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theme/themeOverride1.xml" ContentType="application/vnd.openxmlformats-officedocument.themeOverride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810" windowWidth="9030" windowHeight="7005" firstSheet="1" activeTab="1"/>
  </bookViews>
  <sheets>
    <sheet name="Performance Measures" sheetId="51" r:id="rId1"/>
    <sheet name="Portfolio Selection" sheetId="28" r:id="rId2"/>
    <sheet name="Volume Analysis" sheetId="29" r:id="rId3"/>
    <sheet name="^JKSE" sheetId="50" r:id="rId4"/>
    <sheet name="AALI.JK" sheetId="27" r:id="rId5"/>
    <sheet name="ABDA.JK" sheetId="26" r:id="rId6"/>
    <sheet name="ACES.JK" sheetId="25" r:id="rId7"/>
    <sheet name="ADES.JK" sheetId="30" r:id="rId8"/>
    <sheet name="ADHI.JK" sheetId="31" r:id="rId9"/>
    <sheet name="ADMF.JK" sheetId="32" r:id="rId10"/>
    <sheet name="ADMG.JK" sheetId="33" r:id="rId11"/>
    <sheet name="AGRO.JK" sheetId="34" r:id="rId12"/>
    <sheet name="AHAP.JK" sheetId="35" r:id="rId13"/>
    <sheet name="AIMS.JK" sheetId="36" r:id="rId14"/>
    <sheet name="AISA.JK" sheetId="37" r:id="rId15"/>
    <sheet name="AKKU.JK" sheetId="38" r:id="rId16"/>
    <sheet name="AKPI.JK" sheetId="39" r:id="rId17"/>
    <sheet name="KLBF.JK" sheetId="40" r:id="rId18"/>
    <sheet name="KOIN.JK" sheetId="41" r:id="rId19"/>
    <sheet name="KONI.JK" sheetId="42" r:id="rId20"/>
    <sheet name="KPIG.JK" sheetId="43" r:id="rId21"/>
    <sheet name="KREN.JK" sheetId="44" r:id="rId22"/>
    <sheet name="LAMI.JK" sheetId="45" r:id="rId23"/>
    <sheet name="LAPD.JK" sheetId="46" r:id="rId24"/>
    <sheet name="LCGP.JK" sheetId="47" r:id="rId25"/>
    <sheet name="LION.JK" sheetId="48" r:id="rId26"/>
    <sheet name="LMAS.JK" sheetId="49" r:id="rId27"/>
  </sheets>
  <definedNames>
    <definedName name="_xlnm._FilterDatabase" localSheetId="3" hidden="1">'^JKSE'!$A$1:$G$1</definedName>
    <definedName name="_xlnm._FilterDatabase" localSheetId="4" hidden="1">AALI.JK!$A$1:$G$725</definedName>
    <definedName name="_xlnm._FilterDatabase" localSheetId="5" hidden="1">ABDA.JK!$A$1:$G$704</definedName>
    <definedName name="_xlnm._FilterDatabase" localSheetId="6" hidden="1">ACES.JK!$A$1:$G$1</definedName>
    <definedName name="_xlnm._FilterDatabase" localSheetId="7" hidden="1">ADES.JK!$A$1:$G$1</definedName>
    <definedName name="_xlnm._FilterDatabase" localSheetId="8" hidden="1">ADHI.JK!$A$1:$G$1</definedName>
    <definedName name="_xlnm._FilterDatabase" localSheetId="9" hidden="1">ADMF.JK!$A$1:$G$1</definedName>
    <definedName name="_xlnm._FilterDatabase" localSheetId="10" hidden="1">ADMG.JK!$A$1:$G$1</definedName>
    <definedName name="_xlnm._FilterDatabase" localSheetId="11" hidden="1">AGRO.JK!$A$1:$G$1</definedName>
    <definedName name="_xlnm._FilterDatabase" localSheetId="12" hidden="1">AHAP.JK!$A$1:$G$1</definedName>
    <definedName name="_xlnm._FilterDatabase" localSheetId="13" hidden="1">AIMS.JK!$A$1:$G$1</definedName>
    <definedName name="_xlnm._FilterDatabase" localSheetId="14" hidden="1">AISA.JK!$A$1:$G$1</definedName>
    <definedName name="_xlnm._FilterDatabase" localSheetId="15" hidden="1">AKKU.JK!$A$1:$G$1</definedName>
    <definedName name="_xlnm._FilterDatabase" localSheetId="16" hidden="1">AKPI.JK!$A$1:$G$1</definedName>
    <definedName name="_xlnm._FilterDatabase" localSheetId="17" hidden="1">KLBF.JK!$A$1:$G$1</definedName>
    <definedName name="_xlnm._FilterDatabase" localSheetId="18" hidden="1">KOIN.JK!$A$1:$G$1</definedName>
    <definedName name="_xlnm._FilterDatabase" localSheetId="19" hidden="1">KONI.JK!$A$1:$G$1</definedName>
    <definedName name="_xlnm._FilterDatabase" localSheetId="20" hidden="1">KPIG.JK!$A$1:$G$1</definedName>
    <definedName name="_xlnm._FilterDatabase" localSheetId="21" hidden="1">KREN.JK!$A$1:$G$1</definedName>
    <definedName name="_xlnm._FilterDatabase" localSheetId="22" hidden="1">LAMI.JK!$A$1:$G$1</definedName>
    <definedName name="_xlnm._FilterDatabase" localSheetId="23" hidden="1">LAPD.JK!$A$1:$G$1</definedName>
    <definedName name="_xlnm._FilterDatabase" localSheetId="24" hidden="1">LCGP.JK!$A$1:$G$1</definedName>
    <definedName name="_xlnm._FilterDatabase" localSheetId="25" hidden="1">LION.JK!$A$1:$G$1</definedName>
    <definedName name="_xlnm._FilterDatabase" localSheetId="26" hidden="1">LMAS.JK!$A$1:$G$1</definedName>
    <definedName name="_xlnm._FilterDatabase" localSheetId="1" hidden="1">'Portfolio Selection'!$Q$967:$R$968</definedName>
  </definedNames>
  <calcPr calcId="145621"/>
</workbook>
</file>

<file path=xl/calcChain.xml><?xml version="1.0" encoding="utf-8"?>
<calcChain xmlns="http://schemas.openxmlformats.org/spreadsheetml/2006/main">
  <c r="F887" i="28" l="1"/>
  <c r="C1049" i="28"/>
  <c r="D1049" i="28"/>
  <c r="E1049" i="28"/>
  <c r="F1049" i="28"/>
  <c r="G1049" i="28"/>
  <c r="H1049" i="28"/>
  <c r="I1049" i="28"/>
  <c r="J1049" i="28"/>
  <c r="K1049" i="28"/>
  <c r="L1049" i="28"/>
  <c r="M1049" i="28"/>
  <c r="N1049" i="28"/>
  <c r="O1049" i="28"/>
  <c r="P1049" i="28"/>
  <c r="Q1049" i="28"/>
  <c r="R1049" i="28"/>
  <c r="I892" i="28" l="1"/>
  <c r="I893" i="28" s="1"/>
  <c r="I894" i="28" s="1"/>
  <c r="I895" i="28" s="1"/>
  <c r="I896" i="28" s="1"/>
  <c r="I897" i="28" s="1"/>
  <c r="I898" i="28" s="1"/>
  <c r="I899" i="28" s="1"/>
  <c r="I900" i="28" s="1"/>
  <c r="I901" i="28" s="1"/>
  <c r="I902" i="28" s="1"/>
  <c r="I903" i="28" s="1"/>
  <c r="I904" i="28" s="1"/>
  <c r="I905" i="28" s="1"/>
  <c r="I906" i="28" s="1"/>
  <c r="I907" i="28" s="1"/>
  <c r="I908" i="28" s="1"/>
  <c r="I909" i="28" s="1"/>
  <c r="I910" i="28" s="1"/>
  <c r="I911" i="28" s="1"/>
  <c r="I912" i="28" s="1"/>
  <c r="I913" i="28" s="1"/>
  <c r="F891" i="28"/>
  <c r="B829" i="28"/>
  <c r="B748" i="28"/>
  <c r="AA723" i="28" l="1"/>
  <c r="AA724" i="28"/>
  <c r="AA725" i="28"/>
  <c r="AA726" i="28"/>
  <c r="AA727" i="28"/>
  <c r="AA728" i="28"/>
  <c r="AA729" i="28"/>
  <c r="AA730" i="28"/>
  <c r="AA731" i="28"/>
  <c r="AA732" i="28"/>
  <c r="AA733" i="28"/>
  <c r="AA734" i="28"/>
  <c r="AA735" i="28"/>
  <c r="AA736" i="28"/>
  <c r="AA737" i="28"/>
  <c r="AA738" i="28"/>
  <c r="AA739" i="28"/>
  <c r="AA740" i="28"/>
  <c r="AA741" i="28"/>
  <c r="AA742" i="28"/>
  <c r="AA743" i="28"/>
  <c r="AA744" i="28"/>
  <c r="AA722" i="28"/>
  <c r="B723" i="28"/>
  <c r="B724" i="28" s="1"/>
  <c r="B725" i="28" s="1"/>
  <c r="B726" i="28" s="1"/>
  <c r="B727" i="28" s="1"/>
  <c r="B728" i="28" s="1"/>
  <c r="B729" i="28" s="1"/>
  <c r="B730" i="28" s="1"/>
  <c r="B731" i="28" s="1"/>
  <c r="B732" i="28" s="1"/>
  <c r="B733" i="28" s="1"/>
  <c r="B734" i="28" s="1"/>
  <c r="B735" i="28" s="1"/>
  <c r="B736" i="28" s="1"/>
  <c r="B737" i="28" s="1"/>
  <c r="B738" i="28" s="1"/>
  <c r="B739" i="28" s="1"/>
  <c r="B740" i="28" s="1"/>
  <c r="B741" i="28" s="1"/>
  <c r="B742" i="28" s="1"/>
  <c r="B743" i="28" s="1"/>
  <c r="B744" i="28" s="1"/>
  <c r="F928" i="28" l="1"/>
  <c r="B892" i="28" l="1"/>
  <c r="C73" i="51"/>
  <c r="D73" i="51"/>
  <c r="E73" i="51"/>
  <c r="F73" i="51"/>
  <c r="G73" i="51"/>
  <c r="H73" i="51"/>
  <c r="I73" i="51"/>
  <c r="J73" i="51"/>
  <c r="K73" i="51"/>
  <c r="L73" i="51"/>
  <c r="M73" i="51"/>
  <c r="N73" i="51"/>
  <c r="O73" i="51"/>
  <c r="P73" i="51"/>
  <c r="Q73" i="51"/>
  <c r="B73" i="51"/>
  <c r="C69" i="51"/>
  <c r="D69" i="51"/>
  <c r="E69" i="51"/>
  <c r="F69" i="51"/>
  <c r="G69" i="51"/>
  <c r="H69" i="51"/>
  <c r="I69" i="51"/>
  <c r="J69" i="51"/>
  <c r="K69" i="51"/>
  <c r="L69" i="51"/>
  <c r="M69" i="51"/>
  <c r="N69" i="51"/>
  <c r="O69" i="51"/>
  <c r="P69" i="51"/>
  <c r="Q69" i="51"/>
  <c r="B69" i="51"/>
  <c r="C65" i="51"/>
  <c r="D65" i="51"/>
  <c r="E65" i="51"/>
  <c r="F65" i="51"/>
  <c r="G65" i="51"/>
  <c r="H65" i="51"/>
  <c r="I65" i="51"/>
  <c r="J65" i="51"/>
  <c r="K65" i="51"/>
  <c r="L65" i="51"/>
  <c r="M65" i="51"/>
  <c r="N65" i="51"/>
  <c r="O65" i="51"/>
  <c r="P65" i="51"/>
  <c r="Q65" i="51"/>
  <c r="B65" i="51"/>
  <c r="C61" i="51"/>
  <c r="D61" i="51"/>
  <c r="E61" i="51"/>
  <c r="F61" i="51"/>
  <c r="G61" i="51"/>
  <c r="H61" i="51"/>
  <c r="I61" i="51"/>
  <c r="J61" i="51"/>
  <c r="K61" i="51"/>
  <c r="L61" i="51"/>
  <c r="M61" i="51"/>
  <c r="N61" i="51"/>
  <c r="O61" i="51"/>
  <c r="P61" i="51"/>
  <c r="Q61" i="51"/>
  <c r="B61" i="51"/>
  <c r="B893" i="28" l="1"/>
  <c r="F892" i="28"/>
  <c r="C1068" i="28"/>
  <c r="B884" i="28"/>
  <c r="F885" i="28" s="1"/>
  <c r="B894" i="28" l="1"/>
  <c r="F893" i="28"/>
  <c r="A996" i="28"/>
  <c r="B1021" i="28" s="1"/>
  <c r="A997" i="28"/>
  <c r="B1022" i="28" s="1"/>
  <c r="A998" i="28"/>
  <c r="B1023" i="28" s="1"/>
  <c r="A999" i="28"/>
  <c r="B1024" i="28" s="1"/>
  <c r="A1000" i="28"/>
  <c r="B1025" i="28" s="1"/>
  <c r="A1001" i="28"/>
  <c r="B1026" i="28" s="1"/>
  <c r="A1002" i="28"/>
  <c r="B1027" i="28" s="1"/>
  <c r="A1003" i="28"/>
  <c r="B1028" i="28" s="1"/>
  <c r="A1004" i="28"/>
  <c r="B1029" i="28" s="1"/>
  <c r="A1005" i="28"/>
  <c r="B1030" i="28" s="1"/>
  <c r="A1006" i="28"/>
  <c r="B1031" i="28" s="1"/>
  <c r="A1007" i="28"/>
  <c r="B1032" i="28" s="1"/>
  <c r="A1008" i="28"/>
  <c r="B1033" i="28" s="1"/>
  <c r="A1009" i="28"/>
  <c r="B1034" i="28" s="1"/>
  <c r="A1010" i="28"/>
  <c r="B1035" i="28" s="1"/>
  <c r="A1011" i="28"/>
  <c r="B1036" i="28" s="1"/>
  <c r="A1012" i="28"/>
  <c r="B1037" i="28" s="1"/>
  <c r="A1013" i="28"/>
  <c r="B1038" i="28" s="1"/>
  <c r="A1014" i="28"/>
  <c r="B1039" i="28" s="1"/>
  <c r="A1015" i="28"/>
  <c r="B1040" i="28" s="1"/>
  <c r="A1016" i="28"/>
  <c r="B1041" i="28" s="1"/>
  <c r="A1017" i="28"/>
  <c r="B1042" i="28" s="1"/>
  <c r="A995" i="28"/>
  <c r="B1020" i="28" s="1"/>
  <c r="B895" i="28" l="1"/>
  <c r="F894" i="28"/>
  <c r="B777" i="28" a="1"/>
  <c r="B610" i="28" a="1"/>
  <c r="B582" i="28" a="1"/>
  <c r="B969" i="28"/>
  <c r="B970" i="28"/>
  <c r="B971" i="28"/>
  <c r="B972" i="28"/>
  <c r="B973" i="28"/>
  <c r="B974" i="28"/>
  <c r="B975" i="28"/>
  <c r="B976" i="28"/>
  <c r="B977" i="28"/>
  <c r="B978" i="28"/>
  <c r="B979" i="28"/>
  <c r="B980" i="28"/>
  <c r="B981" i="28"/>
  <c r="B982" i="28"/>
  <c r="B983" i="28"/>
  <c r="B984" i="28"/>
  <c r="B985" i="28"/>
  <c r="B986" i="28"/>
  <c r="B987" i="28"/>
  <c r="B988" i="28"/>
  <c r="B989" i="28"/>
  <c r="B990" i="28"/>
  <c r="B968" i="28"/>
  <c r="B896" i="28" l="1"/>
  <c r="F895" i="28"/>
  <c r="X777" i="28"/>
  <c r="C777" i="28"/>
  <c r="G777" i="28"/>
  <c r="K777" i="28"/>
  <c r="O777" i="28"/>
  <c r="S777" i="28"/>
  <c r="W777" i="28"/>
  <c r="D777" i="28"/>
  <c r="H777" i="28"/>
  <c r="L777" i="28"/>
  <c r="P777" i="28"/>
  <c r="T777" i="28"/>
  <c r="E777" i="28"/>
  <c r="I777" i="28"/>
  <c r="M777" i="28"/>
  <c r="Q777" i="28"/>
  <c r="U777" i="28"/>
  <c r="B777" i="28"/>
  <c r="F777" i="28"/>
  <c r="J777" i="28"/>
  <c r="N777" i="28"/>
  <c r="R777" i="28"/>
  <c r="V777" i="28"/>
  <c r="W582" i="28"/>
  <c r="H582" i="28"/>
  <c r="I582" i="28"/>
  <c r="Q582" i="28"/>
  <c r="B582" i="28"/>
  <c r="F582" i="28"/>
  <c r="J582" i="28"/>
  <c r="N582" i="28"/>
  <c r="R582" i="28"/>
  <c r="V582" i="28"/>
  <c r="C582" i="28"/>
  <c r="G582" i="28"/>
  <c r="K582" i="28"/>
  <c r="O582" i="28"/>
  <c r="S582" i="28"/>
  <c r="D582" i="28"/>
  <c r="L582" i="28"/>
  <c r="P582" i="28"/>
  <c r="T582" i="28"/>
  <c r="X582" i="28"/>
  <c r="E582" i="28"/>
  <c r="M582" i="28"/>
  <c r="U582" i="28"/>
  <c r="W610" i="28"/>
  <c r="D610" i="28"/>
  <c r="H610" i="28"/>
  <c r="L610" i="28"/>
  <c r="P610" i="28"/>
  <c r="T610" i="28"/>
  <c r="X610" i="28"/>
  <c r="E610" i="28"/>
  <c r="I610" i="28"/>
  <c r="M610" i="28"/>
  <c r="Q610" i="28"/>
  <c r="U610" i="28"/>
  <c r="B610" i="28"/>
  <c r="F610" i="28"/>
  <c r="J610" i="28"/>
  <c r="N610" i="28"/>
  <c r="R610" i="28"/>
  <c r="V610" i="28"/>
  <c r="C610" i="28"/>
  <c r="G610" i="28"/>
  <c r="K610" i="28"/>
  <c r="O610" i="28"/>
  <c r="S610" i="28"/>
  <c r="C993" i="28" a="1"/>
  <c r="B1244" i="28" a="1"/>
  <c r="B1244" i="28" s="1"/>
  <c r="B1218" i="28" a="1"/>
  <c r="B1218" i="28" s="1"/>
  <c r="B1193" i="28" a="1"/>
  <c r="B1193" i="28" s="1"/>
  <c r="C1054" i="28"/>
  <c r="C1057" i="28" s="1"/>
  <c r="B1167" i="28" a="1"/>
  <c r="B1189" i="28" s="1"/>
  <c r="E1142" i="28"/>
  <c r="F1142" i="28"/>
  <c r="G1142" i="28"/>
  <c r="H1142" i="28"/>
  <c r="I1142" i="28"/>
  <c r="J1142" i="28"/>
  <c r="K1142" i="28"/>
  <c r="L1142" i="28"/>
  <c r="M1142" i="28"/>
  <c r="N1142" i="28"/>
  <c r="O1142" i="28"/>
  <c r="P1142" i="28"/>
  <c r="Q1142" i="28"/>
  <c r="R1142" i="28"/>
  <c r="S1142" i="28"/>
  <c r="E1143" i="28"/>
  <c r="F1143" i="28"/>
  <c r="G1143" i="28"/>
  <c r="H1143" i="28"/>
  <c r="I1143" i="28"/>
  <c r="J1143" i="28"/>
  <c r="K1143" i="28"/>
  <c r="L1143" i="28"/>
  <c r="M1143" i="28"/>
  <c r="N1143" i="28"/>
  <c r="O1143" i="28"/>
  <c r="P1143" i="28"/>
  <c r="Q1143" i="28"/>
  <c r="R1143" i="28"/>
  <c r="S1143" i="28"/>
  <c r="E1144" i="28"/>
  <c r="F1144" i="28"/>
  <c r="G1144" i="28"/>
  <c r="H1144" i="28"/>
  <c r="I1144" i="28"/>
  <c r="J1144" i="28"/>
  <c r="K1144" i="28"/>
  <c r="L1144" i="28"/>
  <c r="M1144" i="28"/>
  <c r="N1144" i="28"/>
  <c r="O1144" i="28"/>
  <c r="P1144" i="28"/>
  <c r="Q1144" i="28"/>
  <c r="R1144" i="28"/>
  <c r="S1144" i="28"/>
  <c r="E1145" i="28"/>
  <c r="F1145" i="28"/>
  <c r="G1145" i="28"/>
  <c r="H1145" i="28"/>
  <c r="I1145" i="28"/>
  <c r="J1145" i="28"/>
  <c r="K1145" i="28"/>
  <c r="L1145" i="28"/>
  <c r="M1145" i="28"/>
  <c r="N1145" i="28"/>
  <c r="O1145" i="28"/>
  <c r="P1145" i="28"/>
  <c r="Q1145" i="28"/>
  <c r="R1145" i="28"/>
  <c r="S1145" i="28"/>
  <c r="E1146" i="28"/>
  <c r="F1146" i="28"/>
  <c r="G1146" i="28"/>
  <c r="H1146" i="28"/>
  <c r="I1146" i="28"/>
  <c r="J1146" i="28"/>
  <c r="K1146" i="28"/>
  <c r="L1146" i="28"/>
  <c r="M1146" i="28"/>
  <c r="N1146" i="28"/>
  <c r="O1146" i="28"/>
  <c r="P1146" i="28"/>
  <c r="Q1146" i="28"/>
  <c r="R1146" i="28"/>
  <c r="S1146" i="28"/>
  <c r="E1147" i="28"/>
  <c r="F1147" i="28"/>
  <c r="G1147" i="28"/>
  <c r="H1147" i="28"/>
  <c r="I1147" i="28"/>
  <c r="J1147" i="28"/>
  <c r="K1147" i="28"/>
  <c r="L1147" i="28"/>
  <c r="M1147" i="28"/>
  <c r="N1147" i="28"/>
  <c r="O1147" i="28"/>
  <c r="P1147" i="28"/>
  <c r="Q1147" i="28"/>
  <c r="R1147" i="28"/>
  <c r="S1147" i="28"/>
  <c r="E1148" i="28"/>
  <c r="F1148" i="28"/>
  <c r="G1148" i="28"/>
  <c r="H1148" i="28"/>
  <c r="I1148" i="28"/>
  <c r="J1148" i="28"/>
  <c r="K1148" i="28"/>
  <c r="L1148" i="28"/>
  <c r="M1148" i="28"/>
  <c r="N1148" i="28"/>
  <c r="O1148" i="28"/>
  <c r="P1148" i="28"/>
  <c r="Q1148" i="28"/>
  <c r="R1148" i="28"/>
  <c r="S1148" i="28"/>
  <c r="E1149" i="28"/>
  <c r="F1149" i="28"/>
  <c r="G1149" i="28"/>
  <c r="H1149" i="28"/>
  <c r="I1149" i="28"/>
  <c r="J1149" i="28"/>
  <c r="K1149" i="28"/>
  <c r="L1149" i="28"/>
  <c r="M1149" i="28"/>
  <c r="N1149" i="28"/>
  <c r="O1149" i="28"/>
  <c r="P1149" i="28"/>
  <c r="Q1149" i="28"/>
  <c r="R1149" i="28"/>
  <c r="S1149" i="28"/>
  <c r="E1150" i="28"/>
  <c r="F1150" i="28"/>
  <c r="G1150" i="28"/>
  <c r="H1150" i="28"/>
  <c r="I1150" i="28"/>
  <c r="J1150" i="28"/>
  <c r="K1150" i="28"/>
  <c r="L1150" i="28"/>
  <c r="M1150" i="28"/>
  <c r="N1150" i="28"/>
  <c r="O1150" i="28"/>
  <c r="P1150" i="28"/>
  <c r="Q1150" i="28"/>
  <c r="R1150" i="28"/>
  <c r="S1150" i="28"/>
  <c r="E1151" i="28"/>
  <c r="F1151" i="28"/>
  <c r="G1151" i="28"/>
  <c r="H1151" i="28"/>
  <c r="I1151" i="28"/>
  <c r="J1151" i="28"/>
  <c r="K1151" i="28"/>
  <c r="L1151" i="28"/>
  <c r="M1151" i="28"/>
  <c r="N1151" i="28"/>
  <c r="O1151" i="28"/>
  <c r="P1151" i="28"/>
  <c r="Q1151" i="28"/>
  <c r="R1151" i="28"/>
  <c r="S1151" i="28"/>
  <c r="E1152" i="28"/>
  <c r="F1152" i="28"/>
  <c r="G1152" i="28"/>
  <c r="H1152" i="28"/>
  <c r="I1152" i="28"/>
  <c r="J1152" i="28"/>
  <c r="K1152" i="28"/>
  <c r="L1152" i="28"/>
  <c r="M1152" i="28"/>
  <c r="N1152" i="28"/>
  <c r="O1152" i="28"/>
  <c r="P1152" i="28"/>
  <c r="Q1152" i="28"/>
  <c r="R1152" i="28"/>
  <c r="S1152" i="28"/>
  <c r="E1153" i="28"/>
  <c r="F1153" i="28"/>
  <c r="G1153" i="28"/>
  <c r="H1153" i="28"/>
  <c r="I1153" i="28"/>
  <c r="J1153" i="28"/>
  <c r="K1153" i="28"/>
  <c r="L1153" i="28"/>
  <c r="M1153" i="28"/>
  <c r="N1153" i="28"/>
  <c r="O1153" i="28"/>
  <c r="P1153" i="28"/>
  <c r="Q1153" i="28"/>
  <c r="R1153" i="28"/>
  <c r="S1153" i="28"/>
  <c r="E1154" i="28"/>
  <c r="F1154" i="28"/>
  <c r="G1154" i="28"/>
  <c r="H1154" i="28"/>
  <c r="I1154" i="28"/>
  <c r="J1154" i="28"/>
  <c r="K1154" i="28"/>
  <c r="L1154" i="28"/>
  <c r="M1154" i="28"/>
  <c r="N1154" i="28"/>
  <c r="O1154" i="28"/>
  <c r="P1154" i="28"/>
  <c r="Q1154" i="28"/>
  <c r="R1154" i="28"/>
  <c r="S1154" i="28"/>
  <c r="E1155" i="28"/>
  <c r="F1155" i="28"/>
  <c r="G1155" i="28"/>
  <c r="H1155" i="28"/>
  <c r="I1155" i="28"/>
  <c r="J1155" i="28"/>
  <c r="K1155" i="28"/>
  <c r="L1155" i="28"/>
  <c r="M1155" i="28"/>
  <c r="N1155" i="28"/>
  <c r="O1155" i="28"/>
  <c r="P1155" i="28"/>
  <c r="Q1155" i="28"/>
  <c r="R1155" i="28"/>
  <c r="S1155" i="28"/>
  <c r="E1156" i="28"/>
  <c r="F1156" i="28"/>
  <c r="G1156" i="28"/>
  <c r="H1156" i="28"/>
  <c r="I1156" i="28"/>
  <c r="J1156" i="28"/>
  <c r="K1156" i="28"/>
  <c r="L1156" i="28"/>
  <c r="M1156" i="28"/>
  <c r="N1156" i="28"/>
  <c r="O1156" i="28"/>
  <c r="P1156" i="28"/>
  <c r="Q1156" i="28"/>
  <c r="R1156" i="28"/>
  <c r="S1156" i="28"/>
  <c r="E1157" i="28"/>
  <c r="F1157" i="28"/>
  <c r="G1157" i="28"/>
  <c r="H1157" i="28"/>
  <c r="I1157" i="28"/>
  <c r="J1157" i="28"/>
  <c r="K1157" i="28"/>
  <c r="L1157" i="28"/>
  <c r="M1157" i="28"/>
  <c r="N1157" i="28"/>
  <c r="O1157" i="28"/>
  <c r="P1157" i="28"/>
  <c r="Q1157" i="28"/>
  <c r="R1157" i="28"/>
  <c r="S1157" i="28"/>
  <c r="E1158" i="28"/>
  <c r="F1158" i="28"/>
  <c r="G1158" i="28"/>
  <c r="H1158" i="28"/>
  <c r="I1158" i="28"/>
  <c r="J1158" i="28"/>
  <c r="K1158" i="28"/>
  <c r="L1158" i="28"/>
  <c r="M1158" i="28"/>
  <c r="N1158" i="28"/>
  <c r="O1158" i="28"/>
  <c r="P1158" i="28"/>
  <c r="Q1158" i="28"/>
  <c r="R1158" i="28"/>
  <c r="S1158" i="28"/>
  <c r="E1159" i="28"/>
  <c r="F1159" i="28"/>
  <c r="G1159" i="28"/>
  <c r="H1159" i="28"/>
  <c r="I1159" i="28"/>
  <c r="J1159" i="28"/>
  <c r="K1159" i="28"/>
  <c r="L1159" i="28"/>
  <c r="M1159" i="28"/>
  <c r="N1159" i="28"/>
  <c r="O1159" i="28"/>
  <c r="P1159" i="28"/>
  <c r="Q1159" i="28"/>
  <c r="R1159" i="28"/>
  <c r="S1159" i="28"/>
  <c r="E1160" i="28"/>
  <c r="F1160" i="28"/>
  <c r="G1160" i="28"/>
  <c r="H1160" i="28"/>
  <c r="I1160" i="28"/>
  <c r="J1160" i="28"/>
  <c r="K1160" i="28"/>
  <c r="L1160" i="28"/>
  <c r="M1160" i="28"/>
  <c r="N1160" i="28"/>
  <c r="O1160" i="28"/>
  <c r="P1160" i="28"/>
  <c r="Q1160" i="28"/>
  <c r="R1160" i="28"/>
  <c r="S1160" i="28"/>
  <c r="E1161" i="28"/>
  <c r="F1161" i="28"/>
  <c r="G1161" i="28"/>
  <c r="H1161" i="28"/>
  <c r="I1161" i="28"/>
  <c r="J1161" i="28"/>
  <c r="K1161" i="28"/>
  <c r="L1161" i="28"/>
  <c r="M1161" i="28"/>
  <c r="N1161" i="28"/>
  <c r="O1161" i="28"/>
  <c r="P1161" i="28"/>
  <c r="Q1161" i="28"/>
  <c r="R1161" i="28"/>
  <c r="S1161" i="28"/>
  <c r="E1162" i="28"/>
  <c r="F1162" i="28"/>
  <c r="G1162" i="28"/>
  <c r="H1162" i="28"/>
  <c r="I1162" i="28"/>
  <c r="J1162" i="28"/>
  <c r="K1162" i="28"/>
  <c r="L1162" i="28"/>
  <c r="M1162" i="28"/>
  <c r="N1162" i="28"/>
  <c r="O1162" i="28"/>
  <c r="P1162" i="28"/>
  <c r="Q1162" i="28"/>
  <c r="R1162" i="28"/>
  <c r="S1162" i="28"/>
  <c r="E1163" i="28"/>
  <c r="F1163" i="28"/>
  <c r="G1163" i="28"/>
  <c r="H1163" i="28"/>
  <c r="I1163" i="28"/>
  <c r="J1163" i="28"/>
  <c r="K1163" i="28"/>
  <c r="L1163" i="28"/>
  <c r="M1163" i="28"/>
  <c r="N1163" i="28"/>
  <c r="O1163" i="28"/>
  <c r="P1163" i="28"/>
  <c r="Q1163" i="28"/>
  <c r="R1163" i="28"/>
  <c r="S1163" i="28"/>
  <c r="E1164" i="28"/>
  <c r="F1164" i="28"/>
  <c r="G1164" i="28"/>
  <c r="H1164" i="28"/>
  <c r="I1164" i="28"/>
  <c r="J1164" i="28"/>
  <c r="K1164" i="28"/>
  <c r="L1164" i="28"/>
  <c r="M1164" i="28"/>
  <c r="N1164" i="28"/>
  <c r="O1164" i="28"/>
  <c r="P1164" i="28"/>
  <c r="Q1164" i="28"/>
  <c r="R1164" i="28"/>
  <c r="S1164" i="28"/>
  <c r="D1164" i="28"/>
  <c r="D1163" i="28"/>
  <c r="D1162" i="28"/>
  <c r="D1161" i="28"/>
  <c r="D1160" i="28"/>
  <c r="D1159" i="28"/>
  <c r="D1158" i="28"/>
  <c r="D1157" i="28"/>
  <c r="D1156" i="28"/>
  <c r="D1155" i="28"/>
  <c r="D1154" i="28"/>
  <c r="D1153" i="28"/>
  <c r="D1152" i="28"/>
  <c r="D1151" i="28"/>
  <c r="D1150" i="28"/>
  <c r="D1149" i="28"/>
  <c r="D1148" i="28"/>
  <c r="D1147" i="28"/>
  <c r="D1146" i="28"/>
  <c r="D1145" i="28"/>
  <c r="D1144" i="28"/>
  <c r="D1143" i="28"/>
  <c r="D1142" i="28"/>
  <c r="D1116" i="28"/>
  <c r="E1116" i="28"/>
  <c r="F1116" i="28"/>
  <c r="G1116" i="28"/>
  <c r="H1116" i="28"/>
  <c r="I1116" i="28"/>
  <c r="J1116" i="28"/>
  <c r="K1116" i="28"/>
  <c r="L1116" i="28"/>
  <c r="M1116" i="28"/>
  <c r="N1116" i="28"/>
  <c r="O1116" i="28"/>
  <c r="P1116" i="28"/>
  <c r="Q1116" i="28"/>
  <c r="R1116" i="28"/>
  <c r="S1116" i="28"/>
  <c r="D1117" i="28"/>
  <c r="E1117" i="28"/>
  <c r="F1117" i="28"/>
  <c r="G1117" i="28"/>
  <c r="H1117" i="28"/>
  <c r="I1117" i="28"/>
  <c r="J1117" i="28"/>
  <c r="K1117" i="28"/>
  <c r="L1117" i="28"/>
  <c r="M1117" i="28"/>
  <c r="N1117" i="28"/>
  <c r="O1117" i="28"/>
  <c r="P1117" i="28"/>
  <c r="Q1117" i="28"/>
  <c r="R1117" i="28"/>
  <c r="S1117" i="28"/>
  <c r="D1118" i="28"/>
  <c r="E1118" i="28"/>
  <c r="F1118" i="28"/>
  <c r="G1118" i="28"/>
  <c r="H1118" i="28"/>
  <c r="I1118" i="28"/>
  <c r="J1118" i="28"/>
  <c r="K1118" i="28"/>
  <c r="L1118" i="28"/>
  <c r="M1118" i="28"/>
  <c r="N1118" i="28"/>
  <c r="O1118" i="28"/>
  <c r="P1118" i="28"/>
  <c r="Q1118" i="28"/>
  <c r="R1118" i="28"/>
  <c r="S1118" i="28"/>
  <c r="D1119" i="28"/>
  <c r="E1119" i="28"/>
  <c r="F1119" i="28"/>
  <c r="G1119" i="28"/>
  <c r="H1119" i="28"/>
  <c r="I1119" i="28"/>
  <c r="J1119" i="28"/>
  <c r="K1119" i="28"/>
  <c r="L1119" i="28"/>
  <c r="M1119" i="28"/>
  <c r="N1119" i="28"/>
  <c r="O1119" i="28"/>
  <c r="P1119" i="28"/>
  <c r="Q1119" i="28"/>
  <c r="R1119" i="28"/>
  <c r="S1119" i="28"/>
  <c r="D1120" i="28"/>
  <c r="E1120" i="28"/>
  <c r="F1120" i="28"/>
  <c r="G1120" i="28"/>
  <c r="H1120" i="28"/>
  <c r="I1120" i="28"/>
  <c r="J1120" i="28"/>
  <c r="K1120" i="28"/>
  <c r="L1120" i="28"/>
  <c r="M1120" i="28"/>
  <c r="N1120" i="28"/>
  <c r="O1120" i="28"/>
  <c r="P1120" i="28"/>
  <c r="Q1120" i="28"/>
  <c r="R1120" i="28"/>
  <c r="S1120" i="28"/>
  <c r="D1121" i="28"/>
  <c r="E1121" i="28"/>
  <c r="F1121" i="28"/>
  <c r="G1121" i="28"/>
  <c r="H1121" i="28"/>
  <c r="I1121" i="28"/>
  <c r="J1121" i="28"/>
  <c r="K1121" i="28"/>
  <c r="L1121" i="28"/>
  <c r="M1121" i="28"/>
  <c r="N1121" i="28"/>
  <c r="O1121" i="28"/>
  <c r="P1121" i="28"/>
  <c r="Q1121" i="28"/>
  <c r="R1121" i="28"/>
  <c r="S1121" i="28"/>
  <c r="D1122" i="28"/>
  <c r="E1122" i="28"/>
  <c r="F1122" i="28"/>
  <c r="G1122" i="28"/>
  <c r="H1122" i="28"/>
  <c r="I1122" i="28"/>
  <c r="J1122" i="28"/>
  <c r="K1122" i="28"/>
  <c r="L1122" i="28"/>
  <c r="M1122" i="28"/>
  <c r="N1122" i="28"/>
  <c r="O1122" i="28"/>
  <c r="P1122" i="28"/>
  <c r="Q1122" i="28"/>
  <c r="R1122" i="28"/>
  <c r="S1122" i="28"/>
  <c r="D1123" i="28"/>
  <c r="E1123" i="28"/>
  <c r="F1123" i="28"/>
  <c r="G1123" i="28"/>
  <c r="H1123" i="28"/>
  <c r="I1123" i="28"/>
  <c r="J1123" i="28"/>
  <c r="K1123" i="28"/>
  <c r="L1123" i="28"/>
  <c r="M1123" i="28"/>
  <c r="N1123" i="28"/>
  <c r="O1123" i="28"/>
  <c r="P1123" i="28"/>
  <c r="Q1123" i="28"/>
  <c r="R1123" i="28"/>
  <c r="S1123" i="28"/>
  <c r="D1124" i="28"/>
  <c r="E1124" i="28"/>
  <c r="F1124" i="28"/>
  <c r="G1124" i="28"/>
  <c r="H1124" i="28"/>
  <c r="I1124" i="28"/>
  <c r="J1124" i="28"/>
  <c r="K1124" i="28"/>
  <c r="L1124" i="28"/>
  <c r="M1124" i="28"/>
  <c r="N1124" i="28"/>
  <c r="O1124" i="28"/>
  <c r="P1124" i="28"/>
  <c r="Q1124" i="28"/>
  <c r="R1124" i="28"/>
  <c r="S1124" i="28"/>
  <c r="D1125" i="28"/>
  <c r="E1125" i="28"/>
  <c r="F1125" i="28"/>
  <c r="G1125" i="28"/>
  <c r="H1125" i="28"/>
  <c r="I1125" i="28"/>
  <c r="J1125" i="28"/>
  <c r="K1125" i="28"/>
  <c r="L1125" i="28"/>
  <c r="M1125" i="28"/>
  <c r="N1125" i="28"/>
  <c r="O1125" i="28"/>
  <c r="P1125" i="28"/>
  <c r="Q1125" i="28"/>
  <c r="R1125" i="28"/>
  <c r="S1125" i="28"/>
  <c r="D1126" i="28"/>
  <c r="E1126" i="28"/>
  <c r="F1126" i="28"/>
  <c r="G1126" i="28"/>
  <c r="H1126" i="28"/>
  <c r="I1126" i="28"/>
  <c r="J1126" i="28"/>
  <c r="K1126" i="28"/>
  <c r="L1126" i="28"/>
  <c r="M1126" i="28"/>
  <c r="N1126" i="28"/>
  <c r="O1126" i="28"/>
  <c r="P1126" i="28"/>
  <c r="Q1126" i="28"/>
  <c r="R1126" i="28"/>
  <c r="S1126" i="28"/>
  <c r="D1127" i="28"/>
  <c r="E1127" i="28"/>
  <c r="F1127" i="28"/>
  <c r="G1127" i="28"/>
  <c r="H1127" i="28"/>
  <c r="I1127" i="28"/>
  <c r="J1127" i="28"/>
  <c r="K1127" i="28"/>
  <c r="L1127" i="28"/>
  <c r="M1127" i="28"/>
  <c r="N1127" i="28"/>
  <c r="O1127" i="28"/>
  <c r="P1127" i="28"/>
  <c r="Q1127" i="28"/>
  <c r="R1127" i="28"/>
  <c r="S1127" i="28"/>
  <c r="D1128" i="28"/>
  <c r="E1128" i="28"/>
  <c r="F1128" i="28"/>
  <c r="G1128" i="28"/>
  <c r="H1128" i="28"/>
  <c r="I1128" i="28"/>
  <c r="J1128" i="28"/>
  <c r="K1128" i="28"/>
  <c r="L1128" i="28"/>
  <c r="M1128" i="28"/>
  <c r="N1128" i="28"/>
  <c r="O1128" i="28"/>
  <c r="P1128" i="28"/>
  <c r="Q1128" i="28"/>
  <c r="R1128" i="28"/>
  <c r="S1128" i="28"/>
  <c r="D1129" i="28"/>
  <c r="E1129" i="28"/>
  <c r="F1129" i="28"/>
  <c r="G1129" i="28"/>
  <c r="H1129" i="28"/>
  <c r="I1129" i="28"/>
  <c r="J1129" i="28"/>
  <c r="K1129" i="28"/>
  <c r="L1129" i="28"/>
  <c r="M1129" i="28"/>
  <c r="N1129" i="28"/>
  <c r="O1129" i="28"/>
  <c r="P1129" i="28"/>
  <c r="Q1129" i="28"/>
  <c r="R1129" i="28"/>
  <c r="S1129" i="28"/>
  <c r="D1130" i="28"/>
  <c r="E1130" i="28"/>
  <c r="F1130" i="28"/>
  <c r="G1130" i="28"/>
  <c r="H1130" i="28"/>
  <c r="I1130" i="28"/>
  <c r="J1130" i="28"/>
  <c r="K1130" i="28"/>
  <c r="L1130" i="28"/>
  <c r="M1130" i="28"/>
  <c r="N1130" i="28"/>
  <c r="O1130" i="28"/>
  <c r="P1130" i="28"/>
  <c r="Q1130" i="28"/>
  <c r="R1130" i="28"/>
  <c r="S1130" i="28"/>
  <c r="D1131" i="28"/>
  <c r="E1131" i="28"/>
  <c r="F1131" i="28"/>
  <c r="G1131" i="28"/>
  <c r="H1131" i="28"/>
  <c r="I1131" i="28"/>
  <c r="J1131" i="28"/>
  <c r="K1131" i="28"/>
  <c r="L1131" i="28"/>
  <c r="M1131" i="28"/>
  <c r="N1131" i="28"/>
  <c r="O1131" i="28"/>
  <c r="P1131" i="28"/>
  <c r="Q1131" i="28"/>
  <c r="R1131" i="28"/>
  <c r="S1131" i="28"/>
  <c r="D1132" i="28"/>
  <c r="E1132" i="28"/>
  <c r="F1132" i="28"/>
  <c r="G1132" i="28"/>
  <c r="H1132" i="28"/>
  <c r="I1132" i="28"/>
  <c r="J1132" i="28"/>
  <c r="K1132" i="28"/>
  <c r="L1132" i="28"/>
  <c r="M1132" i="28"/>
  <c r="N1132" i="28"/>
  <c r="O1132" i="28"/>
  <c r="P1132" i="28"/>
  <c r="Q1132" i="28"/>
  <c r="R1132" i="28"/>
  <c r="S1132" i="28"/>
  <c r="D1133" i="28"/>
  <c r="E1133" i="28"/>
  <c r="F1133" i="28"/>
  <c r="G1133" i="28"/>
  <c r="H1133" i="28"/>
  <c r="I1133" i="28"/>
  <c r="J1133" i="28"/>
  <c r="K1133" i="28"/>
  <c r="L1133" i="28"/>
  <c r="M1133" i="28"/>
  <c r="N1133" i="28"/>
  <c r="O1133" i="28"/>
  <c r="P1133" i="28"/>
  <c r="Q1133" i="28"/>
  <c r="R1133" i="28"/>
  <c r="S1133" i="28"/>
  <c r="D1134" i="28"/>
  <c r="E1134" i="28"/>
  <c r="F1134" i="28"/>
  <c r="G1134" i="28"/>
  <c r="H1134" i="28"/>
  <c r="I1134" i="28"/>
  <c r="J1134" i="28"/>
  <c r="K1134" i="28"/>
  <c r="L1134" i="28"/>
  <c r="M1134" i="28"/>
  <c r="N1134" i="28"/>
  <c r="O1134" i="28"/>
  <c r="P1134" i="28"/>
  <c r="Q1134" i="28"/>
  <c r="R1134" i="28"/>
  <c r="S1134" i="28"/>
  <c r="D1135" i="28"/>
  <c r="E1135" i="28"/>
  <c r="F1135" i="28"/>
  <c r="G1135" i="28"/>
  <c r="H1135" i="28"/>
  <c r="I1135" i="28"/>
  <c r="J1135" i="28"/>
  <c r="K1135" i="28"/>
  <c r="L1135" i="28"/>
  <c r="M1135" i="28"/>
  <c r="N1135" i="28"/>
  <c r="O1135" i="28"/>
  <c r="P1135" i="28"/>
  <c r="Q1135" i="28"/>
  <c r="R1135" i="28"/>
  <c r="S1135" i="28"/>
  <c r="D1136" i="28"/>
  <c r="E1136" i="28"/>
  <c r="F1136" i="28"/>
  <c r="G1136" i="28"/>
  <c r="H1136" i="28"/>
  <c r="I1136" i="28"/>
  <c r="J1136" i="28"/>
  <c r="K1136" i="28"/>
  <c r="L1136" i="28"/>
  <c r="M1136" i="28"/>
  <c r="N1136" i="28"/>
  <c r="O1136" i="28"/>
  <c r="P1136" i="28"/>
  <c r="Q1136" i="28"/>
  <c r="R1136" i="28"/>
  <c r="S1136" i="28"/>
  <c r="D1137" i="28"/>
  <c r="E1137" i="28"/>
  <c r="F1137" i="28"/>
  <c r="G1137" i="28"/>
  <c r="H1137" i="28"/>
  <c r="I1137" i="28"/>
  <c r="J1137" i="28"/>
  <c r="K1137" i="28"/>
  <c r="L1137" i="28"/>
  <c r="M1137" i="28"/>
  <c r="N1137" i="28"/>
  <c r="O1137" i="28"/>
  <c r="P1137" i="28"/>
  <c r="Q1137" i="28"/>
  <c r="R1137" i="28"/>
  <c r="S1137" i="28"/>
  <c r="D1138" i="28"/>
  <c r="E1138" i="28"/>
  <c r="F1138" i="28"/>
  <c r="G1138" i="28"/>
  <c r="H1138" i="28"/>
  <c r="I1138" i="28"/>
  <c r="J1138" i="28"/>
  <c r="K1138" i="28"/>
  <c r="L1138" i="28"/>
  <c r="M1138" i="28"/>
  <c r="N1138" i="28"/>
  <c r="O1138" i="28"/>
  <c r="P1138" i="28"/>
  <c r="Q1138" i="28"/>
  <c r="R1138" i="28"/>
  <c r="S1138" i="28"/>
  <c r="C1138" i="28"/>
  <c r="C1137" i="28"/>
  <c r="C1136" i="28"/>
  <c r="C1135" i="28"/>
  <c r="C1134" i="28"/>
  <c r="C1133" i="28"/>
  <c r="C1132" i="28"/>
  <c r="C1131" i="28"/>
  <c r="C1130" i="28"/>
  <c r="C1129" i="28"/>
  <c r="C1128" i="28"/>
  <c r="C1127" i="28"/>
  <c r="C1126" i="28"/>
  <c r="C1125" i="28"/>
  <c r="C1124" i="28"/>
  <c r="C1123" i="28"/>
  <c r="C1122" i="28"/>
  <c r="C1121" i="28"/>
  <c r="C1120" i="28"/>
  <c r="C1119" i="28"/>
  <c r="C1118" i="28"/>
  <c r="C1117" i="28"/>
  <c r="C1116" i="28"/>
  <c r="B897" i="28" l="1"/>
  <c r="F896" i="28"/>
  <c r="B1233" i="28"/>
  <c r="C993" i="28"/>
  <c r="R993" i="28"/>
  <c r="J993" i="28"/>
  <c r="N993" i="28"/>
  <c r="X993" i="28"/>
  <c r="P993" i="28"/>
  <c r="H993" i="28"/>
  <c r="Y993" i="28"/>
  <c r="U993" i="28"/>
  <c r="Q993" i="28"/>
  <c r="M993" i="28"/>
  <c r="I993" i="28"/>
  <c r="E993" i="28"/>
  <c r="V993" i="28"/>
  <c r="F993" i="28"/>
  <c r="T993" i="28"/>
  <c r="L993" i="28"/>
  <c r="D993" i="28"/>
  <c r="W993" i="28"/>
  <c r="S993" i="28"/>
  <c r="O993" i="28"/>
  <c r="K993" i="28"/>
  <c r="G993" i="28"/>
  <c r="B1225" i="28"/>
  <c r="B1259" i="28"/>
  <c r="B1208" i="28"/>
  <c r="B1251" i="28"/>
  <c r="B1200" i="28"/>
  <c r="B1237" i="28"/>
  <c r="B1229" i="28"/>
  <c r="B1221" i="28"/>
  <c r="B1263" i="28"/>
  <c r="B1255" i="28"/>
  <c r="B1247" i="28"/>
  <c r="B1212" i="28"/>
  <c r="B1204" i="28"/>
  <c r="B1196" i="28"/>
  <c r="B1239" i="28"/>
  <c r="B1235" i="28"/>
  <c r="B1231" i="28"/>
  <c r="B1227" i="28"/>
  <c r="B1223" i="28"/>
  <c r="B1219" i="28"/>
  <c r="B1265" i="28"/>
  <c r="B1261" i="28"/>
  <c r="B1257" i="28"/>
  <c r="B1253" i="28"/>
  <c r="B1249" i="28"/>
  <c r="B1245" i="28"/>
  <c r="B1266" i="28"/>
  <c r="B1264" i="28"/>
  <c r="B1262" i="28"/>
  <c r="B1260" i="28"/>
  <c r="B1258" i="28"/>
  <c r="B1256" i="28"/>
  <c r="B1254" i="28"/>
  <c r="B1252" i="28"/>
  <c r="B1250" i="28"/>
  <c r="B1248" i="28"/>
  <c r="B1246" i="28"/>
  <c r="B1214" i="28"/>
  <c r="B1210" i="28"/>
  <c r="B1206" i="28"/>
  <c r="B1202" i="28"/>
  <c r="B1198" i="28"/>
  <c r="B1194" i="28"/>
  <c r="B1240" i="28"/>
  <c r="B1238" i="28"/>
  <c r="B1236" i="28"/>
  <c r="B1234" i="28"/>
  <c r="B1232" i="28"/>
  <c r="B1230" i="28"/>
  <c r="B1228" i="28"/>
  <c r="B1226" i="28"/>
  <c r="B1224" i="28"/>
  <c r="B1222" i="28"/>
  <c r="B1220" i="28"/>
  <c r="B1215" i="28"/>
  <c r="B1213" i="28"/>
  <c r="B1211" i="28"/>
  <c r="B1209" i="28"/>
  <c r="B1207" i="28"/>
  <c r="B1205" i="28"/>
  <c r="B1203" i="28"/>
  <c r="B1201" i="28"/>
  <c r="B1199" i="28"/>
  <c r="B1197" i="28"/>
  <c r="B1195" i="28"/>
  <c r="B1167" i="28"/>
  <c r="B1168" i="28"/>
  <c r="B1170" i="28"/>
  <c r="B1172" i="28"/>
  <c r="B1174" i="28"/>
  <c r="B1176" i="28"/>
  <c r="B1178" i="28"/>
  <c r="B1180" i="28"/>
  <c r="B1182" i="28"/>
  <c r="B1184" i="28"/>
  <c r="B1186" i="28"/>
  <c r="B1188" i="28"/>
  <c r="B1169" i="28"/>
  <c r="B1171" i="28"/>
  <c r="B1173" i="28"/>
  <c r="B1175" i="28"/>
  <c r="B1177" i="28"/>
  <c r="B1179" i="28"/>
  <c r="B1181" i="28"/>
  <c r="B1183" i="28"/>
  <c r="B1185" i="28"/>
  <c r="B1187" i="28"/>
  <c r="B1142" i="28" a="1"/>
  <c r="B1142" i="28" s="1"/>
  <c r="B1116" i="28" a="1"/>
  <c r="B1116" i="28" s="1"/>
  <c r="B898" i="28" l="1"/>
  <c r="F897" i="28"/>
  <c r="B1131" i="28"/>
  <c r="B1123" i="28"/>
  <c r="B1157" i="28"/>
  <c r="B1149" i="28"/>
  <c r="B1135" i="28"/>
  <c r="B1127" i="28"/>
  <c r="B1119" i="28"/>
  <c r="B1161" i="28"/>
  <c r="B1153" i="28"/>
  <c r="B1145" i="28"/>
  <c r="B1137" i="28"/>
  <c r="B1133" i="28"/>
  <c r="B1129" i="28"/>
  <c r="B1125" i="28"/>
  <c r="B1121" i="28"/>
  <c r="B1117" i="28"/>
  <c r="B1163" i="28"/>
  <c r="B1159" i="28"/>
  <c r="B1155" i="28"/>
  <c r="B1151" i="28"/>
  <c r="B1147" i="28"/>
  <c r="B1143" i="28"/>
  <c r="B1164" i="28"/>
  <c r="B1162" i="28"/>
  <c r="B1160" i="28"/>
  <c r="B1158" i="28"/>
  <c r="B1156" i="28"/>
  <c r="B1154" i="28"/>
  <c r="B1152" i="28"/>
  <c r="B1150" i="28"/>
  <c r="B1148" i="28"/>
  <c r="B1146" i="28"/>
  <c r="B1144" i="28"/>
  <c r="B1138" i="28"/>
  <c r="B1136" i="28"/>
  <c r="B1134" i="28"/>
  <c r="B1132" i="28"/>
  <c r="B1130" i="28"/>
  <c r="B1128" i="28"/>
  <c r="B1126" i="28"/>
  <c r="B1124" i="28"/>
  <c r="B1122" i="28"/>
  <c r="B1120" i="28"/>
  <c r="B1118" i="28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64" i="29"/>
  <c r="A65" i="29"/>
  <c r="A66" i="29"/>
  <c r="A67" i="29"/>
  <c r="A68" i="29"/>
  <c r="A69" i="29"/>
  <c r="A70" i="29"/>
  <c r="A71" i="29"/>
  <c r="A72" i="29"/>
  <c r="A73" i="29"/>
  <c r="A74" i="29"/>
  <c r="A75" i="29"/>
  <c r="A76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34" i="29"/>
  <c r="A135" i="29"/>
  <c r="A136" i="29"/>
  <c r="A137" i="29"/>
  <c r="A138" i="29"/>
  <c r="A139" i="29"/>
  <c r="A140" i="29"/>
  <c r="A141" i="29"/>
  <c r="A142" i="29"/>
  <c r="A143" i="29"/>
  <c r="A144" i="29"/>
  <c r="A145" i="29"/>
  <c r="A146" i="29"/>
  <c r="A147" i="29"/>
  <c r="A148" i="29"/>
  <c r="A149" i="29"/>
  <c r="A150" i="29"/>
  <c r="A151" i="29"/>
  <c r="A152" i="29"/>
  <c r="A153" i="29"/>
  <c r="A154" i="29"/>
  <c r="A155" i="29"/>
  <c r="A156" i="29"/>
  <c r="A157" i="29"/>
  <c r="A158" i="29"/>
  <c r="A159" i="29"/>
  <c r="A160" i="29"/>
  <c r="A161" i="29"/>
  <c r="A162" i="29"/>
  <c r="A163" i="29"/>
  <c r="A164" i="29"/>
  <c r="A165" i="29"/>
  <c r="A166" i="29"/>
  <c r="A167" i="29"/>
  <c r="A168" i="29"/>
  <c r="A169" i="29"/>
  <c r="A170" i="29"/>
  <c r="A171" i="29"/>
  <c r="A172" i="29"/>
  <c r="A173" i="29"/>
  <c r="A174" i="29"/>
  <c r="A175" i="29"/>
  <c r="A176" i="29"/>
  <c r="A177" i="29"/>
  <c r="A178" i="29"/>
  <c r="A179" i="29"/>
  <c r="A180" i="29"/>
  <c r="A181" i="29"/>
  <c r="A182" i="29"/>
  <c r="A183" i="29"/>
  <c r="A184" i="29"/>
  <c r="A185" i="29"/>
  <c r="A186" i="29"/>
  <c r="A187" i="29"/>
  <c r="A188" i="29"/>
  <c r="A189" i="29"/>
  <c r="A190" i="29"/>
  <c r="A191" i="29"/>
  <c r="A192" i="29"/>
  <c r="A193" i="29"/>
  <c r="A194" i="29"/>
  <c r="A195" i="29"/>
  <c r="A196" i="29"/>
  <c r="A197" i="29"/>
  <c r="A198" i="29"/>
  <c r="A199" i="29"/>
  <c r="A200" i="29"/>
  <c r="A201" i="29"/>
  <c r="A202" i="29"/>
  <c r="A203" i="29"/>
  <c r="A204" i="29"/>
  <c r="A205" i="29"/>
  <c r="A206" i="29"/>
  <c r="A207" i="29"/>
  <c r="A208" i="29"/>
  <c r="A209" i="29"/>
  <c r="A210" i="29"/>
  <c r="A211" i="29"/>
  <c r="A212" i="29"/>
  <c r="A213" i="29"/>
  <c r="A214" i="29"/>
  <c r="A215" i="29"/>
  <c r="A216" i="29"/>
  <c r="A217" i="29"/>
  <c r="A218" i="29"/>
  <c r="A219" i="29"/>
  <c r="A220" i="29"/>
  <c r="A221" i="29"/>
  <c r="A222" i="29"/>
  <c r="A223" i="29"/>
  <c r="A224" i="29"/>
  <c r="A225" i="29"/>
  <c r="A226" i="29"/>
  <c r="A227" i="29"/>
  <c r="A228" i="29"/>
  <c r="A229" i="29"/>
  <c r="A230" i="29"/>
  <c r="A231" i="29"/>
  <c r="A232" i="29"/>
  <c r="A233" i="29"/>
  <c r="A234" i="29"/>
  <c r="A235" i="29"/>
  <c r="A236" i="29"/>
  <c r="A237" i="29"/>
  <c r="A238" i="29"/>
  <c r="A239" i="29"/>
  <c r="A240" i="29"/>
  <c r="A241" i="29"/>
  <c r="A242" i="29"/>
  <c r="A243" i="29"/>
  <c r="A244" i="29"/>
  <c r="A245" i="29"/>
  <c r="A246" i="29"/>
  <c r="A247" i="29"/>
  <c r="A248" i="29"/>
  <c r="A249" i="29"/>
  <c r="A250" i="29"/>
  <c r="A251" i="29"/>
  <c r="A252" i="29"/>
  <c r="A253" i="29"/>
  <c r="A254" i="29"/>
  <c r="A255" i="29"/>
  <c r="A256" i="29"/>
  <c r="A257" i="29"/>
  <c r="A258" i="29"/>
  <c r="A259" i="29"/>
  <c r="A260" i="29"/>
  <c r="A261" i="29"/>
  <c r="A262" i="29"/>
  <c r="A263" i="29"/>
  <c r="A264" i="29"/>
  <c r="A265" i="29"/>
  <c r="A266" i="29"/>
  <c r="A267" i="29"/>
  <c r="A2" i="29"/>
  <c r="I3" i="50"/>
  <c r="I4" i="50"/>
  <c r="I5" i="50"/>
  <c r="I6" i="50"/>
  <c r="I7" i="50"/>
  <c r="I8" i="50"/>
  <c r="I9" i="50"/>
  <c r="I10" i="50"/>
  <c r="I11" i="50"/>
  <c r="I12" i="50"/>
  <c r="I13" i="50"/>
  <c r="I14" i="50"/>
  <c r="I15" i="50"/>
  <c r="I16" i="50"/>
  <c r="I17" i="50"/>
  <c r="I18" i="50"/>
  <c r="I19" i="50"/>
  <c r="I20" i="50"/>
  <c r="I21" i="50"/>
  <c r="I22" i="50"/>
  <c r="I23" i="50"/>
  <c r="I24" i="50"/>
  <c r="I25" i="50"/>
  <c r="I26" i="50"/>
  <c r="I27" i="50"/>
  <c r="I28" i="50"/>
  <c r="I29" i="50"/>
  <c r="I30" i="50"/>
  <c r="I31" i="50"/>
  <c r="I32" i="50"/>
  <c r="I33" i="50"/>
  <c r="I34" i="50"/>
  <c r="I35" i="50"/>
  <c r="I36" i="50"/>
  <c r="I37" i="50"/>
  <c r="I38" i="50"/>
  <c r="I39" i="50"/>
  <c r="I40" i="50"/>
  <c r="I41" i="50"/>
  <c r="I42" i="50"/>
  <c r="I43" i="50"/>
  <c r="I44" i="50"/>
  <c r="I45" i="50"/>
  <c r="I46" i="50"/>
  <c r="I47" i="50"/>
  <c r="I48" i="50"/>
  <c r="I49" i="50"/>
  <c r="I50" i="50"/>
  <c r="I51" i="50"/>
  <c r="I52" i="50"/>
  <c r="I53" i="50"/>
  <c r="I54" i="50"/>
  <c r="I55" i="50"/>
  <c r="I56" i="50"/>
  <c r="I57" i="50"/>
  <c r="I58" i="50"/>
  <c r="I59" i="50"/>
  <c r="I60" i="50"/>
  <c r="I61" i="50"/>
  <c r="I62" i="50"/>
  <c r="I63" i="50"/>
  <c r="I64" i="50"/>
  <c r="I65" i="50"/>
  <c r="I66" i="50"/>
  <c r="I67" i="50"/>
  <c r="I68" i="50"/>
  <c r="I69" i="50"/>
  <c r="I70" i="50"/>
  <c r="I71" i="50"/>
  <c r="I72" i="50"/>
  <c r="I73" i="50"/>
  <c r="I74" i="50"/>
  <c r="I75" i="50"/>
  <c r="I76" i="50"/>
  <c r="I77" i="50"/>
  <c r="I78" i="50"/>
  <c r="I79" i="50"/>
  <c r="I80" i="50"/>
  <c r="I81" i="50"/>
  <c r="I82" i="50"/>
  <c r="I83" i="50"/>
  <c r="I84" i="50"/>
  <c r="I85" i="50"/>
  <c r="I86" i="50"/>
  <c r="I87" i="50"/>
  <c r="I88" i="50"/>
  <c r="I89" i="50"/>
  <c r="I90" i="50"/>
  <c r="I91" i="50"/>
  <c r="I92" i="50"/>
  <c r="I93" i="50"/>
  <c r="I94" i="50"/>
  <c r="I95" i="50"/>
  <c r="I96" i="50"/>
  <c r="I97" i="50"/>
  <c r="I98" i="50"/>
  <c r="I99" i="50"/>
  <c r="I100" i="50"/>
  <c r="I101" i="50"/>
  <c r="I102" i="50"/>
  <c r="I103" i="50"/>
  <c r="I104" i="50"/>
  <c r="I105" i="50"/>
  <c r="I106" i="50"/>
  <c r="I107" i="50"/>
  <c r="I108" i="50"/>
  <c r="I109" i="50"/>
  <c r="I110" i="50"/>
  <c r="I111" i="50"/>
  <c r="I112" i="50"/>
  <c r="I113" i="50"/>
  <c r="I114" i="50"/>
  <c r="I115" i="50"/>
  <c r="I116" i="50"/>
  <c r="I117" i="50"/>
  <c r="I118" i="50"/>
  <c r="I119" i="50"/>
  <c r="I120" i="50"/>
  <c r="I121" i="50"/>
  <c r="I122" i="50"/>
  <c r="I123" i="50"/>
  <c r="I124" i="50"/>
  <c r="I125" i="50"/>
  <c r="I126" i="50"/>
  <c r="I127" i="50"/>
  <c r="I128" i="50"/>
  <c r="I129" i="50"/>
  <c r="I130" i="50"/>
  <c r="I131" i="50"/>
  <c r="I132" i="50"/>
  <c r="I133" i="50"/>
  <c r="I134" i="50"/>
  <c r="I135" i="50"/>
  <c r="I136" i="50"/>
  <c r="I137" i="50"/>
  <c r="I138" i="50"/>
  <c r="I139" i="50"/>
  <c r="I140" i="50"/>
  <c r="I141" i="50"/>
  <c r="I142" i="50"/>
  <c r="I143" i="50"/>
  <c r="I144" i="50"/>
  <c r="I145" i="50"/>
  <c r="I146" i="50"/>
  <c r="I147" i="50"/>
  <c r="I148" i="50"/>
  <c r="I149" i="50"/>
  <c r="I150" i="50"/>
  <c r="I151" i="50"/>
  <c r="I152" i="50"/>
  <c r="I153" i="50"/>
  <c r="I154" i="50"/>
  <c r="I155" i="50"/>
  <c r="I156" i="50"/>
  <c r="I157" i="50"/>
  <c r="I158" i="50"/>
  <c r="I159" i="50"/>
  <c r="I160" i="50"/>
  <c r="I161" i="50"/>
  <c r="I162" i="50"/>
  <c r="I163" i="50"/>
  <c r="I164" i="50"/>
  <c r="I165" i="50"/>
  <c r="I166" i="50"/>
  <c r="I167" i="50"/>
  <c r="I168" i="50"/>
  <c r="I169" i="50"/>
  <c r="I170" i="50"/>
  <c r="I171" i="50"/>
  <c r="I172" i="50"/>
  <c r="I173" i="50"/>
  <c r="I174" i="50"/>
  <c r="I175" i="50"/>
  <c r="I176" i="50"/>
  <c r="I177" i="50"/>
  <c r="I178" i="50"/>
  <c r="I179" i="50"/>
  <c r="I180" i="50"/>
  <c r="I181" i="50"/>
  <c r="I182" i="50"/>
  <c r="I183" i="50"/>
  <c r="I184" i="50"/>
  <c r="I185" i="50"/>
  <c r="I186" i="50"/>
  <c r="I187" i="50"/>
  <c r="I188" i="50"/>
  <c r="I189" i="50"/>
  <c r="I190" i="50"/>
  <c r="I191" i="50"/>
  <c r="I192" i="50"/>
  <c r="I193" i="50"/>
  <c r="I194" i="50"/>
  <c r="I195" i="50"/>
  <c r="I196" i="50"/>
  <c r="I197" i="50"/>
  <c r="I198" i="50"/>
  <c r="I199" i="50"/>
  <c r="I200" i="50"/>
  <c r="I201" i="50"/>
  <c r="I202" i="50"/>
  <c r="I203" i="50"/>
  <c r="I204" i="50"/>
  <c r="I205" i="50"/>
  <c r="I206" i="50"/>
  <c r="I207" i="50"/>
  <c r="I208" i="50"/>
  <c r="I209" i="50"/>
  <c r="I210" i="50"/>
  <c r="I211" i="50"/>
  <c r="I212" i="50"/>
  <c r="I213" i="50"/>
  <c r="I214" i="50"/>
  <c r="I215" i="50"/>
  <c r="I216" i="50"/>
  <c r="I217" i="50"/>
  <c r="I218" i="50"/>
  <c r="I219" i="50"/>
  <c r="I220" i="50"/>
  <c r="I221" i="50"/>
  <c r="I222" i="50"/>
  <c r="I223" i="50"/>
  <c r="I224" i="50"/>
  <c r="I225" i="50"/>
  <c r="I226" i="50"/>
  <c r="I227" i="50"/>
  <c r="I228" i="50"/>
  <c r="I229" i="50"/>
  <c r="I230" i="50"/>
  <c r="I231" i="50"/>
  <c r="I232" i="50"/>
  <c r="I233" i="50"/>
  <c r="I234" i="50"/>
  <c r="I235" i="50"/>
  <c r="I236" i="50"/>
  <c r="I237" i="50"/>
  <c r="I238" i="50"/>
  <c r="I239" i="50"/>
  <c r="I240" i="50"/>
  <c r="I241" i="50"/>
  <c r="I242" i="50"/>
  <c r="I243" i="50"/>
  <c r="I244" i="50"/>
  <c r="I245" i="50"/>
  <c r="I246" i="50"/>
  <c r="I247" i="50"/>
  <c r="I248" i="50"/>
  <c r="I249" i="50"/>
  <c r="I250" i="50"/>
  <c r="I251" i="50"/>
  <c r="I252" i="50"/>
  <c r="I253" i="50"/>
  <c r="I254" i="50"/>
  <c r="I255" i="50"/>
  <c r="I256" i="50"/>
  <c r="I257" i="50"/>
  <c r="I258" i="50"/>
  <c r="I259" i="50"/>
  <c r="I260" i="50"/>
  <c r="I261" i="50"/>
  <c r="I262" i="50"/>
  <c r="I263" i="50"/>
  <c r="I264" i="50"/>
  <c r="I265" i="50"/>
  <c r="I266" i="50"/>
  <c r="I267" i="50"/>
  <c r="I2" i="50"/>
  <c r="B899" i="28" l="1"/>
  <c r="F898" i="28"/>
  <c r="B270" i="29"/>
  <c r="B900" i="28" l="1"/>
  <c r="F899" i="28"/>
  <c r="I267" i="49"/>
  <c r="J267" i="49" s="1"/>
  <c r="I266" i="49"/>
  <c r="J266" i="49" s="1"/>
  <c r="I265" i="49"/>
  <c r="J265" i="49" s="1"/>
  <c r="I264" i="49"/>
  <c r="J264" i="49" s="1"/>
  <c r="I263" i="49"/>
  <c r="J263" i="49" s="1"/>
  <c r="I262" i="49"/>
  <c r="J262" i="49" s="1"/>
  <c r="I261" i="49"/>
  <c r="J261" i="49" s="1"/>
  <c r="I260" i="49"/>
  <c r="J260" i="49" s="1"/>
  <c r="I259" i="49"/>
  <c r="J259" i="49" s="1"/>
  <c r="I258" i="49"/>
  <c r="J258" i="49" s="1"/>
  <c r="I257" i="49"/>
  <c r="J257" i="49" s="1"/>
  <c r="I256" i="49"/>
  <c r="J256" i="49" s="1"/>
  <c r="I255" i="49"/>
  <c r="J255" i="49" s="1"/>
  <c r="I254" i="49"/>
  <c r="J254" i="49" s="1"/>
  <c r="I253" i="49"/>
  <c r="J253" i="49" s="1"/>
  <c r="I252" i="49"/>
  <c r="J252" i="49" s="1"/>
  <c r="I251" i="49"/>
  <c r="J251" i="49" s="1"/>
  <c r="I250" i="49"/>
  <c r="J250" i="49" s="1"/>
  <c r="I249" i="49"/>
  <c r="J249" i="49" s="1"/>
  <c r="I248" i="49"/>
  <c r="J248" i="49" s="1"/>
  <c r="I247" i="49"/>
  <c r="J247" i="49" s="1"/>
  <c r="I246" i="49"/>
  <c r="J246" i="49" s="1"/>
  <c r="I245" i="49"/>
  <c r="J245" i="49" s="1"/>
  <c r="I244" i="49"/>
  <c r="J244" i="49" s="1"/>
  <c r="I243" i="49"/>
  <c r="J243" i="49" s="1"/>
  <c r="I242" i="49"/>
  <c r="J242" i="49" s="1"/>
  <c r="I241" i="49"/>
  <c r="J241" i="49" s="1"/>
  <c r="I240" i="49"/>
  <c r="J240" i="49" s="1"/>
  <c r="I239" i="49"/>
  <c r="J239" i="49" s="1"/>
  <c r="I238" i="49"/>
  <c r="J238" i="49" s="1"/>
  <c r="I237" i="49"/>
  <c r="J237" i="49" s="1"/>
  <c r="I236" i="49"/>
  <c r="J236" i="49" s="1"/>
  <c r="I235" i="49"/>
  <c r="J235" i="49" s="1"/>
  <c r="I234" i="49"/>
  <c r="J234" i="49" s="1"/>
  <c r="I233" i="49"/>
  <c r="J233" i="49" s="1"/>
  <c r="I232" i="49"/>
  <c r="J232" i="49" s="1"/>
  <c r="I231" i="49"/>
  <c r="J231" i="49" s="1"/>
  <c r="I230" i="49"/>
  <c r="J230" i="49" s="1"/>
  <c r="I229" i="49"/>
  <c r="J229" i="49" s="1"/>
  <c r="I228" i="49"/>
  <c r="J228" i="49" s="1"/>
  <c r="I227" i="49"/>
  <c r="J227" i="49" s="1"/>
  <c r="I226" i="49"/>
  <c r="J226" i="49" s="1"/>
  <c r="I225" i="49"/>
  <c r="J225" i="49" s="1"/>
  <c r="I224" i="49"/>
  <c r="J224" i="49" s="1"/>
  <c r="I223" i="49"/>
  <c r="J223" i="49" s="1"/>
  <c r="I222" i="49"/>
  <c r="J222" i="49" s="1"/>
  <c r="I221" i="49"/>
  <c r="J221" i="49" s="1"/>
  <c r="I220" i="49"/>
  <c r="J220" i="49" s="1"/>
  <c r="I219" i="49"/>
  <c r="J219" i="49" s="1"/>
  <c r="I218" i="49"/>
  <c r="J218" i="49" s="1"/>
  <c r="I217" i="49"/>
  <c r="J217" i="49" s="1"/>
  <c r="I216" i="49"/>
  <c r="J216" i="49" s="1"/>
  <c r="I215" i="49"/>
  <c r="J215" i="49" s="1"/>
  <c r="I214" i="49"/>
  <c r="J214" i="49" s="1"/>
  <c r="I213" i="49"/>
  <c r="J213" i="49" s="1"/>
  <c r="I212" i="49"/>
  <c r="J212" i="49" s="1"/>
  <c r="I211" i="49"/>
  <c r="J211" i="49" s="1"/>
  <c r="I210" i="49"/>
  <c r="J210" i="49" s="1"/>
  <c r="I209" i="49"/>
  <c r="J209" i="49" s="1"/>
  <c r="I208" i="49"/>
  <c r="J208" i="49" s="1"/>
  <c r="I207" i="49"/>
  <c r="J207" i="49" s="1"/>
  <c r="I206" i="49"/>
  <c r="J206" i="49" s="1"/>
  <c r="I205" i="49"/>
  <c r="J205" i="49" s="1"/>
  <c r="I204" i="49"/>
  <c r="J204" i="49" s="1"/>
  <c r="I203" i="49"/>
  <c r="J203" i="49" s="1"/>
  <c r="I202" i="49"/>
  <c r="J202" i="49" s="1"/>
  <c r="I201" i="49"/>
  <c r="J201" i="49" s="1"/>
  <c r="I200" i="49"/>
  <c r="J200" i="49" s="1"/>
  <c r="I199" i="49"/>
  <c r="J199" i="49" s="1"/>
  <c r="I198" i="49"/>
  <c r="J198" i="49" s="1"/>
  <c r="I197" i="49"/>
  <c r="J197" i="49" s="1"/>
  <c r="I196" i="49"/>
  <c r="J196" i="49" s="1"/>
  <c r="I195" i="49"/>
  <c r="J195" i="49" s="1"/>
  <c r="I194" i="49"/>
  <c r="J194" i="49" s="1"/>
  <c r="I193" i="49"/>
  <c r="J193" i="49" s="1"/>
  <c r="I192" i="49"/>
  <c r="J192" i="49" s="1"/>
  <c r="I191" i="49"/>
  <c r="J191" i="49" s="1"/>
  <c r="I190" i="49"/>
  <c r="J190" i="49" s="1"/>
  <c r="I189" i="49"/>
  <c r="J189" i="49" s="1"/>
  <c r="I188" i="49"/>
  <c r="J188" i="49" s="1"/>
  <c r="I187" i="49"/>
  <c r="J187" i="49" s="1"/>
  <c r="I186" i="49"/>
  <c r="J186" i="49" s="1"/>
  <c r="I185" i="49"/>
  <c r="J185" i="49" s="1"/>
  <c r="I184" i="49"/>
  <c r="J184" i="49" s="1"/>
  <c r="I183" i="49"/>
  <c r="J183" i="49" s="1"/>
  <c r="I182" i="49"/>
  <c r="J182" i="49" s="1"/>
  <c r="I181" i="49"/>
  <c r="J181" i="49" s="1"/>
  <c r="I180" i="49"/>
  <c r="J180" i="49" s="1"/>
  <c r="I179" i="49"/>
  <c r="J179" i="49" s="1"/>
  <c r="I178" i="49"/>
  <c r="J178" i="49" s="1"/>
  <c r="I177" i="49"/>
  <c r="J177" i="49" s="1"/>
  <c r="I176" i="49"/>
  <c r="J176" i="49" s="1"/>
  <c r="I175" i="49"/>
  <c r="J175" i="49" s="1"/>
  <c r="I174" i="49"/>
  <c r="J174" i="49" s="1"/>
  <c r="I173" i="49"/>
  <c r="J173" i="49" s="1"/>
  <c r="I172" i="49"/>
  <c r="J172" i="49" s="1"/>
  <c r="I171" i="49"/>
  <c r="J171" i="49" s="1"/>
  <c r="I170" i="49"/>
  <c r="J170" i="49" s="1"/>
  <c r="I169" i="49"/>
  <c r="J169" i="49" s="1"/>
  <c r="I168" i="49"/>
  <c r="J168" i="49" s="1"/>
  <c r="I167" i="49"/>
  <c r="J167" i="49" s="1"/>
  <c r="I166" i="49"/>
  <c r="J166" i="49" s="1"/>
  <c r="I165" i="49"/>
  <c r="J165" i="49" s="1"/>
  <c r="I164" i="49"/>
  <c r="J164" i="49" s="1"/>
  <c r="I163" i="49"/>
  <c r="J163" i="49" s="1"/>
  <c r="I162" i="49"/>
  <c r="J162" i="49" s="1"/>
  <c r="I161" i="49"/>
  <c r="J161" i="49" s="1"/>
  <c r="I160" i="49"/>
  <c r="J160" i="49" s="1"/>
  <c r="I159" i="49"/>
  <c r="J159" i="49" s="1"/>
  <c r="I158" i="49"/>
  <c r="J158" i="49" s="1"/>
  <c r="I157" i="49"/>
  <c r="J157" i="49" s="1"/>
  <c r="I156" i="49"/>
  <c r="J156" i="49" s="1"/>
  <c r="I155" i="49"/>
  <c r="J155" i="49" s="1"/>
  <c r="I154" i="49"/>
  <c r="J154" i="49" s="1"/>
  <c r="I153" i="49"/>
  <c r="J153" i="49" s="1"/>
  <c r="I152" i="49"/>
  <c r="J152" i="49" s="1"/>
  <c r="I151" i="49"/>
  <c r="J151" i="49" s="1"/>
  <c r="I150" i="49"/>
  <c r="J150" i="49" s="1"/>
  <c r="I149" i="49"/>
  <c r="J149" i="49" s="1"/>
  <c r="I148" i="49"/>
  <c r="J148" i="49" s="1"/>
  <c r="I147" i="49"/>
  <c r="J147" i="49" s="1"/>
  <c r="I146" i="49"/>
  <c r="J146" i="49" s="1"/>
  <c r="I145" i="49"/>
  <c r="J145" i="49" s="1"/>
  <c r="I144" i="49"/>
  <c r="J144" i="49" s="1"/>
  <c r="I143" i="49"/>
  <c r="J143" i="49" s="1"/>
  <c r="I142" i="49"/>
  <c r="J142" i="49" s="1"/>
  <c r="I141" i="49"/>
  <c r="J141" i="49" s="1"/>
  <c r="I140" i="49"/>
  <c r="J140" i="49" s="1"/>
  <c r="I139" i="49"/>
  <c r="J139" i="49" s="1"/>
  <c r="I138" i="49"/>
  <c r="J138" i="49" s="1"/>
  <c r="I137" i="49"/>
  <c r="J137" i="49" s="1"/>
  <c r="I136" i="49"/>
  <c r="J136" i="49" s="1"/>
  <c r="I135" i="49"/>
  <c r="J135" i="49" s="1"/>
  <c r="I134" i="49"/>
  <c r="J134" i="49" s="1"/>
  <c r="I133" i="49"/>
  <c r="J133" i="49" s="1"/>
  <c r="I132" i="49"/>
  <c r="J132" i="49" s="1"/>
  <c r="I131" i="49"/>
  <c r="J131" i="49" s="1"/>
  <c r="I130" i="49"/>
  <c r="J130" i="49" s="1"/>
  <c r="I129" i="49"/>
  <c r="J129" i="49" s="1"/>
  <c r="I128" i="49"/>
  <c r="J128" i="49" s="1"/>
  <c r="I127" i="49"/>
  <c r="J127" i="49" s="1"/>
  <c r="I126" i="49"/>
  <c r="J126" i="49" s="1"/>
  <c r="I125" i="49"/>
  <c r="J125" i="49" s="1"/>
  <c r="I124" i="49"/>
  <c r="J124" i="49" s="1"/>
  <c r="I123" i="49"/>
  <c r="J123" i="49" s="1"/>
  <c r="I122" i="49"/>
  <c r="J122" i="49" s="1"/>
  <c r="I121" i="49"/>
  <c r="J121" i="49" s="1"/>
  <c r="I120" i="49"/>
  <c r="J120" i="49" s="1"/>
  <c r="I119" i="49"/>
  <c r="J119" i="49" s="1"/>
  <c r="I118" i="49"/>
  <c r="J118" i="49" s="1"/>
  <c r="I117" i="49"/>
  <c r="J117" i="49" s="1"/>
  <c r="I116" i="49"/>
  <c r="J116" i="49" s="1"/>
  <c r="I115" i="49"/>
  <c r="J115" i="49" s="1"/>
  <c r="I114" i="49"/>
  <c r="J114" i="49" s="1"/>
  <c r="I113" i="49"/>
  <c r="J113" i="49" s="1"/>
  <c r="I112" i="49"/>
  <c r="J112" i="49" s="1"/>
  <c r="I111" i="49"/>
  <c r="J111" i="49" s="1"/>
  <c r="I110" i="49"/>
  <c r="J110" i="49" s="1"/>
  <c r="I109" i="49"/>
  <c r="J109" i="49" s="1"/>
  <c r="I108" i="49"/>
  <c r="J108" i="49" s="1"/>
  <c r="I107" i="49"/>
  <c r="J107" i="49" s="1"/>
  <c r="I106" i="49"/>
  <c r="J106" i="49" s="1"/>
  <c r="I105" i="49"/>
  <c r="J105" i="49" s="1"/>
  <c r="I104" i="49"/>
  <c r="J104" i="49" s="1"/>
  <c r="I103" i="49"/>
  <c r="J103" i="49" s="1"/>
  <c r="I102" i="49"/>
  <c r="J102" i="49" s="1"/>
  <c r="I101" i="49"/>
  <c r="J101" i="49" s="1"/>
  <c r="I100" i="49"/>
  <c r="J100" i="49" s="1"/>
  <c r="I99" i="49"/>
  <c r="J99" i="49" s="1"/>
  <c r="I98" i="49"/>
  <c r="J98" i="49" s="1"/>
  <c r="I97" i="49"/>
  <c r="J97" i="49" s="1"/>
  <c r="I96" i="49"/>
  <c r="J96" i="49" s="1"/>
  <c r="I95" i="49"/>
  <c r="J95" i="49" s="1"/>
  <c r="I94" i="49"/>
  <c r="J94" i="49" s="1"/>
  <c r="I93" i="49"/>
  <c r="J93" i="49" s="1"/>
  <c r="I92" i="49"/>
  <c r="J92" i="49" s="1"/>
  <c r="I91" i="49"/>
  <c r="J91" i="49" s="1"/>
  <c r="I90" i="49"/>
  <c r="J90" i="49" s="1"/>
  <c r="I89" i="49"/>
  <c r="J89" i="49" s="1"/>
  <c r="I88" i="49"/>
  <c r="J88" i="49" s="1"/>
  <c r="I87" i="49"/>
  <c r="J87" i="49" s="1"/>
  <c r="I86" i="49"/>
  <c r="J86" i="49" s="1"/>
  <c r="I85" i="49"/>
  <c r="J85" i="49" s="1"/>
  <c r="I84" i="49"/>
  <c r="J84" i="49" s="1"/>
  <c r="I83" i="49"/>
  <c r="J83" i="49" s="1"/>
  <c r="I82" i="49"/>
  <c r="J82" i="49" s="1"/>
  <c r="I81" i="49"/>
  <c r="J81" i="49" s="1"/>
  <c r="I80" i="49"/>
  <c r="J80" i="49" s="1"/>
  <c r="I79" i="49"/>
  <c r="J79" i="49" s="1"/>
  <c r="I78" i="49"/>
  <c r="J78" i="49" s="1"/>
  <c r="I77" i="49"/>
  <c r="J77" i="49" s="1"/>
  <c r="I76" i="49"/>
  <c r="J76" i="49" s="1"/>
  <c r="I75" i="49"/>
  <c r="J75" i="49" s="1"/>
  <c r="I74" i="49"/>
  <c r="J74" i="49" s="1"/>
  <c r="I73" i="49"/>
  <c r="J73" i="49" s="1"/>
  <c r="I72" i="49"/>
  <c r="J72" i="49" s="1"/>
  <c r="I71" i="49"/>
  <c r="J71" i="49" s="1"/>
  <c r="I70" i="49"/>
  <c r="J70" i="49" s="1"/>
  <c r="I69" i="49"/>
  <c r="J69" i="49" s="1"/>
  <c r="I68" i="49"/>
  <c r="J68" i="49" s="1"/>
  <c r="I67" i="49"/>
  <c r="J67" i="49" s="1"/>
  <c r="I66" i="49"/>
  <c r="J66" i="49" s="1"/>
  <c r="I65" i="49"/>
  <c r="J65" i="49" s="1"/>
  <c r="I64" i="49"/>
  <c r="J64" i="49" s="1"/>
  <c r="I63" i="49"/>
  <c r="J63" i="49" s="1"/>
  <c r="I62" i="49"/>
  <c r="J62" i="49" s="1"/>
  <c r="I61" i="49"/>
  <c r="J61" i="49" s="1"/>
  <c r="I60" i="49"/>
  <c r="J60" i="49" s="1"/>
  <c r="I59" i="49"/>
  <c r="J59" i="49" s="1"/>
  <c r="I58" i="49"/>
  <c r="J58" i="49" s="1"/>
  <c r="I57" i="49"/>
  <c r="J57" i="49" s="1"/>
  <c r="I56" i="49"/>
  <c r="J56" i="49" s="1"/>
  <c r="I55" i="49"/>
  <c r="J55" i="49" s="1"/>
  <c r="I54" i="49"/>
  <c r="J54" i="49" s="1"/>
  <c r="I53" i="49"/>
  <c r="J53" i="49" s="1"/>
  <c r="I52" i="49"/>
  <c r="J52" i="49" s="1"/>
  <c r="I51" i="49"/>
  <c r="J51" i="49" s="1"/>
  <c r="I50" i="49"/>
  <c r="J50" i="49" s="1"/>
  <c r="I49" i="49"/>
  <c r="J49" i="49" s="1"/>
  <c r="I48" i="49"/>
  <c r="J48" i="49" s="1"/>
  <c r="I47" i="49"/>
  <c r="J47" i="49" s="1"/>
  <c r="I46" i="49"/>
  <c r="J46" i="49" s="1"/>
  <c r="I45" i="49"/>
  <c r="J45" i="49" s="1"/>
  <c r="I44" i="49"/>
  <c r="J44" i="49" s="1"/>
  <c r="I43" i="49"/>
  <c r="J43" i="49" s="1"/>
  <c r="I42" i="49"/>
  <c r="J42" i="49" s="1"/>
  <c r="I41" i="49"/>
  <c r="J41" i="49" s="1"/>
  <c r="I40" i="49"/>
  <c r="J40" i="49" s="1"/>
  <c r="I39" i="49"/>
  <c r="J39" i="49" s="1"/>
  <c r="I38" i="49"/>
  <c r="J38" i="49" s="1"/>
  <c r="I37" i="49"/>
  <c r="J37" i="49" s="1"/>
  <c r="I36" i="49"/>
  <c r="J36" i="49" s="1"/>
  <c r="I35" i="49"/>
  <c r="J35" i="49" s="1"/>
  <c r="I34" i="49"/>
  <c r="J34" i="49" s="1"/>
  <c r="I33" i="49"/>
  <c r="J33" i="49" s="1"/>
  <c r="I32" i="49"/>
  <c r="J32" i="49" s="1"/>
  <c r="I31" i="49"/>
  <c r="J31" i="49" s="1"/>
  <c r="I30" i="49"/>
  <c r="J30" i="49" s="1"/>
  <c r="I29" i="49"/>
  <c r="J29" i="49" s="1"/>
  <c r="I28" i="49"/>
  <c r="J28" i="49" s="1"/>
  <c r="I27" i="49"/>
  <c r="J27" i="49" s="1"/>
  <c r="I26" i="49"/>
  <c r="J26" i="49" s="1"/>
  <c r="I25" i="49"/>
  <c r="J25" i="49" s="1"/>
  <c r="I24" i="49"/>
  <c r="J24" i="49" s="1"/>
  <c r="I23" i="49"/>
  <c r="J23" i="49" s="1"/>
  <c r="I22" i="49"/>
  <c r="J22" i="49" s="1"/>
  <c r="I21" i="49"/>
  <c r="J21" i="49" s="1"/>
  <c r="I20" i="49"/>
  <c r="J20" i="49" s="1"/>
  <c r="I19" i="49"/>
  <c r="J19" i="49" s="1"/>
  <c r="I18" i="49"/>
  <c r="J18" i="49" s="1"/>
  <c r="I17" i="49"/>
  <c r="J17" i="49" s="1"/>
  <c r="I16" i="49"/>
  <c r="J16" i="49" s="1"/>
  <c r="I15" i="49"/>
  <c r="J15" i="49" s="1"/>
  <c r="I14" i="49"/>
  <c r="J14" i="49" s="1"/>
  <c r="I13" i="49"/>
  <c r="J13" i="49" s="1"/>
  <c r="I12" i="49"/>
  <c r="J12" i="49" s="1"/>
  <c r="I11" i="49"/>
  <c r="J11" i="49" s="1"/>
  <c r="I10" i="49"/>
  <c r="J10" i="49" s="1"/>
  <c r="I9" i="49"/>
  <c r="J9" i="49" s="1"/>
  <c r="I8" i="49"/>
  <c r="J8" i="49" s="1"/>
  <c r="I7" i="49"/>
  <c r="J7" i="49" s="1"/>
  <c r="I6" i="49"/>
  <c r="J6" i="49" s="1"/>
  <c r="I5" i="49"/>
  <c r="J5" i="49" s="1"/>
  <c r="I4" i="49"/>
  <c r="J4" i="49" s="1"/>
  <c r="I3" i="49"/>
  <c r="J3" i="49" s="1"/>
  <c r="I2" i="49"/>
  <c r="J2" i="49" s="1"/>
  <c r="I267" i="48"/>
  <c r="J267" i="48" s="1"/>
  <c r="I266" i="48"/>
  <c r="J266" i="48" s="1"/>
  <c r="I265" i="48"/>
  <c r="J265" i="48" s="1"/>
  <c r="I264" i="48"/>
  <c r="J264" i="48" s="1"/>
  <c r="I263" i="48"/>
  <c r="J263" i="48" s="1"/>
  <c r="I262" i="48"/>
  <c r="J262" i="48" s="1"/>
  <c r="I261" i="48"/>
  <c r="J261" i="48" s="1"/>
  <c r="I260" i="48"/>
  <c r="J260" i="48" s="1"/>
  <c r="I259" i="48"/>
  <c r="J259" i="48" s="1"/>
  <c r="I258" i="48"/>
  <c r="J258" i="48" s="1"/>
  <c r="I257" i="48"/>
  <c r="J257" i="48" s="1"/>
  <c r="I256" i="48"/>
  <c r="J256" i="48" s="1"/>
  <c r="I255" i="48"/>
  <c r="J255" i="48" s="1"/>
  <c r="I254" i="48"/>
  <c r="J254" i="48" s="1"/>
  <c r="I253" i="48"/>
  <c r="J253" i="48" s="1"/>
  <c r="I252" i="48"/>
  <c r="J252" i="48" s="1"/>
  <c r="I251" i="48"/>
  <c r="J251" i="48" s="1"/>
  <c r="I250" i="48"/>
  <c r="J250" i="48" s="1"/>
  <c r="I249" i="48"/>
  <c r="J249" i="48" s="1"/>
  <c r="I248" i="48"/>
  <c r="J248" i="48" s="1"/>
  <c r="I247" i="48"/>
  <c r="J247" i="48" s="1"/>
  <c r="I246" i="48"/>
  <c r="J246" i="48" s="1"/>
  <c r="I245" i="48"/>
  <c r="J245" i="48" s="1"/>
  <c r="I244" i="48"/>
  <c r="J244" i="48" s="1"/>
  <c r="I243" i="48"/>
  <c r="J243" i="48" s="1"/>
  <c r="I242" i="48"/>
  <c r="J242" i="48" s="1"/>
  <c r="I241" i="48"/>
  <c r="J241" i="48" s="1"/>
  <c r="I240" i="48"/>
  <c r="J240" i="48" s="1"/>
  <c r="I239" i="48"/>
  <c r="J239" i="48" s="1"/>
  <c r="I238" i="48"/>
  <c r="J238" i="48" s="1"/>
  <c r="I237" i="48"/>
  <c r="J237" i="48" s="1"/>
  <c r="I236" i="48"/>
  <c r="J236" i="48" s="1"/>
  <c r="I235" i="48"/>
  <c r="J235" i="48" s="1"/>
  <c r="I234" i="48"/>
  <c r="J234" i="48" s="1"/>
  <c r="I233" i="48"/>
  <c r="J233" i="48" s="1"/>
  <c r="I232" i="48"/>
  <c r="J232" i="48" s="1"/>
  <c r="I231" i="48"/>
  <c r="J231" i="48" s="1"/>
  <c r="I230" i="48"/>
  <c r="J230" i="48" s="1"/>
  <c r="I229" i="48"/>
  <c r="J229" i="48" s="1"/>
  <c r="I228" i="48"/>
  <c r="J228" i="48" s="1"/>
  <c r="I227" i="48"/>
  <c r="J227" i="48" s="1"/>
  <c r="I226" i="48"/>
  <c r="J226" i="48" s="1"/>
  <c r="I225" i="48"/>
  <c r="J225" i="48" s="1"/>
  <c r="I224" i="48"/>
  <c r="J224" i="48" s="1"/>
  <c r="I223" i="48"/>
  <c r="J223" i="48" s="1"/>
  <c r="I222" i="48"/>
  <c r="J222" i="48" s="1"/>
  <c r="I221" i="48"/>
  <c r="J221" i="48" s="1"/>
  <c r="I220" i="48"/>
  <c r="J220" i="48" s="1"/>
  <c r="I219" i="48"/>
  <c r="J219" i="48" s="1"/>
  <c r="I218" i="48"/>
  <c r="J218" i="48" s="1"/>
  <c r="I217" i="48"/>
  <c r="J217" i="48" s="1"/>
  <c r="I216" i="48"/>
  <c r="J216" i="48" s="1"/>
  <c r="I215" i="48"/>
  <c r="J215" i="48" s="1"/>
  <c r="I214" i="48"/>
  <c r="J214" i="48" s="1"/>
  <c r="I213" i="48"/>
  <c r="J213" i="48" s="1"/>
  <c r="I212" i="48"/>
  <c r="J212" i="48" s="1"/>
  <c r="I211" i="48"/>
  <c r="J211" i="48" s="1"/>
  <c r="I210" i="48"/>
  <c r="J210" i="48" s="1"/>
  <c r="I209" i="48"/>
  <c r="J209" i="48" s="1"/>
  <c r="I208" i="48"/>
  <c r="J208" i="48" s="1"/>
  <c r="I207" i="48"/>
  <c r="J207" i="48" s="1"/>
  <c r="I206" i="48"/>
  <c r="J206" i="48" s="1"/>
  <c r="I205" i="48"/>
  <c r="J205" i="48" s="1"/>
  <c r="I204" i="48"/>
  <c r="J204" i="48" s="1"/>
  <c r="I203" i="48"/>
  <c r="J203" i="48" s="1"/>
  <c r="I202" i="48"/>
  <c r="J202" i="48" s="1"/>
  <c r="I201" i="48"/>
  <c r="J201" i="48" s="1"/>
  <c r="I200" i="48"/>
  <c r="J200" i="48" s="1"/>
  <c r="I199" i="48"/>
  <c r="J199" i="48" s="1"/>
  <c r="I198" i="48"/>
  <c r="J198" i="48" s="1"/>
  <c r="I197" i="48"/>
  <c r="J197" i="48" s="1"/>
  <c r="I196" i="48"/>
  <c r="J196" i="48" s="1"/>
  <c r="I195" i="48"/>
  <c r="J195" i="48" s="1"/>
  <c r="I194" i="48"/>
  <c r="J194" i="48" s="1"/>
  <c r="I193" i="48"/>
  <c r="J193" i="48" s="1"/>
  <c r="I192" i="48"/>
  <c r="J192" i="48" s="1"/>
  <c r="I191" i="48"/>
  <c r="J191" i="48" s="1"/>
  <c r="I190" i="48"/>
  <c r="J190" i="48" s="1"/>
  <c r="I189" i="48"/>
  <c r="J189" i="48" s="1"/>
  <c r="I188" i="48"/>
  <c r="J188" i="48" s="1"/>
  <c r="I187" i="48"/>
  <c r="J187" i="48" s="1"/>
  <c r="I186" i="48"/>
  <c r="J186" i="48" s="1"/>
  <c r="I185" i="48"/>
  <c r="J185" i="48" s="1"/>
  <c r="I184" i="48"/>
  <c r="J184" i="48" s="1"/>
  <c r="I183" i="48"/>
  <c r="J183" i="48" s="1"/>
  <c r="I182" i="48"/>
  <c r="J182" i="48" s="1"/>
  <c r="I181" i="48"/>
  <c r="J181" i="48" s="1"/>
  <c r="I180" i="48"/>
  <c r="J180" i="48" s="1"/>
  <c r="I179" i="48"/>
  <c r="J179" i="48" s="1"/>
  <c r="I178" i="48"/>
  <c r="J178" i="48" s="1"/>
  <c r="I177" i="48"/>
  <c r="J177" i="48" s="1"/>
  <c r="I176" i="48"/>
  <c r="J176" i="48" s="1"/>
  <c r="I175" i="48"/>
  <c r="J175" i="48" s="1"/>
  <c r="I174" i="48"/>
  <c r="J174" i="48" s="1"/>
  <c r="I173" i="48"/>
  <c r="J173" i="48" s="1"/>
  <c r="I172" i="48"/>
  <c r="J172" i="48" s="1"/>
  <c r="I171" i="48"/>
  <c r="J171" i="48" s="1"/>
  <c r="I170" i="48"/>
  <c r="J170" i="48" s="1"/>
  <c r="I169" i="48"/>
  <c r="J169" i="48" s="1"/>
  <c r="I168" i="48"/>
  <c r="J168" i="48" s="1"/>
  <c r="I167" i="48"/>
  <c r="J167" i="48" s="1"/>
  <c r="I166" i="48"/>
  <c r="J166" i="48" s="1"/>
  <c r="I165" i="48"/>
  <c r="J165" i="48" s="1"/>
  <c r="I164" i="48"/>
  <c r="J164" i="48" s="1"/>
  <c r="I163" i="48"/>
  <c r="J163" i="48" s="1"/>
  <c r="I162" i="48"/>
  <c r="J162" i="48" s="1"/>
  <c r="I161" i="48"/>
  <c r="J161" i="48" s="1"/>
  <c r="I160" i="48"/>
  <c r="J160" i="48" s="1"/>
  <c r="I159" i="48"/>
  <c r="J159" i="48" s="1"/>
  <c r="I158" i="48"/>
  <c r="J158" i="48" s="1"/>
  <c r="I157" i="48"/>
  <c r="J157" i="48" s="1"/>
  <c r="I156" i="48"/>
  <c r="J156" i="48" s="1"/>
  <c r="I155" i="48"/>
  <c r="J155" i="48" s="1"/>
  <c r="I154" i="48"/>
  <c r="J154" i="48" s="1"/>
  <c r="I153" i="48"/>
  <c r="J153" i="48" s="1"/>
  <c r="I152" i="48"/>
  <c r="J152" i="48" s="1"/>
  <c r="I151" i="48"/>
  <c r="J151" i="48" s="1"/>
  <c r="I150" i="48"/>
  <c r="J150" i="48" s="1"/>
  <c r="I149" i="48"/>
  <c r="J149" i="48" s="1"/>
  <c r="I148" i="48"/>
  <c r="J148" i="48" s="1"/>
  <c r="I147" i="48"/>
  <c r="J147" i="48" s="1"/>
  <c r="I146" i="48"/>
  <c r="J146" i="48" s="1"/>
  <c r="I145" i="48"/>
  <c r="J145" i="48" s="1"/>
  <c r="I144" i="48"/>
  <c r="J144" i="48" s="1"/>
  <c r="I143" i="48"/>
  <c r="J143" i="48" s="1"/>
  <c r="I142" i="48"/>
  <c r="J142" i="48" s="1"/>
  <c r="I141" i="48"/>
  <c r="J141" i="48" s="1"/>
  <c r="I140" i="48"/>
  <c r="J140" i="48" s="1"/>
  <c r="I139" i="48"/>
  <c r="J139" i="48" s="1"/>
  <c r="I138" i="48"/>
  <c r="J138" i="48" s="1"/>
  <c r="I137" i="48"/>
  <c r="J137" i="48" s="1"/>
  <c r="I136" i="48"/>
  <c r="J136" i="48" s="1"/>
  <c r="I135" i="48"/>
  <c r="J135" i="48" s="1"/>
  <c r="I134" i="48"/>
  <c r="J134" i="48" s="1"/>
  <c r="I133" i="48"/>
  <c r="J133" i="48" s="1"/>
  <c r="I132" i="48"/>
  <c r="J132" i="48" s="1"/>
  <c r="I131" i="48"/>
  <c r="J131" i="48" s="1"/>
  <c r="I130" i="48"/>
  <c r="J130" i="48" s="1"/>
  <c r="I129" i="48"/>
  <c r="J129" i="48" s="1"/>
  <c r="I128" i="48"/>
  <c r="J128" i="48" s="1"/>
  <c r="I127" i="48"/>
  <c r="J127" i="48" s="1"/>
  <c r="I126" i="48"/>
  <c r="J126" i="48" s="1"/>
  <c r="I125" i="48"/>
  <c r="J125" i="48" s="1"/>
  <c r="I124" i="48"/>
  <c r="J124" i="48" s="1"/>
  <c r="I123" i="48"/>
  <c r="J123" i="48" s="1"/>
  <c r="I122" i="48"/>
  <c r="J122" i="48" s="1"/>
  <c r="I121" i="48"/>
  <c r="J121" i="48" s="1"/>
  <c r="I120" i="48"/>
  <c r="J120" i="48" s="1"/>
  <c r="I119" i="48"/>
  <c r="J119" i="48" s="1"/>
  <c r="I118" i="48"/>
  <c r="J118" i="48" s="1"/>
  <c r="I117" i="48"/>
  <c r="J117" i="48" s="1"/>
  <c r="I116" i="48"/>
  <c r="J116" i="48" s="1"/>
  <c r="I115" i="48"/>
  <c r="J115" i="48" s="1"/>
  <c r="I114" i="48"/>
  <c r="J114" i="48" s="1"/>
  <c r="I113" i="48"/>
  <c r="J113" i="48" s="1"/>
  <c r="I112" i="48"/>
  <c r="J112" i="48" s="1"/>
  <c r="I111" i="48"/>
  <c r="J111" i="48" s="1"/>
  <c r="I110" i="48"/>
  <c r="J110" i="48" s="1"/>
  <c r="I109" i="48"/>
  <c r="J109" i="48" s="1"/>
  <c r="I108" i="48"/>
  <c r="J108" i="48" s="1"/>
  <c r="I107" i="48"/>
  <c r="J107" i="48" s="1"/>
  <c r="I106" i="48"/>
  <c r="J106" i="48" s="1"/>
  <c r="I105" i="48"/>
  <c r="J105" i="48" s="1"/>
  <c r="I104" i="48"/>
  <c r="J104" i="48" s="1"/>
  <c r="I103" i="48"/>
  <c r="J103" i="48" s="1"/>
  <c r="I102" i="48"/>
  <c r="J102" i="48" s="1"/>
  <c r="I101" i="48"/>
  <c r="J101" i="48" s="1"/>
  <c r="I100" i="48"/>
  <c r="J100" i="48" s="1"/>
  <c r="I99" i="48"/>
  <c r="J99" i="48" s="1"/>
  <c r="I98" i="48"/>
  <c r="J98" i="48" s="1"/>
  <c r="I97" i="48"/>
  <c r="J97" i="48" s="1"/>
  <c r="I96" i="48"/>
  <c r="J96" i="48" s="1"/>
  <c r="I95" i="48"/>
  <c r="J95" i="48" s="1"/>
  <c r="I94" i="48"/>
  <c r="J94" i="48" s="1"/>
  <c r="I93" i="48"/>
  <c r="J93" i="48" s="1"/>
  <c r="I92" i="48"/>
  <c r="J92" i="48" s="1"/>
  <c r="I91" i="48"/>
  <c r="J91" i="48" s="1"/>
  <c r="I90" i="48"/>
  <c r="J90" i="48" s="1"/>
  <c r="I89" i="48"/>
  <c r="J89" i="48" s="1"/>
  <c r="I88" i="48"/>
  <c r="J88" i="48" s="1"/>
  <c r="I87" i="48"/>
  <c r="J87" i="48" s="1"/>
  <c r="I86" i="48"/>
  <c r="J86" i="48" s="1"/>
  <c r="I85" i="48"/>
  <c r="J85" i="48" s="1"/>
  <c r="I84" i="48"/>
  <c r="J84" i="48" s="1"/>
  <c r="I83" i="48"/>
  <c r="J83" i="48" s="1"/>
  <c r="I82" i="48"/>
  <c r="J82" i="48" s="1"/>
  <c r="I81" i="48"/>
  <c r="J81" i="48" s="1"/>
  <c r="I80" i="48"/>
  <c r="J80" i="48" s="1"/>
  <c r="I79" i="48"/>
  <c r="J79" i="48" s="1"/>
  <c r="I78" i="48"/>
  <c r="J78" i="48" s="1"/>
  <c r="I77" i="48"/>
  <c r="J77" i="48" s="1"/>
  <c r="I76" i="48"/>
  <c r="J76" i="48" s="1"/>
  <c r="I75" i="48"/>
  <c r="J75" i="48" s="1"/>
  <c r="I74" i="48"/>
  <c r="J74" i="48" s="1"/>
  <c r="I73" i="48"/>
  <c r="J73" i="48" s="1"/>
  <c r="I72" i="48"/>
  <c r="J72" i="48" s="1"/>
  <c r="I71" i="48"/>
  <c r="J71" i="48" s="1"/>
  <c r="I70" i="48"/>
  <c r="J70" i="48" s="1"/>
  <c r="I69" i="48"/>
  <c r="J69" i="48" s="1"/>
  <c r="I68" i="48"/>
  <c r="J68" i="48" s="1"/>
  <c r="I67" i="48"/>
  <c r="J67" i="48" s="1"/>
  <c r="I66" i="48"/>
  <c r="J66" i="48" s="1"/>
  <c r="I65" i="48"/>
  <c r="J65" i="48" s="1"/>
  <c r="I64" i="48"/>
  <c r="J64" i="48" s="1"/>
  <c r="I63" i="48"/>
  <c r="J63" i="48" s="1"/>
  <c r="I62" i="48"/>
  <c r="J62" i="48" s="1"/>
  <c r="I61" i="48"/>
  <c r="J61" i="48" s="1"/>
  <c r="I60" i="48"/>
  <c r="J60" i="48" s="1"/>
  <c r="I59" i="48"/>
  <c r="J59" i="48" s="1"/>
  <c r="I58" i="48"/>
  <c r="J58" i="48" s="1"/>
  <c r="I57" i="48"/>
  <c r="J57" i="48" s="1"/>
  <c r="I56" i="48"/>
  <c r="J56" i="48" s="1"/>
  <c r="I55" i="48"/>
  <c r="J55" i="48" s="1"/>
  <c r="I54" i="48"/>
  <c r="J54" i="48" s="1"/>
  <c r="I53" i="48"/>
  <c r="J53" i="48" s="1"/>
  <c r="I52" i="48"/>
  <c r="J52" i="48" s="1"/>
  <c r="I51" i="48"/>
  <c r="J51" i="48" s="1"/>
  <c r="I50" i="48"/>
  <c r="J50" i="48" s="1"/>
  <c r="I49" i="48"/>
  <c r="J49" i="48" s="1"/>
  <c r="I48" i="48"/>
  <c r="J48" i="48" s="1"/>
  <c r="I47" i="48"/>
  <c r="J47" i="48" s="1"/>
  <c r="I46" i="48"/>
  <c r="J46" i="48" s="1"/>
  <c r="I45" i="48"/>
  <c r="J45" i="48" s="1"/>
  <c r="I44" i="48"/>
  <c r="J44" i="48" s="1"/>
  <c r="I43" i="48"/>
  <c r="J43" i="48" s="1"/>
  <c r="I42" i="48"/>
  <c r="J42" i="48" s="1"/>
  <c r="I41" i="48"/>
  <c r="J41" i="48" s="1"/>
  <c r="I40" i="48"/>
  <c r="J40" i="48" s="1"/>
  <c r="I39" i="48"/>
  <c r="J39" i="48" s="1"/>
  <c r="I38" i="48"/>
  <c r="J38" i="48" s="1"/>
  <c r="I37" i="48"/>
  <c r="J37" i="48" s="1"/>
  <c r="I36" i="48"/>
  <c r="J36" i="48" s="1"/>
  <c r="I35" i="48"/>
  <c r="J35" i="48" s="1"/>
  <c r="I34" i="48"/>
  <c r="J34" i="48" s="1"/>
  <c r="I33" i="48"/>
  <c r="J33" i="48" s="1"/>
  <c r="I32" i="48"/>
  <c r="J32" i="48" s="1"/>
  <c r="I31" i="48"/>
  <c r="J31" i="48" s="1"/>
  <c r="I30" i="48"/>
  <c r="J30" i="48" s="1"/>
  <c r="I29" i="48"/>
  <c r="J29" i="48" s="1"/>
  <c r="I28" i="48"/>
  <c r="J28" i="48" s="1"/>
  <c r="I27" i="48"/>
  <c r="J27" i="48" s="1"/>
  <c r="I26" i="48"/>
  <c r="J26" i="48" s="1"/>
  <c r="I25" i="48"/>
  <c r="J25" i="48" s="1"/>
  <c r="I24" i="48"/>
  <c r="J24" i="48" s="1"/>
  <c r="I23" i="48"/>
  <c r="J23" i="48" s="1"/>
  <c r="I22" i="48"/>
  <c r="J22" i="48" s="1"/>
  <c r="I21" i="48"/>
  <c r="J21" i="48" s="1"/>
  <c r="I20" i="48"/>
  <c r="J20" i="48" s="1"/>
  <c r="I19" i="48"/>
  <c r="J19" i="48" s="1"/>
  <c r="I18" i="48"/>
  <c r="J18" i="48" s="1"/>
  <c r="I17" i="48"/>
  <c r="J17" i="48" s="1"/>
  <c r="I16" i="48"/>
  <c r="J16" i="48" s="1"/>
  <c r="I15" i="48"/>
  <c r="J15" i="48" s="1"/>
  <c r="I14" i="48"/>
  <c r="J14" i="48" s="1"/>
  <c r="I13" i="48"/>
  <c r="J13" i="48" s="1"/>
  <c r="I12" i="48"/>
  <c r="J12" i="48" s="1"/>
  <c r="I11" i="48"/>
  <c r="J11" i="48" s="1"/>
  <c r="I10" i="48"/>
  <c r="J10" i="48" s="1"/>
  <c r="I9" i="48"/>
  <c r="J9" i="48" s="1"/>
  <c r="I8" i="48"/>
  <c r="J8" i="48" s="1"/>
  <c r="I7" i="48"/>
  <c r="J7" i="48" s="1"/>
  <c r="I6" i="48"/>
  <c r="J6" i="48" s="1"/>
  <c r="I5" i="48"/>
  <c r="J5" i="48" s="1"/>
  <c r="I4" i="48"/>
  <c r="J4" i="48" s="1"/>
  <c r="I3" i="48"/>
  <c r="J3" i="48" s="1"/>
  <c r="I2" i="48"/>
  <c r="J2" i="48" s="1"/>
  <c r="I267" i="47"/>
  <c r="J267" i="47" s="1"/>
  <c r="I266" i="47"/>
  <c r="J266" i="47" s="1"/>
  <c r="I265" i="47"/>
  <c r="J265" i="47" s="1"/>
  <c r="I264" i="47"/>
  <c r="J264" i="47" s="1"/>
  <c r="I263" i="47"/>
  <c r="J263" i="47" s="1"/>
  <c r="I262" i="47"/>
  <c r="J262" i="47" s="1"/>
  <c r="I261" i="47"/>
  <c r="J261" i="47" s="1"/>
  <c r="I260" i="47"/>
  <c r="J260" i="47" s="1"/>
  <c r="I259" i="47"/>
  <c r="J259" i="47" s="1"/>
  <c r="I258" i="47"/>
  <c r="J258" i="47" s="1"/>
  <c r="I257" i="47"/>
  <c r="J257" i="47" s="1"/>
  <c r="I256" i="47"/>
  <c r="J256" i="47" s="1"/>
  <c r="I255" i="47"/>
  <c r="J255" i="47" s="1"/>
  <c r="I254" i="47"/>
  <c r="J254" i="47" s="1"/>
  <c r="I253" i="47"/>
  <c r="J253" i="47" s="1"/>
  <c r="I252" i="47"/>
  <c r="J252" i="47" s="1"/>
  <c r="I251" i="47"/>
  <c r="J251" i="47" s="1"/>
  <c r="I250" i="47"/>
  <c r="J250" i="47" s="1"/>
  <c r="I249" i="47"/>
  <c r="J249" i="47" s="1"/>
  <c r="I248" i="47"/>
  <c r="J248" i="47" s="1"/>
  <c r="I247" i="47"/>
  <c r="J247" i="47" s="1"/>
  <c r="I246" i="47"/>
  <c r="J246" i="47" s="1"/>
  <c r="I245" i="47"/>
  <c r="J245" i="47" s="1"/>
  <c r="I244" i="47"/>
  <c r="J244" i="47" s="1"/>
  <c r="I243" i="47"/>
  <c r="J243" i="47" s="1"/>
  <c r="I242" i="47"/>
  <c r="J242" i="47" s="1"/>
  <c r="I241" i="47"/>
  <c r="J241" i="47" s="1"/>
  <c r="I240" i="47"/>
  <c r="J240" i="47" s="1"/>
  <c r="I239" i="47"/>
  <c r="J239" i="47" s="1"/>
  <c r="I238" i="47"/>
  <c r="J238" i="47" s="1"/>
  <c r="I237" i="47"/>
  <c r="J237" i="47" s="1"/>
  <c r="I236" i="47"/>
  <c r="J236" i="47" s="1"/>
  <c r="I235" i="47"/>
  <c r="J235" i="47" s="1"/>
  <c r="I234" i="47"/>
  <c r="J234" i="47" s="1"/>
  <c r="I233" i="47"/>
  <c r="J233" i="47" s="1"/>
  <c r="I232" i="47"/>
  <c r="J232" i="47" s="1"/>
  <c r="I231" i="47"/>
  <c r="J231" i="47" s="1"/>
  <c r="I230" i="47"/>
  <c r="J230" i="47" s="1"/>
  <c r="I229" i="47"/>
  <c r="J229" i="47" s="1"/>
  <c r="I228" i="47"/>
  <c r="J228" i="47" s="1"/>
  <c r="I227" i="47"/>
  <c r="J227" i="47" s="1"/>
  <c r="I226" i="47"/>
  <c r="J226" i="47" s="1"/>
  <c r="I225" i="47"/>
  <c r="J225" i="47" s="1"/>
  <c r="I224" i="47"/>
  <c r="J224" i="47" s="1"/>
  <c r="I223" i="47"/>
  <c r="J223" i="47" s="1"/>
  <c r="I222" i="47"/>
  <c r="J222" i="47" s="1"/>
  <c r="I221" i="47"/>
  <c r="J221" i="47" s="1"/>
  <c r="I220" i="47"/>
  <c r="J220" i="47" s="1"/>
  <c r="I219" i="47"/>
  <c r="J219" i="47" s="1"/>
  <c r="I218" i="47"/>
  <c r="J218" i="47" s="1"/>
  <c r="I217" i="47"/>
  <c r="J217" i="47" s="1"/>
  <c r="I216" i="47"/>
  <c r="J216" i="47" s="1"/>
  <c r="I215" i="47"/>
  <c r="J215" i="47" s="1"/>
  <c r="I214" i="47"/>
  <c r="J214" i="47" s="1"/>
  <c r="I213" i="47"/>
  <c r="J213" i="47" s="1"/>
  <c r="I212" i="47"/>
  <c r="J212" i="47" s="1"/>
  <c r="I211" i="47"/>
  <c r="J211" i="47" s="1"/>
  <c r="I210" i="47"/>
  <c r="J210" i="47" s="1"/>
  <c r="I209" i="47"/>
  <c r="J209" i="47" s="1"/>
  <c r="I208" i="47"/>
  <c r="J208" i="47" s="1"/>
  <c r="I207" i="47"/>
  <c r="J207" i="47" s="1"/>
  <c r="I206" i="47"/>
  <c r="J206" i="47" s="1"/>
  <c r="I205" i="47"/>
  <c r="J205" i="47" s="1"/>
  <c r="I204" i="47"/>
  <c r="J204" i="47" s="1"/>
  <c r="I203" i="47"/>
  <c r="J203" i="47" s="1"/>
  <c r="I202" i="47"/>
  <c r="J202" i="47" s="1"/>
  <c r="I201" i="47"/>
  <c r="J201" i="47" s="1"/>
  <c r="I200" i="47"/>
  <c r="J200" i="47" s="1"/>
  <c r="I199" i="47"/>
  <c r="J199" i="47" s="1"/>
  <c r="I198" i="47"/>
  <c r="J198" i="47" s="1"/>
  <c r="I197" i="47"/>
  <c r="J197" i="47" s="1"/>
  <c r="I196" i="47"/>
  <c r="J196" i="47" s="1"/>
  <c r="I195" i="47"/>
  <c r="J195" i="47" s="1"/>
  <c r="I194" i="47"/>
  <c r="J194" i="47" s="1"/>
  <c r="I193" i="47"/>
  <c r="J193" i="47" s="1"/>
  <c r="I192" i="47"/>
  <c r="J192" i="47" s="1"/>
  <c r="I191" i="47"/>
  <c r="J191" i="47" s="1"/>
  <c r="I190" i="47"/>
  <c r="J190" i="47" s="1"/>
  <c r="I189" i="47"/>
  <c r="J189" i="47" s="1"/>
  <c r="I188" i="47"/>
  <c r="J188" i="47" s="1"/>
  <c r="I187" i="47"/>
  <c r="J187" i="47" s="1"/>
  <c r="I186" i="47"/>
  <c r="J186" i="47" s="1"/>
  <c r="I185" i="47"/>
  <c r="J185" i="47" s="1"/>
  <c r="I184" i="47"/>
  <c r="J184" i="47" s="1"/>
  <c r="I183" i="47"/>
  <c r="J183" i="47" s="1"/>
  <c r="I182" i="47"/>
  <c r="J182" i="47" s="1"/>
  <c r="I181" i="47"/>
  <c r="J181" i="47" s="1"/>
  <c r="I180" i="47"/>
  <c r="J180" i="47" s="1"/>
  <c r="I179" i="47"/>
  <c r="J179" i="47" s="1"/>
  <c r="I178" i="47"/>
  <c r="J178" i="47" s="1"/>
  <c r="I177" i="47"/>
  <c r="J177" i="47" s="1"/>
  <c r="I176" i="47"/>
  <c r="J176" i="47" s="1"/>
  <c r="I175" i="47"/>
  <c r="J175" i="47" s="1"/>
  <c r="I174" i="47"/>
  <c r="J174" i="47" s="1"/>
  <c r="I173" i="47"/>
  <c r="J173" i="47" s="1"/>
  <c r="I172" i="47"/>
  <c r="J172" i="47" s="1"/>
  <c r="I171" i="47"/>
  <c r="J171" i="47" s="1"/>
  <c r="I170" i="47"/>
  <c r="J170" i="47" s="1"/>
  <c r="I169" i="47"/>
  <c r="J169" i="47" s="1"/>
  <c r="I168" i="47"/>
  <c r="J168" i="47" s="1"/>
  <c r="I167" i="47"/>
  <c r="J167" i="47" s="1"/>
  <c r="I166" i="47"/>
  <c r="J166" i="47" s="1"/>
  <c r="I165" i="47"/>
  <c r="J165" i="47" s="1"/>
  <c r="I164" i="47"/>
  <c r="J164" i="47" s="1"/>
  <c r="I163" i="47"/>
  <c r="J163" i="47" s="1"/>
  <c r="I162" i="47"/>
  <c r="J162" i="47" s="1"/>
  <c r="I161" i="47"/>
  <c r="J161" i="47" s="1"/>
  <c r="I160" i="47"/>
  <c r="J160" i="47" s="1"/>
  <c r="I159" i="47"/>
  <c r="J159" i="47" s="1"/>
  <c r="I158" i="47"/>
  <c r="J158" i="47" s="1"/>
  <c r="I157" i="47"/>
  <c r="J157" i="47" s="1"/>
  <c r="I156" i="47"/>
  <c r="J156" i="47" s="1"/>
  <c r="I155" i="47"/>
  <c r="J155" i="47" s="1"/>
  <c r="I154" i="47"/>
  <c r="J154" i="47" s="1"/>
  <c r="I153" i="47"/>
  <c r="J153" i="47" s="1"/>
  <c r="I152" i="47"/>
  <c r="J152" i="47" s="1"/>
  <c r="I151" i="47"/>
  <c r="J151" i="47" s="1"/>
  <c r="I150" i="47"/>
  <c r="J150" i="47" s="1"/>
  <c r="I149" i="47"/>
  <c r="J149" i="47" s="1"/>
  <c r="I148" i="47"/>
  <c r="J148" i="47" s="1"/>
  <c r="I147" i="47"/>
  <c r="J147" i="47" s="1"/>
  <c r="I146" i="47"/>
  <c r="J146" i="47" s="1"/>
  <c r="I145" i="47"/>
  <c r="J145" i="47" s="1"/>
  <c r="I144" i="47"/>
  <c r="J144" i="47" s="1"/>
  <c r="I143" i="47"/>
  <c r="J143" i="47" s="1"/>
  <c r="I142" i="47"/>
  <c r="J142" i="47" s="1"/>
  <c r="I141" i="47"/>
  <c r="J141" i="47" s="1"/>
  <c r="I140" i="47"/>
  <c r="J140" i="47" s="1"/>
  <c r="I139" i="47"/>
  <c r="J139" i="47" s="1"/>
  <c r="I138" i="47"/>
  <c r="J138" i="47" s="1"/>
  <c r="I137" i="47"/>
  <c r="J137" i="47" s="1"/>
  <c r="I136" i="47"/>
  <c r="J136" i="47" s="1"/>
  <c r="I135" i="47"/>
  <c r="J135" i="47" s="1"/>
  <c r="I134" i="47"/>
  <c r="J134" i="47" s="1"/>
  <c r="I133" i="47"/>
  <c r="J133" i="47" s="1"/>
  <c r="I132" i="47"/>
  <c r="J132" i="47" s="1"/>
  <c r="I131" i="47"/>
  <c r="J131" i="47" s="1"/>
  <c r="I130" i="47"/>
  <c r="J130" i="47" s="1"/>
  <c r="I129" i="47"/>
  <c r="J129" i="47" s="1"/>
  <c r="I128" i="47"/>
  <c r="J128" i="47" s="1"/>
  <c r="I127" i="47"/>
  <c r="J127" i="47" s="1"/>
  <c r="I126" i="47"/>
  <c r="J126" i="47" s="1"/>
  <c r="I125" i="47"/>
  <c r="J125" i="47" s="1"/>
  <c r="I124" i="47"/>
  <c r="J124" i="47" s="1"/>
  <c r="I123" i="47"/>
  <c r="J123" i="47" s="1"/>
  <c r="I122" i="47"/>
  <c r="J122" i="47" s="1"/>
  <c r="I121" i="47"/>
  <c r="J121" i="47" s="1"/>
  <c r="I120" i="47"/>
  <c r="J120" i="47" s="1"/>
  <c r="I119" i="47"/>
  <c r="J119" i="47" s="1"/>
  <c r="I118" i="47"/>
  <c r="J118" i="47" s="1"/>
  <c r="I117" i="47"/>
  <c r="J117" i="47" s="1"/>
  <c r="I116" i="47"/>
  <c r="J116" i="47" s="1"/>
  <c r="I115" i="47"/>
  <c r="J115" i="47" s="1"/>
  <c r="I114" i="47"/>
  <c r="J114" i="47" s="1"/>
  <c r="I113" i="47"/>
  <c r="J113" i="47" s="1"/>
  <c r="I112" i="47"/>
  <c r="J112" i="47" s="1"/>
  <c r="I111" i="47"/>
  <c r="J111" i="47" s="1"/>
  <c r="I110" i="47"/>
  <c r="J110" i="47" s="1"/>
  <c r="I109" i="47"/>
  <c r="J109" i="47" s="1"/>
  <c r="I108" i="47"/>
  <c r="J108" i="47" s="1"/>
  <c r="I107" i="47"/>
  <c r="J107" i="47" s="1"/>
  <c r="I106" i="47"/>
  <c r="J106" i="47" s="1"/>
  <c r="I105" i="47"/>
  <c r="J105" i="47" s="1"/>
  <c r="I104" i="47"/>
  <c r="J104" i="47" s="1"/>
  <c r="I103" i="47"/>
  <c r="J103" i="47" s="1"/>
  <c r="I102" i="47"/>
  <c r="J102" i="47" s="1"/>
  <c r="I101" i="47"/>
  <c r="J101" i="47" s="1"/>
  <c r="I100" i="47"/>
  <c r="J100" i="47" s="1"/>
  <c r="I99" i="47"/>
  <c r="J99" i="47" s="1"/>
  <c r="I98" i="47"/>
  <c r="J98" i="47" s="1"/>
  <c r="I97" i="47"/>
  <c r="J97" i="47" s="1"/>
  <c r="I96" i="47"/>
  <c r="J96" i="47" s="1"/>
  <c r="I95" i="47"/>
  <c r="J95" i="47" s="1"/>
  <c r="I94" i="47"/>
  <c r="J94" i="47" s="1"/>
  <c r="I93" i="47"/>
  <c r="J93" i="47" s="1"/>
  <c r="I92" i="47"/>
  <c r="J92" i="47" s="1"/>
  <c r="I91" i="47"/>
  <c r="J91" i="47" s="1"/>
  <c r="I90" i="47"/>
  <c r="J90" i="47" s="1"/>
  <c r="I89" i="47"/>
  <c r="J89" i="47" s="1"/>
  <c r="I88" i="47"/>
  <c r="J88" i="47" s="1"/>
  <c r="I87" i="47"/>
  <c r="J87" i="47" s="1"/>
  <c r="I86" i="47"/>
  <c r="J86" i="47" s="1"/>
  <c r="I85" i="47"/>
  <c r="J85" i="47" s="1"/>
  <c r="I84" i="47"/>
  <c r="J84" i="47" s="1"/>
  <c r="I83" i="47"/>
  <c r="J83" i="47" s="1"/>
  <c r="I82" i="47"/>
  <c r="J82" i="47" s="1"/>
  <c r="I81" i="47"/>
  <c r="J81" i="47" s="1"/>
  <c r="I80" i="47"/>
  <c r="J80" i="47" s="1"/>
  <c r="I79" i="47"/>
  <c r="J79" i="47" s="1"/>
  <c r="I78" i="47"/>
  <c r="J78" i="47" s="1"/>
  <c r="I77" i="47"/>
  <c r="J77" i="47" s="1"/>
  <c r="I76" i="47"/>
  <c r="J76" i="47" s="1"/>
  <c r="I75" i="47"/>
  <c r="J75" i="47" s="1"/>
  <c r="I74" i="47"/>
  <c r="J74" i="47" s="1"/>
  <c r="I73" i="47"/>
  <c r="J73" i="47" s="1"/>
  <c r="I72" i="47"/>
  <c r="J72" i="47" s="1"/>
  <c r="I71" i="47"/>
  <c r="J71" i="47" s="1"/>
  <c r="I70" i="47"/>
  <c r="J70" i="47" s="1"/>
  <c r="I69" i="47"/>
  <c r="J69" i="47" s="1"/>
  <c r="I68" i="47"/>
  <c r="J68" i="47" s="1"/>
  <c r="I67" i="47"/>
  <c r="J67" i="47" s="1"/>
  <c r="I66" i="47"/>
  <c r="J66" i="47" s="1"/>
  <c r="I65" i="47"/>
  <c r="J65" i="47" s="1"/>
  <c r="I64" i="47"/>
  <c r="J64" i="47" s="1"/>
  <c r="I63" i="47"/>
  <c r="J63" i="47" s="1"/>
  <c r="I62" i="47"/>
  <c r="J62" i="47" s="1"/>
  <c r="I61" i="47"/>
  <c r="J61" i="47" s="1"/>
  <c r="I60" i="47"/>
  <c r="J60" i="47" s="1"/>
  <c r="I59" i="47"/>
  <c r="J59" i="47" s="1"/>
  <c r="I58" i="47"/>
  <c r="J58" i="47" s="1"/>
  <c r="I57" i="47"/>
  <c r="J57" i="47" s="1"/>
  <c r="I56" i="47"/>
  <c r="J56" i="47" s="1"/>
  <c r="I55" i="47"/>
  <c r="J55" i="47" s="1"/>
  <c r="I54" i="47"/>
  <c r="J54" i="47" s="1"/>
  <c r="I53" i="47"/>
  <c r="J53" i="47" s="1"/>
  <c r="I52" i="47"/>
  <c r="J52" i="47" s="1"/>
  <c r="I51" i="47"/>
  <c r="J51" i="47" s="1"/>
  <c r="I50" i="47"/>
  <c r="J50" i="47" s="1"/>
  <c r="I49" i="47"/>
  <c r="J49" i="47" s="1"/>
  <c r="I48" i="47"/>
  <c r="J48" i="47" s="1"/>
  <c r="I47" i="47"/>
  <c r="J47" i="47" s="1"/>
  <c r="I46" i="47"/>
  <c r="J46" i="47" s="1"/>
  <c r="I45" i="47"/>
  <c r="J45" i="47" s="1"/>
  <c r="I44" i="47"/>
  <c r="J44" i="47" s="1"/>
  <c r="I43" i="47"/>
  <c r="J43" i="47" s="1"/>
  <c r="I42" i="47"/>
  <c r="J42" i="47" s="1"/>
  <c r="I41" i="47"/>
  <c r="J41" i="47" s="1"/>
  <c r="I40" i="47"/>
  <c r="J40" i="47" s="1"/>
  <c r="I39" i="47"/>
  <c r="J39" i="47" s="1"/>
  <c r="I38" i="47"/>
  <c r="J38" i="47" s="1"/>
  <c r="I37" i="47"/>
  <c r="J37" i="47" s="1"/>
  <c r="I36" i="47"/>
  <c r="J36" i="47" s="1"/>
  <c r="I35" i="47"/>
  <c r="J35" i="47" s="1"/>
  <c r="I34" i="47"/>
  <c r="J34" i="47" s="1"/>
  <c r="I33" i="47"/>
  <c r="J33" i="47" s="1"/>
  <c r="I32" i="47"/>
  <c r="J32" i="47" s="1"/>
  <c r="I31" i="47"/>
  <c r="J31" i="47" s="1"/>
  <c r="I30" i="47"/>
  <c r="J30" i="47" s="1"/>
  <c r="I29" i="47"/>
  <c r="J29" i="47" s="1"/>
  <c r="I28" i="47"/>
  <c r="J28" i="47" s="1"/>
  <c r="I27" i="47"/>
  <c r="J27" i="47" s="1"/>
  <c r="I26" i="47"/>
  <c r="J26" i="47" s="1"/>
  <c r="I25" i="47"/>
  <c r="J25" i="47" s="1"/>
  <c r="I24" i="47"/>
  <c r="J24" i="47" s="1"/>
  <c r="I23" i="47"/>
  <c r="J23" i="47" s="1"/>
  <c r="I22" i="47"/>
  <c r="J22" i="47" s="1"/>
  <c r="I21" i="47"/>
  <c r="J21" i="47" s="1"/>
  <c r="I20" i="47"/>
  <c r="J20" i="47" s="1"/>
  <c r="I19" i="47"/>
  <c r="J19" i="47" s="1"/>
  <c r="I18" i="47"/>
  <c r="J18" i="47" s="1"/>
  <c r="I17" i="47"/>
  <c r="J17" i="47" s="1"/>
  <c r="I16" i="47"/>
  <c r="J16" i="47" s="1"/>
  <c r="I15" i="47"/>
  <c r="J15" i="47" s="1"/>
  <c r="I14" i="47"/>
  <c r="J14" i="47" s="1"/>
  <c r="I13" i="47"/>
  <c r="J13" i="47" s="1"/>
  <c r="I12" i="47"/>
  <c r="J12" i="47" s="1"/>
  <c r="I11" i="47"/>
  <c r="J11" i="47" s="1"/>
  <c r="I10" i="47"/>
  <c r="J10" i="47" s="1"/>
  <c r="I9" i="47"/>
  <c r="J9" i="47" s="1"/>
  <c r="I8" i="47"/>
  <c r="J8" i="47" s="1"/>
  <c r="I7" i="47"/>
  <c r="J7" i="47" s="1"/>
  <c r="I6" i="47"/>
  <c r="J6" i="47" s="1"/>
  <c r="I5" i="47"/>
  <c r="J5" i="47" s="1"/>
  <c r="I4" i="47"/>
  <c r="J4" i="47" s="1"/>
  <c r="I3" i="47"/>
  <c r="J3" i="47" s="1"/>
  <c r="I2" i="47"/>
  <c r="J2" i="47" s="1"/>
  <c r="I267" i="46"/>
  <c r="J267" i="46" s="1"/>
  <c r="I266" i="46"/>
  <c r="J266" i="46" s="1"/>
  <c r="I265" i="46"/>
  <c r="J265" i="46" s="1"/>
  <c r="I264" i="46"/>
  <c r="J264" i="46" s="1"/>
  <c r="I263" i="46"/>
  <c r="J263" i="46" s="1"/>
  <c r="I262" i="46"/>
  <c r="J262" i="46" s="1"/>
  <c r="I261" i="46"/>
  <c r="J261" i="46" s="1"/>
  <c r="I260" i="46"/>
  <c r="J260" i="46" s="1"/>
  <c r="I259" i="46"/>
  <c r="J259" i="46" s="1"/>
  <c r="I258" i="46"/>
  <c r="J258" i="46" s="1"/>
  <c r="I257" i="46"/>
  <c r="J257" i="46" s="1"/>
  <c r="I256" i="46"/>
  <c r="J256" i="46" s="1"/>
  <c r="I255" i="46"/>
  <c r="J255" i="46" s="1"/>
  <c r="I254" i="46"/>
  <c r="J254" i="46" s="1"/>
  <c r="I253" i="46"/>
  <c r="J253" i="46" s="1"/>
  <c r="I252" i="46"/>
  <c r="J252" i="46" s="1"/>
  <c r="I251" i="46"/>
  <c r="J251" i="46" s="1"/>
  <c r="I250" i="46"/>
  <c r="J250" i="46" s="1"/>
  <c r="I249" i="46"/>
  <c r="J249" i="46" s="1"/>
  <c r="I248" i="46"/>
  <c r="J248" i="46" s="1"/>
  <c r="I247" i="46"/>
  <c r="J247" i="46" s="1"/>
  <c r="I246" i="46"/>
  <c r="J246" i="46" s="1"/>
  <c r="I245" i="46"/>
  <c r="J245" i="46" s="1"/>
  <c r="I244" i="46"/>
  <c r="J244" i="46" s="1"/>
  <c r="I243" i="46"/>
  <c r="J243" i="46" s="1"/>
  <c r="I242" i="46"/>
  <c r="J242" i="46" s="1"/>
  <c r="I241" i="46"/>
  <c r="J241" i="46" s="1"/>
  <c r="I240" i="46"/>
  <c r="J240" i="46" s="1"/>
  <c r="I239" i="46"/>
  <c r="J239" i="46" s="1"/>
  <c r="I238" i="46"/>
  <c r="J238" i="46" s="1"/>
  <c r="I237" i="46"/>
  <c r="J237" i="46" s="1"/>
  <c r="I236" i="46"/>
  <c r="J236" i="46" s="1"/>
  <c r="I235" i="46"/>
  <c r="J235" i="46" s="1"/>
  <c r="I234" i="46"/>
  <c r="J234" i="46" s="1"/>
  <c r="I233" i="46"/>
  <c r="J233" i="46" s="1"/>
  <c r="I232" i="46"/>
  <c r="J232" i="46" s="1"/>
  <c r="I231" i="46"/>
  <c r="J231" i="46" s="1"/>
  <c r="I230" i="46"/>
  <c r="J230" i="46" s="1"/>
  <c r="I229" i="46"/>
  <c r="J229" i="46" s="1"/>
  <c r="I228" i="46"/>
  <c r="J228" i="46" s="1"/>
  <c r="I227" i="46"/>
  <c r="J227" i="46" s="1"/>
  <c r="I226" i="46"/>
  <c r="J226" i="46" s="1"/>
  <c r="I225" i="46"/>
  <c r="J225" i="46" s="1"/>
  <c r="I224" i="46"/>
  <c r="J224" i="46" s="1"/>
  <c r="I223" i="46"/>
  <c r="J223" i="46" s="1"/>
  <c r="I222" i="46"/>
  <c r="J222" i="46" s="1"/>
  <c r="I221" i="46"/>
  <c r="J221" i="46" s="1"/>
  <c r="I220" i="46"/>
  <c r="J220" i="46" s="1"/>
  <c r="I219" i="46"/>
  <c r="J219" i="46" s="1"/>
  <c r="I218" i="46"/>
  <c r="J218" i="46" s="1"/>
  <c r="I217" i="46"/>
  <c r="J217" i="46" s="1"/>
  <c r="I216" i="46"/>
  <c r="J216" i="46" s="1"/>
  <c r="I215" i="46"/>
  <c r="J215" i="46" s="1"/>
  <c r="I214" i="46"/>
  <c r="J214" i="46" s="1"/>
  <c r="I213" i="46"/>
  <c r="J213" i="46" s="1"/>
  <c r="I212" i="46"/>
  <c r="J212" i="46" s="1"/>
  <c r="I211" i="46"/>
  <c r="J211" i="46" s="1"/>
  <c r="I210" i="46"/>
  <c r="J210" i="46" s="1"/>
  <c r="I209" i="46"/>
  <c r="J209" i="46" s="1"/>
  <c r="I208" i="46"/>
  <c r="J208" i="46" s="1"/>
  <c r="I207" i="46"/>
  <c r="J207" i="46" s="1"/>
  <c r="I206" i="46"/>
  <c r="J206" i="46" s="1"/>
  <c r="I205" i="46"/>
  <c r="J205" i="46" s="1"/>
  <c r="I204" i="46"/>
  <c r="J204" i="46" s="1"/>
  <c r="I203" i="46"/>
  <c r="J203" i="46" s="1"/>
  <c r="I202" i="46"/>
  <c r="J202" i="46" s="1"/>
  <c r="I201" i="46"/>
  <c r="J201" i="46" s="1"/>
  <c r="I200" i="46"/>
  <c r="J200" i="46" s="1"/>
  <c r="I199" i="46"/>
  <c r="J199" i="46" s="1"/>
  <c r="I198" i="46"/>
  <c r="J198" i="46" s="1"/>
  <c r="I197" i="46"/>
  <c r="J197" i="46" s="1"/>
  <c r="I196" i="46"/>
  <c r="J196" i="46" s="1"/>
  <c r="I195" i="46"/>
  <c r="J195" i="46" s="1"/>
  <c r="I194" i="46"/>
  <c r="J194" i="46" s="1"/>
  <c r="I193" i="46"/>
  <c r="J193" i="46" s="1"/>
  <c r="I192" i="46"/>
  <c r="J192" i="46" s="1"/>
  <c r="I191" i="46"/>
  <c r="J191" i="46" s="1"/>
  <c r="I190" i="46"/>
  <c r="J190" i="46" s="1"/>
  <c r="I189" i="46"/>
  <c r="J189" i="46" s="1"/>
  <c r="I188" i="46"/>
  <c r="J188" i="46" s="1"/>
  <c r="I187" i="46"/>
  <c r="J187" i="46" s="1"/>
  <c r="I186" i="46"/>
  <c r="J186" i="46" s="1"/>
  <c r="I185" i="46"/>
  <c r="J185" i="46" s="1"/>
  <c r="I184" i="46"/>
  <c r="J184" i="46" s="1"/>
  <c r="I183" i="46"/>
  <c r="J183" i="46" s="1"/>
  <c r="I182" i="46"/>
  <c r="J182" i="46" s="1"/>
  <c r="I181" i="46"/>
  <c r="J181" i="46" s="1"/>
  <c r="I180" i="46"/>
  <c r="J180" i="46" s="1"/>
  <c r="I179" i="46"/>
  <c r="J179" i="46" s="1"/>
  <c r="I178" i="46"/>
  <c r="J178" i="46" s="1"/>
  <c r="I177" i="46"/>
  <c r="J177" i="46" s="1"/>
  <c r="I176" i="46"/>
  <c r="J176" i="46" s="1"/>
  <c r="I175" i="46"/>
  <c r="J175" i="46" s="1"/>
  <c r="I174" i="46"/>
  <c r="J174" i="46" s="1"/>
  <c r="I173" i="46"/>
  <c r="J173" i="46" s="1"/>
  <c r="I172" i="46"/>
  <c r="J172" i="46" s="1"/>
  <c r="I171" i="46"/>
  <c r="J171" i="46" s="1"/>
  <c r="I170" i="46"/>
  <c r="J170" i="46" s="1"/>
  <c r="I169" i="46"/>
  <c r="J169" i="46" s="1"/>
  <c r="I168" i="46"/>
  <c r="J168" i="46" s="1"/>
  <c r="I167" i="46"/>
  <c r="J167" i="46" s="1"/>
  <c r="I166" i="46"/>
  <c r="J166" i="46" s="1"/>
  <c r="I165" i="46"/>
  <c r="J165" i="46" s="1"/>
  <c r="I164" i="46"/>
  <c r="J164" i="46" s="1"/>
  <c r="I163" i="46"/>
  <c r="J163" i="46" s="1"/>
  <c r="I162" i="46"/>
  <c r="J162" i="46" s="1"/>
  <c r="I161" i="46"/>
  <c r="J161" i="46" s="1"/>
  <c r="I160" i="46"/>
  <c r="J160" i="46" s="1"/>
  <c r="I159" i="46"/>
  <c r="J159" i="46" s="1"/>
  <c r="I158" i="46"/>
  <c r="J158" i="46" s="1"/>
  <c r="I157" i="46"/>
  <c r="J157" i="46" s="1"/>
  <c r="I156" i="46"/>
  <c r="J156" i="46" s="1"/>
  <c r="I155" i="46"/>
  <c r="J155" i="46" s="1"/>
  <c r="I154" i="46"/>
  <c r="J154" i="46" s="1"/>
  <c r="I153" i="46"/>
  <c r="J153" i="46" s="1"/>
  <c r="I152" i="46"/>
  <c r="J152" i="46" s="1"/>
  <c r="I151" i="46"/>
  <c r="J151" i="46" s="1"/>
  <c r="I150" i="46"/>
  <c r="J150" i="46" s="1"/>
  <c r="I149" i="46"/>
  <c r="J149" i="46" s="1"/>
  <c r="I148" i="46"/>
  <c r="J148" i="46" s="1"/>
  <c r="I147" i="46"/>
  <c r="J147" i="46" s="1"/>
  <c r="I146" i="46"/>
  <c r="J146" i="46" s="1"/>
  <c r="I145" i="46"/>
  <c r="J145" i="46" s="1"/>
  <c r="I144" i="46"/>
  <c r="J144" i="46" s="1"/>
  <c r="I143" i="46"/>
  <c r="J143" i="46" s="1"/>
  <c r="I142" i="46"/>
  <c r="J142" i="46" s="1"/>
  <c r="I141" i="46"/>
  <c r="J141" i="46" s="1"/>
  <c r="I140" i="46"/>
  <c r="J140" i="46" s="1"/>
  <c r="I139" i="46"/>
  <c r="J139" i="46" s="1"/>
  <c r="I138" i="46"/>
  <c r="J138" i="46" s="1"/>
  <c r="I137" i="46"/>
  <c r="J137" i="46" s="1"/>
  <c r="I136" i="46"/>
  <c r="J136" i="46" s="1"/>
  <c r="I135" i="46"/>
  <c r="J135" i="46" s="1"/>
  <c r="I134" i="46"/>
  <c r="J134" i="46" s="1"/>
  <c r="I133" i="46"/>
  <c r="J133" i="46" s="1"/>
  <c r="I132" i="46"/>
  <c r="J132" i="46" s="1"/>
  <c r="I131" i="46"/>
  <c r="J131" i="46" s="1"/>
  <c r="I130" i="46"/>
  <c r="J130" i="46" s="1"/>
  <c r="I129" i="46"/>
  <c r="J129" i="46" s="1"/>
  <c r="I128" i="46"/>
  <c r="J128" i="46" s="1"/>
  <c r="I127" i="46"/>
  <c r="J127" i="46" s="1"/>
  <c r="I126" i="46"/>
  <c r="J126" i="46" s="1"/>
  <c r="I125" i="46"/>
  <c r="J125" i="46" s="1"/>
  <c r="I124" i="46"/>
  <c r="J124" i="46" s="1"/>
  <c r="I123" i="46"/>
  <c r="J123" i="46" s="1"/>
  <c r="I122" i="46"/>
  <c r="J122" i="46" s="1"/>
  <c r="I121" i="46"/>
  <c r="J121" i="46" s="1"/>
  <c r="I120" i="46"/>
  <c r="J120" i="46" s="1"/>
  <c r="I119" i="46"/>
  <c r="J119" i="46" s="1"/>
  <c r="I118" i="46"/>
  <c r="J118" i="46" s="1"/>
  <c r="I117" i="46"/>
  <c r="J117" i="46" s="1"/>
  <c r="I116" i="46"/>
  <c r="J116" i="46" s="1"/>
  <c r="I115" i="46"/>
  <c r="J115" i="46" s="1"/>
  <c r="I114" i="46"/>
  <c r="J114" i="46" s="1"/>
  <c r="I113" i="46"/>
  <c r="J113" i="46" s="1"/>
  <c r="I112" i="46"/>
  <c r="J112" i="46" s="1"/>
  <c r="I111" i="46"/>
  <c r="J111" i="46" s="1"/>
  <c r="I110" i="46"/>
  <c r="J110" i="46" s="1"/>
  <c r="I109" i="46"/>
  <c r="J109" i="46" s="1"/>
  <c r="I108" i="46"/>
  <c r="J108" i="46" s="1"/>
  <c r="I107" i="46"/>
  <c r="J107" i="46" s="1"/>
  <c r="I106" i="46"/>
  <c r="J106" i="46" s="1"/>
  <c r="I105" i="46"/>
  <c r="J105" i="46" s="1"/>
  <c r="I104" i="46"/>
  <c r="J104" i="46" s="1"/>
  <c r="I103" i="46"/>
  <c r="J103" i="46" s="1"/>
  <c r="I102" i="46"/>
  <c r="J102" i="46" s="1"/>
  <c r="I101" i="46"/>
  <c r="J101" i="46" s="1"/>
  <c r="I100" i="46"/>
  <c r="J100" i="46" s="1"/>
  <c r="I99" i="46"/>
  <c r="J99" i="46" s="1"/>
  <c r="I98" i="46"/>
  <c r="J98" i="46" s="1"/>
  <c r="I97" i="46"/>
  <c r="J97" i="46" s="1"/>
  <c r="I96" i="46"/>
  <c r="J96" i="46" s="1"/>
  <c r="I95" i="46"/>
  <c r="J95" i="46" s="1"/>
  <c r="I94" i="46"/>
  <c r="J94" i="46" s="1"/>
  <c r="I93" i="46"/>
  <c r="J93" i="46" s="1"/>
  <c r="I92" i="46"/>
  <c r="J92" i="46" s="1"/>
  <c r="I91" i="46"/>
  <c r="J91" i="46" s="1"/>
  <c r="I90" i="46"/>
  <c r="J90" i="46" s="1"/>
  <c r="I89" i="46"/>
  <c r="J89" i="46" s="1"/>
  <c r="I88" i="46"/>
  <c r="J88" i="46" s="1"/>
  <c r="I87" i="46"/>
  <c r="J87" i="46" s="1"/>
  <c r="I86" i="46"/>
  <c r="J86" i="46" s="1"/>
  <c r="I85" i="46"/>
  <c r="J85" i="46" s="1"/>
  <c r="I84" i="46"/>
  <c r="J84" i="46" s="1"/>
  <c r="I83" i="46"/>
  <c r="J83" i="46" s="1"/>
  <c r="I82" i="46"/>
  <c r="J82" i="46" s="1"/>
  <c r="I81" i="46"/>
  <c r="J81" i="46" s="1"/>
  <c r="I80" i="46"/>
  <c r="J80" i="46" s="1"/>
  <c r="I79" i="46"/>
  <c r="J79" i="46" s="1"/>
  <c r="I78" i="46"/>
  <c r="J78" i="46" s="1"/>
  <c r="I77" i="46"/>
  <c r="J77" i="46" s="1"/>
  <c r="I76" i="46"/>
  <c r="J76" i="46" s="1"/>
  <c r="I75" i="46"/>
  <c r="J75" i="46" s="1"/>
  <c r="I74" i="46"/>
  <c r="J74" i="46" s="1"/>
  <c r="I73" i="46"/>
  <c r="J73" i="46" s="1"/>
  <c r="I72" i="46"/>
  <c r="J72" i="46" s="1"/>
  <c r="I71" i="46"/>
  <c r="J71" i="46" s="1"/>
  <c r="I70" i="46"/>
  <c r="J70" i="46" s="1"/>
  <c r="I69" i="46"/>
  <c r="J69" i="46" s="1"/>
  <c r="I68" i="46"/>
  <c r="J68" i="46" s="1"/>
  <c r="I67" i="46"/>
  <c r="J67" i="46" s="1"/>
  <c r="I66" i="46"/>
  <c r="J66" i="46" s="1"/>
  <c r="I65" i="46"/>
  <c r="J65" i="46" s="1"/>
  <c r="I64" i="46"/>
  <c r="J64" i="46" s="1"/>
  <c r="I63" i="46"/>
  <c r="J63" i="46" s="1"/>
  <c r="I62" i="46"/>
  <c r="J62" i="46" s="1"/>
  <c r="I61" i="46"/>
  <c r="J61" i="46" s="1"/>
  <c r="I60" i="46"/>
  <c r="J60" i="46" s="1"/>
  <c r="I59" i="46"/>
  <c r="J59" i="46" s="1"/>
  <c r="I58" i="46"/>
  <c r="J58" i="46" s="1"/>
  <c r="I57" i="46"/>
  <c r="J57" i="46" s="1"/>
  <c r="I56" i="46"/>
  <c r="J56" i="46" s="1"/>
  <c r="I55" i="46"/>
  <c r="J55" i="46" s="1"/>
  <c r="I54" i="46"/>
  <c r="J54" i="46" s="1"/>
  <c r="I53" i="46"/>
  <c r="J53" i="46" s="1"/>
  <c r="I52" i="46"/>
  <c r="J52" i="46" s="1"/>
  <c r="I51" i="46"/>
  <c r="J51" i="46" s="1"/>
  <c r="I50" i="46"/>
  <c r="J50" i="46" s="1"/>
  <c r="I49" i="46"/>
  <c r="J49" i="46" s="1"/>
  <c r="I48" i="46"/>
  <c r="J48" i="46" s="1"/>
  <c r="I47" i="46"/>
  <c r="J47" i="46" s="1"/>
  <c r="I46" i="46"/>
  <c r="J46" i="46" s="1"/>
  <c r="I45" i="46"/>
  <c r="J45" i="46" s="1"/>
  <c r="I44" i="46"/>
  <c r="J44" i="46" s="1"/>
  <c r="I43" i="46"/>
  <c r="J43" i="46" s="1"/>
  <c r="I42" i="46"/>
  <c r="J42" i="46" s="1"/>
  <c r="I41" i="46"/>
  <c r="J41" i="46" s="1"/>
  <c r="I40" i="46"/>
  <c r="J40" i="46" s="1"/>
  <c r="I39" i="46"/>
  <c r="J39" i="46" s="1"/>
  <c r="I38" i="46"/>
  <c r="J38" i="46" s="1"/>
  <c r="I37" i="46"/>
  <c r="J37" i="46" s="1"/>
  <c r="I36" i="46"/>
  <c r="J36" i="46" s="1"/>
  <c r="I35" i="46"/>
  <c r="J35" i="46" s="1"/>
  <c r="I34" i="46"/>
  <c r="J34" i="46" s="1"/>
  <c r="I33" i="46"/>
  <c r="J33" i="46" s="1"/>
  <c r="I32" i="46"/>
  <c r="J32" i="46" s="1"/>
  <c r="I31" i="46"/>
  <c r="J31" i="46" s="1"/>
  <c r="I30" i="46"/>
  <c r="J30" i="46" s="1"/>
  <c r="I29" i="46"/>
  <c r="J29" i="46" s="1"/>
  <c r="I28" i="46"/>
  <c r="J28" i="46" s="1"/>
  <c r="I27" i="46"/>
  <c r="J27" i="46" s="1"/>
  <c r="I26" i="46"/>
  <c r="J26" i="46" s="1"/>
  <c r="I25" i="46"/>
  <c r="J25" i="46" s="1"/>
  <c r="I24" i="46"/>
  <c r="J24" i="46" s="1"/>
  <c r="I23" i="46"/>
  <c r="J23" i="46" s="1"/>
  <c r="I22" i="46"/>
  <c r="J22" i="46" s="1"/>
  <c r="I21" i="46"/>
  <c r="J21" i="46" s="1"/>
  <c r="I20" i="46"/>
  <c r="J20" i="46" s="1"/>
  <c r="I19" i="46"/>
  <c r="J19" i="46" s="1"/>
  <c r="I18" i="46"/>
  <c r="J18" i="46" s="1"/>
  <c r="I17" i="46"/>
  <c r="J17" i="46" s="1"/>
  <c r="I16" i="46"/>
  <c r="J16" i="46" s="1"/>
  <c r="I15" i="46"/>
  <c r="J15" i="46" s="1"/>
  <c r="I14" i="46"/>
  <c r="J14" i="46" s="1"/>
  <c r="I13" i="46"/>
  <c r="J13" i="46" s="1"/>
  <c r="I12" i="46"/>
  <c r="J12" i="46" s="1"/>
  <c r="I11" i="46"/>
  <c r="J11" i="46" s="1"/>
  <c r="I10" i="46"/>
  <c r="J10" i="46" s="1"/>
  <c r="I9" i="46"/>
  <c r="J9" i="46" s="1"/>
  <c r="I8" i="46"/>
  <c r="J8" i="46" s="1"/>
  <c r="I7" i="46"/>
  <c r="J7" i="46" s="1"/>
  <c r="I6" i="46"/>
  <c r="J6" i="46" s="1"/>
  <c r="I5" i="46"/>
  <c r="J5" i="46" s="1"/>
  <c r="I4" i="46"/>
  <c r="J4" i="46" s="1"/>
  <c r="I3" i="46"/>
  <c r="J3" i="46" s="1"/>
  <c r="I2" i="46"/>
  <c r="J2" i="46" s="1"/>
  <c r="I267" i="45"/>
  <c r="J267" i="45" s="1"/>
  <c r="I266" i="45"/>
  <c r="J266" i="45" s="1"/>
  <c r="I265" i="45"/>
  <c r="J265" i="45" s="1"/>
  <c r="I264" i="45"/>
  <c r="J264" i="45" s="1"/>
  <c r="I263" i="45"/>
  <c r="J263" i="45" s="1"/>
  <c r="I262" i="45"/>
  <c r="J262" i="45" s="1"/>
  <c r="I261" i="45"/>
  <c r="J261" i="45" s="1"/>
  <c r="I260" i="45"/>
  <c r="J260" i="45" s="1"/>
  <c r="I259" i="45"/>
  <c r="J259" i="45" s="1"/>
  <c r="I258" i="45"/>
  <c r="J258" i="45" s="1"/>
  <c r="I257" i="45"/>
  <c r="J257" i="45" s="1"/>
  <c r="I256" i="45"/>
  <c r="J256" i="45" s="1"/>
  <c r="I255" i="45"/>
  <c r="J255" i="45" s="1"/>
  <c r="I254" i="45"/>
  <c r="J254" i="45" s="1"/>
  <c r="I253" i="45"/>
  <c r="J253" i="45" s="1"/>
  <c r="I252" i="45"/>
  <c r="J252" i="45" s="1"/>
  <c r="I251" i="45"/>
  <c r="J251" i="45" s="1"/>
  <c r="I250" i="45"/>
  <c r="J250" i="45" s="1"/>
  <c r="I249" i="45"/>
  <c r="J249" i="45" s="1"/>
  <c r="I248" i="45"/>
  <c r="J248" i="45" s="1"/>
  <c r="I247" i="45"/>
  <c r="J247" i="45" s="1"/>
  <c r="I246" i="45"/>
  <c r="J246" i="45" s="1"/>
  <c r="I245" i="45"/>
  <c r="J245" i="45" s="1"/>
  <c r="I244" i="45"/>
  <c r="J244" i="45" s="1"/>
  <c r="I243" i="45"/>
  <c r="J243" i="45" s="1"/>
  <c r="I242" i="45"/>
  <c r="J242" i="45" s="1"/>
  <c r="I241" i="45"/>
  <c r="J241" i="45" s="1"/>
  <c r="I240" i="45"/>
  <c r="J240" i="45" s="1"/>
  <c r="I239" i="45"/>
  <c r="J239" i="45" s="1"/>
  <c r="I238" i="45"/>
  <c r="J238" i="45" s="1"/>
  <c r="I237" i="45"/>
  <c r="J237" i="45" s="1"/>
  <c r="I236" i="45"/>
  <c r="J236" i="45" s="1"/>
  <c r="I235" i="45"/>
  <c r="J235" i="45" s="1"/>
  <c r="I234" i="45"/>
  <c r="J234" i="45" s="1"/>
  <c r="I233" i="45"/>
  <c r="J233" i="45" s="1"/>
  <c r="I232" i="45"/>
  <c r="J232" i="45" s="1"/>
  <c r="I231" i="45"/>
  <c r="J231" i="45" s="1"/>
  <c r="I230" i="45"/>
  <c r="J230" i="45" s="1"/>
  <c r="I229" i="45"/>
  <c r="J229" i="45" s="1"/>
  <c r="I228" i="45"/>
  <c r="J228" i="45" s="1"/>
  <c r="I227" i="45"/>
  <c r="J227" i="45" s="1"/>
  <c r="I226" i="45"/>
  <c r="J226" i="45" s="1"/>
  <c r="I225" i="45"/>
  <c r="J225" i="45" s="1"/>
  <c r="I224" i="45"/>
  <c r="J224" i="45" s="1"/>
  <c r="I223" i="45"/>
  <c r="J223" i="45" s="1"/>
  <c r="I222" i="45"/>
  <c r="J222" i="45" s="1"/>
  <c r="I221" i="45"/>
  <c r="J221" i="45" s="1"/>
  <c r="I220" i="45"/>
  <c r="J220" i="45" s="1"/>
  <c r="I219" i="45"/>
  <c r="J219" i="45" s="1"/>
  <c r="I218" i="45"/>
  <c r="J218" i="45" s="1"/>
  <c r="I217" i="45"/>
  <c r="J217" i="45" s="1"/>
  <c r="I216" i="45"/>
  <c r="J216" i="45" s="1"/>
  <c r="I215" i="45"/>
  <c r="J215" i="45" s="1"/>
  <c r="I214" i="45"/>
  <c r="J214" i="45" s="1"/>
  <c r="I213" i="45"/>
  <c r="J213" i="45" s="1"/>
  <c r="I212" i="45"/>
  <c r="J212" i="45" s="1"/>
  <c r="I211" i="45"/>
  <c r="J211" i="45" s="1"/>
  <c r="I210" i="45"/>
  <c r="J210" i="45" s="1"/>
  <c r="I209" i="45"/>
  <c r="J209" i="45" s="1"/>
  <c r="I208" i="45"/>
  <c r="J208" i="45" s="1"/>
  <c r="I207" i="45"/>
  <c r="J207" i="45" s="1"/>
  <c r="I206" i="45"/>
  <c r="J206" i="45" s="1"/>
  <c r="I205" i="45"/>
  <c r="J205" i="45" s="1"/>
  <c r="I204" i="45"/>
  <c r="J204" i="45" s="1"/>
  <c r="I203" i="45"/>
  <c r="J203" i="45" s="1"/>
  <c r="I202" i="45"/>
  <c r="J202" i="45" s="1"/>
  <c r="I201" i="45"/>
  <c r="J201" i="45" s="1"/>
  <c r="I200" i="45"/>
  <c r="J200" i="45" s="1"/>
  <c r="I199" i="45"/>
  <c r="J199" i="45" s="1"/>
  <c r="I198" i="45"/>
  <c r="J198" i="45" s="1"/>
  <c r="I197" i="45"/>
  <c r="J197" i="45" s="1"/>
  <c r="I196" i="45"/>
  <c r="J196" i="45" s="1"/>
  <c r="I195" i="45"/>
  <c r="J195" i="45" s="1"/>
  <c r="I194" i="45"/>
  <c r="J194" i="45" s="1"/>
  <c r="I193" i="45"/>
  <c r="J193" i="45" s="1"/>
  <c r="I192" i="45"/>
  <c r="J192" i="45" s="1"/>
  <c r="I191" i="45"/>
  <c r="J191" i="45" s="1"/>
  <c r="I190" i="45"/>
  <c r="J190" i="45" s="1"/>
  <c r="I189" i="45"/>
  <c r="J189" i="45" s="1"/>
  <c r="I188" i="45"/>
  <c r="J188" i="45" s="1"/>
  <c r="I187" i="45"/>
  <c r="J187" i="45" s="1"/>
  <c r="I186" i="45"/>
  <c r="J186" i="45" s="1"/>
  <c r="I185" i="45"/>
  <c r="J185" i="45" s="1"/>
  <c r="I184" i="45"/>
  <c r="J184" i="45" s="1"/>
  <c r="I183" i="45"/>
  <c r="J183" i="45" s="1"/>
  <c r="I182" i="45"/>
  <c r="J182" i="45" s="1"/>
  <c r="I181" i="45"/>
  <c r="J181" i="45" s="1"/>
  <c r="I180" i="45"/>
  <c r="J180" i="45" s="1"/>
  <c r="I179" i="45"/>
  <c r="J179" i="45" s="1"/>
  <c r="I178" i="45"/>
  <c r="J178" i="45" s="1"/>
  <c r="I177" i="45"/>
  <c r="J177" i="45" s="1"/>
  <c r="I176" i="45"/>
  <c r="J176" i="45" s="1"/>
  <c r="I175" i="45"/>
  <c r="J175" i="45" s="1"/>
  <c r="I174" i="45"/>
  <c r="J174" i="45" s="1"/>
  <c r="I173" i="45"/>
  <c r="J173" i="45" s="1"/>
  <c r="I172" i="45"/>
  <c r="J172" i="45" s="1"/>
  <c r="I171" i="45"/>
  <c r="J171" i="45" s="1"/>
  <c r="I170" i="45"/>
  <c r="J170" i="45" s="1"/>
  <c r="I169" i="45"/>
  <c r="J169" i="45" s="1"/>
  <c r="I168" i="45"/>
  <c r="J168" i="45" s="1"/>
  <c r="I167" i="45"/>
  <c r="J167" i="45" s="1"/>
  <c r="I166" i="45"/>
  <c r="J166" i="45" s="1"/>
  <c r="I165" i="45"/>
  <c r="J165" i="45" s="1"/>
  <c r="I164" i="45"/>
  <c r="J164" i="45" s="1"/>
  <c r="I163" i="45"/>
  <c r="J163" i="45" s="1"/>
  <c r="I162" i="45"/>
  <c r="J162" i="45" s="1"/>
  <c r="I161" i="45"/>
  <c r="J161" i="45" s="1"/>
  <c r="I160" i="45"/>
  <c r="J160" i="45" s="1"/>
  <c r="I159" i="45"/>
  <c r="J159" i="45" s="1"/>
  <c r="I158" i="45"/>
  <c r="J158" i="45" s="1"/>
  <c r="I157" i="45"/>
  <c r="J157" i="45" s="1"/>
  <c r="I156" i="45"/>
  <c r="J156" i="45" s="1"/>
  <c r="I155" i="45"/>
  <c r="J155" i="45" s="1"/>
  <c r="I154" i="45"/>
  <c r="J154" i="45" s="1"/>
  <c r="I153" i="45"/>
  <c r="J153" i="45" s="1"/>
  <c r="I152" i="45"/>
  <c r="J152" i="45" s="1"/>
  <c r="I151" i="45"/>
  <c r="J151" i="45" s="1"/>
  <c r="I150" i="45"/>
  <c r="J150" i="45" s="1"/>
  <c r="I149" i="45"/>
  <c r="J149" i="45" s="1"/>
  <c r="I148" i="45"/>
  <c r="J148" i="45" s="1"/>
  <c r="I147" i="45"/>
  <c r="J147" i="45" s="1"/>
  <c r="I146" i="45"/>
  <c r="J146" i="45" s="1"/>
  <c r="I145" i="45"/>
  <c r="J145" i="45" s="1"/>
  <c r="I144" i="45"/>
  <c r="J144" i="45" s="1"/>
  <c r="I143" i="45"/>
  <c r="J143" i="45" s="1"/>
  <c r="I142" i="45"/>
  <c r="J142" i="45" s="1"/>
  <c r="I141" i="45"/>
  <c r="J141" i="45" s="1"/>
  <c r="I140" i="45"/>
  <c r="J140" i="45" s="1"/>
  <c r="I139" i="45"/>
  <c r="J139" i="45" s="1"/>
  <c r="I138" i="45"/>
  <c r="J138" i="45" s="1"/>
  <c r="I137" i="45"/>
  <c r="J137" i="45" s="1"/>
  <c r="I136" i="45"/>
  <c r="J136" i="45" s="1"/>
  <c r="I135" i="45"/>
  <c r="J135" i="45" s="1"/>
  <c r="I134" i="45"/>
  <c r="J134" i="45" s="1"/>
  <c r="I133" i="45"/>
  <c r="J133" i="45" s="1"/>
  <c r="I132" i="45"/>
  <c r="J132" i="45" s="1"/>
  <c r="I131" i="45"/>
  <c r="J131" i="45" s="1"/>
  <c r="I130" i="45"/>
  <c r="J130" i="45" s="1"/>
  <c r="I129" i="45"/>
  <c r="J129" i="45" s="1"/>
  <c r="I128" i="45"/>
  <c r="J128" i="45" s="1"/>
  <c r="I127" i="45"/>
  <c r="J127" i="45" s="1"/>
  <c r="I126" i="45"/>
  <c r="J126" i="45" s="1"/>
  <c r="I125" i="45"/>
  <c r="J125" i="45" s="1"/>
  <c r="I124" i="45"/>
  <c r="J124" i="45" s="1"/>
  <c r="I123" i="45"/>
  <c r="J123" i="45" s="1"/>
  <c r="I122" i="45"/>
  <c r="J122" i="45" s="1"/>
  <c r="I121" i="45"/>
  <c r="J121" i="45" s="1"/>
  <c r="I120" i="45"/>
  <c r="J120" i="45" s="1"/>
  <c r="I119" i="45"/>
  <c r="J119" i="45" s="1"/>
  <c r="I118" i="45"/>
  <c r="J118" i="45" s="1"/>
  <c r="I117" i="45"/>
  <c r="J117" i="45" s="1"/>
  <c r="I116" i="45"/>
  <c r="J116" i="45" s="1"/>
  <c r="I115" i="45"/>
  <c r="J115" i="45" s="1"/>
  <c r="I114" i="45"/>
  <c r="J114" i="45" s="1"/>
  <c r="I113" i="45"/>
  <c r="J113" i="45" s="1"/>
  <c r="I112" i="45"/>
  <c r="J112" i="45" s="1"/>
  <c r="I111" i="45"/>
  <c r="J111" i="45" s="1"/>
  <c r="I110" i="45"/>
  <c r="J110" i="45" s="1"/>
  <c r="I109" i="45"/>
  <c r="J109" i="45" s="1"/>
  <c r="I108" i="45"/>
  <c r="J108" i="45" s="1"/>
  <c r="I107" i="45"/>
  <c r="J107" i="45" s="1"/>
  <c r="I106" i="45"/>
  <c r="J106" i="45" s="1"/>
  <c r="I105" i="45"/>
  <c r="J105" i="45" s="1"/>
  <c r="I104" i="45"/>
  <c r="J104" i="45" s="1"/>
  <c r="I103" i="45"/>
  <c r="J103" i="45" s="1"/>
  <c r="I102" i="45"/>
  <c r="J102" i="45" s="1"/>
  <c r="I101" i="45"/>
  <c r="J101" i="45" s="1"/>
  <c r="I100" i="45"/>
  <c r="J100" i="45" s="1"/>
  <c r="I99" i="45"/>
  <c r="J99" i="45" s="1"/>
  <c r="I98" i="45"/>
  <c r="J98" i="45" s="1"/>
  <c r="I97" i="45"/>
  <c r="J97" i="45" s="1"/>
  <c r="I96" i="45"/>
  <c r="J96" i="45" s="1"/>
  <c r="I95" i="45"/>
  <c r="J95" i="45" s="1"/>
  <c r="I94" i="45"/>
  <c r="J94" i="45" s="1"/>
  <c r="I93" i="45"/>
  <c r="J93" i="45" s="1"/>
  <c r="I92" i="45"/>
  <c r="J92" i="45" s="1"/>
  <c r="I91" i="45"/>
  <c r="J91" i="45" s="1"/>
  <c r="I90" i="45"/>
  <c r="J90" i="45" s="1"/>
  <c r="I89" i="45"/>
  <c r="J89" i="45" s="1"/>
  <c r="I88" i="45"/>
  <c r="J88" i="45" s="1"/>
  <c r="I87" i="45"/>
  <c r="J87" i="45" s="1"/>
  <c r="I86" i="45"/>
  <c r="J86" i="45" s="1"/>
  <c r="I85" i="45"/>
  <c r="J85" i="45" s="1"/>
  <c r="I84" i="45"/>
  <c r="J84" i="45" s="1"/>
  <c r="I83" i="45"/>
  <c r="J83" i="45" s="1"/>
  <c r="I82" i="45"/>
  <c r="J82" i="45" s="1"/>
  <c r="I81" i="45"/>
  <c r="J81" i="45" s="1"/>
  <c r="I80" i="45"/>
  <c r="J80" i="45" s="1"/>
  <c r="I79" i="45"/>
  <c r="J79" i="45" s="1"/>
  <c r="I78" i="45"/>
  <c r="J78" i="45" s="1"/>
  <c r="I77" i="45"/>
  <c r="J77" i="45" s="1"/>
  <c r="I76" i="45"/>
  <c r="J76" i="45" s="1"/>
  <c r="I75" i="45"/>
  <c r="J75" i="45" s="1"/>
  <c r="I74" i="45"/>
  <c r="J74" i="45" s="1"/>
  <c r="I73" i="45"/>
  <c r="J73" i="45" s="1"/>
  <c r="I72" i="45"/>
  <c r="J72" i="45" s="1"/>
  <c r="I71" i="45"/>
  <c r="J71" i="45" s="1"/>
  <c r="I70" i="45"/>
  <c r="J70" i="45" s="1"/>
  <c r="I69" i="45"/>
  <c r="J69" i="45" s="1"/>
  <c r="I68" i="45"/>
  <c r="J68" i="45" s="1"/>
  <c r="I67" i="45"/>
  <c r="J67" i="45" s="1"/>
  <c r="I66" i="45"/>
  <c r="J66" i="45" s="1"/>
  <c r="I65" i="45"/>
  <c r="J65" i="45" s="1"/>
  <c r="I64" i="45"/>
  <c r="J64" i="45" s="1"/>
  <c r="I63" i="45"/>
  <c r="J63" i="45" s="1"/>
  <c r="I62" i="45"/>
  <c r="J62" i="45" s="1"/>
  <c r="I61" i="45"/>
  <c r="J61" i="45" s="1"/>
  <c r="I60" i="45"/>
  <c r="J60" i="45" s="1"/>
  <c r="I59" i="45"/>
  <c r="J59" i="45" s="1"/>
  <c r="I58" i="45"/>
  <c r="J58" i="45" s="1"/>
  <c r="I57" i="45"/>
  <c r="J57" i="45" s="1"/>
  <c r="I56" i="45"/>
  <c r="J56" i="45" s="1"/>
  <c r="I55" i="45"/>
  <c r="J55" i="45" s="1"/>
  <c r="I54" i="45"/>
  <c r="J54" i="45" s="1"/>
  <c r="I53" i="45"/>
  <c r="J53" i="45" s="1"/>
  <c r="I52" i="45"/>
  <c r="J52" i="45" s="1"/>
  <c r="I51" i="45"/>
  <c r="J51" i="45" s="1"/>
  <c r="I50" i="45"/>
  <c r="J50" i="45" s="1"/>
  <c r="I49" i="45"/>
  <c r="J49" i="45" s="1"/>
  <c r="I48" i="45"/>
  <c r="J48" i="45" s="1"/>
  <c r="I47" i="45"/>
  <c r="J47" i="45" s="1"/>
  <c r="I46" i="45"/>
  <c r="J46" i="45" s="1"/>
  <c r="I45" i="45"/>
  <c r="J45" i="45" s="1"/>
  <c r="I44" i="45"/>
  <c r="J44" i="45" s="1"/>
  <c r="I43" i="45"/>
  <c r="J43" i="45" s="1"/>
  <c r="I42" i="45"/>
  <c r="J42" i="45" s="1"/>
  <c r="I41" i="45"/>
  <c r="J41" i="45" s="1"/>
  <c r="I40" i="45"/>
  <c r="J40" i="45" s="1"/>
  <c r="I39" i="45"/>
  <c r="J39" i="45" s="1"/>
  <c r="I38" i="45"/>
  <c r="J38" i="45" s="1"/>
  <c r="I37" i="45"/>
  <c r="J37" i="45" s="1"/>
  <c r="I36" i="45"/>
  <c r="J36" i="45" s="1"/>
  <c r="I35" i="45"/>
  <c r="J35" i="45" s="1"/>
  <c r="I34" i="45"/>
  <c r="J34" i="45" s="1"/>
  <c r="I33" i="45"/>
  <c r="J33" i="45" s="1"/>
  <c r="I32" i="45"/>
  <c r="J32" i="45" s="1"/>
  <c r="I31" i="45"/>
  <c r="J31" i="45" s="1"/>
  <c r="I30" i="45"/>
  <c r="J30" i="45" s="1"/>
  <c r="I29" i="45"/>
  <c r="J29" i="45" s="1"/>
  <c r="I28" i="45"/>
  <c r="J28" i="45" s="1"/>
  <c r="I27" i="45"/>
  <c r="J27" i="45" s="1"/>
  <c r="I26" i="45"/>
  <c r="J26" i="45" s="1"/>
  <c r="I25" i="45"/>
  <c r="J25" i="45" s="1"/>
  <c r="I24" i="45"/>
  <c r="J24" i="45" s="1"/>
  <c r="I23" i="45"/>
  <c r="J23" i="45" s="1"/>
  <c r="I22" i="45"/>
  <c r="J22" i="45" s="1"/>
  <c r="I21" i="45"/>
  <c r="J21" i="45" s="1"/>
  <c r="I20" i="45"/>
  <c r="J20" i="45" s="1"/>
  <c r="I19" i="45"/>
  <c r="J19" i="45" s="1"/>
  <c r="I18" i="45"/>
  <c r="J18" i="45" s="1"/>
  <c r="I17" i="45"/>
  <c r="J17" i="45" s="1"/>
  <c r="I16" i="45"/>
  <c r="J16" i="45" s="1"/>
  <c r="I15" i="45"/>
  <c r="J15" i="45" s="1"/>
  <c r="I14" i="45"/>
  <c r="J14" i="45" s="1"/>
  <c r="I13" i="45"/>
  <c r="J13" i="45" s="1"/>
  <c r="I12" i="45"/>
  <c r="J12" i="45" s="1"/>
  <c r="I11" i="45"/>
  <c r="J11" i="45" s="1"/>
  <c r="I10" i="45"/>
  <c r="J10" i="45" s="1"/>
  <c r="I9" i="45"/>
  <c r="J9" i="45" s="1"/>
  <c r="I8" i="45"/>
  <c r="J8" i="45" s="1"/>
  <c r="I7" i="45"/>
  <c r="J7" i="45" s="1"/>
  <c r="I6" i="45"/>
  <c r="J6" i="45" s="1"/>
  <c r="I5" i="45"/>
  <c r="J5" i="45" s="1"/>
  <c r="I4" i="45"/>
  <c r="J4" i="45" s="1"/>
  <c r="I3" i="45"/>
  <c r="J3" i="45" s="1"/>
  <c r="I2" i="45"/>
  <c r="J2" i="45" s="1"/>
  <c r="I267" i="44"/>
  <c r="J267" i="44" s="1"/>
  <c r="I266" i="44"/>
  <c r="J266" i="44" s="1"/>
  <c r="I265" i="44"/>
  <c r="J265" i="44" s="1"/>
  <c r="I264" i="44"/>
  <c r="J264" i="44" s="1"/>
  <c r="I263" i="44"/>
  <c r="J263" i="44" s="1"/>
  <c r="I262" i="44"/>
  <c r="J262" i="44" s="1"/>
  <c r="I261" i="44"/>
  <c r="J261" i="44" s="1"/>
  <c r="I260" i="44"/>
  <c r="J260" i="44" s="1"/>
  <c r="I259" i="44"/>
  <c r="J259" i="44" s="1"/>
  <c r="I258" i="44"/>
  <c r="J258" i="44" s="1"/>
  <c r="I257" i="44"/>
  <c r="J257" i="44" s="1"/>
  <c r="I256" i="44"/>
  <c r="J256" i="44" s="1"/>
  <c r="I255" i="44"/>
  <c r="J255" i="44" s="1"/>
  <c r="I254" i="44"/>
  <c r="J254" i="44" s="1"/>
  <c r="I253" i="44"/>
  <c r="J253" i="44" s="1"/>
  <c r="I252" i="44"/>
  <c r="J252" i="44" s="1"/>
  <c r="I251" i="44"/>
  <c r="J251" i="44" s="1"/>
  <c r="I250" i="44"/>
  <c r="J250" i="44" s="1"/>
  <c r="I249" i="44"/>
  <c r="J249" i="44" s="1"/>
  <c r="I248" i="44"/>
  <c r="J248" i="44" s="1"/>
  <c r="I247" i="44"/>
  <c r="J247" i="44" s="1"/>
  <c r="I246" i="44"/>
  <c r="J246" i="44" s="1"/>
  <c r="I245" i="44"/>
  <c r="J245" i="44" s="1"/>
  <c r="I244" i="44"/>
  <c r="J244" i="44" s="1"/>
  <c r="I243" i="44"/>
  <c r="J243" i="44" s="1"/>
  <c r="I242" i="44"/>
  <c r="J242" i="44" s="1"/>
  <c r="I241" i="44"/>
  <c r="J241" i="44" s="1"/>
  <c r="I240" i="44"/>
  <c r="J240" i="44" s="1"/>
  <c r="I239" i="44"/>
  <c r="J239" i="44" s="1"/>
  <c r="I238" i="44"/>
  <c r="J238" i="44" s="1"/>
  <c r="I237" i="44"/>
  <c r="J237" i="44" s="1"/>
  <c r="I236" i="44"/>
  <c r="J236" i="44" s="1"/>
  <c r="I235" i="44"/>
  <c r="J235" i="44" s="1"/>
  <c r="I234" i="44"/>
  <c r="J234" i="44" s="1"/>
  <c r="I233" i="44"/>
  <c r="J233" i="44" s="1"/>
  <c r="I232" i="44"/>
  <c r="J232" i="44" s="1"/>
  <c r="I231" i="44"/>
  <c r="J231" i="44" s="1"/>
  <c r="I230" i="44"/>
  <c r="J230" i="44" s="1"/>
  <c r="I229" i="44"/>
  <c r="J229" i="44" s="1"/>
  <c r="I228" i="44"/>
  <c r="J228" i="44" s="1"/>
  <c r="I227" i="44"/>
  <c r="J227" i="44" s="1"/>
  <c r="I226" i="44"/>
  <c r="J226" i="44" s="1"/>
  <c r="I225" i="44"/>
  <c r="J225" i="44" s="1"/>
  <c r="I224" i="44"/>
  <c r="J224" i="44" s="1"/>
  <c r="I223" i="44"/>
  <c r="J223" i="44" s="1"/>
  <c r="I222" i="44"/>
  <c r="J222" i="44" s="1"/>
  <c r="I221" i="44"/>
  <c r="J221" i="44" s="1"/>
  <c r="I220" i="44"/>
  <c r="J220" i="44" s="1"/>
  <c r="I219" i="44"/>
  <c r="J219" i="44" s="1"/>
  <c r="I218" i="44"/>
  <c r="J218" i="44" s="1"/>
  <c r="I217" i="44"/>
  <c r="J217" i="44" s="1"/>
  <c r="I216" i="44"/>
  <c r="J216" i="44" s="1"/>
  <c r="I215" i="44"/>
  <c r="J215" i="44" s="1"/>
  <c r="I214" i="44"/>
  <c r="J214" i="44" s="1"/>
  <c r="I213" i="44"/>
  <c r="J213" i="44" s="1"/>
  <c r="I212" i="44"/>
  <c r="J212" i="44" s="1"/>
  <c r="I211" i="44"/>
  <c r="J211" i="44" s="1"/>
  <c r="I210" i="44"/>
  <c r="J210" i="44" s="1"/>
  <c r="I209" i="44"/>
  <c r="J209" i="44" s="1"/>
  <c r="I208" i="44"/>
  <c r="J208" i="44" s="1"/>
  <c r="I207" i="44"/>
  <c r="J207" i="44" s="1"/>
  <c r="I206" i="44"/>
  <c r="J206" i="44" s="1"/>
  <c r="I205" i="44"/>
  <c r="J205" i="44" s="1"/>
  <c r="I204" i="44"/>
  <c r="J204" i="44" s="1"/>
  <c r="I203" i="44"/>
  <c r="J203" i="44" s="1"/>
  <c r="I202" i="44"/>
  <c r="J202" i="44" s="1"/>
  <c r="I201" i="44"/>
  <c r="J201" i="44" s="1"/>
  <c r="I200" i="44"/>
  <c r="J200" i="44" s="1"/>
  <c r="I199" i="44"/>
  <c r="J199" i="44" s="1"/>
  <c r="I198" i="44"/>
  <c r="J198" i="44" s="1"/>
  <c r="I197" i="44"/>
  <c r="J197" i="44" s="1"/>
  <c r="I196" i="44"/>
  <c r="J196" i="44" s="1"/>
  <c r="I195" i="44"/>
  <c r="J195" i="44" s="1"/>
  <c r="I194" i="44"/>
  <c r="J194" i="44" s="1"/>
  <c r="I193" i="44"/>
  <c r="J193" i="44" s="1"/>
  <c r="I192" i="44"/>
  <c r="J192" i="44" s="1"/>
  <c r="I191" i="44"/>
  <c r="J191" i="44" s="1"/>
  <c r="I190" i="44"/>
  <c r="J190" i="44" s="1"/>
  <c r="I189" i="44"/>
  <c r="J189" i="44" s="1"/>
  <c r="I188" i="44"/>
  <c r="J188" i="44" s="1"/>
  <c r="I187" i="44"/>
  <c r="J187" i="44" s="1"/>
  <c r="I186" i="44"/>
  <c r="J186" i="44" s="1"/>
  <c r="I185" i="44"/>
  <c r="J185" i="44" s="1"/>
  <c r="I184" i="44"/>
  <c r="J184" i="44" s="1"/>
  <c r="I183" i="44"/>
  <c r="J183" i="44" s="1"/>
  <c r="I182" i="44"/>
  <c r="J182" i="44" s="1"/>
  <c r="I181" i="44"/>
  <c r="J181" i="44" s="1"/>
  <c r="I180" i="44"/>
  <c r="J180" i="44" s="1"/>
  <c r="I179" i="44"/>
  <c r="J179" i="44" s="1"/>
  <c r="I178" i="44"/>
  <c r="J178" i="44" s="1"/>
  <c r="I177" i="44"/>
  <c r="J177" i="44" s="1"/>
  <c r="I176" i="44"/>
  <c r="J176" i="44" s="1"/>
  <c r="I175" i="44"/>
  <c r="J175" i="44" s="1"/>
  <c r="I174" i="44"/>
  <c r="J174" i="44" s="1"/>
  <c r="I173" i="44"/>
  <c r="J173" i="44" s="1"/>
  <c r="I172" i="44"/>
  <c r="J172" i="44" s="1"/>
  <c r="I171" i="44"/>
  <c r="J171" i="44" s="1"/>
  <c r="I170" i="44"/>
  <c r="J170" i="44" s="1"/>
  <c r="I169" i="44"/>
  <c r="J169" i="44" s="1"/>
  <c r="I168" i="44"/>
  <c r="J168" i="44" s="1"/>
  <c r="I167" i="44"/>
  <c r="J167" i="44" s="1"/>
  <c r="I166" i="44"/>
  <c r="J166" i="44" s="1"/>
  <c r="I165" i="44"/>
  <c r="J165" i="44" s="1"/>
  <c r="I164" i="44"/>
  <c r="J164" i="44" s="1"/>
  <c r="I163" i="44"/>
  <c r="J163" i="44" s="1"/>
  <c r="I162" i="44"/>
  <c r="J162" i="44" s="1"/>
  <c r="I161" i="44"/>
  <c r="J161" i="44" s="1"/>
  <c r="I160" i="44"/>
  <c r="J160" i="44" s="1"/>
  <c r="I159" i="44"/>
  <c r="J159" i="44" s="1"/>
  <c r="I158" i="44"/>
  <c r="J158" i="44" s="1"/>
  <c r="I157" i="44"/>
  <c r="J157" i="44" s="1"/>
  <c r="I156" i="44"/>
  <c r="J156" i="44" s="1"/>
  <c r="I155" i="44"/>
  <c r="J155" i="44" s="1"/>
  <c r="I154" i="44"/>
  <c r="J154" i="44" s="1"/>
  <c r="I153" i="44"/>
  <c r="J153" i="44" s="1"/>
  <c r="I152" i="44"/>
  <c r="J152" i="44" s="1"/>
  <c r="I151" i="44"/>
  <c r="J151" i="44" s="1"/>
  <c r="I150" i="44"/>
  <c r="J150" i="44" s="1"/>
  <c r="I149" i="44"/>
  <c r="J149" i="44" s="1"/>
  <c r="I148" i="44"/>
  <c r="J148" i="44" s="1"/>
  <c r="I147" i="44"/>
  <c r="J147" i="44" s="1"/>
  <c r="I146" i="44"/>
  <c r="J146" i="44" s="1"/>
  <c r="I145" i="44"/>
  <c r="J145" i="44" s="1"/>
  <c r="I144" i="44"/>
  <c r="J144" i="44" s="1"/>
  <c r="I143" i="44"/>
  <c r="J143" i="44" s="1"/>
  <c r="I142" i="44"/>
  <c r="J142" i="44" s="1"/>
  <c r="I141" i="44"/>
  <c r="J141" i="44" s="1"/>
  <c r="I140" i="44"/>
  <c r="J140" i="44" s="1"/>
  <c r="I139" i="44"/>
  <c r="J139" i="44" s="1"/>
  <c r="I138" i="44"/>
  <c r="J138" i="44" s="1"/>
  <c r="I137" i="44"/>
  <c r="J137" i="44" s="1"/>
  <c r="I136" i="44"/>
  <c r="J136" i="44" s="1"/>
  <c r="I135" i="44"/>
  <c r="J135" i="44" s="1"/>
  <c r="I134" i="44"/>
  <c r="J134" i="44" s="1"/>
  <c r="I133" i="44"/>
  <c r="J133" i="44" s="1"/>
  <c r="I132" i="44"/>
  <c r="J132" i="44" s="1"/>
  <c r="I131" i="44"/>
  <c r="J131" i="44" s="1"/>
  <c r="I130" i="44"/>
  <c r="J130" i="44" s="1"/>
  <c r="I129" i="44"/>
  <c r="J129" i="44" s="1"/>
  <c r="I128" i="44"/>
  <c r="J128" i="44" s="1"/>
  <c r="I127" i="44"/>
  <c r="J127" i="44" s="1"/>
  <c r="I126" i="44"/>
  <c r="J126" i="44" s="1"/>
  <c r="I125" i="44"/>
  <c r="J125" i="44" s="1"/>
  <c r="I124" i="44"/>
  <c r="J124" i="44" s="1"/>
  <c r="I123" i="44"/>
  <c r="J123" i="44" s="1"/>
  <c r="I122" i="44"/>
  <c r="J122" i="44" s="1"/>
  <c r="I121" i="44"/>
  <c r="J121" i="44" s="1"/>
  <c r="I120" i="44"/>
  <c r="J120" i="44" s="1"/>
  <c r="I119" i="44"/>
  <c r="J119" i="44" s="1"/>
  <c r="I118" i="44"/>
  <c r="J118" i="44" s="1"/>
  <c r="I117" i="44"/>
  <c r="J117" i="44" s="1"/>
  <c r="I116" i="44"/>
  <c r="J116" i="44" s="1"/>
  <c r="I115" i="44"/>
  <c r="J115" i="44" s="1"/>
  <c r="I114" i="44"/>
  <c r="J114" i="44" s="1"/>
  <c r="I113" i="44"/>
  <c r="J113" i="44" s="1"/>
  <c r="I112" i="44"/>
  <c r="J112" i="44" s="1"/>
  <c r="I111" i="44"/>
  <c r="J111" i="44" s="1"/>
  <c r="I110" i="44"/>
  <c r="J110" i="44" s="1"/>
  <c r="I109" i="44"/>
  <c r="J109" i="44" s="1"/>
  <c r="I108" i="44"/>
  <c r="J108" i="44" s="1"/>
  <c r="I107" i="44"/>
  <c r="J107" i="44" s="1"/>
  <c r="I106" i="44"/>
  <c r="J106" i="44" s="1"/>
  <c r="I105" i="44"/>
  <c r="J105" i="44" s="1"/>
  <c r="I104" i="44"/>
  <c r="J104" i="44" s="1"/>
  <c r="I103" i="44"/>
  <c r="J103" i="44" s="1"/>
  <c r="I102" i="44"/>
  <c r="J102" i="44" s="1"/>
  <c r="I101" i="44"/>
  <c r="J101" i="44" s="1"/>
  <c r="I100" i="44"/>
  <c r="J100" i="44" s="1"/>
  <c r="I99" i="44"/>
  <c r="J99" i="44" s="1"/>
  <c r="I98" i="44"/>
  <c r="J98" i="44" s="1"/>
  <c r="I97" i="44"/>
  <c r="J97" i="44" s="1"/>
  <c r="I96" i="44"/>
  <c r="J96" i="44" s="1"/>
  <c r="I95" i="44"/>
  <c r="J95" i="44" s="1"/>
  <c r="I94" i="44"/>
  <c r="J94" i="44" s="1"/>
  <c r="I93" i="44"/>
  <c r="J93" i="44" s="1"/>
  <c r="I92" i="44"/>
  <c r="J92" i="44" s="1"/>
  <c r="I91" i="44"/>
  <c r="J91" i="44" s="1"/>
  <c r="I90" i="44"/>
  <c r="J90" i="44" s="1"/>
  <c r="I89" i="44"/>
  <c r="J89" i="44" s="1"/>
  <c r="I88" i="44"/>
  <c r="J88" i="44" s="1"/>
  <c r="I87" i="44"/>
  <c r="J87" i="44" s="1"/>
  <c r="I86" i="44"/>
  <c r="J86" i="44" s="1"/>
  <c r="I85" i="44"/>
  <c r="J85" i="44" s="1"/>
  <c r="I84" i="44"/>
  <c r="J84" i="44" s="1"/>
  <c r="I83" i="44"/>
  <c r="J83" i="44" s="1"/>
  <c r="I82" i="44"/>
  <c r="J82" i="44" s="1"/>
  <c r="I81" i="44"/>
  <c r="J81" i="44" s="1"/>
  <c r="I80" i="44"/>
  <c r="J80" i="44" s="1"/>
  <c r="I79" i="44"/>
  <c r="J79" i="44" s="1"/>
  <c r="I78" i="44"/>
  <c r="J78" i="44" s="1"/>
  <c r="I77" i="44"/>
  <c r="J77" i="44" s="1"/>
  <c r="I76" i="44"/>
  <c r="J76" i="44" s="1"/>
  <c r="I75" i="44"/>
  <c r="J75" i="44" s="1"/>
  <c r="I74" i="44"/>
  <c r="J74" i="44" s="1"/>
  <c r="I73" i="44"/>
  <c r="J73" i="44" s="1"/>
  <c r="I72" i="44"/>
  <c r="J72" i="44" s="1"/>
  <c r="I71" i="44"/>
  <c r="J71" i="44" s="1"/>
  <c r="I70" i="44"/>
  <c r="J70" i="44" s="1"/>
  <c r="I69" i="44"/>
  <c r="J69" i="44" s="1"/>
  <c r="I68" i="44"/>
  <c r="J68" i="44" s="1"/>
  <c r="I67" i="44"/>
  <c r="J67" i="44" s="1"/>
  <c r="I66" i="44"/>
  <c r="J66" i="44" s="1"/>
  <c r="I65" i="44"/>
  <c r="J65" i="44" s="1"/>
  <c r="I64" i="44"/>
  <c r="J64" i="44" s="1"/>
  <c r="I63" i="44"/>
  <c r="J63" i="44" s="1"/>
  <c r="I62" i="44"/>
  <c r="J62" i="44" s="1"/>
  <c r="I61" i="44"/>
  <c r="J61" i="44" s="1"/>
  <c r="I60" i="44"/>
  <c r="J60" i="44" s="1"/>
  <c r="I59" i="44"/>
  <c r="J59" i="44" s="1"/>
  <c r="I58" i="44"/>
  <c r="J58" i="44" s="1"/>
  <c r="I57" i="44"/>
  <c r="J57" i="44" s="1"/>
  <c r="I56" i="44"/>
  <c r="J56" i="44" s="1"/>
  <c r="I55" i="44"/>
  <c r="J55" i="44" s="1"/>
  <c r="I54" i="44"/>
  <c r="J54" i="44" s="1"/>
  <c r="I53" i="44"/>
  <c r="J53" i="44" s="1"/>
  <c r="I52" i="44"/>
  <c r="J52" i="44" s="1"/>
  <c r="I51" i="44"/>
  <c r="J51" i="44" s="1"/>
  <c r="I50" i="44"/>
  <c r="J50" i="44" s="1"/>
  <c r="I49" i="44"/>
  <c r="J49" i="44" s="1"/>
  <c r="I48" i="44"/>
  <c r="J48" i="44" s="1"/>
  <c r="I47" i="44"/>
  <c r="J47" i="44" s="1"/>
  <c r="I46" i="44"/>
  <c r="J46" i="44" s="1"/>
  <c r="I45" i="44"/>
  <c r="J45" i="44" s="1"/>
  <c r="I44" i="44"/>
  <c r="J44" i="44" s="1"/>
  <c r="I43" i="44"/>
  <c r="J43" i="44" s="1"/>
  <c r="I42" i="44"/>
  <c r="J42" i="44" s="1"/>
  <c r="I41" i="44"/>
  <c r="J41" i="44" s="1"/>
  <c r="I40" i="44"/>
  <c r="J40" i="44" s="1"/>
  <c r="I39" i="44"/>
  <c r="J39" i="44" s="1"/>
  <c r="I38" i="44"/>
  <c r="J38" i="44" s="1"/>
  <c r="I37" i="44"/>
  <c r="J37" i="44" s="1"/>
  <c r="I36" i="44"/>
  <c r="J36" i="44" s="1"/>
  <c r="I35" i="44"/>
  <c r="J35" i="44" s="1"/>
  <c r="I34" i="44"/>
  <c r="J34" i="44" s="1"/>
  <c r="I33" i="44"/>
  <c r="J33" i="44" s="1"/>
  <c r="I32" i="44"/>
  <c r="J32" i="44" s="1"/>
  <c r="I31" i="44"/>
  <c r="J31" i="44" s="1"/>
  <c r="I30" i="44"/>
  <c r="J30" i="44" s="1"/>
  <c r="I29" i="44"/>
  <c r="J29" i="44" s="1"/>
  <c r="I28" i="44"/>
  <c r="J28" i="44" s="1"/>
  <c r="I27" i="44"/>
  <c r="J27" i="44" s="1"/>
  <c r="I26" i="44"/>
  <c r="J26" i="44" s="1"/>
  <c r="I25" i="44"/>
  <c r="J25" i="44" s="1"/>
  <c r="I24" i="44"/>
  <c r="J24" i="44" s="1"/>
  <c r="I23" i="44"/>
  <c r="J23" i="44" s="1"/>
  <c r="I22" i="44"/>
  <c r="J22" i="44" s="1"/>
  <c r="I21" i="44"/>
  <c r="J21" i="44" s="1"/>
  <c r="I20" i="44"/>
  <c r="J20" i="44" s="1"/>
  <c r="I19" i="44"/>
  <c r="J19" i="44" s="1"/>
  <c r="I18" i="44"/>
  <c r="J18" i="44" s="1"/>
  <c r="I17" i="44"/>
  <c r="J17" i="44" s="1"/>
  <c r="I16" i="44"/>
  <c r="J16" i="44" s="1"/>
  <c r="I15" i="44"/>
  <c r="J15" i="44" s="1"/>
  <c r="I14" i="44"/>
  <c r="J14" i="44" s="1"/>
  <c r="I13" i="44"/>
  <c r="J13" i="44" s="1"/>
  <c r="I12" i="44"/>
  <c r="J12" i="44" s="1"/>
  <c r="I11" i="44"/>
  <c r="J11" i="44" s="1"/>
  <c r="I10" i="44"/>
  <c r="J10" i="44" s="1"/>
  <c r="I9" i="44"/>
  <c r="J9" i="44" s="1"/>
  <c r="I8" i="44"/>
  <c r="J8" i="44" s="1"/>
  <c r="I7" i="44"/>
  <c r="J7" i="44" s="1"/>
  <c r="I6" i="44"/>
  <c r="J6" i="44" s="1"/>
  <c r="I5" i="44"/>
  <c r="J5" i="44" s="1"/>
  <c r="I4" i="44"/>
  <c r="J4" i="44" s="1"/>
  <c r="I3" i="44"/>
  <c r="J3" i="44" s="1"/>
  <c r="I2" i="44"/>
  <c r="J2" i="44" s="1"/>
  <c r="I267" i="43"/>
  <c r="J267" i="43" s="1"/>
  <c r="I266" i="43"/>
  <c r="J266" i="43" s="1"/>
  <c r="I265" i="43"/>
  <c r="J265" i="43" s="1"/>
  <c r="I264" i="43"/>
  <c r="J264" i="43" s="1"/>
  <c r="I263" i="43"/>
  <c r="J263" i="43" s="1"/>
  <c r="I262" i="43"/>
  <c r="J262" i="43" s="1"/>
  <c r="I261" i="43"/>
  <c r="J261" i="43" s="1"/>
  <c r="I260" i="43"/>
  <c r="J260" i="43" s="1"/>
  <c r="I259" i="43"/>
  <c r="J259" i="43" s="1"/>
  <c r="I258" i="43"/>
  <c r="J258" i="43" s="1"/>
  <c r="I257" i="43"/>
  <c r="J257" i="43" s="1"/>
  <c r="I256" i="43"/>
  <c r="J256" i="43" s="1"/>
  <c r="I255" i="43"/>
  <c r="J255" i="43" s="1"/>
  <c r="I254" i="43"/>
  <c r="J254" i="43" s="1"/>
  <c r="I253" i="43"/>
  <c r="J253" i="43" s="1"/>
  <c r="I252" i="43"/>
  <c r="J252" i="43" s="1"/>
  <c r="I251" i="43"/>
  <c r="J251" i="43" s="1"/>
  <c r="I250" i="43"/>
  <c r="J250" i="43" s="1"/>
  <c r="I249" i="43"/>
  <c r="J249" i="43" s="1"/>
  <c r="I248" i="43"/>
  <c r="J248" i="43" s="1"/>
  <c r="I247" i="43"/>
  <c r="J247" i="43" s="1"/>
  <c r="I246" i="43"/>
  <c r="J246" i="43" s="1"/>
  <c r="I245" i="43"/>
  <c r="J245" i="43" s="1"/>
  <c r="I244" i="43"/>
  <c r="J244" i="43" s="1"/>
  <c r="I243" i="43"/>
  <c r="J243" i="43" s="1"/>
  <c r="I242" i="43"/>
  <c r="J242" i="43" s="1"/>
  <c r="I241" i="43"/>
  <c r="J241" i="43" s="1"/>
  <c r="I240" i="43"/>
  <c r="J240" i="43" s="1"/>
  <c r="I239" i="43"/>
  <c r="J239" i="43" s="1"/>
  <c r="I238" i="43"/>
  <c r="J238" i="43" s="1"/>
  <c r="I237" i="43"/>
  <c r="J237" i="43" s="1"/>
  <c r="I236" i="43"/>
  <c r="J236" i="43" s="1"/>
  <c r="I235" i="43"/>
  <c r="J235" i="43" s="1"/>
  <c r="I234" i="43"/>
  <c r="J234" i="43" s="1"/>
  <c r="I233" i="43"/>
  <c r="J233" i="43" s="1"/>
  <c r="I232" i="43"/>
  <c r="J232" i="43" s="1"/>
  <c r="I231" i="43"/>
  <c r="J231" i="43" s="1"/>
  <c r="I230" i="43"/>
  <c r="J230" i="43" s="1"/>
  <c r="I229" i="43"/>
  <c r="J229" i="43" s="1"/>
  <c r="I228" i="43"/>
  <c r="J228" i="43" s="1"/>
  <c r="I227" i="43"/>
  <c r="J227" i="43" s="1"/>
  <c r="I226" i="43"/>
  <c r="J226" i="43" s="1"/>
  <c r="I225" i="43"/>
  <c r="J225" i="43" s="1"/>
  <c r="I224" i="43"/>
  <c r="J224" i="43" s="1"/>
  <c r="I223" i="43"/>
  <c r="J223" i="43" s="1"/>
  <c r="I222" i="43"/>
  <c r="J222" i="43" s="1"/>
  <c r="I221" i="43"/>
  <c r="J221" i="43" s="1"/>
  <c r="I220" i="43"/>
  <c r="J220" i="43" s="1"/>
  <c r="I219" i="43"/>
  <c r="J219" i="43" s="1"/>
  <c r="I218" i="43"/>
  <c r="J218" i="43" s="1"/>
  <c r="I217" i="43"/>
  <c r="J217" i="43" s="1"/>
  <c r="I216" i="43"/>
  <c r="J216" i="43" s="1"/>
  <c r="I215" i="43"/>
  <c r="J215" i="43" s="1"/>
  <c r="I214" i="43"/>
  <c r="J214" i="43" s="1"/>
  <c r="I213" i="43"/>
  <c r="J213" i="43" s="1"/>
  <c r="I212" i="43"/>
  <c r="J212" i="43" s="1"/>
  <c r="I211" i="43"/>
  <c r="J211" i="43" s="1"/>
  <c r="I210" i="43"/>
  <c r="J210" i="43" s="1"/>
  <c r="I209" i="43"/>
  <c r="J209" i="43" s="1"/>
  <c r="I208" i="43"/>
  <c r="J208" i="43" s="1"/>
  <c r="I207" i="43"/>
  <c r="J207" i="43" s="1"/>
  <c r="I206" i="43"/>
  <c r="J206" i="43" s="1"/>
  <c r="I205" i="43"/>
  <c r="J205" i="43" s="1"/>
  <c r="I204" i="43"/>
  <c r="J204" i="43" s="1"/>
  <c r="I203" i="43"/>
  <c r="J203" i="43" s="1"/>
  <c r="I202" i="43"/>
  <c r="J202" i="43" s="1"/>
  <c r="I201" i="43"/>
  <c r="J201" i="43" s="1"/>
  <c r="I200" i="43"/>
  <c r="J200" i="43" s="1"/>
  <c r="I199" i="43"/>
  <c r="J199" i="43" s="1"/>
  <c r="I198" i="43"/>
  <c r="J198" i="43" s="1"/>
  <c r="I197" i="43"/>
  <c r="J197" i="43" s="1"/>
  <c r="I196" i="43"/>
  <c r="J196" i="43" s="1"/>
  <c r="I195" i="43"/>
  <c r="J195" i="43" s="1"/>
  <c r="I194" i="43"/>
  <c r="J194" i="43" s="1"/>
  <c r="I193" i="43"/>
  <c r="J193" i="43" s="1"/>
  <c r="I192" i="43"/>
  <c r="J192" i="43" s="1"/>
  <c r="I191" i="43"/>
  <c r="J191" i="43" s="1"/>
  <c r="I190" i="43"/>
  <c r="J190" i="43" s="1"/>
  <c r="I189" i="43"/>
  <c r="J189" i="43" s="1"/>
  <c r="I188" i="43"/>
  <c r="J188" i="43" s="1"/>
  <c r="I187" i="43"/>
  <c r="J187" i="43" s="1"/>
  <c r="I186" i="43"/>
  <c r="J186" i="43" s="1"/>
  <c r="I185" i="43"/>
  <c r="J185" i="43" s="1"/>
  <c r="I184" i="43"/>
  <c r="J184" i="43" s="1"/>
  <c r="I183" i="43"/>
  <c r="J183" i="43" s="1"/>
  <c r="I182" i="43"/>
  <c r="J182" i="43" s="1"/>
  <c r="I181" i="43"/>
  <c r="J181" i="43" s="1"/>
  <c r="I180" i="43"/>
  <c r="J180" i="43" s="1"/>
  <c r="I179" i="43"/>
  <c r="J179" i="43" s="1"/>
  <c r="I178" i="43"/>
  <c r="J178" i="43" s="1"/>
  <c r="I177" i="43"/>
  <c r="J177" i="43" s="1"/>
  <c r="I176" i="43"/>
  <c r="J176" i="43" s="1"/>
  <c r="I175" i="43"/>
  <c r="J175" i="43" s="1"/>
  <c r="I174" i="43"/>
  <c r="J174" i="43" s="1"/>
  <c r="I173" i="43"/>
  <c r="J173" i="43" s="1"/>
  <c r="I172" i="43"/>
  <c r="J172" i="43" s="1"/>
  <c r="I171" i="43"/>
  <c r="J171" i="43" s="1"/>
  <c r="I170" i="43"/>
  <c r="J170" i="43" s="1"/>
  <c r="I169" i="43"/>
  <c r="J169" i="43" s="1"/>
  <c r="I168" i="43"/>
  <c r="J168" i="43" s="1"/>
  <c r="I167" i="43"/>
  <c r="J167" i="43" s="1"/>
  <c r="I166" i="43"/>
  <c r="J166" i="43" s="1"/>
  <c r="I165" i="43"/>
  <c r="J165" i="43" s="1"/>
  <c r="I164" i="43"/>
  <c r="J164" i="43" s="1"/>
  <c r="I163" i="43"/>
  <c r="J163" i="43" s="1"/>
  <c r="I162" i="43"/>
  <c r="J162" i="43" s="1"/>
  <c r="I161" i="43"/>
  <c r="J161" i="43" s="1"/>
  <c r="I160" i="43"/>
  <c r="J160" i="43" s="1"/>
  <c r="I159" i="43"/>
  <c r="J159" i="43" s="1"/>
  <c r="I158" i="43"/>
  <c r="J158" i="43" s="1"/>
  <c r="I157" i="43"/>
  <c r="J157" i="43" s="1"/>
  <c r="I156" i="43"/>
  <c r="J156" i="43" s="1"/>
  <c r="I155" i="43"/>
  <c r="J155" i="43" s="1"/>
  <c r="I154" i="43"/>
  <c r="J154" i="43" s="1"/>
  <c r="I153" i="43"/>
  <c r="J153" i="43" s="1"/>
  <c r="I152" i="43"/>
  <c r="J152" i="43" s="1"/>
  <c r="I151" i="43"/>
  <c r="J151" i="43" s="1"/>
  <c r="I150" i="43"/>
  <c r="J150" i="43" s="1"/>
  <c r="I149" i="43"/>
  <c r="J149" i="43" s="1"/>
  <c r="I148" i="43"/>
  <c r="J148" i="43" s="1"/>
  <c r="I147" i="43"/>
  <c r="J147" i="43" s="1"/>
  <c r="I146" i="43"/>
  <c r="J146" i="43" s="1"/>
  <c r="I145" i="43"/>
  <c r="J145" i="43" s="1"/>
  <c r="I144" i="43"/>
  <c r="J144" i="43" s="1"/>
  <c r="I143" i="43"/>
  <c r="J143" i="43" s="1"/>
  <c r="I142" i="43"/>
  <c r="J142" i="43" s="1"/>
  <c r="I141" i="43"/>
  <c r="J141" i="43" s="1"/>
  <c r="I140" i="43"/>
  <c r="J140" i="43" s="1"/>
  <c r="I139" i="43"/>
  <c r="J139" i="43" s="1"/>
  <c r="I138" i="43"/>
  <c r="J138" i="43" s="1"/>
  <c r="I137" i="43"/>
  <c r="J137" i="43" s="1"/>
  <c r="I136" i="43"/>
  <c r="J136" i="43" s="1"/>
  <c r="I135" i="43"/>
  <c r="J135" i="43" s="1"/>
  <c r="I134" i="43"/>
  <c r="J134" i="43" s="1"/>
  <c r="I133" i="43"/>
  <c r="J133" i="43" s="1"/>
  <c r="I132" i="43"/>
  <c r="J132" i="43" s="1"/>
  <c r="I131" i="43"/>
  <c r="J131" i="43" s="1"/>
  <c r="I130" i="43"/>
  <c r="J130" i="43" s="1"/>
  <c r="I129" i="43"/>
  <c r="J129" i="43" s="1"/>
  <c r="I128" i="43"/>
  <c r="J128" i="43" s="1"/>
  <c r="I127" i="43"/>
  <c r="J127" i="43" s="1"/>
  <c r="I126" i="43"/>
  <c r="J126" i="43" s="1"/>
  <c r="I125" i="43"/>
  <c r="J125" i="43" s="1"/>
  <c r="I124" i="43"/>
  <c r="J124" i="43" s="1"/>
  <c r="I123" i="43"/>
  <c r="J123" i="43" s="1"/>
  <c r="I122" i="43"/>
  <c r="J122" i="43" s="1"/>
  <c r="I121" i="43"/>
  <c r="J121" i="43" s="1"/>
  <c r="I120" i="43"/>
  <c r="J120" i="43" s="1"/>
  <c r="I119" i="43"/>
  <c r="J119" i="43" s="1"/>
  <c r="I118" i="43"/>
  <c r="J118" i="43" s="1"/>
  <c r="I117" i="43"/>
  <c r="J117" i="43" s="1"/>
  <c r="I116" i="43"/>
  <c r="J116" i="43" s="1"/>
  <c r="I115" i="43"/>
  <c r="J115" i="43" s="1"/>
  <c r="I114" i="43"/>
  <c r="J114" i="43" s="1"/>
  <c r="I113" i="43"/>
  <c r="J113" i="43" s="1"/>
  <c r="I112" i="43"/>
  <c r="J112" i="43" s="1"/>
  <c r="I111" i="43"/>
  <c r="J111" i="43" s="1"/>
  <c r="I110" i="43"/>
  <c r="J110" i="43" s="1"/>
  <c r="I109" i="43"/>
  <c r="J109" i="43" s="1"/>
  <c r="I108" i="43"/>
  <c r="J108" i="43" s="1"/>
  <c r="I107" i="43"/>
  <c r="J107" i="43" s="1"/>
  <c r="I106" i="43"/>
  <c r="J106" i="43" s="1"/>
  <c r="I105" i="43"/>
  <c r="J105" i="43" s="1"/>
  <c r="I104" i="43"/>
  <c r="J104" i="43" s="1"/>
  <c r="I103" i="43"/>
  <c r="J103" i="43" s="1"/>
  <c r="I102" i="43"/>
  <c r="J102" i="43" s="1"/>
  <c r="I101" i="43"/>
  <c r="J101" i="43" s="1"/>
  <c r="I100" i="43"/>
  <c r="J100" i="43" s="1"/>
  <c r="I99" i="43"/>
  <c r="J99" i="43" s="1"/>
  <c r="I98" i="43"/>
  <c r="J98" i="43" s="1"/>
  <c r="I97" i="43"/>
  <c r="J97" i="43" s="1"/>
  <c r="I96" i="43"/>
  <c r="J96" i="43" s="1"/>
  <c r="I95" i="43"/>
  <c r="J95" i="43" s="1"/>
  <c r="I94" i="43"/>
  <c r="J94" i="43" s="1"/>
  <c r="I93" i="43"/>
  <c r="J93" i="43" s="1"/>
  <c r="I92" i="43"/>
  <c r="J92" i="43" s="1"/>
  <c r="I91" i="43"/>
  <c r="J91" i="43" s="1"/>
  <c r="I90" i="43"/>
  <c r="J90" i="43" s="1"/>
  <c r="I89" i="43"/>
  <c r="J89" i="43" s="1"/>
  <c r="I88" i="43"/>
  <c r="J88" i="43" s="1"/>
  <c r="I87" i="43"/>
  <c r="J87" i="43" s="1"/>
  <c r="I86" i="43"/>
  <c r="J86" i="43" s="1"/>
  <c r="I85" i="43"/>
  <c r="J85" i="43" s="1"/>
  <c r="I84" i="43"/>
  <c r="J84" i="43" s="1"/>
  <c r="I83" i="43"/>
  <c r="J83" i="43" s="1"/>
  <c r="I82" i="43"/>
  <c r="J82" i="43" s="1"/>
  <c r="I81" i="43"/>
  <c r="J81" i="43" s="1"/>
  <c r="I80" i="43"/>
  <c r="J80" i="43" s="1"/>
  <c r="I79" i="43"/>
  <c r="J79" i="43" s="1"/>
  <c r="I78" i="43"/>
  <c r="J78" i="43" s="1"/>
  <c r="I77" i="43"/>
  <c r="J77" i="43" s="1"/>
  <c r="I76" i="43"/>
  <c r="J76" i="43" s="1"/>
  <c r="I75" i="43"/>
  <c r="J75" i="43" s="1"/>
  <c r="I74" i="43"/>
  <c r="J74" i="43" s="1"/>
  <c r="I73" i="43"/>
  <c r="J73" i="43" s="1"/>
  <c r="I72" i="43"/>
  <c r="J72" i="43" s="1"/>
  <c r="I71" i="43"/>
  <c r="J71" i="43" s="1"/>
  <c r="I70" i="43"/>
  <c r="J70" i="43" s="1"/>
  <c r="I69" i="43"/>
  <c r="J69" i="43" s="1"/>
  <c r="I68" i="43"/>
  <c r="J68" i="43" s="1"/>
  <c r="I67" i="43"/>
  <c r="J67" i="43" s="1"/>
  <c r="I66" i="43"/>
  <c r="J66" i="43" s="1"/>
  <c r="I65" i="43"/>
  <c r="J65" i="43" s="1"/>
  <c r="I64" i="43"/>
  <c r="J64" i="43" s="1"/>
  <c r="I63" i="43"/>
  <c r="J63" i="43" s="1"/>
  <c r="I62" i="43"/>
  <c r="J62" i="43" s="1"/>
  <c r="I61" i="43"/>
  <c r="J61" i="43" s="1"/>
  <c r="I60" i="43"/>
  <c r="J60" i="43" s="1"/>
  <c r="I59" i="43"/>
  <c r="J59" i="43" s="1"/>
  <c r="I58" i="43"/>
  <c r="J58" i="43" s="1"/>
  <c r="I57" i="43"/>
  <c r="J57" i="43" s="1"/>
  <c r="I56" i="43"/>
  <c r="J56" i="43" s="1"/>
  <c r="I55" i="43"/>
  <c r="J55" i="43" s="1"/>
  <c r="I54" i="43"/>
  <c r="J54" i="43" s="1"/>
  <c r="I53" i="43"/>
  <c r="J53" i="43" s="1"/>
  <c r="I52" i="43"/>
  <c r="J52" i="43" s="1"/>
  <c r="I51" i="43"/>
  <c r="J51" i="43" s="1"/>
  <c r="I50" i="43"/>
  <c r="J50" i="43" s="1"/>
  <c r="I49" i="43"/>
  <c r="J49" i="43" s="1"/>
  <c r="I48" i="43"/>
  <c r="J48" i="43" s="1"/>
  <c r="I47" i="43"/>
  <c r="J47" i="43" s="1"/>
  <c r="I46" i="43"/>
  <c r="J46" i="43" s="1"/>
  <c r="I45" i="43"/>
  <c r="J45" i="43" s="1"/>
  <c r="I44" i="43"/>
  <c r="J44" i="43" s="1"/>
  <c r="I43" i="43"/>
  <c r="J43" i="43" s="1"/>
  <c r="I42" i="43"/>
  <c r="J42" i="43" s="1"/>
  <c r="I41" i="43"/>
  <c r="J41" i="43" s="1"/>
  <c r="I40" i="43"/>
  <c r="J40" i="43" s="1"/>
  <c r="I39" i="43"/>
  <c r="J39" i="43" s="1"/>
  <c r="I38" i="43"/>
  <c r="J38" i="43" s="1"/>
  <c r="I37" i="43"/>
  <c r="J37" i="43" s="1"/>
  <c r="I36" i="43"/>
  <c r="J36" i="43" s="1"/>
  <c r="I35" i="43"/>
  <c r="J35" i="43" s="1"/>
  <c r="I34" i="43"/>
  <c r="J34" i="43" s="1"/>
  <c r="I33" i="43"/>
  <c r="J33" i="43" s="1"/>
  <c r="I32" i="43"/>
  <c r="J32" i="43" s="1"/>
  <c r="I31" i="43"/>
  <c r="J31" i="43" s="1"/>
  <c r="I30" i="43"/>
  <c r="J30" i="43" s="1"/>
  <c r="I29" i="43"/>
  <c r="J29" i="43" s="1"/>
  <c r="I28" i="43"/>
  <c r="J28" i="43" s="1"/>
  <c r="I27" i="43"/>
  <c r="J27" i="43" s="1"/>
  <c r="I26" i="43"/>
  <c r="J26" i="43" s="1"/>
  <c r="I25" i="43"/>
  <c r="J25" i="43" s="1"/>
  <c r="I24" i="43"/>
  <c r="J24" i="43" s="1"/>
  <c r="I23" i="43"/>
  <c r="J23" i="43" s="1"/>
  <c r="I22" i="43"/>
  <c r="J22" i="43" s="1"/>
  <c r="I21" i="43"/>
  <c r="J21" i="43" s="1"/>
  <c r="I20" i="43"/>
  <c r="J20" i="43" s="1"/>
  <c r="I19" i="43"/>
  <c r="J19" i="43" s="1"/>
  <c r="I18" i="43"/>
  <c r="J18" i="43" s="1"/>
  <c r="I17" i="43"/>
  <c r="J17" i="43" s="1"/>
  <c r="I16" i="43"/>
  <c r="J16" i="43" s="1"/>
  <c r="I15" i="43"/>
  <c r="J15" i="43" s="1"/>
  <c r="I14" i="43"/>
  <c r="J14" i="43" s="1"/>
  <c r="I13" i="43"/>
  <c r="J13" i="43" s="1"/>
  <c r="I12" i="43"/>
  <c r="J12" i="43" s="1"/>
  <c r="I11" i="43"/>
  <c r="J11" i="43" s="1"/>
  <c r="I10" i="43"/>
  <c r="J10" i="43" s="1"/>
  <c r="I9" i="43"/>
  <c r="J9" i="43" s="1"/>
  <c r="I8" i="43"/>
  <c r="J8" i="43" s="1"/>
  <c r="I7" i="43"/>
  <c r="J7" i="43" s="1"/>
  <c r="I6" i="43"/>
  <c r="J6" i="43" s="1"/>
  <c r="I5" i="43"/>
  <c r="J5" i="43" s="1"/>
  <c r="I4" i="43"/>
  <c r="J4" i="43" s="1"/>
  <c r="I3" i="43"/>
  <c r="J3" i="43" s="1"/>
  <c r="I2" i="43"/>
  <c r="J2" i="43" s="1"/>
  <c r="I267" i="42"/>
  <c r="J267" i="42" s="1"/>
  <c r="I266" i="42"/>
  <c r="J266" i="42" s="1"/>
  <c r="I265" i="42"/>
  <c r="J265" i="42" s="1"/>
  <c r="I264" i="42"/>
  <c r="J264" i="42" s="1"/>
  <c r="I263" i="42"/>
  <c r="J263" i="42" s="1"/>
  <c r="I262" i="42"/>
  <c r="J262" i="42" s="1"/>
  <c r="I261" i="42"/>
  <c r="J261" i="42" s="1"/>
  <c r="I260" i="42"/>
  <c r="J260" i="42" s="1"/>
  <c r="I259" i="42"/>
  <c r="J259" i="42" s="1"/>
  <c r="I258" i="42"/>
  <c r="J258" i="42" s="1"/>
  <c r="I257" i="42"/>
  <c r="J257" i="42" s="1"/>
  <c r="I256" i="42"/>
  <c r="J256" i="42" s="1"/>
  <c r="I255" i="42"/>
  <c r="J255" i="42" s="1"/>
  <c r="I254" i="42"/>
  <c r="J254" i="42" s="1"/>
  <c r="I253" i="42"/>
  <c r="J253" i="42" s="1"/>
  <c r="I252" i="42"/>
  <c r="J252" i="42" s="1"/>
  <c r="I251" i="42"/>
  <c r="J251" i="42" s="1"/>
  <c r="I250" i="42"/>
  <c r="J250" i="42" s="1"/>
  <c r="I249" i="42"/>
  <c r="J249" i="42" s="1"/>
  <c r="I248" i="42"/>
  <c r="J248" i="42" s="1"/>
  <c r="I247" i="42"/>
  <c r="J247" i="42" s="1"/>
  <c r="I246" i="42"/>
  <c r="J246" i="42" s="1"/>
  <c r="I245" i="42"/>
  <c r="J245" i="42" s="1"/>
  <c r="I244" i="42"/>
  <c r="J244" i="42" s="1"/>
  <c r="I243" i="42"/>
  <c r="J243" i="42" s="1"/>
  <c r="I242" i="42"/>
  <c r="J242" i="42" s="1"/>
  <c r="I241" i="42"/>
  <c r="J241" i="42" s="1"/>
  <c r="I240" i="42"/>
  <c r="J240" i="42" s="1"/>
  <c r="I239" i="42"/>
  <c r="J239" i="42" s="1"/>
  <c r="I238" i="42"/>
  <c r="J238" i="42" s="1"/>
  <c r="I237" i="42"/>
  <c r="J237" i="42" s="1"/>
  <c r="I236" i="42"/>
  <c r="J236" i="42" s="1"/>
  <c r="I235" i="42"/>
  <c r="J235" i="42" s="1"/>
  <c r="I234" i="42"/>
  <c r="J234" i="42" s="1"/>
  <c r="I233" i="42"/>
  <c r="J233" i="42" s="1"/>
  <c r="I232" i="42"/>
  <c r="J232" i="42" s="1"/>
  <c r="I231" i="42"/>
  <c r="J231" i="42" s="1"/>
  <c r="I230" i="42"/>
  <c r="J230" i="42" s="1"/>
  <c r="I229" i="42"/>
  <c r="J229" i="42" s="1"/>
  <c r="I228" i="42"/>
  <c r="J228" i="42" s="1"/>
  <c r="I227" i="42"/>
  <c r="J227" i="42" s="1"/>
  <c r="I226" i="42"/>
  <c r="J226" i="42" s="1"/>
  <c r="I225" i="42"/>
  <c r="J225" i="42" s="1"/>
  <c r="I224" i="42"/>
  <c r="J224" i="42" s="1"/>
  <c r="I223" i="42"/>
  <c r="J223" i="42" s="1"/>
  <c r="I222" i="42"/>
  <c r="J222" i="42" s="1"/>
  <c r="I221" i="42"/>
  <c r="J221" i="42" s="1"/>
  <c r="I220" i="42"/>
  <c r="J220" i="42" s="1"/>
  <c r="I219" i="42"/>
  <c r="J219" i="42" s="1"/>
  <c r="I218" i="42"/>
  <c r="J218" i="42" s="1"/>
  <c r="I217" i="42"/>
  <c r="J217" i="42" s="1"/>
  <c r="I216" i="42"/>
  <c r="J216" i="42" s="1"/>
  <c r="I215" i="42"/>
  <c r="J215" i="42" s="1"/>
  <c r="I214" i="42"/>
  <c r="J214" i="42" s="1"/>
  <c r="I213" i="42"/>
  <c r="J213" i="42" s="1"/>
  <c r="I212" i="42"/>
  <c r="J212" i="42" s="1"/>
  <c r="I211" i="42"/>
  <c r="J211" i="42" s="1"/>
  <c r="I210" i="42"/>
  <c r="J210" i="42" s="1"/>
  <c r="I209" i="42"/>
  <c r="J209" i="42" s="1"/>
  <c r="I208" i="42"/>
  <c r="J208" i="42" s="1"/>
  <c r="I207" i="42"/>
  <c r="J207" i="42" s="1"/>
  <c r="I206" i="42"/>
  <c r="J206" i="42" s="1"/>
  <c r="I205" i="42"/>
  <c r="J205" i="42" s="1"/>
  <c r="I204" i="42"/>
  <c r="J204" i="42" s="1"/>
  <c r="I203" i="42"/>
  <c r="J203" i="42" s="1"/>
  <c r="I202" i="42"/>
  <c r="J202" i="42" s="1"/>
  <c r="I201" i="42"/>
  <c r="J201" i="42" s="1"/>
  <c r="I200" i="42"/>
  <c r="J200" i="42" s="1"/>
  <c r="I199" i="42"/>
  <c r="J199" i="42" s="1"/>
  <c r="I198" i="42"/>
  <c r="J198" i="42" s="1"/>
  <c r="I197" i="42"/>
  <c r="J197" i="42" s="1"/>
  <c r="I196" i="42"/>
  <c r="J196" i="42" s="1"/>
  <c r="I195" i="42"/>
  <c r="J195" i="42" s="1"/>
  <c r="I194" i="42"/>
  <c r="J194" i="42" s="1"/>
  <c r="I193" i="42"/>
  <c r="J193" i="42" s="1"/>
  <c r="I192" i="42"/>
  <c r="J192" i="42" s="1"/>
  <c r="I191" i="42"/>
  <c r="J191" i="42" s="1"/>
  <c r="I190" i="42"/>
  <c r="J190" i="42" s="1"/>
  <c r="I189" i="42"/>
  <c r="J189" i="42" s="1"/>
  <c r="I188" i="42"/>
  <c r="J188" i="42" s="1"/>
  <c r="I187" i="42"/>
  <c r="J187" i="42" s="1"/>
  <c r="I186" i="42"/>
  <c r="J186" i="42" s="1"/>
  <c r="I185" i="42"/>
  <c r="J185" i="42" s="1"/>
  <c r="I184" i="42"/>
  <c r="J184" i="42" s="1"/>
  <c r="I183" i="42"/>
  <c r="J183" i="42" s="1"/>
  <c r="I182" i="42"/>
  <c r="J182" i="42" s="1"/>
  <c r="I181" i="42"/>
  <c r="J181" i="42" s="1"/>
  <c r="I180" i="42"/>
  <c r="J180" i="42" s="1"/>
  <c r="I179" i="42"/>
  <c r="J179" i="42" s="1"/>
  <c r="I178" i="42"/>
  <c r="J178" i="42" s="1"/>
  <c r="I177" i="42"/>
  <c r="J177" i="42" s="1"/>
  <c r="I176" i="42"/>
  <c r="J176" i="42" s="1"/>
  <c r="I175" i="42"/>
  <c r="J175" i="42" s="1"/>
  <c r="I174" i="42"/>
  <c r="J174" i="42" s="1"/>
  <c r="I173" i="42"/>
  <c r="J173" i="42" s="1"/>
  <c r="I172" i="42"/>
  <c r="J172" i="42" s="1"/>
  <c r="I171" i="42"/>
  <c r="J171" i="42" s="1"/>
  <c r="I170" i="42"/>
  <c r="J170" i="42" s="1"/>
  <c r="I169" i="42"/>
  <c r="J169" i="42" s="1"/>
  <c r="I168" i="42"/>
  <c r="J168" i="42" s="1"/>
  <c r="I167" i="42"/>
  <c r="J167" i="42" s="1"/>
  <c r="I166" i="42"/>
  <c r="J166" i="42" s="1"/>
  <c r="I165" i="42"/>
  <c r="J165" i="42" s="1"/>
  <c r="I164" i="42"/>
  <c r="J164" i="42" s="1"/>
  <c r="I163" i="42"/>
  <c r="J163" i="42" s="1"/>
  <c r="I162" i="42"/>
  <c r="J162" i="42" s="1"/>
  <c r="I161" i="42"/>
  <c r="J161" i="42" s="1"/>
  <c r="I160" i="42"/>
  <c r="J160" i="42" s="1"/>
  <c r="I159" i="42"/>
  <c r="J159" i="42" s="1"/>
  <c r="I158" i="42"/>
  <c r="J158" i="42" s="1"/>
  <c r="I157" i="42"/>
  <c r="J157" i="42" s="1"/>
  <c r="I156" i="42"/>
  <c r="J156" i="42" s="1"/>
  <c r="I155" i="42"/>
  <c r="J155" i="42" s="1"/>
  <c r="I154" i="42"/>
  <c r="J154" i="42" s="1"/>
  <c r="I153" i="42"/>
  <c r="J153" i="42" s="1"/>
  <c r="I152" i="42"/>
  <c r="J152" i="42" s="1"/>
  <c r="I151" i="42"/>
  <c r="J151" i="42" s="1"/>
  <c r="I150" i="42"/>
  <c r="J150" i="42" s="1"/>
  <c r="I149" i="42"/>
  <c r="J149" i="42" s="1"/>
  <c r="I148" i="42"/>
  <c r="J148" i="42" s="1"/>
  <c r="I147" i="42"/>
  <c r="J147" i="42" s="1"/>
  <c r="I146" i="42"/>
  <c r="J146" i="42" s="1"/>
  <c r="I145" i="42"/>
  <c r="J145" i="42" s="1"/>
  <c r="I144" i="42"/>
  <c r="J144" i="42" s="1"/>
  <c r="I143" i="42"/>
  <c r="J143" i="42" s="1"/>
  <c r="I142" i="42"/>
  <c r="J142" i="42" s="1"/>
  <c r="I141" i="42"/>
  <c r="J141" i="42" s="1"/>
  <c r="I140" i="42"/>
  <c r="J140" i="42" s="1"/>
  <c r="I139" i="42"/>
  <c r="J139" i="42" s="1"/>
  <c r="I138" i="42"/>
  <c r="J138" i="42" s="1"/>
  <c r="I137" i="42"/>
  <c r="J137" i="42" s="1"/>
  <c r="I136" i="42"/>
  <c r="J136" i="42" s="1"/>
  <c r="I135" i="42"/>
  <c r="J135" i="42" s="1"/>
  <c r="I134" i="42"/>
  <c r="J134" i="42" s="1"/>
  <c r="I133" i="42"/>
  <c r="J133" i="42" s="1"/>
  <c r="I132" i="42"/>
  <c r="J132" i="42" s="1"/>
  <c r="I131" i="42"/>
  <c r="J131" i="42" s="1"/>
  <c r="I130" i="42"/>
  <c r="J130" i="42" s="1"/>
  <c r="I129" i="42"/>
  <c r="J129" i="42" s="1"/>
  <c r="I128" i="42"/>
  <c r="J128" i="42" s="1"/>
  <c r="I127" i="42"/>
  <c r="J127" i="42" s="1"/>
  <c r="I126" i="42"/>
  <c r="J126" i="42" s="1"/>
  <c r="I125" i="42"/>
  <c r="J125" i="42" s="1"/>
  <c r="I124" i="42"/>
  <c r="J124" i="42" s="1"/>
  <c r="I123" i="42"/>
  <c r="J123" i="42" s="1"/>
  <c r="I122" i="42"/>
  <c r="J122" i="42" s="1"/>
  <c r="I121" i="42"/>
  <c r="J121" i="42" s="1"/>
  <c r="I120" i="42"/>
  <c r="J120" i="42" s="1"/>
  <c r="I119" i="42"/>
  <c r="J119" i="42" s="1"/>
  <c r="I118" i="42"/>
  <c r="J118" i="42" s="1"/>
  <c r="I117" i="42"/>
  <c r="J117" i="42" s="1"/>
  <c r="I116" i="42"/>
  <c r="J116" i="42" s="1"/>
  <c r="I115" i="42"/>
  <c r="J115" i="42" s="1"/>
  <c r="I114" i="42"/>
  <c r="J114" i="42" s="1"/>
  <c r="I113" i="42"/>
  <c r="J113" i="42" s="1"/>
  <c r="I112" i="42"/>
  <c r="J112" i="42" s="1"/>
  <c r="I111" i="42"/>
  <c r="J111" i="42" s="1"/>
  <c r="I110" i="42"/>
  <c r="J110" i="42" s="1"/>
  <c r="I109" i="42"/>
  <c r="J109" i="42" s="1"/>
  <c r="I108" i="42"/>
  <c r="J108" i="42" s="1"/>
  <c r="I107" i="42"/>
  <c r="J107" i="42" s="1"/>
  <c r="I106" i="42"/>
  <c r="J106" i="42" s="1"/>
  <c r="I105" i="42"/>
  <c r="J105" i="42" s="1"/>
  <c r="I104" i="42"/>
  <c r="J104" i="42" s="1"/>
  <c r="I103" i="42"/>
  <c r="J103" i="42" s="1"/>
  <c r="I102" i="42"/>
  <c r="J102" i="42" s="1"/>
  <c r="I101" i="42"/>
  <c r="J101" i="42" s="1"/>
  <c r="I100" i="42"/>
  <c r="J100" i="42" s="1"/>
  <c r="I99" i="42"/>
  <c r="J99" i="42" s="1"/>
  <c r="I98" i="42"/>
  <c r="J98" i="42" s="1"/>
  <c r="I97" i="42"/>
  <c r="J97" i="42" s="1"/>
  <c r="I96" i="42"/>
  <c r="J96" i="42" s="1"/>
  <c r="I95" i="42"/>
  <c r="J95" i="42" s="1"/>
  <c r="I94" i="42"/>
  <c r="J94" i="42" s="1"/>
  <c r="I93" i="42"/>
  <c r="J93" i="42" s="1"/>
  <c r="I92" i="42"/>
  <c r="J92" i="42" s="1"/>
  <c r="I91" i="42"/>
  <c r="J91" i="42" s="1"/>
  <c r="I90" i="42"/>
  <c r="J90" i="42" s="1"/>
  <c r="I89" i="42"/>
  <c r="J89" i="42" s="1"/>
  <c r="I88" i="42"/>
  <c r="J88" i="42" s="1"/>
  <c r="I87" i="42"/>
  <c r="J87" i="42" s="1"/>
  <c r="I86" i="42"/>
  <c r="J86" i="42" s="1"/>
  <c r="I85" i="42"/>
  <c r="J85" i="42" s="1"/>
  <c r="I84" i="42"/>
  <c r="J84" i="42" s="1"/>
  <c r="I83" i="42"/>
  <c r="J83" i="42" s="1"/>
  <c r="I82" i="42"/>
  <c r="J82" i="42" s="1"/>
  <c r="I81" i="42"/>
  <c r="J81" i="42" s="1"/>
  <c r="I80" i="42"/>
  <c r="J80" i="42" s="1"/>
  <c r="I79" i="42"/>
  <c r="J79" i="42" s="1"/>
  <c r="I78" i="42"/>
  <c r="J78" i="42" s="1"/>
  <c r="I77" i="42"/>
  <c r="J77" i="42" s="1"/>
  <c r="I76" i="42"/>
  <c r="J76" i="42" s="1"/>
  <c r="I75" i="42"/>
  <c r="J75" i="42" s="1"/>
  <c r="I74" i="42"/>
  <c r="J74" i="42" s="1"/>
  <c r="I73" i="42"/>
  <c r="J73" i="42" s="1"/>
  <c r="I72" i="42"/>
  <c r="J72" i="42" s="1"/>
  <c r="I71" i="42"/>
  <c r="J71" i="42" s="1"/>
  <c r="I70" i="42"/>
  <c r="J70" i="42" s="1"/>
  <c r="I69" i="42"/>
  <c r="J69" i="42" s="1"/>
  <c r="I68" i="42"/>
  <c r="J68" i="42" s="1"/>
  <c r="I67" i="42"/>
  <c r="J67" i="42" s="1"/>
  <c r="I66" i="42"/>
  <c r="J66" i="42" s="1"/>
  <c r="I65" i="42"/>
  <c r="J65" i="42" s="1"/>
  <c r="I64" i="42"/>
  <c r="J64" i="42" s="1"/>
  <c r="I63" i="42"/>
  <c r="J63" i="42" s="1"/>
  <c r="I62" i="42"/>
  <c r="J62" i="42" s="1"/>
  <c r="I61" i="42"/>
  <c r="J61" i="42" s="1"/>
  <c r="I60" i="42"/>
  <c r="J60" i="42" s="1"/>
  <c r="I59" i="42"/>
  <c r="J59" i="42" s="1"/>
  <c r="I58" i="42"/>
  <c r="J58" i="42" s="1"/>
  <c r="I57" i="42"/>
  <c r="J57" i="42" s="1"/>
  <c r="I56" i="42"/>
  <c r="J56" i="42" s="1"/>
  <c r="I55" i="42"/>
  <c r="J55" i="42" s="1"/>
  <c r="I54" i="42"/>
  <c r="J54" i="42" s="1"/>
  <c r="I53" i="42"/>
  <c r="J53" i="42" s="1"/>
  <c r="I52" i="42"/>
  <c r="J52" i="42" s="1"/>
  <c r="I51" i="42"/>
  <c r="J51" i="42" s="1"/>
  <c r="I50" i="42"/>
  <c r="J50" i="42" s="1"/>
  <c r="I49" i="42"/>
  <c r="J49" i="42" s="1"/>
  <c r="I48" i="42"/>
  <c r="J48" i="42" s="1"/>
  <c r="I47" i="42"/>
  <c r="J47" i="42" s="1"/>
  <c r="I46" i="42"/>
  <c r="J46" i="42" s="1"/>
  <c r="I45" i="42"/>
  <c r="J45" i="42" s="1"/>
  <c r="I44" i="42"/>
  <c r="J44" i="42" s="1"/>
  <c r="I43" i="42"/>
  <c r="J43" i="42" s="1"/>
  <c r="I42" i="42"/>
  <c r="J42" i="42" s="1"/>
  <c r="I41" i="42"/>
  <c r="J41" i="42" s="1"/>
  <c r="I40" i="42"/>
  <c r="J40" i="42" s="1"/>
  <c r="I39" i="42"/>
  <c r="J39" i="42" s="1"/>
  <c r="I38" i="42"/>
  <c r="J38" i="42" s="1"/>
  <c r="I37" i="42"/>
  <c r="J37" i="42" s="1"/>
  <c r="I36" i="42"/>
  <c r="J36" i="42" s="1"/>
  <c r="I35" i="42"/>
  <c r="J35" i="42" s="1"/>
  <c r="I34" i="42"/>
  <c r="J34" i="42" s="1"/>
  <c r="I33" i="42"/>
  <c r="J33" i="42" s="1"/>
  <c r="I32" i="42"/>
  <c r="J32" i="42" s="1"/>
  <c r="I31" i="42"/>
  <c r="J31" i="42" s="1"/>
  <c r="I30" i="42"/>
  <c r="J30" i="42" s="1"/>
  <c r="I29" i="42"/>
  <c r="J29" i="42" s="1"/>
  <c r="I28" i="42"/>
  <c r="J28" i="42" s="1"/>
  <c r="I27" i="42"/>
  <c r="J27" i="42" s="1"/>
  <c r="I26" i="42"/>
  <c r="J26" i="42" s="1"/>
  <c r="I25" i="42"/>
  <c r="J25" i="42" s="1"/>
  <c r="I24" i="42"/>
  <c r="J24" i="42" s="1"/>
  <c r="I23" i="42"/>
  <c r="J23" i="42" s="1"/>
  <c r="I22" i="42"/>
  <c r="J22" i="42" s="1"/>
  <c r="I21" i="42"/>
  <c r="J21" i="42" s="1"/>
  <c r="I20" i="42"/>
  <c r="J20" i="42" s="1"/>
  <c r="I19" i="42"/>
  <c r="J19" i="42" s="1"/>
  <c r="I18" i="42"/>
  <c r="J18" i="42" s="1"/>
  <c r="I17" i="42"/>
  <c r="J17" i="42" s="1"/>
  <c r="I16" i="42"/>
  <c r="J16" i="42" s="1"/>
  <c r="I15" i="42"/>
  <c r="J15" i="42" s="1"/>
  <c r="I14" i="42"/>
  <c r="J14" i="42" s="1"/>
  <c r="I13" i="42"/>
  <c r="J13" i="42" s="1"/>
  <c r="I12" i="42"/>
  <c r="J12" i="42" s="1"/>
  <c r="I11" i="42"/>
  <c r="J11" i="42" s="1"/>
  <c r="I10" i="42"/>
  <c r="J10" i="42" s="1"/>
  <c r="I9" i="42"/>
  <c r="J9" i="42" s="1"/>
  <c r="I8" i="42"/>
  <c r="J8" i="42" s="1"/>
  <c r="I7" i="42"/>
  <c r="J7" i="42" s="1"/>
  <c r="I6" i="42"/>
  <c r="J6" i="42" s="1"/>
  <c r="I5" i="42"/>
  <c r="J5" i="42" s="1"/>
  <c r="I4" i="42"/>
  <c r="J4" i="42" s="1"/>
  <c r="I3" i="42"/>
  <c r="J3" i="42" s="1"/>
  <c r="I2" i="42"/>
  <c r="J2" i="42" s="1"/>
  <c r="I267" i="41"/>
  <c r="J267" i="41" s="1"/>
  <c r="I266" i="41"/>
  <c r="J266" i="41" s="1"/>
  <c r="I265" i="41"/>
  <c r="J265" i="41" s="1"/>
  <c r="I264" i="41"/>
  <c r="J264" i="41" s="1"/>
  <c r="I263" i="41"/>
  <c r="J263" i="41" s="1"/>
  <c r="I262" i="41"/>
  <c r="J262" i="41" s="1"/>
  <c r="I261" i="41"/>
  <c r="J261" i="41" s="1"/>
  <c r="I260" i="41"/>
  <c r="J260" i="41" s="1"/>
  <c r="I259" i="41"/>
  <c r="J259" i="41" s="1"/>
  <c r="I258" i="41"/>
  <c r="J258" i="41" s="1"/>
  <c r="I257" i="41"/>
  <c r="J257" i="41" s="1"/>
  <c r="I256" i="41"/>
  <c r="J256" i="41" s="1"/>
  <c r="I255" i="41"/>
  <c r="J255" i="41" s="1"/>
  <c r="I254" i="41"/>
  <c r="J254" i="41" s="1"/>
  <c r="I253" i="41"/>
  <c r="J253" i="41" s="1"/>
  <c r="I252" i="41"/>
  <c r="J252" i="41" s="1"/>
  <c r="I251" i="41"/>
  <c r="J251" i="41" s="1"/>
  <c r="I250" i="41"/>
  <c r="J250" i="41" s="1"/>
  <c r="I249" i="41"/>
  <c r="J249" i="41" s="1"/>
  <c r="I248" i="41"/>
  <c r="J248" i="41" s="1"/>
  <c r="I247" i="41"/>
  <c r="J247" i="41" s="1"/>
  <c r="I246" i="41"/>
  <c r="J246" i="41" s="1"/>
  <c r="I245" i="41"/>
  <c r="J245" i="41" s="1"/>
  <c r="I244" i="41"/>
  <c r="J244" i="41" s="1"/>
  <c r="I243" i="41"/>
  <c r="J243" i="41" s="1"/>
  <c r="I242" i="41"/>
  <c r="J242" i="41" s="1"/>
  <c r="I241" i="41"/>
  <c r="J241" i="41" s="1"/>
  <c r="I240" i="41"/>
  <c r="J240" i="41" s="1"/>
  <c r="I239" i="41"/>
  <c r="J239" i="41" s="1"/>
  <c r="I238" i="41"/>
  <c r="J238" i="41" s="1"/>
  <c r="I237" i="41"/>
  <c r="J237" i="41" s="1"/>
  <c r="I236" i="41"/>
  <c r="J236" i="41" s="1"/>
  <c r="I235" i="41"/>
  <c r="J235" i="41" s="1"/>
  <c r="I234" i="41"/>
  <c r="J234" i="41" s="1"/>
  <c r="I233" i="41"/>
  <c r="J233" i="41" s="1"/>
  <c r="I232" i="41"/>
  <c r="J232" i="41" s="1"/>
  <c r="I231" i="41"/>
  <c r="J231" i="41" s="1"/>
  <c r="I230" i="41"/>
  <c r="J230" i="41" s="1"/>
  <c r="I229" i="41"/>
  <c r="J229" i="41" s="1"/>
  <c r="I228" i="41"/>
  <c r="J228" i="41" s="1"/>
  <c r="I227" i="41"/>
  <c r="J227" i="41" s="1"/>
  <c r="I226" i="41"/>
  <c r="J226" i="41" s="1"/>
  <c r="I225" i="41"/>
  <c r="J225" i="41" s="1"/>
  <c r="I224" i="41"/>
  <c r="J224" i="41" s="1"/>
  <c r="I223" i="41"/>
  <c r="J223" i="41" s="1"/>
  <c r="I222" i="41"/>
  <c r="J222" i="41" s="1"/>
  <c r="I221" i="41"/>
  <c r="J221" i="41" s="1"/>
  <c r="I220" i="41"/>
  <c r="J220" i="41" s="1"/>
  <c r="I219" i="41"/>
  <c r="J219" i="41" s="1"/>
  <c r="I218" i="41"/>
  <c r="J218" i="41" s="1"/>
  <c r="I217" i="41"/>
  <c r="J217" i="41" s="1"/>
  <c r="I216" i="41"/>
  <c r="J216" i="41" s="1"/>
  <c r="I215" i="41"/>
  <c r="J215" i="41" s="1"/>
  <c r="I214" i="41"/>
  <c r="J214" i="41" s="1"/>
  <c r="I213" i="41"/>
  <c r="J213" i="41" s="1"/>
  <c r="I212" i="41"/>
  <c r="J212" i="41" s="1"/>
  <c r="I211" i="41"/>
  <c r="J211" i="41" s="1"/>
  <c r="I210" i="41"/>
  <c r="J210" i="41" s="1"/>
  <c r="I209" i="41"/>
  <c r="J209" i="41" s="1"/>
  <c r="I208" i="41"/>
  <c r="J208" i="41" s="1"/>
  <c r="I207" i="41"/>
  <c r="J207" i="41" s="1"/>
  <c r="I206" i="41"/>
  <c r="J206" i="41" s="1"/>
  <c r="I205" i="41"/>
  <c r="J205" i="41" s="1"/>
  <c r="I204" i="41"/>
  <c r="J204" i="41" s="1"/>
  <c r="I203" i="41"/>
  <c r="J203" i="41" s="1"/>
  <c r="I202" i="41"/>
  <c r="J202" i="41" s="1"/>
  <c r="I201" i="41"/>
  <c r="J201" i="41" s="1"/>
  <c r="I200" i="41"/>
  <c r="J200" i="41" s="1"/>
  <c r="I199" i="41"/>
  <c r="J199" i="41" s="1"/>
  <c r="I198" i="41"/>
  <c r="J198" i="41" s="1"/>
  <c r="I197" i="41"/>
  <c r="J197" i="41" s="1"/>
  <c r="I196" i="41"/>
  <c r="J196" i="41" s="1"/>
  <c r="I195" i="41"/>
  <c r="J195" i="41" s="1"/>
  <c r="I194" i="41"/>
  <c r="J194" i="41" s="1"/>
  <c r="I193" i="41"/>
  <c r="J193" i="41" s="1"/>
  <c r="I192" i="41"/>
  <c r="J192" i="41" s="1"/>
  <c r="I191" i="41"/>
  <c r="J191" i="41" s="1"/>
  <c r="I190" i="41"/>
  <c r="J190" i="41" s="1"/>
  <c r="I189" i="41"/>
  <c r="J189" i="41" s="1"/>
  <c r="I188" i="41"/>
  <c r="J188" i="41" s="1"/>
  <c r="I187" i="41"/>
  <c r="J187" i="41" s="1"/>
  <c r="I186" i="41"/>
  <c r="J186" i="41" s="1"/>
  <c r="I185" i="41"/>
  <c r="J185" i="41" s="1"/>
  <c r="I184" i="41"/>
  <c r="J184" i="41" s="1"/>
  <c r="I183" i="41"/>
  <c r="J183" i="41" s="1"/>
  <c r="I182" i="41"/>
  <c r="J182" i="41" s="1"/>
  <c r="I181" i="41"/>
  <c r="J181" i="41" s="1"/>
  <c r="I180" i="41"/>
  <c r="J180" i="41" s="1"/>
  <c r="I179" i="41"/>
  <c r="J179" i="41" s="1"/>
  <c r="I178" i="41"/>
  <c r="J178" i="41" s="1"/>
  <c r="I177" i="41"/>
  <c r="J177" i="41" s="1"/>
  <c r="I176" i="41"/>
  <c r="J176" i="41" s="1"/>
  <c r="I175" i="41"/>
  <c r="J175" i="41" s="1"/>
  <c r="I174" i="41"/>
  <c r="J174" i="41" s="1"/>
  <c r="I173" i="41"/>
  <c r="J173" i="41" s="1"/>
  <c r="I172" i="41"/>
  <c r="J172" i="41" s="1"/>
  <c r="I171" i="41"/>
  <c r="J171" i="41" s="1"/>
  <c r="I170" i="41"/>
  <c r="J170" i="41" s="1"/>
  <c r="I169" i="41"/>
  <c r="J169" i="41" s="1"/>
  <c r="I168" i="41"/>
  <c r="J168" i="41" s="1"/>
  <c r="I167" i="41"/>
  <c r="J167" i="41" s="1"/>
  <c r="I166" i="41"/>
  <c r="J166" i="41" s="1"/>
  <c r="I165" i="41"/>
  <c r="J165" i="41" s="1"/>
  <c r="I164" i="41"/>
  <c r="J164" i="41" s="1"/>
  <c r="I163" i="41"/>
  <c r="J163" i="41" s="1"/>
  <c r="I162" i="41"/>
  <c r="J162" i="41" s="1"/>
  <c r="I161" i="41"/>
  <c r="J161" i="41" s="1"/>
  <c r="I160" i="41"/>
  <c r="J160" i="41" s="1"/>
  <c r="I159" i="41"/>
  <c r="J159" i="41" s="1"/>
  <c r="I158" i="41"/>
  <c r="J158" i="41" s="1"/>
  <c r="I157" i="41"/>
  <c r="J157" i="41" s="1"/>
  <c r="I156" i="41"/>
  <c r="J156" i="41" s="1"/>
  <c r="I155" i="41"/>
  <c r="J155" i="41" s="1"/>
  <c r="I154" i="41"/>
  <c r="J154" i="41" s="1"/>
  <c r="I153" i="41"/>
  <c r="J153" i="41" s="1"/>
  <c r="I152" i="41"/>
  <c r="J152" i="41" s="1"/>
  <c r="I151" i="41"/>
  <c r="J151" i="41" s="1"/>
  <c r="I150" i="41"/>
  <c r="J150" i="41" s="1"/>
  <c r="I149" i="41"/>
  <c r="J149" i="41" s="1"/>
  <c r="I148" i="41"/>
  <c r="J148" i="41" s="1"/>
  <c r="I147" i="41"/>
  <c r="J147" i="41" s="1"/>
  <c r="I146" i="41"/>
  <c r="J146" i="41" s="1"/>
  <c r="I145" i="41"/>
  <c r="J145" i="41" s="1"/>
  <c r="I144" i="41"/>
  <c r="J144" i="41" s="1"/>
  <c r="I143" i="41"/>
  <c r="J143" i="41" s="1"/>
  <c r="I142" i="41"/>
  <c r="J142" i="41" s="1"/>
  <c r="I141" i="41"/>
  <c r="J141" i="41" s="1"/>
  <c r="I140" i="41"/>
  <c r="J140" i="41" s="1"/>
  <c r="I139" i="41"/>
  <c r="J139" i="41" s="1"/>
  <c r="I138" i="41"/>
  <c r="J138" i="41" s="1"/>
  <c r="I137" i="41"/>
  <c r="J137" i="41" s="1"/>
  <c r="I136" i="41"/>
  <c r="J136" i="41" s="1"/>
  <c r="I135" i="41"/>
  <c r="J135" i="41" s="1"/>
  <c r="I134" i="41"/>
  <c r="J134" i="41" s="1"/>
  <c r="I133" i="41"/>
  <c r="J133" i="41" s="1"/>
  <c r="I132" i="41"/>
  <c r="J132" i="41" s="1"/>
  <c r="I131" i="41"/>
  <c r="J131" i="41" s="1"/>
  <c r="I130" i="41"/>
  <c r="J130" i="41" s="1"/>
  <c r="I129" i="41"/>
  <c r="J129" i="41" s="1"/>
  <c r="I128" i="41"/>
  <c r="J128" i="41" s="1"/>
  <c r="I127" i="41"/>
  <c r="J127" i="41" s="1"/>
  <c r="I126" i="41"/>
  <c r="J126" i="41" s="1"/>
  <c r="I125" i="41"/>
  <c r="J125" i="41" s="1"/>
  <c r="I124" i="41"/>
  <c r="J124" i="41" s="1"/>
  <c r="I123" i="41"/>
  <c r="J123" i="41" s="1"/>
  <c r="I122" i="41"/>
  <c r="J122" i="41" s="1"/>
  <c r="I121" i="41"/>
  <c r="J121" i="41" s="1"/>
  <c r="I120" i="41"/>
  <c r="J120" i="41" s="1"/>
  <c r="I119" i="41"/>
  <c r="J119" i="41" s="1"/>
  <c r="I118" i="41"/>
  <c r="J118" i="41" s="1"/>
  <c r="I117" i="41"/>
  <c r="J117" i="41" s="1"/>
  <c r="I116" i="41"/>
  <c r="J116" i="41" s="1"/>
  <c r="I115" i="41"/>
  <c r="J115" i="41" s="1"/>
  <c r="I114" i="41"/>
  <c r="J114" i="41" s="1"/>
  <c r="I113" i="41"/>
  <c r="J113" i="41" s="1"/>
  <c r="I112" i="41"/>
  <c r="J112" i="41" s="1"/>
  <c r="I111" i="41"/>
  <c r="J111" i="41" s="1"/>
  <c r="I110" i="41"/>
  <c r="J110" i="41" s="1"/>
  <c r="I109" i="41"/>
  <c r="J109" i="41" s="1"/>
  <c r="I108" i="41"/>
  <c r="J108" i="41" s="1"/>
  <c r="I107" i="41"/>
  <c r="J107" i="41" s="1"/>
  <c r="I106" i="41"/>
  <c r="J106" i="41" s="1"/>
  <c r="I105" i="41"/>
  <c r="J105" i="41" s="1"/>
  <c r="I104" i="41"/>
  <c r="J104" i="41" s="1"/>
  <c r="I103" i="41"/>
  <c r="J103" i="41" s="1"/>
  <c r="I102" i="41"/>
  <c r="J102" i="41" s="1"/>
  <c r="I101" i="41"/>
  <c r="J101" i="41" s="1"/>
  <c r="I100" i="41"/>
  <c r="J100" i="41" s="1"/>
  <c r="I99" i="41"/>
  <c r="J99" i="41" s="1"/>
  <c r="I98" i="41"/>
  <c r="J98" i="41" s="1"/>
  <c r="I97" i="41"/>
  <c r="J97" i="41" s="1"/>
  <c r="I96" i="41"/>
  <c r="J96" i="41" s="1"/>
  <c r="I95" i="41"/>
  <c r="J95" i="41" s="1"/>
  <c r="I94" i="41"/>
  <c r="J94" i="41" s="1"/>
  <c r="I93" i="41"/>
  <c r="J93" i="41" s="1"/>
  <c r="I92" i="41"/>
  <c r="J92" i="41" s="1"/>
  <c r="I91" i="41"/>
  <c r="J91" i="41" s="1"/>
  <c r="I90" i="41"/>
  <c r="J90" i="41" s="1"/>
  <c r="I89" i="41"/>
  <c r="J89" i="41" s="1"/>
  <c r="I88" i="41"/>
  <c r="J88" i="41" s="1"/>
  <c r="I87" i="41"/>
  <c r="J87" i="41" s="1"/>
  <c r="I86" i="41"/>
  <c r="J86" i="41" s="1"/>
  <c r="I85" i="41"/>
  <c r="J85" i="41" s="1"/>
  <c r="I84" i="41"/>
  <c r="J84" i="41" s="1"/>
  <c r="I83" i="41"/>
  <c r="J83" i="41" s="1"/>
  <c r="I82" i="41"/>
  <c r="J82" i="41" s="1"/>
  <c r="I81" i="41"/>
  <c r="J81" i="41" s="1"/>
  <c r="I80" i="41"/>
  <c r="J80" i="41" s="1"/>
  <c r="I79" i="41"/>
  <c r="J79" i="41" s="1"/>
  <c r="I78" i="41"/>
  <c r="J78" i="41" s="1"/>
  <c r="I77" i="41"/>
  <c r="J77" i="41" s="1"/>
  <c r="I76" i="41"/>
  <c r="J76" i="41" s="1"/>
  <c r="I75" i="41"/>
  <c r="J75" i="41" s="1"/>
  <c r="I74" i="41"/>
  <c r="J74" i="41" s="1"/>
  <c r="I73" i="41"/>
  <c r="J73" i="41" s="1"/>
  <c r="I72" i="41"/>
  <c r="J72" i="41" s="1"/>
  <c r="I71" i="41"/>
  <c r="J71" i="41" s="1"/>
  <c r="I70" i="41"/>
  <c r="J70" i="41" s="1"/>
  <c r="I69" i="41"/>
  <c r="J69" i="41" s="1"/>
  <c r="I68" i="41"/>
  <c r="J68" i="41" s="1"/>
  <c r="I67" i="41"/>
  <c r="J67" i="41" s="1"/>
  <c r="I66" i="41"/>
  <c r="J66" i="41" s="1"/>
  <c r="I65" i="41"/>
  <c r="J65" i="41" s="1"/>
  <c r="I64" i="41"/>
  <c r="J64" i="41" s="1"/>
  <c r="I63" i="41"/>
  <c r="J63" i="41" s="1"/>
  <c r="I62" i="41"/>
  <c r="J62" i="41" s="1"/>
  <c r="I61" i="41"/>
  <c r="J61" i="41" s="1"/>
  <c r="I60" i="41"/>
  <c r="J60" i="41" s="1"/>
  <c r="I59" i="41"/>
  <c r="J59" i="41" s="1"/>
  <c r="I58" i="41"/>
  <c r="J58" i="41" s="1"/>
  <c r="I57" i="41"/>
  <c r="J57" i="41" s="1"/>
  <c r="I56" i="41"/>
  <c r="J56" i="41" s="1"/>
  <c r="I55" i="41"/>
  <c r="J55" i="41" s="1"/>
  <c r="I54" i="41"/>
  <c r="J54" i="41" s="1"/>
  <c r="I53" i="41"/>
  <c r="J53" i="41" s="1"/>
  <c r="I52" i="41"/>
  <c r="J52" i="41" s="1"/>
  <c r="I51" i="41"/>
  <c r="J51" i="41" s="1"/>
  <c r="I50" i="41"/>
  <c r="J50" i="41" s="1"/>
  <c r="I49" i="41"/>
  <c r="J49" i="41" s="1"/>
  <c r="I48" i="41"/>
  <c r="J48" i="41" s="1"/>
  <c r="I47" i="41"/>
  <c r="J47" i="41" s="1"/>
  <c r="I46" i="41"/>
  <c r="J46" i="41" s="1"/>
  <c r="I45" i="41"/>
  <c r="J45" i="41" s="1"/>
  <c r="I44" i="41"/>
  <c r="J44" i="41" s="1"/>
  <c r="I43" i="41"/>
  <c r="J43" i="41" s="1"/>
  <c r="I42" i="41"/>
  <c r="J42" i="41" s="1"/>
  <c r="I41" i="41"/>
  <c r="J41" i="41" s="1"/>
  <c r="I40" i="41"/>
  <c r="J40" i="41" s="1"/>
  <c r="I39" i="41"/>
  <c r="J39" i="41" s="1"/>
  <c r="I38" i="41"/>
  <c r="J38" i="41" s="1"/>
  <c r="I37" i="41"/>
  <c r="J37" i="41" s="1"/>
  <c r="I36" i="41"/>
  <c r="J36" i="41" s="1"/>
  <c r="I35" i="41"/>
  <c r="J35" i="41" s="1"/>
  <c r="I34" i="41"/>
  <c r="J34" i="41" s="1"/>
  <c r="I33" i="41"/>
  <c r="J33" i="41" s="1"/>
  <c r="I32" i="41"/>
  <c r="J32" i="41" s="1"/>
  <c r="I31" i="41"/>
  <c r="J31" i="41" s="1"/>
  <c r="I30" i="41"/>
  <c r="J30" i="41" s="1"/>
  <c r="I29" i="41"/>
  <c r="J29" i="41" s="1"/>
  <c r="I28" i="41"/>
  <c r="J28" i="41" s="1"/>
  <c r="I27" i="41"/>
  <c r="J27" i="41" s="1"/>
  <c r="I26" i="41"/>
  <c r="J26" i="41" s="1"/>
  <c r="I25" i="41"/>
  <c r="J25" i="41" s="1"/>
  <c r="I24" i="41"/>
  <c r="J24" i="41" s="1"/>
  <c r="I23" i="41"/>
  <c r="J23" i="41" s="1"/>
  <c r="I22" i="41"/>
  <c r="J22" i="41" s="1"/>
  <c r="I21" i="41"/>
  <c r="J21" i="41" s="1"/>
  <c r="I20" i="41"/>
  <c r="J20" i="41" s="1"/>
  <c r="I19" i="41"/>
  <c r="J19" i="41" s="1"/>
  <c r="I18" i="41"/>
  <c r="J18" i="41" s="1"/>
  <c r="I17" i="41"/>
  <c r="J17" i="41" s="1"/>
  <c r="I16" i="41"/>
  <c r="J16" i="41" s="1"/>
  <c r="I15" i="41"/>
  <c r="J15" i="41" s="1"/>
  <c r="I14" i="41"/>
  <c r="J14" i="41" s="1"/>
  <c r="I13" i="41"/>
  <c r="J13" i="41" s="1"/>
  <c r="I12" i="41"/>
  <c r="J12" i="41" s="1"/>
  <c r="I11" i="41"/>
  <c r="J11" i="41" s="1"/>
  <c r="I10" i="41"/>
  <c r="J10" i="41" s="1"/>
  <c r="I9" i="41"/>
  <c r="J9" i="41" s="1"/>
  <c r="I8" i="41"/>
  <c r="J8" i="41" s="1"/>
  <c r="I7" i="41"/>
  <c r="J7" i="41" s="1"/>
  <c r="I6" i="41"/>
  <c r="J6" i="41" s="1"/>
  <c r="I5" i="41"/>
  <c r="J5" i="41" s="1"/>
  <c r="I4" i="41"/>
  <c r="J4" i="41" s="1"/>
  <c r="I3" i="41"/>
  <c r="J3" i="41" s="1"/>
  <c r="I2" i="41"/>
  <c r="J2" i="41" s="1"/>
  <c r="I267" i="40"/>
  <c r="J267" i="40" s="1"/>
  <c r="I266" i="40"/>
  <c r="J266" i="40" s="1"/>
  <c r="I265" i="40"/>
  <c r="J265" i="40" s="1"/>
  <c r="I264" i="40"/>
  <c r="J264" i="40" s="1"/>
  <c r="I263" i="40"/>
  <c r="J263" i="40" s="1"/>
  <c r="I262" i="40"/>
  <c r="J262" i="40" s="1"/>
  <c r="I261" i="40"/>
  <c r="J261" i="40" s="1"/>
  <c r="I260" i="40"/>
  <c r="J260" i="40" s="1"/>
  <c r="I259" i="40"/>
  <c r="J259" i="40" s="1"/>
  <c r="I258" i="40"/>
  <c r="J258" i="40" s="1"/>
  <c r="I257" i="40"/>
  <c r="J257" i="40" s="1"/>
  <c r="I256" i="40"/>
  <c r="J256" i="40" s="1"/>
  <c r="I255" i="40"/>
  <c r="J255" i="40" s="1"/>
  <c r="I254" i="40"/>
  <c r="J254" i="40" s="1"/>
  <c r="I253" i="40"/>
  <c r="J253" i="40" s="1"/>
  <c r="I252" i="40"/>
  <c r="J252" i="40" s="1"/>
  <c r="I251" i="40"/>
  <c r="J251" i="40" s="1"/>
  <c r="I250" i="40"/>
  <c r="J250" i="40" s="1"/>
  <c r="I249" i="40"/>
  <c r="J249" i="40" s="1"/>
  <c r="I248" i="40"/>
  <c r="J248" i="40" s="1"/>
  <c r="I247" i="40"/>
  <c r="J247" i="40" s="1"/>
  <c r="I246" i="40"/>
  <c r="J246" i="40" s="1"/>
  <c r="I245" i="40"/>
  <c r="J245" i="40" s="1"/>
  <c r="I244" i="40"/>
  <c r="J244" i="40" s="1"/>
  <c r="I243" i="40"/>
  <c r="J243" i="40" s="1"/>
  <c r="I242" i="40"/>
  <c r="J242" i="40" s="1"/>
  <c r="I241" i="40"/>
  <c r="J241" i="40" s="1"/>
  <c r="I240" i="40"/>
  <c r="J240" i="40" s="1"/>
  <c r="I239" i="40"/>
  <c r="J239" i="40" s="1"/>
  <c r="I238" i="40"/>
  <c r="J238" i="40" s="1"/>
  <c r="I237" i="40"/>
  <c r="J237" i="40" s="1"/>
  <c r="I236" i="40"/>
  <c r="J236" i="40" s="1"/>
  <c r="I235" i="40"/>
  <c r="J235" i="40" s="1"/>
  <c r="I234" i="40"/>
  <c r="J234" i="40" s="1"/>
  <c r="I233" i="40"/>
  <c r="J233" i="40" s="1"/>
  <c r="I232" i="40"/>
  <c r="J232" i="40" s="1"/>
  <c r="I231" i="40"/>
  <c r="J231" i="40" s="1"/>
  <c r="I230" i="40"/>
  <c r="J230" i="40" s="1"/>
  <c r="I229" i="40"/>
  <c r="J229" i="40" s="1"/>
  <c r="I228" i="40"/>
  <c r="J228" i="40" s="1"/>
  <c r="I227" i="40"/>
  <c r="J227" i="40" s="1"/>
  <c r="I226" i="40"/>
  <c r="J226" i="40" s="1"/>
  <c r="I225" i="40"/>
  <c r="J225" i="40" s="1"/>
  <c r="I224" i="40"/>
  <c r="J224" i="40" s="1"/>
  <c r="I223" i="40"/>
  <c r="J223" i="40" s="1"/>
  <c r="I222" i="40"/>
  <c r="J222" i="40" s="1"/>
  <c r="I221" i="40"/>
  <c r="J221" i="40" s="1"/>
  <c r="I220" i="40"/>
  <c r="J220" i="40" s="1"/>
  <c r="I219" i="40"/>
  <c r="J219" i="40" s="1"/>
  <c r="I218" i="40"/>
  <c r="J218" i="40" s="1"/>
  <c r="I217" i="40"/>
  <c r="J217" i="40" s="1"/>
  <c r="I216" i="40"/>
  <c r="J216" i="40" s="1"/>
  <c r="I215" i="40"/>
  <c r="J215" i="40" s="1"/>
  <c r="I214" i="40"/>
  <c r="J214" i="40" s="1"/>
  <c r="I213" i="40"/>
  <c r="J213" i="40" s="1"/>
  <c r="I212" i="40"/>
  <c r="J212" i="40" s="1"/>
  <c r="I211" i="40"/>
  <c r="J211" i="40" s="1"/>
  <c r="I210" i="40"/>
  <c r="J210" i="40" s="1"/>
  <c r="I209" i="40"/>
  <c r="J209" i="40" s="1"/>
  <c r="I208" i="40"/>
  <c r="J208" i="40" s="1"/>
  <c r="I207" i="40"/>
  <c r="J207" i="40" s="1"/>
  <c r="I206" i="40"/>
  <c r="J206" i="40" s="1"/>
  <c r="I205" i="40"/>
  <c r="J205" i="40" s="1"/>
  <c r="I204" i="40"/>
  <c r="J204" i="40" s="1"/>
  <c r="I203" i="40"/>
  <c r="J203" i="40" s="1"/>
  <c r="I202" i="40"/>
  <c r="J202" i="40" s="1"/>
  <c r="I201" i="40"/>
  <c r="J201" i="40" s="1"/>
  <c r="I200" i="40"/>
  <c r="J200" i="40" s="1"/>
  <c r="I199" i="40"/>
  <c r="J199" i="40" s="1"/>
  <c r="I198" i="40"/>
  <c r="J198" i="40" s="1"/>
  <c r="I197" i="40"/>
  <c r="J197" i="40" s="1"/>
  <c r="I196" i="40"/>
  <c r="J196" i="40" s="1"/>
  <c r="I195" i="40"/>
  <c r="J195" i="40" s="1"/>
  <c r="I194" i="40"/>
  <c r="J194" i="40" s="1"/>
  <c r="I193" i="40"/>
  <c r="J193" i="40" s="1"/>
  <c r="I192" i="40"/>
  <c r="J192" i="40" s="1"/>
  <c r="I191" i="40"/>
  <c r="J191" i="40" s="1"/>
  <c r="I190" i="40"/>
  <c r="J190" i="40" s="1"/>
  <c r="I189" i="40"/>
  <c r="J189" i="40" s="1"/>
  <c r="I188" i="40"/>
  <c r="J188" i="40" s="1"/>
  <c r="I187" i="40"/>
  <c r="J187" i="40" s="1"/>
  <c r="I186" i="40"/>
  <c r="J186" i="40" s="1"/>
  <c r="I185" i="40"/>
  <c r="J185" i="40" s="1"/>
  <c r="I184" i="40"/>
  <c r="J184" i="40" s="1"/>
  <c r="I183" i="40"/>
  <c r="J183" i="40" s="1"/>
  <c r="I182" i="40"/>
  <c r="J182" i="40" s="1"/>
  <c r="I181" i="40"/>
  <c r="J181" i="40" s="1"/>
  <c r="I180" i="40"/>
  <c r="J180" i="40" s="1"/>
  <c r="I179" i="40"/>
  <c r="J179" i="40" s="1"/>
  <c r="I178" i="40"/>
  <c r="J178" i="40" s="1"/>
  <c r="I177" i="40"/>
  <c r="J177" i="40" s="1"/>
  <c r="I176" i="40"/>
  <c r="J176" i="40" s="1"/>
  <c r="I175" i="40"/>
  <c r="J175" i="40" s="1"/>
  <c r="I174" i="40"/>
  <c r="J174" i="40" s="1"/>
  <c r="I173" i="40"/>
  <c r="J173" i="40" s="1"/>
  <c r="I172" i="40"/>
  <c r="J172" i="40" s="1"/>
  <c r="I171" i="40"/>
  <c r="J171" i="40" s="1"/>
  <c r="I170" i="40"/>
  <c r="J170" i="40" s="1"/>
  <c r="I169" i="40"/>
  <c r="J169" i="40" s="1"/>
  <c r="I168" i="40"/>
  <c r="J168" i="40" s="1"/>
  <c r="I167" i="40"/>
  <c r="J167" i="40" s="1"/>
  <c r="I166" i="40"/>
  <c r="J166" i="40" s="1"/>
  <c r="I165" i="40"/>
  <c r="J165" i="40" s="1"/>
  <c r="I164" i="40"/>
  <c r="J164" i="40" s="1"/>
  <c r="I163" i="40"/>
  <c r="J163" i="40" s="1"/>
  <c r="I162" i="40"/>
  <c r="J162" i="40" s="1"/>
  <c r="I161" i="40"/>
  <c r="J161" i="40" s="1"/>
  <c r="I160" i="40"/>
  <c r="J160" i="40" s="1"/>
  <c r="I159" i="40"/>
  <c r="J159" i="40" s="1"/>
  <c r="I158" i="40"/>
  <c r="J158" i="40" s="1"/>
  <c r="I157" i="40"/>
  <c r="J157" i="40" s="1"/>
  <c r="I156" i="40"/>
  <c r="J156" i="40" s="1"/>
  <c r="I155" i="40"/>
  <c r="J155" i="40" s="1"/>
  <c r="I154" i="40"/>
  <c r="J154" i="40" s="1"/>
  <c r="I153" i="40"/>
  <c r="J153" i="40" s="1"/>
  <c r="I152" i="40"/>
  <c r="J152" i="40" s="1"/>
  <c r="I151" i="40"/>
  <c r="J151" i="40" s="1"/>
  <c r="I150" i="40"/>
  <c r="J150" i="40" s="1"/>
  <c r="I149" i="40"/>
  <c r="J149" i="40" s="1"/>
  <c r="I148" i="40"/>
  <c r="J148" i="40" s="1"/>
  <c r="I147" i="40"/>
  <c r="J147" i="40" s="1"/>
  <c r="I146" i="40"/>
  <c r="J146" i="40" s="1"/>
  <c r="I145" i="40"/>
  <c r="J145" i="40" s="1"/>
  <c r="I144" i="40"/>
  <c r="J144" i="40" s="1"/>
  <c r="I143" i="40"/>
  <c r="J143" i="40" s="1"/>
  <c r="I142" i="40"/>
  <c r="J142" i="40" s="1"/>
  <c r="I141" i="40"/>
  <c r="J141" i="40" s="1"/>
  <c r="I140" i="40"/>
  <c r="J140" i="40" s="1"/>
  <c r="I139" i="40"/>
  <c r="J139" i="40" s="1"/>
  <c r="I138" i="40"/>
  <c r="J138" i="40" s="1"/>
  <c r="I137" i="40"/>
  <c r="J137" i="40" s="1"/>
  <c r="I136" i="40"/>
  <c r="J136" i="40" s="1"/>
  <c r="I135" i="40"/>
  <c r="J135" i="40" s="1"/>
  <c r="I134" i="40"/>
  <c r="J134" i="40" s="1"/>
  <c r="I133" i="40"/>
  <c r="J133" i="40" s="1"/>
  <c r="I132" i="40"/>
  <c r="J132" i="40" s="1"/>
  <c r="I131" i="40"/>
  <c r="J131" i="40" s="1"/>
  <c r="I130" i="40"/>
  <c r="J130" i="40" s="1"/>
  <c r="I129" i="40"/>
  <c r="J129" i="40" s="1"/>
  <c r="I128" i="40"/>
  <c r="J128" i="40" s="1"/>
  <c r="I127" i="40"/>
  <c r="J127" i="40" s="1"/>
  <c r="I126" i="40"/>
  <c r="J126" i="40" s="1"/>
  <c r="I125" i="40"/>
  <c r="J125" i="40" s="1"/>
  <c r="I124" i="40"/>
  <c r="J124" i="40" s="1"/>
  <c r="I123" i="40"/>
  <c r="J123" i="40" s="1"/>
  <c r="I122" i="40"/>
  <c r="J122" i="40" s="1"/>
  <c r="I121" i="40"/>
  <c r="J121" i="40" s="1"/>
  <c r="I120" i="40"/>
  <c r="J120" i="40" s="1"/>
  <c r="I119" i="40"/>
  <c r="J119" i="40" s="1"/>
  <c r="I118" i="40"/>
  <c r="J118" i="40" s="1"/>
  <c r="I117" i="40"/>
  <c r="J117" i="40" s="1"/>
  <c r="I116" i="40"/>
  <c r="J116" i="40" s="1"/>
  <c r="I115" i="40"/>
  <c r="J115" i="40" s="1"/>
  <c r="I114" i="40"/>
  <c r="J114" i="40" s="1"/>
  <c r="I113" i="40"/>
  <c r="J113" i="40" s="1"/>
  <c r="I112" i="40"/>
  <c r="J112" i="40" s="1"/>
  <c r="I111" i="40"/>
  <c r="J111" i="40" s="1"/>
  <c r="I110" i="40"/>
  <c r="J110" i="40" s="1"/>
  <c r="I109" i="40"/>
  <c r="J109" i="40" s="1"/>
  <c r="I108" i="40"/>
  <c r="J108" i="40" s="1"/>
  <c r="I107" i="40"/>
  <c r="J107" i="40" s="1"/>
  <c r="I106" i="40"/>
  <c r="J106" i="40" s="1"/>
  <c r="I105" i="40"/>
  <c r="J105" i="40" s="1"/>
  <c r="I104" i="40"/>
  <c r="J104" i="40" s="1"/>
  <c r="I103" i="40"/>
  <c r="J103" i="40" s="1"/>
  <c r="I102" i="40"/>
  <c r="J102" i="40" s="1"/>
  <c r="I101" i="40"/>
  <c r="J101" i="40" s="1"/>
  <c r="I100" i="40"/>
  <c r="J100" i="40" s="1"/>
  <c r="I99" i="40"/>
  <c r="J99" i="40" s="1"/>
  <c r="I98" i="40"/>
  <c r="J98" i="40" s="1"/>
  <c r="I97" i="40"/>
  <c r="J97" i="40" s="1"/>
  <c r="I96" i="40"/>
  <c r="J96" i="40" s="1"/>
  <c r="I95" i="40"/>
  <c r="J95" i="40" s="1"/>
  <c r="I94" i="40"/>
  <c r="J94" i="40" s="1"/>
  <c r="I93" i="40"/>
  <c r="J93" i="40" s="1"/>
  <c r="I92" i="40"/>
  <c r="J92" i="40" s="1"/>
  <c r="I91" i="40"/>
  <c r="J91" i="40" s="1"/>
  <c r="I90" i="40"/>
  <c r="J90" i="40" s="1"/>
  <c r="I89" i="40"/>
  <c r="J89" i="40" s="1"/>
  <c r="I88" i="40"/>
  <c r="J88" i="40" s="1"/>
  <c r="I87" i="40"/>
  <c r="J87" i="40" s="1"/>
  <c r="I86" i="40"/>
  <c r="J86" i="40" s="1"/>
  <c r="I85" i="40"/>
  <c r="J85" i="40" s="1"/>
  <c r="I84" i="40"/>
  <c r="J84" i="40" s="1"/>
  <c r="I83" i="40"/>
  <c r="J83" i="40" s="1"/>
  <c r="I82" i="40"/>
  <c r="J82" i="40" s="1"/>
  <c r="I81" i="40"/>
  <c r="J81" i="40" s="1"/>
  <c r="I80" i="40"/>
  <c r="J80" i="40" s="1"/>
  <c r="I79" i="40"/>
  <c r="J79" i="40" s="1"/>
  <c r="I78" i="40"/>
  <c r="J78" i="40" s="1"/>
  <c r="I77" i="40"/>
  <c r="J77" i="40" s="1"/>
  <c r="I76" i="40"/>
  <c r="J76" i="40" s="1"/>
  <c r="I75" i="40"/>
  <c r="J75" i="40" s="1"/>
  <c r="I74" i="40"/>
  <c r="J74" i="40" s="1"/>
  <c r="I73" i="40"/>
  <c r="J73" i="40" s="1"/>
  <c r="I72" i="40"/>
  <c r="J72" i="40" s="1"/>
  <c r="I71" i="40"/>
  <c r="J71" i="40" s="1"/>
  <c r="I70" i="40"/>
  <c r="J70" i="40" s="1"/>
  <c r="I69" i="40"/>
  <c r="J69" i="40" s="1"/>
  <c r="I68" i="40"/>
  <c r="J68" i="40" s="1"/>
  <c r="I67" i="40"/>
  <c r="J67" i="40" s="1"/>
  <c r="I66" i="40"/>
  <c r="J66" i="40" s="1"/>
  <c r="I65" i="40"/>
  <c r="J65" i="40" s="1"/>
  <c r="I64" i="40"/>
  <c r="J64" i="40" s="1"/>
  <c r="I63" i="40"/>
  <c r="J63" i="40" s="1"/>
  <c r="I62" i="40"/>
  <c r="J62" i="40" s="1"/>
  <c r="I61" i="40"/>
  <c r="J61" i="40" s="1"/>
  <c r="I60" i="40"/>
  <c r="J60" i="40" s="1"/>
  <c r="I59" i="40"/>
  <c r="J59" i="40" s="1"/>
  <c r="I58" i="40"/>
  <c r="J58" i="40" s="1"/>
  <c r="I57" i="40"/>
  <c r="J57" i="40" s="1"/>
  <c r="I56" i="40"/>
  <c r="J56" i="40" s="1"/>
  <c r="I55" i="40"/>
  <c r="J55" i="40" s="1"/>
  <c r="I54" i="40"/>
  <c r="J54" i="40" s="1"/>
  <c r="I53" i="40"/>
  <c r="J53" i="40" s="1"/>
  <c r="I52" i="40"/>
  <c r="J52" i="40" s="1"/>
  <c r="I51" i="40"/>
  <c r="J51" i="40" s="1"/>
  <c r="I50" i="40"/>
  <c r="J50" i="40" s="1"/>
  <c r="I49" i="40"/>
  <c r="J49" i="40" s="1"/>
  <c r="I48" i="40"/>
  <c r="J48" i="40" s="1"/>
  <c r="I47" i="40"/>
  <c r="J47" i="40" s="1"/>
  <c r="I46" i="40"/>
  <c r="J46" i="40" s="1"/>
  <c r="I45" i="40"/>
  <c r="J45" i="40" s="1"/>
  <c r="I44" i="40"/>
  <c r="J44" i="40" s="1"/>
  <c r="I43" i="40"/>
  <c r="J43" i="40" s="1"/>
  <c r="I42" i="40"/>
  <c r="J42" i="40" s="1"/>
  <c r="I41" i="40"/>
  <c r="J41" i="40" s="1"/>
  <c r="I40" i="40"/>
  <c r="J40" i="40" s="1"/>
  <c r="I39" i="40"/>
  <c r="J39" i="40" s="1"/>
  <c r="I38" i="40"/>
  <c r="J38" i="40" s="1"/>
  <c r="I37" i="40"/>
  <c r="J37" i="40" s="1"/>
  <c r="I36" i="40"/>
  <c r="J36" i="40" s="1"/>
  <c r="I35" i="40"/>
  <c r="J35" i="40" s="1"/>
  <c r="I34" i="40"/>
  <c r="J34" i="40" s="1"/>
  <c r="I33" i="40"/>
  <c r="J33" i="40" s="1"/>
  <c r="I32" i="40"/>
  <c r="J32" i="40" s="1"/>
  <c r="I31" i="40"/>
  <c r="J31" i="40" s="1"/>
  <c r="I30" i="40"/>
  <c r="J30" i="40" s="1"/>
  <c r="I29" i="40"/>
  <c r="J29" i="40" s="1"/>
  <c r="I28" i="40"/>
  <c r="J28" i="40" s="1"/>
  <c r="I27" i="40"/>
  <c r="J27" i="40" s="1"/>
  <c r="I26" i="40"/>
  <c r="J26" i="40" s="1"/>
  <c r="I25" i="40"/>
  <c r="J25" i="40" s="1"/>
  <c r="I24" i="40"/>
  <c r="J24" i="40" s="1"/>
  <c r="I23" i="40"/>
  <c r="J23" i="40" s="1"/>
  <c r="I22" i="40"/>
  <c r="J22" i="40" s="1"/>
  <c r="I21" i="40"/>
  <c r="J21" i="40" s="1"/>
  <c r="I20" i="40"/>
  <c r="J20" i="40" s="1"/>
  <c r="I19" i="40"/>
  <c r="J19" i="40" s="1"/>
  <c r="I18" i="40"/>
  <c r="J18" i="40" s="1"/>
  <c r="I17" i="40"/>
  <c r="J17" i="40" s="1"/>
  <c r="I16" i="40"/>
  <c r="J16" i="40" s="1"/>
  <c r="I15" i="40"/>
  <c r="J15" i="40" s="1"/>
  <c r="I14" i="40"/>
  <c r="J14" i="40" s="1"/>
  <c r="I13" i="40"/>
  <c r="J13" i="40" s="1"/>
  <c r="I12" i="40"/>
  <c r="J12" i="40" s="1"/>
  <c r="I11" i="40"/>
  <c r="J11" i="40" s="1"/>
  <c r="I10" i="40"/>
  <c r="J10" i="40" s="1"/>
  <c r="I9" i="40"/>
  <c r="J9" i="40" s="1"/>
  <c r="I8" i="40"/>
  <c r="J8" i="40" s="1"/>
  <c r="I7" i="40"/>
  <c r="J7" i="40" s="1"/>
  <c r="I6" i="40"/>
  <c r="J6" i="40" s="1"/>
  <c r="I5" i="40"/>
  <c r="J5" i="40" s="1"/>
  <c r="I4" i="40"/>
  <c r="J4" i="40" s="1"/>
  <c r="I3" i="40"/>
  <c r="J3" i="40" s="1"/>
  <c r="I2" i="40"/>
  <c r="J2" i="40" s="1"/>
  <c r="I267" i="39"/>
  <c r="J267" i="39" s="1"/>
  <c r="I266" i="39"/>
  <c r="J266" i="39" s="1"/>
  <c r="I265" i="39"/>
  <c r="J265" i="39" s="1"/>
  <c r="I264" i="39"/>
  <c r="J264" i="39" s="1"/>
  <c r="I263" i="39"/>
  <c r="J263" i="39" s="1"/>
  <c r="I262" i="39"/>
  <c r="J262" i="39" s="1"/>
  <c r="I261" i="39"/>
  <c r="J261" i="39" s="1"/>
  <c r="I260" i="39"/>
  <c r="J260" i="39" s="1"/>
  <c r="I259" i="39"/>
  <c r="J259" i="39" s="1"/>
  <c r="I258" i="39"/>
  <c r="J258" i="39" s="1"/>
  <c r="I257" i="39"/>
  <c r="J257" i="39" s="1"/>
  <c r="I256" i="39"/>
  <c r="J256" i="39" s="1"/>
  <c r="I255" i="39"/>
  <c r="J255" i="39" s="1"/>
  <c r="I254" i="39"/>
  <c r="J254" i="39" s="1"/>
  <c r="I253" i="39"/>
  <c r="J253" i="39" s="1"/>
  <c r="I252" i="39"/>
  <c r="J252" i="39" s="1"/>
  <c r="I251" i="39"/>
  <c r="J251" i="39" s="1"/>
  <c r="I250" i="39"/>
  <c r="J250" i="39" s="1"/>
  <c r="I249" i="39"/>
  <c r="J249" i="39" s="1"/>
  <c r="I248" i="39"/>
  <c r="J248" i="39" s="1"/>
  <c r="I247" i="39"/>
  <c r="J247" i="39" s="1"/>
  <c r="I246" i="39"/>
  <c r="J246" i="39" s="1"/>
  <c r="I245" i="39"/>
  <c r="J245" i="39" s="1"/>
  <c r="I244" i="39"/>
  <c r="J244" i="39" s="1"/>
  <c r="I243" i="39"/>
  <c r="J243" i="39" s="1"/>
  <c r="I242" i="39"/>
  <c r="J242" i="39" s="1"/>
  <c r="I241" i="39"/>
  <c r="J241" i="39" s="1"/>
  <c r="I240" i="39"/>
  <c r="J240" i="39" s="1"/>
  <c r="I239" i="39"/>
  <c r="J239" i="39" s="1"/>
  <c r="I238" i="39"/>
  <c r="J238" i="39" s="1"/>
  <c r="I237" i="39"/>
  <c r="J237" i="39" s="1"/>
  <c r="I236" i="39"/>
  <c r="J236" i="39" s="1"/>
  <c r="I235" i="39"/>
  <c r="J235" i="39" s="1"/>
  <c r="I234" i="39"/>
  <c r="J234" i="39" s="1"/>
  <c r="I233" i="39"/>
  <c r="J233" i="39" s="1"/>
  <c r="I232" i="39"/>
  <c r="J232" i="39" s="1"/>
  <c r="I231" i="39"/>
  <c r="J231" i="39" s="1"/>
  <c r="I230" i="39"/>
  <c r="J230" i="39" s="1"/>
  <c r="I229" i="39"/>
  <c r="J229" i="39" s="1"/>
  <c r="I228" i="39"/>
  <c r="J228" i="39" s="1"/>
  <c r="I227" i="39"/>
  <c r="J227" i="39" s="1"/>
  <c r="I226" i="39"/>
  <c r="J226" i="39" s="1"/>
  <c r="I225" i="39"/>
  <c r="J225" i="39" s="1"/>
  <c r="I224" i="39"/>
  <c r="J224" i="39" s="1"/>
  <c r="I223" i="39"/>
  <c r="J223" i="39" s="1"/>
  <c r="I222" i="39"/>
  <c r="J222" i="39" s="1"/>
  <c r="I221" i="39"/>
  <c r="J221" i="39" s="1"/>
  <c r="I220" i="39"/>
  <c r="J220" i="39" s="1"/>
  <c r="I219" i="39"/>
  <c r="J219" i="39" s="1"/>
  <c r="I218" i="39"/>
  <c r="J218" i="39" s="1"/>
  <c r="I217" i="39"/>
  <c r="J217" i="39" s="1"/>
  <c r="I216" i="39"/>
  <c r="J216" i="39" s="1"/>
  <c r="I215" i="39"/>
  <c r="J215" i="39" s="1"/>
  <c r="I214" i="39"/>
  <c r="J214" i="39" s="1"/>
  <c r="I213" i="39"/>
  <c r="J213" i="39" s="1"/>
  <c r="I212" i="39"/>
  <c r="J212" i="39" s="1"/>
  <c r="I211" i="39"/>
  <c r="J211" i="39" s="1"/>
  <c r="I210" i="39"/>
  <c r="J210" i="39" s="1"/>
  <c r="I209" i="39"/>
  <c r="J209" i="39" s="1"/>
  <c r="I208" i="39"/>
  <c r="J208" i="39" s="1"/>
  <c r="I207" i="39"/>
  <c r="J207" i="39" s="1"/>
  <c r="I206" i="39"/>
  <c r="J206" i="39" s="1"/>
  <c r="I205" i="39"/>
  <c r="J205" i="39" s="1"/>
  <c r="I204" i="39"/>
  <c r="J204" i="39" s="1"/>
  <c r="I203" i="39"/>
  <c r="J203" i="39" s="1"/>
  <c r="I202" i="39"/>
  <c r="J202" i="39" s="1"/>
  <c r="I201" i="39"/>
  <c r="J201" i="39" s="1"/>
  <c r="I200" i="39"/>
  <c r="J200" i="39" s="1"/>
  <c r="I199" i="39"/>
  <c r="J199" i="39" s="1"/>
  <c r="I198" i="39"/>
  <c r="J198" i="39" s="1"/>
  <c r="I197" i="39"/>
  <c r="J197" i="39" s="1"/>
  <c r="I196" i="39"/>
  <c r="J196" i="39" s="1"/>
  <c r="I195" i="39"/>
  <c r="J195" i="39" s="1"/>
  <c r="I194" i="39"/>
  <c r="J194" i="39" s="1"/>
  <c r="I193" i="39"/>
  <c r="J193" i="39" s="1"/>
  <c r="I192" i="39"/>
  <c r="J192" i="39" s="1"/>
  <c r="I191" i="39"/>
  <c r="J191" i="39" s="1"/>
  <c r="I190" i="39"/>
  <c r="J190" i="39" s="1"/>
  <c r="I189" i="39"/>
  <c r="J189" i="39" s="1"/>
  <c r="I188" i="39"/>
  <c r="J188" i="39" s="1"/>
  <c r="I187" i="39"/>
  <c r="J187" i="39" s="1"/>
  <c r="I186" i="39"/>
  <c r="J186" i="39" s="1"/>
  <c r="I185" i="39"/>
  <c r="J185" i="39" s="1"/>
  <c r="I184" i="39"/>
  <c r="J184" i="39" s="1"/>
  <c r="I183" i="39"/>
  <c r="J183" i="39" s="1"/>
  <c r="I182" i="39"/>
  <c r="J182" i="39" s="1"/>
  <c r="I181" i="39"/>
  <c r="J181" i="39" s="1"/>
  <c r="I180" i="39"/>
  <c r="J180" i="39" s="1"/>
  <c r="I179" i="39"/>
  <c r="J179" i="39" s="1"/>
  <c r="I178" i="39"/>
  <c r="J178" i="39" s="1"/>
  <c r="I177" i="39"/>
  <c r="J177" i="39" s="1"/>
  <c r="I176" i="39"/>
  <c r="J176" i="39" s="1"/>
  <c r="I175" i="39"/>
  <c r="J175" i="39" s="1"/>
  <c r="I174" i="39"/>
  <c r="J174" i="39" s="1"/>
  <c r="I173" i="39"/>
  <c r="J173" i="39" s="1"/>
  <c r="I172" i="39"/>
  <c r="J172" i="39" s="1"/>
  <c r="I171" i="39"/>
  <c r="J171" i="39" s="1"/>
  <c r="I170" i="39"/>
  <c r="J170" i="39" s="1"/>
  <c r="I169" i="39"/>
  <c r="J169" i="39" s="1"/>
  <c r="I168" i="39"/>
  <c r="J168" i="39" s="1"/>
  <c r="I167" i="39"/>
  <c r="J167" i="39" s="1"/>
  <c r="I166" i="39"/>
  <c r="J166" i="39" s="1"/>
  <c r="I165" i="39"/>
  <c r="J165" i="39" s="1"/>
  <c r="I164" i="39"/>
  <c r="J164" i="39" s="1"/>
  <c r="I163" i="39"/>
  <c r="J163" i="39" s="1"/>
  <c r="I162" i="39"/>
  <c r="J162" i="39" s="1"/>
  <c r="I161" i="39"/>
  <c r="J161" i="39" s="1"/>
  <c r="I160" i="39"/>
  <c r="J160" i="39" s="1"/>
  <c r="I159" i="39"/>
  <c r="J159" i="39" s="1"/>
  <c r="I158" i="39"/>
  <c r="J158" i="39" s="1"/>
  <c r="I157" i="39"/>
  <c r="J157" i="39" s="1"/>
  <c r="I156" i="39"/>
  <c r="J156" i="39" s="1"/>
  <c r="I155" i="39"/>
  <c r="J155" i="39" s="1"/>
  <c r="I154" i="39"/>
  <c r="J154" i="39" s="1"/>
  <c r="I153" i="39"/>
  <c r="J153" i="39" s="1"/>
  <c r="I152" i="39"/>
  <c r="J152" i="39" s="1"/>
  <c r="I151" i="39"/>
  <c r="J151" i="39" s="1"/>
  <c r="I150" i="39"/>
  <c r="J150" i="39" s="1"/>
  <c r="I149" i="39"/>
  <c r="J149" i="39" s="1"/>
  <c r="I148" i="39"/>
  <c r="J148" i="39" s="1"/>
  <c r="I147" i="39"/>
  <c r="J147" i="39" s="1"/>
  <c r="I146" i="39"/>
  <c r="J146" i="39" s="1"/>
  <c r="I145" i="39"/>
  <c r="J145" i="39" s="1"/>
  <c r="I144" i="39"/>
  <c r="J144" i="39" s="1"/>
  <c r="I143" i="39"/>
  <c r="J143" i="39" s="1"/>
  <c r="I142" i="39"/>
  <c r="J142" i="39" s="1"/>
  <c r="I141" i="39"/>
  <c r="J141" i="39" s="1"/>
  <c r="I140" i="39"/>
  <c r="J140" i="39" s="1"/>
  <c r="I139" i="39"/>
  <c r="J139" i="39" s="1"/>
  <c r="I138" i="39"/>
  <c r="J138" i="39" s="1"/>
  <c r="I137" i="39"/>
  <c r="J137" i="39" s="1"/>
  <c r="I136" i="39"/>
  <c r="J136" i="39" s="1"/>
  <c r="I135" i="39"/>
  <c r="J135" i="39" s="1"/>
  <c r="I134" i="39"/>
  <c r="J134" i="39" s="1"/>
  <c r="I133" i="39"/>
  <c r="J133" i="39" s="1"/>
  <c r="I132" i="39"/>
  <c r="J132" i="39" s="1"/>
  <c r="I131" i="39"/>
  <c r="J131" i="39" s="1"/>
  <c r="I130" i="39"/>
  <c r="J130" i="39" s="1"/>
  <c r="I129" i="39"/>
  <c r="J129" i="39" s="1"/>
  <c r="I128" i="39"/>
  <c r="J128" i="39" s="1"/>
  <c r="I127" i="39"/>
  <c r="J127" i="39" s="1"/>
  <c r="I126" i="39"/>
  <c r="J126" i="39" s="1"/>
  <c r="I125" i="39"/>
  <c r="J125" i="39" s="1"/>
  <c r="I124" i="39"/>
  <c r="J124" i="39" s="1"/>
  <c r="I123" i="39"/>
  <c r="J123" i="39" s="1"/>
  <c r="I122" i="39"/>
  <c r="J122" i="39" s="1"/>
  <c r="I121" i="39"/>
  <c r="J121" i="39" s="1"/>
  <c r="I120" i="39"/>
  <c r="J120" i="39" s="1"/>
  <c r="I119" i="39"/>
  <c r="J119" i="39" s="1"/>
  <c r="I118" i="39"/>
  <c r="J118" i="39" s="1"/>
  <c r="I117" i="39"/>
  <c r="J117" i="39" s="1"/>
  <c r="I116" i="39"/>
  <c r="J116" i="39" s="1"/>
  <c r="I115" i="39"/>
  <c r="J115" i="39" s="1"/>
  <c r="I114" i="39"/>
  <c r="J114" i="39" s="1"/>
  <c r="I113" i="39"/>
  <c r="J113" i="39" s="1"/>
  <c r="I112" i="39"/>
  <c r="J112" i="39" s="1"/>
  <c r="I111" i="39"/>
  <c r="J111" i="39" s="1"/>
  <c r="I110" i="39"/>
  <c r="J110" i="39" s="1"/>
  <c r="I109" i="39"/>
  <c r="J109" i="39" s="1"/>
  <c r="I108" i="39"/>
  <c r="J108" i="39" s="1"/>
  <c r="I107" i="39"/>
  <c r="J107" i="39" s="1"/>
  <c r="I106" i="39"/>
  <c r="J106" i="39" s="1"/>
  <c r="I105" i="39"/>
  <c r="J105" i="39" s="1"/>
  <c r="I104" i="39"/>
  <c r="J104" i="39" s="1"/>
  <c r="I103" i="39"/>
  <c r="J103" i="39" s="1"/>
  <c r="I102" i="39"/>
  <c r="J102" i="39" s="1"/>
  <c r="I101" i="39"/>
  <c r="J101" i="39" s="1"/>
  <c r="I100" i="39"/>
  <c r="J100" i="39" s="1"/>
  <c r="I99" i="39"/>
  <c r="J99" i="39" s="1"/>
  <c r="I98" i="39"/>
  <c r="J98" i="39" s="1"/>
  <c r="I97" i="39"/>
  <c r="J97" i="39" s="1"/>
  <c r="I96" i="39"/>
  <c r="J96" i="39" s="1"/>
  <c r="I95" i="39"/>
  <c r="J95" i="39" s="1"/>
  <c r="I94" i="39"/>
  <c r="J94" i="39" s="1"/>
  <c r="I93" i="39"/>
  <c r="J93" i="39" s="1"/>
  <c r="I92" i="39"/>
  <c r="J92" i="39" s="1"/>
  <c r="I91" i="39"/>
  <c r="J91" i="39" s="1"/>
  <c r="I90" i="39"/>
  <c r="J90" i="39" s="1"/>
  <c r="I89" i="39"/>
  <c r="J89" i="39" s="1"/>
  <c r="I88" i="39"/>
  <c r="J88" i="39" s="1"/>
  <c r="I87" i="39"/>
  <c r="J87" i="39" s="1"/>
  <c r="I86" i="39"/>
  <c r="J86" i="39" s="1"/>
  <c r="I85" i="39"/>
  <c r="J85" i="39" s="1"/>
  <c r="I84" i="39"/>
  <c r="J84" i="39" s="1"/>
  <c r="I83" i="39"/>
  <c r="J83" i="39" s="1"/>
  <c r="I82" i="39"/>
  <c r="J82" i="39" s="1"/>
  <c r="I81" i="39"/>
  <c r="J81" i="39" s="1"/>
  <c r="I80" i="39"/>
  <c r="J80" i="39" s="1"/>
  <c r="I79" i="39"/>
  <c r="J79" i="39" s="1"/>
  <c r="I78" i="39"/>
  <c r="J78" i="39" s="1"/>
  <c r="I77" i="39"/>
  <c r="J77" i="39" s="1"/>
  <c r="I76" i="39"/>
  <c r="J76" i="39" s="1"/>
  <c r="I75" i="39"/>
  <c r="J75" i="39" s="1"/>
  <c r="I74" i="39"/>
  <c r="J74" i="39" s="1"/>
  <c r="I73" i="39"/>
  <c r="J73" i="39" s="1"/>
  <c r="I72" i="39"/>
  <c r="J72" i="39" s="1"/>
  <c r="I71" i="39"/>
  <c r="J71" i="39" s="1"/>
  <c r="I70" i="39"/>
  <c r="J70" i="39" s="1"/>
  <c r="I69" i="39"/>
  <c r="J69" i="39" s="1"/>
  <c r="I68" i="39"/>
  <c r="J68" i="39" s="1"/>
  <c r="I67" i="39"/>
  <c r="J67" i="39" s="1"/>
  <c r="I66" i="39"/>
  <c r="J66" i="39" s="1"/>
  <c r="I65" i="39"/>
  <c r="J65" i="39" s="1"/>
  <c r="I64" i="39"/>
  <c r="J64" i="39" s="1"/>
  <c r="I63" i="39"/>
  <c r="J63" i="39" s="1"/>
  <c r="I62" i="39"/>
  <c r="J62" i="39" s="1"/>
  <c r="I61" i="39"/>
  <c r="J61" i="39" s="1"/>
  <c r="I60" i="39"/>
  <c r="J60" i="39" s="1"/>
  <c r="I59" i="39"/>
  <c r="J59" i="39" s="1"/>
  <c r="I58" i="39"/>
  <c r="J58" i="39" s="1"/>
  <c r="I57" i="39"/>
  <c r="J57" i="39" s="1"/>
  <c r="I56" i="39"/>
  <c r="J56" i="39" s="1"/>
  <c r="I55" i="39"/>
  <c r="J55" i="39" s="1"/>
  <c r="I54" i="39"/>
  <c r="J54" i="39" s="1"/>
  <c r="I53" i="39"/>
  <c r="J53" i="39" s="1"/>
  <c r="I52" i="39"/>
  <c r="J52" i="39" s="1"/>
  <c r="I51" i="39"/>
  <c r="J51" i="39" s="1"/>
  <c r="I50" i="39"/>
  <c r="J50" i="39" s="1"/>
  <c r="I49" i="39"/>
  <c r="J49" i="39" s="1"/>
  <c r="I48" i="39"/>
  <c r="J48" i="39" s="1"/>
  <c r="I47" i="39"/>
  <c r="J47" i="39" s="1"/>
  <c r="I46" i="39"/>
  <c r="J46" i="39" s="1"/>
  <c r="I45" i="39"/>
  <c r="J45" i="39" s="1"/>
  <c r="I44" i="39"/>
  <c r="J44" i="39" s="1"/>
  <c r="I43" i="39"/>
  <c r="J43" i="39" s="1"/>
  <c r="I42" i="39"/>
  <c r="J42" i="39" s="1"/>
  <c r="I41" i="39"/>
  <c r="J41" i="39" s="1"/>
  <c r="I40" i="39"/>
  <c r="J40" i="39" s="1"/>
  <c r="I39" i="39"/>
  <c r="J39" i="39" s="1"/>
  <c r="I38" i="39"/>
  <c r="J38" i="39" s="1"/>
  <c r="I37" i="39"/>
  <c r="J37" i="39" s="1"/>
  <c r="I36" i="39"/>
  <c r="J36" i="39" s="1"/>
  <c r="I35" i="39"/>
  <c r="J35" i="39" s="1"/>
  <c r="I34" i="39"/>
  <c r="J34" i="39" s="1"/>
  <c r="I33" i="39"/>
  <c r="J33" i="39" s="1"/>
  <c r="I32" i="39"/>
  <c r="J32" i="39" s="1"/>
  <c r="I31" i="39"/>
  <c r="J31" i="39" s="1"/>
  <c r="I30" i="39"/>
  <c r="J30" i="39" s="1"/>
  <c r="I29" i="39"/>
  <c r="J29" i="39" s="1"/>
  <c r="I28" i="39"/>
  <c r="J28" i="39" s="1"/>
  <c r="I27" i="39"/>
  <c r="J27" i="39" s="1"/>
  <c r="I26" i="39"/>
  <c r="J26" i="39" s="1"/>
  <c r="I25" i="39"/>
  <c r="J25" i="39" s="1"/>
  <c r="I24" i="39"/>
  <c r="J24" i="39" s="1"/>
  <c r="I23" i="39"/>
  <c r="J23" i="39" s="1"/>
  <c r="I22" i="39"/>
  <c r="J22" i="39" s="1"/>
  <c r="I21" i="39"/>
  <c r="J21" i="39" s="1"/>
  <c r="I20" i="39"/>
  <c r="J20" i="39" s="1"/>
  <c r="I19" i="39"/>
  <c r="J19" i="39" s="1"/>
  <c r="I18" i="39"/>
  <c r="J18" i="39" s="1"/>
  <c r="I17" i="39"/>
  <c r="J17" i="39" s="1"/>
  <c r="I16" i="39"/>
  <c r="J16" i="39" s="1"/>
  <c r="I15" i="39"/>
  <c r="J15" i="39" s="1"/>
  <c r="I14" i="39"/>
  <c r="J14" i="39" s="1"/>
  <c r="I13" i="39"/>
  <c r="J13" i="39" s="1"/>
  <c r="I12" i="39"/>
  <c r="J12" i="39" s="1"/>
  <c r="I11" i="39"/>
  <c r="J11" i="39" s="1"/>
  <c r="I10" i="39"/>
  <c r="J10" i="39" s="1"/>
  <c r="I9" i="39"/>
  <c r="J9" i="39" s="1"/>
  <c r="I8" i="39"/>
  <c r="J8" i="39" s="1"/>
  <c r="I7" i="39"/>
  <c r="J7" i="39" s="1"/>
  <c r="I6" i="39"/>
  <c r="J6" i="39" s="1"/>
  <c r="I5" i="39"/>
  <c r="J5" i="39" s="1"/>
  <c r="I4" i="39"/>
  <c r="J4" i="39" s="1"/>
  <c r="I3" i="39"/>
  <c r="J3" i="39" s="1"/>
  <c r="I2" i="39"/>
  <c r="J2" i="39" s="1"/>
  <c r="I267" i="38"/>
  <c r="J267" i="38" s="1"/>
  <c r="I266" i="38"/>
  <c r="J266" i="38" s="1"/>
  <c r="I265" i="38"/>
  <c r="J265" i="38" s="1"/>
  <c r="I264" i="38"/>
  <c r="J264" i="38" s="1"/>
  <c r="I263" i="38"/>
  <c r="J263" i="38" s="1"/>
  <c r="I262" i="38"/>
  <c r="J262" i="38" s="1"/>
  <c r="I261" i="38"/>
  <c r="J261" i="38" s="1"/>
  <c r="I260" i="38"/>
  <c r="J260" i="38" s="1"/>
  <c r="I259" i="38"/>
  <c r="J259" i="38" s="1"/>
  <c r="I258" i="38"/>
  <c r="J258" i="38" s="1"/>
  <c r="I257" i="38"/>
  <c r="J257" i="38" s="1"/>
  <c r="I256" i="38"/>
  <c r="J256" i="38" s="1"/>
  <c r="I255" i="38"/>
  <c r="J255" i="38" s="1"/>
  <c r="I254" i="38"/>
  <c r="J254" i="38" s="1"/>
  <c r="I253" i="38"/>
  <c r="J253" i="38" s="1"/>
  <c r="I252" i="38"/>
  <c r="J252" i="38" s="1"/>
  <c r="I251" i="38"/>
  <c r="J251" i="38" s="1"/>
  <c r="I250" i="38"/>
  <c r="J250" i="38" s="1"/>
  <c r="I249" i="38"/>
  <c r="J249" i="38" s="1"/>
  <c r="I248" i="38"/>
  <c r="J248" i="38" s="1"/>
  <c r="I247" i="38"/>
  <c r="J247" i="38" s="1"/>
  <c r="I246" i="38"/>
  <c r="J246" i="38" s="1"/>
  <c r="I245" i="38"/>
  <c r="J245" i="38" s="1"/>
  <c r="I244" i="38"/>
  <c r="J244" i="38" s="1"/>
  <c r="I243" i="38"/>
  <c r="J243" i="38" s="1"/>
  <c r="I242" i="38"/>
  <c r="J242" i="38" s="1"/>
  <c r="I241" i="38"/>
  <c r="J241" i="38" s="1"/>
  <c r="I240" i="38"/>
  <c r="J240" i="38" s="1"/>
  <c r="I239" i="38"/>
  <c r="J239" i="38" s="1"/>
  <c r="I238" i="38"/>
  <c r="J238" i="38" s="1"/>
  <c r="I237" i="38"/>
  <c r="J237" i="38" s="1"/>
  <c r="I236" i="38"/>
  <c r="J236" i="38" s="1"/>
  <c r="I235" i="38"/>
  <c r="J235" i="38" s="1"/>
  <c r="I234" i="38"/>
  <c r="J234" i="38" s="1"/>
  <c r="I233" i="38"/>
  <c r="J233" i="38" s="1"/>
  <c r="I232" i="38"/>
  <c r="J232" i="38" s="1"/>
  <c r="I231" i="38"/>
  <c r="J231" i="38" s="1"/>
  <c r="I230" i="38"/>
  <c r="J230" i="38" s="1"/>
  <c r="I229" i="38"/>
  <c r="J229" i="38" s="1"/>
  <c r="I228" i="38"/>
  <c r="J228" i="38" s="1"/>
  <c r="I227" i="38"/>
  <c r="J227" i="38" s="1"/>
  <c r="I226" i="38"/>
  <c r="J226" i="38" s="1"/>
  <c r="I225" i="38"/>
  <c r="J225" i="38" s="1"/>
  <c r="I224" i="38"/>
  <c r="J224" i="38" s="1"/>
  <c r="I223" i="38"/>
  <c r="J223" i="38" s="1"/>
  <c r="I222" i="38"/>
  <c r="J222" i="38" s="1"/>
  <c r="I221" i="38"/>
  <c r="J221" i="38" s="1"/>
  <c r="I220" i="38"/>
  <c r="J220" i="38" s="1"/>
  <c r="I219" i="38"/>
  <c r="J219" i="38" s="1"/>
  <c r="I218" i="38"/>
  <c r="J218" i="38" s="1"/>
  <c r="I217" i="38"/>
  <c r="J217" i="38" s="1"/>
  <c r="I216" i="38"/>
  <c r="J216" i="38" s="1"/>
  <c r="I215" i="38"/>
  <c r="J215" i="38" s="1"/>
  <c r="I214" i="38"/>
  <c r="J214" i="38" s="1"/>
  <c r="I213" i="38"/>
  <c r="J213" i="38" s="1"/>
  <c r="I212" i="38"/>
  <c r="J212" i="38" s="1"/>
  <c r="I211" i="38"/>
  <c r="J211" i="38" s="1"/>
  <c r="I210" i="38"/>
  <c r="J210" i="38" s="1"/>
  <c r="I209" i="38"/>
  <c r="J209" i="38" s="1"/>
  <c r="I208" i="38"/>
  <c r="J208" i="38" s="1"/>
  <c r="I207" i="38"/>
  <c r="J207" i="38" s="1"/>
  <c r="I206" i="38"/>
  <c r="J206" i="38" s="1"/>
  <c r="I205" i="38"/>
  <c r="J205" i="38" s="1"/>
  <c r="I204" i="38"/>
  <c r="J204" i="38" s="1"/>
  <c r="I203" i="38"/>
  <c r="J203" i="38" s="1"/>
  <c r="I202" i="38"/>
  <c r="J202" i="38" s="1"/>
  <c r="I201" i="38"/>
  <c r="J201" i="38" s="1"/>
  <c r="I200" i="38"/>
  <c r="J200" i="38" s="1"/>
  <c r="I199" i="38"/>
  <c r="J199" i="38" s="1"/>
  <c r="I198" i="38"/>
  <c r="J198" i="38" s="1"/>
  <c r="I197" i="38"/>
  <c r="J197" i="38" s="1"/>
  <c r="I196" i="38"/>
  <c r="J196" i="38" s="1"/>
  <c r="I195" i="38"/>
  <c r="J195" i="38" s="1"/>
  <c r="I194" i="38"/>
  <c r="J194" i="38" s="1"/>
  <c r="I193" i="38"/>
  <c r="J193" i="38" s="1"/>
  <c r="I192" i="38"/>
  <c r="J192" i="38" s="1"/>
  <c r="I191" i="38"/>
  <c r="J191" i="38" s="1"/>
  <c r="I190" i="38"/>
  <c r="J190" i="38" s="1"/>
  <c r="I189" i="38"/>
  <c r="J189" i="38" s="1"/>
  <c r="I188" i="38"/>
  <c r="J188" i="38" s="1"/>
  <c r="I187" i="38"/>
  <c r="J187" i="38" s="1"/>
  <c r="I186" i="38"/>
  <c r="J186" i="38" s="1"/>
  <c r="I185" i="38"/>
  <c r="J185" i="38" s="1"/>
  <c r="I184" i="38"/>
  <c r="J184" i="38" s="1"/>
  <c r="I183" i="38"/>
  <c r="J183" i="38" s="1"/>
  <c r="I182" i="38"/>
  <c r="J182" i="38" s="1"/>
  <c r="I181" i="38"/>
  <c r="J181" i="38" s="1"/>
  <c r="I180" i="38"/>
  <c r="J180" i="38" s="1"/>
  <c r="I179" i="38"/>
  <c r="J179" i="38" s="1"/>
  <c r="I178" i="38"/>
  <c r="J178" i="38" s="1"/>
  <c r="I177" i="38"/>
  <c r="J177" i="38" s="1"/>
  <c r="I176" i="38"/>
  <c r="J176" i="38" s="1"/>
  <c r="I175" i="38"/>
  <c r="J175" i="38" s="1"/>
  <c r="I174" i="38"/>
  <c r="J174" i="38" s="1"/>
  <c r="I173" i="38"/>
  <c r="J173" i="38" s="1"/>
  <c r="I172" i="38"/>
  <c r="J172" i="38" s="1"/>
  <c r="I171" i="38"/>
  <c r="J171" i="38" s="1"/>
  <c r="I170" i="38"/>
  <c r="J170" i="38" s="1"/>
  <c r="I169" i="38"/>
  <c r="J169" i="38" s="1"/>
  <c r="I168" i="38"/>
  <c r="J168" i="38" s="1"/>
  <c r="I167" i="38"/>
  <c r="J167" i="38" s="1"/>
  <c r="I166" i="38"/>
  <c r="J166" i="38" s="1"/>
  <c r="I165" i="38"/>
  <c r="J165" i="38" s="1"/>
  <c r="I164" i="38"/>
  <c r="J164" i="38" s="1"/>
  <c r="I163" i="38"/>
  <c r="J163" i="38" s="1"/>
  <c r="I162" i="38"/>
  <c r="J162" i="38" s="1"/>
  <c r="I161" i="38"/>
  <c r="J161" i="38" s="1"/>
  <c r="I160" i="38"/>
  <c r="J160" i="38" s="1"/>
  <c r="I159" i="38"/>
  <c r="J159" i="38" s="1"/>
  <c r="I158" i="38"/>
  <c r="J158" i="38" s="1"/>
  <c r="I157" i="38"/>
  <c r="J157" i="38" s="1"/>
  <c r="I156" i="38"/>
  <c r="J156" i="38" s="1"/>
  <c r="I155" i="38"/>
  <c r="J155" i="38" s="1"/>
  <c r="I154" i="38"/>
  <c r="J154" i="38" s="1"/>
  <c r="I153" i="38"/>
  <c r="J153" i="38" s="1"/>
  <c r="I152" i="38"/>
  <c r="J152" i="38" s="1"/>
  <c r="I151" i="38"/>
  <c r="J151" i="38" s="1"/>
  <c r="I150" i="38"/>
  <c r="J150" i="38" s="1"/>
  <c r="I149" i="38"/>
  <c r="J149" i="38" s="1"/>
  <c r="I148" i="38"/>
  <c r="J148" i="38" s="1"/>
  <c r="I147" i="38"/>
  <c r="J147" i="38" s="1"/>
  <c r="I146" i="38"/>
  <c r="J146" i="38" s="1"/>
  <c r="I145" i="38"/>
  <c r="J145" i="38" s="1"/>
  <c r="I144" i="38"/>
  <c r="J144" i="38" s="1"/>
  <c r="I143" i="38"/>
  <c r="J143" i="38" s="1"/>
  <c r="I142" i="38"/>
  <c r="J142" i="38" s="1"/>
  <c r="I141" i="38"/>
  <c r="J141" i="38" s="1"/>
  <c r="I140" i="38"/>
  <c r="J140" i="38" s="1"/>
  <c r="I139" i="38"/>
  <c r="J139" i="38" s="1"/>
  <c r="I138" i="38"/>
  <c r="J138" i="38" s="1"/>
  <c r="I137" i="38"/>
  <c r="J137" i="38" s="1"/>
  <c r="I136" i="38"/>
  <c r="J136" i="38" s="1"/>
  <c r="I135" i="38"/>
  <c r="J135" i="38" s="1"/>
  <c r="I134" i="38"/>
  <c r="J134" i="38" s="1"/>
  <c r="I133" i="38"/>
  <c r="J133" i="38" s="1"/>
  <c r="I132" i="38"/>
  <c r="J132" i="38" s="1"/>
  <c r="I131" i="38"/>
  <c r="J131" i="38" s="1"/>
  <c r="I130" i="38"/>
  <c r="J130" i="38" s="1"/>
  <c r="I129" i="38"/>
  <c r="J129" i="38" s="1"/>
  <c r="I128" i="38"/>
  <c r="J128" i="38" s="1"/>
  <c r="I127" i="38"/>
  <c r="J127" i="38" s="1"/>
  <c r="I126" i="38"/>
  <c r="J126" i="38" s="1"/>
  <c r="I125" i="38"/>
  <c r="J125" i="38" s="1"/>
  <c r="I124" i="38"/>
  <c r="J124" i="38" s="1"/>
  <c r="I123" i="38"/>
  <c r="J123" i="38" s="1"/>
  <c r="I122" i="38"/>
  <c r="J122" i="38" s="1"/>
  <c r="I121" i="38"/>
  <c r="J121" i="38" s="1"/>
  <c r="I120" i="38"/>
  <c r="J120" i="38" s="1"/>
  <c r="I119" i="38"/>
  <c r="J119" i="38" s="1"/>
  <c r="I118" i="38"/>
  <c r="J118" i="38" s="1"/>
  <c r="I117" i="38"/>
  <c r="J117" i="38" s="1"/>
  <c r="I116" i="38"/>
  <c r="J116" i="38" s="1"/>
  <c r="I115" i="38"/>
  <c r="J115" i="38" s="1"/>
  <c r="I114" i="38"/>
  <c r="J114" i="38" s="1"/>
  <c r="I113" i="38"/>
  <c r="J113" i="38" s="1"/>
  <c r="I112" i="38"/>
  <c r="J112" i="38" s="1"/>
  <c r="I111" i="38"/>
  <c r="J111" i="38" s="1"/>
  <c r="I110" i="38"/>
  <c r="J110" i="38" s="1"/>
  <c r="I109" i="38"/>
  <c r="J109" i="38" s="1"/>
  <c r="I108" i="38"/>
  <c r="J108" i="38" s="1"/>
  <c r="I107" i="38"/>
  <c r="J107" i="38" s="1"/>
  <c r="I106" i="38"/>
  <c r="J106" i="38" s="1"/>
  <c r="I105" i="38"/>
  <c r="J105" i="38" s="1"/>
  <c r="I104" i="38"/>
  <c r="J104" i="38" s="1"/>
  <c r="I103" i="38"/>
  <c r="J103" i="38" s="1"/>
  <c r="I102" i="38"/>
  <c r="J102" i="38" s="1"/>
  <c r="I101" i="38"/>
  <c r="J101" i="38" s="1"/>
  <c r="I100" i="38"/>
  <c r="J100" i="38" s="1"/>
  <c r="I99" i="38"/>
  <c r="J99" i="38" s="1"/>
  <c r="I98" i="38"/>
  <c r="J98" i="38" s="1"/>
  <c r="I97" i="38"/>
  <c r="J97" i="38" s="1"/>
  <c r="I96" i="38"/>
  <c r="J96" i="38" s="1"/>
  <c r="I95" i="38"/>
  <c r="J95" i="38" s="1"/>
  <c r="I94" i="38"/>
  <c r="J94" i="38" s="1"/>
  <c r="I93" i="38"/>
  <c r="J93" i="38" s="1"/>
  <c r="I92" i="38"/>
  <c r="J92" i="38" s="1"/>
  <c r="I91" i="38"/>
  <c r="J91" i="38" s="1"/>
  <c r="I90" i="38"/>
  <c r="J90" i="38" s="1"/>
  <c r="I89" i="38"/>
  <c r="J89" i="38" s="1"/>
  <c r="I88" i="38"/>
  <c r="J88" i="38" s="1"/>
  <c r="I87" i="38"/>
  <c r="J87" i="38" s="1"/>
  <c r="I86" i="38"/>
  <c r="J86" i="38" s="1"/>
  <c r="I85" i="38"/>
  <c r="J85" i="38" s="1"/>
  <c r="I84" i="38"/>
  <c r="J84" i="38" s="1"/>
  <c r="I83" i="38"/>
  <c r="J83" i="38" s="1"/>
  <c r="I82" i="38"/>
  <c r="J82" i="38" s="1"/>
  <c r="I81" i="38"/>
  <c r="J81" i="38" s="1"/>
  <c r="I80" i="38"/>
  <c r="J80" i="38" s="1"/>
  <c r="I79" i="38"/>
  <c r="J79" i="38" s="1"/>
  <c r="I78" i="38"/>
  <c r="J78" i="38" s="1"/>
  <c r="I77" i="38"/>
  <c r="J77" i="38" s="1"/>
  <c r="I76" i="38"/>
  <c r="J76" i="38" s="1"/>
  <c r="I75" i="38"/>
  <c r="J75" i="38" s="1"/>
  <c r="I74" i="38"/>
  <c r="J74" i="38" s="1"/>
  <c r="I73" i="38"/>
  <c r="J73" i="38" s="1"/>
  <c r="I72" i="38"/>
  <c r="J72" i="38" s="1"/>
  <c r="I71" i="38"/>
  <c r="J71" i="38" s="1"/>
  <c r="I70" i="38"/>
  <c r="J70" i="38" s="1"/>
  <c r="I69" i="38"/>
  <c r="J69" i="38" s="1"/>
  <c r="I68" i="38"/>
  <c r="J68" i="38" s="1"/>
  <c r="I67" i="38"/>
  <c r="J67" i="38" s="1"/>
  <c r="I66" i="38"/>
  <c r="J66" i="38" s="1"/>
  <c r="I65" i="38"/>
  <c r="J65" i="38" s="1"/>
  <c r="I64" i="38"/>
  <c r="J64" i="38" s="1"/>
  <c r="I63" i="38"/>
  <c r="J63" i="38" s="1"/>
  <c r="I62" i="38"/>
  <c r="J62" i="38" s="1"/>
  <c r="I61" i="38"/>
  <c r="J61" i="38" s="1"/>
  <c r="I60" i="38"/>
  <c r="J60" i="38" s="1"/>
  <c r="I59" i="38"/>
  <c r="J59" i="38" s="1"/>
  <c r="I58" i="38"/>
  <c r="J58" i="38" s="1"/>
  <c r="I57" i="38"/>
  <c r="J57" i="38" s="1"/>
  <c r="I56" i="38"/>
  <c r="J56" i="38" s="1"/>
  <c r="I55" i="38"/>
  <c r="J55" i="38" s="1"/>
  <c r="I54" i="38"/>
  <c r="J54" i="38" s="1"/>
  <c r="I53" i="38"/>
  <c r="J53" i="38" s="1"/>
  <c r="I52" i="38"/>
  <c r="J52" i="38" s="1"/>
  <c r="I51" i="38"/>
  <c r="J51" i="38" s="1"/>
  <c r="I50" i="38"/>
  <c r="J50" i="38" s="1"/>
  <c r="I49" i="38"/>
  <c r="J49" i="38" s="1"/>
  <c r="I48" i="38"/>
  <c r="J48" i="38" s="1"/>
  <c r="I47" i="38"/>
  <c r="J47" i="38" s="1"/>
  <c r="I46" i="38"/>
  <c r="J46" i="38" s="1"/>
  <c r="I45" i="38"/>
  <c r="J45" i="38" s="1"/>
  <c r="I44" i="38"/>
  <c r="J44" i="38" s="1"/>
  <c r="I43" i="38"/>
  <c r="J43" i="38" s="1"/>
  <c r="I42" i="38"/>
  <c r="J42" i="38" s="1"/>
  <c r="I41" i="38"/>
  <c r="J41" i="38" s="1"/>
  <c r="I40" i="38"/>
  <c r="J40" i="38" s="1"/>
  <c r="I39" i="38"/>
  <c r="J39" i="38" s="1"/>
  <c r="I38" i="38"/>
  <c r="J38" i="38" s="1"/>
  <c r="I37" i="38"/>
  <c r="J37" i="38" s="1"/>
  <c r="I36" i="38"/>
  <c r="J36" i="38" s="1"/>
  <c r="I35" i="38"/>
  <c r="J35" i="38" s="1"/>
  <c r="I34" i="38"/>
  <c r="J34" i="38" s="1"/>
  <c r="I33" i="38"/>
  <c r="J33" i="38" s="1"/>
  <c r="I32" i="38"/>
  <c r="J32" i="38" s="1"/>
  <c r="I31" i="38"/>
  <c r="J31" i="38" s="1"/>
  <c r="I30" i="38"/>
  <c r="J30" i="38" s="1"/>
  <c r="I29" i="38"/>
  <c r="J29" i="38" s="1"/>
  <c r="I28" i="38"/>
  <c r="J28" i="38" s="1"/>
  <c r="I27" i="38"/>
  <c r="J27" i="38" s="1"/>
  <c r="I26" i="38"/>
  <c r="J26" i="38" s="1"/>
  <c r="I25" i="38"/>
  <c r="J25" i="38" s="1"/>
  <c r="I24" i="38"/>
  <c r="J24" i="38" s="1"/>
  <c r="I23" i="38"/>
  <c r="J23" i="38" s="1"/>
  <c r="I22" i="38"/>
  <c r="J22" i="38" s="1"/>
  <c r="I21" i="38"/>
  <c r="J21" i="38" s="1"/>
  <c r="I20" i="38"/>
  <c r="J20" i="38" s="1"/>
  <c r="I19" i="38"/>
  <c r="J19" i="38" s="1"/>
  <c r="I18" i="38"/>
  <c r="J18" i="38" s="1"/>
  <c r="I17" i="38"/>
  <c r="J17" i="38" s="1"/>
  <c r="I16" i="38"/>
  <c r="J16" i="38" s="1"/>
  <c r="I15" i="38"/>
  <c r="J15" i="38" s="1"/>
  <c r="I14" i="38"/>
  <c r="J14" i="38" s="1"/>
  <c r="I13" i="38"/>
  <c r="J13" i="38" s="1"/>
  <c r="I12" i="38"/>
  <c r="J12" i="38" s="1"/>
  <c r="I11" i="38"/>
  <c r="J11" i="38" s="1"/>
  <c r="I10" i="38"/>
  <c r="J10" i="38" s="1"/>
  <c r="I9" i="38"/>
  <c r="J9" i="38" s="1"/>
  <c r="I8" i="38"/>
  <c r="J8" i="38" s="1"/>
  <c r="I7" i="38"/>
  <c r="J7" i="38" s="1"/>
  <c r="I6" i="38"/>
  <c r="J6" i="38" s="1"/>
  <c r="I5" i="38"/>
  <c r="J5" i="38" s="1"/>
  <c r="I4" i="38"/>
  <c r="J4" i="38" s="1"/>
  <c r="I3" i="38"/>
  <c r="J3" i="38" s="1"/>
  <c r="I2" i="38"/>
  <c r="J2" i="38" s="1"/>
  <c r="I267" i="37"/>
  <c r="J267" i="37" s="1"/>
  <c r="I266" i="37"/>
  <c r="J266" i="37" s="1"/>
  <c r="I265" i="37"/>
  <c r="J265" i="37" s="1"/>
  <c r="I264" i="37"/>
  <c r="J264" i="37" s="1"/>
  <c r="I263" i="37"/>
  <c r="J263" i="37" s="1"/>
  <c r="I262" i="37"/>
  <c r="J262" i="37" s="1"/>
  <c r="I261" i="37"/>
  <c r="J261" i="37" s="1"/>
  <c r="I260" i="37"/>
  <c r="J260" i="37" s="1"/>
  <c r="I259" i="37"/>
  <c r="J259" i="37" s="1"/>
  <c r="I258" i="37"/>
  <c r="J258" i="37" s="1"/>
  <c r="I257" i="37"/>
  <c r="J257" i="37" s="1"/>
  <c r="I256" i="37"/>
  <c r="J256" i="37" s="1"/>
  <c r="I255" i="37"/>
  <c r="J255" i="37" s="1"/>
  <c r="I254" i="37"/>
  <c r="J254" i="37" s="1"/>
  <c r="I253" i="37"/>
  <c r="J253" i="37" s="1"/>
  <c r="I252" i="37"/>
  <c r="J252" i="37" s="1"/>
  <c r="I251" i="37"/>
  <c r="J251" i="37" s="1"/>
  <c r="I250" i="37"/>
  <c r="J250" i="37" s="1"/>
  <c r="I249" i="37"/>
  <c r="J249" i="37" s="1"/>
  <c r="I248" i="37"/>
  <c r="J248" i="37" s="1"/>
  <c r="I247" i="37"/>
  <c r="J247" i="37" s="1"/>
  <c r="I246" i="37"/>
  <c r="J246" i="37" s="1"/>
  <c r="I245" i="37"/>
  <c r="J245" i="37" s="1"/>
  <c r="I244" i="37"/>
  <c r="J244" i="37" s="1"/>
  <c r="I243" i="37"/>
  <c r="J243" i="37" s="1"/>
  <c r="I242" i="37"/>
  <c r="J242" i="37" s="1"/>
  <c r="I241" i="37"/>
  <c r="J241" i="37" s="1"/>
  <c r="I240" i="37"/>
  <c r="J240" i="37" s="1"/>
  <c r="I239" i="37"/>
  <c r="J239" i="37" s="1"/>
  <c r="I238" i="37"/>
  <c r="J238" i="37" s="1"/>
  <c r="I237" i="37"/>
  <c r="J237" i="37" s="1"/>
  <c r="I236" i="37"/>
  <c r="J236" i="37" s="1"/>
  <c r="I235" i="37"/>
  <c r="J235" i="37" s="1"/>
  <c r="I234" i="37"/>
  <c r="J234" i="37" s="1"/>
  <c r="I233" i="37"/>
  <c r="J233" i="37" s="1"/>
  <c r="I232" i="37"/>
  <c r="J232" i="37" s="1"/>
  <c r="I231" i="37"/>
  <c r="J231" i="37" s="1"/>
  <c r="I230" i="37"/>
  <c r="J230" i="37" s="1"/>
  <c r="I229" i="37"/>
  <c r="J229" i="37" s="1"/>
  <c r="I228" i="37"/>
  <c r="J228" i="37" s="1"/>
  <c r="I227" i="37"/>
  <c r="J227" i="37" s="1"/>
  <c r="I226" i="37"/>
  <c r="J226" i="37" s="1"/>
  <c r="I225" i="37"/>
  <c r="J225" i="37" s="1"/>
  <c r="I224" i="37"/>
  <c r="J224" i="37" s="1"/>
  <c r="I223" i="37"/>
  <c r="J223" i="37" s="1"/>
  <c r="I222" i="37"/>
  <c r="J222" i="37" s="1"/>
  <c r="I221" i="37"/>
  <c r="J221" i="37" s="1"/>
  <c r="I220" i="37"/>
  <c r="J220" i="37" s="1"/>
  <c r="I219" i="37"/>
  <c r="J219" i="37" s="1"/>
  <c r="I218" i="37"/>
  <c r="J218" i="37" s="1"/>
  <c r="I217" i="37"/>
  <c r="J217" i="37" s="1"/>
  <c r="I216" i="37"/>
  <c r="J216" i="37" s="1"/>
  <c r="I215" i="37"/>
  <c r="J215" i="37" s="1"/>
  <c r="I214" i="37"/>
  <c r="J214" i="37" s="1"/>
  <c r="I213" i="37"/>
  <c r="J213" i="37" s="1"/>
  <c r="I212" i="37"/>
  <c r="J212" i="37" s="1"/>
  <c r="I211" i="37"/>
  <c r="J211" i="37" s="1"/>
  <c r="I210" i="37"/>
  <c r="J210" i="37" s="1"/>
  <c r="I209" i="37"/>
  <c r="J209" i="37" s="1"/>
  <c r="I208" i="37"/>
  <c r="J208" i="37" s="1"/>
  <c r="I207" i="37"/>
  <c r="J207" i="37" s="1"/>
  <c r="I206" i="37"/>
  <c r="J206" i="37" s="1"/>
  <c r="I205" i="37"/>
  <c r="J205" i="37" s="1"/>
  <c r="I204" i="37"/>
  <c r="J204" i="37" s="1"/>
  <c r="I203" i="37"/>
  <c r="J203" i="37" s="1"/>
  <c r="I202" i="37"/>
  <c r="J202" i="37" s="1"/>
  <c r="I201" i="37"/>
  <c r="J201" i="37" s="1"/>
  <c r="I200" i="37"/>
  <c r="J200" i="37" s="1"/>
  <c r="I199" i="37"/>
  <c r="J199" i="37" s="1"/>
  <c r="I198" i="37"/>
  <c r="J198" i="37" s="1"/>
  <c r="I197" i="37"/>
  <c r="J197" i="37" s="1"/>
  <c r="I196" i="37"/>
  <c r="J196" i="37" s="1"/>
  <c r="I195" i="37"/>
  <c r="J195" i="37" s="1"/>
  <c r="I194" i="37"/>
  <c r="J194" i="37" s="1"/>
  <c r="I193" i="37"/>
  <c r="J193" i="37" s="1"/>
  <c r="I192" i="37"/>
  <c r="J192" i="37" s="1"/>
  <c r="I191" i="37"/>
  <c r="J191" i="37" s="1"/>
  <c r="I190" i="37"/>
  <c r="J190" i="37" s="1"/>
  <c r="I189" i="37"/>
  <c r="J189" i="37" s="1"/>
  <c r="I188" i="37"/>
  <c r="J188" i="37" s="1"/>
  <c r="I187" i="37"/>
  <c r="J187" i="37" s="1"/>
  <c r="I186" i="37"/>
  <c r="J186" i="37" s="1"/>
  <c r="I185" i="37"/>
  <c r="J185" i="37" s="1"/>
  <c r="I184" i="37"/>
  <c r="J184" i="37" s="1"/>
  <c r="I183" i="37"/>
  <c r="J183" i="37" s="1"/>
  <c r="I182" i="37"/>
  <c r="J182" i="37" s="1"/>
  <c r="I181" i="37"/>
  <c r="J181" i="37" s="1"/>
  <c r="I180" i="37"/>
  <c r="J180" i="37" s="1"/>
  <c r="I179" i="37"/>
  <c r="J179" i="37" s="1"/>
  <c r="I178" i="37"/>
  <c r="J178" i="37" s="1"/>
  <c r="I177" i="37"/>
  <c r="J177" i="37" s="1"/>
  <c r="I176" i="37"/>
  <c r="J176" i="37" s="1"/>
  <c r="I175" i="37"/>
  <c r="J175" i="37" s="1"/>
  <c r="I174" i="37"/>
  <c r="J174" i="37" s="1"/>
  <c r="I173" i="37"/>
  <c r="J173" i="37" s="1"/>
  <c r="I172" i="37"/>
  <c r="J172" i="37" s="1"/>
  <c r="I171" i="37"/>
  <c r="J171" i="37" s="1"/>
  <c r="I170" i="37"/>
  <c r="J170" i="37" s="1"/>
  <c r="I169" i="37"/>
  <c r="J169" i="37" s="1"/>
  <c r="I168" i="37"/>
  <c r="J168" i="37" s="1"/>
  <c r="I167" i="37"/>
  <c r="J167" i="37" s="1"/>
  <c r="I166" i="37"/>
  <c r="J166" i="37" s="1"/>
  <c r="I165" i="37"/>
  <c r="J165" i="37" s="1"/>
  <c r="I164" i="37"/>
  <c r="J164" i="37" s="1"/>
  <c r="I163" i="37"/>
  <c r="J163" i="37" s="1"/>
  <c r="I162" i="37"/>
  <c r="J162" i="37" s="1"/>
  <c r="I161" i="37"/>
  <c r="J161" i="37" s="1"/>
  <c r="I160" i="37"/>
  <c r="J160" i="37" s="1"/>
  <c r="I159" i="37"/>
  <c r="J159" i="37" s="1"/>
  <c r="I158" i="37"/>
  <c r="J158" i="37" s="1"/>
  <c r="I157" i="37"/>
  <c r="J157" i="37" s="1"/>
  <c r="I156" i="37"/>
  <c r="J156" i="37" s="1"/>
  <c r="I155" i="37"/>
  <c r="J155" i="37" s="1"/>
  <c r="I154" i="37"/>
  <c r="J154" i="37" s="1"/>
  <c r="I153" i="37"/>
  <c r="J153" i="37" s="1"/>
  <c r="I152" i="37"/>
  <c r="J152" i="37" s="1"/>
  <c r="I151" i="37"/>
  <c r="J151" i="37" s="1"/>
  <c r="I150" i="37"/>
  <c r="J150" i="37" s="1"/>
  <c r="I149" i="37"/>
  <c r="J149" i="37" s="1"/>
  <c r="I148" i="37"/>
  <c r="J148" i="37" s="1"/>
  <c r="I147" i="37"/>
  <c r="J147" i="37" s="1"/>
  <c r="I146" i="37"/>
  <c r="J146" i="37" s="1"/>
  <c r="I145" i="37"/>
  <c r="J145" i="37" s="1"/>
  <c r="I144" i="37"/>
  <c r="J144" i="37" s="1"/>
  <c r="I143" i="37"/>
  <c r="J143" i="37" s="1"/>
  <c r="I142" i="37"/>
  <c r="J142" i="37" s="1"/>
  <c r="I141" i="37"/>
  <c r="J141" i="37" s="1"/>
  <c r="I140" i="37"/>
  <c r="J140" i="37" s="1"/>
  <c r="I139" i="37"/>
  <c r="J139" i="37" s="1"/>
  <c r="I138" i="37"/>
  <c r="J138" i="37" s="1"/>
  <c r="I137" i="37"/>
  <c r="J137" i="37" s="1"/>
  <c r="I136" i="37"/>
  <c r="J136" i="37" s="1"/>
  <c r="I135" i="37"/>
  <c r="J135" i="37" s="1"/>
  <c r="I134" i="37"/>
  <c r="J134" i="37" s="1"/>
  <c r="I133" i="37"/>
  <c r="J133" i="37" s="1"/>
  <c r="I132" i="37"/>
  <c r="J132" i="37" s="1"/>
  <c r="I131" i="37"/>
  <c r="J131" i="37" s="1"/>
  <c r="I130" i="37"/>
  <c r="J130" i="37" s="1"/>
  <c r="I129" i="37"/>
  <c r="J129" i="37" s="1"/>
  <c r="I128" i="37"/>
  <c r="J128" i="37" s="1"/>
  <c r="I127" i="37"/>
  <c r="J127" i="37" s="1"/>
  <c r="I126" i="37"/>
  <c r="J126" i="37" s="1"/>
  <c r="I125" i="37"/>
  <c r="J125" i="37" s="1"/>
  <c r="I124" i="37"/>
  <c r="J124" i="37" s="1"/>
  <c r="I123" i="37"/>
  <c r="J123" i="37" s="1"/>
  <c r="I122" i="37"/>
  <c r="J122" i="37" s="1"/>
  <c r="I121" i="37"/>
  <c r="J121" i="37" s="1"/>
  <c r="I120" i="37"/>
  <c r="J120" i="37" s="1"/>
  <c r="I119" i="37"/>
  <c r="J119" i="37" s="1"/>
  <c r="I118" i="37"/>
  <c r="J118" i="37" s="1"/>
  <c r="I117" i="37"/>
  <c r="J117" i="37" s="1"/>
  <c r="I116" i="37"/>
  <c r="J116" i="37" s="1"/>
  <c r="I115" i="37"/>
  <c r="J115" i="37" s="1"/>
  <c r="I114" i="37"/>
  <c r="J114" i="37" s="1"/>
  <c r="I113" i="37"/>
  <c r="J113" i="37" s="1"/>
  <c r="I112" i="37"/>
  <c r="J112" i="37" s="1"/>
  <c r="I111" i="37"/>
  <c r="J111" i="37" s="1"/>
  <c r="I110" i="37"/>
  <c r="J110" i="37" s="1"/>
  <c r="I109" i="37"/>
  <c r="J109" i="37" s="1"/>
  <c r="I108" i="37"/>
  <c r="J108" i="37" s="1"/>
  <c r="I107" i="37"/>
  <c r="J107" i="37" s="1"/>
  <c r="I106" i="37"/>
  <c r="J106" i="37" s="1"/>
  <c r="I105" i="37"/>
  <c r="J105" i="37" s="1"/>
  <c r="I104" i="37"/>
  <c r="J104" i="37" s="1"/>
  <c r="I103" i="37"/>
  <c r="J103" i="37" s="1"/>
  <c r="I102" i="37"/>
  <c r="J102" i="37" s="1"/>
  <c r="I101" i="37"/>
  <c r="J101" i="37" s="1"/>
  <c r="I100" i="37"/>
  <c r="J100" i="37" s="1"/>
  <c r="I99" i="37"/>
  <c r="J99" i="37" s="1"/>
  <c r="I98" i="37"/>
  <c r="J98" i="37" s="1"/>
  <c r="I97" i="37"/>
  <c r="J97" i="37" s="1"/>
  <c r="I96" i="37"/>
  <c r="J96" i="37" s="1"/>
  <c r="I95" i="37"/>
  <c r="J95" i="37" s="1"/>
  <c r="I94" i="37"/>
  <c r="J94" i="37" s="1"/>
  <c r="I93" i="37"/>
  <c r="J93" i="37" s="1"/>
  <c r="I92" i="37"/>
  <c r="J92" i="37" s="1"/>
  <c r="I91" i="37"/>
  <c r="J91" i="37" s="1"/>
  <c r="I90" i="37"/>
  <c r="J90" i="37" s="1"/>
  <c r="I89" i="37"/>
  <c r="J89" i="37" s="1"/>
  <c r="I88" i="37"/>
  <c r="J88" i="37" s="1"/>
  <c r="I87" i="37"/>
  <c r="J87" i="37" s="1"/>
  <c r="I86" i="37"/>
  <c r="J86" i="37" s="1"/>
  <c r="I85" i="37"/>
  <c r="J85" i="37" s="1"/>
  <c r="I84" i="37"/>
  <c r="J84" i="37" s="1"/>
  <c r="I83" i="37"/>
  <c r="J83" i="37" s="1"/>
  <c r="I82" i="37"/>
  <c r="J82" i="37" s="1"/>
  <c r="I81" i="37"/>
  <c r="J81" i="37" s="1"/>
  <c r="I80" i="37"/>
  <c r="J80" i="37" s="1"/>
  <c r="I79" i="37"/>
  <c r="J79" i="37" s="1"/>
  <c r="I78" i="37"/>
  <c r="J78" i="37" s="1"/>
  <c r="I77" i="37"/>
  <c r="J77" i="37" s="1"/>
  <c r="I76" i="37"/>
  <c r="J76" i="37" s="1"/>
  <c r="I75" i="37"/>
  <c r="J75" i="37" s="1"/>
  <c r="I74" i="37"/>
  <c r="J74" i="37" s="1"/>
  <c r="I73" i="37"/>
  <c r="J73" i="37" s="1"/>
  <c r="I72" i="37"/>
  <c r="J72" i="37" s="1"/>
  <c r="I71" i="37"/>
  <c r="J71" i="37" s="1"/>
  <c r="I70" i="37"/>
  <c r="J70" i="37" s="1"/>
  <c r="I69" i="37"/>
  <c r="J69" i="37" s="1"/>
  <c r="I68" i="37"/>
  <c r="J68" i="37" s="1"/>
  <c r="I67" i="37"/>
  <c r="J67" i="37" s="1"/>
  <c r="I66" i="37"/>
  <c r="J66" i="37" s="1"/>
  <c r="I65" i="37"/>
  <c r="J65" i="37" s="1"/>
  <c r="I64" i="37"/>
  <c r="J64" i="37" s="1"/>
  <c r="I63" i="37"/>
  <c r="J63" i="37" s="1"/>
  <c r="I62" i="37"/>
  <c r="J62" i="37" s="1"/>
  <c r="I61" i="37"/>
  <c r="J61" i="37" s="1"/>
  <c r="I60" i="37"/>
  <c r="J60" i="37" s="1"/>
  <c r="I59" i="37"/>
  <c r="J59" i="37" s="1"/>
  <c r="I58" i="37"/>
  <c r="J58" i="37" s="1"/>
  <c r="I57" i="37"/>
  <c r="J57" i="37" s="1"/>
  <c r="I56" i="37"/>
  <c r="J56" i="37" s="1"/>
  <c r="I55" i="37"/>
  <c r="J55" i="37" s="1"/>
  <c r="I54" i="37"/>
  <c r="J54" i="37" s="1"/>
  <c r="I53" i="37"/>
  <c r="J53" i="37" s="1"/>
  <c r="I52" i="37"/>
  <c r="J52" i="37" s="1"/>
  <c r="I51" i="37"/>
  <c r="J51" i="37" s="1"/>
  <c r="I50" i="37"/>
  <c r="J50" i="37" s="1"/>
  <c r="I49" i="37"/>
  <c r="J49" i="37" s="1"/>
  <c r="I48" i="37"/>
  <c r="J48" i="37" s="1"/>
  <c r="I47" i="37"/>
  <c r="J47" i="37" s="1"/>
  <c r="I46" i="37"/>
  <c r="J46" i="37" s="1"/>
  <c r="I45" i="37"/>
  <c r="J45" i="37" s="1"/>
  <c r="I44" i="37"/>
  <c r="J44" i="37" s="1"/>
  <c r="I43" i="37"/>
  <c r="J43" i="37" s="1"/>
  <c r="I42" i="37"/>
  <c r="J42" i="37" s="1"/>
  <c r="I41" i="37"/>
  <c r="J41" i="37" s="1"/>
  <c r="I40" i="37"/>
  <c r="J40" i="37" s="1"/>
  <c r="I39" i="37"/>
  <c r="J39" i="37" s="1"/>
  <c r="I38" i="37"/>
  <c r="J38" i="37" s="1"/>
  <c r="I37" i="37"/>
  <c r="J37" i="37" s="1"/>
  <c r="I36" i="37"/>
  <c r="J36" i="37" s="1"/>
  <c r="I35" i="37"/>
  <c r="J35" i="37" s="1"/>
  <c r="I34" i="37"/>
  <c r="J34" i="37" s="1"/>
  <c r="I33" i="37"/>
  <c r="J33" i="37" s="1"/>
  <c r="I32" i="37"/>
  <c r="J32" i="37" s="1"/>
  <c r="I31" i="37"/>
  <c r="J31" i="37" s="1"/>
  <c r="I30" i="37"/>
  <c r="J30" i="37" s="1"/>
  <c r="I29" i="37"/>
  <c r="J29" i="37" s="1"/>
  <c r="I28" i="37"/>
  <c r="J28" i="37" s="1"/>
  <c r="I27" i="37"/>
  <c r="J27" i="37" s="1"/>
  <c r="I26" i="37"/>
  <c r="J26" i="37" s="1"/>
  <c r="I25" i="37"/>
  <c r="J25" i="37" s="1"/>
  <c r="I24" i="37"/>
  <c r="J24" i="37" s="1"/>
  <c r="I23" i="37"/>
  <c r="J23" i="37" s="1"/>
  <c r="I22" i="37"/>
  <c r="J22" i="37" s="1"/>
  <c r="I21" i="37"/>
  <c r="J21" i="37" s="1"/>
  <c r="I20" i="37"/>
  <c r="J20" i="37" s="1"/>
  <c r="I19" i="37"/>
  <c r="J19" i="37" s="1"/>
  <c r="I18" i="37"/>
  <c r="J18" i="37" s="1"/>
  <c r="I17" i="37"/>
  <c r="J17" i="37" s="1"/>
  <c r="I16" i="37"/>
  <c r="J16" i="37" s="1"/>
  <c r="I15" i="37"/>
  <c r="J15" i="37" s="1"/>
  <c r="I14" i="37"/>
  <c r="J14" i="37" s="1"/>
  <c r="I13" i="37"/>
  <c r="J13" i="37" s="1"/>
  <c r="I12" i="37"/>
  <c r="J12" i="37" s="1"/>
  <c r="I11" i="37"/>
  <c r="J11" i="37" s="1"/>
  <c r="I10" i="37"/>
  <c r="J10" i="37" s="1"/>
  <c r="I9" i="37"/>
  <c r="J9" i="37" s="1"/>
  <c r="I8" i="37"/>
  <c r="J8" i="37" s="1"/>
  <c r="I7" i="37"/>
  <c r="J7" i="37" s="1"/>
  <c r="I6" i="37"/>
  <c r="J6" i="37" s="1"/>
  <c r="I5" i="37"/>
  <c r="J5" i="37" s="1"/>
  <c r="I4" i="37"/>
  <c r="J4" i="37" s="1"/>
  <c r="I3" i="37"/>
  <c r="J3" i="37" s="1"/>
  <c r="I2" i="37"/>
  <c r="J2" i="37" s="1"/>
  <c r="I267" i="36"/>
  <c r="J267" i="36" s="1"/>
  <c r="I266" i="36"/>
  <c r="J266" i="36" s="1"/>
  <c r="I265" i="36"/>
  <c r="J265" i="36" s="1"/>
  <c r="I264" i="36"/>
  <c r="J264" i="36" s="1"/>
  <c r="I263" i="36"/>
  <c r="J263" i="36" s="1"/>
  <c r="I262" i="36"/>
  <c r="J262" i="36" s="1"/>
  <c r="I261" i="36"/>
  <c r="J261" i="36" s="1"/>
  <c r="I260" i="36"/>
  <c r="J260" i="36" s="1"/>
  <c r="I259" i="36"/>
  <c r="J259" i="36" s="1"/>
  <c r="I258" i="36"/>
  <c r="J258" i="36" s="1"/>
  <c r="I257" i="36"/>
  <c r="J257" i="36" s="1"/>
  <c r="I256" i="36"/>
  <c r="J256" i="36" s="1"/>
  <c r="I255" i="36"/>
  <c r="J255" i="36" s="1"/>
  <c r="I254" i="36"/>
  <c r="J254" i="36" s="1"/>
  <c r="I253" i="36"/>
  <c r="J253" i="36" s="1"/>
  <c r="I252" i="36"/>
  <c r="J252" i="36" s="1"/>
  <c r="I251" i="36"/>
  <c r="J251" i="36" s="1"/>
  <c r="I250" i="36"/>
  <c r="J250" i="36" s="1"/>
  <c r="I249" i="36"/>
  <c r="J249" i="36" s="1"/>
  <c r="I248" i="36"/>
  <c r="J248" i="36" s="1"/>
  <c r="I247" i="36"/>
  <c r="J247" i="36" s="1"/>
  <c r="I246" i="36"/>
  <c r="J246" i="36" s="1"/>
  <c r="I245" i="36"/>
  <c r="J245" i="36" s="1"/>
  <c r="I244" i="36"/>
  <c r="J244" i="36" s="1"/>
  <c r="I243" i="36"/>
  <c r="J243" i="36" s="1"/>
  <c r="I242" i="36"/>
  <c r="J242" i="36" s="1"/>
  <c r="I241" i="36"/>
  <c r="J241" i="36" s="1"/>
  <c r="I240" i="36"/>
  <c r="J240" i="36" s="1"/>
  <c r="I239" i="36"/>
  <c r="J239" i="36" s="1"/>
  <c r="I238" i="36"/>
  <c r="J238" i="36" s="1"/>
  <c r="I237" i="36"/>
  <c r="J237" i="36" s="1"/>
  <c r="I236" i="36"/>
  <c r="J236" i="36" s="1"/>
  <c r="I235" i="36"/>
  <c r="J235" i="36" s="1"/>
  <c r="I234" i="36"/>
  <c r="J234" i="36" s="1"/>
  <c r="I233" i="36"/>
  <c r="J233" i="36" s="1"/>
  <c r="I232" i="36"/>
  <c r="J232" i="36" s="1"/>
  <c r="I231" i="36"/>
  <c r="J231" i="36" s="1"/>
  <c r="I230" i="36"/>
  <c r="J230" i="36" s="1"/>
  <c r="I229" i="36"/>
  <c r="J229" i="36" s="1"/>
  <c r="I228" i="36"/>
  <c r="J228" i="36" s="1"/>
  <c r="I227" i="36"/>
  <c r="J227" i="36" s="1"/>
  <c r="I226" i="36"/>
  <c r="J226" i="36" s="1"/>
  <c r="I225" i="36"/>
  <c r="J225" i="36" s="1"/>
  <c r="I224" i="36"/>
  <c r="J224" i="36" s="1"/>
  <c r="I223" i="36"/>
  <c r="J223" i="36" s="1"/>
  <c r="I222" i="36"/>
  <c r="J222" i="36" s="1"/>
  <c r="I221" i="36"/>
  <c r="J221" i="36" s="1"/>
  <c r="I220" i="36"/>
  <c r="J220" i="36" s="1"/>
  <c r="I219" i="36"/>
  <c r="J219" i="36" s="1"/>
  <c r="I218" i="36"/>
  <c r="J218" i="36" s="1"/>
  <c r="I217" i="36"/>
  <c r="J217" i="36" s="1"/>
  <c r="I216" i="36"/>
  <c r="J216" i="36" s="1"/>
  <c r="I215" i="36"/>
  <c r="J215" i="36" s="1"/>
  <c r="I214" i="36"/>
  <c r="J214" i="36" s="1"/>
  <c r="I213" i="36"/>
  <c r="J213" i="36" s="1"/>
  <c r="I212" i="36"/>
  <c r="J212" i="36" s="1"/>
  <c r="I211" i="36"/>
  <c r="J211" i="36" s="1"/>
  <c r="I210" i="36"/>
  <c r="J210" i="36" s="1"/>
  <c r="I209" i="36"/>
  <c r="J209" i="36" s="1"/>
  <c r="I208" i="36"/>
  <c r="J208" i="36" s="1"/>
  <c r="I207" i="36"/>
  <c r="J207" i="36" s="1"/>
  <c r="I206" i="36"/>
  <c r="J206" i="36" s="1"/>
  <c r="I205" i="36"/>
  <c r="J205" i="36" s="1"/>
  <c r="I204" i="36"/>
  <c r="J204" i="36" s="1"/>
  <c r="I203" i="36"/>
  <c r="J203" i="36" s="1"/>
  <c r="I202" i="36"/>
  <c r="J202" i="36" s="1"/>
  <c r="I201" i="36"/>
  <c r="J201" i="36" s="1"/>
  <c r="I200" i="36"/>
  <c r="J200" i="36" s="1"/>
  <c r="I199" i="36"/>
  <c r="J199" i="36" s="1"/>
  <c r="I198" i="36"/>
  <c r="J198" i="36" s="1"/>
  <c r="I197" i="36"/>
  <c r="J197" i="36" s="1"/>
  <c r="I196" i="36"/>
  <c r="J196" i="36" s="1"/>
  <c r="I195" i="36"/>
  <c r="J195" i="36" s="1"/>
  <c r="I194" i="36"/>
  <c r="J194" i="36" s="1"/>
  <c r="I193" i="36"/>
  <c r="J193" i="36" s="1"/>
  <c r="I192" i="36"/>
  <c r="J192" i="36" s="1"/>
  <c r="I191" i="36"/>
  <c r="J191" i="36" s="1"/>
  <c r="I190" i="36"/>
  <c r="J190" i="36" s="1"/>
  <c r="I189" i="36"/>
  <c r="J189" i="36" s="1"/>
  <c r="I188" i="36"/>
  <c r="J188" i="36" s="1"/>
  <c r="I187" i="36"/>
  <c r="J187" i="36" s="1"/>
  <c r="I186" i="36"/>
  <c r="J186" i="36" s="1"/>
  <c r="I185" i="36"/>
  <c r="J185" i="36" s="1"/>
  <c r="I184" i="36"/>
  <c r="J184" i="36" s="1"/>
  <c r="I183" i="36"/>
  <c r="J183" i="36" s="1"/>
  <c r="I182" i="36"/>
  <c r="J182" i="36" s="1"/>
  <c r="I181" i="36"/>
  <c r="J181" i="36" s="1"/>
  <c r="I180" i="36"/>
  <c r="J180" i="36" s="1"/>
  <c r="I179" i="36"/>
  <c r="J179" i="36" s="1"/>
  <c r="I178" i="36"/>
  <c r="J178" i="36" s="1"/>
  <c r="I177" i="36"/>
  <c r="J177" i="36" s="1"/>
  <c r="I176" i="36"/>
  <c r="J176" i="36" s="1"/>
  <c r="I175" i="36"/>
  <c r="J175" i="36" s="1"/>
  <c r="I174" i="36"/>
  <c r="J174" i="36" s="1"/>
  <c r="I173" i="36"/>
  <c r="J173" i="36" s="1"/>
  <c r="I172" i="36"/>
  <c r="J172" i="36" s="1"/>
  <c r="I171" i="36"/>
  <c r="J171" i="36" s="1"/>
  <c r="I170" i="36"/>
  <c r="J170" i="36" s="1"/>
  <c r="I169" i="36"/>
  <c r="J169" i="36" s="1"/>
  <c r="I168" i="36"/>
  <c r="J168" i="36" s="1"/>
  <c r="I167" i="36"/>
  <c r="J167" i="36" s="1"/>
  <c r="I166" i="36"/>
  <c r="J166" i="36" s="1"/>
  <c r="I165" i="36"/>
  <c r="J165" i="36" s="1"/>
  <c r="I164" i="36"/>
  <c r="J164" i="36" s="1"/>
  <c r="I163" i="36"/>
  <c r="J163" i="36" s="1"/>
  <c r="I162" i="36"/>
  <c r="J162" i="36" s="1"/>
  <c r="I161" i="36"/>
  <c r="J161" i="36" s="1"/>
  <c r="I160" i="36"/>
  <c r="J160" i="36" s="1"/>
  <c r="I159" i="36"/>
  <c r="J159" i="36" s="1"/>
  <c r="I158" i="36"/>
  <c r="J158" i="36" s="1"/>
  <c r="I157" i="36"/>
  <c r="J157" i="36" s="1"/>
  <c r="I156" i="36"/>
  <c r="J156" i="36" s="1"/>
  <c r="I155" i="36"/>
  <c r="J155" i="36" s="1"/>
  <c r="I154" i="36"/>
  <c r="J154" i="36" s="1"/>
  <c r="I153" i="36"/>
  <c r="J153" i="36" s="1"/>
  <c r="I152" i="36"/>
  <c r="J152" i="36" s="1"/>
  <c r="I151" i="36"/>
  <c r="J151" i="36" s="1"/>
  <c r="I150" i="36"/>
  <c r="J150" i="36" s="1"/>
  <c r="I149" i="36"/>
  <c r="J149" i="36" s="1"/>
  <c r="I148" i="36"/>
  <c r="J148" i="36" s="1"/>
  <c r="I147" i="36"/>
  <c r="J147" i="36" s="1"/>
  <c r="I146" i="36"/>
  <c r="J146" i="36" s="1"/>
  <c r="I145" i="36"/>
  <c r="J145" i="36" s="1"/>
  <c r="I144" i="36"/>
  <c r="J144" i="36" s="1"/>
  <c r="I143" i="36"/>
  <c r="J143" i="36" s="1"/>
  <c r="I142" i="36"/>
  <c r="J142" i="36" s="1"/>
  <c r="I141" i="36"/>
  <c r="J141" i="36" s="1"/>
  <c r="I140" i="36"/>
  <c r="J140" i="36" s="1"/>
  <c r="I139" i="36"/>
  <c r="J139" i="36" s="1"/>
  <c r="I138" i="36"/>
  <c r="J138" i="36" s="1"/>
  <c r="I137" i="36"/>
  <c r="J137" i="36" s="1"/>
  <c r="I136" i="36"/>
  <c r="J136" i="36" s="1"/>
  <c r="I135" i="36"/>
  <c r="J135" i="36" s="1"/>
  <c r="I134" i="36"/>
  <c r="J134" i="36" s="1"/>
  <c r="I133" i="36"/>
  <c r="J133" i="36" s="1"/>
  <c r="I132" i="36"/>
  <c r="J132" i="36" s="1"/>
  <c r="I131" i="36"/>
  <c r="J131" i="36" s="1"/>
  <c r="I130" i="36"/>
  <c r="J130" i="36" s="1"/>
  <c r="I129" i="36"/>
  <c r="J129" i="36" s="1"/>
  <c r="I128" i="36"/>
  <c r="J128" i="36" s="1"/>
  <c r="I127" i="36"/>
  <c r="J127" i="36" s="1"/>
  <c r="I126" i="36"/>
  <c r="J126" i="36" s="1"/>
  <c r="I125" i="36"/>
  <c r="J125" i="36" s="1"/>
  <c r="I124" i="36"/>
  <c r="J124" i="36" s="1"/>
  <c r="I123" i="36"/>
  <c r="J123" i="36" s="1"/>
  <c r="I122" i="36"/>
  <c r="J122" i="36" s="1"/>
  <c r="I121" i="36"/>
  <c r="J121" i="36" s="1"/>
  <c r="I120" i="36"/>
  <c r="J120" i="36" s="1"/>
  <c r="I119" i="36"/>
  <c r="J119" i="36" s="1"/>
  <c r="I118" i="36"/>
  <c r="J118" i="36" s="1"/>
  <c r="I117" i="36"/>
  <c r="J117" i="36" s="1"/>
  <c r="I116" i="36"/>
  <c r="J116" i="36" s="1"/>
  <c r="I115" i="36"/>
  <c r="J115" i="36" s="1"/>
  <c r="I114" i="36"/>
  <c r="J114" i="36" s="1"/>
  <c r="I113" i="36"/>
  <c r="J113" i="36" s="1"/>
  <c r="I112" i="36"/>
  <c r="J112" i="36" s="1"/>
  <c r="I111" i="36"/>
  <c r="J111" i="36" s="1"/>
  <c r="I110" i="36"/>
  <c r="J110" i="36" s="1"/>
  <c r="I109" i="36"/>
  <c r="J109" i="36" s="1"/>
  <c r="I108" i="36"/>
  <c r="J108" i="36" s="1"/>
  <c r="I107" i="36"/>
  <c r="J107" i="36" s="1"/>
  <c r="I106" i="36"/>
  <c r="J106" i="36" s="1"/>
  <c r="I105" i="36"/>
  <c r="J105" i="36" s="1"/>
  <c r="I104" i="36"/>
  <c r="J104" i="36" s="1"/>
  <c r="I103" i="36"/>
  <c r="J103" i="36" s="1"/>
  <c r="I102" i="36"/>
  <c r="J102" i="36" s="1"/>
  <c r="I101" i="36"/>
  <c r="J101" i="36" s="1"/>
  <c r="I100" i="36"/>
  <c r="J100" i="36" s="1"/>
  <c r="I99" i="36"/>
  <c r="J99" i="36" s="1"/>
  <c r="I98" i="36"/>
  <c r="J98" i="36" s="1"/>
  <c r="I97" i="36"/>
  <c r="J97" i="36" s="1"/>
  <c r="I96" i="36"/>
  <c r="J96" i="36" s="1"/>
  <c r="I95" i="36"/>
  <c r="J95" i="36" s="1"/>
  <c r="I94" i="36"/>
  <c r="J94" i="36" s="1"/>
  <c r="I93" i="36"/>
  <c r="J93" i="36" s="1"/>
  <c r="I92" i="36"/>
  <c r="J92" i="36" s="1"/>
  <c r="I91" i="36"/>
  <c r="J91" i="36" s="1"/>
  <c r="I90" i="36"/>
  <c r="J90" i="36" s="1"/>
  <c r="I89" i="36"/>
  <c r="J89" i="36" s="1"/>
  <c r="I88" i="36"/>
  <c r="J88" i="36" s="1"/>
  <c r="I87" i="36"/>
  <c r="J87" i="36" s="1"/>
  <c r="I86" i="36"/>
  <c r="J86" i="36" s="1"/>
  <c r="I85" i="36"/>
  <c r="J85" i="36" s="1"/>
  <c r="I84" i="36"/>
  <c r="J84" i="36" s="1"/>
  <c r="I83" i="36"/>
  <c r="J83" i="36" s="1"/>
  <c r="I82" i="36"/>
  <c r="J82" i="36" s="1"/>
  <c r="I81" i="36"/>
  <c r="J81" i="36" s="1"/>
  <c r="I80" i="36"/>
  <c r="J80" i="36" s="1"/>
  <c r="I79" i="36"/>
  <c r="J79" i="36" s="1"/>
  <c r="I78" i="36"/>
  <c r="J78" i="36" s="1"/>
  <c r="I77" i="36"/>
  <c r="J77" i="36" s="1"/>
  <c r="I76" i="36"/>
  <c r="J76" i="36" s="1"/>
  <c r="I75" i="36"/>
  <c r="J75" i="36" s="1"/>
  <c r="I74" i="36"/>
  <c r="J74" i="36" s="1"/>
  <c r="I73" i="36"/>
  <c r="J73" i="36" s="1"/>
  <c r="I72" i="36"/>
  <c r="J72" i="36" s="1"/>
  <c r="I71" i="36"/>
  <c r="J71" i="36" s="1"/>
  <c r="I70" i="36"/>
  <c r="J70" i="36" s="1"/>
  <c r="I69" i="36"/>
  <c r="J69" i="36" s="1"/>
  <c r="I68" i="36"/>
  <c r="J68" i="36" s="1"/>
  <c r="I67" i="36"/>
  <c r="J67" i="36" s="1"/>
  <c r="I66" i="36"/>
  <c r="J66" i="36" s="1"/>
  <c r="I65" i="36"/>
  <c r="J65" i="36" s="1"/>
  <c r="I64" i="36"/>
  <c r="J64" i="36" s="1"/>
  <c r="I63" i="36"/>
  <c r="J63" i="36" s="1"/>
  <c r="I62" i="36"/>
  <c r="J62" i="36" s="1"/>
  <c r="I61" i="36"/>
  <c r="J61" i="36" s="1"/>
  <c r="I60" i="36"/>
  <c r="J60" i="36" s="1"/>
  <c r="I59" i="36"/>
  <c r="J59" i="36" s="1"/>
  <c r="I58" i="36"/>
  <c r="J58" i="36" s="1"/>
  <c r="I57" i="36"/>
  <c r="J57" i="36" s="1"/>
  <c r="I56" i="36"/>
  <c r="J56" i="36" s="1"/>
  <c r="I55" i="36"/>
  <c r="J55" i="36" s="1"/>
  <c r="I54" i="36"/>
  <c r="J54" i="36" s="1"/>
  <c r="I53" i="36"/>
  <c r="J53" i="36" s="1"/>
  <c r="I52" i="36"/>
  <c r="J52" i="36" s="1"/>
  <c r="I51" i="36"/>
  <c r="J51" i="36" s="1"/>
  <c r="I50" i="36"/>
  <c r="J50" i="36" s="1"/>
  <c r="I49" i="36"/>
  <c r="J49" i="36" s="1"/>
  <c r="I48" i="36"/>
  <c r="J48" i="36" s="1"/>
  <c r="I47" i="36"/>
  <c r="J47" i="36" s="1"/>
  <c r="I46" i="36"/>
  <c r="J46" i="36" s="1"/>
  <c r="I45" i="36"/>
  <c r="J45" i="36" s="1"/>
  <c r="I44" i="36"/>
  <c r="J44" i="36" s="1"/>
  <c r="I43" i="36"/>
  <c r="J43" i="36" s="1"/>
  <c r="I42" i="36"/>
  <c r="J42" i="36" s="1"/>
  <c r="I41" i="36"/>
  <c r="J41" i="36" s="1"/>
  <c r="I40" i="36"/>
  <c r="J40" i="36" s="1"/>
  <c r="I39" i="36"/>
  <c r="J39" i="36" s="1"/>
  <c r="I38" i="36"/>
  <c r="J38" i="36" s="1"/>
  <c r="I37" i="36"/>
  <c r="J37" i="36" s="1"/>
  <c r="I36" i="36"/>
  <c r="J36" i="36" s="1"/>
  <c r="I35" i="36"/>
  <c r="J35" i="36" s="1"/>
  <c r="I34" i="36"/>
  <c r="J34" i="36" s="1"/>
  <c r="I33" i="36"/>
  <c r="J33" i="36" s="1"/>
  <c r="I32" i="36"/>
  <c r="J32" i="36" s="1"/>
  <c r="I31" i="36"/>
  <c r="J31" i="36" s="1"/>
  <c r="I30" i="36"/>
  <c r="J30" i="36" s="1"/>
  <c r="I29" i="36"/>
  <c r="J29" i="36" s="1"/>
  <c r="I28" i="36"/>
  <c r="J28" i="36" s="1"/>
  <c r="I27" i="36"/>
  <c r="J27" i="36" s="1"/>
  <c r="I26" i="36"/>
  <c r="J26" i="36" s="1"/>
  <c r="I25" i="36"/>
  <c r="J25" i="36" s="1"/>
  <c r="I24" i="36"/>
  <c r="J24" i="36" s="1"/>
  <c r="I23" i="36"/>
  <c r="J23" i="36" s="1"/>
  <c r="I22" i="36"/>
  <c r="J22" i="36" s="1"/>
  <c r="I21" i="36"/>
  <c r="J21" i="36" s="1"/>
  <c r="I20" i="36"/>
  <c r="J20" i="36" s="1"/>
  <c r="I19" i="36"/>
  <c r="J19" i="36" s="1"/>
  <c r="I18" i="36"/>
  <c r="J18" i="36" s="1"/>
  <c r="I17" i="36"/>
  <c r="J17" i="36" s="1"/>
  <c r="I16" i="36"/>
  <c r="J16" i="36" s="1"/>
  <c r="I15" i="36"/>
  <c r="J15" i="36" s="1"/>
  <c r="I14" i="36"/>
  <c r="J14" i="36" s="1"/>
  <c r="I13" i="36"/>
  <c r="J13" i="36" s="1"/>
  <c r="I12" i="36"/>
  <c r="J12" i="36" s="1"/>
  <c r="I11" i="36"/>
  <c r="J11" i="36" s="1"/>
  <c r="I10" i="36"/>
  <c r="J10" i="36" s="1"/>
  <c r="I9" i="36"/>
  <c r="J9" i="36" s="1"/>
  <c r="I8" i="36"/>
  <c r="J8" i="36" s="1"/>
  <c r="I7" i="36"/>
  <c r="J7" i="36" s="1"/>
  <c r="I6" i="36"/>
  <c r="J6" i="36" s="1"/>
  <c r="I5" i="36"/>
  <c r="J5" i="36" s="1"/>
  <c r="I4" i="36"/>
  <c r="J4" i="36" s="1"/>
  <c r="I3" i="36"/>
  <c r="J3" i="36" s="1"/>
  <c r="I2" i="36"/>
  <c r="J2" i="36" s="1"/>
  <c r="I267" i="35"/>
  <c r="J267" i="35" s="1"/>
  <c r="I266" i="35"/>
  <c r="J266" i="35" s="1"/>
  <c r="I265" i="35"/>
  <c r="J265" i="35" s="1"/>
  <c r="I264" i="35"/>
  <c r="J264" i="35" s="1"/>
  <c r="I263" i="35"/>
  <c r="J263" i="35" s="1"/>
  <c r="I262" i="35"/>
  <c r="J262" i="35" s="1"/>
  <c r="I261" i="35"/>
  <c r="J261" i="35" s="1"/>
  <c r="I260" i="35"/>
  <c r="J260" i="35" s="1"/>
  <c r="I259" i="35"/>
  <c r="J259" i="35" s="1"/>
  <c r="I258" i="35"/>
  <c r="J258" i="35" s="1"/>
  <c r="I257" i="35"/>
  <c r="J257" i="35" s="1"/>
  <c r="I256" i="35"/>
  <c r="J256" i="35" s="1"/>
  <c r="I255" i="35"/>
  <c r="J255" i="35" s="1"/>
  <c r="I254" i="35"/>
  <c r="J254" i="35" s="1"/>
  <c r="I253" i="35"/>
  <c r="J253" i="35" s="1"/>
  <c r="I252" i="35"/>
  <c r="J252" i="35" s="1"/>
  <c r="I251" i="35"/>
  <c r="J251" i="35" s="1"/>
  <c r="I250" i="35"/>
  <c r="J250" i="35" s="1"/>
  <c r="I249" i="35"/>
  <c r="J249" i="35" s="1"/>
  <c r="I248" i="35"/>
  <c r="J248" i="35" s="1"/>
  <c r="I247" i="35"/>
  <c r="J247" i="35" s="1"/>
  <c r="I246" i="35"/>
  <c r="J246" i="35" s="1"/>
  <c r="I245" i="35"/>
  <c r="J245" i="35" s="1"/>
  <c r="I244" i="35"/>
  <c r="J244" i="35" s="1"/>
  <c r="I243" i="35"/>
  <c r="J243" i="35" s="1"/>
  <c r="I242" i="35"/>
  <c r="J242" i="35" s="1"/>
  <c r="I241" i="35"/>
  <c r="J241" i="35" s="1"/>
  <c r="I240" i="35"/>
  <c r="J240" i="35" s="1"/>
  <c r="I239" i="35"/>
  <c r="J239" i="35" s="1"/>
  <c r="I238" i="35"/>
  <c r="J238" i="35" s="1"/>
  <c r="I237" i="35"/>
  <c r="J237" i="35" s="1"/>
  <c r="I236" i="35"/>
  <c r="J236" i="35" s="1"/>
  <c r="I235" i="35"/>
  <c r="J235" i="35" s="1"/>
  <c r="I234" i="35"/>
  <c r="J234" i="35" s="1"/>
  <c r="I233" i="35"/>
  <c r="J233" i="35" s="1"/>
  <c r="I232" i="35"/>
  <c r="J232" i="35" s="1"/>
  <c r="I231" i="35"/>
  <c r="J231" i="35" s="1"/>
  <c r="I230" i="35"/>
  <c r="J230" i="35" s="1"/>
  <c r="I229" i="35"/>
  <c r="J229" i="35" s="1"/>
  <c r="I228" i="35"/>
  <c r="J228" i="35" s="1"/>
  <c r="I227" i="35"/>
  <c r="J227" i="35" s="1"/>
  <c r="I226" i="35"/>
  <c r="J226" i="35" s="1"/>
  <c r="I225" i="35"/>
  <c r="J225" i="35" s="1"/>
  <c r="I224" i="35"/>
  <c r="J224" i="35" s="1"/>
  <c r="I223" i="35"/>
  <c r="J223" i="35" s="1"/>
  <c r="I222" i="35"/>
  <c r="J222" i="35" s="1"/>
  <c r="I221" i="35"/>
  <c r="J221" i="35" s="1"/>
  <c r="I220" i="35"/>
  <c r="J220" i="35" s="1"/>
  <c r="I219" i="35"/>
  <c r="J219" i="35" s="1"/>
  <c r="I218" i="35"/>
  <c r="J218" i="35" s="1"/>
  <c r="I217" i="35"/>
  <c r="J217" i="35" s="1"/>
  <c r="I216" i="35"/>
  <c r="J216" i="35" s="1"/>
  <c r="I215" i="35"/>
  <c r="J215" i="35" s="1"/>
  <c r="I214" i="35"/>
  <c r="J214" i="35" s="1"/>
  <c r="I213" i="35"/>
  <c r="J213" i="35" s="1"/>
  <c r="I212" i="35"/>
  <c r="J212" i="35" s="1"/>
  <c r="I211" i="35"/>
  <c r="J211" i="35" s="1"/>
  <c r="I210" i="35"/>
  <c r="J210" i="35" s="1"/>
  <c r="I209" i="35"/>
  <c r="J209" i="35" s="1"/>
  <c r="I208" i="35"/>
  <c r="J208" i="35" s="1"/>
  <c r="I207" i="35"/>
  <c r="J207" i="35" s="1"/>
  <c r="I206" i="35"/>
  <c r="J206" i="35" s="1"/>
  <c r="I205" i="35"/>
  <c r="J205" i="35" s="1"/>
  <c r="I204" i="35"/>
  <c r="J204" i="35" s="1"/>
  <c r="I203" i="35"/>
  <c r="J203" i="35" s="1"/>
  <c r="I202" i="35"/>
  <c r="J202" i="35" s="1"/>
  <c r="I201" i="35"/>
  <c r="J201" i="35" s="1"/>
  <c r="I200" i="35"/>
  <c r="J200" i="35" s="1"/>
  <c r="I199" i="35"/>
  <c r="J199" i="35" s="1"/>
  <c r="I198" i="35"/>
  <c r="J198" i="35" s="1"/>
  <c r="I197" i="35"/>
  <c r="J197" i="35" s="1"/>
  <c r="I196" i="35"/>
  <c r="J196" i="35" s="1"/>
  <c r="I195" i="35"/>
  <c r="J195" i="35" s="1"/>
  <c r="I194" i="35"/>
  <c r="J194" i="35" s="1"/>
  <c r="I193" i="35"/>
  <c r="J193" i="35" s="1"/>
  <c r="I192" i="35"/>
  <c r="J192" i="35" s="1"/>
  <c r="I191" i="35"/>
  <c r="J191" i="35" s="1"/>
  <c r="I190" i="35"/>
  <c r="J190" i="35" s="1"/>
  <c r="I189" i="35"/>
  <c r="J189" i="35" s="1"/>
  <c r="I188" i="35"/>
  <c r="J188" i="35" s="1"/>
  <c r="I187" i="35"/>
  <c r="J187" i="35" s="1"/>
  <c r="I186" i="35"/>
  <c r="J186" i="35" s="1"/>
  <c r="I185" i="35"/>
  <c r="J185" i="35" s="1"/>
  <c r="I184" i="35"/>
  <c r="J184" i="35" s="1"/>
  <c r="I183" i="35"/>
  <c r="J183" i="35" s="1"/>
  <c r="I182" i="35"/>
  <c r="J182" i="35" s="1"/>
  <c r="I181" i="35"/>
  <c r="J181" i="35" s="1"/>
  <c r="I180" i="35"/>
  <c r="J180" i="35" s="1"/>
  <c r="I179" i="35"/>
  <c r="J179" i="35" s="1"/>
  <c r="I178" i="35"/>
  <c r="J178" i="35" s="1"/>
  <c r="I177" i="35"/>
  <c r="J177" i="35" s="1"/>
  <c r="I176" i="35"/>
  <c r="J176" i="35" s="1"/>
  <c r="I175" i="35"/>
  <c r="J175" i="35" s="1"/>
  <c r="I174" i="35"/>
  <c r="J174" i="35" s="1"/>
  <c r="I173" i="35"/>
  <c r="J173" i="35" s="1"/>
  <c r="I172" i="35"/>
  <c r="J172" i="35" s="1"/>
  <c r="I171" i="35"/>
  <c r="J171" i="35" s="1"/>
  <c r="I170" i="35"/>
  <c r="J170" i="35" s="1"/>
  <c r="I169" i="35"/>
  <c r="J169" i="35" s="1"/>
  <c r="I168" i="35"/>
  <c r="J168" i="35" s="1"/>
  <c r="I167" i="35"/>
  <c r="J167" i="35" s="1"/>
  <c r="I166" i="35"/>
  <c r="J166" i="35" s="1"/>
  <c r="I165" i="35"/>
  <c r="J165" i="35" s="1"/>
  <c r="I164" i="35"/>
  <c r="J164" i="35" s="1"/>
  <c r="I163" i="35"/>
  <c r="J163" i="35" s="1"/>
  <c r="I162" i="35"/>
  <c r="J162" i="35" s="1"/>
  <c r="I161" i="35"/>
  <c r="J161" i="35" s="1"/>
  <c r="I160" i="35"/>
  <c r="J160" i="35" s="1"/>
  <c r="I159" i="35"/>
  <c r="J159" i="35" s="1"/>
  <c r="I158" i="35"/>
  <c r="J158" i="35" s="1"/>
  <c r="I157" i="35"/>
  <c r="J157" i="35" s="1"/>
  <c r="I156" i="35"/>
  <c r="J156" i="35" s="1"/>
  <c r="I155" i="35"/>
  <c r="J155" i="35" s="1"/>
  <c r="I154" i="35"/>
  <c r="J154" i="35" s="1"/>
  <c r="I153" i="35"/>
  <c r="J153" i="35" s="1"/>
  <c r="I152" i="35"/>
  <c r="J152" i="35" s="1"/>
  <c r="I151" i="35"/>
  <c r="J151" i="35" s="1"/>
  <c r="I150" i="35"/>
  <c r="J150" i="35" s="1"/>
  <c r="I149" i="35"/>
  <c r="J149" i="35" s="1"/>
  <c r="I148" i="35"/>
  <c r="J148" i="35" s="1"/>
  <c r="I147" i="35"/>
  <c r="J147" i="35" s="1"/>
  <c r="I146" i="35"/>
  <c r="J146" i="35" s="1"/>
  <c r="I145" i="35"/>
  <c r="J145" i="35" s="1"/>
  <c r="I144" i="35"/>
  <c r="J144" i="35" s="1"/>
  <c r="I143" i="35"/>
  <c r="J143" i="35" s="1"/>
  <c r="I142" i="35"/>
  <c r="J142" i="35" s="1"/>
  <c r="I141" i="35"/>
  <c r="J141" i="35" s="1"/>
  <c r="I140" i="35"/>
  <c r="J140" i="35" s="1"/>
  <c r="I139" i="35"/>
  <c r="J139" i="35" s="1"/>
  <c r="I138" i="35"/>
  <c r="J138" i="35" s="1"/>
  <c r="I137" i="35"/>
  <c r="J137" i="35" s="1"/>
  <c r="I136" i="35"/>
  <c r="J136" i="35" s="1"/>
  <c r="I135" i="35"/>
  <c r="J135" i="35" s="1"/>
  <c r="I134" i="35"/>
  <c r="J134" i="35" s="1"/>
  <c r="I133" i="35"/>
  <c r="J133" i="35" s="1"/>
  <c r="I132" i="35"/>
  <c r="J132" i="35" s="1"/>
  <c r="I131" i="35"/>
  <c r="J131" i="35" s="1"/>
  <c r="I130" i="35"/>
  <c r="J130" i="35" s="1"/>
  <c r="I129" i="35"/>
  <c r="J129" i="35" s="1"/>
  <c r="I128" i="35"/>
  <c r="J128" i="35" s="1"/>
  <c r="I127" i="35"/>
  <c r="J127" i="35" s="1"/>
  <c r="I126" i="35"/>
  <c r="J126" i="35" s="1"/>
  <c r="I125" i="35"/>
  <c r="J125" i="35" s="1"/>
  <c r="I124" i="35"/>
  <c r="J124" i="35" s="1"/>
  <c r="I123" i="35"/>
  <c r="J123" i="35" s="1"/>
  <c r="I122" i="35"/>
  <c r="J122" i="35" s="1"/>
  <c r="I121" i="35"/>
  <c r="J121" i="35" s="1"/>
  <c r="I120" i="35"/>
  <c r="J120" i="35" s="1"/>
  <c r="I119" i="35"/>
  <c r="J119" i="35" s="1"/>
  <c r="I118" i="35"/>
  <c r="J118" i="35" s="1"/>
  <c r="I117" i="35"/>
  <c r="J117" i="35" s="1"/>
  <c r="I116" i="35"/>
  <c r="J116" i="35" s="1"/>
  <c r="I115" i="35"/>
  <c r="J115" i="35" s="1"/>
  <c r="I114" i="35"/>
  <c r="J114" i="35" s="1"/>
  <c r="I113" i="35"/>
  <c r="J113" i="35" s="1"/>
  <c r="I112" i="35"/>
  <c r="J112" i="35" s="1"/>
  <c r="I111" i="35"/>
  <c r="J111" i="35" s="1"/>
  <c r="I110" i="35"/>
  <c r="J110" i="35" s="1"/>
  <c r="I109" i="35"/>
  <c r="J109" i="35" s="1"/>
  <c r="I108" i="35"/>
  <c r="J108" i="35" s="1"/>
  <c r="I107" i="35"/>
  <c r="J107" i="35" s="1"/>
  <c r="I106" i="35"/>
  <c r="J106" i="35" s="1"/>
  <c r="I105" i="35"/>
  <c r="J105" i="35" s="1"/>
  <c r="I104" i="35"/>
  <c r="J104" i="35" s="1"/>
  <c r="I103" i="35"/>
  <c r="J103" i="35" s="1"/>
  <c r="I102" i="35"/>
  <c r="J102" i="35" s="1"/>
  <c r="I101" i="35"/>
  <c r="J101" i="35" s="1"/>
  <c r="I100" i="35"/>
  <c r="J100" i="35" s="1"/>
  <c r="I99" i="35"/>
  <c r="J99" i="35" s="1"/>
  <c r="I98" i="35"/>
  <c r="J98" i="35" s="1"/>
  <c r="I97" i="35"/>
  <c r="J97" i="35" s="1"/>
  <c r="I96" i="35"/>
  <c r="J96" i="35" s="1"/>
  <c r="I95" i="35"/>
  <c r="J95" i="35" s="1"/>
  <c r="I94" i="35"/>
  <c r="J94" i="35" s="1"/>
  <c r="I93" i="35"/>
  <c r="J93" i="35" s="1"/>
  <c r="I92" i="35"/>
  <c r="J92" i="35" s="1"/>
  <c r="I91" i="35"/>
  <c r="J91" i="35" s="1"/>
  <c r="I90" i="35"/>
  <c r="J90" i="35" s="1"/>
  <c r="I89" i="35"/>
  <c r="J89" i="35" s="1"/>
  <c r="I88" i="35"/>
  <c r="J88" i="35" s="1"/>
  <c r="I87" i="35"/>
  <c r="J87" i="35" s="1"/>
  <c r="I86" i="35"/>
  <c r="J86" i="35" s="1"/>
  <c r="I85" i="35"/>
  <c r="J85" i="35" s="1"/>
  <c r="I84" i="35"/>
  <c r="J84" i="35" s="1"/>
  <c r="I83" i="35"/>
  <c r="J83" i="35" s="1"/>
  <c r="I82" i="35"/>
  <c r="J82" i="35" s="1"/>
  <c r="I81" i="35"/>
  <c r="J81" i="35" s="1"/>
  <c r="I80" i="35"/>
  <c r="J80" i="35" s="1"/>
  <c r="I79" i="35"/>
  <c r="J79" i="35" s="1"/>
  <c r="I78" i="35"/>
  <c r="J78" i="35" s="1"/>
  <c r="I77" i="35"/>
  <c r="J77" i="35" s="1"/>
  <c r="I76" i="35"/>
  <c r="J76" i="35" s="1"/>
  <c r="I75" i="35"/>
  <c r="J75" i="35" s="1"/>
  <c r="I74" i="35"/>
  <c r="J74" i="35" s="1"/>
  <c r="I73" i="35"/>
  <c r="J73" i="35" s="1"/>
  <c r="I72" i="35"/>
  <c r="J72" i="35" s="1"/>
  <c r="I71" i="35"/>
  <c r="J71" i="35" s="1"/>
  <c r="I70" i="35"/>
  <c r="J70" i="35" s="1"/>
  <c r="I69" i="35"/>
  <c r="J69" i="35" s="1"/>
  <c r="I68" i="35"/>
  <c r="J68" i="35" s="1"/>
  <c r="I67" i="35"/>
  <c r="J67" i="35" s="1"/>
  <c r="I66" i="35"/>
  <c r="J66" i="35" s="1"/>
  <c r="I65" i="35"/>
  <c r="J65" i="35" s="1"/>
  <c r="I64" i="35"/>
  <c r="J64" i="35" s="1"/>
  <c r="I63" i="35"/>
  <c r="J63" i="35" s="1"/>
  <c r="I62" i="35"/>
  <c r="J62" i="35" s="1"/>
  <c r="I61" i="35"/>
  <c r="J61" i="35" s="1"/>
  <c r="I60" i="35"/>
  <c r="J60" i="35" s="1"/>
  <c r="I59" i="35"/>
  <c r="J59" i="35" s="1"/>
  <c r="I58" i="35"/>
  <c r="J58" i="35" s="1"/>
  <c r="I57" i="35"/>
  <c r="J57" i="35" s="1"/>
  <c r="I56" i="35"/>
  <c r="J56" i="35" s="1"/>
  <c r="I55" i="35"/>
  <c r="J55" i="35" s="1"/>
  <c r="I54" i="35"/>
  <c r="J54" i="35" s="1"/>
  <c r="I53" i="35"/>
  <c r="J53" i="35" s="1"/>
  <c r="I52" i="35"/>
  <c r="J52" i="35" s="1"/>
  <c r="I51" i="35"/>
  <c r="J51" i="35" s="1"/>
  <c r="I50" i="35"/>
  <c r="J50" i="35" s="1"/>
  <c r="I49" i="35"/>
  <c r="J49" i="35" s="1"/>
  <c r="I48" i="35"/>
  <c r="J48" i="35" s="1"/>
  <c r="I47" i="35"/>
  <c r="J47" i="35" s="1"/>
  <c r="I46" i="35"/>
  <c r="J46" i="35" s="1"/>
  <c r="I45" i="35"/>
  <c r="J45" i="35" s="1"/>
  <c r="I44" i="35"/>
  <c r="J44" i="35" s="1"/>
  <c r="I43" i="35"/>
  <c r="J43" i="35" s="1"/>
  <c r="I42" i="35"/>
  <c r="J42" i="35" s="1"/>
  <c r="I41" i="35"/>
  <c r="J41" i="35" s="1"/>
  <c r="I40" i="35"/>
  <c r="J40" i="35" s="1"/>
  <c r="I39" i="35"/>
  <c r="J39" i="35" s="1"/>
  <c r="I38" i="35"/>
  <c r="J38" i="35" s="1"/>
  <c r="I37" i="35"/>
  <c r="J37" i="35" s="1"/>
  <c r="I36" i="35"/>
  <c r="J36" i="35" s="1"/>
  <c r="I35" i="35"/>
  <c r="J35" i="35" s="1"/>
  <c r="I34" i="35"/>
  <c r="J34" i="35" s="1"/>
  <c r="I33" i="35"/>
  <c r="J33" i="35" s="1"/>
  <c r="I32" i="35"/>
  <c r="J32" i="35" s="1"/>
  <c r="I31" i="35"/>
  <c r="J31" i="35" s="1"/>
  <c r="I30" i="35"/>
  <c r="J30" i="35" s="1"/>
  <c r="I29" i="35"/>
  <c r="J29" i="35" s="1"/>
  <c r="I28" i="35"/>
  <c r="J28" i="35" s="1"/>
  <c r="I27" i="35"/>
  <c r="J27" i="35" s="1"/>
  <c r="I26" i="35"/>
  <c r="J26" i="35" s="1"/>
  <c r="I25" i="35"/>
  <c r="J25" i="35" s="1"/>
  <c r="I24" i="35"/>
  <c r="J24" i="35" s="1"/>
  <c r="I23" i="35"/>
  <c r="J23" i="35" s="1"/>
  <c r="I22" i="35"/>
  <c r="J22" i="35" s="1"/>
  <c r="I21" i="35"/>
  <c r="J21" i="35" s="1"/>
  <c r="I20" i="35"/>
  <c r="J20" i="35" s="1"/>
  <c r="I19" i="35"/>
  <c r="J19" i="35" s="1"/>
  <c r="I18" i="35"/>
  <c r="J18" i="35" s="1"/>
  <c r="I17" i="35"/>
  <c r="J17" i="35" s="1"/>
  <c r="I16" i="35"/>
  <c r="J16" i="35" s="1"/>
  <c r="I15" i="35"/>
  <c r="J15" i="35" s="1"/>
  <c r="I14" i="35"/>
  <c r="J14" i="35" s="1"/>
  <c r="I13" i="35"/>
  <c r="J13" i="35" s="1"/>
  <c r="I12" i="35"/>
  <c r="J12" i="35" s="1"/>
  <c r="I11" i="35"/>
  <c r="J11" i="35" s="1"/>
  <c r="I10" i="35"/>
  <c r="J10" i="35" s="1"/>
  <c r="I9" i="35"/>
  <c r="J9" i="35" s="1"/>
  <c r="I8" i="35"/>
  <c r="J8" i="35" s="1"/>
  <c r="I7" i="35"/>
  <c r="J7" i="35" s="1"/>
  <c r="I6" i="35"/>
  <c r="J6" i="35" s="1"/>
  <c r="I5" i="35"/>
  <c r="J5" i="35" s="1"/>
  <c r="I4" i="35"/>
  <c r="J4" i="35" s="1"/>
  <c r="I3" i="35"/>
  <c r="J3" i="35" s="1"/>
  <c r="I2" i="35"/>
  <c r="J2" i="35" s="1"/>
  <c r="I267" i="34"/>
  <c r="J267" i="34" s="1"/>
  <c r="I266" i="34"/>
  <c r="J266" i="34" s="1"/>
  <c r="I265" i="34"/>
  <c r="J265" i="34" s="1"/>
  <c r="I264" i="34"/>
  <c r="J264" i="34" s="1"/>
  <c r="I263" i="34"/>
  <c r="J263" i="34" s="1"/>
  <c r="I262" i="34"/>
  <c r="J262" i="34" s="1"/>
  <c r="I261" i="34"/>
  <c r="J261" i="34" s="1"/>
  <c r="I260" i="34"/>
  <c r="J260" i="34" s="1"/>
  <c r="I259" i="34"/>
  <c r="J259" i="34" s="1"/>
  <c r="I258" i="34"/>
  <c r="J258" i="34" s="1"/>
  <c r="I257" i="34"/>
  <c r="J257" i="34" s="1"/>
  <c r="I256" i="34"/>
  <c r="J256" i="34" s="1"/>
  <c r="I255" i="34"/>
  <c r="J255" i="34" s="1"/>
  <c r="I254" i="34"/>
  <c r="J254" i="34" s="1"/>
  <c r="I253" i="34"/>
  <c r="J253" i="34" s="1"/>
  <c r="I252" i="34"/>
  <c r="J252" i="34" s="1"/>
  <c r="I251" i="34"/>
  <c r="J251" i="34" s="1"/>
  <c r="I250" i="34"/>
  <c r="J250" i="34" s="1"/>
  <c r="I249" i="34"/>
  <c r="J249" i="34" s="1"/>
  <c r="I248" i="34"/>
  <c r="J248" i="34" s="1"/>
  <c r="I247" i="34"/>
  <c r="J247" i="34" s="1"/>
  <c r="I246" i="34"/>
  <c r="J246" i="34" s="1"/>
  <c r="I245" i="34"/>
  <c r="J245" i="34" s="1"/>
  <c r="I244" i="34"/>
  <c r="J244" i="34" s="1"/>
  <c r="I243" i="34"/>
  <c r="J243" i="34" s="1"/>
  <c r="I242" i="34"/>
  <c r="J242" i="34" s="1"/>
  <c r="I241" i="34"/>
  <c r="J241" i="34" s="1"/>
  <c r="I240" i="34"/>
  <c r="J240" i="34" s="1"/>
  <c r="I239" i="34"/>
  <c r="J239" i="34" s="1"/>
  <c r="I238" i="34"/>
  <c r="J238" i="34" s="1"/>
  <c r="I237" i="34"/>
  <c r="J237" i="34" s="1"/>
  <c r="I236" i="34"/>
  <c r="J236" i="34" s="1"/>
  <c r="I235" i="34"/>
  <c r="J235" i="34" s="1"/>
  <c r="I234" i="34"/>
  <c r="J234" i="34" s="1"/>
  <c r="I233" i="34"/>
  <c r="J233" i="34" s="1"/>
  <c r="I232" i="34"/>
  <c r="J232" i="34" s="1"/>
  <c r="I231" i="34"/>
  <c r="J231" i="34" s="1"/>
  <c r="I230" i="34"/>
  <c r="J230" i="34" s="1"/>
  <c r="I229" i="34"/>
  <c r="J229" i="34" s="1"/>
  <c r="I228" i="34"/>
  <c r="J228" i="34" s="1"/>
  <c r="I227" i="34"/>
  <c r="J227" i="34" s="1"/>
  <c r="I226" i="34"/>
  <c r="J226" i="34" s="1"/>
  <c r="I225" i="34"/>
  <c r="J225" i="34" s="1"/>
  <c r="I224" i="34"/>
  <c r="J224" i="34" s="1"/>
  <c r="I223" i="34"/>
  <c r="J223" i="34" s="1"/>
  <c r="I222" i="34"/>
  <c r="J222" i="34" s="1"/>
  <c r="I221" i="34"/>
  <c r="J221" i="34" s="1"/>
  <c r="I220" i="34"/>
  <c r="J220" i="34" s="1"/>
  <c r="I219" i="34"/>
  <c r="J219" i="34" s="1"/>
  <c r="I218" i="34"/>
  <c r="J218" i="34" s="1"/>
  <c r="I217" i="34"/>
  <c r="J217" i="34" s="1"/>
  <c r="I216" i="34"/>
  <c r="J216" i="34" s="1"/>
  <c r="I215" i="34"/>
  <c r="J215" i="34" s="1"/>
  <c r="I214" i="34"/>
  <c r="J214" i="34" s="1"/>
  <c r="I213" i="34"/>
  <c r="J213" i="34" s="1"/>
  <c r="I212" i="34"/>
  <c r="J212" i="34" s="1"/>
  <c r="I211" i="34"/>
  <c r="J211" i="34" s="1"/>
  <c r="I210" i="34"/>
  <c r="J210" i="34" s="1"/>
  <c r="I209" i="34"/>
  <c r="J209" i="34" s="1"/>
  <c r="I208" i="34"/>
  <c r="J208" i="34" s="1"/>
  <c r="I207" i="34"/>
  <c r="J207" i="34" s="1"/>
  <c r="I206" i="34"/>
  <c r="J206" i="34" s="1"/>
  <c r="I205" i="34"/>
  <c r="J205" i="34" s="1"/>
  <c r="I204" i="34"/>
  <c r="J204" i="34" s="1"/>
  <c r="I203" i="34"/>
  <c r="J203" i="34" s="1"/>
  <c r="I202" i="34"/>
  <c r="J202" i="34" s="1"/>
  <c r="I201" i="34"/>
  <c r="J201" i="34" s="1"/>
  <c r="I200" i="34"/>
  <c r="J200" i="34" s="1"/>
  <c r="I199" i="34"/>
  <c r="J199" i="34" s="1"/>
  <c r="I198" i="34"/>
  <c r="J198" i="34" s="1"/>
  <c r="I197" i="34"/>
  <c r="J197" i="34" s="1"/>
  <c r="I196" i="34"/>
  <c r="J196" i="34" s="1"/>
  <c r="I195" i="34"/>
  <c r="J195" i="34" s="1"/>
  <c r="I194" i="34"/>
  <c r="J194" i="34" s="1"/>
  <c r="I193" i="34"/>
  <c r="J193" i="34" s="1"/>
  <c r="I192" i="34"/>
  <c r="J192" i="34" s="1"/>
  <c r="I191" i="34"/>
  <c r="J191" i="34" s="1"/>
  <c r="I190" i="34"/>
  <c r="J190" i="34" s="1"/>
  <c r="I189" i="34"/>
  <c r="J189" i="34" s="1"/>
  <c r="I188" i="34"/>
  <c r="J188" i="34" s="1"/>
  <c r="I187" i="34"/>
  <c r="J187" i="34" s="1"/>
  <c r="I186" i="34"/>
  <c r="J186" i="34" s="1"/>
  <c r="I185" i="34"/>
  <c r="J185" i="34" s="1"/>
  <c r="I184" i="34"/>
  <c r="J184" i="34" s="1"/>
  <c r="I183" i="34"/>
  <c r="J183" i="34" s="1"/>
  <c r="I182" i="34"/>
  <c r="J182" i="34" s="1"/>
  <c r="I181" i="34"/>
  <c r="J181" i="34" s="1"/>
  <c r="I180" i="34"/>
  <c r="J180" i="34" s="1"/>
  <c r="I179" i="34"/>
  <c r="J179" i="34" s="1"/>
  <c r="I178" i="34"/>
  <c r="J178" i="34" s="1"/>
  <c r="I177" i="34"/>
  <c r="J177" i="34" s="1"/>
  <c r="I176" i="34"/>
  <c r="J176" i="34" s="1"/>
  <c r="I175" i="34"/>
  <c r="J175" i="34" s="1"/>
  <c r="I174" i="34"/>
  <c r="J174" i="34" s="1"/>
  <c r="I173" i="34"/>
  <c r="J173" i="34" s="1"/>
  <c r="I172" i="34"/>
  <c r="J172" i="34" s="1"/>
  <c r="I171" i="34"/>
  <c r="J171" i="34" s="1"/>
  <c r="I170" i="34"/>
  <c r="J170" i="34" s="1"/>
  <c r="I169" i="34"/>
  <c r="J169" i="34" s="1"/>
  <c r="I168" i="34"/>
  <c r="J168" i="34" s="1"/>
  <c r="I167" i="34"/>
  <c r="J167" i="34" s="1"/>
  <c r="I166" i="34"/>
  <c r="J166" i="34" s="1"/>
  <c r="I165" i="34"/>
  <c r="J165" i="34" s="1"/>
  <c r="I164" i="34"/>
  <c r="J164" i="34" s="1"/>
  <c r="I163" i="34"/>
  <c r="J163" i="34" s="1"/>
  <c r="I162" i="34"/>
  <c r="J162" i="34" s="1"/>
  <c r="I161" i="34"/>
  <c r="J161" i="34" s="1"/>
  <c r="I160" i="34"/>
  <c r="J160" i="34" s="1"/>
  <c r="I159" i="34"/>
  <c r="J159" i="34" s="1"/>
  <c r="I158" i="34"/>
  <c r="J158" i="34" s="1"/>
  <c r="I157" i="34"/>
  <c r="J157" i="34" s="1"/>
  <c r="I156" i="34"/>
  <c r="J156" i="34" s="1"/>
  <c r="I155" i="34"/>
  <c r="J155" i="34" s="1"/>
  <c r="I154" i="34"/>
  <c r="J154" i="34" s="1"/>
  <c r="I153" i="34"/>
  <c r="J153" i="34" s="1"/>
  <c r="I152" i="34"/>
  <c r="J152" i="34" s="1"/>
  <c r="I151" i="34"/>
  <c r="J151" i="34" s="1"/>
  <c r="I150" i="34"/>
  <c r="J150" i="34" s="1"/>
  <c r="I149" i="34"/>
  <c r="J149" i="34" s="1"/>
  <c r="I148" i="34"/>
  <c r="J148" i="34" s="1"/>
  <c r="I147" i="34"/>
  <c r="J147" i="34" s="1"/>
  <c r="I146" i="34"/>
  <c r="J146" i="34" s="1"/>
  <c r="I145" i="34"/>
  <c r="J145" i="34" s="1"/>
  <c r="I144" i="34"/>
  <c r="J144" i="34" s="1"/>
  <c r="I143" i="34"/>
  <c r="J143" i="34" s="1"/>
  <c r="I142" i="34"/>
  <c r="J142" i="34" s="1"/>
  <c r="I141" i="34"/>
  <c r="J141" i="34" s="1"/>
  <c r="I140" i="34"/>
  <c r="J140" i="34" s="1"/>
  <c r="I139" i="34"/>
  <c r="J139" i="34" s="1"/>
  <c r="I138" i="34"/>
  <c r="J138" i="34" s="1"/>
  <c r="I137" i="34"/>
  <c r="J137" i="34" s="1"/>
  <c r="I136" i="34"/>
  <c r="J136" i="34" s="1"/>
  <c r="I135" i="34"/>
  <c r="J135" i="34" s="1"/>
  <c r="I134" i="34"/>
  <c r="J134" i="34" s="1"/>
  <c r="I133" i="34"/>
  <c r="J133" i="34" s="1"/>
  <c r="I132" i="34"/>
  <c r="J132" i="34" s="1"/>
  <c r="I131" i="34"/>
  <c r="J131" i="34" s="1"/>
  <c r="I130" i="34"/>
  <c r="J130" i="34" s="1"/>
  <c r="I129" i="34"/>
  <c r="J129" i="34" s="1"/>
  <c r="I128" i="34"/>
  <c r="J128" i="34" s="1"/>
  <c r="I127" i="34"/>
  <c r="J127" i="34" s="1"/>
  <c r="I126" i="34"/>
  <c r="J126" i="34" s="1"/>
  <c r="I125" i="34"/>
  <c r="J125" i="34" s="1"/>
  <c r="I124" i="34"/>
  <c r="J124" i="34" s="1"/>
  <c r="I123" i="34"/>
  <c r="J123" i="34" s="1"/>
  <c r="I122" i="34"/>
  <c r="J122" i="34" s="1"/>
  <c r="I121" i="34"/>
  <c r="J121" i="34" s="1"/>
  <c r="I120" i="34"/>
  <c r="J120" i="34" s="1"/>
  <c r="I119" i="34"/>
  <c r="J119" i="34" s="1"/>
  <c r="I118" i="34"/>
  <c r="J118" i="34" s="1"/>
  <c r="I117" i="34"/>
  <c r="J117" i="34" s="1"/>
  <c r="I116" i="34"/>
  <c r="J116" i="34" s="1"/>
  <c r="I115" i="34"/>
  <c r="J115" i="34" s="1"/>
  <c r="I114" i="34"/>
  <c r="J114" i="34" s="1"/>
  <c r="I113" i="34"/>
  <c r="J113" i="34" s="1"/>
  <c r="I112" i="34"/>
  <c r="J112" i="34" s="1"/>
  <c r="I111" i="34"/>
  <c r="J111" i="34" s="1"/>
  <c r="I110" i="34"/>
  <c r="J110" i="34" s="1"/>
  <c r="I109" i="34"/>
  <c r="J109" i="34" s="1"/>
  <c r="I108" i="34"/>
  <c r="J108" i="34" s="1"/>
  <c r="I107" i="34"/>
  <c r="J107" i="34" s="1"/>
  <c r="I106" i="34"/>
  <c r="J106" i="34" s="1"/>
  <c r="I105" i="34"/>
  <c r="J105" i="34" s="1"/>
  <c r="I104" i="34"/>
  <c r="J104" i="34" s="1"/>
  <c r="I103" i="34"/>
  <c r="J103" i="34" s="1"/>
  <c r="I102" i="34"/>
  <c r="J102" i="34" s="1"/>
  <c r="I101" i="34"/>
  <c r="J101" i="34" s="1"/>
  <c r="I100" i="34"/>
  <c r="J100" i="34" s="1"/>
  <c r="I99" i="34"/>
  <c r="J99" i="34" s="1"/>
  <c r="I98" i="34"/>
  <c r="J98" i="34" s="1"/>
  <c r="I97" i="34"/>
  <c r="J97" i="34" s="1"/>
  <c r="I96" i="34"/>
  <c r="J96" i="34" s="1"/>
  <c r="I95" i="34"/>
  <c r="J95" i="34" s="1"/>
  <c r="I94" i="34"/>
  <c r="J94" i="34" s="1"/>
  <c r="I93" i="34"/>
  <c r="J93" i="34" s="1"/>
  <c r="I92" i="34"/>
  <c r="J92" i="34" s="1"/>
  <c r="I91" i="34"/>
  <c r="J91" i="34" s="1"/>
  <c r="I90" i="34"/>
  <c r="J90" i="34" s="1"/>
  <c r="I89" i="34"/>
  <c r="J89" i="34" s="1"/>
  <c r="I88" i="34"/>
  <c r="J88" i="34" s="1"/>
  <c r="I87" i="34"/>
  <c r="J87" i="34" s="1"/>
  <c r="I86" i="34"/>
  <c r="J86" i="34" s="1"/>
  <c r="I85" i="34"/>
  <c r="J85" i="34" s="1"/>
  <c r="I84" i="34"/>
  <c r="J84" i="34" s="1"/>
  <c r="I83" i="34"/>
  <c r="J83" i="34" s="1"/>
  <c r="I82" i="34"/>
  <c r="J82" i="34" s="1"/>
  <c r="I81" i="34"/>
  <c r="J81" i="34" s="1"/>
  <c r="I80" i="34"/>
  <c r="J80" i="34" s="1"/>
  <c r="I79" i="34"/>
  <c r="J79" i="34" s="1"/>
  <c r="I78" i="34"/>
  <c r="J78" i="34" s="1"/>
  <c r="I77" i="34"/>
  <c r="J77" i="34" s="1"/>
  <c r="I76" i="34"/>
  <c r="J76" i="34" s="1"/>
  <c r="I75" i="34"/>
  <c r="J75" i="34" s="1"/>
  <c r="I74" i="34"/>
  <c r="J74" i="34" s="1"/>
  <c r="I73" i="34"/>
  <c r="J73" i="34" s="1"/>
  <c r="I72" i="34"/>
  <c r="J72" i="34" s="1"/>
  <c r="I71" i="34"/>
  <c r="J71" i="34" s="1"/>
  <c r="I70" i="34"/>
  <c r="J70" i="34" s="1"/>
  <c r="I69" i="34"/>
  <c r="J69" i="34" s="1"/>
  <c r="I68" i="34"/>
  <c r="J68" i="34" s="1"/>
  <c r="I67" i="34"/>
  <c r="J67" i="34" s="1"/>
  <c r="I66" i="34"/>
  <c r="J66" i="34" s="1"/>
  <c r="I65" i="34"/>
  <c r="J65" i="34" s="1"/>
  <c r="I64" i="34"/>
  <c r="J64" i="34" s="1"/>
  <c r="I63" i="34"/>
  <c r="J63" i="34" s="1"/>
  <c r="I62" i="34"/>
  <c r="J62" i="34" s="1"/>
  <c r="I61" i="34"/>
  <c r="J61" i="34" s="1"/>
  <c r="I60" i="34"/>
  <c r="J60" i="34" s="1"/>
  <c r="I59" i="34"/>
  <c r="J59" i="34" s="1"/>
  <c r="I58" i="34"/>
  <c r="J58" i="34" s="1"/>
  <c r="I57" i="34"/>
  <c r="J57" i="34" s="1"/>
  <c r="I56" i="34"/>
  <c r="J56" i="34" s="1"/>
  <c r="I55" i="34"/>
  <c r="J55" i="34" s="1"/>
  <c r="I54" i="34"/>
  <c r="J54" i="34" s="1"/>
  <c r="I53" i="34"/>
  <c r="J53" i="34" s="1"/>
  <c r="I52" i="34"/>
  <c r="J52" i="34" s="1"/>
  <c r="I51" i="34"/>
  <c r="J51" i="34" s="1"/>
  <c r="I50" i="34"/>
  <c r="J50" i="34" s="1"/>
  <c r="I49" i="34"/>
  <c r="J49" i="34" s="1"/>
  <c r="I48" i="34"/>
  <c r="J48" i="34" s="1"/>
  <c r="I47" i="34"/>
  <c r="J47" i="34" s="1"/>
  <c r="I46" i="34"/>
  <c r="J46" i="34" s="1"/>
  <c r="I45" i="34"/>
  <c r="J45" i="34" s="1"/>
  <c r="I44" i="34"/>
  <c r="J44" i="34" s="1"/>
  <c r="I43" i="34"/>
  <c r="J43" i="34" s="1"/>
  <c r="I42" i="34"/>
  <c r="J42" i="34" s="1"/>
  <c r="I41" i="34"/>
  <c r="J41" i="34" s="1"/>
  <c r="I40" i="34"/>
  <c r="J40" i="34" s="1"/>
  <c r="I39" i="34"/>
  <c r="J39" i="34" s="1"/>
  <c r="I38" i="34"/>
  <c r="J38" i="34" s="1"/>
  <c r="I37" i="34"/>
  <c r="J37" i="34" s="1"/>
  <c r="I36" i="34"/>
  <c r="J36" i="34" s="1"/>
  <c r="I35" i="34"/>
  <c r="J35" i="34" s="1"/>
  <c r="I34" i="34"/>
  <c r="J34" i="34" s="1"/>
  <c r="I33" i="34"/>
  <c r="J33" i="34" s="1"/>
  <c r="I32" i="34"/>
  <c r="J32" i="34" s="1"/>
  <c r="I31" i="34"/>
  <c r="J31" i="34" s="1"/>
  <c r="I30" i="34"/>
  <c r="J30" i="34" s="1"/>
  <c r="I29" i="34"/>
  <c r="J29" i="34" s="1"/>
  <c r="I28" i="34"/>
  <c r="J28" i="34" s="1"/>
  <c r="I27" i="34"/>
  <c r="J27" i="34" s="1"/>
  <c r="I26" i="34"/>
  <c r="J26" i="34" s="1"/>
  <c r="I25" i="34"/>
  <c r="J25" i="34" s="1"/>
  <c r="I24" i="34"/>
  <c r="J24" i="34" s="1"/>
  <c r="I23" i="34"/>
  <c r="J23" i="34" s="1"/>
  <c r="I22" i="34"/>
  <c r="J22" i="34" s="1"/>
  <c r="I21" i="34"/>
  <c r="J21" i="34" s="1"/>
  <c r="I20" i="34"/>
  <c r="J20" i="34" s="1"/>
  <c r="I19" i="34"/>
  <c r="J19" i="34" s="1"/>
  <c r="I18" i="34"/>
  <c r="J18" i="34" s="1"/>
  <c r="I17" i="34"/>
  <c r="J17" i="34" s="1"/>
  <c r="I16" i="34"/>
  <c r="J16" i="34" s="1"/>
  <c r="I15" i="34"/>
  <c r="J15" i="34" s="1"/>
  <c r="I14" i="34"/>
  <c r="J14" i="34" s="1"/>
  <c r="I13" i="34"/>
  <c r="J13" i="34" s="1"/>
  <c r="I12" i="34"/>
  <c r="J12" i="34" s="1"/>
  <c r="I11" i="34"/>
  <c r="J11" i="34" s="1"/>
  <c r="I10" i="34"/>
  <c r="J10" i="34" s="1"/>
  <c r="I9" i="34"/>
  <c r="J9" i="34" s="1"/>
  <c r="I8" i="34"/>
  <c r="J8" i="34" s="1"/>
  <c r="I7" i="34"/>
  <c r="J7" i="34" s="1"/>
  <c r="I6" i="34"/>
  <c r="J6" i="34" s="1"/>
  <c r="I5" i="34"/>
  <c r="J5" i="34" s="1"/>
  <c r="I4" i="34"/>
  <c r="J4" i="34" s="1"/>
  <c r="I3" i="34"/>
  <c r="J3" i="34" s="1"/>
  <c r="I2" i="34"/>
  <c r="J2" i="34" s="1"/>
  <c r="I267" i="33"/>
  <c r="J267" i="33" s="1"/>
  <c r="I266" i="33"/>
  <c r="J266" i="33" s="1"/>
  <c r="I265" i="33"/>
  <c r="J265" i="33" s="1"/>
  <c r="I264" i="33"/>
  <c r="J264" i="33" s="1"/>
  <c r="I263" i="33"/>
  <c r="J263" i="33" s="1"/>
  <c r="I262" i="33"/>
  <c r="J262" i="33" s="1"/>
  <c r="I261" i="33"/>
  <c r="J261" i="33" s="1"/>
  <c r="I260" i="33"/>
  <c r="J260" i="33" s="1"/>
  <c r="I259" i="33"/>
  <c r="J259" i="33" s="1"/>
  <c r="I258" i="33"/>
  <c r="J258" i="33" s="1"/>
  <c r="I257" i="33"/>
  <c r="J257" i="33" s="1"/>
  <c r="I256" i="33"/>
  <c r="J256" i="33" s="1"/>
  <c r="I255" i="33"/>
  <c r="J255" i="33" s="1"/>
  <c r="I254" i="33"/>
  <c r="J254" i="33" s="1"/>
  <c r="I253" i="33"/>
  <c r="J253" i="33" s="1"/>
  <c r="I252" i="33"/>
  <c r="J252" i="33" s="1"/>
  <c r="I251" i="33"/>
  <c r="J251" i="33" s="1"/>
  <c r="I250" i="33"/>
  <c r="J250" i="33" s="1"/>
  <c r="I249" i="33"/>
  <c r="J249" i="33" s="1"/>
  <c r="I248" i="33"/>
  <c r="J248" i="33" s="1"/>
  <c r="I247" i="33"/>
  <c r="J247" i="33" s="1"/>
  <c r="I246" i="33"/>
  <c r="J246" i="33" s="1"/>
  <c r="I245" i="33"/>
  <c r="J245" i="33" s="1"/>
  <c r="I244" i="33"/>
  <c r="J244" i="33" s="1"/>
  <c r="I243" i="33"/>
  <c r="J243" i="33" s="1"/>
  <c r="I242" i="33"/>
  <c r="J242" i="33" s="1"/>
  <c r="I241" i="33"/>
  <c r="J241" i="33" s="1"/>
  <c r="I240" i="33"/>
  <c r="J240" i="33" s="1"/>
  <c r="I239" i="33"/>
  <c r="J239" i="33" s="1"/>
  <c r="I238" i="33"/>
  <c r="J238" i="33" s="1"/>
  <c r="I237" i="33"/>
  <c r="J237" i="33" s="1"/>
  <c r="I236" i="33"/>
  <c r="J236" i="33" s="1"/>
  <c r="I235" i="33"/>
  <c r="J235" i="33" s="1"/>
  <c r="I234" i="33"/>
  <c r="J234" i="33" s="1"/>
  <c r="I233" i="33"/>
  <c r="J233" i="33" s="1"/>
  <c r="I232" i="33"/>
  <c r="J232" i="33" s="1"/>
  <c r="I231" i="33"/>
  <c r="J231" i="33" s="1"/>
  <c r="I230" i="33"/>
  <c r="J230" i="33" s="1"/>
  <c r="I229" i="33"/>
  <c r="J229" i="33" s="1"/>
  <c r="I228" i="33"/>
  <c r="J228" i="33" s="1"/>
  <c r="I227" i="33"/>
  <c r="J227" i="33" s="1"/>
  <c r="I226" i="33"/>
  <c r="J226" i="33" s="1"/>
  <c r="I225" i="33"/>
  <c r="J225" i="33" s="1"/>
  <c r="I224" i="33"/>
  <c r="J224" i="33" s="1"/>
  <c r="I223" i="33"/>
  <c r="J223" i="33" s="1"/>
  <c r="I222" i="33"/>
  <c r="J222" i="33" s="1"/>
  <c r="I221" i="33"/>
  <c r="J221" i="33" s="1"/>
  <c r="I220" i="33"/>
  <c r="J220" i="33" s="1"/>
  <c r="I219" i="33"/>
  <c r="J219" i="33" s="1"/>
  <c r="I218" i="33"/>
  <c r="J218" i="33" s="1"/>
  <c r="I217" i="33"/>
  <c r="J217" i="33" s="1"/>
  <c r="I216" i="33"/>
  <c r="J216" i="33" s="1"/>
  <c r="I215" i="33"/>
  <c r="J215" i="33" s="1"/>
  <c r="I214" i="33"/>
  <c r="J214" i="33" s="1"/>
  <c r="I213" i="33"/>
  <c r="J213" i="33" s="1"/>
  <c r="I212" i="33"/>
  <c r="J212" i="33" s="1"/>
  <c r="I211" i="33"/>
  <c r="J211" i="33" s="1"/>
  <c r="I210" i="33"/>
  <c r="J210" i="33" s="1"/>
  <c r="I209" i="33"/>
  <c r="J209" i="33" s="1"/>
  <c r="I208" i="33"/>
  <c r="J208" i="33" s="1"/>
  <c r="I207" i="33"/>
  <c r="J207" i="33" s="1"/>
  <c r="I206" i="33"/>
  <c r="J206" i="33" s="1"/>
  <c r="I205" i="33"/>
  <c r="J205" i="33" s="1"/>
  <c r="I204" i="33"/>
  <c r="J204" i="33" s="1"/>
  <c r="I203" i="33"/>
  <c r="J203" i="33" s="1"/>
  <c r="I202" i="33"/>
  <c r="J202" i="33" s="1"/>
  <c r="I201" i="33"/>
  <c r="J201" i="33" s="1"/>
  <c r="I200" i="33"/>
  <c r="J200" i="33" s="1"/>
  <c r="I199" i="33"/>
  <c r="J199" i="33" s="1"/>
  <c r="I198" i="33"/>
  <c r="J198" i="33" s="1"/>
  <c r="I197" i="33"/>
  <c r="J197" i="33" s="1"/>
  <c r="I196" i="33"/>
  <c r="J196" i="33" s="1"/>
  <c r="I195" i="33"/>
  <c r="J195" i="33" s="1"/>
  <c r="I194" i="33"/>
  <c r="J194" i="33" s="1"/>
  <c r="I193" i="33"/>
  <c r="J193" i="33" s="1"/>
  <c r="I192" i="33"/>
  <c r="J192" i="33" s="1"/>
  <c r="I191" i="33"/>
  <c r="J191" i="33" s="1"/>
  <c r="I190" i="33"/>
  <c r="J190" i="33" s="1"/>
  <c r="I189" i="33"/>
  <c r="J189" i="33" s="1"/>
  <c r="I188" i="33"/>
  <c r="J188" i="33" s="1"/>
  <c r="I187" i="33"/>
  <c r="J187" i="33" s="1"/>
  <c r="I186" i="33"/>
  <c r="J186" i="33" s="1"/>
  <c r="I185" i="33"/>
  <c r="J185" i="33" s="1"/>
  <c r="I184" i="33"/>
  <c r="J184" i="33" s="1"/>
  <c r="I183" i="33"/>
  <c r="J183" i="33" s="1"/>
  <c r="I182" i="33"/>
  <c r="J182" i="33" s="1"/>
  <c r="I181" i="33"/>
  <c r="J181" i="33" s="1"/>
  <c r="I180" i="33"/>
  <c r="J180" i="33" s="1"/>
  <c r="I179" i="33"/>
  <c r="J179" i="33" s="1"/>
  <c r="I178" i="33"/>
  <c r="J178" i="33" s="1"/>
  <c r="I177" i="33"/>
  <c r="J177" i="33" s="1"/>
  <c r="I176" i="33"/>
  <c r="J176" i="33" s="1"/>
  <c r="I175" i="33"/>
  <c r="J175" i="33" s="1"/>
  <c r="I174" i="33"/>
  <c r="J174" i="33" s="1"/>
  <c r="I173" i="33"/>
  <c r="J173" i="33" s="1"/>
  <c r="I172" i="33"/>
  <c r="J172" i="33" s="1"/>
  <c r="I171" i="33"/>
  <c r="J171" i="33" s="1"/>
  <c r="I170" i="33"/>
  <c r="J170" i="33" s="1"/>
  <c r="I169" i="33"/>
  <c r="J169" i="33" s="1"/>
  <c r="I168" i="33"/>
  <c r="J168" i="33" s="1"/>
  <c r="I167" i="33"/>
  <c r="J167" i="33" s="1"/>
  <c r="I166" i="33"/>
  <c r="J166" i="33" s="1"/>
  <c r="I165" i="33"/>
  <c r="J165" i="33" s="1"/>
  <c r="I164" i="33"/>
  <c r="J164" i="33" s="1"/>
  <c r="I163" i="33"/>
  <c r="J163" i="33" s="1"/>
  <c r="I162" i="33"/>
  <c r="J162" i="33" s="1"/>
  <c r="I161" i="33"/>
  <c r="J161" i="33" s="1"/>
  <c r="I160" i="33"/>
  <c r="J160" i="33" s="1"/>
  <c r="I159" i="33"/>
  <c r="J159" i="33" s="1"/>
  <c r="I158" i="33"/>
  <c r="J158" i="33" s="1"/>
  <c r="I157" i="33"/>
  <c r="J157" i="33" s="1"/>
  <c r="I156" i="33"/>
  <c r="J156" i="33" s="1"/>
  <c r="I155" i="33"/>
  <c r="J155" i="33" s="1"/>
  <c r="I154" i="33"/>
  <c r="J154" i="33" s="1"/>
  <c r="I153" i="33"/>
  <c r="J153" i="33" s="1"/>
  <c r="I152" i="33"/>
  <c r="J152" i="33" s="1"/>
  <c r="I151" i="33"/>
  <c r="J151" i="33" s="1"/>
  <c r="I150" i="33"/>
  <c r="J150" i="33" s="1"/>
  <c r="I149" i="33"/>
  <c r="J149" i="33" s="1"/>
  <c r="I148" i="33"/>
  <c r="J148" i="33" s="1"/>
  <c r="I147" i="33"/>
  <c r="J147" i="33" s="1"/>
  <c r="I146" i="33"/>
  <c r="J146" i="33" s="1"/>
  <c r="I145" i="33"/>
  <c r="J145" i="33" s="1"/>
  <c r="I144" i="33"/>
  <c r="J144" i="33" s="1"/>
  <c r="I143" i="33"/>
  <c r="J143" i="33" s="1"/>
  <c r="I142" i="33"/>
  <c r="J142" i="33" s="1"/>
  <c r="I141" i="33"/>
  <c r="J141" i="33" s="1"/>
  <c r="I140" i="33"/>
  <c r="J140" i="33" s="1"/>
  <c r="I139" i="33"/>
  <c r="J139" i="33" s="1"/>
  <c r="I138" i="33"/>
  <c r="J138" i="33" s="1"/>
  <c r="I137" i="33"/>
  <c r="J137" i="33" s="1"/>
  <c r="I136" i="33"/>
  <c r="J136" i="33" s="1"/>
  <c r="I135" i="33"/>
  <c r="J135" i="33" s="1"/>
  <c r="I134" i="33"/>
  <c r="J134" i="33" s="1"/>
  <c r="I133" i="33"/>
  <c r="J133" i="33" s="1"/>
  <c r="I132" i="33"/>
  <c r="J132" i="33" s="1"/>
  <c r="I131" i="33"/>
  <c r="J131" i="33" s="1"/>
  <c r="I130" i="33"/>
  <c r="J130" i="33" s="1"/>
  <c r="I129" i="33"/>
  <c r="J129" i="33" s="1"/>
  <c r="I128" i="33"/>
  <c r="J128" i="33" s="1"/>
  <c r="I127" i="33"/>
  <c r="J127" i="33" s="1"/>
  <c r="I126" i="33"/>
  <c r="J126" i="33" s="1"/>
  <c r="I125" i="33"/>
  <c r="J125" i="33" s="1"/>
  <c r="I124" i="33"/>
  <c r="J124" i="33" s="1"/>
  <c r="I123" i="33"/>
  <c r="J123" i="33" s="1"/>
  <c r="I122" i="33"/>
  <c r="J122" i="33" s="1"/>
  <c r="I121" i="33"/>
  <c r="J121" i="33" s="1"/>
  <c r="I120" i="33"/>
  <c r="J120" i="33" s="1"/>
  <c r="I119" i="33"/>
  <c r="J119" i="33" s="1"/>
  <c r="I118" i="33"/>
  <c r="J118" i="33" s="1"/>
  <c r="I117" i="33"/>
  <c r="J117" i="33" s="1"/>
  <c r="I116" i="33"/>
  <c r="J116" i="33" s="1"/>
  <c r="I115" i="33"/>
  <c r="J115" i="33" s="1"/>
  <c r="I114" i="33"/>
  <c r="J114" i="33" s="1"/>
  <c r="I113" i="33"/>
  <c r="J113" i="33" s="1"/>
  <c r="I112" i="33"/>
  <c r="J112" i="33" s="1"/>
  <c r="I111" i="33"/>
  <c r="J111" i="33" s="1"/>
  <c r="I110" i="33"/>
  <c r="J110" i="33" s="1"/>
  <c r="I109" i="33"/>
  <c r="J109" i="33" s="1"/>
  <c r="I108" i="33"/>
  <c r="J108" i="33" s="1"/>
  <c r="I107" i="33"/>
  <c r="J107" i="33" s="1"/>
  <c r="I106" i="33"/>
  <c r="J106" i="33" s="1"/>
  <c r="I105" i="33"/>
  <c r="J105" i="33" s="1"/>
  <c r="I104" i="33"/>
  <c r="J104" i="33" s="1"/>
  <c r="I103" i="33"/>
  <c r="J103" i="33" s="1"/>
  <c r="I102" i="33"/>
  <c r="J102" i="33" s="1"/>
  <c r="I101" i="33"/>
  <c r="J101" i="33" s="1"/>
  <c r="I100" i="33"/>
  <c r="J100" i="33" s="1"/>
  <c r="I99" i="33"/>
  <c r="J99" i="33" s="1"/>
  <c r="I98" i="33"/>
  <c r="J98" i="33" s="1"/>
  <c r="I97" i="33"/>
  <c r="J97" i="33" s="1"/>
  <c r="I96" i="33"/>
  <c r="J96" i="33" s="1"/>
  <c r="I95" i="33"/>
  <c r="J95" i="33" s="1"/>
  <c r="I94" i="33"/>
  <c r="J94" i="33" s="1"/>
  <c r="I93" i="33"/>
  <c r="J93" i="33" s="1"/>
  <c r="I92" i="33"/>
  <c r="J92" i="33" s="1"/>
  <c r="I91" i="33"/>
  <c r="J91" i="33" s="1"/>
  <c r="I90" i="33"/>
  <c r="J90" i="33" s="1"/>
  <c r="I89" i="33"/>
  <c r="J89" i="33" s="1"/>
  <c r="I88" i="33"/>
  <c r="J88" i="33" s="1"/>
  <c r="I87" i="33"/>
  <c r="J87" i="33" s="1"/>
  <c r="I86" i="33"/>
  <c r="J86" i="33" s="1"/>
  <c r="I85" i="33"/>
  <c r="J85" i="33" s="1"/>
  <c r="I84" i="33"/>
  <c r="J84" i="33" s="1"/>
  <c r="I83" i="33"/>
  <c r="J83" i="33" s="1"/>
  <c r="I82" i="33"/>
  <c r="J82" i="33" s="1"/>
  <c r="I81" i="33"/>
  <c r="J81" i="33" s="1"/>
  <c r="I80" i="33"/>
  <c r="J80" i="33" s="1"/>
  <c r="I79" i="33"/>
  <c r="J79" i="33" s="1"/>
  <c r="I78" i="33"/>
  <c r="J78" i="33" s="1"/>
  <c r="I77" i="33"/>
  <c r="J77" i="33" s="1"/>
  <c r="I76" i="33"/>
  <c r="J76" i="33" s="1"/>
  <c r="I75" i="33"/>
  <c r="J75" i="33" s="1"/>
  <c r="I74" i="33"/>
  <c r="J74" i="33" s="1"/>
  <c r="I73" i="33"/>
  <c r="J73" i="33" s="1"/>
  <c r="I72" i="33"/>
  <c r="J72" i="33" s="1"/>
  <c r="I71" i="33"/>
  <c r="J71" i="33" s="1"/>
  <c r="I70" i="33"/>
  <c r="J70" i="33" s="1"/>
  <c r="I69" i="33"/>
  <c r="J69" i="33" s="1"/>
  <c r="I68" i="33"/>
  <c r="J68" i="33" s="1"/>
  <c r="I67" i="33"/>
  <c r="J67" i="33" s="1"/>
  <c r="I66" i="33"/>
  <c r="J66" i="33" s="1"/>
  <c r="I65" i="33"/>
  <c r="J65" i="33" s="1"/>
  <c r="I64" i="33"/>
  <c r="J64" i="33" s="1"/>
  <c r="I63" i="33"/>
  <c r="J63" i="33" s="1"/>
  <c r="I62" i="33"/>
  <c r="J62" i="33" s="1"/>
  <c r="I61" i="33"/>
  <c r="J61" i="33" s="1"/>
  <c r="I60" i="33"/>
  <c r="J60" i="33" s="1"/>
  <c r="I59" i="33"/>
  <c r="J59" i="33" s="1"/>
  <c r="I58" i="33"/>
  <c r="J58" i="33" s="1"/>
  <c r="I57" i="33"/>
  <c r="J57" i="33" s="1"/>
  <c r="I56" i="33"/>
  <c r="J56" i="33" s="1"/>
  <c r="I55" i="33"/>
  <c r="J55" i="33" s="1"/>
  <c r="I54" i="33"/>
  <c r="J54" i="33" s="1"/>
  <c r="I53" i="33"/>
  <c r="J53" i="33" s="1"/>
  <c r="I52" i="33"/>
  <c r="J52" i="33" s="1"/>
  <c r="I51" i="33"/>
  <c r="J51" i="33" s="1"/>
  <c r="I50" i="33"/>
  <c r="J50" i="33" s="1"/>
  <c r="I49" i="33"/>
  <c r="J49" i="33" s="1"/>
  <c r="I48" i="33"/>
  <c r="J48" i="33" s="1"/>
  <c r="I47" i="33"/>
  <c r="J47" i="33" s="1"/>
  <c r="I46" i="33"/>
  <c r="J46" i="33" s="1"/>
  <c r="I45" i="33"/>
  <c r="J45" i="33" s="1"/>
  <c r="I44" i="33"/>
  <c r="J44" i="33" s="1"/>
  <c r="I43" i="33"/>
  <c r="J43" i="33" s="1"/>
  <c r="I42" i="33"/>
  <c r="J42" i="33" s="1"/>
  <c r="I41" i="33"/>
  <c r="J41" i="33" s="1"/>
  <c r="I40" i="33"/>
  <c r="J40" i="33" s="1"/>
  <c r="I39" i="33"/>
  <c r="J39" i="33" s="1"/>
  <c r="I38" i="33"/>
  <c r="J38" i="33" s="1"/>
  <c r="I37" i="33"/>
  <c r="J37" i="33" s="1"/>
  <c r="I36" i="33"/>
  <c r="J36" i="33" s="1"/>
  <c r="I35" i="33"/>
  <c r="J35" i="33" s="1"/>
  <c r="I34" i="33"/>
  <c r="J34" i="33" s="1"/>
  <c r="I33" i="33"/>
  <c r="J33" i="33" s="1"/>
  <c r="I32" i="33"/>
  <c r="J32" i="33" s="1"/>
  <c r="I31" i="33"/>
  <c r="J31" i="33" s="1"/>
  <c r="I30" i="33"/>
  <c r="J30" i="33" s="1"/>
  <c r="I29" i="33"/>
  <c r="J29" i="33" s="1"/>
  <c r="I28" i="33"/>
  <c r="J28" i="33" s="1"/>
  <c r="I27" i="33"/>
  <c r="J27" i="33" s="1"/>
  <c r="I26" i="33"/>
  <c r="J26" i="33" s="1"/>
  <c r="I25" i="33"/>
  <c r="J25" i="33" s="1"/>
  <c r="I24" i="33"/>
  <c r="J24" i="33" s="1"/>
  <c r="I23" i="33"/>
  <c r="J23" i="33" s="1"/>
  <c r="I22" i="33"/>
  <c r="J22" i="33" s="1"/>
  <c r="I21" i="33"/>
  <c r="J21" i="33" s="1"/>
  <c r="I20" i="33"/>
  <c r="J20" i="33" s="1"/>
  <c r="I19" i="33"/>
  <c r="J19" i="33" s="1"/>
  <c r="I18" i="33"/>
  <c r="J18" i="33" s="1"/>
  <c r="I17" i="33"/>
  <c r="J17" i="33" s="1"/>
  <c r="I16" i="33"/>
  <c r="J16" i="33" s="1"/>
  <c r="I15" i="33"/>
  <c r="J15" i="33" s="1"/>
  <c r="I14" i="33"/>
  <c r="J14" i="33" s="1"/>
  <c r="I13" i="33"/>
  <c r="J13" i="33" s="1"/>
  <c r="I12" i="33"/>
  <c r="J12" i="33" s="1"/>
  <c r="I11" i="33"/>
  <c r="J11" i="33" s="1"/>
  <c r="I10" i="33"/>
  <c r="J10" i="33" s="1"/>
  <c r="I9" i="33"/>
  <c r="J9" i="33" s="1"/>
  <c r="I8" i="33"/>
  <c r="J8" i="33" s="1"/>
  <c r="I7" i="33"/>
  <c r="J7" i="33" s="1"/>
  <c r="I6" i="33"/>
  <c r="J6" i="33" s="1"/>
  <c r="I5" i="33"/>
  <c r="J5" i="33" s="1"/>
  <c r="I4" i="33"/>
  <c r="J4" i="33" s="1"/>
  <c r="I3" i="33"/>
  <c r="J3" i="33" s="1"/>
  <c r="I2" i="33"/>
  <c r="J2" i="33" s="1"/>
  <c r="I267" i="32"/>
  <c r="J267" i="32" s="1"/>
  <c r="I266" i="32"/>
  <c r="J266" i="32" s="1"/>
  <c r="I265" i="32"/>
  <c r="J265" i="32" s="1"/>
  <c r="I264" i="32"/>
  <c r="J264" i="32" s="1"/>
  <c r="I263" i="32"/>
  <c r="J263" i="32" s="1"/>
  <c r="I262" i="32"/>
  <c r="J262" i="32" s="1"/>
  <c r="I261" i="32"/>
  <c r="J261" i="32" s="1"/>
  <c r="I260" i="32"/>
  <c r="J260" i="32" s="1"/>
  <c r="I259" i="32"/>
  <c r="J259" i="32" s="1"/>
  <c r="I258" i="32"/>
  <c r="J258" i="32" s="1"/>
  <c r="I257" i="32"/>
  <c r="J257" i="32" s="1"/>
  <c r="I256" i="32"/>
  <c r="J256" i="32" s="1"/>
  <c r="I255" i="32"/>
  <c r="J255" i="32" s="1"/>
  <c r="I254" i="32"/>
  <c r="J254" i="32" s="1"/>
  <c r="I253" i="32"/>
  <c r="J253" i="32" s="1"/>
  <c r="I252" i="32"/>
  <c r="J252" i="32" s="1"/>
  <c r="I251" i="32"/>
  <c r="J251" i="32" s="1"/>
  <c r="I250" i="32"/>
  <c r="J250" i="32" s="1"/>
  <c r="I249" i="32"/>
  <c r="J249" i="32" s="1"/>
  <c r="I248" i="32"/>
  <c r="J248" i="32" s="1"/>
  <c r="I247" i="32"/>
  <c r="J247" i="32" s="1"/>
  <c r="I246" i="32"/>
  <c r="J246" i="32" s="1"/>
  <c r="I245" i="32"/>
  <c r="J245" i="32" s="1"/>
  <c r="I244" i="32"/>
  <c r="J244" i="32" s="1"/>
  <c r="I243" i="32"/>
  <c r="J243" i="32" s="1"/>
  <c r="I242" i="32"/>
  <c r="J242" i="32" s="1"/>
  <c r="I241" i="32"/>
  <c r="J241" i="32" s="1"/>
  <c r="I240" i="32"/>
  <c r="J240" i="32" s="1"/>
  <c r="I239" i="32"/>
  <c r="J239" i="32" s="1"/>
  <c r="I238" i="32"/>
  <c r="J238" i="32" s="1"/>
  <c r="I237" i="32"/>
  <c r="J237" i="32" s="1"/>
  <c r="I236" i="32"/>
  <c r="J236" i="32" s="1"/>
  <c r="I235" i="32"/>
  <c r="J235" i="32" s="1"/>
  <c r="I234" i="32"/>
  <c r="J234" i="32" s="1"/>
  <c r="I233" i="32"/>
  <c r="J233" i="32" s="1"/>
  <c r="I232" i="32"/>
  <c r="J232" i="32" s="1"/>
  <c r="I231" i="32"/>
  <c r="J231" i="32" s="1"/>
  <c r="I230" i="32"/>
  <c r="J230" i="32" s="1"/>
  <c r="I229" i="32"/>
  <c r="J229" i="32" s="1"/>
  <c r="I228" i="32"/>
  <c r="J228" i="32" s="1"/>
  <c r="I227" i="32"/>
  <c r="J227" i="32" s="1"/>
  <c r="I226" i="32"/>
  <c r="J226" i="32" s="1"/>
  <c r="I225" i="32"/>
  <c r="J225" i="32" s="1"/>
  <c r="I224" i="32"/>
  <c r="J224" i="32" s="1"/>
  <c r="I223" i="32"/>
  <c r="J223" i="32" s="1"/>
  <c r="I222" i="32"/>
  <c r="J222" i="32" s="1"/>
  <c r="I221" i="32"/>
  <c r="J221" i="32" s="1"/>
  <c r="I220" i="32"/>
  <c r="J220" i="32" s="1"/>
  <c r="I219" i="32"/>
  <c r="J219" i="32" s="1"/>
  <c r="I218" i="32"/>
  <c r="J218" i="32" s="1"/>
  <c r="I217" i="32"/>
  <c r="J217" i="32" s="1"/>
  <c r="I216" i="32"/>
  <c r="J216" i="32" s="1"/>
  <c r="I215" i="32"/>
  <c r="J215" i="32" s="1"/>
  <c r="I214" i="32"/>
  <c r="J214" i="32" s="1"/>
  <c r="I213" i="32"/>
  <c r="J213" i="32" s="1"/>
  <c r="I212" i="32"/>
  <c r="J212" i="32" s="1"/>
  <c r="I211" i="32"/>
  <c r="J211" i="32" s="1"/>
  <c r="I210" i="32"/>
  <c r="J210" i="32" s="1"/>
  <c r="I209" i="32"/>
  <c r="J209" i="32" s="1"/>
  <c r="I208" i="32"/>
  <c r="J208" i="32" s="1"/>
  <c r="I207" i="32"/>
  <c r="J207" i="32" s="1"/>
  <c r="I206" i="32"/>
  <c r="J206" i="32" s="1"/>
  <c r="I205" i="32"/>
  <c r="J205" i="32" s="1"/>
  <c r="I204" i="32"/>
  <c r="J204" i="32" s="1"/>
  <c r="I203" i="32"/>
  <c r="J203" i="32" s="1"/>
  <c r="I202" i="32"/>
  <c r="J202" i="32" s="1"/>
  <c r="I201" i="32"/>
  <c r="J201" i="32" s="1"/>
  <c r="I200" i="32"/>
  <c r="J200" i="32" s="1"/>
  <c r="I199" i="32"/>
  <c r="J199" i="32" s="1"/>
  <c r="I198" i="32"/>
  <c r="J198" i="32" s="1"/>
  <c r="I197" i="32"/>
  <c r="J197" i="32" s="1"/>
  <c r="I196" i="32"/>
  <c r="J196" i="32" s="1"/>
  <c r="I195" i="32"/>
  <c r="J195" i="32" s="1"/>
  <c r="I194" i="32"/>
  <c r="J194" i="32" s="1"/>
  <c r="I193" i="32"/>
  <c r="J193" i="32" s="1"/>
  <c r="I192" i="32"/>
  <c r="J192" i="32" s="1"/>
  <c r="I191" i="32"/>
  <c r="J191" i="32" s="1"/>
  <c r="I190" i="32"/>
  <c r="J190" i="32" s="1"/>
  <c r="I189" i="32"/>
  <c r="J189" i="32" s="1"/>
  <c r="I188" i="32"/>
  <c r="J188" i="32" s="1"/>
  <c r="I187" i="32"/>
  <c r="J187" i="32" s="1"/>
  <c r="I186" i="32"/>
  <c r="J186" i="32" s="1"/>
  <c r="I185" i="32"/>
  <c r="J185" i="32" s="1"/>
  <c r="I184" i="32"/>
  <c r="J184" i="32" s="1"/>
  <c r="I183" i="32"/>
  <c r="J183" i="32" s="1"/>
  <c r="I182" i="32"/>
  <c r="J182" i="32" s="1"/>
  <c r="I181" i="32"/>
  <c r="J181" i="32" s="1"/>
  <c r="I180" i="32"/>
  <c r="J180" i="32" s="1"/>
  <c r="I179" i="32"/>
  <c r="J179" i="32" s="1"/>
  <c r="I178" i="32"/>
  <c r="J178" i="32" s="1"/>
  <c r="I177" i="32"/>
  <c r="J177" i="32" s="1"/>
  <c r="I176" i="32"/>
  <c r="J176" i="32" s="1"/>
  <c r="I175" i="32"/>
  <c r="J175" i="32" s="1"/>
  <c r="I174" i="32"/>
  <c r="J174" i="32" s="1"/>
  <c r="I173" i="32"/>
  <c r="J173" i="32" s="1"/>
  <c r="I172" i="32"/>
  <c r="J172" i="32" s="1"/>
  <c r="I171" i="32"/>
  <c r="J171" i="32" s="1"/>
  <c r="I170" i="32"/>
  <c r="J170" i="32" s="1"/>
  <c r="I169" i="32"/>
  <c r="J169" i="32" s="1"/>
  <c r="I168" i="32"/>
  <c r="J168" i="32" s="1"/>
  <c r="I167" i="32"/>
  <c r="J167" i="32" s="1"/>
  <c r="I166" i="32"/>
  <c r="J166" i="32" s="1"/>
  <c r="I165" i="32"/>
  <c r="J165" i="32" s="1"/>
  <c r="I164" i="32"/>
  <c r="J164" i="32" s="1"/>
  <c r="I163" i="32"/>
  <c r="J163" i="32" s="1"/>
  <c r="I162" i="32"/>
  <c r="J162" i="32" s="1"/>
  <c r="I161" i="32"/>
  <c r="J161" i="32" s="1"/>
  <c r="I160" i="32"/>
  <c r="J160" i="32" s="1"/>
  <c r="I159" i="32"/>
  <c r="J159" i="32" s="1"/>
  <c r="I158" i="32"/>
  <c r="J158" i="32" s="1"/>
  <c r="I157" i="32"/>
  <c r="J157" i="32" s="1"/>
  <c r="I156" i="32"/>
  <c r="J156" i="32" s="1"/>
  <c r="I155" i="32"/>
  <c r="J155" i="32" s="1"/>
  <c r="I154" i="32"/>
  <c r="J154" i="32" s="1"/>
  <c r="I153" i="32"/>
  <c r="J153" i="32" s="1"/>
  <c r="I152" i="32"/>
  <c r="J152" i="32" s="1"/>
  <c r="I151" i="32"/>
  <c r="J151" i="32" s="1"/>
  <c r="I150" i="32"/>
  <c r="J150" i="32" s="1"/>
  <c r="I149" i="32"/>
  <c r="J149" i="32" s="1"/>
  <c r="I148" i="32"/>
  <c r="J148" i="32" s="1"/>
  <c r="I147" i="32"/>
  <c r="J147" i="32" s="1"/>
  <c r="I146" i="32"/>
  <c r="J146" i="32" s="1"/>
  <c r="I145" i="32"/>
  <c r="J145" i="32" s="1"/>
  <c r="I144" i="32"/>
  <c r="J144" i="32" s="1"/>
  <c r="I143" i="32"/>
  <c r="J143" i="32" s="1"/>
  <c r="I142" i="32"/>
  <c r="J142" i="32" s="1"/>
  <c r="I141" i="32"/>
  <c r="J141" i="32" s="1"/>
  <c r="I140" i="32"/>
  <c r="J140" i="32" s="1"/>
  <c r="I139" i="32"/>
  <c r="J139" i="32" s="1"/>
  <c r="I138" i="32"/>
  <c r="J138" i="32" s="1"/>
  <c r="I137" i="32"/>
  <c r="J137" i="32" s="1"/>
  <c r="I136" i="32"/>
  <c r="J136" i="32" s="1"/>
  <c r="I135" i="32"/>
  <c r="J135" i="32" s="1"/>
  <c r="I134" i="32"/>
  <c r="J134" i="32" s="1"/>
  <c r="I133" i="32"/>
  <c r="J133" i="32" s="1"/>
  <c r="I132" i="32"/>
  <c r="J132" i="32" s="1"/>
  <c r="I131" i="32"/>
  <c r="J131" i="32" s="1"/>
  <c r="I130" i="32"/>
  <c r="J130" i="32" s="1"/>
  <c r="I129" i="32"/>
  <c r="J129" i="32" s="1"/>
  <c r="I128" i="32"/>
  <c r="J128" i="32" s="1"/>
  <c r="I127" i="32"/>
  <c r="J127" i="32" s="1"/>
  <c r="I126" i="32"/>
  <c r="J126" i="32" s="1"/>
  <c r="I125" i="32"/>
  <c r="J125" i="32" s="1"/>
  <c r="I124" i="32"/>
  <c r="J124" i="32" s="1"/>
  <c r="I123" i="32"/>
  <c r="J123" i="32" s="1"/>
  <c r="I122" i="32"/>
  <c r="J122" i="32" s="1"/>
  <c r="I121" i="32"/>
  <c r="J121" i="32" s="1"/>
  <c r="I120" i="32"/>
  <c r="J120" i="32" s="1"/>
  <c r="I119" i="32"/>
  <c r="J119" i="32" s="1"/>
  <c r="I118" i="32"/>
  <c r="J118" i="32" s="1"/>
  <c r="I117" i="32"/>
  <c r="J117" i="32" s="1"/>
  <c r="I116" i="32"/>
  <c r="J116" i="32" s="1"/>
  <c r="I115" i="32"/>
  <c r="J115" i="32" s="1"/>
  <c r="I114" i="32"/>
  <c r="J114" i="32" s="1"/>
  <c r="I113" i="32"/>
  <c r="J113" i="32" s="1"/>
  <c r="I112" i="32"/>
  <c r="J112" i="32" s="1"/>
  <c r="I111" i="32"/>
  <c r="J111" i="32" s="1"/>
  <c r="I110" i="32"/>
  <c r="J110" i="32" s="1"/>
  <c r="I109" i="32"/>
  <c r="J109" i="32" s="1"/>
  <c r="I108" i="32"/>
  <c r="J108" i="32" s="1"/>
  <c r="I107" i="32"/>
  <c r="J107" i="32" s="1"/>
  <c r="I106" i="32"/>
  <c r="J106" i="32" s="1"/>
  <c r="I105" i="32"/>
  <c r="J105" i="32" s="1"/>
  <c r="I104" i="32"/>
  <c r="J104" i="32" s="1"/>
  <c r="I103" i="32"/>
  <c r="J103" i="32" s="1"/>
  <c r="I102" i="32"/>
  <c r="J102" i="32" s="1"/>
  <c r="I101" i="32"/>
  <c r="J101" i="32" s="1"/>
  <c r="I100" i="32"/>
  <c r="J100" i="32" s="1"/>
  <c r="I99" i="32"/>
  <c r="J99" i="32" s="1"/>
  <c r="I98" i="32"/>
  <c r="J98" i="32" s="1"/>
  <c r="I97" i="32"/>
  <c r="J97" i="32" s="1"/>
  <c r="I96" i="32"/>
  <c r="J96" i="32" s="1"/>
  <c r="I95" i="32"/>
  <c r="J95" i="32" s="1"/>
  <c r="I94" i="32"/>
  <c r="J94" i="32" s="1"/>
  <c r="I93" i="32"/>
  <c r="J93" i="32" s="1"/>
  <c r="I92" i="32"/>
  <c r="J92" i="32" s="1"/>
  <c r="I91" i="32"/>
  <c r="J91" i="32" s="1"/>
  <c r="I90" i="32"/>
  <c r="J90" i="32" s="1"/>
  <c r="I89" i="32"/>
  <c r="J89" i="32" s="1"/>
  <c r="I88" i="32"/>
  <c r="J88" i="32" s="1"/>
  <c r="I87" i="32"/>
  <c r="J87" i="32" s="1"/>
  <c r="I86" i="32"/>
  <c r="J86" i="32" s="1"/>
  <c r="I85" i="32"/>
  <c r="J85" i="32" s="1"/>
  <c r="I84" i="32"/>
  <c r="J84" i="32" s="1"/>
  <c r="I83" i="32"/>
  <c r="J83" i="32" s="1"/>
  <c r="I82" i="32"/>
  <c r="J82" i="32" s="1"/>
  <c r="I81" i="32"/>
  <c r="J81" i="32" s="1"/>
  <c r="I80" i="32"/>
  <c r="J80" i="32" s="1"/>
  <c r="I79" i="32"/>
  <c r="J79" i="32" s="1"/>
  <c r="I78" i="32"/>
  <c r="J78" i="32" s="1"/>
  <c r="I77" i="32"/>
  <c r="J77" i="32" s="1"/>
  <c r="I76" i="32"/>
  <c r="J76" i="32" s="1"/>
  <c r="I75" i="32"/>
  <c r="J75" i="32" s="1"/>
  <c r="I74" i="32"/>
  <c r="J74" i="32" s="1"/>
  <c r="I73" i="32"/>
  <c r="J73" i="32" s="1"/>
  <c r="I72" i="32"/>
  <c r="J72" i="32" s="1"/>
  <c r="I71" i="32"/>
  <c r="J71" i="32" s="1"/>
  <c r="I70" i="32"/>
  <c r="J70" i="32" s="1"/>
  <c r="I69" i="32"/>
  <c r="J69" i="32" s="1"/>
  <c r="I68" i="32"/>
  <c r="J68" i="32" s="1"/>
  <c r="I67" i="32"/>
  <c r="J67" i="32" s="1"/>
  <c r="I66" i="32"/>
  <c r="J66" i="32" s="1"/>
  <c r="I65" i="32"/>
  <c r="J65" i="32" s="1"/>
  <c r="I64" i="32"/>
  <c r="J64" i="32" s="1"/>
  <c r="I63" i="32"/>
  <c r="J63" i="32" s="1"/>
  <c r="I62" i="32"/>
  <c r="J62" i="32" s="1"/>
  <c r="I61" i="32"/>
  <c r="J61" i="32" s="1"/>
  <c r="I60" i="32"/>
  <c r="J60" i="32" s="1"/>
  <c r="I59" i="32"/>
  <c r="J59" i="32" s="1"/>
  <c r="I58" i="32"/>
  <c r="J58" i="32" s="1"/>
  <c r="I57" i="32"/>
  <c r="J57" i="32" s="1"/>
  <c r="I56" i="32"/>
  <c r="J56" i="32" s="1"/>
  <c r="I55" i="32"/>
  <c r="J55" i="32" s="1"/>
  <c r="I54" i="32"/>
  <c r="J54" i="32" s="1"/>
  <c r="I53" i="32"/>
  <c r="J53" i="32" s="1"/>
  <c r="I52" i="32"/>
  <c r="J52" i="32" s="1"/>
  <c r="I51" i="32"/>
  <c r="J51" i="32" s="1"/>
  <c r="I50" i="32"/>
  <c r="J50" i="32" s="1"/>
  <c r="I49" i="32"/>
  <c r="J49" i="32" s="1"/>
  <c r="I48" i="32"/>
  <c r="J48" i="32" s="1"/>
  <c r="I47" i="32"/>
  <c r="J47" i="32" s="1"/>
  <c r="I46" i="32"/>
  <c r="J46" i="32" s="1"/>
  <c r="I45" i="32"/>
  <c r="J45" i="32" s="1"/>
  <c r="I44" i="32"/>
  <c r="J44" i="32" s="1"/>
  <c r="I43" i="32"/>
  <c r="J43" i="32" s="1"/>
  <c r="I42" i="32"/>
  <c r="J42" i="32" s="1"/>
  <c r="I41" i="32"/>
  <c r="J41" i="32" s="1"/>
  <c r="I40" i="32"/>
  <c r="J40" i="32" s="1"/>
  <c r="I39" i="32"/>
  <c r="J39" i="32" s="1"/>
  <c r="I38" i="32"/>
  <c r="J38" i="32" s="1"/>
  <c r="I37" i="32"/>
  <c r="J37" i="32" s="1"/>
  <c r="I36" i="32"/>
  <c r="J36" i="32" s="1"/>
  <c r="I35" i="32"/>
  <c r="J35" i="32" s="1"/>
  <c r="I34" i="32"/>
  <c r="J34" i="32" s="1"/>
  <c r="I33" i="32"/>
  <c r="J33" i="32" s="1"/>
  <c r="I32" i="32"/>
  <c r="J32" i="32" s="1"/>
  <c r="I31" i="32"/>
  <c r="J31" i="32" s="1"/>
  <c r="I30" i="32"/>
  <c r="J30" i="32" s="1"/>
  <c r="I29" i="32"/>
  <c r="J29" i="32" s="1"/>
  <c r="I28" i="32"/>
  <c r="J28" i="32" s="1"/>
  <c r="I27" i="32"/>
  <c r="J27" i="32" s="1"/>
  <c r="I26" i="32"/>
  <c r="J26" i="32" s="1"/>
  <c r="I25" i="32"/>
  <c r="J25" i="32" s="1"/>
  <c r="I24" i="32"/>
  <c r="J24" i="32" s="1"/>
  <c r="I23" i="32"/>
  <c r="J23" i="32" s="1"/>
  <c r="I22" i="32"/>
  <c r="J22" i="32" s="1"/>
  <c r="I21" i="32"/>
  <c r="J21" i="32" s="1"/>
  <c r="I20" i="32"/>
  <c r="J20" i="32" s="1"/>
  <c r="I19" i="32"/>
  <c r="J19" i="32" s="1"/>
  <c r="I18" i="32"/>
  <c r="J18" i="32" s="1"/>
  <c r="I17" i="32"/>
  <c r="J17" i="32" s="1"/>
  <c r="I16" i="32"/>
  <c r="J16" i="32" s="1"/>
  <c r="I15" i="32"/>
  <c r="J15" i="32" s="1"/>
  <c r="I14" i="32"/>
  <c r="J14" i="32" s="1"/>
  <c r="I13" i="32"/>
  <c r="J13" i="32" s="1"/>
  <c r="I12" i="32"/>
  <c r="J12" i="32" s="1"/>
  <c r="I11" i="32"/>
  <c r="J11" i="32" s="1"/>
  <c r="I10" i="32"/>
  <c r="J10" i="32" s="1"/>
  <c r="I9" i="32"/>
  <c r="J9" i="32" s="1"/>
  <c r="I8" i="32"/>
  <c r="J8" i="32" s="1"/>
  <c r="I7" i="32"/>
  <c r="J7" i="32" s="1"/>
  <c r="I6" i="32"/>
  <c r="J6" i="32" s="1"/>
  <c r="I5" i="32"/>
  <c r="J5" i="32" s="1"/>
  <c r="I4" i="32"/>
  <c r="J4" i="32" s="1"/>
  <c r="I3" i="32"/>
  <c r="J3" i="32" s="1"/>
  <c r="I2" i="32"/>
  <c r="J2" i="32" s="1"/>
  <c r="I267" i="31"/>
  <c r="J267" i="31" s="1"/>
  <c r="I266" i="31"/>
  <c r="J266" i="31" s="1"/>
  <c r="I265" i="31"/>
  <c r="J265" i="31" s="1"/>
  <c r="I264" i="31"/>
  <c r="J264" i="31" s="1"/>
  <c r="I263" i="31"/>
  <c r="J263" i="31" s="1"/>
  <c r="I262" i="31"/>
  <c r="J262" i="31" s="1"/>
  <c r="I261" i="31"/>
  <c r="J261" i="31" s="1"/>
  <c r="I260" i="31"/>
  <c r="J260" i="31" s="1"/>
  <c r="I259" i="31"/>
  <c r="J259" i="31" s="1"/>
  <c r="I258" i="31"/>
  <c r="J258" i="31" s="1"/>
  <c r="I257" i="31"/>
  <c r="J257" i="31" s="1"/>
  <c r="I256" i="31"/>
  <c r="J256" i="31" s="1"/>
  <c r="I255" i="31"/>
  <c r="J255" i="31" s="1"/>
  <c r="I254" i="31"/>
  <c r="J254" i="31" s="1"/>
  <c r="I253" i="31"/>
  <c r="J253" i="31" s="1"/>
  <c r="I252" i="31"/>
  <c r="J252" i="31" s="1"/>
  <c r="I251" i="31"/>
  <c r="J251" i="31" s="1"/>
  <c r="I250" i="31"/>
  <c r="J250" i="31" s="1"/>
  <c r="I249" i="31"/>
  <c r="J249" i="31" s="1"/>
  <c r="I248" i="31"/>
  <c r="J248" i="31" s="1"/>
  <c r="I247" i="31"/>
  <c r="J247" i="31" s="1"/>
  <c r="I246" i="31"/>
  <c r="J246" i="31" s="1"/>
  <c r="I245" i="31"/>
  <c r="J245" i="31" s="1"/>
  <c r="I244" i="31"/>
  <c r="J244" i="31" s="1"/>
  <c r="I243" i="31"/>
  <c r="J243" i="31" s="1"/>
  <c r="I242" i="31"/>
  <c r="J242" i="31" s="1"/>
  <c r="I241" i="31"/>
  <c r="J241" i="31" s="1"/>
  <c r="I240" i="31"/>
  <c r="J240" i="31" s="1"/>
  <c r="I239" i="31"/>
  <c r="J239" i="31" s="1"/>
  <c r="I238" i="31"/>
  <c r="J238" i="31" s="1"/>
  <c r="I237" i="31"/>
  <c r="J237" i="31" s="1"/>
  <c r="I236" i="31"/>
  <c r="J236" i="31" s="1"/>
  <c r="I235" i="31"/>
  <c r="J235" i="31" s="1"/>
  <c r="I234" i="31"/>
  <c r="J234" i="31" s="1"/>
  <c r="I233" i="31"/>
  <c r="J233" i="31" s="1"/>
  <c r="I232" i="31"/>
  <c r="J232" i="31" s="1"/>
  <c r="I231" i="31"/>
  <c r="J231" i="31" s="1"/>
  <c r="I230" i="31"/>
  <c r="J230" i="31" s="1"/>
  <c r="I229" i="31"/>
  <c r="J229" i="31" s="1"/>
  <c r="I228" i="31"/>
  <c r="J228" i="31" s="1"/>
  <c r="I227" i="31"/>
  <c r="J227" i="31" s="1"/>
  <c r="I226" i="31"/>
  <c r="J226" i="31" s="1"/>
  <c r="I225" i="31"/>
  <c r="J225" i="31" s="1"/>
  <c r="I224" i="31"/>
  <c r="J224" i="31" s="1"/>
  <c r="I223" i="31"/>
  <c r="J223" i="31" s="1"/>
  <c r="I222" i="31"/>
  <c r="J222" i="31" s="1"/>
  <c r="I221" i="31"/>
  <c r="J221" i="31" s="1"/>
  <c r="I220" i="31"/>
  <c r="J220" i="31" s="1"/>
  <c r="I219" i="31"/>
  <c r="J219" i="31" s="1"/>
  <c r="I218" i="31"/>
  <c r="J218" i="31" s="1"/>
  <c r="I217" i="31"/>
  <c r="J217" i="31" s="1"/>
  <c r="I216" i="31"/>
  <c r="J216" i="31" s="1"/>
  <c r="I215" i="31"/>
  <c r="J215" i="31" s="1"/>
  <c r="I214" i="31"/>
  <c r="J214" i="31" s="1"/>
  <c r="I213" i="31"/>
  <c r="J213" i="31" s="1"/>
  <c r="I212" i="31"/>
  <c r="J212" i="31" s="1"/>
  <c r="I211" i="31"/>
  <c r="J211" i="31" s="1"/>
  <c r="I210" i="31"/>
  <c r="J210" i="31" s="1"/>
  <c r="I209" i="31"/>
  <c r="J209" i="31" s="1"/>
  <c r="I208" i="31"/>
  <c r="J208" i="31" s="1"/>
  <c r="I207" i="31"/>
  <c r="J207" i="31" s="1"/>
  <c r="I206" i="31"/>
  <c r="J206" i="31" s="1"/>
  <c r="I205" i="31"/>
  <c r="J205" i="31" s="1"/>
  <c r="I204" i="31"/>
  <c r="J204" i="31" s="1"/>
  <c r="I203" i="31"/>
  <c r="J203" i="31" s="1"/>
  <c r="I202" i="31"/>
  <c r="J202" i="31" s="1"/>
  <c r="I201" i="31"/>
  <c r="J201" i="31" s="1"/>
  <c r="I200" i="31"/>
  <c r="J200" i="31" s="1"/>
  <c r="I199" i="31"/>
  <c r="J199" i="31" s="1"/>
  <c r="I198" i="31"/>
  <c r="J198" i="31" s="1"/>
  <c r="I197" i="31"/>
  <c r="J197" i="31" s="1"/>
  <c r="I196" i="31"/>
  <c r="J196" i="31" s="1"/>
  <c r="I195" i="31"/>
  <c r="J195" i="31" s="1"/>
  <c r="I194" i="31"/>
  <c r="J194" i="31" s="1"/>
  <c r="I193" i="31"/>
  <c r="J193" i="31" s="1"/>
  <c r="I192" i="31"/>
  <c r="J192" i="31" s="1"/>
  <c r="I191" i="31"/>
  <c r="J191" i="31" s="1"/>
  <c r="I190" i="31"/>
  <c r="J190" i="31" s="1"/>
  <c r="I189" i="31"/>
  <c r="J189" i="31" s="1"/>
  <c r="I188" i="31"/>
  <c r="J188" i="31" s="1"/>
  <c r="I187" i="31"/>
  <c r="J187" i="31" s="1"/>
  <c r="I186" i="31"/>
  <c r="J186" i="31" s="1"/>
  <c r="I185" i="31"/>
  <c r="J185" i="31" s="1"/>
  <c r="I184" i="31"/>
  <c r="J184" i="31" s="1"/>
  <c r="I183" i="31"/>
  <c r="J183" i="31" s="1"/>
  <c r="I182" i="31"/>
  <c r="J182" i="31" s="1"/>
  <c r="I181" i="31"/>
  <c r="J181" i="31" s="1"/>
  <c r="I180" i="31"/>
  <c r="J180" i="31" s="1"/>
  <c r="I179" i="31"/>
  <c r="J179" i="31" s="1"/>
  <c r="I178" i="31"/>
  <c r="J178" i="31" s="1"/>
  <c r="I177" i="31"/>
  <c r="J177" i="31" s="1"/>
  <c r="I176" i="31"/>
  <c r="J176" i="31" s="1"/>
  <c r="I175" i="31"/>
  <c r="J175" i="31" s="1"/>
  <c r="I174" i="31"/>
  <c r="J174" i="31" s="1"/>
  <c r="I173" i="31"/>
  <c r="J173" i="31" s="1"/>
  <c r="I172" i="31"/>
  <c r="J172" i="31" s="1"/>
  <c r="I171" i="31"/>
  <c r="J171" i="31" s="1"/>
  <c r="I170" i="31"/>
  <c r="J170" i="31" s="1"/>
  <c r="I169" i="31"/>
  <c r="J169" i="31" s="1"/>
  <c r="I168" i="31"/>
  <c r="J168" i="31" s="1"/>
  <c r="I167" i="31"/>
  <c r="J167" i="31" s="1"/>
  <c r="I166" i="31"/>
  <c r="J166" i="31" s="1"/>
  <c r="I165" i="31"/>
  <c r="J165" i="31" s="1"/>
  <c r="I164" i="31"/>
  <c r="J164" i="31" s="1"/>
  <c r="I163" i="31"/>
  <c r="J163" i="31" s="1"/>
  <c r="I162" i="31"/>
  <c r="J162" i="31" s="1"/>
  <c r="I161" i="31"/>
  <c r="J161" i="31" s="1"/>
  <c r="I160" i="31"/>
  <c r="J160" i="31" s="1"/>
  <c r="I159" i="31"/>
  <c r="J159" i="31" s="1"/>
  <c r="I158" i="31"/>
  <c r="J158" i="31" s="1"/>
  <c r="I157" i="31"/>
  <c r="J157" i="31" s="1"/>
  <c r="I156" i="31"/>
  <c r="J156" i="31" s="1"/>
  <c r="I155" i="31"/>
  <c r="J155" i="31" s="1"/>
  <c r="I154" i="31"/>
  <c r="J154" i="31" s="1"/>
  <c r="I153" i="31"/>
  <c r="J153" i="31" s="1"/>
  <c r="I152" i="31"/>
  <c r="J152" i="31" s="1"/>
  <c r="I151" i="31"/>
  <c r="J151" i="31" s="1"/>
  <c r="I150" i="31"/>
  <c r="J150" i="31" s="1"/>
  <c r="I149" i="31"/>
  <c r="J149" i="31" s="1"/>
  <c r="I148" i="31"/>
  <c r="J148" i="31" s="1"/>
  <c r="I147" i="31"/>
  <c r="J147" i="31" s="1"/>
  <c r="I146" i="31"/>
  <c r="J146" i="31" s="1"/>
  <c r="I145" i="31"/>
  <c r="J145" i="31" s="1"/>
  <c r="I144" i="31"/>
  <c r="J144" i="31" s="1"/>
  <c r="I143" i="31"/>
  <c r="J143" i="31" s="1"/>
  <c r="I142" i="31"/>
  <c r="J142" i="31" s="1"/>
  <c r="I141" i="31"/>
  <c r="J141" i="31" s="1"/>
  <c r="I140" i="31"/>
  <c r="J140" i="31" s="1"/>
  <c r="I139" i="31"/>
  <c r="J139" i="31" s="1"/>
  <c r="I138" i="31"/>
  <c r="J138" i="31" s="1"/>
  <c r="I137" i="31"/>
  <c r="J137" i="31" s="1"/>
  <c r="I136" i="31"/>
  <c r="J136" i="31" s="1"/>
  <c r="I135" i="31"/>
  <c r="J135" i="31" s="1"/>
  <c r="I134" i="31"/>
  <c r="J134" i="31" s="1"/>
  <c r="I133" i="31"/>
  <c r="J133" i="31" s="1"/>
  <c r="I132" i="31"/>
  <c r="J132" i="31" s="1"/>
  <c r="I131" i="31"/>
  <c r="J131" i="31" s="1"/>
  <c r="I130" i="31"/>
  <c r="J130" i="31" s="1"/>
  <c r="I129" i="31"/>
  <c r="J129" i="31" s="1"/>
  <c r="I128" i="31"/>
  <c r="J128" i="31" s="1"/>
  <c r="I127" i="31"/>
  <c r="J127" i="31" s="1"/>
  <c r="I126" i="31"/>
  <c r="J126" i="31" s="1"/>
  <c r="I125" i="31"/>
  <c r="J125" i="31" s="1"/>
  <c r="I124" i="31"/>
  <c r="J124" i="31" s="1"/>
  <c r="I123" i="31"/>
  <c r="J123" i="31" s="1"/>
  <c r="I122" i="31"/>
  <c r="J122" i="31" s="1"/>
  <c r="I121" i="31"/>
  <c r="J121" i="31" s="1"/>
  <c r="I120" i="31"/>
  <c r="J120" i="31" s="1"/>
  <c r="I119" i="31"/>
  <c r="J119" i="31" s="1"/>
  <c r="I118" i="31"/>
  <c r="J118" i="31" s="1"/>
  <c r="I117" i="31"/>
  <c r="J117" i="31" s="1"/>
  <c r="I116" i="31"/>
  <c r="J116" i="31" s="1"/>
  <c r="I115" i="31"/>
  <c r="J115" i="31" s="1"/>
  <c r="I114" i="31"/>
  <c r="J114" i="31" s="1"/>
  <c r="I113" i="31"/>
  <c r="J113" i="31" s="1"/>
  <c r="I112" i="31"/>
  <c r="J112" i="31" s="1"/>
  <c r="I111" i="31"/>
  <c r="J111" i="31" s="1"/>
  <c r="I110" i="31"/>
  <c r="J110" i="31" s="1"/>
  <c r="I109" i="31"/>
  <c r="J109" i="31" s="1"/>
  <c r="I108" i="31"/>
  <c r="J108" i="31" s="1"/>
  <c r="I107" i="31"/>
  <c r="J107" i="31" s="1"/>
  <c r="I106" i="31"/>
  <c r="J106" i="31" s="1"/>
  <c r="I105" i="31"/>
  <c r="J105" i="31" s="1"/>
  <c r="I104" i="31"/>
  <c r="J104" i="31" s="1"/>
  <c r="I103" i="31"/>
  <c r="J103" i="31" s="1"/>
  <c r="I102" i="31"/>
  <c r="J102" i="31" s="1"/>
  <c r="I101" i="31"/>
  <c r="J101" i="31" s="1"/>
  <c r="I100" i="31"/>
  <c r="J100" i="31" s="1"/>
  <c r="I99" i="31"/>
  <c r="J99" i="31" s="1"/>
  <c r="I98" i="31"/>
  <c r="J98" i="31" s="1"/>
  <c r="I97" i="31"/>
  <c r="J97" i="31" s="1"/>
  <c r="I96" i="31"/>
  <c r="J96" i="31" s="1"/>
  <c r="I95" i="31"/>
  <c r="J95" i="31" s="1"/>
  <c r="I94" i="31"/>
  <c r="J94" i="31" s="1"/>
  <c r="I93" i="31"/>
  <c r="J93" i="31" s="1"/>
  <c r="I92" i="31"/>
  <c r="J92" i="31" s="1"/>
  <c r="I91" i="31"/>
  <c r="J91" i="31" s="1"/>
  <c r="I90" i="31"/>
  <c r="J90" i="31" s="1"/>
  <c r="I89" i="31"/>
  <c r="J89" i="31" s="1"/>
  <c r="I88" i="31"/>
  <c r="J88" i="31" s="1"/>
  <c r="I87" i="31"/>
  <c r="J87" i="31" s="1"/>
  <c r="I86" i="31"/>
  <c r="J86" i="31" s="1"/>
  <c r="I85" i="31"/>
  <c r="J85" i="31" s="1"/>
  <c r="I84" i="31"/>
  <c r="J84" i="31" s="1"/>
  <c r="I83" i="31"/>
  <c r="J83" i="31" s="1"/>
  <c r="I82" i="31"/>
  <c r="J82" i="31" s="1"/>
  <c r="I81" i="31"/>
  <c r="J81" i="31" s="1"/>
  <c r="I80" i="31"/>
  <c r="J80" i="31" s="1"/>
  <c r="I79" i="31"/>
  <c r="J79" i="31" s="1"/>
  <c r="I78" i="31"/>
  <c r="J78" i="31" s="1"/>
  <c r="I77" i="31"/>
  <c r="J77" i="31" s="1"/>
  <c r="I76" i="31"/>
  <c r="J76" i="31" s="1"/>
  <c r="I75" i="31"/>
  <c r="J75" i="31" s="1"/>
  <c r="I74" i="31"/>
  <c r="J74" i="31" s="1"/>
  <c r="I73" i="31"/>
  <c r="J73" i="31" s="1"/>
  <c r="I72" i="31"/>
  <c r="J72" i="31" s="1"/>
  <c r="I71" i="31"/>
  <c r="J71" i="31" s="1"/>
  <c r="I70" i="31"/>
  <c r="J70" i="31" s="1"/>
  <c r="I69" i="31"/>
  <c r="J69" i="31" s="1"/>
  <c r="I68" i="31"/>
  <c r="J68" i="31" s="1"/>
  <c r="I67" i="31"/>
  <c r="J67" i="31" s="1"/>
  <c r="I66" i="31"/>
  <c r="J66" i="31" s="1"/>
  <c r="I65" i="31"/>
  <c r="J65" i="31" s="1"/>
  <c r="I64" i="31"/>
  <c r="J64" i="31" s="1"/>
  <c r="I63" i="31"/>
  <c r="J63" i="31" s="1"/>
  <c r="I62" i="31"/>
  <c r="J62" i="31" s="1"/>
  <c r="I61" i="31"/>
  <c r="J61" i="31" s="1"/>
  <c r="I60" i="31"/>
  <c r="J60" i="31" s="1"/>
  <c r="I59" i="31"/>
  <c r="J59" i="31" s="1"/>
  <c r="I58" i="31"/>
  <c r="J58" i="31" s="1"/>
  <c r="I57" i="31"/>
  <c r="J57" i="31" s="1"/>
  <c r="I56" i="31"/>
  <c r="J56" i="31" s="1"/>
  <c r="I55" i="31"/>
  <c r="J55" i="31" s="1"/>
  <c r="I54" i="31"/>
  <c r="J54" i="31" s="1"/>
  <c r="I53" i="31"/>
  <c r="J53" i="31" s="1"/>
  <c r="I52" i="31"/>
  <c r="J52" i="31" s="1"/>
  <c r="I51" i="31"/>
  <c r="J51" i="31" s="1"/>
  <c r="I50" i="31"/>
  <c r="J50" i="31" s="1"/>
  <c r="I49" i="31"/>
  <c r="J49" i="31" s="1"/>
  <c r="I48" i="31"/>
  <c r="J48" i="31" s="1"/>
  <c r="I47" i="31"/>
  <c r="J47" i="31" s="1"/>
  <c r="I46" i="31"/>
  <c r="J46" i="31" s="1"/>
  <c r="I45" i="31"/>
  <c r="J45" i="31" s="1"/>
  <c r="I44" i="31"/>
  <c r="J44" i="31" s="1"/>
  <c r="I43" i="31"/>
  <c r="J43" i="31" s="1"/>
  <c r="I42" i="31"/>
  <c r="J42" i="31" s="1"/>
  <c r="I41" i="31"/>
  <c r="J41" i="31" s="1"/>
  <c r="I40" i="31"/>
  <c r="J40" i="31" s="1"/>
  <c r="I39" i="31"/>
  <c r="J39" i="31" s="1"/>
  <c r="I38" i="31"/>
  <c r="J38" i="31" s="1"/>
  <c r="I37" i="31"/>
  <c r="J37" i="31" s="1"/>
  <c r="I36" i="31"/>
  <c r="J36" i="31" s="1"/>
  <c r="I35" i="31"/>
  <c r="J35" i="31" s="1"/>
  <c r="I34" i="31"/>
  <c r="J34" i="31" s="1"/>
  <c r="I33" i="31"/>
  <c r="J33" i="31" s="1"/>
  <c r="I32" i="31"/>
  <c r="J32" i="31" s="1"/>
  <c r="I31" i="31"/>
  <c r="J31" i="31" s="1"/>
  <c r="I30" i="31"/>
  <c r="J30" i="31" s="1"/>
  <c r="I29" i="31"/>
  <c r="J29" i="31" s="1"/>
  <c r="I28" i="31"/>
  <c r="J28" i="31" s="1"/>
  <c r="I27" i="31"/>
  <c r="J27" i="31" s="1"/>
  <c r="I26" i="31"/>
  <c r="J26" i="31" s="1"/>
  <c r="I25" i="31"/>
  <c r="J25" i="31" s="1"/>
  <c r="I24" i="31"/>
  <c r="J24" i="31" s="1"/>
  <c r="I23" i="31"/>
  <c r="J23" i="31" s="1"/>
  <c r="I22" i="31"/>
  <c r="J22" i="31" s="1"/>
  <c r="I21" i="31"/>
  <c r="J21" i="31" s="1"/>
  <c r="I20" i="31"/>
  <c r="J20" i="31" s="1"/>
  <c r="I19" i="31"/>
  <c r="J19" i="31" s="1"/>
  <c r="I18" i="31"/>
  <c r="J18" i="31" s="1"/>
  <c r="I17" i="31"/>
  <c r="J17" i="31" s="1"/>
  <c r="I16" i="31"/>
  <c r="J16" i="31" s="1"/>
  <c r="I15" i="31"/>
  <c r="J15" i="31" s="1"/>
  <c r="I14" i="31"/>
  <c r="J14" i="31" s="1"/>
  <c r="I13" i="31"/>
  <c r="J13" i="31" s="1"/>
  <c r="I12" i="31"/>
  <c r="J12" i="31" s="1"/>
  <c r="I11" i="31"/>
  <c r="J11" i="31" s="1"/>
  <c r="I10" i="31"/>
  <c r="J10" i="31" s="1"/>
  <c r="I9" i="31"/>
  <c r="J9" i="31" s="1"/>
  <c r="I8" i="31"/>
  <c r="J8" i="31" s="1"/>
  <c r="I7" i="31"/>
  <c r="J7" i="31" s="1"/>
  <c r="I6" i="31"/>
  <c r="J6" i="31" s="1"/>
  <c r="I5" i="31"/>
  <c r="J5" i="31" s="1"/>
  <c r="I4" i="31"/>
  <c r="J4" i="31" s="1"/>
  <c r="I3" i="31"/>
  <c r="J3" i="31" s="1"/>
  <c r="I2" i="31"/>
  <c r="J2" i="31" s="1"/>
  <c r="I267" i="30"/>
  <c r="J267" i="30" s="1"/>
  <c r="I266" i="30"/>
  <c r="J266" i="30" s="1"/>
  <c r="I265" i="30"/>
  <c r="J265" i="30" s="1"/>
  <c r="I264" i="30"/>
  <c r="J264" i="30" s="1"/>
  <c r="I263" i="30"/>
  <c r="J263" i="30" s="1"/>
  <c r="I262" i="30"/>
  <c r="J262" i="30" s="1"/>
  <c r="I261" i="30"/>
  <c r="J261" i="30" s="1"/>
  <c r="I260" i="30"/>
  <c r="J260" i="30" s="1"/>
  <c r="I259" i="30"/>
  <c r="J259" i="30" s="1"/>
  <c r="I258" i="30"/>
  <c r="J258" i="30" s="1"/>
  <c r="I257" i="30"/>
  <c r="J257" i="30" s="1"/>
  <c r="I256" i="30"/>
  <c r="J256" i="30" s="1"/>
  <c r="I255" i="30"/>
  <c r="J255" i="30" s="1"/>
  <c r="I254" i="30"/>
  <c r="J254" i="30" s="1"/>
  <c r="I253" i="30"/>
  <c r="J253" i="30" s="1"/>
  <c r="I252" i="30"/>
  <c r="J252" i="30" s="1"/>
  <c r="I251" i="30"/>
  <c r="J251" i="30" s="1"/>
  <c r="I250" i="30"/>
  <c r="J250" i="30" s="1"/>
  <c r="I249" i="30"/>
  <c r="J249" i="30" s="1"/>
  <c r="I248" i="30"/>
  <c r="J248" i="30" s="1"/>
  <c r="I247" i="30"/>
  <c r="J247" i="30" s="1"/>
  <c r="I246" i="30"/>
  <c r="J246" i="30" s="1"/>
  <c r="I245" i="30"/>
  <c r="J245" i="30" s="1"/>
  <c r="I244" i="30"/>
  <c r="J244" i="30" s="1"/>
  <c r="I243" i="30"/>
  <c r="J243" i="30" s="1"/>
  <c r="I242" i="30"/>
  <c r="J242" i="30" s="1"/>
  <c r="I241" i="30"/>
  <c r="J241" i="30" s="1"/>
  <c r="I240" i="30"/>
  <c r="J240" i="30" s="1"/>
  <c r="I239" i="30"/>
  <c r="J239" i="30" s="1"/>
  <c r="I238" i="30"/>
  <c r="J238" i="30" s="1"/>
  <c r="I237" i="30"/>
  <c r="J237" i="30" s="1"/>
  <c r="I236" i="30"/>
  <c r="J236" i="30" s="1"/>
  <c r="I235" i="30"/>
  <c r="J235" i="30" s="1"/>
  <c r="I234" i="30"/>
  <c r="J234" i="30" s="1"/>
  <c r="I233" i="30"/>
  <c r="J233" i="30" s="1"/>
  <c r="I232" i="30"/>
  <c r="J232" i="30" s="1"/>
  <c r="I231" i="30"/>
  <c r="J231" i="30" s="1"/>
  <c r="I230" i="30"/>
  <c r="J230" i="30" s="1"/>
  <c r="I229" i="30"/>
  <c r="J229" i="30" s="1"/>
  <c r="I228" i="30"/>
  <c r="J228" i="30" s="1"/>
  <c r="I227" i="30"/>
  <c r="J227" i="30" s="1"/>
  <c r="I226" i="30"/>
  <c r="J226" i="30" s="1"/>
  <c r="I225" i="30"/>
  <c r="J225" i="30" s="1"/>
  <c r="I224" i="30"/>
  <c r="J224" i="30" s="1"/>
  <c r="I223" i="30"/>
  <c r="J223" i="30" s="1"/>
  <c r="I222" i="30"/>
  <c r="J222" i="30" s="1"/>
  <c r="I221" i="30"/>
  <c r="J221" i="30" s="1"/>
  <c r="I220" i="30"/>
  <c r="J220" i="30" s="1"/>
  <c r="I219" i="30"/>
  <c r="J219" i="30" s="1"/>
  <c r="I218" i="30"/>
  <c r="J218" i="30" s="1"/>
  <c r="I217" i="30"/>
  <c r="J217" i="30" s="1"/>
  <c r="I216" i="30"/>
  <c r="J216" i="30" s="1"/>
  <c r="I215" i="30"/>
  <c r="J215" i="30" s="1"/>
  <c r="I214" i="30"/>
  <c r="J214" i="30" s="1"/>
  <c r="I213" i="30"/>
  <c r="J213" i="30" s="1"/>
  <c r="I212" i="30"/>
  <c r="J212" i="30" s="1"/>
  <c r="I211" i="30"/>
  <c r="J211" i="30" s="1"/>
  <c r="I210" i="30"/>
  <c r="J210" i="30" s="1"/>
  <c r="I209" i="30"/>
  <c r="J209" i="30" s="1"/>
  <c r="I208" i="30"/>
  <c r="J208" i="30" s="1"/>
  <c r="I207" i="30"/>
  <c r="J207" i="30" s="1"/>
  <c r="I206" i="30"/>
  <c r="J206" i="30" s="1"/>
  <c r="I205" i="30"/>
  <c r="J205" i="30" s="1"/>
  <c r="I204" i="30"/>
  <c r="J204" i="30" s="1"/>
  <c r="I203" i="30"/>
  <c r="J203" i="30" s="1"/>
  <c r="I202" i="30"/>
  <c r="J202" i="30" s="1"/>
  <c r="I201" i="30"/>
  <c r="J201" i="30" s="1"/>
  <c r="I200" i="30"/>
  <c r="J200" i="30" s="1"/>
  <c r="I199" i="30"/>
  <c r="J199" i="30" s="1"/>
  <c r="I198" i="30"/>
  <c r="J198" i="30" s="1"/>
  <c r="I197" i="30"/>
  <c r="J197" i="30" s="1"/>
  <c r="I196" i="30"/>
  <c r="J196" i="30" s="1"/>
  <c r="I195" i="30"/>
  <c r="J195" i="30" s="1"/>
  <c r="I194" i="30"/>
  <c r="J194" i="30" s="1"/>
  <c r="I193" i="30"/>
  <c r="J193" i="30" s="1"/>
  <c r="I192" i="30"/>
  <c r="J192" i="30" s="1"/>
  <c r="I191" i="30"/>
  <c r="J191" i="30" s="1"/>
  <c r="I190" i="30"/>
  <c r="J190" i="30" s="1"/>
  <c r="I189" i="30"/>
  <c r="J189" i="30" s="1"/>
  <c r="I188" i="30"/>
  <c r="J188" i="30" s="1"/>
  <c r="I187" i="30"/>
  <c r="J187" i="30" s="1"/>
  <c r="I186" i="30"/>
  <c r="J186" i="30" s="1"/>
  <c r="I185" i="30"/>
  <c r="J185" i="30" s="1"/>
  <c r="I184" i="30"/>
  <c r="J184" i="30" s="1"/>
  <c r="I183" i="30"/>
  <c r="J183" i="30" s="1"/>
  <c r="I182" i="30"/>
  <c r="J182" i="30" s="1"/>
  <c r="I181" i="30"/>
  <c r="J181" i="30" s="1"/>
  <c r="I180" i="30"/>
  <c r="J180" i="30" s="1"/>
  <c r="I179" i="30"/>
  <c r="J179" i="30" s="1"/>
  <c r="I178" i="30"/>
  <c r="J178" i="30" s="1"/>
  <c r="I177" i="30"/>
  <c r="J177" i="30" s="1"/>
  <c r="I176" i="30"/>
  <c r="J176" i="30" s="1"/>
  <c r="I175" i="30"/>
  <c r="J175" i="30" s="1"/>
  <c r="I174" i="30"/>
  <c r="J174" i="30" s="1"/>
  <c r="I173" i="30"/>
  <c r="J173" i="30" s="1"/>
  <c r="I172" i="30"/>
  <c r="J172" i="30" s="1"/>
  <c r="I171" i="30"/>
  <c r="J171" i="30" s="1"/>
  <c r="I170" i="30"/>
  <c r="J170" i="30" s="1"/>
  <c r="I169" i="30"/>
  <c r="J169" i="30" s="1"/>
  <c r="I168" i="30"/>
  <c r="J168" i="30" s="1"/>
  <c r="I167" i="30"/>
  <c r="J167" i="30" s="1"/>
  <c r="I166" i="30"/>
  <c r="J166" i="30" s="1"/>
  <c r="I165" i="30"/>
  <c r="J165" i="30" s="1"/>
  <c r="I164" i="30"/>
  <c r="J164" i="30" s="1"/>
  <c r="I163" i="30"/>
  <c r="J163" i="30" s="1"/>
  <c r="I162" i="30"/>
  <c r="J162" i="30" s="1"/>
  <c r="I161" i="30"/>
  <c r="J161" i="30" s="1"/>
  <c r="I160" i="30"/>
  <c r="J160" i="30" s="1"/>
  <c r="I159" i="30"/>
  <c r="J159" i="30" s="1"/>
  <c r="I158" i="30"/>
  <c r="J158" i="30" s="1"/>
  <c r="I157" i="30"/>
  <c r="J157" i="30" s="1"/>
  <c r="I156" i="30"/>
  <c r="J156" i="30" s="1"/>
  <c r="I155" i="30"/>
  <c r="J155" i="30" s="1"/>
  <c r="I154" i="30"/>
  <c r="J154" i="30" s="1"/>
  <c r="I153" i="30"/>
  <c r="J153" i="30" s="1"/>
  <c r="I152" i="30"/>
  <c r="J152" i="30" s="1"/>
  <c r="I151" i="30"/>
  <c r="J151" i="30" s="1"/>
  <c r="I150" i="30"/>
  <c r="J150" i="30" s="1"/>
  <c r="I149" i="30"/>
  <c r="J149" i="30" s="1"/>
  <c r="I148" i="30"/>
  <c r="J148" i="30" s="1"/>
  <c r="I147" i="30"/>
  <c r="J147" i="30" s="1"/>
  <c r="I146" i="30"/>
  <c r="J146" i="30" s="1"/>
  <c r="I145" i="30"/>
  <c r="J145" i="30" s="1"/>
  <c r="I144" i="30"/>
  <c r="J144" i="30" s="1"/>
  <c r="I143" i="30"/>
  <c r="J143" i="30" s="1"/>
  <c r="I142" i="30"/>
  <c r="J142" i="30" s="1"/>
  <c r="I141" i="30"/>
  <c r="J141" i="30" s="1"/>
  <c r="I140" i="30"/>
  <c r="J140" i="30" s="1"/>
  <c r="I139" i="30"/>
  <c r="J139" i="30" s="1"/>
  <c r="I138" i="30"/>
  <c r="J138" i="30" s="1"/>
  <c r="I137" i="30"/>
  <c r="J137" i="30" s="1"/>
  <c r="I136" i="30"/>
  <c r="J136" i="30" s="1"/>
  <c r="I135" i="30"/>
  <c r="J135" i="30" s="1"/>
  <c r="I134" i="30"/>
  <c r="J134" i="30" s="1"/>
  <c r="I133" i="30"/>
  <c r="J133" i="30" s="1"/>
  <c r="I132" i="30"/>
  <c r="J132" i="30" s="1"/>
  <c r="I131" i="30"/>
  <c r="J131" i="30" s="1"/>
  <c r="I130" i="30"/>
  <c r="J130" i="30" s="1"/>
  <c r="I129" i="30"/>
  <c r="J129" i="30" s="1"/>
  <c r="I128" i="30"/>
  <c r="J128" i="30" s="1"/>
  <c r="I127" i="30"/>
  <c r="J127" i="30" s="1"/>
  <c r="I126" i="30"/>
  <c r="J126" i="30" s="1"/>
  <c r="I125" i="30"/>
  <c r="J125" i="30" s="1"/>
  <c r="I124" i="30"/>
  <c r="J124" i="30" s="1"/>
  <c r="I123" i="30"/>
  <c r="J123" i="30" s="1"/>
  <c r="I122" i="30"/>
  <c r="J122" i="30" s="1"/>
  <c r="I121" i="30"/>
  <c r="J121" i="30" s="1"/>
  <c r="I120" i="30"/>
  <c r="J120" i="30" s="1"/>
  <c r="I119" i="30"/>
  <c r="J119" i="30" s="1"/>
  <c r="I118" i="30"/>
  <c r="J118" i="30" s="1"/>
  <c r="I117" i="30"/>
  <c r="J117" i="30" s="1"/>
  <c r="I116" i="30"/>
  <c r="J116" i="30" s="1"/>
  <c r="I115" i="30"/>
  <c r="J115" i="30" s="1"/>
  <c r="I114" i="30"/>
  <c r="J114" i="30" s="1"/>
  <c r="I113" i="30"/>
  <c r="J113" i="30" s="1"/>
  <c r="I112" i="30"/>
  <c r="J112" i="30" s="1"/>
  <c r="I111" i="30"/>
  <c r="J111" i="30" s="1"/>
  <c r="I110" i="30"/>
  <c r="J110" i="30" s="1"/>
  <c r="I109" i="30"/>
  <c r="J109" i="30" s="1"/>
  <c r="I108" i="30"/>
  <c r="J108" i="30" s="1"/>
  <c r="I107" i="30"/>
  <c r="J107" i="30" s="1"/>
  <c r="I106" i="30"/>
  <c r="J106" i="30" s="1"/>
  <c r="I105" i="30"/>
  <c r="J105" i="30" s="1"/>
  <c r="I104" i="30"/>
  <c r="J104" i="30" s="1"/>
  <c r="I103" i="30"/>
  <c r="J103" i="30" s="1"/>
  <c r="I102" i="30"/>
  <c r="J102" i="30" s="1"/>
  <c r="I101" i="30"/>
  <c r="J101" i="30" s="1"/>
  <c r="I100" i="30"/>
  <c r="J100" i="30" s="1"/>
  <c r="I99" i="30"/>
  <c r="J99" i="30" s="1"/>
  <c r="I98" i="30"/>
  <c r="J98" i="30" s="1"/>
  <c r="I97" i="30"/>
  <c r="J97" i="30" s="1"/>
  <c r="I96" i="30"/>
  <c r="J96" i="30" s="1"/>
  <c r="I95" i="30"/>
  <c r="J95" i="30" s="1"/>
  <c r="I94" i="30"/>
  <c r="J94" i="30" s="1"/>
  <c r="I93" i="30"/>
  <c r="J93" i="30" s="1"/>
  <c r="I92" i="30"/>
  <c r="J92" i="30" s="1"/>
  <c r="I91" i="30"/>
  <c r="J91" i="30" s="1"/>
  <c r="I90" i="30"/>
  <c r="J90" i="30" s="1"/>
  <c r="I89" i="30"/>
  <c r="J89" i="30" s="1"/>
  <c r="I88" i="30"/>
  <c r="J88" i="30" s="1"/>
  <c r="I87" i="30"/>
  <c r="J87" i="30" s="1"/>
  <c r="I86" i="30"/>
  <c r="J86" i="30" s="1"/>
  <c r="I85" i="30"/>
  <c r="J85" i="30" s="1"/>
  <c r="I84" i="30"/>
  <c r="J84" i="30" s="1"/>
  <c r="I83" i="30"/>
  <c r="J83" i="30" s="1"/>
  <c r="I82" i="30"/>
  <c r="J82" i="30" s="1"/>
  <c r="I81" i="30"/>
  <c r="J81" i="30" s="1"/>
  <c r="I80" i="30"/>
  <c r="J80" i="30" s="1"/>
  <c r="I79" i="30"/>
  <c r="J79" i="30" s="1"/>
  <c r="I78" i="30"/>
  <c r="J78" i="30" s="1"/>
  <c r="I77" i="30"/>
  <c r="J77" i="30" s="1"/>
  <c r="I76" i="30"/>
  <c r="J76" i="30" s="1"/>
  <c r="I75" i="30"/>
  <c r="J75" i="30" s="1"/>
  <c r="I74" i="30"/>
  <c r="J74" i="30" s="1"/>
  <c r="I73" i="30"/>
  <c r="J73" i="30" s="1"/>
  <c r="I72" i="30"/>
  <c r="J72" i="30" s="1"/>
  <c r="I71" i="30"/>
  <c r="J71" i="30" s="1"/>
  <c r="I70" i="30"/>
  <c r="J70" i="30" s="1"/>
  <c r="I69" i="30"/>
  <c r="J69" i="30" s="1"/>
  <c r="I68" i="30"/>
  <c r="J68" i="30" s="1"/>
  <c r="I67" i="30"/>
  <c r="J67" i="30" s="1"/>
  <c r="I66" i="30"/>
  <c r="J66" i="30" s="1"/>
  <c r="I65" i="30"/>
  <c r="J65" i="30" s="1"/>
  <c r="I64" i="30"/>
  <c r="J64" i="30" s="1"/>
  <c r="I63" i="30"/>
  <c r="J63" i="30" s="1"/>
  <c r="I62" i="30"/>
  <c r="J62" i="30" s="1"/>
  <c r="I61" i="30"/>
  <c r="J61" i="30" s="1"/>
  <c r="I60" i="30"/>
  <c r="J60" i="30" s="1"/>
  <c r="I59" i="30"/>
  <c r="J59" i="30" s="1"/>
  <c r="I58" i="30"/>
  <c r="J58" i="30" s="1"/>
  <c r="I57" i="30"/>
  <c r="J57" i="30" s="1"/>
  <c r="I56" i="30"/>
  <c r="J56" i="30" s="1"/>
  <c r="I55" i="30"/>
  <c r="J55" i="30" s="1"/>
  <c r="I54" i="30"/>
  <c r="J54" i="30" s="1"/>
  <c r="I53" i="30"/>
  <c r="J53" i="30" s="1"/>
  <c r="I52" i="30"/>
  <c r="J52" i="30" s="1"/>
  <c r="I51" i="30"/>
  <c r="J51" i="30" s="1"/>
  <c r="I50" i="30"/>
  <c r="J50" i="30" s="1"/>
  <c r="I49" i="30"/>
  <c r="J49" i="30" s="1"/>
  <c r="I48" i="30"/>
  <c r="J48" i="30" s="1"/>
  <c r="I47" i="30"/>
  <c r="J47" i="30" s="1"/>
  <c r="I46" i="30"/>
  <c r="J46" i="30" s="1"/>
  <c r="I45" i="30"/>
  <c r="J45" i="30" s="1"/>
  <c r="I44" i="30"/>
  <c r="J44" i="30" s="1"/>
  <c r="I43" i="30"/>
  <c r="J43" i="30" s="1"/>
  <c r="I42" i="30"/>
  <c r="J42" i="30" s="1"/>
  <c r="I41" i="30"/>
  <c r="J41" i="30" s="1"/>
  <c r="I40" i="30"/>
  <c r="J40" i="30" s="1"/>
  <c r="I39" i="30"/>
  <c r="J39" i="30" s="1"/>
  <c r="I38" i="30"/>
  <c r="J38" i="30" s="1"/>
  <c r="I37" i="30"/>
  <c r="J37" i="30" s="1"/>
  <c r="I36" i="30"/>
  <c r="J36" i="30" s="1"/>
  <c r="I35" i="30"/>
  <c r="J35" i="30" s="1"/>
  <c r="I34" i="30"/>
  <c r="J34" i="30" s="1"/>
  <c r="I33" i="30"/>
  <c r="J33" i="30" s="1"/>
  <c r="I32" i="30"/>
  <c r="J32" i="30" s="1"/>
  <c r="I31" i="30"/>
  <c r="J31" i="30" s="1"/>
  <c r="I30" i="30"/>
  <c r="J30" i="30" s="1"/>
  <c r="I29" i="30"/>
  <c r="J29" i="30" s="1"/>
  <c r="I28" i="30"/>
  <c r="J28" i="30" s="1"/>
  <c r="I27" i="30"/>
  <c r="J27" i="30" s="1"/>
  <c r="I26" i="30"/>
  <c r="J26" i="30" s="1"/>
  <c r="I25" i="30"/>
  <c r="J25" i="30" s="1"/>
  <c r="I24" i="30"/>
  <c r="J24" i="30" s="1"/>
  <c r="I23" i="30"/>
  <c r="J23" i="30" s="1"/>
  <c r="I22" i="30"/>
  <c r="J22" i="30" s="1"/>
  <c r="I21" i="30"/>
  <c r="J21" i="30" s="1"/>
  <c r="I20" i="30"/>
  <c r="J20" i="30" s="1"/>
  <c r="I19" i="30"/>
  <c r="J19" i="30" s="1"/>
  <c r="I18" i="30"/>
  <c r="J18" i="30" s="1"/>
  <c r="I17" i="30"/>
  <c r="J17" i="30" s="1"/>
  <c r="I16" i="30"/>
  <c r="J16" i="30" s="1"/>
  <c r="I15" i="30"/>
  <c r="J15" i="30" s="1"/>
  <c r="I14" i="30"/>
  <c r="J14" i="30" s="1"/>
  <c r="I13" i="30"/>
  <c r="J13" i="30" s="1"/>
  <c r="I12" i="30"/>
  <c r="J12" i="30" s="1"/>
  <c r="I11" i="30"/>
  <c r="J11" i="30" s="1"/>
  <c r="I10" i="30"/>
  <c r="J10" i="30" s="1"/>
  <c r="I9" i="30"/>
  <c r="J9" i="30" s="1"/>
  <c r="I8" i="30"/>
  <c r="J8" i="30" s="1"/>
  <c r="I7" i="30"/>
  <c r="J7" i="30" s="1"/>
  <c r="I6" i="30"/>
  <c r="J6" i="30" s="1"/>
  <c r="I5" i="30"/>
  <c r="J5" i="30" s="1"/>
  <c r="I4" i="30"/>
  <c r="J4" i="30" s="1"/>
  <c r="I3" i="30"/>
  <c r="J3" i="30" s="1"/>
  <c r="I2" i="30"/>
  <c r="J2" i="30" s="1"/>
  <c r="I267" i="25"/>
  <c r="J267" i="25" s="1"/>
  <c r="I266" i="25"/>
  <c r="J266" i="25" s="1"/>
  <c r="I265" i="25"/>
  <c r="J265" i="25" s="1"/>
  <c r="I264" i="25"/>
  <c r="J264" i="25" s="1"/>
  <c r="I263" i="25"/>
  <c r="J263" i="25" s="1"/>
  <c r="I262" i="25"/>
  <c r="J262" i="25" s="1"/>
  <c r="I261" i="25"/>
  <c r="J261" i="25" s="1"/>
  <c r="I260" i="25"/>
  <c r="J260" i="25" s="1"/>
  <c r="I259" i="25"/>
  <c r="J259" i="25" s="1"/>
  <c r="I258" i="25"/>
  <c r="J258" i="25" s="1"/>
  <c r="I257" i="25"/>
  <c r="J257" i="25" s="1"/>
  <c r="I256" i="25"/>
  <c r="J256" i="25" s="1"/>
  <c r="I255" i="25"/>
  <c r="J255" i="25" s="1"/>
  <c r="I254" i="25"/>
  <c r="J254" i="25" s="1"/>
  <c r="I253" i="25"/>
  <c r="J253" i="25" s="1"/>
  <c r="I252" i="25"/>
  <c r="J252" i="25" s="1"/>
  <c r="I251" i="25"/>
  <c r="J251" i="25" s="1"/>
  <c r="I250" i="25"/>
  <c r="J250" i="25" s="1"/>
  <c r="I249" i="25"/>
  <c r="J249" i="25" s="1"/>
  <c r="I248" i="25"/>
  <c r="J248" i="25" s="1"/>
  <c r="I247" i="25"/>
  <c r="J247" i="25" s="1"/>
  <c r="I246" i="25"/>
  <c r="J246" i="25" s="1"/>
  <c r="I245" i="25"/>
  <c r="J245" i="25" s="1"/>
  <c r="I244" i="25"/>
  <c r="J244" i="25" s="1"/>
  <c r="I243" i="25"/>
  <c r="J243" i="25" s="1"/>
  <c r="I242" i="25"/>
  <c r="J242" i="25" s="1"/>
  <c r="I241" i="25"/>
  <c r="J241" i="25" s="1"/>
  <c r="I240" i="25"/>
  <c r="J240" i="25" s="1"/>
  <c r="I239" i="25"/>
  <c r="J239" i="25" s="1"/>
  <c r="I238" i="25"/>
  <c r="J238" i="25" s="1"/>
  <c r="I237" i="25"/>
  <c r="J237" i="25" s="1"/>
  <c r="I236" i="25"/>
  <c r="J236" i="25" s="1"/>
  <c r="I235" i="25"/>
  <c r="J235" i="25" s="1"/>
  <c r="I234" i="25"/>
  <c r="J234" i="25" s="1"/>
  <c r="I233" i="25"/>
  <c r="J233" i="25" s="1"/>
  <c r="I232" i="25"/>
  <c r="J232" i="25" s="1"/>
  <c r="I231" i="25"/>
  <c r="J231" i="25" s="1"/>
  <c r="I230" i="25"/>
  <c r="J230" i="25" s="1"/>
  <c r="I229" i="25"/>
  <c r="J229" i="25" s="1"/>
  <c r="I228" i="25"/>
  <c r="J228" i="25" s="1"/>
  <c r="I227" i="25"/>
  <c r="J227" i="25" s="1"/>
  <c r="I226" i="25"/>
  <c r="J226" i="25" s="1"/>
  <c r="I225" i="25"/>
  <c r="J225" i="25" s="1"/>
  <c r="I224" i="25"/>
  <c r="J224" i="25" s="1"/>
  <c r="I223" i="25"/>
  <c r="J223" i="25" s="1"/>
  <c r="I222" i="25"/>
  <c r="J222" i="25" s="1"/>
  <c r="I221" i="25"/>
  <c r="J221" i="25" s="1"/>
  <c r="I220" i="25"/>
  <c r="J220" i="25" s="1"/>
  <c r="I219" i="25"/>
  <c r="J219" i="25" s="1"/>
  <c r="I218" i="25"/>
  <c r="J218" i="25" s="1"/>
  <c r="I217" i="25"/>
  <c r="J217" i="25" s="1"/>
  <c r="I216" i="25"/>
  <c r="J216" i="25" s="1"/>
  <c r="I215" i="25"/>
  <c r="J215" i="25" s="1"/>
  <c r="I214" i="25"/>
  <c r="J214" i="25" s="1"/>
  <c r="I213" i="25"/>
  <c r="J213" i="25" s="1"/>
  <c r="I212" i="25"/>
  <c r="J212" i="25" s="1"/>
  <c r="I211" i="25"/>
  <c r="J211" i="25" s="1"/>
  <c r="I210" i="25"/>
  <c r="J210" i="25" s="1"/>
  <c r="I209" i="25"/>
  <c r="J209" i="25" s="1"/>
  <c r="I208" i="25"/>
  <c r="J208" i="25" s="1"/>
  <c r="I207" i="25"/>
  <c r="J207" i="25" s="1"/>
  <c r="I206" i="25"/>
  <c r="J206" i="25" s="1"/>
  <c r="I205" i="25"/>
  <c r="J205" i="25" s="1"/>
  <c r="I204" i="25"/>
  <c r="J204" i="25" s="1"/>
  <c r="I203" i="25"/>
  <c r="J203" i="25" s="1"/>
  <c r="I202" i="25"/>
  <c r="J202" i="25" s="1"/>
  <c r="I201" i="25"/>
  <c r="J201" i="25" s="1"/>
  <c r="I200" i="25"/>
  <c r="J200" i="25" s="1"/>
  <c r="I199" i="25"/>
  <c r="J199" i="25" s="1"/>
  <c r="I198" i="25"/>
  <c r="J198" i="25" s="1"/>
  <c r="I197" i="25"/>
  <c r="J197" i="25" s="1"/>
  <c r="I196" i="25"/>
  <c r="J196" i="25" s="1"/>
  <c r="I195" i="25"/>
  <c r="J195" i="25" s="1"/>
  <c r="I194" i="25"/>
  <c r="J194" i="25" s="1"/>
  <c r="I193" i="25"/>
  <c r="J193" i="25" s="1"/>
  <c r="I192" i="25"/>
  <c r="J192" i="25" s="1"/>
  <c r="I191" i="25"/>
  <c r="J191" i="25" s="1"/>
  <c r="I190" i="25"/>
  <c r="J190" i="25" s="1"/>
  <c r="I189" i="25"/>
  <c r="J189" i="25" s="1"/>
  <c r="I188" i="25"/>
  <c r="J188" i="25" s="1"/>
  <c r="I187" i="25"/>
  <c r="J187" i="25" s="1"/>
  <c r="I186" i="25"/>
  <c r="J186" i="25" s="1"/>
  <c r="I185" i="25"/>
  <c r="J185" i="25" s="1"/>
  <c r="I184" i="25"/>
  <c r="J184" i="25" s="1"/>
  <c r="I183" i="25"/>
  <c r="J183" i="25" s="1"/>
  <c r="I182" i="25"/>
  <c r="J182" i="25" s="1"/>
  <c r="I181" i="25"/>
  <c r="J181" i="25" s="1"/>
  <c r="I180" i="25"/>
  <c r="J180" i="25" s="1"/>
  <c r="I179" i="25"/>
  <c r="J179" i="25" s="1"/>
  <c r="I178" i="25"/>
  <c r="J178" i="25" s="1"/>
  <c r="I177" i="25"/>
  <c r="J177" i="25" s="1"/>
  <c r="I176" i="25"/>
  <c r="J176" i="25" s="1"/>
  <c r="I175" i="25"/>
  <c r="J175" i="25" s="1"/>
  <c r="I174" i="25"/>
  <c r="J174" i="25" s="1"/>
  <c r="I173" i="25"/>
  <c r="J173" i="25" s="1"/>
  <c r="I172" i="25"/>
  <c r="J172" i="25" s="1"/>
  <c r="I171" i="25"/>
  <c r="J171" i="25" s="1"/>
  <c r="I170" i="25"/>
  <c r="J170" i="25" s="1"/>
  <c r="I169" i="25"/>
  <c r="J169" i="25" s="1"/>
  <c r="I168" i="25"/>
  <c r="J168" i="25" s="1"/>
  <c r="I167" i="25"/>
  <c r="J167" i="25" s="1"/>
  <c r="I166" i="25"/>
  <c r="J166" i="25" s="1"/>
  <c r="I165" i="25"/>
  <c r="J165" i="25" s="1"/>
  <c r="I164" i="25"/>
  <c r="J164" i="25" s="1"/>
  <c r="I163" i="25"/>
  <c r="J163" i="25" s="1"/>
  <c r="I162" i="25"/>
  <c r="J162" i="25" s="1"/>
  <c r="I161" i="25"/>
  <c r="J161" i="25" s="1"/>
  <c r="I160" i="25"/>
  <c r="J160" i="25" s="1"/>
  <c r="I159" i="25"/>
  <c r="J159" i="25" s="1"/>
  <c r="I158" i="25"/>
  <c r="J158" i="25" s="1"/>
  <c r="I157" i="25"/>
  <c r="J157" i="25" s="1"/>
  <c r="I156" i="25"/>
  <c r="J156" i="25" s="1"/>
  <c r="I155" i="25"/>
  <c r="J155" i="25" s="1"/>
  <c r="I154" i="25"/>
  <c r="J154" i="25" s="1"/>
  <c r="I153" i="25"/>
  <c r="J153" i="25" s="1"/>
  <c r="I152" i="25"/>
  <c r="J152" i="25" s="1"/>
  <c r="I151" i="25"/>
  <c r="J151" i="25" s="1"/>
  <c r="I150" i="25"/>
  <c r="J150" i="25" s="1"/>
  <c r="I149" i="25"/>
  <c r="J149" i="25" s="1"/>
  <c r="I148" i="25"/>
  <c r="J148" i="25" s="1"/>
  <c r="I147" i="25"/>
  <c r="J147" i="25" s="1"/>
  <c r="I146" i="25"/>
  <c r="J146" i="25" s="1"/>
  <c r="I145" i="25"/>
  <c r="J145" i="25" s="1"/>
  <c r="I144" i="25"/>
  <c r="J144" i="25" s="1"/>
  <c r="I143" i="25"/>
  <c r="J143" i="25" s="1"/>
  <c r="I142" i="25"/>
  <c r="J142" i="25" s="1"/>
  <c r="I141" i="25"/>
  <c r="J141" i="25" s="1"/>
  <c r="I140" i="25"/>
  <c r="J140" i="25" s="1"/>
  <c r="I139" i="25"/>
  <c r="J139" i="25" s="1"/>
  <c r="I138" i="25"/>
  <c r="J138" i="25" s="1"/>
  <c r="I137" i="25"/>
  <c r="J137" i="25" s="1"/>
  <c r="I136" i="25"/>
  <c r="J136" i="25" s="1"/>
  <c r="I135" i="25"/>
  <c r="J135" i="25" s="1"/>
  <c r="I134" i="25"/>
  <c r="J134" i="25" s="1"/>
  <c r="I133" i="25"/>
  <c r="J133" i="25" s="1"/>
  <c r="I132" i="25"/>
  <c r="J132" i="25" s="1"/>
  <c r="I131" i="25"/>
  <c r="J131" i="25" s="1"/>
  <c r="I130" i="25"/>
  <c r="J130" i="25" s="1"/>
  <c r="I129" i="25"/>
  <c r="J129" i="25" s="1"/>
  <c r="I128" i="25"/>
  <c r="J128" i="25" s="1"/>
  <c r="I127" i="25"/>
  <c r="J127" i="25" s="1"/>
  <c r="I126" i="25"/>
  <c r="J126" i="25" s="1"/>
  <c r="I125" i="25"/>
  <c r="J125" i="25" s="1"/>
  <c r="I124" i="25"/>
  <c r="J124" i="25" s="1"/>
  <c r="I123" i="25"/>
  <c r="J123" i="25" s="1"/>
  <c r="I122" i="25"/>
  <c r="J122" i="25" s="1"/>
  <c r="I121" i="25"/>
  <c r="J121" i="25" s="1"/>
  <c r="I120" i="25"/>
  <c r="J120" i="25" s="1"/>
  <c r="I119" i="25"/>
  <c r="J119" i="25" s="1"/>
  <c r="I118" i="25"/>
  <c r="J118" i="25" s="1"/>
  <c r="I117" i="25"/>
  <c r="J117" i="25" s="1"/>
  <c r="I116" i="25"/>
  <c r="J116" i="25" s="1"/>
  <c r="I115" i="25"/>
  <c r="J115" i="25" s="1"/>
  <c r="I114" i="25"/>
  <c r="J114" i="25" s="1"/>
  <c r="I113" i="25"/>
  <c r="J113" i="25" s="1"/>
  <c r="I112" i="25"/>
  <c r="J112" i="25" s="1"/>
  <c r="I111" i="25"/>
  <c r="J111" i="25" s="1"/>
  <c r="I110" i="25"/>
  <c r="J110" i="25" s="1"/>
  <c r="I109" i="25"/>
  <c r="J109" i="25" s="1"/>
  <c r="I108" i="25"/>
  <c r="J108" i="25" s="1"/>
  <c r="I107" i="25"/>
  <c r="J107" i="25" s="1"/>
  <c r="I106" i="25"/>
  <c r="J106" i="25" s="1"/>
  <c r="I105" i="25"/>
  <c r="J105" i="25" s="1"/>
  <c r="I104" i="25"/>
  <c r="J104" i="25" s="1"/>
  <c r="I103" i="25"/>
  <c r="J103" i="25" s="1"/>
  <c r="I102" i="25"/>
  <c r="J102" i="25" s="1"/>
  <c r="I101" i="25"/>
  <c r="J101" i="25" s="1"/>
  <c r="I100" i="25"/>
  <c r="J100" i="25" s="1"/>
  <c r="I99" i="25"/>
  <c r="J99" i="25" s="1"/>
  <c r="I98" i="25"/>
  <c r="J98" i="25" s="1"/>
  <c r="I97" i="25"/>
  <c r="J97" i="25" s="1"/>
  <c r="I96" i="25"/>
  <c r="J96" i="25" s="1"/>
  <c r="I95" i="25"/>
  <c r="J95" i="25" s="1"/>
  <c r="I94" i="25"/>
  <c r="J94" i="25" s="1"/>
  <c r="I93" i="25"/>
  <c r="J93" i="25" s="1"/>
  <c r="I92" i="25"/>
  <c r="J92" i="25" s="1"/>
  <c r="I91" i="25"/>
  <c r="J91" i="25" s="1"/>
  <c r="I90" i="25"/>
  <c r="J90" i="25" s="1"/>
  <c r="I89" i="25"/>
  <c r="J89" i="25" s="1"/>
  <c r="I88" i="25"/>
  <c r="J88" i="25" s="1"/>
  <c r="I87" i="25"/>
  <c r="J87" i="25" s="1"/>
  <c r="I86" i="25"/>
  <c r="J86" i="25" s="1"/>
  <c r="I85" i="25"/>
  <c r="J85" i="25" s="1"/>
  <c r="I84" i="25"/>
  <c r="J84" i="25" s="1"/>
  <c r="I83" i="25"/>
  <c r="J83" i="25" s="1"/>
  <c r="I82" i="25"/>
  <c r="J82" i="25" s="1"/>
  <c r="I81" i="25"/>
  <c r="J81" i="25" s="1"/>
  <c r="I80" i="25"/>
  <c r="J80" i="25" s="1"/>
  <c r="I79" i="25"/>
  <c r="J79" i="25" s="1"/>
  <c r="I78" i="25"/>
  <c r="J78" i="25" s="1"/>
  <c r="I77" i="25"/>
  <c r="J77" i="25" s="1"/>
  <c r="I76" i="25"/>
  <c r="J76" i="25" s="1"/>
  <c r="I75" i="25"/>
  <c r="J75" i="25" s="1"/>
  <c r="I74" i="25"/>
  <c r="J74" i="25" s="1"/>
  <c r="I73" i="25"/>
  <c r="J73" i="25" s="1"/>
  <c r="I72" i="25"/>
  <c r="J72" i="25" s="1"/>
  <c r="I71" i="25"/>
  <c r="J71" i="25" s="1"/>
  <c r="I70" i="25"/>
  <c r="J70" i="25" s="1"/>
  <c r="I69" i="25"/>
  <c r="J69" i="25" s="1"/>
  <c r="I68" i="25"/>
  <c r="J68" i="25" s="1"/>
  <c r="I67" i="25"/>
  <c r="J67" i="25" s="1"/>
  <c r="I66" i="25"/>
  <c r="J66" i="25" s="1"/>
  <c r="I65" i="25"/>
  <c r="J65" i="25" s="1"/>
  <c r="I64" i="25"/>
  <c r="J64" i="25" s="1"/>
  <c r="I63" i="25"/>
  <c r="J63" i="25" s="1"/>
  <c r="I62" i="25"/>
  <c r="J62" i="25" s="1"/>
  <c r="I61" i="25"/>
  <c r="J61" i="25" s="1"/>
  <c r="I60" i="25"/>
  <c r="J60" i="25" s="1"/>
  <c r="I59" i="25"/>
  <c r="J59" i="25" s="1"/>
  <c r="I58" i="25"/>
  <c r="J58" i="25" s="1"/>
  <c r="I57" i="25"/>
  <c r="J57" i="25" s="1"/>
  <c r="I56" i="25"/>
  <c r="J56" i="25" s="1"/>
  <c r="I55" i="25"/>
  <c r="J55" i="25" s="1"/>
  <c r="I54" i="25"/>
  <c r="J54" i="25" s="1"/>
  <c r="I53" i="25"/>
  <c r="J53" i="25" s="1"/>
  <c r="I52" i="25"/>
  <c r="J52" i="25" s="1"/>
  <c r="I51" i="25"/>
  <c r="J51" i="25" s="1"/>
  <c r="I50" i="25"/>
  <c r="J50" i="25" s="1"/>
  <c r="I49" i="25"/>
  <c r="J49" i="25" s="1"/>
  <c r="I48" i="25"/>
  <c r="J48" i="25" s="1"/>
  <c r="I47" i="25"/>
  <c r="J47" i="25" s="1"/>
  <c r="I46" i="25"/>
  <c r="J46" i="25" s="1"/>
  <c r="I45" i="25"/>
  <c r="J45" i="25" s="1"/>
  <c r="I44" i="25"/>
  <c r="J44" i="25" s="1"/>
  <c r="I43" i="25"/>
  <c r="J43" i="25" s="1"/>
  <c r="I42" i="25"/>
  <c r="J42" i="25" s="1"/>
  <c r="I41" i="25"/>
  <c r="J41" i="25" s="1"/>
  <c r="I40" i="25"/>
  <c r="J40" i="25" s="1"/>
  <c r="I39" i="25"/>
  <c r="J39" i="25" s="1"/>
  <c r="I38" i="25"/>
  <c r="J38" i="25" s="1"/>
  <c r="I37" i="25"/>
  <c r="J37" i="25" s="1"/>
  <c r="I36" i="25"/>
  <c r="J36" i="25" s="1"/>
  <c r="I35" i="25"/>
  <c r="J35" i="25" s="1"/>
  <c r="I34" i="25"/>
  <c r="J34" i="25" s="1"/>
  <c r="I33" i="25"/>
  <c r="J33" i="25" s="1"/>
  <c r="I32" i="25"/>
  <c r="J32" i="25" s="1"/>
  <c r="I31" i="25"/>
  <c r="J31" i="25" s="1"/>
  <c r="I30" i="25"/>
  <c r="J30" i="25" s="1"/>
  <c r="I29" i="25"/>
  <c r="J29" i="25" s="1"/>
  <c r="I28" i="25"/>
  <c r="J28" i="25" s="1"/>
  <c r="I27" i="25"/>
  <c r="J27" i="25" s="1"/>
  <c r="I26" i="25"/>
  <c r="J26" i="25" s="1"/>
  <c r="I25" i="25"/>
  <c r="J25" i="25" s="1"/>
  <c r="I24" i="25"/>
  <c r="J24" i="25" s="1"/>
  <c r="I23" i="25"/>
  <c r="J23" i="25" s="1"/>
  <c r="I22" i="25"/>
  <c r="J22" i="25" s="1"/>
  <c r="I21" i="25"/>
  <c r="J21" i="25" s="1"/>
  <c r="I20" i="25"/>
  <c r="J20" i="25" s="1"/>
  <c r="I19" i="25"/>
  <c r="J19" i="25" s="1"/>
  <c r="I18" i="25"/>
  <c r="J18" i="25" s="1"/>
  <c r="I17" i="25"/>
  <c r="J17" i="25" s="1"/>
  <c r="I16" i="25"/>
  <c r="J16" i="25" s="1"/>
  <c r="I15" i="25"/>
  <c r="J15" i="25" s="1"/>
  <c r="I14" i="25"/>
  <c r="J14" i="25" s="1"/>
  <c r="I13" i="25"/>
  <c r="J13" i="25" s="1"/>
  <c r="I12" i="25"/>
  <c r="J12" i="25" s="1"/>
  <c r="I11" i="25"/>
  <c r="J11" i="25" s="1"/>
  <c r="I10" i="25"/>
  <c r="J10" i="25" s="1"/>
  <c r="I9" i="25"/>
  <c r="J9" i="25" s="1"/>
  <c r="I8" i="25"/>
  <c r="J8" i="25" s="1"/>
  <c r="I7" i="25"/>
  <c r="J7" i="25" s="1"/>
  <c r="I6" i="25"/>
  <c r="J6" i="25" s="1"/>
  <c r="I5" i="25"/>
  <c r="J5" i="25" s="1"/>
  <c r="I4" i="25"/>
  <c r="J4" i="25" s="1"/>
  <c r="I3" i="25"/>
  <c r="J3" i="25" s="1"/>
  <c r="I2" i="25"/>
  <c r="J2" i="25" s="1"/>
  <c r="I267" i="26"/>
  <c r="J267" i="26" s="1"/>
  <c r="I266" i="26"/>
  <c r="J266" i="26" s="1"/>
  <c r="I265" i="26"/>
  <c r="J265" i="26" s="1"/>
  <c r="I264" i="26"/>
  <c r="J264" i="26" s="1"/>
  <c r="I263" i="26"/>
  <c r="J263" i="26" s="1"/>
  <c r="I262" i="26"/>
  <c r="J262" i="26" s="1"/>
  <c r="I261" i="26"/>
  <c r="J261" i="26" s="1"/>
  <c r="I260" i="26"/>
  <c r="J260" i="26" s="1"/>
  <c r="I259" i="26"/>
  <c r="J259" i="26" s="1"/>
  <c r="I258" i="26"/>
  <c r="J258" i="26" s="1"/>
  <c r="I257" i="26"/>
  <c r="J257" i="26" s="1"/>
  <c r="I256" i="26"/>
  <c r="J256" i="26" s="1"/>
  <c r="I255" i="26"/>
  <c r="J255" i="26" s="1"/>
  <c r="I254" i="26"/>
  <c r="J254" i="26" s="1"/>
  <c r="I253" i="26"/>
  <c r="J253" i="26" s="1"/>
  <c r="I252" i="26"/>
  <c r="J252" i="26" s="1"/>
  <c r="I251" i="26"/>
  <c r="J251" i="26" s="1"/>
  <c r="I250" i="26"/>
  <c r="J250" i="26" s="1"/>
  <c r="I249" i="26"/>
  <c r="J249" i="26" s="1"/>
  <c r="I248" i="26"/>
  <c r="J248" i="26" s="1"/>
  <c r="I247" i="26"/>
  <c r="J247" i="26" s="1"/>
  <c r="I246" i="26"/>
  <c r="J246" i="26" s="1"/>
  <c r="I245" i="26"/>
  <c r="J245" i="26" s="1"/>
  <c r="I244" i="26"/>
  <c r="J244" i="26" s="1"/>
  <c r="I243" i="26"/>
  <c r="J243" i="26" s="1"/>
  <c r="I242" i="26"/>
  <c r="J242" i="26" s="1"/>
  <c r="I241" i="26"/>
  <c r="J241" i="26" s="1"/>
  <c r="I240" i="26"/>
  <c r="J240" i="26" s="1"/>
  <c r="I239" i="26"/>
  <c r="J239" i="26" s="1"/>
  <c r="I238" i="26"/>
  <c r="J238" i="26" s="1"/>
  <c r="I237" i="26"/>
  <c r="J237" i="26" s="1"/>
  <c r="I236" i="26"/>
  <c r="J236" i="26" s="1"/>
  <c r="I235" i="26"/>
  <c r="J235" i="26" s="1"/>
  <c r="I234" i="26"/>
  <c r="J234" i="26" s="1"/>
  <c r="I233" i="26"/>
  <c r="J233" i="26" s="1"/>
  <c r="I232" i="26"/>
  <c r="J232" i="26" s="1"/>
  <c r="I231" i="26"/>
  <c r="J231" i="26" s="1"/>
  <c r="I230" i="26"/>
  <c r="J230" i="26" s="1"/>
  <c r="I229" i="26"/>
  <c r="J229" i="26" s="1"/>
  <c r="I228" i="26"/>
  <c r="J228" i="26" s="1"/>
  <c r="I227" i="26"/>
  <c r="J227" i="26" s="1"/>
  <c r="I226" i="26"/>
  <c r="J226" i="26" s="1"/>
  <c r="I225" i="26"/>
  <c r="J225" i="26" s="1"/>
  <c r="I224" i="26"/>
  <c r="J224" i="26" s="1"/>
  <c r="I223" i="26"/>
  <c r="J223" i="26" s="1"/>
  <c r="I222" i="26"/>
  <c r="J222" i="26" s="1"/>
  <c r="I221" i="26"/>
  <c r="J221" i="26" s="1"/>
  <c r="I220" i="26"/>
  <c r="J220" i="26" s="1"/>
  <c r="I219" i="26"/>
  <c r="J219" i="26" s="1"/>
  <c r="I218" i="26"/>
  <c r="J218" i="26" s="1"/>
  <c r="I217" i="26"/>
  <c r="J217" i="26" s="1"/>
  <c r="I216" i="26"/>
  <c r="J216" i="26" s="1"/>
  <c r="I215" i="26"/>
  <c r="J215" i="26" s="1"/>
  <c r="I214" i="26"/>
  <c r="J214" i="26" s="1"/>
  <c r="I213" i="26"/>
  <c r="J213" i="26" s="1"/>
  <c r="I212" i="26"/>
  <c r="J212" i="26" s="1"/>
  <c r="I211" i="26"/>
  <c r="J211" i="26" s="1"/>
  <c r="I210" i="26"/>
  <c r="J210" i="26" s="1"/>
  <c r="I209" i="26"/>
  <c r="J209" i="26" s="1"/>
  <c r="I208" i="26"/>
  <c r="J208" i="26" s="1"/>
  <c r="I207" i="26"/>
  <c r="J207" i="26" s="1"/>
  <c r="I206" i="26"/>
  <c r="J206" i="26" s="1"/>
  <c r="I205" i="26"/>
  <c r="J205" i="26" s="1"/>
  <c r="I204" i="26"/>
  <c r="J204" i="26" s="1"/>
  <c r="I203" i="26"/>
  <c r="J203" i="26" s="1"/>
  <c r="I202" i="26"/>
  <c r="J202" i="26" s="1"/>
  <c r="I201" i="26"/>
  <c r="J201" i="26" s="1"/>
  <c r="I200" i="26"/>
  <c r="J200" i="26" s="1"/>
  <c r="I199" i="26"/>
  <c r="J199" i="26" s="1"/>
  <c r="I198" i="26"/>
  <c r="J198" i="26" s="1"/>
  <c r="I197" i="26"/>
  <c r="J197" i="26" s="1"/>
  <c r="I196" i="26"/>
  <c r="J196" i="26" s="1"/>
  <c r="I195" i="26"/>
  <c r="J195" i="26" s="1"/>
  <c r="I194" i="26"/>
  <c r="J194" i="26" s="1"/>
  <c r="I193" i="26"/>
  <c r="J193" i="26" s="1"/>
  <c r="I192" i="26"/>
  <c r="J192" i="26" s="1"/>
  <c r="I191" i="26"/>
  <c r="J191" i="26" s="1"/>
  <c r="I190" i="26"/>
  <c r="J190" i="26" s="1"/>
  <c r="I189" i="26"/>
  <c r="J189" i="26" s="1"/>
  <c r="I188" i="26"/>
  <c r="J188" i="26" s="1"/>
  <c r="I187" i="26"/>
  <c r="J187" i="26" s="1"/>
  <c r="I186" i="26"/>
  <c r="J186" i="26" s="1"/>
  <c r="I185" i="26"/>
  <c r="J185" i="26" s="1"/>
  <c r="I184" i="26"/>
  <c r="J184" i="26" s="1"/>
  <c r="I183" i="26"/>
  <c r="J183" i="26" s="1"/>
  <c r="I182" i="26"/>
  <c r="J182" i="26" s="1"/>
  <c r="I181" i="26"/>
  <c r="J181" i="26" s="1"/>
  <c r="I180" i="26"/>
  <c r="J180" i="26" s="1"/>
  <c r="I179" i="26"/>
  <c r="J179" i="26" s="1"/>
  <c r="I178" i="26"/>
  <c r="J178" i="26" s="1"/>
  <c r="I177" i="26"/>
  <c r="J177" i="26" s="1"/>
  <c r="I176" i="26"/>
  <c r="J176" i="26" s="1"/>
  <c r="I175" i="26"/>
  <c r="J175" i="26" s="1"/>
  <c r="I174" i="26"/>
  <c r="J174" i="26" s="1"/>
  <c r="I173" i="26"/>
  <c r="J173" i="26" s="1"/>
  <c r="I172" i="26"/>
  <c r="J172" i="26" s="1"/>
  <c r="I171" i="26"/>
  <c r="J171" i="26" s="1"/>
  <c r="I170" i="26"/>
  <c r="J170" i="26" s="1"/>
  <c r="I169" i="26"/>
  <c r="J169" i="26" s="1"/>
  <c r="I168" i="26"/>
  <c r="J168" i="26" s="1"/>
  <c r="I167" i="26"/>
  <c r="J167" i="26" s="1"/>
  <c r="I166" i="26"/>
  <c r="J166" i="26" s="1"/>
  <c r="I165" i="26"/>
  <c r="J165" i="26" s="1"/>
  <c r="I164" i="26"/>
  <c r="J164" i="26" s="1"/>
  <c r="I163" i="26"/>
  <c r="J163" i="26" s="1"/>
  <c r="I162" i="26"/>
  <c r="J162" i="26" s="1"/>
  <c r="I161" i="26"/>
  <c r="J161" i="26" s="1"/>
  <c r="I160" i="26"/>
  <c r="J160" i="26" s="1"/>
  <c r="I159" i="26"/>
  <c r="J159" i="26" s="1"/>
  <c r="I158" i="26"/>
  <c r="J158" i="26" s="1"/>
  <c r="I157" i="26"/>
  <c r="J157" i="26" s="1"/>
  <c r="I156" i="26"/>
  <c r="J156" i="26" s="1"/>
  <c r="I155" i="26"/>
  <c r="J155" i="26" s="1"/>
  <c r="I154" i="26"/>
  <c r="J154" i="26" s="1"/>
  <c r="I153" i="26"/>
  <c r="J153" i="26" s="1"/>
  <c r="I152" i="26"/>
  <c r="J152" i="26" s="1"/>
  <c r="I151" i="26"/>
  <c r="J151" i="26" s="1"/>
  <c r="I150" i="26"/>
  <c r="J150" i="26" s="1"/>
  <c r="I149" i="26"/>
  <c r="J149" i="26" s="1"/>
  <c r="I148" i="26"/>
  <c r="J148" i="26" s="1"/>
  <c r="I147" i="26"/>
  <c r="J147" i="26" s="1"/>
  <c r="I146" i="26"/>
  <c r="J146" i="26" s="1"/>
  <c r="I145" i="26"/>
  <c r="J145" i="26" s="1"/>
  <c r="I144" i="26"/>
  <c r="J144" i="26" s="1"/>
  <c r="I143" i="26"/>
  <c r="J143" i="26" s="1"/>
  <c r="I142" i="26"/>
  <c r="J142" i="26" s="1"/>
  <c r="I141" i="26"/>
  <c r="J141" i="26" s="1"/>
  <c r="I140" i="26"/>
  <c r="J140" i="26" s="1"/>
  <c r="I139" i="26"/>
  <c r="J139" i="26" s="1"/>
  <c r="I138" i="26"/>
  <c r="J138" i="26" s="1"/>
  <c r="I137" i="26"/>
  <c r="J137" i="26" s="1"/>
  <c r="I136" i="26"/>
  <c r="J136" i="26" s="1"/>
  <c r="I135" i="26"/>
  <c r="J135" i="26" s="1"/>
  <c r="I134" i="26"/>
  <c r="J134" i="26" s="1"/>
  <c r="I133" i="26"/>
  <c r="J133" i="26" s="1"/>
  <c r="I132" i="26"/>
  <c r="J132" i="26" s="1"/>
  <c r="I131" i="26"/>
  <c r="J131" i="26" s="1"/>
  <c r="I130" i="26"/>
  <c r="J130" i="26" s="1"/>
  <c r="I129" i="26"/>
  <c r="J129" i="26" s="1"/>
  <c r="I128" i="26"/>
  <c r="J128" i="26" s="1"/>
  <c r="I127" i="26"/>
  <c r="J127" i="26" s="1"/>
  <c r="I126" i="26"/>
  <c r="J126" i="26" s="1"/>
  <c r="I125" i="26"/>
  <c r="J125" i="26" s="1"/>
  <c r="I124" i="26"/>
  <c r="J124" i="26" s="1"/>
  <c r="I123" i="26"/>
  <c r="J123" i="26" s="1"/>
  <c r="I122" i="26"/>
  <c r="J122" i="26" s="1"/>
  <c r="I121" i="26"/>
  <c r="J121" i="26" s="1"/>
  <c r="I120" i="26"/>
  <c r="J120" i="26" s="1"/>
  <c r="I119" i="26"/>
  <c r="J119" i="26" s="1"/>
  <c r="I118" i="26"/>
  <c r="J118" i="26" s="1"/>
  <c r="I117" i="26"/>
  <c r="J117" i="26" s="1"/>
  <c r="I116" i="26"/>
  <c r="J116" i="26" s="1"/>
  <c r="I115" i="26"/>
  <c r="J115" i="26" s="1"/>
  <c r="I114" i="26"/>
  <c r="J114" i="26" s="1"/>
  <c r="I113" i="26"/>
  <c r="J113" i="26" s="1"/>
  <c r="I112" i="26"/>
  <c r="J112" i="26" s="1"/>
  <c r="I111" i="26"/>
  <c r="J111" i="26" s="1"/>
  <c r="I110" i="26"/>
  <c r="J110" i="26" s="1"/>
  <c r="I109" i="26"/>
  <c r="J109" i="26" s="1"/>
  <c r="I108" i="26"/>
  <c r="J108" i="26" s="1"/>
  <c r="I107" i="26"/>
  <c r="J107" i="26" s="1"/>
  <c r="I106" i="26"/>
  <c r="J106" i="26" s="1"/>
  <c r="I105" i="26"/>
  <c r="J105" i="26" s="1"/>
  <c r="I104" i="26"/>
  <c r="J104" i="26" s="1"/>
  <c r="I103" i="26"/>
  <c r="J103" i="26" s="1"/>
  <c r="I102" i="26"/>
  <c r="J102" i="26" s="1"/>
  <c r="I101" i="26"/>
  <c r="J101" i="26" s="1"/>
  <c r="I100" i="26"/>
  <c r="J100" i="26" s="1"/>
  <c r="I99" i="26"/>
  <c r="J99" i="26" s="1"/>
  <c r="I98" i="26"/>
  <c r="J98" i="26" s="1"/>
  <c r="I97" i="26"/>
  <c r="J97" i="26" s="1"/>
  <c r="I96" i="26"/>
  <c r="J96" i="26" s="1"/>
  <c r="I95" i="26"/>
  <c r="J95" i="26" s="1"/>
  <c r="I94" i="26"/>
  <c r="J94" i="26" s="1"/>
  <c r="I93" i="26"/>
  <c r="J93" i="26" s="1"/>
  <c r="I92" i="26"/>
  <c r="J92" i="26" s="1"/>
  <c r="I91" i="26"/>
  <c r="J91" i="26" s="1"/>
  <c r="I90" i="26"/>
  <c r="J90" i="26" s="1"/>
  <c r="I89" i="26"/>
  <c r="J89" i="26" s="1"/>
  <c r="I88" i="26"/>
  <c r="J88" i="26" s="1"/>
  <c r="I87" i="26"/>
  <c r="J87" i="26" s="1"/>
  <c r="I86" i="26"/>
  <c r="J86" i="26" s="1"/>
  <c r="I85" i="26"/>
  <c r="J85" i="26" s="1"/>
  <c r="I84" i="26"/>
  <c r="J84" i="26" s="1"/>
  <c r="I83" i="26"/>
  <c r="J83" i="26" s="1"/>
  <c r="I82" i="26"/>
  <c r="J82" i="26" s="1"/>
  <c r="I81" i="26"/>
  <c r="J81" i="26" s="1"/>
  <c r="I80" i="26"/>
  <c r="J80" i="26" s="1"/>
  <c r="I79" i="26"/>
  <c r="J79" i="26" s="1"/>
  <c r="I78" i="26"/>
  <c r="J78" i="26" s="1"/>
  <c r="I77" i="26"/>
  <c r="J77" i="26" s="1"/>
  <c r="I76" i="26"/>
  <c r="J76" i="26" s="1"/>
  <c r="I75" i="26"/>
  <c r="J75" i="26" s="1"/>
  <c r="I74" i="26"/>
  <c r="J74" i="26" s="1"/>
  <c r="I73" i="26"/>
  <c r="J73" i="26" s="1"/>
  <c r="I72" i="26"/>
  <c r="J72" i="26" s="1"/>
  <c r="I71" i="26"/>
  <c r="J71" i="26" s="1"/>
  <c r="I70" i="26"/>
  <c r="J70" i="26" s="1"/>
  <c r="I69" i="26"/>
  <c r="J69" i="26" s="1"/>
  <c r="I68" i="26"/>
  <c r="J68" i="26" s="1"/>
  <c r="I67" i="26"/>
  <c r="J67" i="26" s="1"/>
  <c r="I66" i="26"/>
  <c r="J66" i="26" s="1"/>
  <c r="I65" i="26"/>
  <c r="J65" i="26" s="1"/>
  <c r="I64" i="26"/>
  <c r="J64" i="26" s="1"/>
  <c r="I63" i="26"/>
  <c r="J63" i="26" s="1"/>
  <c r="I62" i="26"/>
  <c r="J62" i="26" s="1"/>
  <c r="I61" i="26"/>
  <c r="J61" i="26" s="1"/>
  <c r="I60" i="26"/>
  <c r="J60" i="26" s="1"/>
  <c r="I59" i="26"/>
  <c r="J59" i="26" s="1"/>
  <c r="I58" i="26"/>
  <c r="J58" i="26" s="1"/>
  <c r="I57" i="26"/>
  <c r="J57" i="26" s="1"/>
  <c r="I56" i="26"/>
  <c r="J56" i="26" s="1"/>
  <c r="I55" i="26"/>
  <c r="J55" i="26" s="1"/>
  <c r="I54" i="26"/>
  <c r="J54" i="26" s="1"/>
  <c r="I53" i="26"/>
  <c r="J53" i="26" s="1"/>
  <c r="I52" i="26"/>
  <c r="J52" i="26" s="1"/>
  <c r="I51" i="26"/>
  <c r="J51" i="26" s="1"/>
  <c r="I50" i="26"/>
  <c r="J50" i="26" s="1"/>
  <c r="I49" i="26"/>
  <c r="J49" i="26" s="1"/>
  <c r="I48" i="26"/>
  <c r="J48" i="26" s="1"/>
  <c r="I47" i="26"/>
  <c r="J47" i="26" s="1"/>
  <c r="I46" i="26"/>
  <c r="J46" i="26" s="1"/>
  <c r="I45" i="26"/>
  <c r="J45" i="26" s="1"/>
  <c r="I44" i="26"/>
  <c r="J44" i="26" s="1"/>
  <c r="I43" i="26"/>
  <c r="J43" i="26" s="1"/>
  <c r="I42" i="26"/>
  <c r="J42" i="26" s="1"/>
  <c r="I41" i="26"/>
  <c r="J41" i="26" s="1"/>
  <c r="I40" i="26"/>
  <c r="J40" i="26" s="1"/>
  <c r="I39" i="26"/>
  <c r="J39" i="26" s="1"/>
  <c r="I38" i="26"/>
  <c r="J38" i="26" s="1"/>
  <c r="I37" i="26"/>
  <c r="J37" i="26" s="1"/>
  <c r="I36" i="26"/>
  <c r="J36" i="26" s="1"/>
  <c r="I35" i="26"/>
  <c r="J35" i="26" s="1"/>
  <c r="I34" i="26"/>
  <c r="J34" i="26" s="1"/>
  <c r="I33" i="26"/>
  <c r="J33" i="26" s="1"/>
  <c r="I32" i="26"/>
  <c r="J32" i="26" s="1"/>
  <c r="I31" i="26"/>
  <c r="J31" i="26" s="1"/>
  <c r="I30" i="26"/>
  <c r="J30" i="26" s="1"/>
  <c r="I29" i="26"/>
  <c r="J29" i="26" s="1"/>
  <c r="I28" i="26"/>
  <c r="J28" i="26" s="1"/>
  <c r="I27" i="26"/>
  <c r="J27" i="26" s="1"/>
  <c r="I26" i="26"/>
  <c r="J26" i="26" s="1"/>
  <c r="I25" i="26"/>
  <c r="J25" i="26" s="1"/>
  <c r="I24" i="26"/>
  <c r="J24" i="26" s="1"/>
  <c r="I23" i="26"/>
  <c r="J23" i="26" s="1"/>
  <c r="I22" i="26"/>
  <c r="J22" i="26" s="1"/>
  <c r="I21" i="26"/>
  <c r="J21" i="26" s="1"/>
  <c r="I20" i="26"/>
  <c r="J20" i="26" s="1"/>
  <c r="I19" i="26"/>
  <c r="J19" i="26" s="1"/>
  <c r="I18" i="26"/>
  <c r="J18" i="26" s="1"/>
  <c r="I17" i="26"/>
  <c r="J17" i="26" s="1"/>
  <c r="I16" i="26"/>
  <c r="J16" i="26" s="1"/>
  <c r="I15" i="26"/>
  <c r="J15" i="26" s="1"/>
  <c r="I14" i="26"/>
  <c r="J14" i="26" s="1"/>
  <c r="I13" i="26"/>
  <c r="J13" i="26" s="1"/>
  <c r="I12" i="26"/>
  <c r="J12" i="26" s="1"/>
  <c r="I11" i="26"/>
  <c r="J11" i="26" s="1"/>
  <c r="I10" i="26"/>
  <c r="J10" i="26" s="1"/>
  <c r="I9" i="26"/>
  <c r="J9" i="26" s="1"/>
  <c r="I8" i="26"/>
  <c r="J8" i="26" s="1"/>
  <c r="I7" i="26"/>
  <c r="J7" i="26" s="1"/>
  <c r="I6" i="26"/>
  <c r="J6" i="26" s="1"/>
  <c r="I5" i="26"/>
  <c r="J5" i="26" s="1"/>
  <c r="I4" i="26"/>
  <c r="J4" i="26" s="1"/>
  <c r="I3" i="26"/>
  <c r="J3" i="26" s="1"/>
  <c r="I2" i="26"/>
  <c r="J2" i="26" s="1"/>
  <c r="I267" i="27"/>
  <c r="J267" i="27" s="1"/>
  <c r="I266" i="27"/>
  <c r="J266" i="27" s="1"/>
  <c r="I265" i="27"/>
  <c r="J265" i="27" s="1"/>
  <c r="I264" i="27"/>
  <c r="J264" i="27" s="1"/>
  <c r="I263" i="27"/>
  <c r="J263" i="27" s="1"/>
  <c r="I262" i="27"/>
  <c r="J262" i="27" s="1"/>
  <c r="I261" i="27"/>
  <c r="J261" i="27" s="1"/>
  <c r="I260" i="27"/>
  <c r="J260" i="27" s="1"/>
  <c r="I259" i="27"/>
  <c r="J259" i="27" s="1"/>
  <c r="I258" i="27"/>
  <c r="J258" i="27" s="1"/>
  <c r="I257" i="27"/>
  <c r="J257" i="27" s="1"/>
  <c r="I256" i="27"/>
  <c r="J256" i="27" s="1"/>
  <c r="I255" i="27"/>
  <c r="J255" i="27" s="1"/>
  <c r="I254" i="27"/>
  <c r="J254" i="27" s="1"/>
  <c r="I253" i="27"/>
  <c r="J253" i="27" s="1"/>
  <c r="I252" i="27"/>
  <c r="J252" i="27" s="1"/>
  <c r="I251" i="27"/>
  <c r="J251" i="27" s="1"/>
  <c r="I250" i="27"/>
  <c r="J250" i="27" s="1"/>
  <c r="I249" i="27"/>
  <c r="J249" i="27" s="1"/>
  <c r="I248" i="27"/>
  <c r="J248" i="27" s="1"/>
  <c r="I247" i="27"/>
  <c r="J247" i="27" s="1"/>
  <c r="I246" i="27"/>
  <c r="J246" i="27" s="1"/>
  <c r="I245" i="27"/>
  <c r="J245" i="27" s="1"/>
  <c r="I244" i="27"/>
  <c r="J244" i="27" s="1"/>
  <c r="I243" i="27"/>
  <c r="J243" i="27" s="1"/>
  <c r="I242" i="27"/>
  <c r="J242" i="27" s="1"/>
  <c r="I241" i="27"/>
  <c r="J241" i="27" s="1"/>
  <c r="I240" i="27"/>
  <c r="J240" i="27" s="1"/>
  <c r="I239" i="27"/>
  <c r="J239" i="27" s="1"/>
  <c r="I238" i="27"/>
  <c r="J238" i="27" s="1"/>
  <c r="I237" i="27"/>
  <c r="J237" i="27" s="1"/>
  <c r="I236" i="27"/>
  <c r="J236" i="27" s="1"/>
  <c r="I235" i="27"/>
  <c r="J235" i="27" s="1"/>
  <c r="I234" i="27"/>
  <c r="J234" i="27" s="1"/>
  <c r="I233" i="27"/>
  <c r="J233" i="27" s="1"/>
  <c r="I232" i="27"/>
  <c r="J232" i="27" s="1"/>
  <c r="I231" i="27"/>
  <c r="J231" i="27" s="1"/>
  <c r="I230" i="27"/>
  <c r="J230" i="27" s="1"/>
  <c r="I229" i="27"/>
  <c r="J229" i="27" s="1"/>
  <c r="I228" i="27"/>
  <c r="J228" i="27" s="1"/>
  <c r="I227" i="27"/>
  <c r="J227" i="27" s="1"/>
  <c r="I226" i="27"/>
  <c r="J226" i="27" s="1"/>
  <c r="I225" i="27"/>
  <c r="J225" i="27" s="1"/>
  <c r="I224" i="27"/>
  <c r="J224" i="27" s="1"/>
  <c r="I223" i="27"/>
  <c r="J223" i="27" s="1"/>
  <c r="I222" i="27"/>
  <c r="J222" i="27" s="1"/>
  <c r="I221" i="27"/>
  <c r="J221" i="27" s="1"/>
  <c r="I220" i="27"/>
  <c r="J220" i="27" s="1"/>
  <c r="I219" i="27"/>
  <c r="J219" i="27" s="1"/>
  <c r="I218" i="27"/>
  <c r="J218" i="27" s="1"/>
  <c r="I217" i="27"/>
  <c r="J217" i="27" s="1"/>
  <c r="I216" i="27"/>
  <c r="J216" i="27" s="1"/>
  <c r="I215" i="27"/>
  <c r="J215" i="27" s="1"/>
  <c r="I214" i="27"/>
  <c r="J214" i="27" s="1"/>
  <c r="I213" i="27"/>
  <c r="J213" i="27" s="1"/>
  <c r="I212" i="27"/>
  <c r="J212" i="27" s="1"/>
  <c r="I211" i="27"/>
  <c r="J211" i="27" s="1"/>
  <c r="I210" i="27"/>
  <c r="J210" i="27" s="1"/>
  <c r="I209" i="27"/>
  <c r="J209" i="27" s="1"/>
  <c r="I208" i="27"/>
  <c r="J208" i="27" s="1"/>
  <c r="I207" i="27"/>
  <c r="J207" i="27" s="1"/>
  <c r="I206" i="27"/>
  <c r="J206" i="27" s="1"/>
  <c r="I205" i="27"/>
  <c r="J205" i="27" s="1"/>
  <c r="I204" i="27"/>
  <c r="J204" i="27" s="1"/>
  <c r="I203" i="27"/>
  <c r="J203" i="27" s="1"/>
  <c r="I202" i="27"/>
  <c r="J202" i="27" s="1"/>
  <c r="I201" i="27"/>
  <c r="J201" i="27" s="1"/>
  <c r="I200" i="27"/>
  <c r="J200" i="27" s="1"/>
  <c r="I199" i="27"/>
  <c r="J199" i="27" s="1"/>
  <c r="I198" i="27"/>
  <c r="J198" i="27" s="1"/>
  <c r="I197" i="27"/>
  <c r="J197" i="27" s="1"/>
  <c r="I196" i="27"/>
  <c r="J196" i="27" s="1"/>
  <c r="I195" i="27"/>
  <c r="J195" i="27" s="1"/>
  <c r="I194" i="27"/>
  <c r="J194" i="27" s="1"/>
  <c r="I193" i="27"/>
  <c r="J193" i="27" s="1"/>
  <c r="I192" i="27"/>
  <c r="J192" i="27" s="1"/>
  <c r="I191" i="27"/>
  <c r="J191" i="27" s="1"/>
  <c r="I190" i="27"/>
  <c r="J190" i="27" s="1"/>
  <c r="I189" i="27"/>
  <c r="J189" i="27" s="1"/>
  <c r="I188" i="27"/>
  <c r="J188" i="27" s="1"/>
  <c r="I187" i="27"/>
  <c r="J187" i="27" s="1"/>
  <c r="I186" i="27"/>
  <c r="J186" i="27" s="1"/>
  <c r="I185" i="27"/>
  <c r="J185" i="27" s="1"/>
  <c r="I184" i="27"/>
  <c r="J184" i="27" s="1"/>
  <c r="I183" i="27"/>
  <c r="J183" i="27" s="1"/>
  <c r="I182" i="27"/>
  <c r="J182" i="27" s="1"/>
  <c r="I181" i="27"/>
  <c r="J181" i="27" s="1"/>
  <c r="I180" i="27"/>
  <c r="J180" i="27" s="1"/>
  <c r="I179" i="27"/>
  <c r="J179" i="27" s="1"/>
  <c r="I178" i="27"/>
  <c r="J178" i="27" s="1"/>
  <c r="I177" i="27"/>
  <c r="J177" i="27" s="1"/>
  <c r="I176" i="27"/>
  <c r="J176" i="27" s="1"/>
  <c r="I175" i="27"/>
  <c r="J175" i="27" s="1"/>
  <c r="I174" i="27"/>
  <c r="J174" i="27" s="1"/>
  <c r="I173" i="27"/>
  <c r="J173" i="27" s="1"/>
  <c r="I172" i="27"/>
  <c r="J172" i="27" s="1"/>
  <c r="I171" i="27"/>
  <c r="J171" i="27" s="1"/>
  <c r="I170" i="27"/>
  <c r="J170" i="27" s="1"/>
  <c r="I169" i="27"/>
  <c r="J169" i="27" s="1"/>
  <c r="I168" i="27"/>
  <c r="J168" i="27" s="1"/>
  <c r="I167" i="27"/>
  <c r="J167" i="27" s="1"/>
  <c r="I166" i="27"/>
  <c r="J166" i="27" s="1"/>
  <c r="I165" i="27"/>
  <c r="J165" i="27" s="1"/>
  <c r="I164" i="27"/>
  <c r="J164" i="27" s="1"/>
  <c r="I163" i="27"/>
  <c r="J163" i="27" s="1"/>
  <c r="I162" i="27"/>
  <c r="J162" i="27" s="1"/>
  <c r="I161" i="27"/>
  <c r="J161" i="27" s="1"/>
  <c r="I160" i="27"/>
  <c r="J160" i="27" s="1"/>
  <c r="I159" i="27"/>
  <c r="J159" i="27" s="1"/>
  <c r="I158" i="27"/>
  <c r="J158" i="27" s="1"/>
  <c r="I157" i="27"/>
  <c r="J157" i="27" s="1"/>
  <c r="I156" i="27"/>
  <c r="J156" i="27" s="1"/>
  <c r="I155" i="27"/>
  <c r="J155" i="27" s="1"/>
  <c r="I154" i="27"/>
  <c r="J154" i="27" s="1"/>
  <c r="I153" i="27"/>
  <c r="J153" i="27" s="1"/>
  <c r="I152" i="27"/>
  <c r="J152" i="27" s="1"/>
  <c r="I151" i="27"/>
  <c r="J151" i="27" s="1"/>
  <c r="I150" i="27"/>
  <c r="J150" i="27" s="1"/>
  <c r="I149" i="27"/>
  <c r="J149" i="27" s="1"/>
  <c r="I148" i="27"/>
  <c r="J148" i="27" s="1"/>
  <c r="I147" i="27"/>
  <c r="J147" i="27" s="1"/>
  <c r="I146" i="27"/>
  <c r="J146" i="27" s="1"/>
  <c r="I145" i="27"/>
  <c r="J145" i="27" s="1"/>
  <c r="I144" i="27"/>
  <c r="J144" i="27" s="1"/>
  <c r="I143" i="27"/>
  <c r="J143" i="27" s="1"/>
  <c r="I142" i="27"/>
  <c r="J142" i="27" s="1"/>
  <c r="I141" i="27"/>
  <c r="J141" i="27" s="1"/>
  <c r="I140" i="27"/>
  <c r="J140" i="27" s="1"/>
  <c r="I139" i="27"/>
  <c r="J139" i="27" s="1"/>
  <c r="I138" i="27"/>
  <c r="J138" i="27" s="1"/>
  <c r="I137" i="27"/>
  <c r="J137" i="27" s="1"/>
  <c r="I136" i="27"/>
  <c r="J136" i="27" s="1"/>
  <c r="I135" i="27"/>
  <c r="J135" i="27" s="1"/>
  <c r="I134" i="27"/>
  <c r="J134" i="27" s="1"/>
  <c r="I133" i="27"/>
  <c r="J133" i="27" s="1"/>
  <c r="I132" i="27"/>
  <c r="J132" i="27" s="1"/>
  <c r="I131" i="27"/>
  <c r="J131" i="27" s="1"/>
  <c r="I130" i="27"/>
  <c r="J130" i="27" s="1"/>
  <c r="I129" i="27"/>
  <c r="J129" i="27" s="1"/>
  <c r="I128" i="27"/>
  <c r="J128" i="27" s="1"/>
  <c r="I127" i="27"/>
  <c r="J127" i="27" s="1"/>
  <c r="I126" i="27"/>
  <c r="J126" i="27" s="1"/>
  <c r="I125" i="27"/>
  <c r="J125" i="27" s="1"/>
  <c r="I124" i="27"/>
  <c r="J124" i="27" s="1"/>
  <c r="I123" i="27"/>
  <c r="J123" i="27" s="1"/>
  <c r="I122" i="27"/>
  <c r="J122" i="27" s="1"/>
  <c r="I121" i="27"/>
  <c r="J121" i="27" s="1"/>
  <c r="I120" i="27"/>
  <c r="J120" i="27" s="1"/>
  <c r="I119" i="27"/>
  <c r="J119" i="27" s="1"/>
  <c r="I118" i="27"/>
  <c r="J118" i="27" s="1"/>
  <c r="I117" i="27"/>
  <c r="J117" i="27" s="1"/>
  <c r="I116" i="27"/>
  <c r="J116" i="27" s="1"/>
  <c r="I115" i="27"/>
  <c r="J115" i="27" s="1"/>
  <c r="I114" i="27"/>
  <c r="J114" i="27" s="1"/>
  <c r="I113" i="27"/>
  <c r="J113" i="27" s="1"/>
  <c r="I112" i="27"/>
  <c r="J112" i="27" s="1"/>
  <c r="I111" i="27"/>
  <c r="J111" i="27" s="1"/>
  <c r="I110" i="27"/>
  <c r="J110" i="27" s="1"/>
  <c r="I109" i="27"/>
  <c r="J109" i="27" s="1"/>
  <c r="I108" i="27"/>
  <c r="J108" i="27" s="1"/>
  <c r="I107" i="27"/>
  <c r="J107" i="27" s="1"/>
  <c r="I106" i="27"/>
  <c r="J106" i="27" s="1"/>
  <c r="I105" i="27"/>
  <c r="J105" i="27" s="1"/>
  <c r="I104" i="27"/>
  <c r="J104" i="27" s="1"/>
  <c r="I103" i="27"/>
  <c r="J103" i="27" s="1"/>
  <c r="I102" i="27"/>
  <c r="J102" i="27" s="1"/>
  <c r="I101" i="27"/>
  <c r="J101" i="27" s="1"/>
  <c r="I100" i="27"/>
  <c r="J100" i="27" s="1"/>
  <c r="I99" i="27"/>
  <c r="J99" i="27" s="1"/>
  <c r="I98" i="27"/>
  <c r="J98" i="27" s="1"/>
  <c r="I97" i="27"/>
  <c r="J97" i="27" s="1"/>
  <c r="I96" i="27"/>
  <c r="J96" i="27" s="1"/>
  <c r="I95" i="27"/>
  <c r="J95" i="27" s="1"/>
  <c r="I94" i="27"/>
  <c r="J94" i="27" s="1"/>
  <c r="I93" i="27"/>
  <c r="J93" i="27" s="1"/>
  <c r="I92" i="27"/>
  <c r="J92" i="27" s="1"/>
  <c r="I91" i="27"/>
  <c r="J91" i="27" s="1"/>
  <c r="I90" i="27"/>
  <c r="J90" i="27" s="1"/>
  <c r="I89" i="27"/>
  <c r="J89" i="27" s="1"/>
  <c r="I88" i="27"/>
  <c r="J88" i="27" s="1"/>
  <c r="I87" i="27"/>
  <c r="J87" i="27" s="1"/>
  <c r="I86" i="27"/>
  <c r="J86" i="27" s="1"/>
  <c r="I85" i="27"/>
  <c r="J85" i="27" s="1"/>
  <c r="I84" i="27"/>
  <c r="J84" i="27" s="1"/>
  <c r="I83" i="27"/>
  <c r="J83" i="27" s="1"/>
  <c r="I82" i="27"/>
  <c r="J82" i="27" s="1"/>
  <c r="I81" i="27"/>
  <c r="J81" i="27" s="1"/>
  <c r="I80" i="27"/>
  <c r="J80" i="27" s="1"/>
  <c r="I79" i="27"/>
  <c r="J79" i="27" s="1"/>
  <c r="I78" i="27"/>
  <c r="J78" i="27" s="1"/>
  <c r="I77" i="27"/>
  <c r="J77" i="27" s="1"/>
  <c r="I76" i="27"/>
  <c r="J76" i="27" s="1"/>
  <c r="I75" i="27"/>
  <c r="J75" i="27" s="1"/>
  <c r="I74" i="27"/>
  <c r="J74" i="27" s="1"/>
  <c r="I73" i="27"/>
  <c r="J73" i="27" s="1"/>
  <c r="I72" i="27"/>
  <c r="J72" i="27" s="1"/>
  <c r="I71" i="27"/>
  <c r="J71" i="27" s="1"/>
  <c r="I70" i="27"/>
  <c r="J70" i="27" s="1"/>
  <c r="I69" i="27"/>
  <c r="J69" i="27" s="1"/>
  <c r="I68" i="27"/>
  <c r="J68" i="27" s="1"/>
  <c r="I67" i="27"/>
  <c r="J67" i="27" s="1"/>
  <c r="I66" i="27"/>
  <c r="J66" i="27" s="1"/>
  <c r="I65" i="27"/>
  <c r="J65" i="27" s="1"/>
  <c r="I64" i="27"/>
  <c r="J64" i="27" s="1"/>
  <c r="I63" i="27"/>
  <c r="J63" i="27" s="1"/>
  <c r="I62" i="27"/>
  <c r="J62" i="27" s="1"/>
  <c r="I61" i="27"/>
  <c r="J61" i="27" s="1"/>
  <c r="I60" i="27"/>
  <c r="J60" i="27" s="1"/>
  <c r="I59" i="27"/>
  <c r="J59" i="27" s="1"/>
  <c r="I58" i="27"/>
  <c r="J58" i="27" s="1"/>
  <c r="I57" i="27"/>
  <c r="J57" i="27" s="1"/>
  <c r="I56" i="27"/>
  <c r="J56" i="27" s="1"/>
  <c r="I55" i="27"/>
  <c r="J55" i="27" s="1"/>
  <c r="I54" i="27"/>
  <c r="J54" i="27" s="1"/>
  <c r="I53" i="27"/>
  <c r="J53" i="27" s="1"/>
  <c r="I52" i="27"/>
  <c r="J52" i="27" s="1"/>
  <c r="I51" i="27"/>
  <c r="J51" i="27" s="1"/>
  <c r="I50" i="27"/>
  <c r="J50" i="27" s="1"/>
  <c r="I49" i="27"/>
  <c r="J49" i="27" s="1"/>
  <c r="I48" i="27"/>
  <c r="J48" i="27" s="1"/>
  <c r="I47" i="27"/>
  <c r="J47" i="27" s="1"/>
  <c r="I46" i="27"/>
  <c r="J46" i="27" s="1"/>
  <c r="I45" i="27"/>
  <c r="J45" i="27" s="1"/>
  <c r="I44" i="27"/>
  <c r="J44" i="27" s="1"/>
  <c r="I43" i="27"/>
  <c r="J43" i="27" s="1"/>
  <c r="I42" i="27"/>
  <c r="J42" i="27" s="1"/>
  <c r="I41" i="27"/>
  <c r="J41" i="27" s="1"/>
  <c r="I40" i="27"/>
  <c r="J40" i="27" s="1"/>
  <c r="I39" i="27"/>
  <c r="J39" i="27" s="1"/>
  <c r="I38" i="27"/>
  <c r="J38" i="27" s="1"/>
  <c r="I37" i="27"/>
  <c r="J37" i="27" s="1"/>
  <c r="I36" i="27"/>
  <c r="J36" i="27" s="1"/>
  <c r="I35" i="27"/>
  <c r="J35" i="27" s="1"/>
  <c r="I34" i="27"/>
  <c r="J34" i="27" s="1"/>
  <c r="I33" i="27"/>
  <c r="J33" i="27" s="1"/>
  <c r="I32" i="27"/>
  <c r="J32" i="27" s="1"/>
  <c r="I31" i="27"/>
  <c r="J31" i="27" s="1"/>
  <c r="I30" i="27"/>
  <c r="J30" i="27" s="1"/>
  <c r="I29" i="27"/>
  <c r="J29" i="27" s="1"/>
  <c r="I28" i="27"/>
  <c r="J28" i="27" s="1"/>
  <c r="I27" i="27"/>
  <c r="J27" i="27" s="1"/>
  <c r="I26" i="27"/>
  <c r="J26" i="27" s="1"/>
  <c r="I25" i="27"/>
  <c r="J25" i="27" s="1"/>
  <c r="I24" i="27"/>
  <c r="J24" i="27" s="1"/>
  <c r="I23" i="27"/>
  <c r="J23" i="27" s="1"/>
  <c r="I22" i="27"/>
  <c r="J22" i="27" s="1"/>
  <c r="I21" i="27"/>
  <c r="J21" i="27" s="1"/>
  <c r="I20" i="27"/>
  <c r="J20" i="27" s="1"/>
  <c r="I19" i="27"/>
  <c r="J19" i="27" s="1"/>
  <c r="I18" i="27"/>
  <c r="J18" i="27" s="1"/>
  <c r="I17" i="27"/>
  <c r="J17" i="27" s="1"/>
  <c r="I16" i="27"/>
  <c r="J16" i="27" s="1"/>
  <c r="I15" i="27"/>
  <c r="J15" i="27" s="1"/>
  <c r="I14" i="27"/>
  <c r="J14" i="27" s="1"/>
  <c r="I13" i="27"/>
  <c r="J13" i="27" s="1"/>
  <c r="I12" i="27"/>
  <c r="J12" i="27" s="1"/>
  <c r="I11" i="27"/>
  <c r="J11" i="27" s="1"/>
  <c r="I10" i="27"/>
  <c r="J10" i="27" s="1"/>
  <c r="I9" i="27"/>
  <c r="J9" i="27" s="1"/>
  <c r="I8" i="27"/>
  <c r="J8" i="27" s="1"/>
  <c r="I7" i="27"/>
  <c r="J7" i="27" s="1"/>
  <c r="I6" i="27"/>
  <c r="J6" i="27" s="1"/>
  <c r="I5" i="27"/>
  <c r="J5" i="27" s="1"/>
  <c r="I4" i="27"/>
  <c r="J4" i="27" s="1"/>
  <c r="I3" i="27"/>
  <c r="J3" i="27" s="1"/>
  <c r="I2" i="27"/>
  <c r="J2" i="27" s="1"/>
  <c r="B269" i="29"/>
  <c r="B901" i="28" l="1"/>
  <c r="F900" i="28"/>
  <c r="C3" i="28"/>
  <c r="C3" i="29"/>
  <c r="C7" i="28"/>
  <c r="C7" i="29"/>
  <c r="C11" i="28"/>
  <c r="C11" i="29"/>
  <c r="C13" i="28"/>
  <c r="C13" i="29"/>
  <c r="C17" i="28"/>
  <c r="C17" i="29"/>
  <c r="C23" i="28"/>
  <c r="C23" i="29"/>
  <c r="C25" i="28"/>
  <c r="C25" i="29"/>
  <c r="C29" i="28"/>
  <c r="C29" i="29"/>
  <c r="C33" i="28"/>
  <c r="C33" i="29"/>
  <c r="C37" i="28"/>
  <c r="C37" i="29"/>
  <c r="C41" i="28"/>
  <c r="C41" i="29"/>
  <c r="C45" i="28"/>
  <c r="C45" i="29"/>
  <c r="C49" i="28"/>
  <c r="C49" i="29"/>
  <c r="C53" i="28"/>
  <c r="C53" i="29"/>
  <c r="C57" i="28"/>
  <c r="C57" i="29"/>
  <c r="C61" i="28"/>
  <c r="C61" i="29"/>
  <c r="C65" i="28"/>
  <c r="C65" i="29"/>
  <c r="C69" i="28"/>
  <c r="C69" i="29"/>
  <c r="C75" i="28"/>
  <c r="C75" i="29"/>
  <c r="C79" i="28"/>
  <c r="C79" i="29"/>
  <c r="C83" i="28"/>
  <c r="C83" i="29"/>
  <c r="C87" i="28"/>
  <c r="C87" i="29"/>
  <c r="C91" i="28"/>
  <c r="C91" i="29"/>
  <c r="C95" i="28"/>
  <c r="C95" i="29"/>
  <c r="C99" i="28"/>
  <c r="C99" i="29"/>
  <c r="C103" i="28"/>
  <c r="C103" i="29"/>
  <c r="C111" i="28"/>
  <c r="C111" i="29"/>
  <c r="L4" i="29"/>
  <c r="L4" i="28"/>
  <c r="L6" i="29"/>
  <c r="L6" i="28"/>
  <c r="L8" i="29"/>
  <c r="L8" i="28"/>
  <c r="L10" i="29"/>
  <c r="L10" i="28"/>
  <c r="L12" i="29"/>
  <c r="L12" i="28"/>
  <c r="L14" i="29"/>
  <c r="L14" i="28"/>
  <c r="L16" i="29"/>
  <c r="L16" i="28"/>
  <c r="L18" i="29"/>
  <c r="L18" i="28"/>
  <c r="L20" i="29"/>
  <c r="L20" i="28"/>
  <c r="L22" i="29"/>
  <c r="L22" i="28"/>
  <c r="L24" i="29"/>
  <c r="L24" i="28"/>
  <c r="L26" i="29"/>
  <c r="L26" i="28"/>
  <c r="L28" i="29"/>
  <c r="L28" i="28"/>
  <c r="L30" i="29"/>
  <c r="L30" i="28"/>
  <c r="L32" i="29"/>
  <c r="L32" i="28"/>
  <c r="L34" i="29"/>
  <c r="L34" i="28"/>
  <c r="L36" i="29"/>
  <c r="L36" i="28"/>
  <c r="L38" i="29"/>
  <c r="L38" i="28"/>
  <c r="L40" i="29"/>
  <c r="L40" i="28"/>
  <c r="L42" i="29"/>
  <c r="L42" i="28"/>
  <c r="L44" i="29"/>
  <c r="L44" i="28"/>
  <c r="L46" i="29"/>
  <c r="L46" i="28"/>
  <c r="L48" i="29"/>
  <c r="L48" i="28"/>
  <c r="L50" i="29"/>
  <c r="L50" i="28"/>
  <c r="L52" i="29"/>
  <c r="L52" i="28"/>
  <c r="L54" i="29"/>
  <c r="L54" i="28"/>
  <c r="L56" i="29"/>
  <c r="L56" i="28"/>
  <c r="L58" i="29"/>
  <c r="L58" i="28"/>
  <c r="L60" i="29"/>
  <c r="L60" i="28"/>
  <c r="L62" i="29"/>
  <c r="L62" i="28"/>
  <c r="L64" i="29"/>
  <c r="L64" i="28"/>
  <c r="L66" i="29"/>
  <c r="L66" i="28"/>
  <c r="L68" i="29"/>
  <c r="L68" i="28"/>
  <c r="L70" i="29"/>
  <c r="L70" i="28"/>
  <c r="L72" i="29"/>
  <c r="L72" i="28"/>
  <c r="L74" i="29"/>
  <c r="L74" i="28"/>
  <c r="L76" i="29"/>
  <c r="L76" i="28"/>
  <c r="L78" i="29"/>
  <c r="L78" i="28"/>
  <c r="L80" i="29"/>
  <c r="L80" i="28"/>
  <c r="L82" i="29"/>
  <c r="L82" i="28"/>
  <c r="L84" i="29"/>
  <c r="L84" i="28"/>
  <c r="L86" i="29"/>
  <c r="L86" i="28"/>
  <c r="L88" i="29"/>
  <c r="L88" i="28"/>
  <c r="L90" i="29"/>
  <c r="L90" i="28"/>
  <c r="L92" i="29"/>
  <c r="L92" i="28"/>
  <c r="L94" i="29"/>
  <c r="L94" i="28"/>
  <c r="L96" i="29"/>
  <c r="L96" i="28"/>
  <c r="L98" i="29"/>
  <c r="L98" i="28"/>
  <c r="L100" i="29"/>
  <c r="L100" i="28"/>
  <c r="L102" i="29"/>
  <c r="L102" i="28"/>
  <c r="L104" i="29"/>
  <c r="L104" i="28"/>
  <c r="L106" i="29"/>
  <c r="L106" i="28"/>
  <c r="L108" i="29"/>
  <c r="L108" i="28"/>
  <c r="L110" i="29"/>
  <c r="L110" i="28"/>
  <c r="L112" i="29"/>
  <c r="L112" i="28"/>
  <c r="L114" i="29"/>
  <c r="L114" i="28"/>
  <c r="L116" i="29"/>
  <c r="L116" i="28"/>
  <c r="L118" i="29"/>
  <c r="L118" i="28"/>
  <c r="L120" i="29"/>
  <c r="L120" i="28"/>
  <c r="L122" i="29"/>
  <c r="L122" i="28"/>
  <c r="L124" i="29"/>
  <c r="L124" i="28"/>
  <c r="L126" i="29"/>
  <c r="L126" i="28"/>
  <c r="L128" i="29"/>
  <c r="L128" i="28"/>
  <c r="L130" i="29"/>
  <c r="L130" i="28"/>
  <c r="L132" i="29"/>
  <c r="L132" i="28"/>
  <c r="L134" i="29"/>
  <c r="L134" i="28"/>
  <c r="L136" i="29"/>
  <c r="L136" i="28"/>
  <c r="L138" i="29"/>
  <c r="L138" i="28"/>
  <c r="L140" i="29"/>
  <c r="L140" i="28"/>
  <c r="L142" i="29"/>
  <c r="L142" i="28"/>
  <c r="L144" i="29"/>
  <c r="L144" i="28"/>
  <c r="L146" i="29"/>
  <c r="L146" i="28"/>
  <c r="L148" i="29"/>
  <c r="L148" i="28"/>
  <c r="L150" i="29"/>
  <c r="L150" i="28"/>
  <c r="L152" i="29"/>
  <c r="L152" i="28"/>
  <c r="L154" i="29"/>
  <c r="L154" i="28"/>
  <c r="L156" i="29"/>
  <c r="L156" i="28"/>
  <c r="L158" i="29"/>
  <c r="L158" i="28"/>
  <c r="L160" i="29"/>
  <c r="L160" i="28"/>
  <c r="L162" i="29"/>
  <c r="L162" i="28"/>
  <c r="L164" i="29"/>
  <c r="L164" i="28"/>
  <c r="L166" i="29"/>
  <c r="L166" i="28"/>
  <c r="L168" i="29"/>
  <c r="L168" i="28"/>
  <c r="L170" i="29"/>
  <c r="L170" i="28"/>
  <c r="L172" i="29"/>
  <c r="L172" i="28"/>
  <c r="L174" i="29"/>
  <c r="L174" i="28"/>
  <c r="L176" i="29"/>
  <c r="L176" i="28"/>
  <c r="L178" i="29"/>
  <c r="L178" i="28"/>
  <c r="L180" i="29"/>
  <c r="L180" i="28"/>
  <c r="L182" i="29"/>
  <c r="L182" i="28"/>
  <c r="L184" i="29"/>
  <c r="L184" i="28"/>
  <c r="L186" i="29"/>
  <c r="L186" i="28"/>
  <c r="L188" i="29"/>
  <c r="L188" i="28"/>
  <c r="L190" i="29"/>
  <c r="L190" i="28"/>
  <c r="L192" i="29"/>
  <c r="L192" i="28"/>
  <c r="L194" i="29"/>
  <c r="L194" i="28"/>
  <c r="L196" i="29"/>
  <c r="L196" i="28"/>
  <c r="L198" i="29"/>
  <c r="L198" i="28"/>
  <c r="L200" i="29"/>
  <c r="L200" i="28"/>
  <c r="L202" i="29"/>
  <c r="L202" i="28"/>
  <c r="L204" i="29"/>
  <c r="L204" i="28"/>
  <c r="L206" i="29"/>
  <c r="L206" i="28"/>
  <c r="L208" i="29"/>
  <c r="L208" i="28"/>
  <c r="L210" i="29"/>
  <c r="L210" i="28"/>
  <c r="L212" i="29"/>
  <c r="L212" i="28"/>
  <c r="L214" i="29"/>
  <c r="L214" i="28"/>
  <c r="L216" i="29"/>
  <c r="L216" i="28"/>
  <c r="L218" i="29"/>
  <c r="L218" i="28"/>
  <c r="L220" i="29"/>
  <c r="L220" i="28"/>
  <c r="L222" i="29"/>
  <c r="L222" i="28"/>
  <c r="L224" i="29"/>
  <c r="L224" i="28"/>
  <c r="L226" i="29"/>
  <c r="L226" i="28"/>
  <c r="L228" i="29"/>
  <c r="L228" i="28"/>
  <c r="L230" i="29"/>
  <c r="L230" i="28"/>
  <c r="L232" i="29"/>
  <c r="L232" i="28"/>
  <c r="L234" i="29"/>
  <c r="L234" i="28"/>
  <c r="L236" i="29"/>
  <c r="L236" i="28"/>
  <c r="L238" i="29"/>
  <c r="L238" i="28"/>
  <c r="L240" i="29"/>
  <c r="L240" i="28"/>
  <c r="L242" i="29"/>
  <c r="L242" i="28"/>
  <c r="L244" i="29"/>
  <c r="L244" i="28"/>
  <c r="L246" i="29"/>
  <c r="L246" i="28"/>
  <c r="L248" i="29"/>
  <c r="L248" i="28"/>
  <c r="L250" i="29"/>
  <c r="L250" i="28"/>
  <c r="L252" i="29"/>
  <c r="L252" i="28"/>
  <c r="L254" i="29"/>
  <c r="L254" i="28"/>
  <c r="L256" i="29"/>
  <c r="L256" i="28"/>
  <c r="L258" i="29"/>
  <c r="L258" i="28"/>
  <c r="L260" i="29"/>
  <c r="L260" i="28"/>
  <c r="L262" i="29"/>
  <c r="L262" i="28"/>
  <c r="L264" i="29"/>
  <c r="L264" i="28"/>
  <c r="L266" i="29"/>
  <c r="L266" i="28"/>
  <c r="N3" i="29"/>
  <c r="N3" i="28"/>
  <c r="N5" i="29"/>
  <c r="N5" i="28"/>
  <c r="N7" i="29"/>
  <c r="N7" i="28"/>
  <c r="N9" i="29"/>
  <c r="N9" i="28"/>
  <c r="N11" i="29"/>
  <c r="N11" i="28"/>
  <c r="N13" i="29"/>
  <c r="N13" i="28"/>
  <c r="N15" i="29"/>
  <c r="N15" i="28"/>
  <c r="N17" i="29"/>
  <c r="N17" i="28"/>
  <c r="N19" i="29"/>
  <c r="N19" i="28"/>
  <c r="N21" i="29"/>
  <c r="N21" i="28"/>
  <c r="N23" i="29"/>
  <c r="N23" i="28"/>
  <c r="N25" i="29"/>
  <c r="N25" i="28"/>
  <c r="N27" i="29"/>
  <c r="N27" i="28"/>
  <c r="N29" i="29"/>
  <c r="N29" i="28"/>
  <c r="N31" i="29"/>
  <c r="N31" i="28"/>
  <c r="N33" i="29"/>
  <c r="N33" i="28"/>
  <c r="N35" i="29"/>
  <c r="N35" i="28"/>
  <c r="N37" i="29"/>
  <c r="N37" i="28"/>
  <c r="N39" i="29"/>
  <c r="N39" i="28"/>
  <c r="N41" i="29"/>
  <c r="N41" i="28"/>
  <c r="N43" i="29"/>
  <c r="N43" i="28"/>
  <c r="N45" i="29"/>
  <c r="N45" i="28"/>
  <c r="N47" i="29"/>
  <c r="N47" i="28"/>
  <c r="N49" i="29"/>
  <c r="N49" i="28"/>
  <c r="N51" i="29"/>
  <c r="N51" i="28"/>
  <c r="N53" i="29"/>
  <c r="N53" i="28"/>
  <c r="N55" i="29"/>
  <c r="N55" i="28"/>
  <c r="N57" i="29"/>
  <c r="N57" i="28"/>
  <c r="N59" i="29"/>
  <c r="N59" i="28"/>
  <c r="N61" i="29"/>
  <c r="N61" i="28"/>
  <c r="N63" i="29"/>
  <c r="N63" i="28"/>
  <c r="N65" i="29"/>
  <c r="N65" i="28"/>
  <c r="N67" i="29"/>
  <c r="N67" i="28"/>
  <c r="N69" i="29"/>
  <c r="N69" i="28"/>
  <c r="N71" i="29"/>
  <c r="N71" i="28"/>
  <c r="N73" i="29"/>
  <c r="N73" i="28"/>
  <c r="N75" i="29"/>
  <c r="N75" i="28"/>
  <c r="N77" i="29"/>
  <c r="N77" i="28"/>
  <c r="N79" i="29"/>
  <c r="N79" i="28"/>
  <c r="N81" i="29"/>
  <c r="N81" i="28"/>
  <c r="N83" i="29"/>
  <c r="N83" i="28"/>
  <c r="N85" i="29"/>
  <c r="N85" i="28"/>
  <c r="N87" i="29"/>
  <c r="N87" i="28"/>
  <c r="N89" i="29"/>
  <c r="N89" i="28"/>
  <c r="N91" i="29"/>
  <c r="N91" i="28"/>
  <c r="N93" i="29"/>
  <c r="N93" i="28"/>
  <c r="N95" i="29"/>
  <c r="N95" i="28"/>
  <c r="N97" i="29"/>
  <c r="N97" i="28"/>
  <c r="N99" i="29"/>
  <c r="N99" i="28"/>
  <c r="N101" i="29"/>
  <c r="N101" i="28"/>
  <c r="N103" i="29"/>
  <c r="N103" i="28"/>
  <c r="N105" i="29"/>
  <c r="N105" i="28"/>
  <c r="N107" i="29"/>
  <c r="N107" i="28"/>
  <c r="N109" i="29"/>
  <c r="N109" i="28"/>
  <c r="N111" i="29"/>
  <c r="N111" i="28"/>
  <c r="N113" i="29"/>
  <c r="N113" i="28"/>
  <c r="N115" i="29"/>
  <c r="N115" i="28"/>
  <c r="N117" i="29"/>
  <c r="N117" i="28"/>
  <c r="N119" i="29"/>
  <c r="N119" i="28"/>
  <c r="N121" i="29"/>
  <c r="N121" i="28"/>
  <c r="N123" i="29"/>
  <c r="N123" i="28"/>
  <c r="N125" i="29"/>
  <c r="N125" i="28"/>
  <c r="N127" i="29"/>
  <c r="N127" i="28"/>
  <c r="N129" i="29"/>
  <c r="N129" i="28"/>
  <c r="N131" i="29"/>
  <c r="N131" i="28"/>
  <c r="N133" i="29"/>
  <c r="N133" i="28"/>
  <c r="N135" i="29"/>
  <c r="N135" i="28"/>
  <c r="N137" i="29"/>
  <c r="N137" i="28"/>
  <c r="N139" i="29"/>
  <c r="N139" i="28"/>
  <c r="N141" i="29"/>
  <c r="N141" i="28"/>
  <c r="N143" i="29"/>
  <c r="N143" i="28"/>
  <c r="N145" i="29"/>
  <c r="N145" i="28"/>
  <c r="N147" i="29"/>
  <c r="N147" i="28"/>
  <c r="N149" i="29"/>
  <c r="N149" i="28"/>
  <c r="N151" i="29"/>
  <c r="N151" i="28"/>
  <c r="N153" i="29"/>
  <c r="N153" i="28"/>
  <c r="N155" i="29"/>
  <c r="N155" i="28"/>
  <c r="N157" i="29"/>
  <c r="N157" i="28"/>
  <c r="N159" i="29"/>
  <c r="N159" i="28"/>
  <c r="N161" i="29"/>
  <c r="N161" i="28"/>
  <c r="N163" i="29"/>
  <c r="N163" i="28"/>
  <c r="N165" i="29"/>
  <c r="N165" i="28"/>
  <c r="N167" i="29"/>
  <c r="N167" i="28"/>
  <c r="N169" i="29"/>
  <c r="N169" i="28"/>
  <c r="N171" i="29"/>
  <c r="N171" i="28"/>
  <c r="N173" i="29"/>
  <c r="N173" i="28"/>
  <c r="N175" i="29"/>
  <c r="N175" i="28"/>
  <c r="N177" i="29"/>
  <c r="N177" i="28"/>
  <c r="N179" i="29"/>
  <c r="N179" i="28"/>
  <c r="N181" i="29"/>
  <c r="N181" i="28"/>
  <c r="N183" i="29"/>
  <c r="N183" i="28"/>
  <c r="N185" i="29"/>
  <c r="N185" i="28"/>
  <c r="N187" i="29"/>
  <c r="N187" i="28"/>
  <c r="N189" i="29"/>
  <c r="N189" i="28"/>
  <c r="N191" i="29"/>
  <c r="N191" i="28"/>
  <c r="N193" i="29"/>
  <c r="N193" i="28"/>
  <c r="N195" i="29"/>
  <c r="N195" i="28"/>
  <c r="N197" i="29"/>
  <c r="N197" i="28"/>
  <c r="N199" i="29"/>
  <c r="N199" i="28"/>
  <c r="N201" i="29"/>
  <c r="N201" i="28"/>
  <c r="N203" i="29"/>
  <c r="N203" i="28"/>
  <c r="N205" i="29"/>
  <c r="N205" i="28"/>
  <c r="N207" i="29"/>
  <c r="N207" i="28"/>
  <c r="N209" i="29"/>
  <c r="N209" i="28"/>
  <c r="N211" i="29"/>
  <c r="N211" i="28"/>
  <c r="N213" i="29"/>
  <c r="N213" i="28"/>
  <c r="N215" i="29"/>
  <c r="N215" i="28"/>
  <c r="N217" i="29"/>
  <c r="N217" i="28"/>
  <c r="N219" i="29"/>
  <c r="N219" i="28"/>
  <c r="N221" i="29"/>
  <c r="N221" i="28"/>
  <c r="N223" i="29"/>
  <c r="N223" i="28"/>
  <c r="N225" i="29"/>
  <c r="N225" i="28"/>
  <c r="N227" i="29"/>
  <c r="N227" i="28"/>
  <c r="N229" i="29"/>
  <c r="N229" i="28"/>
  <c r="N231" i="29"/>
  <c r="N231" i="28"/>
  <c r="N233" i="29"/>
  <c r="N233" i="28"/>
  <c r="N235" i="29"/>
  <c r="N235" i="28"/>
  <c r="N237" i="29"/>
  <c r="N237" i="28"/>
  <c r="N239" i="29"/>
  <c r="N239" i="28"/>
  <c r="N241" i="29"/>
  <c r="N241" i="28"/>
  <c r="N243" i="29"/>
  <c r="N243" i="28"/>
  <c r="N245" i="29"/>
  <c r="N245" i="28"/>
  <c r="N247" i="29"/>
  <c r="N247" i="28"/>
  <c r="N249" i="29"/>
  <c r="N249" i="28"/>
  <c r="N251" i="29"/>
  <c r="N251" i="28"/>
  <c r="N253" i="29"/>
  <c r="N253" i="28"/>
  <c r="N255" i="29"/>
  <c r="N255" i="28"/>
  <c r="N257" i="29"/>
  <c r="N257" i="28"/>
  <c r="N259" i="29"/>
  <c r="N259" i="28"/>
  <c r="N261" i="29"/>
  <c r="N261" i="28"/>
  <c r="N263" i="29"/>
  <c r="N263" i="28"/>
  <c r="N265" i="29"/>
  <c r="N265" i="28"/>
  <c r="N267" i="29"/>
  <c r="N267" i="28"/>
  <c r="Q4" i="29"/>
  <c r="Q4" i="28"/>
  <c r="Q6" i="29"/>
  <c r="Q6" i="28"/>
  <c r="Q8" i="29"/>
  <c r="Q8" i="28"/>
  <c r="Q10" i="29"/>
  <c r="Q10" i="28"/>
  <c r="Q12" i="29"/>
  <c r="Q12" i="28"/>
  <c r="Q14" i="29"/>
  <c r="Q14" i="28"/>
  <c r="Q16" i="29"/>
  <c r="Q16" i="28"/>
  <c r="Q18" i="29"/>
  <c r="Q18" i="28"/>
  <c r="Q20" i="29"/>
  <c r="Q20" i="28"/>
  <c r="Q22" i="29"/>
  <c r="Q22" i="28"/>
  <c r="Q24" i="29"/>
  <c r="Q24" i="28"/>
  <c r="Q26" i="29"/>
  <c r="Q26" i="28"/>
  <c r="Q28" i="29"/>
  <c r="Q28" i="28"/>
  <c r="Q30" i="29"/>
  <c r="Q30" i="28"/>
  <c r="Q32" i="29"/>
  <c r="Q32" i="28"/>
  <c r="Q34" i="29"/>
  <c r="Q34" i="28"/>
  <c r="Q36" i="29"/>
  <c r="Q36" i="28"/>
  <c r="Q38" i="29"/>
  <c r="Q38" i="28"/>
  <c r="Q40" i="29"/>
  <c r="Q40" i="28"/>
  <c r="Q42" i="29"/>
  <c r="Q42" i="28"/>
  <c r="Q44" i="29"/>
  <c r="Q44" i="28"/>
  <c r="Q46" i="29"/>
  <c r="Q46" i="28"/>
  <c r="Q48" i="29"/>
  <c r="Q48" i="28"/>
  <c r="Q50" i="29"/>
  <c r="Q50" i="28"/>
  <c r="Q52" i="29"/>
  <c r="Q52" i="28"/>
  <c r="Q54" i="29"/>
  <c r="Q54" i="28"/>
  <c r="Q56" i="29"/>
  <c r="Q56" i="28"/>
  <c r="Q58" i="29"/>
  <c r="Q58" i="28"/>
  <c r="Q60" i="29"/>
  <c r="Q60" i="28"/>
  <c r="Q62" i="29"/>
  <c r="Q62" i="28"/>
  <c r="Q64" i="29"/>
  <c r="Q64" i="28"/>
  <c r="Q66" i="29"/>
  <c r="Q66" i="28"/>
  <c r="Q68" i="29"/>
  <c r="Q68" i="28"/>
  <c r="Q70" i="29"/>
  <c r="Q70" i="28"/>
  <c r="Q72" i="29"/>
  <c r="Q72" i="28"/>
  <c r="Q74" i="29"/>
  <c r="Q74" i="28"/>
  <c r="Q76" i="29"/>
  <c r="Q76" i="28"/>
  <c r="Q78" i="29"/>
  <c r="Q78" i="28"/>
  <c r="Q80" i="29"/>
  <c r="Q80" i="28"/>
  <c r="Q82" i="29"/>
  <c r="Q82" i="28"/>
  <c r="Q84" i="29"/>
  <c r="Q84" i="28"/>
  <c r="Q86" i="29"/>
  <c r="Q86" i="28"/>
  <c r="Q88" i="29"/>
  <c r="Q88" i="28"/>
  <c r="Q90" i="29"/>
  <c r="Q90" i="28"/>
  <c r="Q92" i="29"/>
  <c r="Q92" i="28"/>
  <c r="Q94" i="29"/>
  <c r="Q94" i="28"/>
  <c r="Q96" i="29"/>
  <c r="Q96" i="28"/>
  <c r="Q98" i="29"/>
  <c r="Q98" i="28"/>
  <c r="Q100" i="29"/>
  <c r="Q100" i="28"/>
  <c r="Q102" i="29"/>
  <c r="Q102" i="28"/>
  <c r="Q104" i="29"/>
  <c r="Q104" i="28"/>
  <c r="Q106" i="29"/>
  <c r="Q106" i="28"/>
  <c r="Q108" i="29"/>
  <c r="Q108" i="28"/>
  <c r="Q110" i="29"/>
  <c r="Q110" i="28"/>
  <c r="Q112" i="29"/>
  <c r="Q112" i="28"/>
  <c r="T3" i="29"/>
  <c r="T3" i="28"/>
  <c r="T5" i="29"/>
  <c r="T5" i="28"/>
  <c r="T7" i="29"/>
  <c r="T7" i="28"/>
  <c r="T9" i="29"/>
  <c r="T9" i="28"/>
  <c r="T11" i="29"/>
  <c r="T11" i="28"/>
  <c r="T13" i="29"/>
  <c r="T13" i="28"/>
  <c r="T15" i="29"/>
  <c r="T15" i="28"/>
  <c r="T17" i="29"/>
  <c r="T17" i="28"/>
  <c r="T19" i="29"/>
  <c r="T19" i="28"/>
  <c r="T21" i="29"/>
  <c r="T21" i="28"/>
  <c r="T23" i="29"/>
  <c r="T23" i="28"/>
  <c r="T25" i="29"/>
  <c r="T25" i="28"/>
  <c r="T27" i="29"/>
  <c r="T27" i="28"/>
  <c r="T29" i="29"/>
  <c r="T29" i="28"/>
  <c r="T31" i="29"/>
  <c r="T31" i="28"/>
  <c r="T33" i="29"/>
  <c r="T33" i="28"/>
  <c r="T35" i="29"/>
  <c r="T35" i="28"/>
  <c r="T37" i="29"/>
  <c r="T37" i="28"/>
  <c r="T39" i="29"/>
  <c r="T39" i="28"/>
  <c r="T41" i="29"/>
  <c r="T41" i="28"/>
  <c r="T43" i="29"/>
  <c r="T43" i="28"/>
  <c r="T45" i="29"/>
  <c r="T45" i="28"/>
  <c r="T47" i="29"/>
  <c r="T47" i="28"/>
  <c r="T49" i="29"/>
  <c r="T49" i="28"/>
  <c r="T51" i="29"/>
  <c r="T51" i="28"/>
  <c r="T53" i="29"/>
  <c r="T53" i="28"/>
  <c r="T55" i="29"/>
  <c r="T55" i="28"/>
  <c r="T57" i="29"/>
  <c r="T57" i="28"/>
  <c r="T59" i="29"/>
  <c r="T59" i="28"/>
  <c r="T61" i="29"/>
  <c r="T61" i="28"/>
  <c r="T63" i="29"/>
  <c r="T63" i="28"/>
  <c r="T65" i="29"/>
  <c r="T65" i="28"/>
  <c r="T67" i="29"/>
  <c r="T67" i="28"/>
  <c r="T69" i="29"/>
  <c r="T69" i="28"/>
  <c r="T71" i="29"/>
  <c r="T71" i="28"/>
  <c r="T73" i="29"/>
  <c r="T73" i="28"/>
  <c r="T75" i="29"/>
  <c r="T75" i="28"/>
  <c r="T77" i="29"/>
  <c r="T77" i="28"/>
  <c r="T79" i="29"/>
  <c r="T79" i="28"/>
  <c r="T81" i="29"/>
  <c r="T81" i="28"/>
  <c r="T83" i="29"/>
  <c r="T83" i="28"/>
  <c r="T85" i="29"/>
  <c r="T85" i="28"/>
  <c r="T87" i="29"/>
  <c r="T87" i="28"/>
  <c r="T89" i="29"/>
  <c r="T89" i="28"/>
  <c r="T91" i="29"/>
  <c r="T91" i="28"/>
  <c r="T93" i="29"/>
  <c r="T93" i="28"/>
  <c r="T95" i="29"/>
  <c r="T95" i="28"/>
  <c r="T97" i="29"/>
  <c r="T97" i="28"/>
  <c r="T99" i="29"/>
  <c r="T99" i="28"/>
  <c r="T101" i="29"/>
  <c r="T101" i="28"/>
  <c r="T103" i="29"/>
  <c r="T103" i="28"/>
  <c r="T105" i="29"/>
  <c r="T105" i="28"/>
  <c r="T107" i="29"/>
  <c r="T107" i="28"/>
  <c r="T109" i="29"/>
  <c r="T109" i="28"/>
  <c r="T111" i="29"/>
  <c r="T111" i="28"/>
  <c r="T113" i="29"/>
  <c r="T113" i="28"/>
  <c r="T115" i="29"/>
  <c r="T115" i="28"/>
  <c r="T117" i="29"/>
  <c r="T117" i="28"/>
  <c r="T119" i="29"/>
  <c r="T119" i="28"/>
  <c r="T121" i="29"/>
  <c r="T121" i="28"/>
  <c r="T123" i="29"/>
  <c r="T123" i="28"/>
  <c r="T125" i="29"/>
  <c r="T125" i="28"/>
  <c r="T127" i="29"/>
  <c r="T127" i="28"/>
  <c r="T129" i="29"/>
  <c r="T129" i="28"/>
  <c r="T131" i="29"/>
  <c r="T131" i="28"/>
  <c r="T133" i="29"/>
  <c r="T133" i="28"/>
  <c r="T135" i="29"/>
  <c r="T135" i="28"/>
  <c r="T137" i="29"/>
  <c r="T137" i="28"/>
  <c r="T139" i="29"/>
  <c r="T139" i="28"/>
  <c r="T141" i="29"/>
  <c r="T141" i="28"/>
  <c r="T143" i="29"/>
  <c r="T143" i="28"/>
  <c r="T145" i="29"/>
  <c r="T145" i="28"/>
  <c r="T147" i="29"/>
  <c r="T147" i="28"/>
  <c r="T149" i="29"/>
  <c r="T149" i="28"/>
  <c r="T151" i="29"/>
  <c r="T151" i="28"/>
  <c r="T153" i="29"/>
  <c r="T153" i="28"/>
  <c r="T155" i="29"/>
  <c r="T155" i="28"/>
  <c r="T157" i="29"/>
  <c r="T157" i="28"/>
  <c r="T159" i="29"/>
  <c r="T159" i="28"/>
  <c r="T161" i="29"/>
  <c r="T161" i="28"/>
  <c r="T163" i="29"/>
  <c r="T163" i="28"/>
  <c r="T165" i="29"/>
  <c r="T165" i="28"/>
  <c r="T167" i="29"/>
  <c r="T167" i="28"/>
  <c r="T169" i="29"/>
  <c r="T169" i="28"/>
  <c r="T171" i="29"/>
  <c r="T171" i="28"/>
  <c r="T173" i="29"/>
  <c r="T173" i="28"/>
  <c r="T175" i="29"/>
  <c r="T175" i="28"/>
  <c r="T177" i="29"/>
  <c r="T177" i="28"/>
  <c r="T179" i="29"/>
  <c r="T179" i="28"/>
  <c r="T181" i="29"/>
  <c r="T181" i="28"/>
  <c r="T183" i="29"/>
  <c r="T183" i="28"/>
  <c r="T185" i="29"/>
  <c r="T185" i="28"/>
  <c r="T187" i="29"/>
  <c r="T187" i="28"/>
  <c r="T189" i="29"/>
  <c r="T189" i="28"/>
  <c r="T191" i="29"/>
  <c r="T191" i="28"/>
  <c r="T193" i="29"/>
  <c r="T193" i="28"/>
  <c r="T195" i="29"/>
  <c r="T195" i="28"/>
  <c r="T197" i="29"/>
  <c r="T197" i="28"/>
  <c r="T199" i="29"/>
  <c r="T199" i="28"/>
  <c r="T201" i="29"/>
  <c r="T201" i="28"/>
  <c r="T203" i="29"/>
  <c r="T203" i="28"/>
  <c r="T205" i="29"/>
  <c r="T205" i="28"/>
  <c r="T207" i="29"/>
  <c r="T207" i="28"/>
  <c r="T209" i="29"/>
  <c r="T209" i="28"/>
  <c r="T211" i="29"/>
  <c r="T211" i="28"/>
  <c r="T213" i="29"/>
  <c r="T213" i="28"/>
  <c r="T215" i="29"/>
  <c r="T215" i="28"/>
  <c r="T217" i="29"/>
  <c r="T217" i="28"/>
  <c r="T219" i="29"/>
  <c r="T219" i="28"/>
  <c r="T221" i="29"/>
  <c r="T221" i="28"/>
  <c r="T223" i="29"/>
  <c r="T223" i="28"/>
  <c r="T225" i="29"/>
  <c r="T225" i="28"/>
  <c r="T227" i="29"/>
  <c r="T227" i="28"/>
  <c r="T229" i="29"/>
  <c r="T229" i="28"/>
  <c r="T231" i="29"/>
  <c r="T231" i="28"/>
  <c r="T233" i="29"/>
  <c r="T233" i="28"/>
  <c r="T235" i="29"/>
  <c r="T235" i="28"/>
  <c r="T237" i="29"/>
  <c r="T237" i="28"/>
  <c r="T239" i="29"/>
  <c r="T239" i="28"/>
  <c r="T241" i="29"/>
  <c r="T241" i="28"/>
  <c r="T243" i="29"/>
  <c r="T243" i="28"/>
  <c r="T245" i="29"/>
  <c r="T245" i="28"/>
  <c r="T247" i="29"/>
  <c r="T247" i="28"/>
  <c r="T249" i="29"/>
  <c r="T249" i="28"/>
  <c r="T251" i="29"/>
  <c r="T251" i="28"/>
  <c r="T253" i="29"/>
  <c r="T253" i="28"/>
  <c r="T255" i="29"/>
  <c r="T255" i="28"/>
  <c r="T257" i="29"/>
  <c r="T257" i="28"/>
  <c r="T259" i="29"/>
  <c r="T259" i="28"/>
  <c r="T261" i="29"/>
  <c r="T261" i="28"/>
  <c r="T263" i="29"/>
  <c r="T263" i="28"/>
  <c r="T265" i="29"/>
  <c r="T265" i="28"/>
  <c r="T267" i="29"/>
  <c r="T267" i="28"/>
  <c r="X4" i="29"/>
  <c r="X4" i="28"/>
  <c r="X6" i="29"/>
  <c r="X6" i="28"/>
  <c r="X8" i="29"/>
  <c r="X8" i="28"/>
  <c r="X10" i="29"/>
  <c r="X10" i="28"/>
  <c r="X12" i="29"/>
  <c r="X12" i="28"/>
  <c r="X14" i="29"/>
  <c r="X14" i="28"/>
  <c r="X16" i="29"/>
  <c r="X16" i="28"/>
  <c r="X18" i="29"/>
  <c r="X18" i="28"/>
  <c r="X20" i="29"/>
  <c r="X20" i="28"/>
  <c r="X22" i="29"/>
  <c r="X22" i="28"/>
  <c r="X24" i="29"/>
  <c r="X24" i="28"/>
  <c r="X26" i="29"/>
  <c r="X26" i="28"/>
  <c r="X28" i="29"/>
  <c r="X28" i="28"/>
  <c r="X30" i="29"/>
  <c r="X30" i="28"/>
  <c r="X32" i="29"/>
  <c r="X32" i="28"/>
  <c r="X34" i="29"/>
  <c r="X34" i="28"/>
  <c r="X36" i="29"/>
  <c r="X36" i="28"/>
  <c r="X38" i="29"/>
  <c r="X38" i="28"/>
  <c r="X40" i="29"/>
  <c r="X40" i="28"/>
  <c r="X42" i="29"/>
  <c r="X42" i="28"/>
  <c r="X44" i="29"/>
  <c r="X44" i="28"/>
  <c r="X46" i="29"/>
  <c r="X46" i="28"/>
  <c r="X48" i="29"/>
  <c r="X48" i="28"/>
  <c r="X50" i="29"/>
  <c r="X50" i="28"/>
  <c r="X52" i="29"/>
  <c r="X52" i="28"/>
  <c r="X54" i="29"/>
  <c r="X54" i="28"/>
  <c r="X56" i="29"/>
  <c r="X56" i="28"/>
  <c r="X58" i="29"/>
  <c r="X58" i="28"/>
  <c r="X60" i="29"/>
  <c r="X60" i="28"/>
  <c r="X62" i="29"/>
  <c r="X62" i="28"/>
  <c r="X64" i="29"/>
  <c r="X64" i="28"/>
  <c r="X66" i="29"/>
  <c r="X66" i="28"/>
  <c r="X68" i="29"/>
  <c r="X68" i="28"/>
  <c r="X70" i="29"/>
  <c r="X70" i="28"/>
  <c r="X72" i="29"/>
  <c r="X72" i="28"/>
  <c r="X74" i="29"/>
  <c r="X74" i="28"/>
  <c r="X76" i="29"/>
  <c r="X76" i="28"/>
  <c r="X78" i="29"/>
  <c r="X78" i="28"/>
  <c r="X80" i="29"/>
  <c r="X80" i="28"/>
  <c r="X82" i="29"/>
  <c r="X82" i="28"/>
  <c r="X84" i="29"/>
  <c r="X84" i="28"/>
  <c r="X86" i="29"/>
  <c r="X86" i="28"/>
  <c r="X88" i="29"/>
  <c r="X88" i="28"/>
  <c r="X90" i="29"/>
  <c r="X90" i="28"/>
  <c r="X92" i="29"/>
  <c r="X92" i="28"/>
  <c r="X94" i="29"/>
  <c r="X94" i="28"/>
  <c r="X96" i="29"/>
  <c r="X96" i="28"/>
  <c r="X98" i="29"/>
  <c r="X98" i="28"/>
  <c r="X100" i="29"/>
  <c r="X100" i="28"/>
  <c r="X102" i="29"/>
  <c r="X102" i="28"/>
  <c r="X104" i="29"/>
  <c r="X104" i="28"/>
  <c r="X106" i="29"/>
  <c r="X106" i="28"/>
  <c r="X108" i="29"/>
  <c r="X108" i="28"/>
  <c r="X110" i="29"/>
  <c r="X110" i="28"/>
  <c r="X112" i="29"/>
  <c r="X112" i="28"/>
  <c r="X114" i="29"/>
  <c r="X114" i="28"/>
  <c r="X116" i="29"/>
  <c r="X116" i="28"/>
  <c r="X118" i="29"/>
  <c r="X118" i="28"/>
  <c r="X120" i="29"/>
  <c r="X120" i="28"/>
  <c r="X122" i="29"/>
  <c r="X122" i="28"/>
  <c r="X124" i="29"/>
  <c r="X124" i="28"/>
  <c r="X126" i="29"/>
  <c r="X126" i="28"/>
  <c r="X128" i="29"/>
  <c r="X128" i="28"/>
  <c r="X130" i="29"/>
  <c r="X130" i="28"/>
  <c r="X132" i="29"/>
  <c r="X132" i="28"/>
  <c r="X134" i="29"/>
  <c r="X134" i="28"/>
  <c r="X136" i="29"/>
  <c r="X136" i="28"/>
  <c r="X138" i="29"/>
  <c r="X138" i="28"/>
  <c r="X140" i="29"/>
  <c r="X140" i="28"/>
  <c r="X142" i="29"/>
  <c r="X142" i="28"/>
  <c r="X144" i="29"/>
  <c r="X144" i="28"/>
  <c r="X146" i="29"/>
  <c r="X146" i="28"/>
  <c r="X148" i="29"/>
  <c r="X148" i="28"/>
  <c r="X150" i="29"/>
  <c r="X150" i="28"/>
  <c r="X152" i="29"/>
  <c r="X152" i="28"/>
  <c r="X154" i="29"/>
  <c r="X154" i="28"/>
  <c r="X156" i="29"/>
  <c r="X156" i="28"/>
  <c r="X158" i="29"/>
  <c r="X158" i="28"/>
  <c r="X160" i="29"/>
  <c r="X160" i="28"/>
  <c r="X162" i="29"/>
  <c r="X162" i="28"/>
  <c r="X164" i="29"/>
  <c r="X164" i="28"/>
  <c r="X166" i="29"/>
  <c r="X166" i="28"/>
  <c r="X168" i="29"/>
  <c r="X168" i="28"/>
  <c r="X170" i="29"/>
  <c r="X170" i="28"/>
  <c r="X172" i="29"/>
  <c r="X172" i="28"/>
  <c r="X174" i="29"/>
  <c r="X174" i="28"/>
  <c r="X176" i="29"/>
  <c r="X176" i="28"/>
  <c r="X178" i="29"/>
  <c r="X178" i="28"/>
  <c r="X180" i="29"/>
  <c r="X180" i="28"/>
  <c r="X182" i="29"/>
  <c r="X182" i="28"/>
  <c r="Y4" i="29"/>
  <c r="Y4" i="28"/>
  <c r="Y6" i="29"/>
  <c r="Y6" i="28"/>
  <c r="Y8" i="29"/>
  <c r="Y8" i="28"/>
  <c r="Y10" i="29"/>
  <c r="Y10" i="28"/>
  <c r="Y12" i="29"/>
  <c r="Y12" i="28"/>
  <c r="Y14" i="29"/>
  <c r="Y14" i="28"/>
  <c r="Y16" i="29"/>
  <c r="Y16" i="28"/>
  <c r="Y18" i="29"/>
  <c r="Y18" i="28"/>
  <c r="Y20" i="29"/>
  <c r="Y20" i="28"/>
  <c r="Y22" i="29"/>
  <c r="Y22" i="28"/>
  <c r="Y24" i="29"/>
  <c r="Y24" i="28"/>
  <c r="Y26" i="29"/>
  <c r="Y26" i="28"/>
  <c r="Y28" i="29"/>
  <c r="Y28" i="28"/>
  <c r="Y30" i="29"/>
  <c r="Y30" i="28"/>
  <c r="Y32" i="29"/>
  <c r="Y32" i="28"/>
  <c r="Y34" i="29"/>
  <c r="Y34" i="28"/>
  <c r="Y36" i="29"/>
  <c r="Y36" i="28"/>
  <c r="Y38" i="29"/>
  <c r="Y38" i="28"/>
  <c r="Y40" i="29"/>
  <c r="Y40" i="28"/>
  <c r="Y42" i="29"/>
  <c r="Y42" i="28"/>
  <c r="Y44" i="29"/>
  <c r="Y44" i="28"/>
  <c r="Y46" i="29"/>
  <c r="Y46" i="28"/>
  <c r="Y48" i="29"/>
  <c r="Y48" i="28"/>
  <c r="Y50" i="29"/>
  <c r="Y50" i="28"/>
  <c r="Y52" i="29"/>
  <c r="Y52" i="28"/>
  <c r="Y54" i="29"/>
  <c r="Y54" i="28"/>
  <c r="Y56" i="29"/>
  <c r="Y56" i="28"/>
  <c r="Y58" i="29"/>
  <c r="Y58" i="28"/>
  <c r="Y60" i="29"/>
  <c r="Y60" i="28"/>
  <c r="Y62" i="29"/>
  <c r="Y62" i="28"/>
  <c r="Y64" i="29"/>
  <c r="Y64" i="28"/>
  <c r="Y66" i="29"/>
  <c r="Y66" i="28"/>
  <c r="Y68" i="29"/>
  <c r="Y68" i="28"/>
  <c r="Y70" i="29"/>
  <c r="Y70" i="28"/>
  <c r="Y72" i="29"/>
  <c r="Y72" i="28"/>
  <c r="Y74" i="29"/>
  <c r="Y74" i="28"/>
  <c r="Y76" i="29"/>
  <c r="Y76" i="28"/>
  <c r="Y78" i="29"/>
  <c r="Y78" i="28"/>
  <c r="Y80" i="29"/>
  <c r="Y80" i="28"/>
  <c r="Y82" i="29"/>
  <c r="Y82" i="28"/>
  <c r="Y84" i="29"/>
  <c r="Y84" i="28"/>
  <c r="Y86" i="29"/>
  <c r="Y86" i="28"/>
  <c r="Y88" i="29"/>
  <c r="Y88" i="28"/>
  <c r="Y90" i="29"/>
  <c r="Y90" i="28"/>
  <c r="Y92" i="29"/>
  <c r="Y92" i="28"/>
  <c r="Y94" i="29"/>
  <c r="Y94" i="28"/>
  <c r="Y96" i="29"/>
  <c r="Y96" i="28"/>
  <c r="Y98" i="29"/>
  <c r="Y98" i="28"/>
  <c r="Y100" i="29"/>
  <c r="Y100" i="28"/>
  <c r="Y102" i="29"/>
  <c r="Y102" i="28"/>
  <c r="Y104" i="29"/>
  <c r="Y104" i="28"/>
  <c r="Y106" i="29"/>
  <c r="Y106" i="28"/>
  <c r="Y108" i="29"/>
  <c r="Y108" i="28"/>
  <c r="Y110" i="29"/>
  <c r="Y110" i="28"/>
  <c r="Y112" i="29"/>
  <c r="Y112" i="28"/>
  <c r="Y114" i="29"/>
  <c r="Y114" i="28"/>
  <c r="Y116" i="29"/>
  <c r="Y116" i="28"/>
  <c r="Y118" i="29"/>
  <c r="Y118" i="28"/>
  <c r="Y120" i="29"/>
  <c r="Y120" i="28"/>
  <c r="Y122" i="29"/>
  <c r="Y122" i="28"/>
  <c r="Y124" i="29"/>
  <c r="Y124" i="28"/>
  <c r="Y126" i="29"/>
  <c r="Y126" i="28"/>
  <c r="Y128" i="29"/>
  <c r="Y128" i="28"/>
  <c r="Y130" i="29"/>
  <c r="Y130" i="28"/>
  <c r="Y132" i="29"/>
  <c r="Y132" i="28"/>
  <c r="Y134" i="29"/>
  <c r="Y134" i="28"/>
  <c r="Y136" i="29"/>
  <c r="Y136" i="28"/>
  <c r="Y138" i="29"/>
  <c r="Y138" i="28"/>
  <c r="Y140" i="29"/>
  <c r="Y140" i="28"/>
  <c r="Y142" i="29"/>
  <c r="Y142" i="28"/>
  <c r="Y144" i="29"/>
  <c r="Y144" i="28"/>
  <c r="Y146" i="29"/>
  <c r="Y146" i="28"/>
  <c r="Y148" i="29"/>
  <c r="Y148" i="28"/>
  <c r="Y150" i="29"/>
  <c r="Y150" i="28"/>
  <c r="Y152" i="29"/>
  <c r="Y152" i="28"/>
  <c r="Y154" i="29"/>
  <c r="Y154" i="28"/>
  <c r="Y156" i="29"/>
  <c r="Y156" i="28"/>
  <c r="Y158" i="29"/>
  <c r="Y158" i="28"/>
  <c r="Y160" i="29"/>
  <c r="Y160" i="28"/>
  <c r="Y162" i="29"/>
  <c r="Y162" i="28"/>
  <c r="Y164" i="29"/>
  <c r="Y164" i="28"/>
  <c r="C5" i="28"/>
  <c r="C5" i="29"/>
  <c r="C9" i="28"/>
  <c r="C9" i="29"/>
  <c r="C15" i="28"/>
  <c r="C15" i="29"/>
  <c r="C19" i="28"/>
  <c r="C19" i="29"/>
  <c r="C21" i="28"/>
  <c r="C21" i="29"/>
  <c r="C27" i="28"/>
  <c r="C27" i="29"/>
  <c r="C31" i="28"/>
  <c r="C31" i="29"/>
  <c r="C35" i="28"/>
  <c r="C35" i="29"/>
  <c r="C39" i="28"/>
  <c r="C39" i="29"/>
  <c r="C43" i="28"/>
  <c r="C43" i="29"/>
  <c r="C47" i="28"/>
  <c r="C47" i="29"/>
  <c r="C51" i="28"/>
  <c r="C51" i="29"/>
  <c r="C55" i="28"/>
  <c r="C55" i="29"/>
  <c r="C59" i="28"/>
  <c r="C59" i="29"/>
  <c r="C63" i="28"/>
  <c r="C63" i="29"/>
  <c r="C67" i="28"/>
  <c r="C67" i="29"/>
  <c r="C71" i="28"/>
  <c r="C71" i="29"/>
  <c r="C73" i="28"/>
  <c r="C73" i="29"/>
  <c r="C77" i="28"/>
  <c r="C77" i="29"/>
  <c r="C81" i="28"/>
  <c r="C81" i="29"/>
  <c r="C85" i="28"/>
  <c r="C85" i="29"/>
  <c r="C89" i="28"/>
  <c r="C89" i="29"/>
  <c r="C93" i="28"/>
  <c r="C93" i="29"/>
  <c r="C97" i="28"/>
  <c r="C97" i="29"/>
  <c r="C101" i="28"/>
  <c r="C101" i="29"/>
  <c r="C105" i="28"/>
  <c r="C105" i="29"/>
  <c r="C107" i="28"/>
  <c r="C107" i="29"/>
  <c r="C109" i="28"/>
  <c r="C109" i="29"/>
  <c r="C113" i="28"/>
  <c r="C113" i="29"/>
  <c r="C115" i="28"/>
  <c r="C115" i="29"/>
  <c r="C117" i="28"/>
  <c r="C117" i="29"/>
  <c r="C119" i="28"/>
  <c r="C119" i="29"/>
  <c r="C121" i="28"/>
  <c r="C121" i="29"/>
  <c r="C123" i="28"/>
  <c r="C123" i="29"/>
  <c r="C125" i="28"/>
  <c r="C125" i="29"/>
  <c r="C127" i="28"/>
  <c r="C127" i="29"/>
  <c r="C129" i="28"/>
  <c r="C129" i="29"/>
  <c r="C131" i="28"/>
  <c r="C131" i="29"/>
  <c r="C133" i="28"/>
  <c r="C133" i="29"/>
  <c r="C135" i="28"/>
  <c r="C135" i="29"/>
  <c r="C137" i="28"/>
  <c r="C137" i="29"/>
  <c r="C139" i="28"/>
  <c r="C139" i="29"/>
  <c r="C141" i="28"/>
  <c r="C141" i="29"/>
  <c r="C143" i="28"/>
  <c r="C143" i="29"/>
  <c r="C145" i="28"/>
  <c r="C145" i="29"/>
  <c r="C147" i="28"/>
  <c r="C147" i="29"/>
  <c r="C149" i="28"/>
  <c r="C149" i="29"/>
  <c r="C151" i="28"/>
  <c r="C151" i="29"/>
  <c r="L3" i="29"/>
  <c r="L3" i="28"/>
  <c r="L271" i="28" s="1"/>
  <c r="L5" i="29"/>
  <c r="L5" i="28"/>
  <c r="L273" i="28" s="1"/>
  <c r="L7" i="29"/>
  <c r="L7" i="28"/>
  <c r="L275" i="28" s="1"/>
  <c r="L9" i="29"/>
  <c r="L9" i="28"/>
  <c r="L277" i="28" s="1"/>
  <c r="L11" i="29"/>
  <c r="L11" i="28"/>
  <c r="L279" i="28" s="1"/>
  <c r="L13" i="29"/>
  <c r="L13" i="28"/>
  <c r="L281" i="28" s="1"/>
  <c r="L15" i="29"/>
  <c r="L15" i="28"/>
  <c r="L283" i="28" s="1"/>
  <c r="L17" i="29"/>
  <c r="L17" i="28"/>
  <c r="L285" i="28" s="1"/>
  <c r="L19" i="29"/>
  <c r="L19" i="28"/>
  <c r="L287" i="28" s="1"/>
  <c r="L21" i="29"/>
  <c r="L21" i="28"/>
  <c r="L289" i="28" s="1"/>
  <c r="L23" i="29"/>
  <c r="L23" i="28"/>
  <c r="L291" i="28" s="1"/>
  <c r="L25" i="29"/>
  <c r="L25" i="28"/>
  <c r="L293" i="28" s="1"/>
  <c r="L27" i="29"/>
  <c r="L27" i="28"/>
  <c r="L295" i="28" s="1"/>
  <c r="L29" i="29"/>
  <c r="L29" i="28"/>
  <c r="L297" i="28" s="1"/>
  <c r="L31" i="29"/>
  <c r="L31" i="28"/>
  <c r="L299" i="28" s="1"/>
  <c r="L33" i="29"/>
  <c r="L33" i="28"/>
  <c r="L301" i="28" s="1"/>
  <c r="L35" i="29"/>
  <c r="L35" i="28"/>
  <c r="L303" i="28" s="1"/>
  <c r="L37" i="29"/>
  <c r="L37" i="28"/>
  <c r="L305" i="28" s="1"/>
  <c r="L39" i="29"/>
  <c r="L39" i="28"/>
  <c r="L307" i="28" s="1"/>
  <c r="L41" i="29"/>
  <c r="L41" i="28"/>
  <c r="L309" i="28" s="1"/>
  <c r="L43" i="29"/>
  <c r="L43" i="28"/>
  <c r="L311" i="28" s="1"/>
  <c r="L45" i="29"/>
  <c r="L45" i="28"/>
  <c r="L313" i="28" s="1"/>
  <c r="L47" i="29"/>
  <c r="L47" i="28"/>
  <c r="L315" i="28" s="1"/>
  <c r="L49" i="29"/>
  <c r="L49" i="28"/>
  <c r="L317" i="28" s="1"/>
  <c r="L51" i="29"/>
  <c r="L51" i="28"/>
  <c r="L319" i="28" s="1"/>
  <c r="L53" i="29"/>
  <c r="L53" i="28"/>
  <c r="L321" i="28" s="1"/>
  <c r="L55" i="29"/>
  <c r="L55" i="28"/>
  <c r="L323" i="28" s="1"/>
  <c r="L57" i="29"/>
  <c r="L57" i="28"/>
  <c r="L59" i="29"/>
  <c r="L59" i="28"/>
  <c r="L324" i="28" s="1"/>
  <c r="L61" i="29"/>
  <c r="L61" i="28"/>
  <c r="L325" i="28" s="1"/>
  <c r="L63" i="29"/>
  <c r="L63" i="28"/>
  <c r="L65" i="29"/>
  <c r="L65" i="28"/>
  <c r="L330" i="28" s="1"/>
  <c r="L67" i="29"/>
  <c r="L67" i="28"/>
  <c r="L331" i="28" s="1"/>
  <c r="L69" i="29"/>
  <c r="L69" i="28"/>
  <c r="L71" i="29"/>
  <c r="L71" i="28"/>
  <c r="L333" i="28" s="1"/>
  <c r="L73" i="29"/>
  <c r="L73" i="28"/>
  <c r="L334" i="28" s="1"/>
  <c r="L75" i="29"/>
  <c r="L75" i="28"/>
  <c r="L329" i="28" s="1"/>
  <c r="L77" i="29"/>
  <c r="L77" i="28"/>
  <c r="L335" i="28" s="1"/>
  <c r="L79" i="29"/>
  <c r="L79" i="28"/>
  <c r="L347" i="28" s="1"/>
  <c r="L81" i="29"/>
  <c r="L81" i="28"/>
  <c r="L349" i="28" s="1"/>
  <c r="L83" i="29"/>
  <c r="L83" i="28"/>
  <c r="L351" i="28" s="1"/>
  <c r="L85" i="29"/>
  <c r="L85" i="28"/>
  <c r="L353" i="28" s="1"/>
  <c r="L87" i="29"/>
  <c r="L87" i="28"/>
  <c r="L355" i="28" s="1"/>
  <c r="L89" i="29"/>
  <c r="L89" i="28"/>
  <c r="L357" i="28" s="1"/>
  <c r="L91" i="29"/>
  <c r="L91" i="28"/>
  <c r="L359" i="28" s="1"/>
  <c r="L93" i="29"/>
  <c r="L93" i="28"/>
  <c r="L361" i="28" s="1"/>
  <c r="L95" i="29"/>
  <c r="L95" i="28"/>
  <c r="L363" i="28" s="1"/>
  <c r="L97" i="29"/>
  <c r="L97" i="28"/>
  <c r="L365" i="28" s="1"/>
  <c r="L99" i="29"/>
  <c r="L99" i="28"/>
  <c r="L367" i="28" s="1"/>
  <c r="L101" i="29"/>
  <c r="L101" i="28"/>
  <c r="L369" i="28" s="1"/>
  <c r="L103" i="29"/>
  <c r="L103" i="28"/>
  <c r="L371" i="28" s="1"/>
  <c r="L105" i="29"/>
  <c r="L105" i="28"/>
  <c r="L373" i="28" s="1"/>
  <c r="L107" i="29"/>
  <c r="L107" i="28"/>
  <c r="L375" i="28" s="1"/>
  <c r="L109" i="29"/>
  <c r="L109" i="28"/>
  <c r="L377" i="28" s="1"/>
  <c r="L111" i="29"/>
  <c r="L111" i="28"/>
  <c r="L379" i="28" s="1"/>
  <c r="L113" i="29"/>
  <c r="L113" i="28"/>
  <c r="L381" i="28" s="1"/>
  <c r="L115" i="29"/>
  <c r="L115" i="28"/>
  <c r="L383" i="28" s="1"/>
  <c r="L117" i="29"/>
  <c r="L117" i="28"/>
  <c r="L385" i="28" s="1"/>
  <c r="L119" i="29"/>
  <c r="L119" i="28"/>
  <c r="L387" i="28" s="1"/>
  <c r="L121" i="29"/>
  <c r="L121" i="28"/>
  <c r="L389" i="28" s="1"/>
  <c r="L123" i="29"/>
  <c r="L123" i="28"/>
  <c r="L391" i="28" s="1"/>
  <c r="L125" i="29"/>
  <c r="L125" i="28"/>
  <c r="L393" i="28" s="1"/>
  <c r="L127" i="29"/>
  <c r="L127" i="28"/>
  <c r="L395" i="28" s="1"/>
  <c r="L129" i="29"/>
  <c r="L129" i="28"/>
  <c r="L397" i="28" s="1"/>
  <c r="L131" i="29"/>
  <c r="L131" i="28"/>
  <c r="L399" i="28" s="1"/>
  <c r="L133" i="29"/>
  <c r="L133" i="28"/>
  <c r="L401" i="28" s="1"/>
  <c r="L135" i="29"/>
  <c r="L135" i="28"/>
  <c r="L403" i="28" s="1"/>
  <c r="L137" i="29"/>
  <c r="L137" i="28"/>
  <c r="L405" i="28" s="1"/>
  <c r="L139" i="29"/>
  <c r="L139" i="28"/>
  <c r="L407" i="28" s="1"/>
  <c r="L141" i="29"/>
  <c r="L141" i="28"/>
  <c r="L409" i="28" s="1"/>
  <c r="L143" i="29"/>
  <c r="L143" i="28"/>
  <c r="L411" i="28" s="1"/>
  <c r="L145" i="29"/>
  <c r="L145" i="28"/>
  <c r="L413" i="28" s="1"/>
  <c r="L147" i="29"/>
  <c r="L147" i="28"/>
  <c r="L415" i="28" s="1"/>
  <c r="L149" i="29"/>
  <c r="L149" i="28"/>
  <c r="L417" i="28" s="1"/>
  <c r="L151" i="29"/>
  <c r="L151" i="28"/>
  <c r="L419" i="28" s="1"/>
  <c r="L153" i="29"/>
  <c r="L153" i="28"/>
  <c r="L421" i="28" s="1"/>
  <c r="L155" i="29"/>
  <c r="L155" i="28"/>
  <c r="L423" i="28" s="1"/>
  <c r="L157" i="29"/>
  <c r="L157" i="28"/>
  <c r="L425" i="28" s="1"/>
  <c r="L159" i="29"/>
  <c r="L159" i="28"/>
  <c r="L427" i="28" s="1"/>
  <c r="L161" i="29"/>
  <c r="L161" i="28"/>
  <c r="L429" i="28" s="1"/>
  <c r="L163" i="29"/>
  <c r="L163" i="28"/>
  <c r="L431" i="28" s="1"/>
  <c r="L165" i="29"/>
  <c r="L165" i="28"/>
  <c r="L433" i="28" s="1"/>
  <c r="L167" i="29"/>
  <c r="L167" i="28"/>
  <c r="L435" i="28" s="1"/>
  <c r="L169" i="29"/>
  <c r="L169" i="28"/>
  <c r="L437" i="28" s="1"/>
  <c r="L171" i="29"/>
  <c r="L171" i="28"/>
  <c r="L439" i="28" s="1"/>
  <c r="L173" i="29"/>
  <c r="L173" i="28"/>
  <c r="L441" i="28" s="1"/>
  <c r="L175" i="29"/>
  <c r="L175" i="28"/>
  <c r="L443" i="28" s="1"/>
  <c r="L177" i="29"/>
  <c r="L177" i="28"/>
  <c r="L445" i="28" s="1"/>
  <c r="L179" i="29"/>
  <c r="L179" i="28"/>
  <c r="L447" i="28" s="1"/>
  <c r="L181" i="29"/>
  <c r="L181" i="28"/>
  <c r="L449" i="28" s="1"/>
  <c r="L183" i="29"/>
  <c r="L183" i="28"/>
  <c r="L451" i="28" s="1"/>
  <c r="L185" i="29"/>
  <c r="L185" i="28"/>
  <c r="L453" i="28" s="1"/>
  <c r="L187" i="29"/>
  <c r="L187" i="28"/>
  <c r="L455" i="28" s="1"/>
  <c r="L189" i="29"/>
  <c r="L189" i="28"/>
  <c r="L457" i="28" s="1"/>
  <c r="L191" i="29"/>
  <c r="L191" i="28"/>
  <c r="L459" i="28" s="1"/>
  <c r="L193" i="29"/>
  <c r="L193" i="28"/>
  <c r="L461" i="28" s="1"/>
  <c r="L195" i="29"/>
  <c r="L195" i="28"/>
  <c r="L463" i="28" s="1"/>
  <c r="L197" i="29"/>
  <c r="L197" i="28"/>
  <c r="L465" i="28" s="1"/>
  <c r="L199" i="29"/>
  <c r="L199" i="28"/>
  <c r="L467" i="28" s="1"/>
  <c r="L201" i="29"/>
  <c r="L201" i="28"/>
  <c r="L469" i="28" s="1"/>
  <c r="L203" i="29"/>
  <c r="L203" i="28"/>
  <c r="L471" i="28" s="1"/>
  <c r="L205" i="29"/>
  <c r="L205" i="28"/>
  <c r="L473" i="28" s="1"/>
  <c r="L207" i="29"/>
  <c r="L207" i="28"/>
  <c r="L475" i="28" s="1"/>
  <c r="L209" i="29"/>
  <c r="L209" i="28"/>
  <c r="L477" i="28" s="1"/>
  <c r="L211" i="29"/>
  <c r="L211" i="28"/>
  <c r="L479" i="28" s="1"/>
  <c r="L213" i="29"/>
  <c r="L213" i="28"/>
  <c r="L481" i="28" s="1"/>
  <c r="L215" i="29"/>
  <c r="L215" i="28"/>
  <c r="L483" i="28" s="1"/>
  <c r="L217" i="29"/>
  <c r="L217" i="28"/>
  <c r="L485" i="28" s="1"/>
  <c r="L219" i="29"/>
  <c r="L219" i="28"/>
  <c r="L487" i="28" s="1"/>
  <c r="L221" i="29"/>
  <c r="L221" i="28"/>
  <c r="L489" i="28" s="1"/>
  <c r="L223" i="29"/>
  <c r="L223" i="28"/>
  <c r="L491" i="28" s="1"/>
  <c r="L225" i="29"/>
  <c r="L225" i="28"/>
  <c r="L493" i="28" s="1"/>
  <c r="L227" i="29"/>
  <c r="L227" i="28"/>
  <c r="L495" i="28" s="1"/>
  <c r="L229" i="29"/>
  <c r="L229" i="28"/>
  <c r="L497" i="28" s="1"/>
  <c r="L231" i="29"/>
  <c r="L231" i="28"/>
  <c r="L499" i="28" s="1"/>
  <c r="L233" i="29"/>
  <c r="L233" i="28"/>
  <c r="L501" i="28" s="1"/>
  <c r="L235" i="29"/>
  <c r="L235" i="28"/>
  <c r="L503" i="28" s="1"/>
  <c r="L237" i="29"/>
  <c r="L237" i="28"/>
  <c r="L505" i="28" s="1"/>
  <c r="L239" i="29"/>
  <c r="L239" i="28"/>
  <c r="L507" i="28" s="1"/>
  <c r="L241" i="29"/>
  <c r="L241" i="28"/>
  <c r="L509" i="28" s="1"/>
  <c r="L243" i="29"/>
  <c r="L243" i="28"/>
  <c r="L511" i="28" s="1"/>
  <c r="L245" i="29"/>
  <c r="L245" i="28"/>
  <c r="L513" i="28" s="1"/>
  <c r="L247" i="29"/>
  <c r="L247" i="28"/>
  <c r="L515" i="28" s="1"/>
  <c r="L249" i="29"/>
  <c r="L249" i="28"/>
  <c r="L517" i="28" s="1"/>
  <c r="L251" i="29"/>
  <c r="L251" i="28"/>
  <c r="L519" i="28" s="1"/>
  <c r="L253" i="29"/>
  <c r="L253" i="28"/>
  <c r="L521" i="28" s="1"/>
  <c r="L255" i="29"/>
  <c r="L255" i="28"/>
  <c r="L523" i="28" s="1"/>
  <c r="L257" i="29"/>
  <c r="L257" i="28"/>
  <c r="L525" i="28" s="1"/>
  <c r="L259" i="29"/>
  <c r="L259" i="28"/>
  <c r="L527" i="28" s="1"/>
  <c r="L261" i="29"/>
  <c r="L261" i="28"/>
  <c r="L529" i="28" s="1"/>
  <c r="L263" i="29"/>
  <c r="L263" i="28"/>
  <c r="L531" i="28" s="1"/>
  <c r="L265" i="29"/>
  <c r="L265" i="28"/>
  <c r="L533" i="28" s="1"/>
  <c r="L267" i="29"/>
  <c r="L267" i="28"/>
  <c r="N4" i="29"/>
  <c r="N4" i="28"/>
  <c r="N272" i="28" s="1"/>
  <c r="N6" i="29"/>
  <c r="N6" i="28"/>
  <c r="N274" i="28" s="1"/>
  <c r="N8" i="29"/>
  <c r="N8" i="28"/>
  <c r="N276" i="28" s="1"/>
  <c r="N10" i="29"/>
  <c r="N10" i="28"/>
  <c r="N278" i="28" s="1"/>
  <c r="N12" i="29"/>
  <c r="N12" i="28"/>
  <c r="N280" i="28" s="1"/>
  <c r="N14" i="29"/>
  <c r="N14" i="28"/>
  <c r="N282" i="28" s="1"/>
  <c r="N16" i="29"/>
  <c r="N16" i="28"/>
  <c r="N284" i="28" s="1"/>
  <c r="N18" i="29"/>
  <c r="N18" i="28"/>
  <c r="N286" i="28" s="1"/>
  <c r="N20" i="29"/>
  <c r="N20" i="28"/>
  <c r="N288" i="28" s="1"/>
  <c r="N22" i="29"/>
  <c r="N22" i="28"/>
  <c r="N290" i="28" s="1"/>
  <c r="N24" i="29"/>
  <c r="N24" i="28"/>
  <c r="N292" i="28" s="1"/>
  <c r="N26" i="29"/>
  <c r="N26" i="28"/>
  <c r="N294" i="28" s="1"/>
  <c r="N28" i="29"/>
  <c r="N28" i="28"/>
  <c r="N296" i="28" s="1"/>
  <c r="N30" i="29"/>
  <c r="N30" i="28"/>
  <c r="N298" i="28" s="1"/>
  <c r="N32" i="29"/>
  <c r="N32" i="28"/>
  <c r="N300" i="28" s="1"/>
  <c r="N34" i="29"/>
  <c r="N34" i="28"/>
  <c r="N302" i="28" s="1"/>
  <c r="N36" i="29"/>
  <c r="N36" i="28"/>
  <c r="N304" i="28" s="1"/>
  <c r="N38" i="29"/>
  <c r="N38" i="28"/>
  <c r="N306" i="28" s="1"/>
  <c r="N40" i="29"/>
  <c r="N40" i="28"/>
  <c r="N308" i="28" s="1"/>
  <c r="N42" i="29"/>
  <c r="N42" i="28"/>
  <c r="N310" i="28" s="1"/>
  <c r="N44" i="29"/>
  <c r="N44" i="28"/>
  <c r="N312" i="28" s="1"/>
  <c r="N46" i="29"/>
  <c r="N46" i="28"/>
  <c r="N314" i="28" s="1"/>
  <c r="N48" i="29"/>
  <c r="N48" i="28"/>
  <c r="N316" i="28" s="1"/>
  <c r="N50" i="29"/>
  <c r="N50" i="28"/>
  <c r="N318" i="28" s="1"/>
  <c r="N52" i="29"/>
  <c r="N52" i="28"/>
  <c r="N320" i="28" s="1"/>
  <c r="N54" i="29"/>
  <c r="N54" i="28"/>
  <c r="N322" i="28" s="1"/>
  <c r="N56" i="29"/>
  <c r="N56" i="28"/>
  <c r="N58" i="29"/>
  <c r="N58" i="28"/>
  <c r="N60" i="29"/>
  <c r="N60" i="28"/>
  <c r="N62" i="29"/>
  <c r="N62" i="28"/>
  <c r="N64" i="29"/>
  <c r="N64" i="28"/>
  <c r="N66" i="29"/>
  <c r="N66" i="28"/>
  <c r="N327" i="28" s="1"/>
  <c r="N68" i="29"/>
  <c r="N68" i="28"/>
  <c r="N332" i="28" s="1"/>
  <c r="N70" i="29"/>
  <c r="N70" i="28"/>
  <c r="N72" i="29"/>
  <c r="N72" i="28"/>
  <c r="N328" i="28" s="1"/>
  <c r="N74" i="29"/>
  <c r="N74" i="28"/>
  <c r="N76" i="29"/>
  <c r="N76" i="28"/>
  <c r="N337" i="28" s="1"/>
  <c r="N78" i="29"/>
  <c r="N78" i="28"/>
  <c r="N336" i="28" s="1"/>
  <c r="N80" i="29"/>
  <c r="N80" i="28"/>
  <c r="N348" i="28" s="1"/>
  <c r="N82" i="29"/>
  <c r="N82" i="28"/>
  <c r="N350" i="28" s="1"/>
  <c r="N84" i="29"/>
  <c r="N84" i="28"/>
  <c r="N352" i="28" s="1"/>
  <c r="N86" i="29"/>
  <c r="N86" i="28"/>
  <c r="N354" i="28" s="1"/>
  <c r="N88" i="29"/>
  <c r="N88" i="28"/>
  <c r="N356" i="28" s="1"/>
  <c r="N90" i="29"/>
  <c r="N90" i="28"/>
  <c r="N358" i="28" s="1"/>
  <c r="N92" i="29"/>
  <c r="N92" i="28"/>
  <c r="N360" i="28" s="1"/>
  <c r="N94" i="29"/>
  <c r="N94" i="28"/>
  <c r="N362" i="28" s="1"/>
  <c r="N96" i="29"/>
  <c r="N96" i="28"/>
  <c r="N364" i="28" s="1"/>
  <c r="N98" i="29"/>
  <c r="N98" i="28"/>
  <c r="N366" i="28" s="1"/>
  <c r="N100" i="29"/>
  <c r="N100" i="28"/>
  <c r="N368" i="28" s="1"/>
  <c r="N102" i="29"/>
  <c r="N102" i="28"/>
  <c r="N370" i="28" s="1"/>
  <c r="N104" i="29"/>
  <c r="N104" i="28"/>
  <c r="N372" i="28" s="1"/>
  <c r="N106" i="29"/>
  <c r="N106" i="28"/>
  <c r="N374" i="28" s="1"/>
  <c r="N108" i="29"/>
  <c r="N108" i="28"/>
  <c r="N376" i="28" s="1"/>
  <c r="N110" i="29"/>
  <c r="N110" i="28"/>
  <c r="N378" i="28" s="1"/>
  <c r="N112" i="29"/>
  <c r="N112" i="28"/>
  <c r="N380" i="28" s="1"/>
  <c r="N114" i="29"/>
  <c r="N114" i="28"/>
  <c r="N382" i="28" s="1"/>
  <c r="N116" i="29"/>
  <c r="N116" i="28"/>
  <c r="N384" i="28" s="1"/>
  <c r="N118" i="29"/>
  <c r="N118" i="28"/>
  <c r="N386" i="28" s="1"/>
  <c r="N120" i="29"/>
  <c r="N120" i="28"/>
  <c r="N388" i="28" s="1"/>
  <c r="N122" i="29"/>
  <c r="N122" i="28"/>
  <c r="N390" i="28" s="1"/>
  <c r="N124" i="29"/>
  <c r="N124" i="28"/>
  <c r="N392" i="28" s="1"/>
  <c r="N126" i="29"/>
  <c r="N126" i="28"/>
  <c r="N394" i="28" s="1"/>
  <c r="N128" i="29"/>
  <c r="N128" i="28"/>
  <c r="N396" i="28" s="1"/>
  <c r="N130" i="29"/>
  <c r="N130" i="28"/>
  <c r="N398" i="28" s="1"/>
  <c r="N132" i="29"/>
  <c r="N132" i="28"/>
  <c r="N400" i="28" s="1"/>
  <c r="N134" i="29"/>
  <c r="N134" i="28"/>
  <c r="N402" i="28" s="1"/>
  <c r="N136" i="29"/>
  <c r="N136" i="28"/>
  <c r="N404" i="28" s="1"/>
  <c r="N138" i="29"/>
  <c r="N138" i="28"/>
  <c r="N406" i="28" s="1"/>
  <c r="N140" i="29"/>
  <c r="N140" i="28"/>
  <c r="N408" i="28" s="1"/>
  <c r="N142" i="29"/>
  <c r="N142" i="28"/>
  <c r="N410" i="28" s="1"/>
  <c r="N144" i="29"/>
  <c r="N144" i="28"/>
  <c r="N412" i="28" s="1"/>
  <c r="N146" i="29"/>
  <c r="N146" i="28"/>
  <c r="N414" i="28" s="1"/>
  <c r="N148" i="29"/>
  <c r="N148" i="28"/>
  <c r="N416" i="28" s="1"/>
  <c r="N150" i="29"/>
  <c r="N150" i="28"/>
  <c r="N418" i="28" s="1"/>
  <c r="N152" i="29"/>
  <c r="N152" i="28"/>
  <c r="N420" i="28" s="1"/>
  <c r="N154" i="29"/>
  <c r="N154" i="28"/>
  <c r="N422" i="28" s="1"/>
  <c r="N156" i="29"/>
  <c r="N156" i="28"/>
  <c r="N424" i="28" s="1"/>
  <c r="N158" i="29"/>
  <c r="N158" i="28"/>
  <c r="N426" i="28" s="1"/>
  <c r="N160" i="29"/>
  <c r="N160" i="28"/>
  <c r="N428" i="28" s="1"/>
  <c r="N162" i="29"/>
  <c r="N162" i="28"/>
  <c r="N430" i="28" s="1"/>
  <c r="N164" i="29"/>
  <c r="N164" i="28"/>
  <c r="N432" i="28" s="1"/>
  <c r="N166" i="29"/>
  <c r="N166" i="28"/>
  <c r="N434" i="28" s="1"/>
  <c r="N168" i="29"/>
  <c r="N168" i="28"/>
  <c r="N436" i="28" s="1"/>
  <c r="N170" i="29"/>
  <c r="N170" i="28"/>
  <c r="N438" i="28" s="1"/>
  <c r="N172" i="29"/>
  <c r="N172" i="28"/>
  <c r="N440" i="28" s="1"/>
  <c r="N174" i="29"/>
  <c r="N174" i="28"/>
  <c r="N442" i="28" s="1"/>
  <c r="N176" i="29"/>
  <c r="N176" i="28"/>
  <c r="N444" i="28" s="1"/>
  <c r="N178" i="29"/>
  <c r="N178" i="28"/>
  <c r="N446" i="28" s="1"/>
  <c r="N180" i="29"/>
  <c r="N180" i="28"/>
  <c r="N448" i="28" s="1"/>
  <c r="N182" i="29"/>
  <c r="N182" i="28"/>
  <c r="N450" i="28" s="1"/>
  <c r="N184" i="29"/>
  <c r="N184" i="28"/>
  <c r="N452" i="28" s="1"/>
  <c r="N186" i="29"/>
  <c r="N186" i="28"/>
  <c r="N454" i="28" s="1"/>
  <c r="N188" i="29"/>
  <c r="N188" i="28"/>
  <c r="N456" i="28" s="1"/>
  <c r="N190" i="29"/>
  <c r="N190" i="28"/>
  <c r="N458" i="28" s="1"/>
  <c r="N192" i="29"/>
  <c r="N192" i="28"/>
  <c r="N460" i="28" s="1"/>
  <c r="N194" i="29"/>
  <c r="N194" i="28"/>
  <c r="N462" i="28" s="1"/>
  <c r="N196" i="29"/>
  <c r="N196" i="28"/>
  <c r="N464" i="28" s="1"/>
  <c r="N198" i="29"/>
  <c r="N198" i="28"/>
  <c r="N466" i="28" s="1"/>
  <c r="N200" i="29"/>
  <c r="N200" i="28"/>
  <c r="N468" i="28" s="1"/>
  <c r="N202" i="29"/>
  <c r="N202" i="28"/>
  <c r="N470" i="28" s="1"/>
  <c r="N204" i="29"/>
  <c r="N204" i="28"/>
  <c r="N472" i="28" s="1"/>
  <c r="N206" i="29"/>
  <c r="N206" i="28"/>
  <c r="N474" i="28" s="1"/>
  <c r="N208" i="29"/>
  <c r="N208" i="28"/>
  <c r="N476" i="28" s="1"/>
  <c r="N210" i="29"/>
  <c r="N210" i="28"/>
  <c r="N478" i="28" s="1"/>
  <c r="N212" i="29"/>
  <c r="N212" i="28"/>
  <c r="N480" i="28" s="1"/>
  <c r="N214" i="29"/>
  <c r="N214" i="28"/>
  <c r="N482" i="28" s="1"/>
  <c r="N216" i="29"/>
  <c r="N216" i="28"/>
  <c r="N484" i="28" s="1"/>
  <c r="N218" i="29"/>
  <c r="N218" i="28"/>
  <c r="N486" i="28" s="1"/>
  <c r="N220" i="29"/>
  <c r="N220" i="28"/>
  <c r="N488" i="28" s="1"/>
  <c r="N222" i="29"/>
  <c r="N222" i="28"/>
  <c r="N490" i="28" s="1"/>
  <c r="N224" i="29"/>
  <c r="N224" i="28"/>
  <c r="N492" i="28" s="1"/>
  <c r="N226" i="29"/>
  <c r="N226" i="28"/>
  <c r="N494" i="28" s="1"/>
  <c r="N228" i="29"/>
  <c r="N228" i="28"/>
  <c r="N496" i="28" s="1"/>
  <c r="N230" i="29"/>
  <c r="N230" i="28"/>
  <c r="N498" i="28" s="1"/>
  <c r="N232" i="29"/>
  <c r="N232" i="28"/>
  <c r="N500" i="28" s="1"/>
  <c r="N234" i="29"/>
  <c r="N234" i="28"/>
  <c r="N502" i="28" s="1"/>
  <c r="N236" i="29"/>
  <c r="N236" i="28"/>
  <c r="N504" i="28" s="1"/>
  <c r="N238" i="29"/>
  <c r="N238" i="28"/>
  <c r="N506" i="28" s="1"/>
  <c r="N240" i="29"/>
  <c r="N240" i="28"/>
  <c r="N508" i="28" s="1"/>
  <c r="N242" i="29"/>
  <c r="N242" i="28"/>
  <c r="N510" i="28" s="1"/>
  <c r="N244" i="29"/>
  <c r="N244" i="28"/>
  <c r="N512" i="28" s="1"/>
  <c r="N246" i="29"/>
  <c r="N246" i="28"/>
  <c r="N514" i="28" s="1"/>
  <c r="N248" i="29"/>
  <c r="N248" i="28"/>
  <c r="N516" i="28" s="1"/>
  <c r="N250" i="29"/>
  <c r="N250" i="28"/>
  <c r="N518" i="28" s="1"/>
  <c r="N252" i="29"/>
  <c r="N252" i="28"/>
  <c r="N520" i="28" s="1"/>
  <c r="N254" i="29"/>
  <c r="N254" i="28"/>
  <c r="N522" i="28" s="1"/>
  <c r="N256" i="29"/>
  <c r="N256" i="28"/>
  <c r="N524" i="28" s="1"/>
  <c r="N258" i="29"/>
  <c r="N258" i="28"/>
  <c r="N526" i="28" s="1"/>
  <c r="N260" i="29"/>
  <c r="N260" i="28"/>
  <c r="N528" i="28" s="1"/>
  <c r="N262" i="29"/>
  <c r="N262" i="28"/>
  <c r="N530" i="28" s="1"/>
  <c r="N264" i="29"/>
  <c r="N264" i="28"/>
  <c r="N532" i="28" s="1"/>
  <c r="N266" i="29"/>
  <c r="N266" i="28"/>
  <c r="N534" i="28" s="1"/>
  <c r="Q3" i="29"/>
  <c r="Q3" i="28"/>
  <c r="Q271" i="28" s="1"/>
  <c r="Q5" i="29"/>
  <c r="Q5" i="28"/>
  <c r="Q273" i="28" s="1"/>
  <c r="Q7" i="29"/>
  <c r="Q7" i="28"/>
  <c r="Q275" i="28" s="1"/>
  <c r="Q9" i="29"/>
  <c r="Q9" i="28"/>
  <c r="Q277" i="28" s="1"/>
  <c r="Q11" i="29"/>
  <c r="Q11" i="28"/>
  <c r="Q279" i="28" s="1"/>
  <c r="Q13" i="29"/>
  <c r="Q13" i="28"/>
  <c r="Q281" i="28" s="1"/>
  <c r="Q15" i="29"/>
  <c r="Q15" i="28"/>
  <c r="Q283" i="28" s="1"/>
  <c r="Q17" i="29"/>
  <c r="Q17" i="28"/>
  <c r="Q285" i="28" s="1"/>
  <c r="Q19" i="29"/>
  <c r="Q19" i="28"/>
  <c r="Q287" i="28" s="1"/>
  <c r="Q21" i="29"/>
  <c r="Q21" i="28"/>
  <c r="Q289" i="28" s="1"/>
  <c r="Q23" i="29"/>
  <c r="Q23" i="28"/>
  <c r="Q291" i="28" s="1"/>
  <c r="Q25" i="29"/>
  <c r="Q25" i="28"/>
  <c r="Q293" i="28" s="1"/>
  <c r="Q27" i="29"/>
  <c r="Q27" i="28"/>
  <c r="Q295" i="28" s="1"/>
  <c r="Q29" i="29"/>
  <c r="Q29" i="28"/>
  <c r="Q297" i="28" s="1"/>
  <c r="Q31" i="29"/>
  <c r="Q31" i="28"/>
  <c r="Q299" i="28" s="1"/>
  <c r="Q33" i="29"/>
  <c r="Q33" i="28"/>
  <c r="Q301" i="28" s="1"/>
  <c r="Q35" i="29"/>
  <c r="Q35" i="28"/>
  <c r="Q303" i="28" s="1"/>
  <c r="Q37" i="29"/>
  <c r="Q37" i="28"/>
  <c r="Q305" i="28" s="1"/>
  <c r="Q39" i="29"/>
  <c r="Q39" i="28"/>
  <c r="Q41" i="29"/>
  <c r="Q41" i="28"/>
  <c r="Q43" i="29"/>
  <c r="Q43" i="28"/>
  <c r="Q45" i="29"/>
  <c r="Q45" i="28"/>
  <c r="Q47" i="29"/>
  <c r="Q47" i="28"/>
  <c r="Q49" i="29"/>
  <c r="Q49" i="28"/>
  <c r="Q51" i="29"/>
  <c r="Q51" i="28"/>
  <c r="Q53" i="29"/>
  <c r="Q53" i="28"/>
  <c r="Q55" i="29"/>
  <c r="Q55" i="28"/>
  <c r="Q57" i="29"/>
  <c r="Q57" i="28"/>
  <c r="Q59" i="29"/>
  <c r="Q59" i="28"/>
  <c r="Q61" i="29"/>
  <c r="Q61" i="28"/>
  <c r="Q329" i="28" s="1"/>
  <c r="Q63" i="29"/>
  <c r="Q63" i="28"/>
  <c r="Q331" i="28" s="1"/>
  <c r="Q65" i="29"/>
  <c r="Q65" i="28"/>
  <c r="Q333" i="28" s="1"/>
  <c r="Q67" i="29"/>
  <c r="Q67" i="28"/>
  <c r="Q335" i="28" s="1"/>
  <c r="Q69" i="29"/>
  <c r="Q69" i="28"/>
  <c r="Q337" i="28" s="1"/>
  <c r="Q71" i="29"/>
  <c r="Q71" i="28"/>
  <c r="Q339" i="28" s="1"/>
  <c r="Q73" i="29"/>
  <c r="Q73" i="28"/>
  <c r="Q341" i="28" s="1"/>
  <c r="Q75" i="29"/>
  <c r="Q75" i="28"/>
  <c r="Q343" i="28" s="1"/>
  <c r="Q77" i="29"/>
  <c r="Q77" i="28"/>
  <c r="Q345" i="28" s="1"/>
  <c r="Q79" i="29"/>
  <c r="Q79" i="28"/>
  <c r="Q347" i="28" s="1"/>
  <c r="Q81" i="29"/>
  <c r="Q81" i="28"/>
  <c r="Q349" i="28" s="1"/>
  <c r="Q83" i="29"/>
  <c r="Q83" i="28"/>
  <c r="Q351" i="28" s="1"/>
  <c r="Q85" i="29"/>
  <c r="Q85" i="28"/>
  <c r="Q353" i="28" s="1"/>
  <c r="Q87" i="29"/>
  <c r="Q87" i="28"/>
  <c r="Q355" i="28" s="1"/>
  <c r="Q89" i="29"/>
  <c r="Q89" i="28"/>
  <c r="Q357" i="28" s="1"/>
  <c r="Q91" i="29"/>
  <c r="Q91" i="28"/>
  <c r="Q359" i="28" s="1"/>
  <c r="Q93" i="29"/>
  <c r="Q93" i="28"/>
  <c r="Q361" i="28" s="1"/>
  <c r="Q95" i="29"/>
  <c r="Q95" i="28"/>
  <c r="Q363" i="28" s="1"/>
  <c r="Q97" i="29"/>
  <c r="Q97" i="28"/>
  <c r="Q365" i="28" s="1"/>
  <c r="Q99" i="29"/>
  <c r="Q99" i="28"/>
  <c r="Q367" i="28" s="1"/>
  <c r="Q101" i="29"/>
  <c r="Q101" i="28"/>
  <c r="Q369" i="28" s="1"/>
  <c r="Q103" i="29"/>
  <c r="Q103" i="28"/>
  <c r="Q371" i="28" s="1"/>
  <c r="Q105" i="29"/>
  <c r="Q105" i="28"/>
  <c r="Q373" i="28" s="1"/>
  <c r="Q107" i="29"/>
  <c r="Q107" i="28"/>
  <c r="Q375" i="28" s="1"/>
  <c r="Q109" i="29"/>
  <c r="Q109" i="28"/>
  <c r="Q377" i="28" s="1"/>
  <c r="Q111" i="29"/>
  <c r="Q111" i="28"/>
  <c r="Q379" i="28" s="1"/>
  <c r="Q113" i="29"/>
  <c r="Q113" i="28"/>
  <c r="T4" i="29"/>
  <c r="T4" i="28"/>
  <c r="T272" i="28" s="1"/>
  <c r="T6" i="29"/>
  <c r="T6" i="28"/>
  <c r="T274" i="28" s="1"/>
  <c r="T8" i="29"/>
  <c r="T8" i="28"/>
  <c r="T276" i="28" s="1"/>
  <c r="T10" i="29"/>
  <c r="T10" i="28"/>
  <c r="T278" i="28" s="1"/>
  <c r="T12" i="29"/>
  <c r="T12" i="28"/>
  <c r="T280" i="28" s="1"/>
  <c r="T14" i="29"/>
  <c r="T14" i="28"/>
  <c r="T282" i="28" s="1"/>
  <c r="T16" i="29"/>
  <c r="T16" i="28"/>
  <c r="T284" i="28" s="1"/>
  <c r="T18" i="29"/>
  <c r="T18" i="28"/>
  <c r="T286" i="28" s="1"/>
  <c r="T20" i="29"/>
  <c r="T20" i="28"/>
  <c r="T288" i="28" s="1"/>
  <c r="T22" i="29"/>
  <c r="T22" i="28"/>
  <c r="T290" i="28" s="1"/>
  <c r="T24" i="29"/>
  <c r="T24" i="28"/>
  <c r="T292" i="28" s="1"/>
  <c r="T26" i="29"/>
  <c r="T26" i="28"/>
  <c r="T294" i="28" s="1"/>
  <c r="T28" i="29"/>
  <c r="T28" i="28"/>
  <c r="T296" i="28" s="1"/>
  <c r="T30" i="29"/>
  <c r="T30" i="28"/>
  <c r="T298" i="28" s="1"/>
  <c r="T32" i="29"/>
  <c r="T32" i="28"/>
  <c r="T300" i="28" s="1"/>
  <c r="T34" i="29"/>
  <c r="T34" i="28"/>
  <c r="T302" i="28" s="1"/>
  <c r="T36" i="29"/>
  <c r="T36" i="28"/>
  <c r="T304" i="28" s="1"/>
  <c r="T38" i="29"/>
  <c r="T38" i="28"/>
  <c r="T306" i="28" s="1"/>
  <c r="T40" i="29"/>
  <c r="T40" i="28"/>
  <c r="T308" i="28" s="1"/>
  <c r="T42" i="29"/>
  <c r="T42" i="28"/>
  <c r="T310" i="28" s="1"/>
  <c r="T44" i="29"/>
  <c r="T44" i="28"/>
  <c r="T312" i="28" s="1"/>
  <c r="T46" i="29"/>
  <c r="T46" i="28"/>
  <c r="T314" i="28" s="1"/>
  <c r="T48" i="29"/>
  <c r="T48" i="28"/>
  <c r="T316" i="28" s="1"/>
  <c r="T50" i="29"/>
  <c r="T50" i="28"/>
  <c r="T318" i="28" s="1"/>
  <c r="T52" i="29"/>
  <c r="T52" i="28"/>
  <c r="T320" i="28" s="1"/>
  <c r="T54" i="29"/>
  <c r="T54" i="28"/>
  <c r="T322" i="28" s="1"/>
  <c r="T56" i="29"/>
  <c r="T56" i="28"/>
  <c r="T324" i="28" s="1"/>
  <c r="T58" i="29"/>
  <c r="T58" i="28"/>
  <c r="T326" i="28" s="1"/>
  <c r="T60" i="29"/>
  <c r="T60" i="28"/>
  <c r="T328" i="28" s="1"/>
  <c r="T62" i="29"/>
  <c r="T62" i="28"/>
  <c r="T330" i="28" s="1"/>
  <c r="T64" i="29"/>
  <c r="T64" i="28"/>
  <c r="T332" i="28" s="1"/>
  <c r="T66" i="29"/>
  <c r="T66" i="28"/>
  <c r="T334" i="28" s="1"/>
  <c r="T68" i="29"/>
  <c r="T68" i="28"/>
  <c r="T336" i="28" s="1"/>
  <c r="T70" i="29"/>
  <c r="T70" i="28"/>
  <c r="T338" i="28" s="1"/>
  <c r="T72" i="29"/>
  <c r="T72" i="28"/>
  <c r="T340" i="28" s="1"/>
  <c r="T74" i="29"/>
  <c r="T74" i="28"/>
  <c r="T342" i="28" s="1"/>
  <c r="T76" i="29"/>
  <c r="T76" i="28"/>
  <c r="T344" i="28" s="1"/>
  <c r="T78" i="29"/>
  <c r="T78" i="28"/>
  <c r="T346" i="28" s="1"/>
  <c r="T80" i="29"/>
  <c r="T80" i="28"/>
  <c r="T348" i="28" s="1"/>
  <c r="T82" i="29"/>
  <c r="T82" i="28"/>
  <c r="T350" i="28" s="1"/>
  <c r="T84" i="29"/>
  <c r="T84" i="28"/>
  <c r="T352" i="28" s="1"/>
  <c r="T86" i="29"/>
  <c r="T86" i="28"/>
  <c r="T354" i="28" s="1"/>
  <c r="T88" i="29"/>
  <c r="T88" i="28"/>
  <c r="T356" i="28" s="1"/>
  <c r="T90" i="29"/>
  <c r="T90" i="28"/>
  <c r="T358" i="28" s="1"/>
  <c r="T92" i="29"/>
  <c r="T92" i="28"/>
  <c r="T360" i="28" s="1"/>
  <c r="T94" i="29"/>
  <c r="T94" i="28"/>
  <c r="T362" i="28" s="1"/>
  <c r="T96" i="29"/>
  <c r="T96" i="28"/>
  <c r="T364" i="28" s="1"/>
  <c r="T98" i="29"/>
  <c r="T98" i="28"/>
  <c r="T366" i="28" s="1"/>
  <c r="T100" i="29"/>
  <c r="T100" i="28"/>
  <c r="T368" i="28" s="1"/>
  <c r="T102" i="29"/>
  <c r="T102" i="28"/>
  <c r="T370" i="28" s="1"/>
  <c r="T104" i="29"/>
  <c r="T104" i="28"/>
  <c r="T372" i="28" s="1"/>
  <c r="T106" i="29"/>
  <c r="T106" i="28"/>
  <c r="T374" i="28" s="1"/>
  <c r="T108" i="29"/>
  <c r="T108" i="28"/>
  <c r="T376" i="28" s="1"/>
  <c r="T110" i="29"/>
  <c r="T110" i="28"/>
  <c r="T378" i="28" s="1"/>
  <c r="T112" i="29"/>
  <c r="T112" i="28"/>
  <c r="T380" i="28" s="1"/>
  <c r="T114" i="29"/>
  <c r="T114" i="28"/>
  <c r="T382" i="28" s="1"/>
  <c r="T116" i="29"/>
  <c r="T116" i="28"/>
  <c r="T384" i="28" s="1"/>
  <c r="T118" i="29"/>
  <c r="T118" i="28"/>
  <c r="T386" i="28" s="1"/>
  <c r="T120" i="29"/>
  <c r="T120" i="28"/>
  <c r="T388" i="28" s="1"/>
  <c r="T122" i="29"/>
  <c r="T122" i="28"/>
  <c r="T390" i="28" s="1"/>
  <c r="T124" i="29"/>
  <c r="T124" i="28"/>
  <c r="T392" i="28" s="1"/>
  <c r="T126" i="29"/>
  <c r="T126" i="28"/>
  <c r="T394" i="28" s="1"/>
  <c r="T128" i="29"/>
  <c r="T128" i="28"/>
  <c r="T396" i="28" s="1"/>
  <c r="T130" i="29"/>
  <c r="T130" i="28"/>
  <c r="T398" i="28" s="1"/>
  <c r="T132" i="29"/>
  <c r="T132" i="28"/>
  <c r="T400" i="28" s="1"/>
  <c r="T134" i="29"/>
  <c r="T134" i="28"/>
  <c r="T402" i="28" s="1"/>
  <c r="T136" i="29"/>
  <c r="T136" i="28"/>
  <c r="T404" i="28" s="1"/>
  <c r="T138" i="29"/>
  <c r="T138" i="28"/>
  <c r="T406" i="28" s="1"/>
  <c r="T140" i="29"/>
  <c r="T140" i="28"/>
  <c r="T408" i="28" s="1"/>
  <c r="T142" i="29"/>
  <c r="T142" i="28"/>
  <c r="T410" i="28" s="1"/>
  <c r="T144" i="29"/>
  <c r="T144" i="28"/>
  <c r="T412" i="28" s="1"/>
  <c r="T146" i="29"/>
  <c r="T146" i="28"/>
  <c r="T414" i="28" s="1"/>
  <c r="T148" i="29"/>
  <c r="T148" i="28"/>
  <c r="T416" i="28" s="1"/>
  <c r="T150" i="29"/>
  <c r="T150" i="28"/>
  <c r="T418" i="28" s="1"/>
  <c r="T152" i="29"/>
  <c r="T152" i="28"/>
  <c r="T420" i="28" s="1"/>
  <c r="T154" i="29"/>
  <c r="T154" i="28"/>
  <c r="T422" i="28" s="1"/>
  <c r="T156" i="29"/>
  <c r="T156" i="28"/>
  <c r="T424" i="28" s="1"/>
  <c r="T158" i="29"/>
  <c r="T158" i="28"/>
  <c r="T426" i="28" s="1"/>
  <c r="T160" i="29"/>
  <c r="T160" i="28"/>
  <c r="T428" i="28" s="1"/>
  <c r="T162" i="29"/>
  <c r="T162" i="28"/>
  <c r="T430" i="28" s="1"/>
  <c r="T164" i="29"/>
  <c r="T164" i="28"/>
  <c r="T432" i="28" s="1"/>
  <c r="T166" i="29"/>
  <c r="T166" i="28"/>
  <c r="T434" i="28" s="1"/>
  <c r="T168" i="29"/>
  <c r="T168" i="28"/>
  <c r="T436" i="28" s="1"/>
  <c r="T170" i="29"/>
  <c r="T170" i="28"/>
  <c r="T438" i="28" s="1"/>
  <c r="T172" i="29"/>
  <c r="T172" i="28"/>
  <c r="T440" i="28" s="1"/>
  <c r="T174" i="29"/>
  <c r="T174" i="28"/>
  <c r="T442" i="28" s="1"/>
  <c r="T176" i="29"/>
  <c r="T176" i="28"/>
  <c r="T444" i="28" s="1"/>
  <c r="T178" i="29"/>
  <c r="T178" i="28"/>
  <c r="T446" i="28" s="1"/>
  <c r="T180" i="29"/>
  <c r="T180" i="28"/>
  <c r="T448" i="28" s="1"/>
  <c r="T182" i="29"/>
  <c r="T182" i="28"/>
  <c r="T450" i="28" s="1"/>
  <c r="T184" i="29"/>
  <c r="T184" i="28"/>
  <c r="T452" i="28" s="1"/>
  <c r="T186" i="29"/>
  <c r="T186" i="28"/>
  <c r="T454" i="28" s="1"/>
  <c r="T188" i="29"/>
  <c r="T188" i="28"/>
  <c r="T456" i="28" s="1"/>
  <c r="T190" i="29"/>
  <c r="T190" i="28"/>
  <c r="T458" i="28" s="1"/>
  <c r="T192" i="29"/>
  <c r="T192" i="28"/>
  <c r="T460" i="28" s="1"/>
  <c r="T194" i="29"/>
  <c r="T194" i="28"/>
  <c r="T462" i="28" s="1"/>
  <c r="T196" i="29"/>
  <c r="T196" i="28"/>
  <c r="T464" i="28" s="1"/>
  <c r="T198" i="29"/>
  <c r="T198" i="28"/>
  <c r="T466" i="28" s="1"/>
  <c r="T200" i="29"/>
  <c r="T200" i="28"/>
  <c r="T468" i="28" s="1"/>
  <c r="T202" i="29"/>
  <c r="T202" i="28"/>
  <c r="T470" i="28" s="1"/>
  <c r="T204" i="29"/>
  <c r="T204" i="28"/>
  <c r="T472" i="28" s="1"/>
  <c r="T206" i="29"/>
  <c r="T206" i="28"/>
  <c r="T474" i="28" s="1"/>
  <c r="T208" i="29"/>
  <c r="T208" i="28"/>
  <c r="T476" i="28" s="1"/>
  <c r="T210" i="29"/>
  <c r="T210" i="28"/>
  <c r="T478" i="28" s="1"/>
  <c r="T212" i="29"/>
  <c r="T212" i="28"/>
  <c r="T480" i="28" s="1"/>
  <c r="T214" i="29"/>
  <c r="T214" i="28"/>
  <c r="T482" i="28" s="1"/>
  <c r="T216" i="29"/>
  <c r="T216" i="28"/>
  <c r="T484" i="28" s="1"/>
  <c r="T218" i="29"/>
  <c r="T218" i="28"/>
  <c r="T486" i="28" s="1"/>
  <c r="T220" i="29"/>
  <c r="T220" i="28"/>
  <c r="T488" i="28" s="1"/>
  <c r="T222" i="29"/>
  <c r="T222" i="28"/>
  <c r="T490" i="28" s="1"/>
  <c r="T224" i="29"/>
  <c r="T224" i="28"/>
  <c r="T492" i="28" s="1"/>
  <c r="T226" i="29"/>
  <c r="T226" i="28"/>
  <c r="T494" i="28" s="1"/>
  <c r="T228" i="29"/>
  <c r="T228" i="28"/>
  <c r="T496" i="28" s="1"/>
  <c r="T230" i="29"/>
  <c r="T230" i="28"/>
  <c r="T498" i="28" s="1"/>
  <c r="T232" i="29"/>
  <c r="T232" i="28"/>
  <c r="T500" i="28" s="1"/>
  <c r="T234" i="29"/>
  <c r="T234" i="28"/>
  <c r="T502" i="28" s="1"/>
  <c r="T236" i="29"/>
  <c r="T236" i="28"/>
  <c r="T504" i="28" s="1"/>
  <c r="T238" i="29"/>
  <c r="T238" i="28"/>
  <c r="T506" i="28" s="1"/>
  <c r="T240" i="29"/>
  <c r="T240" i="28"/>
  <c r="T508" i="28" s="1"/>
  <c r="T242" i="29"/>
  <c r="T242" i="28"/>
  <c r="T510" i="28" s="1"/>
  <c r="T244" i="29"/>
  <c r="T244" i="28"/>
  <c r="T512" i="28" s="1"/>
  <c r="T246" i="29"/>
  <c r="T246" i="28"/>
  <c r="T514" i="28" s="1"/>
  <c r="T248" i="29"/>
  <c r="T248" i="28"/>
  <c r="T516" i="28" s="1"/>
  <c r="T250" i="29"/>
  <c r="T250" i="28"/>
  <c r="T518" i="28" s="1"/>
  <c r="T252" i="29"/>
  <c r="T252" i="28"/>
  <c r="T520" i="28" s="1"/>
  <c r="T254" i="29"/>
  <c r="T254" i="28"/>
  <c r="T522" i="28" s="1"/>
  <c r="T256" i="29"/>
  <c r="T256" i="28"/>
  <c r="T524" i="28" s="1"/>
  <c r="T258" i="29"/>
  <c r="T258" i="28"/>
  <c r="T526" i="28" s="1"/>
  <c r="T260" i="29"/>
  <c r="T260" i="28"/>
  <c r="T528" i="28" s="1"/>
  <c r="T262" i="29"/>
  <c r="T262" i="28"/>
  <c r="T530" i="28" s="1"/>
  <c r="T264" i="29"/>
  <c r="T264" i="28"/>
  <c r="T532" i="28" s="1"/>
  <c r="T266" i="29"/>
  <c r="T266" i="28"/>
  <c r="T534" i="28" s="1"/>
  <c r="X3" i="29"/>
  <c r="X3" i="28"/>
  <c r="X271" i="28" s="1"/>
  <c r="X5" i="29"/>
  <c r="X5" i="28"/>
  <c r="X273" i="28" s="1"/>
  <c r="X7" i="29"/>
  <c r="X7" i="28"/>
  <c r="X275" i="28" s="1"/>
  <c r="X9" i="29"/>
  <c r="X9" i="28"/>
  <c r="X277" i="28" s="1"/>
  <c r="X11" i="29"/>
  <c r="X11" i="28"/>
  <c r="X279" i="28" s="1"/>
  <c r="X13" i="29"/>
  <c r="X13" i="28"/>
  <c r="X281" i="28" s="1"/>
  <c r="X15" i="29"/>
  <c r="X15" i="28"/>
  <c r="X283" i="28" s="1"/>
  <c r="X17" i="29"/>
  <c r="X17" i="28"/>
  <c r="X285" i="28" s="1"/>
  <c r="X19" i="29"/>
  <c r="X19" i="28"/>
  <c r="X287" i="28" s="1"/>
  <c r="X21" i="29"/>
  <c r="X21" i="28"/>
  <c r="X289" i="28" s="1"/>
  <c r="X23" i="29"/>
  <c r="X23" i="28"/>
  <c r="X291" i="28" s="1"/>
  <c r="X25" i="29"/>
  <c r="X25" i="28"/>
  <c r="X293" i="28" s="1"/>
  <c r="X27" i="29"/>
  <c r="X27" i="28"/>
  <c r="X295" i="28" s="1"/>
  <c r="X29" i="29"/>
  <c r="X29" i="28"/>
  <c r="X297" i="28" s="1"/>
  <c r="X31" i="29"/>
  <c r="X31" i="28"/>
  <c r="X299" i="28" s="1"/>
  <c r="X33" i="29"/>
  <c r="X33" i="28"/>
  <c r="X301" i="28" s="1"/>
  <c r="X35" i="29"/>
  <c r="X35" i="28"/>
  <c r="X303" i="28" s="1"/>
  <c r="X37" i="29"/>
  <c r="X37" i="28"/>
  <c r="X305" i="28" s="1"/>
  <c r="X39" i="29"/>
  <c r="X39" i="28"/>
  <c r="X307" i="28" s="1"/>
  <c r="X41" i="29"/>
  <c r="X41" i="28"/>
  <c r="X309" i="28" s="1"/>
  <c r="X43" i="29"/>
  <c r="X43" i="28"/>
  <c r="X311" i="28" s="1"/>
  <c r="X45" i="29"/>
  <c r="X45" i="28"/>
  <c r="X313" i="28" s="1"/>
  <c r="X47" i="29"/>
  <c r="X47" i="28"/>
  <c r="X315" i="28" s="1"/>
  <c r="X49" i="29"/>
  <c r="X49" i="28"/>
  <c r="X317" i="28" s="1"/>
  <c r="X51" i="29"/>
  <c r="X51" i="28"/>
  <c r="X319" i="28" s="1"/>
  <c r="X53" i="29"/>
  <c r="X53" i="28"/>
  <c r="X321" i="28" s="1"/>
  <c r="X55" i="29"/>
  <c r="X55" i="28"/>
  <c r="X323" i="28" s="1"/>
  <c r="X57" i="29"/>
  <c r="X57" i="28"/>
  <c r="X325" i="28" s="1"/>
  <c r="X59" i="29"/>
  <c r="X59" i="28"/>
  <c r="X327" i="28" s="1"/>
  <c r="X61" i="29"/>
  <c r="X61" i="28"/>
  <c r="X329" i="28" s="1"/>
  <c r="X63" i="29"/>
  <c r="X63" i="28"/>
  <c r="X331" i="28" s="1"/>
  <c r="X65" i="29"/>
  <c r="X65" i="28"/>
  <c r="X333" i="28" s="1"/>
  <c r="X67" i="29"/>
  <c r="X67" i="28"/>
  <c r="X335" i="28" s="1"/>
  <c r="X69" i="29"/>
  <c r="X69" i="28"/>
  <c r="X337" i="28" s="1"/>
  <c r="X71" i="29"/>
  <c r="X71" i="28"/>
  <c r="X339" i="28" s="1"/>
  <c r="X73" i="29"/>
  <c r="X73" i="28"/>
  <c r="X341" i="28" s="1"/>
  <c r="X75" i="29"/>
  <c r="X75" i="28"/>
  <c r="X343" i="28" s="1"/>
  <c r="X77" i="29"/>
  <c r="X77" i="28"/>
  <c r="X345" i="28" s="1"/>
  <c r="X79" i="29"/>
  <c r="X79" i="28"/>
  <c r="X347" i="28" s="1"/>
  <c r="X81" i="29"/>
  <c r="X81" i="28"/>
  <c r="X349" i="28" s="1"/>
  <c r="X83" i="29"/>
  <c r="X83" i="28"/>
  <c r="X351" i="28" s="1"/>
  <c r="X85" i="29"/>
  <c r="X85" i="28"/>
  <c r="X353" i="28" s="1"/>
  <c r="X87" i="29"/>
  <c r="X87" i="28"/>
  <c r="X355" i="28" s="1"/>
  <c r="X89" i="29"/>
  <c r="X89" i="28"/>
  <c r="X357" i="28" s="1"/>
  <c r="X91" i="29"/>
  <c r="X91" i="28"/>
  <c r="X359" i="28" s="1"/>
  <c r="X93" i="29"/>
  <c r="X93" i="28"/>
  <c r="X361" i="28" s="1"/>
  <c r="X95" i="29"/>
  <c r="X95" i="28"/>
  <c r="X363" i="28" s="1"/>
  <c r="X97" i="29"/>
  <c r="X97" i="28"/>
  <c r="X365" i="28" s="1"/>
  <c r="X99" i="29"/>
  <c r="X99" i="28"/>
  <c r="X367" i="28" s="1"/>
  <c r="X101" i="29"/>
  <c r="X101" i="28"/>
  <c r="X369" i="28" s="1"/>
  <c r="X103" i="29"/>
  <c r="X103" i="28"/>
  <c r="X371" i="28" s="1"/>
  <c r="X105" i="29"/>
  <c r="X105" i="28"/>
  <c r="X373" i="28" s="1"/>
  <c r="X107" i="29"/>
  <c r="X107" i="28"/>
  <c r="X375" i="28" s="1"/>
  <c r="X109" i="29"/>
  <c r="X109" i="28"/>
  <c r="X377" i="28" s="1"/>
  <c r="X111" i="29"/>
  <c r="X111" i="28"/>
  <c r="X379" i="28" s="1"/>
  <c r="X113" i="29"/>
  <c r="X113" i="28"/>
  <c r="X381" i="28" s="1"/>
  <c r="X115" i="29"/>
  <c r="X115" i="28"/>
  <c r="X383" i="28" s="1"/>
  <c r="X117" i="29"/>
  <c r="X117" i="28"/>
  <c r="X385" i="28" s="1"/>
  <c r="X119" i="29"/>
  <c r="X119" i="28"/>
  <c r="X387" i="28" s="1"/>
  <c r="X121" i="29"/>
  <c r="X121" i="28"/>
  <c r="X389" i="28" s="1"/>
  <c r="X123" i="29"/>
  <c r="X123" i="28"/>
  <c r="X391" i="28" s="1"/>
  <c r="X125" i="29"/>
  <c r="X125" i="28"/>
  <c r="X393" i="28" s="1"/>
  <c r="X127" i="29"/>
  <c r="X127" i="28"/>
  <c r="X395" i="28" s="1"/>
  <c r="X129" i="29"/>
  <c r="X129" i="28"/>
  <c r="X397" i="28" s="1"/>
  <c r="X131" i="29"/>
  <c r="X131" i="28"/>
  <c r="X399" i="28" s="1"/>
  <c r="X133" i="29"/>
  <c r="X133" i="28"/>
  <c r="X401" i="28" s="1"/>
  <c r="X135" i="29"/>
  <c r="X135" i="28"/>
  <c r="X403" i="28" s="1"/>
  <c r="X137" i="29"/>
  <c r="X137" i="28"/>
  <c r="X405" i="28" s="1"/>
  <c r="X139" i="29"/>
  <c r="X139" i="28"/>
  <c r="X407" i="28" s="1"/>
  <c r="X141" i="29"/>
  <c r="X141" i="28"/>
  <c r="X409" i="28" s="1"/>
  <c r="X143" i="29"/>
  <c r="X143" i="28"/>
  <c r="X411" i="28" s="1"/>
  <c r="X145" i="29"/>
  <c r="X145" i="28"/>
  <c r="X413" i="28" s="1"/>
  <c r="X147" i="29"/>
  <c r="X147" i="28"/>
  <c r="X415" i="28" s="1"/>
  <c r="X149" i="29"/>
  <c r="X149" i="28"/>
  <c r="X417" i="28" s="1"/>
  <c r="X151" i="29"/>
  <c r="X151" i="28"/>
  <c r="X419" i="28" s="1"/>
  <c r="X153" i="29"/>
  <c r="X153" i="28"/>
  <c r="X421" i="28" s="1"/>
  <c r="X155" i="29"/>
  <c r="X155" i="28"/>
  <c r="X423" i="28" s="1"/>
  <c r="X157" i="29"/>
  <c r="X157" i="28"/>
  <c r="X425" i="28" s="1"/>
  <c r="X159" i="29"/>
  <c r="X159" i="28"/>
  <c r="X427" i="28" s="1"/>
  <c r="X161" i="29"/>
  <c r="X161" i="28"/>
  <c r="X429" i="28" s="1"/>
  <c r="X163" i="29"/>
  <c r="X163" i="28"/>
  <c r="X431" i="28" s="1"/>
  <c r="X165" i="29"/>
  <c r="X165" i="28"/>
  <c r="X433" i="28" s="1"/>
  <c r="X167" i="29"/>
  <c r="X167" i="28"/>
  <c r="X435" i="28" s="1"/>
  <c r="X169" i="29"/>
  <c r="X169" i="28"/>
  <c r="X437" i="28" s="1"/>
  <c r="X171" i="29"/>
  <c r="X171" i="28"/>
  <c r="X439" i="28" s="1"/>
  <c r="X173" i="29"/>
  <c r="X173" i="28"/>
  <c r="X441" i="28" s="1"/>
  <c r="X175" i="29"/>
  <c r="X175" i="28"/>
  <c r="X443" i="28" s="1"/>
  <c r="X177" i="29"/>
  <c r="X177" i="28"/>
  <c r="X445" i="28" s="1"/>
  <c r="X179" i="29"/>
  <c r="X179" i="28"/>
  <c r="X447" i="28" s="1"/>
  <c r="X181" i="29"/>
  <c r="X181" i="28"/>
  <c r="X449" i="28" s="1"/>
  <c r="Y3" i="29"/>
  <c r="Y3" i="28"/>
  <c r="Y271" i="28" s="1"/>
  <c r="Y5" i="29"/>
  <c r="Y5" i="28"/>
  <c r="Y273" i="28" s="1"/>
  <c r="Y7" i="29"/>
  <c r="Y7" i="28"/>
  <c r="Y275" i="28" s="1"/>
  <c r="Y9" i="29"/>
  <c r="Y9" i="28"/>
  <c r="Y277" i="28" s="1"/>
  <c r="Y11" i="29"/>
  <c r="Y11" i="28"/>
  <c r="Y279" i="28" s="1"/>
  <c r="Y13" i="29"/>
  <c r="Y13" i="28"/>
  <c r="Y281" i="28" s="1"/>
  <c r="Y15" i="29"/>
  <c r="Y15" i="28"/>
  <c r="Y283" i="28" s="1"/>
  <c r="Y17" i="29"/>
  <c r="Y17" i="28"/>
  <c r="Y285" i="28" s="1"/>
  <c r="Y19" i="29"/>
  <c r="Y19" i="28"/>
  <c r="Y287" i="28" s="1"/>
  <c r="Y21" i="29"/>
  <c r="Y21" i="28"/>
  <c r="Y289" i="28" s="1"/>
  <c r="Y23" i="29"/>
  <c r="Y23" i="28"/>
  <c r="Y291" i="28" s="1"/>
  <c r="Y25" i="29"/>
  <c r="Y25" i="28"/>
  <c r="Y293" i="28" s="1"/>
  <c r="Y27" i="29"/>
  <c r="Y27" i="28"/>
  <c r="Y295" i="28" s="1"/>
  <c r="Y29" i="29"/>
  <c r="Y29" i="28"/>
  <c r="Y297" i="28" s="1"/>
  <c r="Y31" i="29"/>
  <c r="Y31" i="28"/>
  <c r="Y299" i="28" s="1"/>
  <c r="Y33" i="29"/>
  <c r="Y33" i="28"/>
  <c r="Y301" i="28" s="1"/>
  <c r="Y35" i="29"/>
  <c r="Y35" i="28"/>
  <c r="Y303" i="28" s="1"/>
  <c r="Y37" i="29"/>
  <c r="Y37" i="28"/>
  <c r="Y305" i="28" s="1"/>
  <c r="Y39" i="29"/>
  <c r="Y39" i="28"/>
  <c r="Y307" i="28" s="1"/>
  <c r="Y41" i="29"/>
  <c r="Y41" i="28"/>
  <c r="Y309" i="28" s="1"/>
  <c r="Y43" i="29"/>
  <c r="Y43" i="28"/>
  <c r="Y311" i="28" s="1"/>
  <c r="Y45" i="29"/>
  <c r="Y45" i="28"/>
  <c r="Y313" i="28" s="1"/>
  <c r="Y47" i="29"/>
  <c r="Y47" i="28"/>
  <c r="Y315" i="28" s="1"/>
  <c r="Y49" i="29"/>
  <c r="Y49" i="28"/>
  <c r="Y317" i="28" s="1"/>
  <c r="Y51" i="29"/>
  <c r="Y51" i="28"/>
  <c r="Y319" i="28" s="1"/>
  <c r="Y53" i="29"/>
  <c r="Y53" i="28"/>
  <c r="Y321" i="28" s="1"/>
  <c r="Y55" i="29"/>
  <c r="Y55" i="28"/>
  <c r="Y323" i="28" s="1"/>
  <c r="Y57" i="29"/>
  <c r="Y57" i="28"/>
  <c r="Y325" i="28" s="1"/>
  <c r="Y59" i="29"/>
  <c r="Y59" i="28"/>
  <c r="Y327" i="28" s="1"/>
  <c r="Y61" i="29"/>
  <c r="Y61" i="28"/>
  <c r="Y329" i="28" s="1"/>
  <c r="Y63" i="29"/>
  <c r="Y63" i="28"/>
  <c r="Y331" i="28" s="1"/>
  <c r="Y65" i="29"/>
  <c r="Y65" i="28"/>
  <c r="Y333" i="28" s="1"/>
  <c r="Y67" i="29"/>
  <c r="Y67" i="28"/>
  <c r="Y335" i="28" s="1"/>
  <c r="Y69" i="29"/>
  <c r="Y69" i="28"/>
  <c r="Y337" i="28" s="1"/>
  <c r="Y71" i="29"/>
  <c r="Y71" i="28"/>
  <c r="Y339" i="28" s="1"/>
  <c r="Y73" i="29"/>
  <c r="Y73" i="28"/>
  <c r="Y341" i="28" s="1"/>
  <c r="Y75" i="29"/>
  <c r="Y75" i="28"/>
  <c r="Y343" i="28" s="1"/>
  <c r="Y77" i="29"/>
  <c r="Y77" i="28"/>
  <c r="Y345" i="28" s="1"/>
  <c r="Y79" i="29"/>
  <c r="Y79" i="28"/>
  <c r="Y347" i="28" s="1"/>
  <c r="Y81" i="29"/>
  <c r="Y81" i="28"/>
  <c r="Y349" i="28" s="1"/>
  <c r="Y83" i="29"/>
  <c r="Y83" i="28"/>
  <c r="Y351" i="28" s="1"/>
  <c r="Y85" i="29"/>
  <c r="Y85" i="28"/>
  <c r="Y353" i="28" s="1"/>
  <c r="Y87" i="29"/>
  <c r="Y87" i="28"/>
  <c r="Y355" i="28" s="1"/>
  <c r="Y89" i="29"/>
  <c r="Y89" i="28"/>
  <c r="Y357" i="28" s="1"/>
  <c r="Y91" i="29"/>
  <c r="Y91" i="28"/>
  <c r="Y359" i="28" s="1"/>
  <c r="Y93" i="29"/>
  <c r="Y93" i="28"/>
  <c r="Y361" i="28" s="1"/>
  <c r="Y95" i="29"/>
  <c r="Y95" i="28"/>
  <c r="Y363" i="28" s="1"/>
  <c r="Y97" i="29"/>
  <c r="Y97" i="28"/>
  <c r="Y365" i="28" s="1"/>
  <c r="Y99" i="29"/>
  <c r="Y99" i="28"/>
  <c r="Y367" i="28" s="1"/>
  <c r="Y101" i="29"/>
  <c r="Y101" i="28"/>
  <c r="Y369" i="28" s="1"/>
  <c r="Y103" i="29"/>
  <c r="Y103" i="28"/>
  <c r="Y371" i="28" s="1"/>
  <c r="Y105" i="29"/>
  <c r="Y105" i="28"/>
  <c r="Y373" i="28" s="1"/>
  <c r="Y107" i="29"/>
  <c r="Y107" i="28"/>
  <c r="Y375" i="28" s="1"/>
  <c r="Y109" i="29"/>
  <c r="Y109" i="28"/>
  <c r="Y377" i="28" s="1"/>
  <c r="Y111" i="29"/>
  <c r="Y111" i="28"/>
  <c r="Y379" i="28" s="1"/>
  <c r="Y113" i="29"/>
  <c r="Y113" i="28"/>
  <c r="Y381" i="28" s="1"/>
  <c r="Y115" i="29"/>
  <c r="Y115" i="28"/>
  <c r="Y383" i="28" s="1"/>
  <c r="Y117" i="29"/>
  <c r="Y117" i="28"/>
  <c r="Y385" i="28" s="1"/>
  <c r="Y119" i="29"/>
  <c r="Y119" i="28"/>
  <c r="Y387" i="28" s="1"/>
  <c r="Y121" i="29"/>
  <c r="Y121" i="28"/>
  <c r="Y389" i="28" s="1"/>
  <c r="Y123" i="29"/>
  <c r="Y123" i="28"/>
  <c r="Y391" i="28" s="1"/>
  <c r="Y125" i="29"/>
  <c r="Y125" i="28"/>
  <c r="Y393" i="28" s="1"/>
  <c r="Y127" i="29"/>
  <c r="Y127" i="28"/>
  <c r="Y395" i="28" s="1"/>
  <c r="Y129" i="29"/>
  <c r="Y129" i="28"/>
  <c r="Y397" i="28" s="1"/>
  <c r="Y131" i="29"/>
  <c r="Y131" i="28"/>
  <c r="Y399" i="28" s="1"/>
  <c r="Y133" i="29"/>
  <c r="Y133" i="28"/>
  <c r="Y401" i="28" s="1"/>
  <c r="Y135" i="29"/>
  <c r="Y135" i="28"/>
  <c r="Y403" i="28" s="1"/>
  <c r="Y137" i="29"/>
  <c r="Y137" i="28"/>
  <c r="Y405" i="28" s="1"/>
  <c r="Y139" i="29"/>
  <c r="Y139" i="28"/>
  <c r="Y407" i="28" s="1"/>
  <c r="Y141" i="29"/>
  <c r="Y141" i="28"/>
  <c r="Y409" i="28" s="1"/>
  <c r="Y143" i="29"/>
  <c r="Y143" i="28"/>
  <c r="Y411" i="28" s="1"/>
  <c r="Y145" i="29"/>
  <c r="Y145" i="28"/>
  <c r="Y413" i="28" s="1"/>
  <c r="Y147" i="29"/>
  <c r="Y147" i="28"/>
  <c r="Y415" i="28" s="1"/>
  <c r="Y149" i="29"/>
  <c r="Y149" i="28"/>
  <c r="Y417" i="28" s="1"/>
  <c r="Y151" i="29"/>
  <c r="Y151" i="28"/>
  <c r="Y419" i="28" s="1"/>
  <c r="Y153" i="29"/>
  <c r="Y153" i="28"/>
  <c r="Y421" i="28" s="1"/>
  <c r="Y155" i="29"/>
  <c r="Y155" i="28"/>
  <c r="Y423" i="28" s="1"/>
  <c r="Y157" i="29"/>
  <c r="Y157" i="28"/>
  <c r="Y425" i="28" s="1"/>
  <c r="Y159" i="29"/>
  <c r="Y159" i="28"/>
  <c r="Y427" i="28" s="1"/>
  <c r="Y161" i="29"/>
  <c r="Y161" i="28"/>
  <c r="Y429" i="28" s="1"/>
  <c r="Y163" i="29"/>
  <c r="Y163" i="28"/>
  <c r="Y431" i="28" s="1"/>
  <c r="C6" i="28"/>
  <c r="C274" i="28" s="1"/>
  <c r="C6" i="29"/>
  <c r="C10" i="28"/>
  <c r="C278" i="28" s="1"/>
  <c r="C10" i="29"/>
  <c r="C14" i="28"/>
  <c r="C282" i="28" s="1"/>
  <c r="C14" i="29"/>
  <c r="C18" i="28"/>
  <c r="C286" i="28" s="1"/>
  <c r="C18" i="29"/>
  <c r="C22" i="28"/>
  <c r="C290" i="28" s="1"/>
  <c r="C22" i="29"/>
  <c r="C26" i="28"/>
  <c r="C294" i="28" s="1"/>
  <c r="C26" i="29"/>
  <c r="C30" i="28"/>
  <c r="C298" i="28" s="1"/>
  <c r="C30" i="29"/>
  <c r="C34" i="28"/>
  <c r="C302" i="28" s="1"/>
  <c r="C34" i="29"/>
  <c r="C38" i="28"/>
  <c r="C306" i="28" s="1"/>
  <c r="C38" i="29"/>
  <c r="C42" i="28"/>
  <c r="C310" i="28" s="1"/>
  <c r="C42" i="29"/>
  <c r="C46" i="28"/>
  <c r="C314" i="28" s="1"/>
  <c r="C46" i="29"/>
  <c r="C50" i="28"/>
  <c r="C318" i="28" s="1"/>
  <c r="C50" i="29"/>
  <c r="C54" i="28"/>
  <c r="C322" i="28" s="1"/>
  <c r="C54" i="29"/>
  <c r="C58" i="28"/>
  <c r="C326" i="28" s="1"/>
  <c r="C58" i="29"/>
  <c r="C62" i="28"/>
  <c r="C330" i="28" s="1"/>
  <c r="C62" i="29"/>
  <c r="C64" i="28"/>
  <c r="C332" i="28" s="1"/>
  <c r="C64" i="29"/>
  <c r="C68" i="28"/>
  <c r="C336" i="28" s="1"/>
  <c r="C68" i="29"/>
  <c r="C72" i="28"/>
  <c r="C340" i="28" s="1"/>
  <c r="C72" i="29"/>
  <c r="C78" i="28"/>
  <c r="C346" i="28" s="1"/>
  <c r="C78" i="29"/>
  <c r="C82" i="28"/>
  <c r="C350" i="28" s="1"/>
  <c r="C82" i="29"/>
  <c r="C86" i="28"/>
  <c r="C354" i="28" s="1"/>
  <c r="C86" i="29"/>
  <c r="C90" i="28"/>
  <c r="C358" i="28" s="1"/>
  <c r="C90" i="29"/>
  <c r="C94" i="28"/>
  <c r="C362" i="28" s="1"/>
  <c r="C94" i="29"/>
  <c r="C98" i="28"/>
  <c r="C366" i="28" s="1"/>
  <c r="C98" i="29"/>
  <c r="C102" i="28"/>
  <c r="C370" i="28" s="1"/>
  <c r="C102" i="29"/>
  <c r="C106" i="28"/>
  <c r="C374" i="28" s="1"/>
  <c r="C106" i="29"/>
  <c r="C110" i="28"/>
  <c r="C378" i="28" s="1"/>
  <c r="C110" i="29"/>
  <c r="C114" i="28"/>
  <c r="C382" i="28" s="1"/>
  <c r="C114" i="29"/>
  <c r="C118" i="28"/>
  <c r="C386" i="28" s="1"/>
  <c r="C118" i="29"/>
  <c r="C122" i="28"/>
  <c r="C390" i="28" s="1"/>
  <c r="C122" i="29"/>
  <c r="C126" i="28"/>
  <c r="C394" i="28" s="1"/>
  <c r="C126" i="29"/>
  <c r="C132" i="28"/>
  <c r="C400" i="28" s="1"/>
  <c r="C132" i="29"/>
  <c r="C136" i="28"/>
  <c r="C404" i="28" s="1"/>
  <c r="C136" i="29"/>
  <c r="C140" i="28"/>
  <c r="C408" i="28" s="1"/>
  <c r="C140" i="29"/>
  <c r="C144" i="28"/>
  <c r="C412" i="28" s="1"/>
  <c r="C144" i="29"/>
  <c r="C148" i="28"/>
  <c r="C416" i="28" s="1"/>
  <c r="C148" i="29"/>
  <c r="C152" i="28"/>
  <c r="C152" i="29"/>
  <c r="C160" i="28"/>
  <c r="C160" i="29"/>
  <c r="C168" i="28"/>
  <c r="C168" i="29"/>
  <c r="C176" i="28"/>
  <c r="C176" i="29"/>
  <c r="C184" i="28"/>
  <c r="C184" i="29"/>
  <c r="C188" i="28"/>
  <c r="C188" i="29"/>
  <c r="C196" i="28"/>
  <c r="C196" i="29"/>
  <c r="C204" i="28"/>
  <c r="C204" i="29"/>
  <c r="C212" i="28"/>
  <c r="C212" i="29"/>
  <c r="C220" i="28"/>
  <c r="C220" i="29"/>
  <c r="C228" i="28"/>
  <c r="C228" i="29"/>
  <c r="C236" i="28"/>
  <c r="C236" i="29"/>
  <c r="C244" i="28"/>
  <c r="C244" i="29"/>
  <c r="C252" i="28"/>
  <c r="C252" i="29"/>
  <c r="C260" i="28"/>
  <c r="C260" i="29"/>
  <c r="D6" i="29"/>
  <c r="D6" i="28"/>
  <c r="D14" i="29"/>
  <c r="D14" i="28"/>
  <c r="D22" i="29"/>
  <c r="D22" i="28"/>
  <c r="D30" i="29"/>
  <c r="D30" i="28"/>
  <c r="D38" i="29"/>
  <c r="D38" i="28"/>
  <c r="D46" i="29"/>
  <c r="D46" i="28"/>
  <c r="D54" i="29"/>
  <c r="D54" i="28"/>
  <c r="D58" i="29"/>
  <c r="D58" i="28"/>
  <c r="D66" i="29"/>
  <c r="D66" i="28"/>
  <c r="D74" i="29"/>
  <c r="D74" i="28"/>
  <c r="D82" i="29"/>
  <c r="D82" i="28"/>
  <c r="D94" i="29"/>
  <c r="D94" i="28"/>
  <c r="D102" i="29"/>
  <c r="D102" i="28"/>
  <c r="D110" i="29"/>
  <c r="D110" i="28"/>
  <c r="D118" i="29"/>
  <c r="D118" i="28"/>
  <c r="D126" i="29"/>
  <c r="D126" i="28"/>
  <c r="D134" i="29"/>
  <c r="D134" i="28"/>
  <c r="D142" i="29"/>
  <c r="D142" i="28"/>
  <c r="D150" i="29"/>
  <c r="D150" i="28"/>
  <c r="D158" i="29"/>
  <c r="D158" i="28"/>
  <c r="D166" i="29"/>
  <c r="D166" i="28"/>
  <c r="D174" i="29"/>
  <c r="D174" i="28"/>
  <c r="D178" i="29"/>
  <c r="D178" i="28"/>
  <c r="D182" i="29"/>
  <c r="D182" i="28"/>
  <c r="D190" i="29"/>
  <c r="D190" i="28"/>
  <c r="D198" i="29"/>
  <c r="D198" i="28"/>
  <c r="D206" i="29"/>
  <c r="D206" i="28"/>
  <c r="D214" i="29"/>
  <c r="D214" i="28"/>
  <c r="D222" i="29"/>
  <c r="D222" i="28"/>
  <c r="D230" i="29"/>
  <c r="D230" i="28"/>
  <c r="D238" i="29"/>
  <c r="D238" i="28"/>
  <c r="D250" i="29"/>
  <c r="D250" i="28"/>
  <c r="D258" i="29"/>
  <c r="D258" i="28"/>
  <c r="D262" i="29"/>
  <c r="D262" i="28"/>
  <c r="C153" i="28"/>
  <c r="C153" i="29"/>
  <c r="C159" i="28"/>
  <c r="C427" i="28" s="1"/>
  <c r="C159" i="29"/>
  <c r="C163" i="28"/>
  <c r="C163" i="29"/>
  <c r="C167" i="28"/>
  <c r="C435" i="28" s="1"/>
  <c r="C167" i="29"/>
  <c r="C171" i="28"/>
  <c r="C171" i="29"/>
  <c r="C175" i="28"/>
  <c r="C443" i="28" s="1"/>
  <c r="C175" i="29"/>
  <c r="C179" i="28"/>
  <c r="C179" i="29"/>
  <c r="C183" i="28"/>
  <c r="C451" i="28" s="1"/>
  <c r="C183" i="29"/>
  <c r="C187" i="28"/>
  <c r="C455" i="28" s="1"/>
  <c r="C187" i="29"/>
  <c r="C191" i="28"/>
  <c r="C191" i="29"/>
  <c r="C195" i="28"/>
  <c r="C463" i="28" s="1"/>
  <c r="C195" i="29"/>
  <c r="C199" i="28"/>
  <c r="C199" i="29"/>
  <c r="C203" i="28"/>
  <c r="C471" i="28" s="1"/>
  <c r="C203" i="29"/>
  <c r="C207" i="28"/>
  <c r="C207" i="29"/>
  <c r="C211" i="28"/>
  <c r="C479" i="28" s="1"/>
  <c r="C211" i="29"/>
  <c r="C215" i="28"/>
  <c r="C215" i="29"/>
  <c r="C219" i="28"/>
  <c r="C487" i="28" s="1"/>
  <c r="C219" i="29"/>
  <c r="C223" i="28"/>
  <c r="C223" i="29"/>
  <c r="C227" i="28"/>
  <c r="C495" i="28" s="1"/>
  <c r="C227" i="29"/>
  <c r="C229" i="28"/>
  <c r="C229" i="29"/>
  <c r="C235" i="28"/>
  <c r="C503" i="28" s="1"/>
  <c r="C235" i="29"/>
  <c r="C237" i="28"/>
  <c r="C237" i="29"/>
  <c r="C243" i="28"/>
  <c r="C511" i="28" s="1"/>
  <c r="C243" i="29"/>
  <c r="C247" i="28"/>
  <c r="C247" i="29"/>
  <c r="C251" i="28"/>
  <c r="C519" i="28" s="1"/>
  <c r="C251" i="29"/>
  <c r="C255" i="28"/>
  <c r="C255" i="29"/>
  <c r="C259" i="28"/>
  <c r="C527" i="28" s="1"/>
  <c r="C259" i="29"/>
  <c r="C263" i="28"/>
  <c r="C263" i="29"/>
  <c r="C267" i="28"/>
  <c r="C267" i="29"/>
  <c r="D5" i="29"/>
  <c r="D5" i="28"/>
  <c r="D273" i="28" s="1"/>
  <c r="D9" i="29"/>
  <c r="D9" i="28"/>
  <c r="D13" i="29"/>
  <c r="D13" i="28"/>
  <c r="D281" i="28" s="1"/>
  <c r="D17" i="29"/>
  <c r="D17" i="28"/>
  <c r="D23" i="29"/>
  <c r="D23" i="28"/>
  <c r="D27" i="29"/>
  <c r="D27" i="28"/>
  <c r="D31" i="29"/>
  <c r="D31" i="28"/>
  <c r="D33" i="29"/>
  <c r="D33" i="28"/>
  <c r="D37" i="29"/>
  <c r="D37" i="28"/>
  <c r="D305" i="28" s="1"/>
  <c r="D41" i="29"/>
  <c r="D41" i="28"/>
  <c r="D45" i="29"/>
  <c r="D45" i="28"/>
  <c r="D313" i="28" s="1"/>
  <c r="D49" i="29"/>
  <c r="D49" i="28"/>
  <c r="D53" i="29"/>
  <c r="D53" i="28"/>
  <c r="D321" i="28" s="1"/>
  <c r="D57" i="29"/>
  <c r="D57" i="28"/>
  <c r="D325" i="28" s="1"/>
  <c r="D63" i="29"/>
  <c r="D63" i="28"/>
  <c r="D67" i="29"/>
  <c r="D67" i="28"/>
  <c r="D71" i="29"/>
  <c r="D71" i="28"/>
  <c r="D75" i="29"/>
  <c r="D75" i="28"/>
  <c r="D79" i="29"/>
  <c r="D79" i="28"/>
  <c r="D83" i="29"/>
  <c r="D83" i="28"/>
  <c r="D85" i="29"/>
  <c r="D85" i="28"/>
  <c r="D89" i="29"/>
  <c r="D89" i="28"/>
  <c r="D91" i="29"/>
  <c r="D91" i="28"/>
  <c r="D97" i="29"/>
  <c r="D97" i="28"/>
  <c r="D101" i="29"/>
  <c r="D101" i="28"/>
  <c r="D369" i="28" s="1"/>
  <c r="D105" i="29"/>
  <c r="D105" i="28"/>
  <c r="D109" i="29"/>
  <c r="D109" i="28"/>
  <c r="D377" i="28" s="1"/>
  <c r="D113" i="29"/>
  <c r="D113" i="28"/>
  <c r="D115" i="29"/>
  <c r="D115" i="28"/>
  <c r="D119" i="29"/>
  <c r="D119" i="28"/>
  <c r="D123" i="29"/>
  <c r="D123" i="28"/>
  <c r="D127" i="29"/>
  <c r="D127" i="28"/>
  <c r="D131" i="29"/>
  <c r="D131" i="28"/>
  <c r="D135" i="29"/>
  <c r="D135" i="28"/>
  <c r="D139" i="29"/>
  <c r="D139" i="28"/>
  <c r="D143" i="29"/>
  <c r="D143" i="28"/>
  <c r="D147" i="29"/>
  <c r="D147" i="28"/>
  <c r="D151" i="29"/>
  <c r="D151" i="28"/>
  <c r="D155" i="29"/>
  <c r="D155" i="28"/>
  <c r="D159" i="29"/>
  <c r="D159" i="28"/>
  <c r="D163" i="29"/>
  <c r="D163" i="28"/>
  <c r="D167" i="29"/>
  <c r="D167" i="28"/>
  <c r="D171" i="29"/>
  <c r="D171" i="28"/>
  <c r="D175" i="29"/>
  <c r="D175" i="28"/>
  <c r="D181" i="29"/>
  <c r="D181" i="28"/>
  <c r="D449" i="28" s="1"/>
  <c r="D183" i="29"/>
  <c r="D183" i="28"/>
  <c r="D187" i="29"/>
  <c r="D187" i="28"/>
  <c r="D191" i="29"/>
  <c r="D191" i="28"/>
  <c r="D195" i="29"/>
  <c r="D195" i="28"/>
  <c r="D199" i="29"/>
  <c r="D199" i="28"/>
  <c r="D203" i="29"/>
  <c r="D203" i="28"/>
  <c r="D207" i="29"/>
  <c r="D207" i="28"/>
  <c r="D211" i="29"/>
  <c r="D211" i="28"/>
  <c r="D215" i="29"/>
  <c r="D215" i="28"/>
  <c r="D219" i="29"/>
  <c r="D219" i="28"/>
  <c r="D223" i="29"/>
  <c r="D223" i="28"/>
  <c r="D227" i="29"/>
  <c r="D227" i="28"/>
  <c r="D231" i="29"/>
  <c r="D231" i="28"/>
  <c r="D235" i="29"/>
  <c r="D235" i="28"/>
  <c r="D241" i="29"/>
  <c r="D241" i="28"/>
  <c r="D245" i="29"/>
  <c r="D245" i="28"/>
  <c r="D249" i="29"/>
  <c r="D249" i="28"/>
  <c r="D517" i="28" s="1"/>
  <c r="D253" i="29"/>
  <c r="D253" i="28"/>
  <c r="D257" i="29"/>
  <c r="D257" i="28"/>
  <c r="D525" i="28" s="1"/>
  <c r="D263" i="29"/>
  <c r="D263" i="28"/>
  <c r="D267" i="29"/>
  <c r="D267" i="28"/>
  <c r="E4" i="29"/>
  <c r="E4" i="28"/>
  <c r="E6" i="29"/>
  <c r="E6" i="28"/>
  <c r="E8" i="29"/>
  <c r="E8" i="28"/>
  <c r="E10" i="29"/>
  <c r="E10" i="28"/>
  <c r="E12" i="29"/>
  <c r="E12" i="28"/>
  <c r="E14" i="29"/>
  <c r="E14" i="28"/>
  <c r="E17" i="29"/>
  <c r="E17" i="28"/>
  <c r="E19" i="29"/>
  <c r="E19" i="28"/>
  <c r="E21" i="29"/>
  <c r="E21" i="28"/>
  <c r="E23" i="29"/>
  <c r="E23" i="28"/>
  <c r="E25" i="29"/>
  <c r="E25" i="28"/>
  <c r="E27" i="29"/>
  <c r="E27" i="28"/>
  <c r="E29" i="29"/>
  <c r="E29" i="28"/>
  <c r="E31" i="29"/>
  <c r="E31" i="28"/>
  <c r="E33" i="29"/>
  <c r="E33" i="28"/>
  <c r="E35" i="29"/>
  <c r="E35" i="28"/>
  <c r="E37" i="29"/>
  <c r="E37" i="28"/>
  <c r="E39" i="29"/>
  <c r="E39" i="28"/>
  <c r="E40" i="29"/>
  <c r="E40" i="28"/>
  <c r="E42" i="29"/>
  <c r="E42" i="28"/>
  <c r="E44" i="29"/>
  <c r="E44" i="28"/>
  <c r="E47" i="29"/>
  <c r="E47" i="28"/>
  <c r="E49" i="29"/>
  <c r="E49" i="28"/>
  <c r="E51" i="29"/>
  <c r="E51" i="28"/>
  <c r="E53" i="29"/>
  <c r="E53" i="28"/>
  <c r="E55" i="29"/>
  <c r="E55" i="28"/>
  <c r="E57" i="29"/>
  <c r="E57" i="28"/>
  <c r="E59" i="29"/>
  <c r="E59" i="28"/>
  <c r="E61" i="29"/>
  <c r="E61" i="28"/>
  <c r="E63" i="29"/>
  <c r="E63" i="28"/>
  <c r="E65" i="29"/>
  <c r="E65" i="28"/>
  <c r="E66" i="29"/>
  <c r="E66" i="28"/>
  <c r="E68" i="29"/>
  <c r="E68" i="28"/>
  <c r="E70" i="29"/>
  <c r="E70" i="28"/>
  <c r="E72" i="29"/>
  <c r="E72" i="28"/>
  <c r="E74" i="29"/>
  <c r="E74" i="28"/>
  <c r="E75" i="29"/>
  <c r="E75" i="28"/>
  <c r="E77" i="29"/>
  <c r="E77" i="28"/>
  <c r="E79" i="29"/>
  <c r="E79" i="28"/>
  <c r="E81" i="29"/>
  <c r="E81" i="28"/>
  <c r="E83" i="29"/>
  <c r="E83" i="28"/>
  <c r="E85" i="29"/>
  <c r="E85" i="28"/>
  <c r="E87" i="29"/>
  <c r="E87" i="28"/>
  <c r="E89" i="29"/>
  <c r="E89" i="28"/>
  <c r="E91" i="29"/>
  <c r="E91" i="28"/>
  <c r="E93" i="29"/>
  <c r="E93" i="28"/>
  <c r="E95" i="29"/>
  <c r="E95" i="28"/>
  <c r="E98" i="29"/>
  <c r="E98" i="28"/>
  <c r="E100" i="29"/>
  <c r="E100" i="28"/>
  <c r="E102" i="29"/>
  <c r="E102" i="28"/>
  <c r="E103" i="29"/>
  <c r="E103" i="28"/>
  <c r="E106" i="29"/>
  <c r="E106" i="28"/>
  <c r="E108" i="29"/>
  <c r="E108" i="28"/>
  <c r="E110" i="29"/>
  <c r="E110" i="28"/>
  <c r="E112" i="29"/>
  <c r="E112" i="28"/>
  <c r="E113" i="29"/>
  <c r="E113" i="28"/>
  <c r="E115" i="29"/>
  <c r="E115" i="28"/>
  <c r="E117" i="29"/>
  <c r="E117" i="28"/>
  <c r="E119" i="29"/>
  <c r="E119" i="28"/>
  <c r="E122" i="29"/>
  <c r="E122" i="28"/>
  <c r="E124" i="29"/>
  <c r="E124" i="28"/>
  <c r="E126" i="29"/>
  <c r="E126" i="28"/>
  <c r="E127" i="29"/>
  <c r="E127" i="28"/>
  <c r="E129" i="29"/>
  <c r="E129" i="28"/>
  <c r="E131" i="29"/>
  <c r="E131" i="28"/>
  <c r="E133" i="29"/>
  <c r="E133" i="28"/>
  <c r="E135" i="29"/>
  <c r="E135" i="28"/>
  <c r="E138" i="29"/>
  <c r="E138" i="28"/>
  <c r="E140" i="29"/>
  <c r="E140" i="28"/>
  <c r="E142" i="29"/>
  <c r="E142" i="28"/>
  <c r="E144" i="29"/>
  <c r="E144" i="28"/>
  <c r="E146" i="29"/>
  <c r="E146" i="28"/>
  <c r="E148" i="29"/>
  <c r="E148" i="28"/>
  <c r="E151" i="29"/>
  <c r="E151" i="28"/>
  <c r="E153" i="29"/>
  <c r="E153" i="28"/>
  <c r="E155" i="29"/>
  <c r="E155" i="28"/>
  <c r="E156" i="29"/>
  <c r="E156" i="28"/>
  <c r="E159" i="29"/>
  <c r="E159" i="28"/>
  <c r="E161" i="29"/>
  <c r="E161" i="28"/>
  <c r="E163" i="29"/>
  <c r="E163" i="28"/>
  <c r="E165" i="29"/>
  <c r="E165" i="28"/>
  <c r="E167" i="29"/>
  <c r="E167" i="28"/>
  <c r="E169" i="29"/>
  <c r="E169" i="28"/>
  <c r="E171" i="29"/>
  <c r="E171" i="28"/>
  <c r="E174" i="29"/>
  <c r="E174" i="28"/>
  <c r="E176" i="29"/>
  <c r="E176" i="28"/>
  <c r="E178" i="29"/>
  <c r="E178" i="28"/>
  <c r="E180" i="29"/>
  <c r="E180" i="28"/>
  <c r="E183" i="29"/>
  <c r="E183" i="28"/>
  <c r="E185" i="29"/>
  <c r="E185" i="28"/>
  <c r="E187" i="29"/>
  <c r="E187" i="28"/>
  <c r="E189" i="29"/>
  <c r="E189" i="28"/>
  <c r="E191" i="29"/>
  <c r="E191" i="28"/>
  <c r="E193" i="29"/>
  <c r="E193" i="28"/>
  <c r="E195" i="29"/>
  <c r="E195" i="28"/>
  <c r="E197" i="29"/>
  <c r="E197" i="28"/>
  <c r="E199" i="29"/>
  <c r="E199" i="28"/>
  <c r="E201" i="29"/>
  <c r="E201" i="28"/>
  <c r="E203" i="29"/>
  <c r="E203" i="28"/>
  <c r="E205" i="29"/>
  <c r="E205" i="28"/>
  <c r="E207" i="29"/>
  <c r="E207" i="28"/>
  <c r="E209" i="29"/>
  <c r="E209" i="28"/>
  <c r="E211" i="29"/>
  <c r="E211" i="28"/>
  <c r="E213" i="29"/>
  <c r="E213" i="28"/>
  <c r="E215" i="29"/>
  <c r="E215" i="28"/>
  <c r="E217" i="29"/>
  <c r="E217" i="28"/>
  <c r="E219" i="29"/>
  <c r="E219" i="28"/>
  <c r="E221" i="29"/>
  <c r="E221" i="28"/>
  <c r="E223" i="29"/>
  <c r="E223" i="28"/>
  <c r="E224" i="29"/>
  <c r="E224" i="28"/>
  <c r="E226" i="29"/>
  <c r="E226" i="28"/>
  <c r="E228" i="29"/>
  <c r="E228" i="28"/>
  <c r="E230" i="29"/>
  <c r="E230" i="28"/>
  <c r="E232" i="29"/>
  <c r="E232" i="28"/>
  <c r="E234" i="29"/>
  <c r="E234" i="28"/>
  <c r="E236" i="29"/>
  <c r="E236" i="28"/>
  <c r="E238" i="29"/>
  <c r="E238" i="28"/>
  <c r="E240" i="29"/>
  <c r="E240" i="28"/>
  <c r="E242" i="29"/>
  <c r="E242" i="28"/>
  <c r="E244" i="29"/>
  <c r="E244" i="28"/>
  <c r="E246" i="29"/>
  <c r="E246" i="28"/>
  <c r="E248" i="29"/>
  <c r="E248" i="28"/>
  <c r="E250" i="29"/>
  <c r="E250" i="28"/>
  <c r="E252" i="29"/>
  <c r="E252" i="28"/>
  <c r="E254" i="29"/>
  <c r="E254" i="28"/>
  <c r="E256" i="29"/>
  <c r="E256" i="28"/>
  <c r="E258" i="29"/>
  <c r="E258" i="28"/>
  <c r="E260" i="29"/>
  <c r="E260" i="28"/>
  <c r="E262" i="29"/>
  <c r="E262" i="28"/>
  <c r="E265" i="29"/>
  <c r="E265" i="28"/>
  <c r="F3" i="29"/>
  <c r="F3" i="28"/>
  <c r="F5" i="29"/>
  <c r="F5" i="28"/>
  <c r="F7" i="29"/>
  <c r="F7" i="28"/>
  <c r="F9" i="29"/>
  <c r="F9" i="28"/>
  <c r="F11" i="29"/>
  <c r="F11" i="28"/>
  <c r="F13" i="29"/>
  <c r="F13" i="28"/>
  <c r="F15" i="29"/>
  <c r="F15" i="28"/>
  <c r="F17" i="29"/>
  <c r="F17" i="28"/>
  <c r="F19" i="29"/>
  <c r="F19" i="28"/>
  <c r="F21" i="29"/>
  <c r="F21" i="28"/>
  <c r="F23" i="29"/>
  <c r="F23" i="28"/>
  <c r="F25" i="29"/>
  <c r="F25" i="28"/>
  <c r="F27" i="29"/>
  <c r="F27" i="28"/>
  <c r="F28" i="29"/>
  <c r="F28" i="28"/>
  <c r="F30" i="29"/>
  <c r="F30" i="28"/>
  <c r="F32" i="29"/>
  <c r="F32" i="28"/>
  <c r="F33" i="29"/>
  <c r="F33" i="28"/>
  <c r="F36" i="29"/>
  <c r="F36" i="28"/>
  <c r="F38" i="29"/>
  <c r="F38" i="28"/>
  <c r="F39" i="29"/>
  <c r="F39" i="28"/>
  <c r="F42" i="29"/>
  <c r="F42" i="28"/>
  <c r="F44" i="29"/>
  <c r="F44" i="28"/>
  <c r="F46" i="29"/>
  <c r="F46" i="28"/>
  <c r="F47" i="29"/>
  <c r="F47" i="28"/>
  <c r="F49" i="29"/>
  <c r="F49" i="28"/>
  <c r="F52" i="29"/>
  <c r="F52" i="28"/>
  <c r="F54" i="29"/>
  <c r="F54" i="28"/>
  <c r="F55" i="29"/>
  <c r="F55" i="28"/>
  <c r="F57" i="29"/>
  <c r="F57" i="28"/>
  <c r="F59" i="29"/>
  <c r="F59" i="28"/>
  <c r="F61" i="29"/>
  <c r="F61" i="28"/>
  <c r="F63" i="29"/>
  <c r="F63" i="28"/>
  <c r="F65" i="29"/>
  <c r="F65" i="28"/>
  <c r="F67" i="29"/>
  <c r="F67" i="28"/>
  <c r="F69" i="29"/>
  <c r="F69" i="28"/>
  <c r="F71" i="29"/>
  <c r="F71" i="28"/>
  <c r="F73" i="29"/>
  <c r="F73" i="28"/>
  <c r="F74" i="29"/>
  <c r="F74" i="28"/>
  <c r="F76" i="29"/>
  <c r="F76" i="28"/>
  <c r="F79" i="29"/>
  <c r="F79" i="28"/>
  <c r="F81" i="29"/>
  <c r="F81" i="28"/>
  <c r="F83" i="29"/>
  <c r="F83" i="28"/>
  <c r="F85" i="29"/>
  <c r="F85" i="28"/>
  <c r="F87" i="29"/>
  <c r="F87" i="28"/>
  <c r="F89" i="29"/>
  <c r="F89" i="28"/>
  <c r="F91" i="29"/>
  <c r="F91" i="28"/>
  <c r="F93" i="29"/>
  <c r="F93" i="28"/>
  <c r="F95" i="29"/>
  <c r="F95" i="28"/>
  <c r="F97" i="29"/>
  <c r="F97" i="28"/>
  <c r="F99" i="29"/>
  <c r="F99" i="28"/>
  <c r="F101" i="29"/>
  <c r="F101" i="28"/>
  <c r="F103" i="29"/>
  <c r="F103" i="28"/>
  <c r="F105" i="29"/>
  <c r="F105" i="28"/>
  <c r="F107" i="29"/>
  <c r="F107" i="28"/>
  <c r="F109" i="29"/>
  <c r="F109" i="28"/>
  <c r="F111" i="29"/>
  <c r="F111" i="28"/>
  <c r="F113" i="29"/>
  <c r="F113" i="28"/>
  <c r="F115" i="29"/>
  <c r="F115" i="28"/>
  <c r="F117" i="29"/>
  <c r="F117" i="28"/>
  <c r="F119" i="29"/>
  <c r="F119" i="28"/>
  <c r="F120" i="29"/>
  <c r="F120" i="28"/>
  <c r="F122" i="29"/>
  <c r="F122" i="28"/>
  <c r="F124" i="29"/>
  <c r="F124" i="28"/>
  <c r="F126" i="29"/>
  <c r="F126" i="28"/>
  <c r="F128" i="29"/>
  <c r="F128" i="28"/>
  <c r="F130" i="29"/>
  <c r="F130" i="28"/>
  <c r="F132" i="29"/>
  <c r="F132" i="28"/>
  <c r="F134" i="29"/>
  <c r="F134" i="28"/>
  <c r="F136" i="29"/>
  <c r="F136" i="28"/>
  <c r="F138" i="29"/>
  <c r="F138" i="28"/>
  <c r="F140" i="29"/>
  <c r="F140" i="28"/>
  <c r="F142" i="29"/>
  <c r="F142" i="28"/>
  <c r="F144" i="29"/>
  <c r="F144" i="28"/>
  <c r="F146" i="29"/>
  <c r="F146" i="28"/>
  <c r="F148" i="29"/>
  <c r="F148" i="28"/>
  <c r="F150" i="29"/>
  <c r="F150" i="28"/>
  <c r="F152" i="29"/>
  <c r="F152" i="28"/>
  <c r="F154" i="29"/>
  <c r="F154" i="28"/>
  <c r="F156" i="29"/>
  <c r="F156" i="28"/>
  <c r="F158" i="29"/>
  <c r="F158" i="28"/>
  <c r="F160" i="29"/>
  <c r="F160" i="28"/>
  <c r="F162" i="29"/>
  <c r="F162" i="28"/>
  <c r="F164" i="29"/>
  <c r="F164" i="28"/>
  <c r="F166" i="29"/>
  <c r="F166" i="28"/>
  <c r="F168" i="29"/>
  <c r="F168" i="28"/>
  <c r="F170" i="29"/>
  <c r="F170" i="28"/>
  <c r="F172" i="29"/>
  <c r="F172" i="28"/>
  <c r="F174" i="29"/>
  <c r="F174" i="28"/>
  <c r="F176" i="29"/>
  <c r="F176" i="28"/>
  <c r="F178" i="29"/>
  <c r="F178" i="28"/>
  <c r="F180" i="29"/>
  <c r="F180" i="28"/>
  <c r="F182" i="29"/>
  <c r="F182" i="28"/>
  <c r="F184" i="29"/>
  <c r="F184" i="28"/>
  <c r="F186" i="29"/>
  <c r="F186" i="28"/>
  <c r="F188" i="29"/>
  <c r="F188" i="28"/>
  <c r="F190" i="29"/>
  <c r="F190" i="28"/>
  <c r="F192" i="29"/>
  <c r="F192" i="28"/>
  <c r="F194" i="29"/>
  <c r="F194" i="28"/>
  <c r="F196" i="29"/>
  <c r="F196" i="28"/>
  <c r="F198" i="29"/>
  <c r="F198" i="28"/>
  <c r="F200" i="29"/>
  <c r="F200" i="28"/>
  <c r="F203" i="29"/>
  <c r="F203" i="28"/>
  <c r="F205" i="29"/>
  <c r="F205" i="28"/>
  <c r="F207" i="29"/>
  <c r="F207" i="28"/>
  <c r="F209" i="29"/>
  <c r="F209" i="28"/>
  <c r="F211" i="29"/>
  <c r="F211" i="28"/>
  <c r="F213" i="29"/>
  <c r="F213" i="28"/>
  <c r="F214" i="29"/>
  <c r="F214" i="28"/>
  <c r="F216" i="29"/>
  <c r="F216" i="28"/>
  <c r="F218" i="29"/>
  <c r="F218" i="28"/>
  <c r="F220" i="29"/>
  <c r="F220" i="28"/>
  <c r="F222" i="29"/>
  <c r="F222" i="28"/>
  <c r="F224" i="29"/>
  <c r="F224" i="28"/>
  <c r="F226" i="29"/>
  <c r="F226" i="28"/>
  <c r="F228" i="29"/>
  <c r="F228" i="28"/>
  <c r="F230" i="29"/>
  <c r="F230" i="28"/>
  <c r="F232" i="29"/>
  <c r="F232" i="28"/>
  <c r="F234" i="29"/>
  <c r="F234" i="28"/>
  <c r="F236" i="29"/>
  <c r="F236" i="28"/>
  <c r="F238" i="29"/>
  <c r="F238" i="28"/>
  <c r="F240" i="29"/>
  <c r="F240" i="28"/>
  <c r="F243" i="29"/>
  <c r="F243" i="28"/>
  <c r="F245" i="29"/>
  <c r="F245" i="28"/>
  <c r="F247" i="29"/>
  <c r="F247" i="28"/>
  <c r="F249" i="29"/>
  <c r="F249" i="28"/>
  <c r="F251" i="29"/>
  <c r="F251" i="28"/>
  <c r="F253" i="29"/>
  <c r="F253" i="28"/>
  <c r="F254" i="29"/>
  <c r="F254" i="28"/>
  <c r="F257" i="29"/>
  <c r="F257" i="28"/>
  <c r="F259" i="29"/>
  <c r="F259" i="28"/>
  <c r="F261" i="29"/>
  <c r="F261" i="28"/>
  <c r="F263" i="29"/>
  <c r="F263" i="28"/>
  <c r="F264" i="29"/>
  <c r="F264" i="28"/>
  <c r="F267" i="29"/>
  <c r="F267" i="28"/>
  <c r="G5" i="29"/>
  <c r="G5" i="28"/>
  <c r="G9" i="29"/>
  <c r="G9" i="28"/>
  <c r="G15" i="29"/>
  <c r="G15" i="28"/>
  <c r="G19" i="29"/>
  <c r="G19" i="28"/>
  <c r="G21" i="29"/>
  <c r="G21" i="28"/>
  <c r="G27" i="29"/>
  <c r="G27" i="28"/>
  <c r="G31" i="29"/>
  <c r="G31" i="28"/>
  <c r="G35" i="29"/>
  <c r="G35" i="28"/>
  <c r="G39" i="29"/>
  <c r="G39" i="28"/>
  <c r="G43" i="29"/>
  <c r="G43" i="28"/>
  <c r="G47" i="29"/>
  <c r="G47" i="28"/>
  <c r="G51" i="29"/>
  <c r="G51" i="28"/>
  <c r="G55" i="29"/>
  <c r="G55" i="28"/>
  <c r="G59" i="29"/>
  <c r="G59" i="28"/>
  <c r="G63" i="29"/>
  <c r="G63" i="28"/>
  <c r="G67" i="29"/>
  <c r="G67" i="28"/>
  <c r="G73" i="29"/>
  <c r="G73" i="28"/>
  <c r="G77" i="29"/>
  <c r="G77" i="28"/>
  <c r="G79" i="29"/>
  <c r="G79" i="28"/>
  <c r="G83" i="29"/>
  <c r="G83" i="28"/>
  <c r="G87" i="29"/>
  <c r="G87" i="28"/>
  <c r="G91" i="29"/>
  <c r="G91" i="28"/>
  <c r="G95" i="29"/>
  <c r="G95" i="28"/>
  <c r="G99" i="29"/>
  <c r="G99" i="28"/>
  <c r="G103" i="29"/>
  <c r="G103" i="28"/>
  <c r="G107" i="29"/>
  <c r="G107" i="28"/>
  <c r="G111" i="29"/>
  <c r="G111" i="28"/>
  <c r="G115" i="29"/>
  <c r="G115" i="28"/>
  <c r="G119" i="29"/>
  <c r="G119" i="28"/>
  <c r="G123" i="29"/>
  <c r="G123" i="28"/>
  <c r="G127" i="29"/>
  <c r="G127" i="28"/>
  <c r="G131" i="29"/>
  <c r="G131" i="28"/>
  <c r="G135" i="29"/>
  <c r="G135" i="28"/>
  <c r="G141" i="29"/>
  <c r="G141" i="28"/>
  <c r="G145" i="29"/>
  <c r="G145" i="28"/>
  <c r="G149" i="29"/>
  <c r="G149" i="28"/>
  <c r="G153" i="29"/>
  <c r="G153" i="28"/>
  <c r="G157" i="29"/>
  <c r="G157" i="28"/>
  <c r="G161" i="29"/>
  <c r="G161" i="28"/>
  <c r="G163" i="29"/>
  <c r="G163" i="28"/>
  <c r="G167" i="29"/>
  <c r="G167" i="28"/>
  <c r="G171" i="29"/>
  <c r="G171" i="28"/>
  <c r="G175" i="29"/>
  <c r="G175" i="28"/>
  <c r="G179" i="29"/>
  <c r="G179" i="28"/>
  <c r="G181" i="29"/>
  <c r="G181" i="28"/>
  <c r="G183" i="29"/>
  <c r="G183" i="28"/>
  <c r="G185" i="29"/>
  <c r="G185" i="28"/>
  <c r="G187" i="29"/>
  <c r="G187" i="28"/>
  <c r="G189" i="29"/>
  <c r="G189" i="28"/>
  <c r="G191" i="29"/>
  <c r="G191" i="28"/>
  <c r="G195" i="29"/>
  <c r="G195" i="28"/>
  <c r="G197" i="29"/>
  <c r="G197" i="28"/>
  <c r="G199" i="29"/>
  <c r="G199" i="28"/>
  <c r="G201" i="29"/>
  <c r="G201" i="28"/>
  <c r="G203" i="29"/>
  <c r="G203" i="28"/>
  <c r="G205" i="29"/>
  <c r="G205" i="28"/>
  <c r="G207" i="29"/>
  <c r="G207" i="28"/>
  <c r="G209" i="29"/>
  <c r="G209" i="28"/>
  <c r="G211" i="29"/>
  <c r="G211" i="28"/>
  <c r="G213" i="29"/>
  <c r="G213" i="28"/>
  <c r="G215" i="29"/>
  <c r="G215" i="28"/>
  <c r="G217" i="29"/>
  <c r="G217" i="28"/>
  <c r="G219" i="29"/>
  <c r="G219" i="28"/>
  <c r="G221" i="29"/>
  <c r="G221" i="28"/>
  <c r="G223" i="29"/>
  <c r="G223" i="28"/>
  <c r="G225" i="29"/>
  <c r="G225" i="28"/>
  <c r="G227" i="29"/>
  <c r="G227" i="28"/>
  <c r="G229" i="29"/>
  <c r="G229" i="28"/>
  <c r="G231" i="29"/>
  <c r="G231" i="28"/>
  <c r="G233" i="29"/>
  <c r="G233" i="28"/>
  <c r="G235" i="29"/>
  <c r="G235" i="28"/>
  <c r="G237" i="29"/>
  <c r="G237" i="28"/>
  <c r="G239" i="29"/>
  <c r="G239" i="28"/>
  <c r="G241" i="29"/>
  <c r="G241" i="28"/>
  <c r="G243" i="29"/>
  <c r="G243" i="28"/>
  <c r="G245" i="29"/>
  <c r="G245" i="28"/>
  <c r="G247" i="29"/>
  <c r="G247" i="28"/>
  <c r="G249" i="29"/>
  <c r="G249" i="28"/>
  <c r="G251" i="29"/>
  <c r="G251" i="28"/>
  <c r="G253" i="29"/>
  <c r="G253" i="28"/>
  <c r="G255" i="29"/>
  <c r="G255" i="28"/>
  <c r="G257" i="29"/>
  <c r="G257" i="28"/>
  <c r="G259" i="29"/>
  <c r="G259" i="28"/>
  <c r="G261" i="29"/>
  <c r="G261" i="28"/>
  <c r="G263" i="29"/>
  <c r="G263" i="28"/>
  <c r="G265" i="29"/>
  <c r="G265" i="28"/>
  <c r="G267" i="29"/>
  <c r="G267" i="28"/>
  <c r="H3" i="29"/>
  <c r="H3" i="28"/>
  <c r="H4" i="29"/>
  <c r="H4" i="28"/>
  <c r="H5" i="29"/>
  <c r="H5" i="28"/>
  <c r="H6" i="29"/>
  <c r="H6" i="28"/>
  <c r="H7" i="29"/>
  <c r="H7" i="28"/>
  <c r="H8" i="29"/>
  <c r="H8" i="28"/>
  <c r="H9" i="29"/>
  <c r="H9" i="28"/>
  <c r="H10" i="29"/>
  <c r="H10" i="28"/>
  <c r="H11" i="29"/>
  <c r="H11" i="28"/>
  <c r="H12" i="29"/>
  <c r="H12" i="28"/>
  <c r="H13" i="29"/>
  <c r="H13" i="28"/>
  <c r="H14" i="29"/>
  <c r="H14" i="28"/>
  <c r="H15" i="29"/>
  <c r="H15" i="28"/>
  <c r="H16" i="29"/>
  <c r="H16" i="28"/>
  <c r="H17" i="29"/>
  <c r="H17" i="28"/>
  <c r="H18" i="29"/>
  <c r="H18" i="28"/>
  <c r="H19" i="29"/>
  <c r="H19" i="28"/>
  <c r="H20" i="29"/>
  <c r="H20" i="28"/>
  <c r="H21" i="29"/>
  <c r="H21" i="28"/>
  <c r="H22" i="29"/>
  <c r="H22" i="28"/>
  <c r="H23" i="29"/>
  <c r="H23" i="28"/>
  <c r="H24" i="29"/>
  <c r="H24" i="28"/>
  <c r="H25" i="29"/>
  <c r="H25" i="28"/>
  <c r="H26" i="29"/>
  <c r="H26" i="28"/>
  <c r="H27" i="29"/>
  <c r="H27" i="28"/>
  <c r="H28" i="29"/>
  <c r="H28" i="28"/>
  <c r="H29" i="29"/>
  <c r="H29" i="28"/>
  <c r="H30" i="29"/>
  <c r="H30" i="28"/>
  <c r="H31" i="29"/>
  <c r="H31" i="28"/>
  <c r="H32" i="29"/>
  <c r="H32" i="28"/>
  <c r="H33" i="29"/>
  <c r="H33" i="28"/>
  <c r="H34" i="29"/>
  <c r="H34" i="28"/>
  <c r="H35" i="29"/>
  <c r="H35" i="28"/>
  <c r="H36" i="29"/>
  <c r="H36" i="28"/>
  <c r="H37" i="29"/>
  <c r="H37" i="28"/>
  <c r="H38" i="29"/>
  <c r="H38" i="28"/>
  <c r="H39" i="29"/>
  <c r="H39" i="28"/>
  <c r="H40" i="29"/>
  <c r="H40" i="28"/>
  <c r="H41" i="29"/>
  <c r="H41" i="28"/>
  <c r="H42" i="29"/>
  <c r="H42" i="28"/>
  <c r="H43" i="29"/>
  <c r="H43" i="28"/>
  <c r="H44" i="29"/>
  <c r="H44" i="28"/>
  <c r="H45" i="29"/>
  <c r="H45" i="28"/>
  <c r="H46" i="29"/>
  <c r="H46" i="28"/>
  <c r="H47" i="29"/>
  <c r="H47" i="28"/>
  <c r="H48" i="29"/>
  <c r="H48" i="28"/>
  <c r="H49" i="29"/>
  <c r="H49" i="28"/>
  <c r="H50" i="29"/>
  <c r="H50" i="28"/>
  <c r="H51" i="29"/>
  <c r="H51" i="28"/>
  <c r="H52" i="29"/>
  <c r="H52" i="28"/>
  <c r="H53" i="29"/>
  <c r="H53" i="28"/>
  <c r="H54" i="29"/>
  <c r="H54" i="28"/>
  <c r="H55" i="29"/>
  <c r="H55" i="28"/>
  <c r="H56" i="29"/>
  <c r="H56" i="28"/>
  <c r="H57" i="29"/>
  <c r="H57" i="28"/>
  <c r="H58" i="29"/>
  <c r="H58" i="28"/>
  <c r="H59" i="29"/>
  <c r="H59" i="28"/>
  <c r="H60" i="29"/>
  <c r="H60" i="28"/>
  <c r="H61" i="29"/>
  <c r="H61" i="28"/>
  <c r="H62" i="29"/>
  <c r="H62" i="28"/>
  <c r="H63" i="29"/>
  <c r="H63" i="28"/>
  <c r="H64" i="29"/>
  <c r="H64" i="28"/>
  <c r="H65" i="29"/>
  <c r="H65" i="28"/>
  <c r="H66" i="29"/>
  <c r="H66" i="28"/>
  <c r="H67" i="29"/>
  <c r="H67" i="28"/>
  <c r="H68" i="29"/>
  <c r="H68" i="28"/>
  <c r="H69" i="29"/>
  <c r="H69" i="28"/>
  <c r="H70" i="29"/>
  <c r="H70" i="28"/>
  <c r="H71" i="29"/>
  <c r="H71" i="28"/>
  <c r="H72" i="29"/>
  <c r="H72" i="28"/>
  <c r="H73" i="29"/>
  <c r="H73" i="28"/>
  <c r="H74" i="29"/>
  <c r="H74" i="28"/>
  <c r="H75" i="29"/>
  <c r="H75" i="28"/>
  <c r="H76" i="29"/>
  <c r="H76" i="28"/>
  <c r="H77" i="29"/>
  <c r="H77" i="28"/>
  <c r="H78" i="29"/>
  <c r="H78" i="28"/>
  <c r="H79" i="29"/>
  <c r="H79" i="28"/>
  <c r="H80" i="29"/>
  <c r="H80" i="28"/>
  <c r="H81" i="29"/>
  <c r="H81" i="28"/>
  <c r="H82" i="29"/>
  <c r="H82" i="28"/>
  <c r="H83" i="29"/>
  <c r="H83" i="28"/>
  <c r="H84" i="29"/>
  <c r="H84" i="28"/>
  <c r="H85" i="29"/>
  <c r="H85" i="28"/>
  <c r="H86" i="29"/>
  <c r="H86" i="28"/>
  <c r="H87" i="29"/>
  <c r="H87" i="28"/>
  <c r="H88" i="29"/>
  <c r="H88" i="28"/>
  <c r="H89" i="29"/>
  <c r="H89" i="28"/>
  <c r="H90" i="29"/>
  <c r="H90" i="28"/>
  <c r="H91" i="29"/>
  <c r="H91" i="28"/>
  <c r="H92" i="29"/>
  <c r="H92" i="28"/>
  <c r="H93" i="29"/>
  <c r="H93" i="28"/>
  <c r="H94" i="29"/>
  <c r="H94" i="28"/>
  <c r="H95" i="29"/>
  <c r="H95" i="28"/>
  <c r="H96" i="29"/>
  <c r="H96" i="28"/>
  <c r="H97" i="29"/>
  <c r="H97" i="28"/>
  <c r="H98" i="29"/>
  <c r="H98" i="28"/>
  <c r="H99" i="29"/>
  <c r="H99" i="28"/>
  <c r="H100" i="29"/>
  <c r="H100" i="28"/>
  <c r="H101" i="29"/>
  <c r="H101" i="28"/>
  <c r="H102" i="29"/>
  <c r="H102" i="28"/>
  <c r="H103" i="29"/>
  <c r="H103" i="28"/>
  <c r="H104" i="29"/>
  <c r="H104" i="28"/>
  <c r="H105" i="29"/>
  <c r="H105" i="28"/>
  <c r="H106" i="29"/>
  <c r="H106" i="28"/>
  <c r="H107" i="29"/>
  <c r="H107" i="28"/>
  <c r="H108" i="29"/>
  <c r="H108" i="28"/>
  <c r="H109" i="29"/>
  <c r="H109" i="28"/>
  <c r="H110" i="29"/>
  <c r="H110" i="28"/>
  <c r="H111" i="29"/>
  <c r="H111" i="28"/>
  <c r="H112" i="29"/>
  <c r="H112" i="28"/>
  <c r="H113" i="29"/>
  <c r="H113" i="28"/>
  <c r="H114" i="29"/>
  <c r="H114" i="28"/>
  <c r="H115" i="29"/>
  <c r="H115" i="28"/>
  <c r="H116" i="29"/>
  <c r="H116" i="28"/>
  <c r="H117" i="29"/>
  <c r="H117" i="28"/>
  <c r="H118" i="29"/>
  <c r="H118" i="28"/>
  <c r="H119" i="29"/>
  <c r="H119" i="28"/>
  <c r="H120" i="29"/>
  <c r="H120" i="28"/>
  <c r="H121" i="29"/>
  <c r="H121" i="28"/>
  <c r="H122" i="29"/>
  <c r="H122" i="28"/>
  <c r="H123" i="29"/>
  <c r="H123" i="28"/>
  <c r="H124" i="29"/>
  <c r="H124" i="28"/>
  <c r="H125" i="29"/>
  <c r="H125" i="28"/>
  <c r="H126" i="29"/>
  <c r="H126" i="28"/>
  <c r="H127" i="29"/>
  <c r="H127" i="28"/>
  <c r="H128" i="29"/>
  <c r="H128" i="28"/>
  <c r="H129" i="29"/>
  <c r="H129" i="28"/>
  <c r="H130" i="29"/>
  <c r="H130" i="28"/>
  <c r="H131" i="29"/>
  <c r="H131" i="28"/>
  <c r="H132" i="29"/>
  <c r="H132" i="28"/>
  <c r="H133" i="29"/>
  <c r="H133" i="28"/>
  <c r="H134" i="29"/>
  <c r="H134" i="28"/>
  <c r="H135" i="29"/>
  <c r="H135" i="28"/>
  <c r="H136" i="29"/>
  <c r="H136" i="28"/>
  <c r="H137" i="29"/>
  <c r="H137" i="28"/>
  <c r="H138" i="29"/>
  <c r="H138" i="28"/>
  <c r="H139" i="29"/>
  <c r="H139" i="28"/>
  <c r="H140" i="29"/>
  <c r="H140" i="28"/>
  <c r="H141" i="29"/>
  <c r="H141" i="28"/>
  <c r="H142" i="29"/>
  <c r="H142" i="28"/>
  <c r="H143" i="29"/>
  <c r="H143" i="28"/>
  <c r="H144" i="29"/>
  <c r="H144" i="28"/>
  <c r="H145" i="29"/>
  <c r="H145" i="28"/>
  <c r="H146" i="29"/>
  <c r="H146" i="28"/>
  <c r="H147" i="29"/>
  <c r="H147" i="28"/>
  <c r="H148" i="29"/>
  <c r="H148" i="28"/>
  <c r="H149" i="29"/>
  <c r="H149" i="28"/>
  <c r="H150" i="29"/>
  <c r="H150" i="28"/>
  <c r="H151" i="29"/>
  <c r="H151" i="28"/>
  <c r="H152" i="29"/>
  <c r="H152" i="28"/>
  <c r="H153" i="29"/>
  <c r="H153" i="28"/>
  <c r="H154" i="29"/>
  <c r="H154" i="28"/>
  <c r="H156" i="29"/>
  <c r="H156" i="28"/>
  <c r="H158" i="29"/>
  <c r="H158" i="28"/>
  <c r="H160" i="29"/>
  <c r="H160" i="28"/>
  <c r="H162" i="29"/>
  <c r="H162" i="28"/>
  <c r="H164" i="29"/>
  <c r="H164" i="28"/>
  <c r="H166" i="29"/>
  <c r="H166" i="28"/>
  <c r="H168" i="29"/>
  <c r="H168" i="28"/>
  <c r="H170" i="29"/>
  <c r="H170" i="28"/>
  <c r="H172" i="29"/>
  <c r="H172" i="28"/>
  <c r="H174" i="29"/>
  <c r="H174" i="28"/>
  <c r="H176" i="29"/>
  <c r="H176" i="28"/>
  <c r="H178" i="29"/>
  <c r="H178" i="28"/>
  <c r="H180" i="29"/>
  <c r="H180" i="28"/>
  <c r="H182" i="29"/>
  <c r="H182" i="28"/>
  <c r="H184" i="29"/>
  <c r="H184" i="28"/>
  <c r="H186" i="29"/>
  <c r="H186" i="28"/>
  <c r="H188" i="29"/>
  <c r="H188" i="28"/>
  <c r="H190" i="29"/>
  <c r="H190" i="28"/>
  <c r="H192" i="29"/>
  <c r="H192" i="28"/>
  <c r="H194" i="29"/>
  <c r="H194" i="28"/>
  <c r="H196" i="29"/>
  <c r="H196" i="28"/>
  <c r="H198" i="29"/>
  <c r="H198" i="28"/>
  <c r="H200" i="29"/>
  <c r="H200" i="28"/>
  <c r="H202" i="29"/>
  <c r="H202" i="28"/>
  <c r="H204" i="29"/>
  <c r="H204" i="28"/>
  <c r="H206" i="29"/>
  <c r="H206" i="28"/>
  <c r="H207" i="29"/>
  <c r="H207" i="28"/>
  <c r="H209" i="29"/>
  <c r="H209" i="28"/>
  <c r="H211" i="29"/>
  <c r="H211" i="28"/>
  <c r="H213" i="29"/>
  <c r="H213" i="28"/>
  <c r="H215" i="29"/>
  <c r="H215" i="28"/>
  <c r="H217" i="29"/>
  <c r="H217" i="28"/>
  <c r="H219" i="29"/>
  <c r="H219" i="28"/>
  <c r="H221" i="29"/>
  <c r="H221" i="28"/>
  <c r="H223" i="29"/>
  <c r="H223" i="28"/>
  <c r="H225" i="29"/>
  <c r="H225" i="28"/>
  <c r="H227" i="29"/>
  <c r="H227" i="28"/>
  <c r="H229" i="29"/>
  <c r="H229" i="28"/>
  <c r="H231" i="29"/>
  <c r="H231" i="28"/>
  <c r="H233" i="29"/>
  <c r="H233" i="28"/>
  <c r="H235" i="29"/>
  <c r="H235" i="28"/>
  <c r="H237" i="29"/>
  <c r="H237" i="28"/>
  <c r="H239" i="29"/>
  <c r="H239" i="28"/>
  <c r="H241" i="29"/>
  <c r="H241" i="28"/>
  <c r="H243" i="29"/>
  <c r="H243" i="28"/>
  <c r="H245" i="29"/>
  <c r="H245" i="28"/>
  <c r="H247" i="29"/>
  <c r="H247" i="28"/>
  <c r="H249" i="29"/>
  <c r="H249" i="28"/>
  <c r="H251" i="29"/>
  <c r="H251" i="28"/>
  <c r="H253" i="29"/>
  <c r="H253" i="28"/>
  <c r="H255" i="29"/>
  <c r="H255" i="28"/>
  <c r="H257" i="29"/>
  <c r="H257" i="28"/>
  <c r="H259" i="29"/>
  <c r="H259" i="28"/>
  <c r="H260" i="29"/>
  <c r="H260" i="28"/>
  <c r="H262" i="29"/>
  <c r="H262" i="28"/>
  <c r="H264" i="29"/>
  <c r="H264" i="28"/>
  <c r="H266" i="29"/>
  <c r="H266" i="28"/>
  <c r="I4" i="29"/>
  <c r="I4" i="28"/>
  <c r="I6" i="29"/>
  <c r="I6" i="28"/>
  <c r="I8" i="29"/>
  <c r="I8" i="28"/>
  <c r="I9" i="29"/>
  <c r="I9" i="28"/>
  <c r="I11" i="29"/>
  <c r="I11" i="28"/>
  <c r="I13" i="29"/>
  <c r="I13" i="28"/>
  <c r="I16" i="29"/>
  <c r="I16" i="28"/>
  <c r="I18" i="29"/>
  <c r="I18" i="28"/>
  <c r="I20" i="29"/>
  <c r="I20" i="28"/>
  <c r="I22" i="29"/>
  <c r="I22" i="28"/>
  <c r="I24" i="29"/>
  <c r="I24" i="28"/>
  <c r="I26" i="29"/>
  <c r="I26" i="28"/>
  <c r="I28" i="29"/>
  <c r="I28" i="28"/>
  <c r="I30" i="29"/>
  <c r="I30" i="28"/>
  <c r="I32" i="29"/>
  <c r="I32" i="28"/>
  <c r="I34" i="29"/>
  <c r="I34" i="28"/>
  <c r="I36" i="29"/>
  <c r="I36" i="28"/>
  <c r="I37" i="29"/>
  <c r="I37" i="28"/>
  <c r="I40" i="29"/>
  <c r="I40" i="28"/>
  <c r="I42" i="29"/>
  <c r="I42" i="28"/>
  <c r="I43" i="29"/>
  <c r="I43" i="28"/>
  <c r="I45" i="29"/>
  <c r="I45" i="28"/>
  <c r="I47" i="29"/>
  <c r="I47" i="28"/>
  <c r="I49" i="29"/>
  <c r="I49" i="28"/>
  <c r="I51" i="29"/>
  <c r="I51" i="28"/>
  <c r="I53" i="29"/>
  <c r="I53" i="28"/>
  <c r="I55" i="29"/>
  <c r="I55" i="28"/>
  <c r="I57" i="29"/>
  <c r="I57" i="28"/>
  <c r="I59" i="29"/>
  <c r="I59" i="28"/>
  <c r="I61" i="29"/>
  <c r="I61" i="28"/>
  <c r="I63" i="29"/>
  <c r="I63" i="28"/>
  <c r="I65" i="29"/>
  <c r="I65" i="28"/>
  <c r="I67" i="29"/>
  <c r="I67" i="28"/>
  <c r="I69" i="29"/>
  <c r="I69" i="28"/>
  <c r="I71" i="29"/>
  <c r="I71" i="28"/>
  <c r="I73" i="29"/>
  <c r="I73" i="28"/>
  <c r="I74" i="29"/>
  <c r="I74" i="28"/>
  <c r="I76" i="29"/>
  <c r="I76" i="28"/>
  <c r="I78" i="29"/>
  <c r="I78" i="28"/>
  <c r="I80" i="29"/>
  <c r="I80" i="28"/>
  <c r="I82" i="29"/>
  <c r="I82" i="28"/>
  <c r="I84" i="29"/>
  <c r="I84" i="28"/>
  <c r="I87" i="29"/>
  <c r="I87" i="28"/>
  <c r="I89" i="29"/>
  <c r="I89" i="28"/>
  <c r="I91" i="29"/>
  <c r="I91" i="28"/>
  <c r="I93" i="29"/>
  <c r="I93" i="28"/>
  <c r="I95" i="29"/>
  <c r="I95" i="28"/>
  <c r="I97" i="29"/>
  <c r="I97" i="28"/>
  <c r="I99" i="29"/>
  <c r="I99" i="28"/>
  <c r="I101" i="29"/>
  <c r="I101" i="28"/>
  <c r="I103" i="29"/>
  <c r="I103" i="28"/>
  <c r="I105" i="29"/>
  <c r="I105" i="28"/>
  <c r="I107" i="29"/>
  <c r="I107" i="28"/>
  <c r="I109" i="29"/>
  <c r="I109" i="28"/>
  <c r="I112" i="29"/>
  <c r="I112" i="28"/>
  <c r="I114" i="29"/>
  <c r="I114" i="28"/>
  <c r="I116" i="29"/>
  <c r="I116" i="28"/>
  <c r="I118" i="29"/>
  <c r="I118" i="28"/>
  <c r="I120" i="29"/>
  <c r="I120" i="28"/>
  <c r="I122" i="29"/>
  <c r="I122" i="28"/>
  <c r="I124" i="29"/>
  <c r="I124" i="28"/>
  <c r="I125" i="29"/>
  <c r="I125" i="28"/>
  <c r="I127" i="29"/>
  <c r="I127" i="28"/>
  <c r="I129" i="29"/>
  <c r="I129" i="28"/>
  <c r="I132" i="29"/>
  <c r="I132" i="28"/>
  <c r="I133" i="29"/>
  <c r="I133" i="28"/>
  <c r="I135" i="29"/>
  <c r="I135" i="28"/>
  <c r="I137" i="29"/>
  <c r="I137" i="28"/>
  <c r="I139" i="29"/>
  <c r="I139" i="28"/>
  <c r="I141" i="29"/>
  <c r="I141" i="28"/>
  <c r="I143" i="29"/>
  <c r="I143" i="28"/>
  <c r="I145" i="29"/>
  <c r="I145" i="28"/>
  <c r="I147" i="29"/>
  <c r="I147" i="28"/>
  <c r="I149" i="29"/>
  <c r="I149" i="28"/>
  <c r="I151" i="29"/>
  <c r="I151" i="28"/>
  <c r="I153" i="29"/>
  <c r="I153" i="28"/>
  <c r="I155" i="29"/>
  <c r="I155" i="28"/>
  <c r="I157" i="29"/>
  <c r="I157" i="28"/>
  <c r="I160" i="29"/>
  <c r="I160" i="28"/>
  <c r="I162" i="29"/>
  <c r="I162" i="28"/>
  <c r="I164" i="29"/>
  <c r="I164" i="28"/>
  <c r="I165" i="29"/>
  <c r="I165" i="28"/>
  <c r="I167" i="29"/>
  <c r="I167" i="28"/>
  <c r="I169" i="29"/>
  <c r="I169" i="28"/>
  <c r="I171" i="29"/>
  <c r="I171" i="28"/>
  <c r="I173" i="29"/>
  <c r="I173" i="28"/>
  <c r="I174" i="29"/>
  <c r="I174" i="28"/>
  <c r="I176" i="29"/>
  <c r="I176" i="28"/>
  <c r="I179" i="29"/>
  <c r="I179" i="28"/>
  <c r="I181" i="29"/>
  <c r="I181" i="28"/>
  <c r="I183" i="29"/>
  <c r="I183" i="28"/>
  <c r="I185" i="29"/>
  <c r="I185" i="28"/>
  <c r="I187" i="29"/>
  <c r="I187" i="28"/>
  <c r="I189" i="29"/>
  <c r="I189" i="28"/>
  <c r="I191" i="29"/>
  <c r="I191" i="28"/>
  <c r="I193" i="29"/>
  <c r="I193" i="28"/>
  <c r="I195" i="29"/>
  <c r="I195" i="28"/>
  <c r="I197" i="29"/>
  <c r="I197" i="28"/>
  <c r="I199" i="29"/>
  <c r="I199" i="28"/>
  <c r="I201" i="29"/>
  <c r="I201" i="28"/>
  <c r="I202" i="29"/>
  <c r="I202" i="28"/>
  <c r="I204" i="29"/>
  <c r="I204" i="28"/>
  <c r="I206" i="29"/>
  <c r="I206" i="28"/>
  <c r="I208" i="29"/>
  <c r="I208" i="28"/>
  <c r="I210" i="29"/>
  <c r="I210" i="28"/>
  <c r="I212" i="29"/>
  <c r="I212" i="28"/>
  <c r="I214" i="29"/>
  <c r="I214" i="28"/>
  <c r="I216" i="29"/>
  <c r="I216" i="28"/>
  <c r="I218" i="29"/>
  <c r="I218" i="28"/>
  <c r="I220" i="29"/>
  <c r="I220" i="28"/>
  <c r="I221" i="29"/>
  <c r="I221" i="28"/>
  <c r="I223" i="29"/>
  <c r="I223" i="28"/>
  <c r="I225" i="29"/>
  <c r="I225" i="28"/>
  <c r="I227" i="29"/>
  <c r="I227" i="28"/>
  <c r="I230" i="29"/>
  <c r="I230" i="28"/>
  <c r="I232" i="29"/>
  <c r="I232" i="28"/>
  <c r="I234" i="29"/>
  <c r="I234" i="28"/>
  <c r="I236" i="29"/>
  <c r="I236" i="28"/>
  <c r="I238" i="29"/>
  <c r="I238" i="28"/>
  <c r="I240" i="29"/>
  <c r="I240" i="28"/>
  <c r="I242" i="29"/>
  <c r="I242" i="28"/>
  <c r="I244" i="29"/>
  <c r="I244" i="28"/>
  <c r="I246" i="29"/>
  <c r="I246" i="28"/>
  <c r="I248" i="29"/>
  <c r="I248" i="28"/>
  <c r="I250" i="29"/>
  <c r="I250" i="28"/>
  <c r="I253" i="29"/>
  <c r="I253" i="28"/>
  <c r="I255" i="29"/>
  <c r="I255" i="28"/>
  <c r="I257" i="29"/>
  <c r="I257" i="28"/>
  <c r="I259" i="29"/>
  <c r="I259" i="28"/>
  <c r="I261" i="29"/>
  <c r="I261" i="28"/>
  <c r="I263" i="29"/>
  <c r="I263" i="28"/>
  <c r="I265" i="29"/>
  <c r="I265" i="28"/>
  <c r="I267" i="29"/>
  <c r="I267" i="28"/>
  <c r="J4" i="29"/>
  <c r="J4" i="28"/>
  <c r="J6" i="29"/>
  <c r="J6" i="28"/>
  <c r="J8" i="29"/>
  <c r="J8" i="28"/>
  <c r="J10" i="29"/>
  <c r="J10" i="28"/>
  <c r="J12" i="29"/>
  <c r="J12" i="28"/>
  <c r="J14" i="29"/>
  <c r="J14" i="28"/>
  <c r="J16" i="29"/>
  <c r="J16" i="28"/>
  <c r="J18" i="29"/>
  <c r="J18" i="28"/>
  <c r="J20" i="29"/>
  <c r="J20" i="28"/>
  <c r="J22" i="29"/>
  <c r="J22" i="28"/>
  <c r="J24" i="29"/>
  <c r="J24" i="28"/>
  <c r="J26" i="29"/>
  <c r="J26" i="28"/>
  <c r="J28" i="29"/>
  <c r="J28" i="28"/>
  <c r="J30" i="29"/>
  <c r="J30" i="28"/>
  <c r="J32" i="29"/>
  <c r="J32" i="28"/>
  <c r="J33" i="29"/>
  <c r="J33" i="28"/>
  <c r="J34" i="29"/>
  <c r="J34" i="28"/>
  <c r="J35" i="29"/>
  <c r="J35" i="28"/>
  <c r="J36" i="29"/>
  <c r="J36" i="28"/>
  <c r="J38" i="29"/>
  <c r="J38" i="28"/>
  <c r="J40" i="29"/>
  <c r="J40" i="28"/>
  <c r="J42" i="29"/>
  <c r="J42" i="28"/>
  <c r="J44" i="29"/>
  <c r="J44" i="28"/>
  <c r="J46" i="29"/>
  <c r="J46" i="28"/>
  <c r="J48" i="29"/>
  <c r="J48" i="28"/>
  <c r="J50" i="29"/>
  <c r="J50" i="28"/>
  <c r="J52" i="29"/>
  <c r="J52" i="28"/>
  <c r="J54" i="29"/>
  <c r="J54" i="28"/>
  <c r="J56" i="29"/>
  <c r="J56" i="28"/>
  <c r="J58" i="29"/>
  <c r="J58" i="28"/>
  <c r="J59" i="29"/>
  <c r="J59" i="28"/>
  <c r="J61" i="29"/>
  <c r="J61" i="28"/>
  <c r="J63" i="29"/>
  <c r="J63" i="28"/>
  <c r="J65" i="29"/>
  <c r="J65" i="28"/>
  <c r="J67" i="29"/>
  <c r="J67" i="28"/>
  <c r="J69" i="29"/>
  <c r="J69" i="28"/>
  <c r="J71" i="29"/>
  <c r="J71" i="28"/>
  <c r="J73" i="29"/>
  <c r="J73" i="28"/>
  <c r="J75" i="29"/>
  <c r="J75" i="28"/>
  <c r="J78" i="29"/>
  <c r="J78" i="28"/>
  <c r="J80" i="29"/>
  <c r="J80" i="28"/>
  <c r="J82" i="29"/>
  <c r="J82" i="28"/>
  <c r="J84" i="29"/>
  <c r="J84" i="28"/>
  <c r="J86" i="29"/>
  <c r="J86" i="28"/>
  <c r="J88" i="29"/>
  <c r="J88" i="28"/>
  <c r="J90" i="29"/>
  <c r="J90" i="28"/>
  <c r="J92" i="29"/>
  <c r="J92" i="28"/>
  <c r="J94" i="29"/>
  <c r="J94" i="28"/>
  <c r="J96" i="29"/>
  <c r="J96" i="28"/>
  <c r="J98" i="29"/>
  <c r="J98" i="28"/>
  <c r="J100" i="29"/>
  <c r="J100" i="28"/>
  <c r="J102" i="29"/>
  <c r="J102" i="28"/>
  <c r="J104" i="29"/>
  <c r="J104" i="28"/>
  <c r="J106" i="29"/>
  <c r="J106" i="28"/>
  <c r="J108" i="29"/>
  <c r="J108" i="28"/>
  <c r="J110" i="29"/>
  <c r="J110" i="28"/>
  <c r="J112" i="29"/>
  <c r="J112" i="28"/>
  <c r="J114" i="29"/>
  <c r="J114" i="28"/>
  <c r="J116" i="29"/>
  <c r="J116" i="28"/>
  <c r="J118" i="29"/>
  <c r="J118" i="28"/>
  <c r="J120" i="29"/>
  <c r="J120" i="28"/>
  <c r="J122" i="29"/>
  <c r="J122" i="28"/>
  <c r="J124" i="29"/>
  <c r="J124" i="28"/>
  <c r="J126" i="29"/>
  <c r="J126" i="28"/>
  <c r="J129" i="29"/>
  <c r="J129" i="28"/>
  <c r="J131" i="29"/>
  <c r="J131" i="28"/>
  <c r="J133" i="29"/>
  <c r="J133" i="28"/>
  <c r="J135" i="29"/>
  <c r="J135" i="28"/>
  <c r="J137" i="29"/>
  <c r="J137" i="28"/>
  <c r="J139" i="29"/>
  <c r="J139" i="28"/>
  <c r="J141" i="29"/>
  <c r="J141" i="28"/>
  <c r="J143" i="29"/>
  <c r="J143" i="28"/>
  <c r="J145" i="29"/>
  <c r="J145" i="28"/>
  <c r="J147" i="29"/>
  <c r="J147" i="28"/>
  <c r="J148" i="29"/>
  <c r="J148" i="28"/>
  <c r="J150" i="29"/>
  <c r="J150" i="28"/>
  <c r="J152" i="29"/>
  <c r="J152" i="28"/>
  <c r="J154" i="29"/>
  <c r="J154" i="28"/>
  <c r="J156" i="29"/>
  <c r="J156" i="28"/>
  <c r="J158" i="29"/>
  <c r="J158" i="28"/>
  <c r="J160" i="29"/>
  <c r="J160" i="28"/>
  <c r="J162" i="29"/>
  <c r="J162" i="28"/>
  <c r="J164" i="29"/>
  <c r="J164" i="28"/>
  <c r="J167" i="29"/>
  <c r="J167" i="28"/>
  <c r="J169" i="29"/>
  <c r="J169" i="28"/>
  <c r="J171" i="29"/>
  <c r="J171" i="28"/>
  <c r="J173" i="29"/>
  <c r="J173" i="28"/>
  <c r="J174" i="29"/>
  <c r="J174" i="28"/>
  <c r="J176" i="29"/>
  <c r="J176" i="28"/>
  <c r="J178" i="29"/>
  <c r="J178" i="28"/>
  <c r="J180" i="29"/>
  <c r="J180" i="28"/>
  <c r="J182" i="29"/>
  <c r="J182" i="28"/>
  <c r="J184" i="29"/>
  <c r="J184" i="28"/>
  <c r="J186" i="29"/>
  <c r="J186" i="28"/>
  <c r="J188" i="29"/>
  <c r="J188" i="28"/>
  <c r="J190" i="29"/>
  <c r="J190" i="28"/>
  <c r="J192" i="29"/>
  <c r="J192" i="28"/>
  <c r="J194" i="29"/>
  <c r="J194" i="28"/>
  <c r="J196" i="29"/>
  <c r="J196" i="28"/>
  <c r="J198" i="29"/>
  <c r="J198" i="28"/>
  <c r="J200" i="29"/>
  <c r="J200" i="28"/>
  <c r="J203" i="29"/>
  <c r="J203" i="28"/>
  <c r="J205" i="29"/>
  <c r="J205" i="28"/>
  <c r="J207" i="29"/>
  <c r="J207" i="28"/>
  <c r="J209" i="29"/>
  <c r="J209" i="28"/>
  <c r="J211" i="29"/>
  <c r="J211" i="28"/>
  <c r="J213" i="29"/>
  <c r="J213" i="28"/>
  <c r="J214" i="29"/>
  <c r="J214" i="28"/>
  <c r="J216" i="29"/>
  <c r="J216" i="28"/>
  <c r="J218" i="29"/>
  <c r="J218" i="28"/>
  <c r="J219" i="29"/>
  <c r="J219" i="28"/>
  <c r="J221" i="29"/>
  <c r="J221" i="28"/>
  <c r="J223" i="29"/>
  <c r="J223" i="28"/>
  <c r="J225" i="29"/>
  <c r="J225" i="28"/>
  <c r="J227" i="29"/>
  <c r="J227" i="28"/>
  <c r="J229" i="29"/>
  <c r="J229" i="28"/>
  <c r="J231" i="29"/>
  <c r="J231" i="28"/>
  <c r="J233" i="29"/>
  <c r="J233" i="28"/>
  <c r="J235" i="29"/>
  <c r="J235" i="28"/>
  <c r="J237" i="29"/>
  <c r="J237" i="28"/>
  <c r="J239" i="29"/>
  <c r="J239" i="28"/>
  <c r="J241" i="29"/>
  <c r="J241" i="28"/>
  <c r="J243" i="29"/>
  <c r="J243" i="28"/>
  <c r="J244" i="29"/>
  <c r="J244" i="28"/>
  <c r="J247" i="29"/>
  <c r="J247" i="28"/>
  <c r="J249" i="29"/>
  <c r="J249" i="28"/>
  <c r="J251" i="29"/>
  <c r="J251" i="28"/>
  <c r="J253" i="29"/>
  <c r="J253" i="28"/>
  <c r="J255" i="29"/>
  <c r="J255" i="28"/>
  <c r="J257" i="29"/>
  <c r="J257" i="28"/>
  <c r="J259" i="29"/>
  <c r="J259" i="28"/>
  <c r="J261" i="29"/>
  <c r="J261" i="28"/>
  <c r="J263" i="29"/>
  <c r="J263" i="28"/>
  <c r="J265" i="29"/>
  <c r="J265" i="28"/>
  <c r="J267" i="29"/>
  <c r="J267" i="28"/>
  <c r="K4" i="29"/>
  <c r="K4" i="28"/>
  <c r="K6" i="29"/>
  <c r="K6" i="28"/>
  <c r="K8" i="29"/>
  <c r="K8" i="28"/>
  <c r="K10" i="29"/>
  <c r="K10" i="28"/>
  <c r="K12" i="29"/>
  <c r="K12" i="28"/>
  <c r="K15" i="29"/>
  <c r="K15" i="28"/>
  <c r="K17" i="29"/>
  <c r="K17" i="28"/>
  <c r="K19" i="29"/>
  <c r="K19" i="28"/>
  <c r="K45" i="29"/>
  <c r="K45" i="28"/>
  <c r="C154" i="28"/>
  <c r="C154" i="29"/>
  <c r="C158" i="28"/>
  <c r="C426" i="28" s="1"/>
  <c r="C158" i="29"/>
  <c r="C162" i="28"/>
  <c r="C430" i="28" s="1"/>
  <c r="C162" i="29"/>
  <c r="C166" i="28"/>
  <c r="C434" i="28" s="1"/>
  <c r="C166" i="29"/>
  <c r="C170" i="28"/>
  <c r="C438" i="28" s="1"/>
  <c r="C170" i="29"/>
  <c r="C174" i="28"/>
  <c r="C442" i="28" s="1"/>
  <c r="C174" i="29"/>
  <c r="C178" i="28"/>
  <c r="C446" i="28" s="1"/>
  <c r="C178" i="29"/>
  <c r="C182" i="28"/>
  <c r="C450" i="28" s="1"/>
  <c r="C182" i="29"/>
  <c r="C186" i="28"/>
  <c r="C454" i="28" s="1"/>
  <c r="C186" i="29"/>
  <c r="C190" i="28"/>
  <c r="C458" i="28" s="1"/>
  <c r="C190" i="29"/>
  <c r="C194" i="28"/>
  <c r="C462" i="28" s="1"/>
  <c r="C194" i="29"/>
  <c r="C198" i="28"/>
  <c r="C466" i="28" s="1"/>
  <c r="C198" i="29"/>
  <c r="C202" i="28"/>
  <c r="C470" i="28" s="1"/>
  <c r="C202" i="29"/>
  <c r="C206" i="28"/>
  <c r="C474" i="28" s="1"/>
  <c r="C206" i="29"/>
  <c r="C210" i="28"/>
  <c r="C478" i="28" s="1"/>
  <c r="C210" i="29"/>
  <c r="C214" i="28"/>
  <c r="C482" i="28" s="1"/>
  <c r="C214" i="29"/>
  <c r="C218" i="28"/>
  <c r="C486" i="28" s="1"/>
  <c r="C218" i="29"/>
  <c r="C222" i="28"/>
  <c r="C490" i="28" s="1"/>
  <c r="C222" i="29"/>
  <c r="C226" i="28"/>
  <c r="C494" i="28" s="1"/>
  <c r="C226" i="29"/>
  <c r="C230" i="28"/>
  <c r="C230" i="29"/>
  <c r="C234" i="28"/>
  <c r="C502" i="28" s="1"/>
  <c r="C234" i="29"/>
  <c r="C238" i="28"/>
  <c r="C238" i="29"/>
  <c r="C242" i="28"/>
  <c r="C510" i="28" s="1"/>
  <c r="C242" i="29"/>
  <c r="C246" i="28"/>
  <c r="C514" i="28" s="1"/>
  <c r="C246" i="29"/>
  <c r="C250" i="28"/>
  <c r="C518" i="28" s="1"/>
  <c r="C250" i="29"/>
  <c r="C254" i="28"/>
  <c r="C522" i="28" s="1"/>
  <c r="C254" i="29"/>
  <c r="C258" i="28"/>
  <c r="C526" i="28" s="1"/>
  <c r="C258" i="29"/>
  <c r="C262" i="28"/>
  <c r="C530" i="28" s="1"/>
  <c r="C262" i="29"/>
  <c r="C266" i="28"/>
  <c r="C534" i="28" s="1"/>
  <c r="C266" i="29"/>
  <c r="D4" i="29"/>
  <c r="D4" i="28"/>
  <c r="D272" i="28" s="1"/>
  <c r="D8" i="29"/>
  <c r="D8" i="28"/>
  <c r="D276" i="28" s="1"/>
  <c r="D12" i="29"/>
  <c r="D12" i="28"/>
  <c r="D280" i="28" s="1"/>
  <c r="D16" i="29"/>
  <c r="D16" i="28"/>
  <c r="D284" i="28" s="1"/>
  <c r="D20" i="29"/>
  <c r="D20" i="28"/>
  <c r="D24" i="29"/>
  <c r="D24" i="28"/>
  <c r="D28" i="29"/>
  <c r="D28" i="28"/>
  <c r="D32" i="29"/>
  <c r="D32" i="28"/>
  <c r="D300" i="28" s="1"/>
  <c r="D36" i="29"/>
  <c r="D36" i="28"/>
  <c r="D304" i="28" s="1"/>
  <c r="D40" i="29"/>
  <c r="D40" i="28"/>
  <c r="D308" i="28" s="1"/>
  <c r="D44" i="29"/>
  <c r="D44" i="28"/>
  <c r="D312" i="28" s="1"/>
  <c r="D48" i="29"/>
  <c r="D48" i="28"/>
  <c r="D316" i="28" s="1"/>
  <c r="D52" i="29"/>
  <c r="D52" i="28"/>
  <c r="D320" i="28" s="1"/>
  <c r="D56" i="29"/>
  <c r="D56" i="28"/>
  <c r="D324" i="28" s="1"/>
  <c r="D60" i="29"/>
  <c r="D60" i="28"/>
  <c r="D64" i="29"/>
  <c r="D64" i="28"/>
  <c r="D68" i="29"/>
  <c r="D68" i="28"/>
  <c r="D72" i="29"/>
  <c r="D72" i="28"/>
  <c r="D76" i="29"/>
  <c r="D76" i="28"/>
  <c r="D80" i="29"/>
  <c r="D80" i="28"/>
  <c r="D84" i="29"/>
  <c r="D84" i="28"/>
  <c r="D352" i="28" s="1"/>
  <c r="D88" i="29"/>
  <c r="D88" i="28"/>
  <c r="D356" i="28" s="1"/>
  <c r="D92" i="29"/>
  <c r="D92" i="28"/>
  <c r="D96" i="29"/>
  <c r="D96" i="28"/>
  <c r="D364" i="28" s="1"/>
  <c r="D100" i="29"/>
  <c r="D100" i="28"/>
  <c r="D368" i="28" s="1"/>
  <c r="D104" i="29"/>
  <c r="D104" i="28"/>
  <c r="D372" i="28" s="1"/>
  <c r="D108" i="29"/>
  <c r="D108" i="28"/>
  <c r="D376" i="28" s="1"/>
  <c r="D112" i="29"/>
  <c r="D112" i="28"/>
  <c r="D380" i="28" s="1"/>
  <c r="D116" i="29"/>
  <c r="D116" i="28"/>
  <c r="D120" i="29"/>
  <c r="D120" i="28"/>
  <c r="D124" i="29"/>
  <c r="D124" i="28"/>
  <c r="D128" i="29"/>
  <c r="D128" i="28"/>
  <c r="D132" i="29"/>
  <c r="D132" i="28"/>
  <c r="D136" i="29"/>
  <c r="D136" i="28"/>
  <c r="D140" i="29"/>
  <c r="D140" i="28"/>
  <c r="D144" i="29"/>
  <c r="D144" i="28"/>
  <c r="D148" i="29"/>
  <c r="D148" i="28"/>
  <c r="D152" i="29"/>
  <c r="D152" i="28"/>
  <c r="D156" i="29"/>
  <c r="D156" i="28"/>
  <c r="D160" i="29"/>
  <c r="D160" i="28"/>
  <c r="D164" i="29"/>
  <c r="D164" i="28"/>
  <c r="D168" i="29"/>
  <c r="D168" i="28"/>
  <c r="D172" i="29"/>
  <c r="D172" i="28"/>
  <c r="D176" i="29"/>
  <c r="D176" i="28"/>
  <c r="D180" i="29"/>
  <c r="D180" i="28"/>
  <c r="D448" i="28" s="1"/>
  <c r="D184" i="29"/>
  <c r="D184" i="28"/>
  <c r="D188" i="29"/>
  <c r="D188" i="28"/>
  <c r="D192" i="29"/>
  <c r="D192" i="28"/>
  <c r="D196" i="29"/>
  <c r="D196" i="28"/>
  <c r="D200" i="29"/>
  <c r="D200" i="28"/>
  <c r="D204" i="29"/>
  <c r="D204" i="28"/>
  <c r="D208" i="29"/>
  <c r="D208" i="28"/>
  <c r="D212" i="29"/>
  <c r="D212" i="28"/>
  <c r="D216" i="29"/>
  <c r="D216" i="28"/>
  <c r="D220" i="29"/>
  <c r="D220" i="28"/>
  <c r="D224" i="29"/>
  <c r="D224" i="28"/>
  <c r="D228" i="29"/>
  <c r="D228" i="28"/>
  <c r="D232" i="29"/>
  <c r="D232" i="28"/>
  <c r="D236" i="29"/>
  <c r="D236" i="28"/>
  <c r="D240" i="29"/>
  <c r="D240" i="28"/>
  <c r="D508" i="28" s="1"/>
  <c r="D244" i="29"/>
  <c r="D244" i="28"/>
  <c r="D512" i="28" s="1"/>
  <c r="D248" i="29"/>
  <c r="D248" i="28"/>
  <c r="D516" i="28" s="1"/>
  <c r="D252" i="29"/>
  <c r="D252" i="28"/>
  <c r="D520" i="28" s="1"/>
  <c r="D256" i="29"/>
  <c r="D256" i="28"/>
  <c r="D524" i="28" s="1"/>
  <c r="D260" i="29"/>
  <c r="D260" i="28"/>
  <c r="D264" i="29"/>
  <c r="D264" i="28"/>
  <c r="E267" i="29"/>
  <c r="E267" i="28"/>
  <c r="G4" i="29"/>
  <c r="G4" i="28"/>
  <c r="G272" i="28" s="1"/>
  <c r="G6" i="29"/>
  <c r="G6" i="28"/>
  <c r="G8" i="29"/>
  <c r="G8" i="28"/>
  <c r="G276" i="28" s="1"/>
  <c r="G10" i="29"/>
  <c r="G10" i="28"/>
  <c r="G12" i="29"/>
  <c r="G12" i="28"/>
  <c r="G14" i="29"/>
  <c r="G14" i="28"/>
  <c r="G282" i="28" s="1"/>
  <c r="G16" i="29"/>
  <c r="G16" i="28"/>
  <c r="G18" i="29"/>
  <c r="G18" i="28"/>
  <c r="G286" i="28" s="1"/>
  <c r="G20" i="29"/>
  <c r="G20" i="28"/>
  <c r="G288" i="28" s="1"/>
  <c r="G22" i="29"/>
  <c r="G22" i="28"/>
  <c r="G24" i="29"/>
  <c r="G24" i="28"/>
  <c r="G26" i="29"/>
  <c r="G26" i="28"/>
  <c r="G294" i="28" s="1"/>
  <c r="G28" i="29"/>
  <c r="G28" i="28"/>
  <c r="G30" i="29"/>
  <c r="G30" i="28"/>
  <c r="G298" i="28" s="1"/>
  <c r="G32" i="29"/>
  <c r="G32" i="28"/>
  <c r="G34" i="29"/>
  <c r="G34" i="28"/>
  <c r="G302" i="28" s="1"/>
  <c r="G36" i="29"/>
  <c r="G36" i="28"/>
  <c r="G38" i="29"/>
  <c r="G38" i="28"/>
  <c r="G306" i="28" s="1"/>
  <c r="G40" i="29"/>
  <c r="G40" i="28"/>
  <c r="G42" i="29"/>
  <c r="G42" i="28"/>
  <c r="G310" i="28" s="1"/>
  <c r="G44" i="29"/>
  <c r="G44" i="28"/>
  <c r="G46" i="29"/>
  <c r="G46" i="28"/>
  <c r="G314" i="28" s="1"/>
  <c r="G48" i="29"/>
  <c r="G48" i="28"/>
  <c r="G50" i="29"/>
  <c r="G50" i="28"/>
  <c r="G318" i="28" s="1"/>
  <c r="G52" i="29"/>
  <c r="G52" i="28"/>
  <c r="G54" i="29"/>
  <c r="G54" i="28"/>
  <c r="G322" i="28" s="1"/>
  <c r="G56" i="29"/>
  <c r="G56" i="28"/>
  <c r="G58" i="29"/>
  <c r="G58" i="28"/>
  <c r="G326" i="28" s="1"/>
  <c r="G60" i="29"/>
  <c r="G60" i="28"/>
  <c r="G62" i="29"/>
  <c r="G62" i="28"/>
  <c r="G330" i="28" s="1"/>
  <c r="G64" i="29"/>
  <c r="G64" i="28"/>
  <c r="G66" i="29"/>
  <c r="G66" i="28"/>
  <c r="G334" i="28" s="1"/>
  <c r="G68" i="29"/>
  <c r="G68" i="28"/>
  <c r="G70" i="29"/>
  <c r="G70" i="28"/>
  <c r="G72" i="29"/>
  <c r="G72" i="28"/>
  <c r="G340" i="28" s="1"/>
  <c r="G74" i="29"/>
  <c r="G74" i="28"/>
  <c r="G76" i="29"/>
  <c r="G76" i="28"/>
  <c r="G344" i="28" s="1"/>
  <c r="G78" i="29"/>
  <c r="G78" i="28"/>
  <c r="G346" i="28" s="1"/>
  <c r="G80" i="29"/>
  <c r="G80" i="28"/>
  <c r="G82" i="29"/>
  <c r="G82" i="28"/>
  <c r="G350" i="28" s="1"/>
  <c r="G84" i="29"/>
  <c r="G84" i="28"/>
  <c r="G86" i="29"/>
  <c r="G86" i="28"/>
  <c r="G354" i="28" s="1"/>
  <c r="G88" i="29"/>
  <c r="G88" i="28"/>
  <c r="G90" i="29"/>
  <c r="G90" i="28"/>
  <c r="G358" i="28" s="1"/>
  <c r="G92" i="29"/>
  <c r="G92" i="28"/>
  <c r="G94" i="29"/>
  <c r="G94" i="28"/>
  <c r="G362" i="28" s="1"/>
  <c r="G96" i="29"/>
  <c r="G96" i="28"/>
  <c r="G98" i="29"/>
  <c r="G98" i="28"/>
  <c r="G366" i="28" s="1"/>
  <c r="G100" i="29"/>
  <c r="G100" i="28"/>
  <c r="G102" i="29"/>
  <c r="G102" i="28"/>
  <c r="G370" i="28" s="1"/>
  <c r="G104" i="29"/>
  <c r="G104" i="28"/>
  <c r="G106" i="29"/>
  <c r="G106" i="28"/>
  <c r="G374" i="28" s="1"/>
  <c r="G108" i="29"/>
  <c r="G108" i="28"/>
  <c r="G110" i="29"/>
  <c r="G110" i="28"/>
  <c r="G378" i="28" s="1"/>
  <c r="G112" i="29"/>
  <c r="G112" i="28"/>
  <c r="G114" i="29"/>
  <c r="G114" i="28"/>
  <c r="G382" i="28" s="1"/>
  <c r="G116" i="29"/>
  <c r="G116" i="28"/>
  <c r="G118" i="29"/>
  <c r="G118" i="28"/>
  <c r="G386" i="28" s="1"/>
  <c r="G120" i="29"/>
  <c r="G120" i="28"/>
  <c r="G122" i="29"/>
  <c r="G122" i="28"/>
  <c r="G390" i="28" s="1"/>
  <c r="G124" i="29"/>
  <c r="G124" i="28"/>
  <c r="G126" i="29"/>
  <c r="G126" i="28"/>
  <c r="G394" i="28" s="1"/>
  <c r="G128" i="29"/>
  <c r="G128" i="28"/>
  <c r="G130" i="29"/>
  <c r="G130" i="28"/>
  <c r="G398" i="28" s="1"/>
  <c r="G132" i="29"/>
  <c r="G132" i="28"/>
  <c r="G134" i="29"/>
  <c r="G134" i="28"/>
  <c r="G402" i="28" s="1"/>
  <c r="G136" i="29"/>
  <c r="G136" i="28"/>
  <c r="G138" i="29"/>
  <c r="G138" i="28"/>
  <c r="G140" i="29"/>
  <c r="G140" i="28"/>
  <c r="G408" i="28" s="1"/>
  <c r="G142" i="29"/>
  <c r="G142" i="28"/>
  <c r="G144" i="29"/>
  <c r="G144" i="28"/>
  <c r="G412" i="28" s="1"/>
  <c r="G146" i="29"/>
  <c r="G146" i="28"/>
  <c r="G148" i="29"/>
  <c r="G148" i="28"/>
  <c r="G416" i="28" s="1"/>
  <c r="G150" i="29"/>
  <c r="G150" i="28"/>
  <c r="G152" i="29"/>
  <c r="G152" i="28"/>
  <c r="G420" i="28" s="1"/>
  <c r="G154" i="29"/>
  <c r="G154" i="28"/>
  <c r="G156" i="29"/>
  <c r="G156" i="28"/>
  <c r="G424" i="28" s="1"/>
  <c r="G158" i="29"/>
  <c r="G158" i="28"/>
  <c r="G160" i="29"/>
  <c r="G160" i="28"/>
  <c r="G428" i="28" s="1"/>
  <c r="G162" i="29"/>
  <c r="G162" i="28"/>
  <c r="G430" i="28" s="1"/>
  <c r="G164" i="29"/>
  <c r="G164" i="28"/>
  <c r="G166" i="29"/>
  <c r="G166" i="28"/>
  <c r="G434" i="28" s="1"/>
  <c r="G168" i="29"/>
  <c r="G168" i="28"/>
  <c r="G170" i="29"/>
  <c r="G170" i="28"/>
  <c r="G438" i="28" s="1"/>
  <c r="G172" i="29"/>
  <c r="G172" i="28"/>
  <c r="G174" i="29"/>
  <c r="G174" i="28"/>
  <c r="G442" i="28" s="1"/>
  <c r="G176" i="29"/>
  <c r="G176" i="28"/>
  <c r="G178" i="29"/>
  <c r="G178" i="28"/>
  <c r="G446" i="28" s="1"/>
  <c r="G180" i="29"/>
  <c r="G180" i="28"/>
  <c r="G448" i="28" s="1"/>
  <c r="G182" i="29"/>
  <c r="G182" i="28"/>
  <c r="G450" i="28" s="1"/>
  <c r="G184" i="29"/>
  <c r="G184" i="28"/>
  <c r="G452" i="28" s="1"/>
  <c r="G186" i="29"/>
  <c r="G186" i="28"/>
  <c r="G454" i="28" s="1"/>
  <c r="G188" i="29"/>
  <c r="G188" i="28"/>
  <c r="G456" i="28" s="1"/>
  <c r="G190" i="29"/>
  <c r="G190" i="28"/>
  <c r="G458" i="28" s="1"/>
  <c r="G192" i="29"/>
  <c r="G192" i="28"/>
  <c r="G194" i="29"/>
  <c r="G194" i="28"/>
  <c r="G462" i="28" s="1"/>
  <c r="G196" i="29"/>
  <c r="G196" i="28"/>
  <c r="G464" i="28" s="1"/>
  <c r="G198" i="29"/>
  <c r="G198" i="28"/>
  <c r="G466" i="28" s="1"/>
  <c r="G200" i="29"/>
  <c r="G200" i="28"/>
  <c r="G468" i="28" s="1"/>
  <c r="G202" i="29"/>
  <c r="G202" i="28"/>
  <c r="G470" i="28" s="1"/>
  <c r="G204" i="29"/>
  <c r="G204" i="28"/>
  <c r="G472" i="28" s="1"/>
  <c r="G206" i="29"/>
  <c r="G206" i="28"/>
  <c r="G474" i="28" s="1"/>
  <c r="G208" i="29"/>
  <c r="G208" i="28"/>
  <c r="G476" i="28" s="1"/>
  <c r="G210" i="29"/>
  <c r="G210" i="28"/>
  <c r="G478" i="28" s="1"/>
  <c r="G212" i="29"/>
  <c r="G212" i="28"/>
  <c r="G480" i="28" s="1"/>
  <c r="G214" i="29"/>
  <c r="G214" i="28"/>
  <c r="G482" i="28" s="1"/>
  <c r="G216" i="29"/>
  <c r="G216" i="28"/>
  <c r="G484" i="28" s="1"/>
  <c r="G218" i="29"/>
  <c r="G218" i="28"/>
  <c r="G486" i="28" s="1"/>
  <c r="G220" i="29"/>
  <c r="G220" i="28"/>
  <c r="G488" i="28" s="1"/>
  <c r="G222" i="29"/>
  <c r="G222" i="28"/>
  <c r="G490" i="28" s="1"/>
  <c r="G224" i="29"/>
  <c r="G224" i="28"/>
  <c r="G492" i="28" s="1"/>
  <c r="G226" i="29"/>
  <c r="G226" i="28"/>
  <c r="G494" i="28" s="1"/>
  <c r="G228" i="29"/>
  <c r="G228" i="28"/>
  <c r="G496" i="28" s="1"/>
  <c r="G230" i="29"/>
  <c r="G230" i="28"/>
  <c r="G498" i="28" s="1"/>
  <c r="G232" i="29"/>
  <c r="G232" i="28"/>
  <c r="G500" i="28" s="1"/>
  <c r="G234" i="29"/>
  <c r="G234" i="28"/>
  <c r="G502" i="28" s="1"/>
  <c r="G236" i="29"/>
  <c r="G236" i="28"/>
  <c r="G504" i="28" s="1"/>
  <c r="G238" i="29"/>
  <c r="G238" i="28"/>
  <c r="G506" i="28" s="1"/>
  <c r="G240" i="29"/>
  <c r="G240" i="28"/>
  <c r="G508" i="28" s="1"/>
  <c r="G242" i="29"/>
  <c r="G242" i="28"/>
  <c r="G510" i="28" s="1"/>
  <c r="G244" i="29"/>
  <c r="G244" i="28"/>
  <c r="G512" i="28" s="1"/>
  <c r="G246" i="29"/>
  <c r="G246" i="28"/>
  <c r="G514" i="28" s="1"/>
  <c r="G248" i="29"/>
  <c r="G248" i="28"/>
  <c r="G516" i="28" s="1"/>
  <c r="G250" i="29"/>
  <c r="G250" i="28"/>
  <c r="G518" i="28" s="1"/>
  <c r="G252" i="29"/>
  <c r="G252" i="28"/>
  <c r="G520" i="28" s="1"/>
  <c r="G254" i="29"/>
  <c r="G254" i="28"/>
  <c r="G522" i="28" s="1"/>
  <c r="G256" i="29"/>
  <c r="G256" i="28"/>
  <c r="G524" i="28" s="1"/>
  <c r="G258" i="29"/>
  <c r="G258" i="28"/>
  <c r="G526" i="28" s="1"/>
  <c r="G260" i="29"/>
  <c r="G260" i="28"/>
  <c r="G528" i="28" s="1"/>
  <c r="G262" i="29"/>
  <c r="G262" i="28"/>
  <c r="G530" i="28" s="1"/>
  <c r="G264" i="29"/>
  <c r="G264" i="28"/>
  <c r="G532" i="28" s="1"/>
  <c r="G266" i="29"/>
  <c r="G266" i="28"/>
  <c r="G534" i="28" s="1"/>
  <c r="K98" i="29"/>
  <c r="K98" i="28"/>
  <c r="K100" i="29"/>
  <c r="K100" i="28"/>
  <c r="K102" i="29"/>
  <c r="K102" i="28"/>
  <c r="K104" i="29"/>
  <c r="K104" i="28"/>
  <c r="K106" i="29"/>
  <c r="K106" i="28"/>
  <c r="K108" i="29"/>
  <c r="K108" i="28"/>
  <c r="K110" i="29"/>
  <c r="K110" i="28"/>
  <c r="K112" i="29"/>
  <c r="K112" i="28"/>
  <c r="K114" i="29"/>
  <c r="K114" i="28"/>
  <c r="K116" i="29"/>
  <c r="K116" i="28"/>
  <c r="K118" i="29"/>
  <c r="K118" i="28"/>
  <c r="K120" i="29"/>
  <c r="K120" i="28"/>
  <c r="K122" i="29"/>
  <c r="K122" i="28"/>
  <c r="K124" i="29"/>
  <c r="K124" i="28"/>
  <c r="K126" i="29"/>
  <c r="K126" i="28"/>
  <c r="K128" i="29"/>
  <c r="K128" i="28"/>
  <c r="K130" i="29"/>
  <c r="K130" i="28"/>
  <c r="K132" i="29"/>
  <c r="K132" i="28"/>
  <c r="K134" i="29"/>
  <c r="K134" i="28"/>
  <c r="K136" i="29"/>
  <c r="K136" i="28"/>
  <c r="K138" i="29"/>
  <c r="K138" i="28"/>
  <c r="K140" i="29"/>
  <c r="K140" i="28"/>
  <c r="K142" i="29"/>
  <c r="K142" i="28"/>
  <c r="K144" i="29"/>
  <c r="K144" i="28"/>
  <c r="K146" i="29"/>
  <c r="K146" i="28"/>
  <c r="K148" i="29"/>
  <c r="K148" i="28"/>
  <c r="K150" i="29"/>
  <c r="K150" i="28"/>
  <c r="K152" i="29"/>
  <c r="K152" i="28"/>
  <c r="K154" i="29"/>
  <c r="K154" i="28"/>
  <c r="K156" i="29"/>
  <c r="K156" i="28"/>
  <c r="K158" i="29"/>
  <c r="K158" i="28"/>
  <c r="K160" i="29"/>
  <c r="K160" i="28"/>
  <c r="K162" i="29"/>
  <c r="K162" i="28"/>
  <c r="K164" i="29"/>
  <c r="K164" i="28"/>
  <c r="K166" i="29"/>
  <c r="K166" i="28"/>
  <c r="K168" i="29"/>
  <c r="K168" i="28"/>
  <c r="K170" i="29"/>
  <c r="K170" i="28"/>
  <c r="K172" i="29"/>
  <c r="K172" i="28"/>
  <c r="K174" i="29"/>
  <c r="K174" i="28"/>
  <c r="K176" i="29"/>
  <c r="K176" i="28"/>
  <c r="K178" i="29"/>
  <c r="K178" i="28"/>
  <c r="K180" i="29"/>
  <c r="K180" i="28"/>
  <c r="K182" i="29"/>
  <c r="K182" i="28"/>
  <c r="K184" i="29"/>
  <c r="K184" i="28"/>
  <c r="K186" i="29"/>
  <c r="K186" i="28"/>
  <c r="K188" i="29"/>
  <c r="K188" i="28"/>
  <c r="K190" i="29"/>
  <c r="K190" i="28"/>
  <c r="K192" i="29"/>
  <c r="K192" i="28"/>
  <c r="K194" i="29"/>
  <c r="K194" i="28"/>
  <c r="K196" i="29"/>
  <c r="K196" i="28"/>
  <c r="K198" i="29"/>
  <c r="K198" i="28"/>
  <c r="K200" i="29"/>
  <c r="K200" i="28"/>
  <c r="K202" i="29"/>
  <c r="K202" i="28"/>
  <c r="K204" i="29"/>
  <c r="K204" i="28"/>
  <c r="K206" i="29"/>
  <c r="K206" i="28"/>
  <c r="K208" i="29"/>
  <c r="K208" i="28"/>
  <c r="K210" i="29"/>
  <c r="K210" i="28"/>
  <c r="K212" i="29"/>
  <c r="K212" i="28"/>
  <c r="K214" i="29"/>
  <c r="K214" i="28"/>
  <c r="K216" i="29"/>
  <c r="K216" i="28"/>
  <c r="K218" i="29"/>
  <c r="K218" i="28"/>
  <c r="K220" i="29"/>
  <c r="K220" i="28"/>
  <c r="K222" i="29"/>
  <c r="K222" i="28"/>
  <c r="K224" i="29"/>
  <c r="K224" i="28"/>
  <c r="K226" i="29"/>
  <c r="K226" i="28"/>
  <c r="K228" i="29"/>
  <c r="K228" i="28"/>
  <c r="K230" i="29"/>
  <c r="K230" i="28"/>
  <c r="K232" i="29"/>
  <c r="K232" i="28"/>
  <c r="K234" i="29"/>
  <c r="K234" i="28"/>
  <c r="K236" i="29"/>
  <c r="K236" i="28"/>
  <c r="K238" i="29"/>
  <c r="K238" i="28"/>
  <c r="K240" i="29"/>
  <c r="K240" i="28"/>
  <c r="K242" i="29"/>
  <c r="K242" i="28"/>
  <c r="K244" i="29"/>
  <c r="K244" i="28"/>
  <c r="K246" i="29"/>
  <c r="K246" i="28"/>
  <c r="K248" i="29"/>
  <c r="K248" i="28"/>
  <c r="K250" i="29"/>
  <c r="K250" i="28"/>
  <c r="K252" i="29"/>
  <c r="K252" i="28"/>
  <c r="K254" i="29"/>
  <c r="K254" i="28"/>
  <c r="K256" i="29"/>
  <c r="K256" i="28"/>
  <c r="K258" i="29"/>
  <c r="K258" i="28"/>
  <c r="K260" i="29"/>
  <c r="K260" i="28"/>
  <c r="K262" i="29"/>
  <c r="K262" i="28"/>
  <c r="K264" i="29"/>
  <c r="K264" i="28"/>
  <c r="K266" i="29"/>
  <c r="K266" i="28"/>
  <c r="P4" i="29"/>
  <c r="P4" i="28"/>
  <c r="P6" i="29"/>
  <c r="P6" i="28"/>
  <c r="P8" i="29"/>
  <c r="P8" i="28"/>
  <c r="P10" i="29"/>
  <c r="P10" i="28"/>
  <c r="P12" i="29"/>
  <c r="P12" i="28"/>
  <c r="P14" i="29"/>
  <c r="P14" i="28"/>
  <c r="P16" i="29"/>
  <c r="P16" i="28"/>
  <c r="P18" i="29"/>
  <c r="P18" i="28"/>
  <c r="P20" i="29"/>
  <c r="P20" i="28"/>
  <c r="P22" i="29"/>
  <c r="P22" i="28"/>
  <c r="P24" i="29"/>
  <c r="P24" i="28"/>
  <c r="P26" i="29"/>
  <c r="P26" i="28"/>
  <c r="P28" i="29"/>
  <c r="P28" i="28"/>
  <c r="P30" i="29"/>
  <c r="P30" i="28"/>
  <c r="P32" i="29"/>
  <c r="P32" i="28"/>
  <c r="P34" i="29"/>
  <c r="P34" i="28"/>
  <c r="P36" i="29"/>
  <c r="P36" i="28"/>
  <c r="P38" i="29"/>
  <c r="P38" i="28"/>
  <c r="P40" i="29"/>
  <c r="P40" i="28"/>
  <c r="P42" i="29"/>
  <c r="P42" i="28"/>
  <c r="P44" i="29"/>
  <c r="P44" i="28"/>
  <c r="P46" i="29"/>
  <c r="P46" i="28"/>
  <c r="P48" i="29"/>
  <c r="P48" i="28"/>
  <c r="P50" i="29"/>
  <c r="P50" i="28"/>
  <c r="P52" i="29"/>
  <c r="P52" i="28"/>
  <c r="P54" i="29"/>
  <c r="P54" i="28"/>
  <c r="P56" i="29"/>
  <c r="P56" i="28"/>
  <c r="P58" i="29"/>
  <c r="P58" i="28"/>
  <c r="P60" i="29"/>
  <c r="P60" i="28"/>
  <c r="P62" i="29"/>
  <c r="P62" i="28"/>
  <c r="P64" i="29"/>
  <c r="P64" i="28"/>
  <c r="P66" i="29"/>
  <c r="P66" i="28"/>
  <c r="P68" i="29"/>
  <c r="P68" i="28"/>
  <c r="P70" i="29"/>
  <c r="P70" i="28"/>
  <c r="P72" i="29"/>
  <c r="P72" i="28"/>
  <c r="P74" i="29"/>
  <c r="P74" i="28"/>
  <c r="P76" i="29"/>
  <c r="P76" i="28"/>
  <c r="P78" i="29"/>
  <c r="P78" i="28"/>
  <c r="P80" i="29"/>
  <c r="P80" i="28"/>
  <c r="P82" i="29"/>
  <c r="P82" i="28"/>
  <c r="P84" i="29"/>
  <c r="P84" i="28"/>
  <c r="P86" i="29"/>
  <c r="P86" i="28"/>
  <c r="P88" i="29"/>
  <c r="P88" i="28"/>
  <c r="P90" i="29"/>
  <c r="P90" i="28"/>
  <c r="P92" i="29"/>
  <c r="P92" i="28"/>
  <c r="P94" i="29"/>
  <c r="P94" i="28"/>
  <c r="P96" i="29"/>
  <c r="P96" i="28"/>
  <c r="P98" i="29"/>
  <c r="P98" i="28"/>
  <c r="P100" i="29"/>
  <c r="P100" i="28"/>
  <c r="P102" i="29"/>
  <c r="P102" i="28"/>
  <c r="P104" i="29"/>
  <c r="P104" i="28"/>
  <c r="P106" i="29"/>
  <c r="P106" i="28"/>
  <c r="P108" i="29"/>
  <c r="P108" i="28"/>
  <c r="P110" i="29"/>
  <c r="P110" i="28"/>
  <c r="P112" i="29"/>
  <c r="P112" i="28"/>
  <c r="P114" i="29"/>
  <c r="P114" i="28"/>
  <c r="P116" i="29"/>
  <c r="P116" i="28"/>
  <c r="P118" i="29"/>
  <c r="P118" i="28"/>
  <c r="P120" i="29"/>
  <c r="P120" i="28"/>
  <c r="P122" i="29"/>
  <c r="P122" i="28"/>
  <c r="P124" i="29"/>
  <c r="P124" i="28"/>
  <c r="P126" i="29"/>
  <c r="P126" i="28"/>
  <c r="P128" i="29"/>
  <c r="P128" i="28"/>
  <c r="P130" i="29"/>
  <c r="P130" i="28"/>
  <c r="P132" i="29"/>
  <c r="P132" i="28"/>
  <c r="P134" i="29"/>
  <c r="P134" i="28"/>
  <c r="P136" i="29"/>
  <c r="P136" i="28"/>
  <c r="P138" i="29"/>
  <c r="P138" i="28"/>
  <c r="P140" i="29"/>
  <c r="P140" i="28"/>
  <c r="P142" i="29"/>
  <c r="P142" i="28"/>
  <c r="P144" i="29"/>
  <c r="P144" i="28"/>
  <c r="P146" i="29"/>
  <c r="P146" i="28"/>
  <c r="P148" i="29"/>
  <c r="P148" i="28"/>
  <c r="P150" i="29"/>
  <c r="P150" i="28"/>
  <c r="P152" i="29"/>
  <c r="P152" i="28"/>
  <c r="P154" i="29"/>
  <c r="P154" i="28"/>
  <c r="P156" i="29"/>
  <c r="P156" i="28"/>
  <c r="P158" i="29"/>
  <c r="P158" i="28"/>
  <c r="P160" i="29"/>
  <c r="P160" i="28"/>
  <c r="P162" i="29"/>
  <c r="P162" i="28"/>
  <c r="P164" i="29"/>
  <c r="P164" i="28"/>
  <c r="P166" i="29"/>
  <c r="P166" i="28"/>
  <c r="P168" i="29"/>
  <c r="P168" i="28"/>
  <c r="P170" i="29"/>
  <c r="P170" i="28"/>
  <c r="P172" i="29"/>
  <c r="P172" i="28"/>
  <c r="P174" i="29"/>
  <c r="P174" i="28"/>
  <c r="P176" i="29"/>
  <c r="P176" i="28"/>
  <c r="P178" i="29"/>
  <c r="P178" i="28"/>
  <c r="P180" i="29"/>
  <c r="P180" i="28"/>
  <c r="P182" i="29"/>
  <c r="P182" i="28"/>
  <c r="P184" i="29"/>
  <c r="P184" i="28"/>
  <c r="P186" i="29"/>
  <c r="P186" i="28"/>
  <c r="P188" i="29"/>
  <c r="P188" i="28"/>
  <c r="P190" i="29"/>
  <c r="P190" i="28"/>
  <c r="P192" i="29"/>
  <c r="P192" i="28"/>
  <c r="P194" i="29"/>
  <c r="P194" i="28"/>
  <c r="P196" i="29"/>
  <c r="P196" i="28"/>
  <c r="P198" i="29"/>
  <c r="P198" i="28"/>
  <c r="P200" i="29"/>
  <c r="P200" i="28"/>
  <c r="P202" i="29"/>
  <c r="P202" i="28"/>
  <c r="P204" i="29"/>
  <c r="P204" i="28"/>
  <c r="P206" i="29"/>
  <c r="P206" i="28"/>
  <c r="P208" i="29"/>
  <c r="P208" i="28"/>
  <c r="P210" i="29"/>
  <c r="P210" i="28"/>
  <c r="P212" i="29"/>
  <c r="P212" i="28"/>
  <c r="P214" i="29"/>
  <c r="P214" i="28"/>
  <c r="P216" i="29"/>
  <c r="P216" i="28"/>
  <c r="P218" i="29"/>
  <c r="P218" i="28"/>
  <c r="P220" i="29"/>
  <c r="P220" i="28"/>
  <c r="P222" i="29"/>
  <c r="P222" i="28"/>
  <c r="P224" i="29"/>
  <c r="P224" i="28"/>
  <c r="P226" i="29"/>
  <c r="P226" i="28"/>
  <c r="P228" i="29"/>
  <c r="P228" i="28"/>
  <c r="P230" i="29"/>
  <c r="P230" i="28"/>
  <c r="P232" i="29"/>
  <c r="P232" i="28"/>
  <c r="P234" i="29"/>
  <c r="P234" i="28"/>
  <c r="P236" i="29"/>
  <c r="P236" i="28"/>
  <c r="P238" i="29"/>
  <c r="P238" i="28"/>
  <c r="P240" i="29"/>
  <c r="P240" i="28"/>
  <c r="P242" i="29"/>
  <c r="P242" i="28"/>
  <c r="P244" i="29"/>
  <c r="P244" i="28"/>
  <c r="P246" i="29"/>
  <c r="P246" i="28"/>
  <c r="P248" i="29"/>
  <c r="P248" i="28"/>
  <c r="P250" i="29"/>
  <c r="P250" i="28"/>
  <c r="P252" i="29"/>
  <c r="P252" i="28"/>
  <c r="P254" i="29"/>
  <c r="P254" i="28"/>
  <c r="P256" i="29"/>
  <c r="P256" i="28"/>
  <c r="P258" i="29"/>
  <c r="P258" i="28"/>
  <c r="P260" i="29"/>
  <c r="P260" i="28"/>
  <c r="P262" i="29"/>
  <c r="P262" i="28"/>
  <c r="P264" i="29"/>
  <c r="P264" i="28"/>
  <c r="P266" i="29"/>
  <c r="P266" i="28"/>
  <c r="Q115" i="29"/>
  <c r="Q115" i="28"/>
  <c r="Q117" i="29"/>
  <c r="Q117" i="28"/>
  <c r="Q119" i="29"/>
  <c r="Q119" i="28"/>
  <c r="Q121" i="29"/>
  <c r="Q121" i="28"/>
  <c r="Q123" i="29"/>
  <c r="Q123" i="28"/>
  <c r="Q125" i="29"/>
  <c r="Q125" i="28"/>
  <c r="Q127" i="29"/>
  <c r="Q127" i="28"/>
  <c r="Q129" i="29"/>
  <c r="Q129" i="28"/>
  <c r="Q131" i="29"/>
  <c r="Q131" i="28"/>
  <c r="Q133" i="29"/>
  <c r="Q133" i="28"/>
  <c r="Q135" i="29"/>
  <c r="Q135" i="28"/>
  <c r="Q137" i="29"/>
  <c r="Q137" i="28"/>
  <c r="Q139" i="29"/>
  <c r="Q139" i="28"/>
  <c r="Q141" i="29"/>
  <c r="Q141" i="28"/>
  <c r="Q143" i="29"/>
  <c r="Q143" i="28"/>
  <c r="Q145" i="29"/>
  <c r="Q145" i="28"/>
  <c r="Q147" i="29"/>
  <c r="Q147" i="28"/>
  <c r="Q149" i="29"/>
  <c r="Q149" i="28"/>
  <c r="Q151" i="29"/>
  <c r="Q151" i="28"/>
  <c r="Q153" i="29"/>
  <c r="Q153" i="28"/>
  <c r="Q155" i="29"/>
  <c r="Q155" i="28"/>
  <c r="Q157" i="29"/>
  <c r="Q157" i="28"/>
  <c r="Q159" i="29"/>
  <c r="Q159" i="28"/>
  <c r="Q161" i="29"/>
  <c r="Q161" i="28"/>
  <c r="Q163" i="29"/>
  <c r="Q163" i="28"/>
  <c r="Q165" i="29"/>
  <c r="Q165" i="28"/>
  <c r="Q167" i="29"/>
  <c r="Q167" i="28"/>
  <c r="Q169" i="29"/>
  <c r="Q169" i="28"/>
  <c r="Q171" i="29"/>
  <c r="Q171" i="28"/>
  <c r="Q173" i="29"/>
  <c r="Q173" i="28"/>
  <c r="Q175" i="29"/>
  <c r="Q175" i="28"/>
  <c r="Q177" i="29"/>
  <c r="Q177" i="28"/>
  <c r="Q179" i="29"/>
  <c r="Q179" i="28"/>
  <c r="Q181" i="29"/>
  <c r="Q181" i="28"/>
  <c r="Q183" i="29"/>
  <c r="Q183" i="28"/>
  <c r="Q185" i="29"/>
  <c r="Q185" i="28"/>
  <c r="Q187" i="29"/>
  <c r="Q187" i="28"/>
  <c r="Q189" i="29"/>
  <c r="Q189" i="28"/>
  <c r="Q191" i="29"/>
  <c r="Q191" i="28"/>
  <c r="Q193" i="29"/>
  <c r="Q193" i="28"/>
  <c r="Q195" i="29"/>
  <c r="Q195" i="28"/>
  <c r="Q197" i="29"/>
  <c r="Q197" i="28"/>
  <c r="Q199" i="29"/>
  <c r="Q199" i="28"/>
  <c r="Q201" i="29"/>
  <c r="Q201" i="28"/>
  <c r="Q203" i="29"/>
  <c r="Q203" i="28"/>
  <c r="Q205" i="29"/>
  <c r="Q205" i="28"/>
  <c r="Q207" i="29"/>
  <c r="Q207" i="28"/>
  <c r="Q209" i="29"/>
  <c r="Q209" i="28"/>
  <c r="Q211" i="29"/>
  <c r="Q211" i="28"/>
  <c r="Q213" i="29"/>
  <c r="Q213" i="28"/>
  <c r="Q215" i="29"/>
  <c r="Q215" i="28"/>
  <c r="Q217" i="29"/>
  <c r="Q217" i="28"/>
  <c r="Q219" i="29"/>
  <c r="Q219" i="28"/>
  <c r="Q221" i="29"/>
  <c r="Q221" i="28"/>
  <c r="Q223" i="29"/>
  <c r="Q223" i="28"/>
  <c r="Q225" i="29"/>
  <c r="Q225" i="28"/>
  <c r="Q227" i="29"/>
  <c r="Q227" i="28"/>
  <c r="Q229" i="29"/>
  <c r="Q229" i="28"/>
  <c r="Q231" i="29"/>
  <c r="Q231" i="28"/>
  <c r="Q233" i="29"/>
  <c r="Q233" i="28"/>
  <c r="Q235" i="29"/>
  <c r="Q235" i="28"/>
  <c r="Q237" i="29"/>
  <c r="Q237" i="28"/>
  <c r="Q239" i="29"/>
  <c r="Q239" i="28"/>
  <c r="Q241" i="29"/>
  <c r="Q241" i="28"/>
  <c r="Q243" i="29"/>
  <c r="Q243" i="28"/>
  <c r="Q245" i="29"/>
  <c r="Q245" i="28"/>
  <c r="Q247" i="29"/>
  <c r="Q247" i="28"/>
  <c r="Q249" i="29"/>
  <c r="Q249" i="28"/>
  <c r="Q251" i="29"/>
  <c r="Q251" i="28"/>
  <c r="Q253" i="29"/>
  <c r="Q253" i="28"/>
  <c r="Q255" i="29"/>
  <c r="Q255" i="28"/>
  <c r="Q257" i="29"/>
  <c r="Q257" i="28"/>
  <c r="Q259" i="29"/>
  <c r="Q259" i="28"/>
  <c r="Q261" i="29"/>
  <c r="Q261" i="28"/>
  <c r="Q263" i="29"/>
  <c r="Q263" i="28"/>
  <c r="Q265" i="29"/>
  <c r="Q265" i="28"/>
  <c r="Q267" i="29"/>
  <c r="Q267" i="28"/>
  <c r="S4" i="29"/>
  <c r="S4" i="28"/>
  <c r="S6" i="29"/>
  <c r="S6" i="28"/>
  <c r="S8" i="29"/>
  <c r="S8" i="28"/>
  <c r="S10" i="29"/>
  <c r="S10" i="28"/>
  <c r="S12" i="29"/>
  <c r="S12" i="28"/>
  <c r="S14" i="29"/>
  <c r="S14" i="28"/>
  <c r="S16" i="29"/>
  <c r="S16" i="28"/>
  <c r="S18" i="29"/>
  <c r="S18" i="28"/>
  <c r="S20" i="29"/>
  <c r="S20" i="28"/>
  <c r="S22" i="29"/>
  <c r="S22" i="28"/>
  <c r="S24" i="29"/>
  <c r="S24" i="28"/>
  <c r="S26" i="29"/>
  <c r="S26" i="28"/>
  <c r="S28" i="29"/>
  <c r="S28" i="28"/>
  <c r="S30" i="29"/>
  <c r="S30" i="28"/>
  <c r="S32" i="29"/>
  <c r="S32" i="28"/>
  <c r="S34" i="29"/>
  <c r="S34" i="28"/>
  <c r="S36" i="29"/>
  <c r="S36" i="28"/>
  <c r="S38" i="29"/>
  <c r="S38" i="28"/>
  <c r="S40" i="29"/>
  <c r="S40" i="28"/>
  <c r="S42" i="29"/>
  <c r="S42" i="28"/>
  <c r="S44" i="29"/>
  <c r="S44" i="28"/>
  <c r="S46" i="29"/>
  <c r="S46" i="28"/>
  <c r="S48" i="29"/>
  <c r="S48" i="28"/>
  <c r="S50" i="29"/>
  <c r="S50" i="28"/>
  <c r="S52" i="29"/>
  <c r="S52" i="28"/>
  <c r="S54" i="29"/>
  <c r="S54" i="28"/>
  <c r="S56" i="29"/>
  <c r="S56" i="28"/>
  <c r="S58" i="29"/>
  <c r="S58" i="28"/>
  <c r="S60" i="29"/>
  <c r="S60" i="28"/>
  <c r="S62" i="29"/>
  <c r="S62" i="28"/>
  <c r="S64" i="29"/>
  <c r="S64" i="28"/>
  <c r="S66" i="29"/>
  <c r="S66" i="28"/>
  <c r="S68" i="29"/>
  <c r="S68" i="28"/>
  <c r="S70" i="29"/>
  <c r="S70" i="28"/>
  <c r="S72" i="29"/>
  <c r="S72" i="28"/>
  <c r="S74" i="29"/>
  <c r="S74" i="28"/>
  <c r="S76" i="29"/>
  <c r="S76" i="28"/>
  <c r="S78" i="29"/>
  <c r="S78" i="28"/>
  <c r="S80" i="29"/>
  <c r="S80" i="28"/>
  <c r="S82" i="29"/>
  <c r="S82" i="28"/>
  <c r="S84" i="29"/>
  <c r="S84" i="28"/>
  <c r="S86" i="29"/>
  <c r="S86" i="28"/>
  <c r="S88" i="29"/>
  <c r="S88" i="28"/>
  <c r="S90" i="29"/>
  <c r="S90" i="28"/>
  <c r="S92" i="29"/>
  <c r="S92" i="28"/>
  <c r="S94" i="29"/>
  <c r="S94" i="28"/>
  <c r="S96" i="29"/>
  <c r="S96" i="28"/>
  <c r="S98" i="29"/>
  <c r="S98" i="28"/>
  <c r="S100" i="29"/>
  <c r="S100" i="28"/>
  <c r="S102" i="29"/>
  <c r="S102" i="28"/>
  <c r="S104" i="29"/>
  <c r="S104" i="28"/>
  <c r="S106" i="29"/>
  <c r="S106" i="28"/>
  <c r="S108" i="29"/>
  <c r="S108" i="28"/>
  <c r="S110" i="29"/>
  <c r="S110" i="28"/>
  <c r="S112" i="29"/>
  <c r="S112" i="28"/>
  <c r="S114" i="29"/>
  <c r="S114" i="28"/>
  <c r="S116" i="29"/>
  <c r="S116" i="28"/>
  <c r="S118" i="29"/>
  <c r="S118" i="28"/>
  <c r="S120" i="29"/>
  <c r="S120" i="28"/>
  <c r="S122" i="29"/>
  <c r="S122" i="28"/>
  <c r="S124" i="29"/>
  <c r="S124" i="28"/>
  <c r="S126" i="29"/>
  <c r="S126" i="28"/>
  <c r="S128" i="29"/>
  <c r="S128" i="28"/>
  <c r="S130" i="29"/>
  <c r="S130" i="28"/>
  <c r="S132" i="29"/>
  <c r="S132" i="28"/>
  <c r="S134" i="29"/>
  <c r="S134" i="28"/>
  <c r="S136" i="29"/>
  <c r="S136" i="28"/>
  <c r="S138" i="29"/>
  <c r="S138" i="28"/>
  <c r="S140" i="29"/>
  <c r="S140" i="28"/>
  <c r="S142" i="29"/>
  <c r="S142" i="28"/>
  <c r="S144" i="29"/>
  <c r="S144" i="28"/>
  <c r="S146" i="29"/>
  <c r="S146" i="28"/>
  <c r="S148" i="29"/>
  <c r="S148" i="28"/>
  <c r="S150" i="29"/>
  <c r="S150" i="28"/>
  <c r="S152" i="29"/>
  <c r="S152" i="28"/>
  <c r="S154" i="29"/>
  <c r="S154" i="28"/>
  <c r="S156" i="29"/>
  <c r="S156" i="28"/>
  <c r="S158" i="29"/>
  <c r="S158" i="28"/>
  <c r="S160" i="29"/>
  <c r="S160" i="28"/>
  <c r="S162" i="29"/>
  <c r="S162" i="28"/>
  <c r="S164" i="29"/>
  <c r="S164" i="28"/>
  <c r="S166" i="29"/>
  <c r="S166" i="28"/>
  <c r="S168" i="29"/>
  <c r="S168" i="28"/>
  <c r="S170" i="29"/>
  <c r="S170" i="28"/>
  <c r="S172" i="29"/>
  <c r="S172" i="28"/>
  <c r="S174" i="29"/>
  <c r="S174" i="28"/>
  <c r="S176" i="29"/>
  <c r="S176" i="28"/>
  <c r="S178" i="29"/>
  <c r="S178" i="28"/>
  <c r="S180" i="29"/>
  <c r="S180" i="28"/>
  <c r="S182" i="29"/>
  <c r="S182" i="28"/>
  <c r="S184" i="29"/>
  <c r="S184" i="28"/>
  <c r="S186" i="29"/>
  <c r="S186" i="28"/>
  <c r="S188" i="29"/>
  <c r="S188" i="28"/>
  <c r="S190" i="29"/>
  <c r="S190" i="28"/>
  <c r="S192" i="29"/>
  <c r="S192" i="28"/>
  <c r="S194" i="29"/>
  <c r="S194" i="28"/>
  <c r="S196" i="29"/>
  <c r="S196" i="28"/>
  <c r="S198" i="29"/>
  <c r="S198" i="28"/>
  <c r="S200" i="29"/>
  <c r="S200" i="28"/>
  <c r="S202" i="29"/>
  <c r="S202" i="28"/>
  <c r="S204" i="29"/>
  <c r="S204" i="28"/>
  <c r="S206" i="29"/>
  <c r="S206" i="28"/>
  <c r="S208" i="29"/>
  <c r="S208" i="28"/>
  <c r="S210" i="29"/>
  <c r="S210" i="28"/>
  <c r="S212" i="29"/>
  <c r="S212" i="28"/>
  <c r="S214" i="29"/>
  <c r="S214" i="28"/>
  <c r="S216" i="29"/>
  <c r="S216" i="28"/>
  <c r="S218" i="29"/>
  <c r="S218" i="28"/>
  <c r="S220" i="29"/>
  <c r="S220" i="28"/>
  <c r="S222" i="29"/>
  <c r="S222" i="28"/>
  <c r="S224" i="29"/>
  <c r="S224" i="28"/>
  <c r="S226" i="29"/>
  <c r="S226" i="28"/>
  <c r="S228" i="29"/>
  <c r="S228" i="28"/>
  <c r="S230" i="29"/>
  <c r="S230" i="28"/>
  <c r="S232" i="29"/>
  <c r="S232" i="28"/>
  <c r="S234" i="29"/>
  <c r="S234" i="28"/>
  <c r="S236" i="29"/>
  <c r="S236" i="28"/>
  <c r="S238" i="29"/>
  <c r="S238" i="28"/>
  <c r="S240" i="29"/>
  <c r="S240" i="28"/>
  <c r="S242" i="29"/>
  <c r="S242" i="28"/>
  <c r="S244" i="29"/>
  <c r="S244" i="28"/>
  <c r="S246" i="29"/>
  <c r="S246" i="28"/>
  <c r="S248" i="29"/>
  <c r="S248" i="28"/>
  <c r="S250" i="29"/>
  <c r="S250" i="28"/>
  <c r="S252" i="29"/>
  <c r="S252" i="28"/>
  <c r="S254" i="29"/>
  <c r="S254" i="28"/>
  <c r="S256" i="29"/>
  <c r="S256" i="28"/>
  <c r="S258" i="29"/>
  <c r="S258" i="28"/>
  <c r="S260" i="29"/>
  <c r="S260" i="28"/>
  <c r="S262" i="29"/>
  <c r="S262" i="28"/>
  <c r="S264" i="29"/>
  <c r="S264" i="28"/>
  <c r="S266" i="29"/>
  <c r="S266" i="28"/>
  <c r="U3" i="29"/>
  <c r="U3" i="28"/>
  <c r="U5" i="29"/>
  <c r="U5" i="28"/>
  <c r="U7" i="29"/>
  <c r="U7" i="28"/>
  <c r="U9" i="29"/>
  <c r="U9" i="28"/>
  <c r="U11" i="29"/>
  <c r="U11" i="28"/>
  <c r="U13" i="29"/>
  <c r="U13" i="28"/>
  <c r="U15" i="29"/>
  <c r="U15" i="28"/>
  <c r="U17" i="29"/>
  <c r="U17" i="28"/>
  <c r="U19" i="29"/>
  <c r="U19" i="28"/>
  <c r="U21" i="29"/>
  <c r="U21" i="28"/>
  <c r="U23" i="29"/>
  <c r="U23" i="28"/>
  <c r="U25" i="29"/>
  <c r="U25" i="28"/>
  <c r="U27" i="29"/>
  <c r="U27" i="28"/>
  <c r="U29" i="29"/>
  <c r="U29" i="28"/>
  <c r="U31" i="29"/>
  <c r="U31" i="28"/>
  <c r="U33" i="29"/>
  <c r="U33" i="28"/>
  <c r="U35" i="29"/>
  <c r="U35" i="28"/>
  <c r="U37" i="29"/>
  <c r="U37" i="28"/>
  <c r="U39" i="29"/>
  <c r="U39" i="28"/>
  <c r="U41" i="29"/>
  <c r="U41" i="28"/>
  <c r="U43" i="29"/>
  <c r="U43" i="28"/>
  <c r="U45" i="29"/>
  <c r="U45" i="28"/>
  <c r="U47" i="29"/>
  <c r="U47" i="28"/>
  <c r="U49" i="29"/>
  <c r="U49" i="28"/>
  <c r="U51" i="29"/>
  <c r="U51" i="28"/>
  <c r="U53" i="29"/>
  <c r="U53" i="28"/>
  <c r="U55" i="29"/>
  <c r="U55" i="28"/>
  <c r="U57" i="29"/>
  <c r="U57" i="28"/>
  <c r="U59" i="29"/>
  <c r="U59" i="28"/>
  <c r="U61" i="29"/>
  <c r="U61" i="28"/>
  <c r="U63" i="29"/>
  <c r="U63" i="28"/>
  <c r="U65" i="29"/>
  <c r="U65" i="28"/>
  <c r="U67" i="29"/>
  <c r="U67" i="28"/>
  <c r="U69" i="29"/>
  <c r="U69" i="28"/>
  <c r="U71" i="29"/>
  <c r="U71" i="28"/>
  <c r="U73" i="29"/>
  <c r="U73" i="28"/>
  <c r="U75" i="29"/>
  <c r="U75" i="28"/>
  <c r="U77" i="29"/>
  <c r="U77" i="28"/>
  <c r="U79" i="29"/>
  <c r="U79" i="28"/>
  <c r="U81" i="29"/>
  <c r="U81" i="28"/>
  <c r="U83" i="29"/>
  <c r="U83" i="28"/>
  <c r="U85" i="29"/>
  <c r="U85" i="28"/>
  <c r="U87" i="29"/>
  <c r="U87" i="28"/>
  <c r="U89" i="29"/>
  <c r="U89" i="28"/>
  <c r="U91" i="29"/>
  <c r="U91" i="28"/>
  <c r="U93" i="29"/>
  <c r="U93" i="28"/>
  <c r="U95" i="29"/>
  <c r="U95" i="28"/>
  <c r="U97" i="29"/>
  <c r="U97" i="28"/>
  <c r="U99" i="29"/>
  <c r="U99" i="28"/>
  <c r="U101" i="29"/>
  <c r="U101" i="28"/>
  <c r="U103" i="29"/>
  <c r="U103" i="28"/>
  <c r="U105" i="29"/>
  <c r="U105" i="28"/>
  <c r="U107" i="29"/>
  <c r="U107" i="28"/>
  <c r="U109" i="29"/>
  <c r="U109" i="28"/>
  <c r="U111" i="29"/>
  <c r="U111" i="28"/>
  <c r="U113" i="29"/>
  <c r="U113" i="28"/>
  <c r="U115" i="29"/>
  <c r="U115" i="28"/>
  <c r="U117" i="29"/>
  <c r="U117" i="28"/>
  <c r="U119" i="29"/>
  <c r="U119" i="28"/>
  <c r="U121" i="29"/>
  <c r="U121" i="28"/>
  <c r="U123" i="29"/>
  <c r="U123" i="28"/>
  <c r="U125" i="29"/>
  <c r="U125" i="28"/>
  <c r="U127" i="29"/>
  <c r="U127" i="28"/>
  <c r="U129" i="29"/>
  <c r="U129" i="28"/>
  <c r="U131" i="29"/>
  <c r="U131" i="28"/>
  <c r="U133" i="29"/>
  <c r="U133" i="28"/>
  <c r="U135" i="29"/>
  <c r="U135" i="28"/>
  <c r="U137" i="29"/>
  <c r="U137" i="28"/>
  <c r="U139" i="29"/>
  <c r="U139" i="28"/>
  <c r="U141" i="29"/>
  <c r="U141" i="28"/>
  <c r="U143" i="29"/>
  <c r="U143" i="28"/>
  <c r="U145" i="29"/>
  <c r="U145" i="28"/>
  <c r="U147" i="29"/>
  <c r="U147" i="28"/>
  <c r="U149" i="29"/>
  <c r="U149" i="28"/>
  <c r="U151" i="29"/>
  <c r="U151" i="28"/>
  <c r="U153" i="29"/>
  <c r="U153" i="28"/>
  <c r="U155" i="29"/>
  <c r="U155" i="28"/>
  <c r="U157" i="29"/>
  <c r="U157" i="28"/>
  <c r="U159" i="29"/>
  <c r="U159" i="28"/>
  <c r="U161" i="29"/>
  <c r="U161" i="28"/>
  <c r="U163" i="29"/>
  <c r="U163" i="28"/>
  <c r="U165" i="29"/>
  <c r="U165" i="28"/>
  <c r="U167" i="29"/>
  <c r="U167" i="28"/>
  <c r="U169" i="29"/>
  <c r="U169" i="28"/>
  <c r="U171" i="29"/>
  <c r="U171" i="28"/>
  <c r="U173" i="29"/>
  <c r="U173" i="28"/>
  <c r="U175" i="29"/>
  <c r="U175" i="28"/>
  <c r="U177" i="29"/>
  <c r="U177" i="28"/>
  <c r="U179" i="29"/>
  <c r="U179" i="28"/>
  <c r="U181" i="29"/>
  <c r="U181" i="28"/>
  <c r="U183" i="29"/>
  <c r="U183" i="28"/>
  <c r="U185" i="29"/>
  <c r="U185" i="28"/>
  <c r="U187" i="29"/>
  <c r="U187" i="28"/>
  <c r="U189" i="29"/>
  <c r="U189" i="28"/>
  <c r="U191" i="29"/>
  <c r="U191" i="28"/>
  <c r="U193" i="29"/>
  <c r="U193" i="28"/>
  <c r="U195" i="29"/>
  <c r="U195" i="28"/>
  <c r="U197" i="29"/>
  <c r="U197" i="28"/>
  <c r="U199" i="29"/>
  <c r="U199" i="28"/>
  <c r="U201" i="29"/>
  <c r="U201" i="28"/>
  <c r="U203" i="29"/>
  <c r="U203" i="28"/>
  <c r="U205" i="29"/>
  <c r="U205" i="28"/>
  <c r="U207" i="29"/>
  <c r="U207" i="28"/>
  <c r="U209" i="29"/>
  <c r="U209" i="28"/>
  <c r="U211" i="29"/>
  <c r="U211" i="28"/>
  <c r="U213" i="29"/>
  <c r="U213" i="28"/>
  <c r="U215" i="29"/>
  <c r="U215" i="28"/>
  <c r="U217" i="29"/>
  <c r="U217" i="28"/>
  <c r="U219" i="29"/>
  <c r="U219" i="28"/>
  <c r="U221" i="29"/>
  <c r="U221" i="28"/>
  <c r="U223" i="29"/>
  <c r="U223" i="28"/>
  <c r="U225" i="29"/>
  <c r="U225" i="28"/>
  <c r="U227" i="29"/>
  <c r="U227" i="28"/>
  <c r="U229" i="29"/>
  <c r="U229" i="28"/>
  <c r="U231" i="29"/>
  <c r="U231" i="28"/>
  <c r="U233" i="29"/>
  <c r="U233" i="28"/>
  <c r="U235" i="29"/>
  <c r="U235" i="28"/>
  <c r="U237" i="29"/>
  <c r="U237" i="28"/>
  <c r="U239" i="29"/>
  <c r="U239" i="28"/>
  <c r="U241" i="29"/>
  <c r="U241" i="28"/>
  <c r="U243" i="29"/>
  <c r="U243" i="28"/>
  <c r="U245" i="29"/>
  <c r="U245" i="28"/>
  <c r="U247" i="29"/>
  <c r="U247" i="28"/>
  <c r="U249" i="29"/>
  <c r="U249" i="28"/>
  <c r="U251" i="29"/>
  <c r="U251" i="28"/>
  <c r="U253" i="29"/>
  <c r="U253" i="28"/>
  <c r="U255" i="29"/>
  <c r="U255" i="28"/>
  <c r="U257" i="29"/>
  <c r="U257" i="28"/>
  <c r="U259" i="29"/>
  <c r="U259" i="28"/>
  <c r="U261" i="29"/>
  <c r="U261" i="28"/>
  <c r="U263" i="29"/>
  <c r="U263" i="28"/>
  <c r="U265" i="29"/>
  <c r="U265" i="28"/>
  <c r="U267" i="29"/>
  <c r="U267" i="28"/>
  <c r="W4" i="29"/>
  <c r="W4" i="28"/>
  <c r="W6" i="29"/>
  <c r="W6" i="28"/>
  <c r="W8" i="29"/>
  <c r="W8" i="28"/>
  <c r="W10" i="29"/>
  <c r="W10" i="28"/>
  <c r="W12" i="29"/>
  <c r="W12" i="28"/>
  <c r="W14" i="29"/>
  <c r="W14" i="28"/>
  <c r="W16" i="29"/>
  <c r="W16" i="28"/>
  <c r="W18" i="29"/>
  <c r="W18" i="28"/>
  <c r="W20" i="29"/>
  <c r="W20" i="28"/>
  <c r="W22" i="29"/>
  <c r="W22" i="28"/>
  <c r="W24" i="29"/>
  <c r="W24" i="28"/>
  <c r="W26" i="29"/>
  <c r="W26" i="28"/>
  <c r="W28" i="29"/>
  <c r="W28" i="28"/>
  <c r="W30" i="29"/>
  <c r="W30" i="28"/>
  <c r="W32" i="29"/>
  <c r="W32" i="28"/>
  <c r="W34" i="29"/>
  <c r="W34" i="28"/>
  <c r="W36" i="29"/>
  <c r="W36" i="28"/>
  <c r="W38" i="29"/>
  <c r="W38" i="28"/>
  <c r="W40" i="29"/>
  <c r="W40" i="28"/>
  <c r="W42" i="29"/>
  <c r="W42" i="28"/>
  <c r="W44" i="29"/>
  <c r="W44" i="28"/>
  <c r="W46" i="29"/>
  <c r="W46" i="28"/>
  <c r="W48" i="29"/>
  <c r="W48" i="28"/>
  <c r="W50" i="29"/>
  <c r="W50" i="28"/>
  <c r="W52" i="29"/>
  <c r="W52" i="28"/>
  <c r="W54" i="29"/>
  <c r="W54" i="28"/>
  <c r="W56" i="29"/>
  <c r="W56" i="28"/>
  <c r="W58" i="29"/>
  <c r="W58" i="28"/>
  <c r="W60" i="29"/>
  <c r="W60" i="28"/>
  <c r="W62" i="29"/>
  <c r="W62" i="28"/>
  <c r="W64" i="29"/>
  <c r="W64" i="28"/>
  <c r="W66" i="29"/>
  <c r="W66" i="28"/>
  <c r="W68" i="29"/>
  <c r="W68" i="28"/>
  <c r="W70" i="29"/>
  <c r="W70" i="28"/>
  <c r="W72" i="29"/>
  <c r="W72" i="28"/>
  <c r="W74" i="29"/>
  <c r="W74" i="28"/>
  <c r="W76" i="29"/>
  <c r="W76" i="28"/>
  <c r="W78" i="29"/>
  <c r="W78" i="28"/>
  <c r="W80" i="29"/>
  <c r="W80" i="28"/>
  <c r="W82" i="29"/>
  <c r="W82" i="28"/>
  <c r="W84" i="29"/>
  <c r="W84" i="28"/>
  <c r="W86" i="29"/>
  <c r="W86" i="28"/>
  <c r="W88" i="29"/>
  <c r="W88" i="28"/>
  <c r="W90" i="29"/>
  <c r="W90" i="28"/>
  <c r="W92" i="29"/>
  <c r="W92" i="28"/>
  <c r="W94" i="29"/>
  <c r="W94" i="28"/>
  <c r="W96" i="29"/>
  <c r="W96" i="28"/>
  <c r="W98" i="29"/>
  <c r="W98" i="28"/>
  <c r="W100" i="29"/>
  <c r="W100" i="28"/>
  <c r="W102" i="29"/>
  <c r="W102" i="28"/>
  <c r="W104" i="29"/>
  <c r="W104" i="28"/>
  <c r="W106" i="29"/>
  <c r="W106" i="28"/>
  <c r="W108" i="29"/>
  <c r="W108" i="28"/>
  <c r="W110" i="29"/>
  <c r="W110" i="28"/>
  <c r="W112" i="29"/>
  <c r="W112" i="28"/>
  <c r="W114" i="29"/>
  <c r="W114" i="28"/>
  <c r="W116" i="29"/>
  <c r="W116" i="28"/>
  <c r="W118" i="29"/>
  <c r="W118" i="28"/>
  <c r="W120" i="29"/>
  <c r="W120" i="28"/>
  <c r="W122" i="29"/>
  <c r="W122" i="28"/>
  <c r="W124" i="29"/>
  <c r="W124" i="28"/>
  <c r="W126" i="29"/>
  <c r="W126" i="28"/>
  <c r="W128" i="29"/>
  <c r="W128" i="28"/>
  <c r="W130" i="29"/>
  <c r="W130" i="28"/>
  <c r="W132" i="29"/>
  <c r="W132" i="28"/>
  <c r="W134" i="29"/>
  <c r="W134" i="28"/>
  <c r="W136" i="29"/>
  <c r="W136" i="28"/>
  <c r="W138" i="29"/>
  <c r="W138" i="28"/>
  <c r="W140" i="29"/>
  <c r="W140" i="28"/>
  <c r="W142" i="29"/>
  <c r="W142" i="28"/>
  <c r="W144" i="29"/>
  <c r="W144" i="28"/>
  <c r="W146" i="29"/>
  <c r="W146" i="28"/>
  <c r="W148" i="29"/>
  <c r="W148" i="28"/>
  <c r="W150" i="29"/>
  <c r="W150" i="28"/>
  <c r="W152" i="29"/>
  <c r="W152" i="28"/>
  <c r="W154" i="29"/>
  <c r="W154" i="28"/>
  <c r="W156" i="29"/>
  <c r="W156" i="28"/>
  <c r="W158" i="29"/>
  <c r="W158" i="28"/>
  <c r="W160" i="29"/>
  <c r="W160" i="28"/>
  <c r="W162" i="29"/>
  <c r="W162" i="28"/>
  <c r="W164" i="29"/>
  <c r="W164" i="28"/>
  <c r="W166" i="29"/>
  <c r="W166" i="28"/>
  <c r="W168" i="29"/>
  <c r="W168" i="28"/>
  <c r="W170" i="29"/>
  <c r="W170" i="28"/>
  <c r="W172" i="29"/>
  <c r="W172" i="28"/>
  <c r="W174" i="29"/>
  <c r="W174" i="28"/>
  <c r="W176" i="29"/>
  <c r="W176" i="28"/>
  <c r="W178" i="29"/>
  <c r="W178" i="28"/>
  <c r="W180" i="29"/>
  <c r="W180" i="28"/>
  <c r="W182" i="29"/>
  <c r="W182" i="28"/>
  <c r="W184" i="29"/>
  <c r="W184" i="28"/>
  <c r="W186" i="29"/>
  <c r="W186" i="28"/>
  <c r="W188" i="29"/>
  <c r="W188" i="28"/>
  <c r="W190" i="29"/>
  <c r="W190" i="28"/>
  <c r="W192" i="29"/>
  <c r="W192" i="28"/>
  <c r="W194" i="29"/>
  <c r="W194" i="28"/>
  <c r="W196" i="29"/>
  <c r="W196" i="28"/>
  <c r="W198" i="29"/>
  <c r="W198" i="28"/>
  <c r="W200" i="29"/>
  <c r="W200" i="28"/>
  <c r="W202" i="29"/>
  <c r="W202" i="28"/>
  <c r="W204" i="29"/>
  <c r="W204" i="28"/>
  <c r="W206" i="29"/>
  <c r="W206" i="28"/>
  <c r="W208" i="29"/>
  <c r="W208" i="28"/>
  <c r="W210" i="29"/>
  <c r="W210" i="28"/>
  <c r="W212" i="29"/>
  <c r="W212" i="28"/>
  <c r="W214" i="29"/>
  <c r="W214" i="28"/>
  <c r="W216" i="29"/>
  <c r="W216" i="28"/>
  <c r="W218" i="29"/>
  <c r="W218" i="28"/>
  <c r="W220" i="29"/>
  <c r="W220" i="28"/>
  <c r="W222" i="29"/>
  <c r="W222" i="28"/>
  <c r="W224" i="29"/>
  <c r="W224" i="28"/>
  <c r="W226" i="29"/>
  <c r="W226" i="28"/>
  <c r="W228" i="29"/>
  <c r="W228" i="28"/>
  <c r="W230" i="29"/>
  <c r="W230" i="28"/>
  <c r="W232" i="29"/>
  <c r="W232" i="28"/>
  <c r="W234" i="29"/>
  <c r="W234" i="28"/>
  <c r="W236" i="29"/>
  <c r="W236" i="28"/>
  <c r="W238" i="29"/>
  <c r="W238" i="28"/>
  <c r="W240" i="29"/>
  <c r="W240" i="28"/>
  <c r="W242" i="29"/>
  <c r="W242" i="28"/>
  <c r="W244" i="29"/>
  <c r="W244" i="28"/>
  <c r="W246" i="29"/>
  <c r="W246" i="28"/>
  <c r="W248" i="29"/>
  <c r="W248" i="28"/>
  <c r="W250" i="29"/>
  <c r="W250" i="28"/>
  <c r="W252" i="29"/>
  <c r="W252" i="28"/>
  <c r="W254" i="29"/>
  <c r="W254" i="28"/>
  <c r="W256" i="29"/>
  <c r="W256" i="28"/>
  <c r="W258" i="29"/>
  <c r="W258" i="28"/>
  <c r="W260" i="29"/>
  <c r="W260" i="28"/>
  <c r="W262" i="29"/>
  <c r="W262" i="28"/>
  <c r="W264" i="29"/>
  <c r="W264" i="28"/>
  <c r="W266" i="29"/>
  <c r="W266" i="28"/>
  <c r="X184" i="29"/>
  <c r="X184" i="28"/>
  <c r="X186" i="29"/>
  <c r="X186" i="28"/>
  <c r="X188" i="29"/>
  <c r="X188" i="28"/>
  <c r="X190" i="29"/>
  <c r="X190" i="28"/>
  <c r="X192" i="29"/>
  <c r="X192" i="28"/>
  <c r="X194" i="29"/>
  <c r="X194" i="28"/>
  <c r="X196" i="29"/>
  <c r="X196" i="28"/>
  <c r="X198" i="29"/>
  <c r="X198" i="28"/>
  <c r="X200" i="29"/>
  <c r="X200" i="28"/>
  <c r="X202" i="29"/>
  <c r="X202" i="28"/>
  <c r="X204" i="29"/>
  <c r="X204" i="28"/>
  <c r="X206" i="29"/>
  <c r="X206" i="28"/>
  <c r="X208" i="29"/>
  <c r="X208" i="28"/>
  <c r="X210" i="29"/>
  <c r="X210" i="28"/>
  <c r="X212" i="29"/>
  <c r="X212" i="28"/>
  <c r="X214" i="29"/>
  <c r="X214" i="28"/>
  <c r="X216" i="29"/>
  <c r="X216" i="28"/>
  <c r="X218" i="29"/>
  <c r="X218" i="28"/>
  <c r="X220" i="29"/>
  <c r="X220" i="28"/>
  <c r="X222" i="29"/>
  <c r="X222" i="28"/>
  <c r="X224" i="29"/>
  <c r="X224" i="28"/>
  <c r="X226" i="29"/>
  <c r="X226" i="28"/>
  <c r="X228" i="29"/>
  <c r="X228" i="28"/>
  <c r="X230" i="29"/>
  <c r="X230" i="28"/>
  <c r="X232" i="29"/>
  <c r="X232" i="28"/>
  <c r="X234" i="29"/>
  <c r="X234" i="28"/>
  <c r="X236" i="29"/>
  <c r="X236" i="28"/>
  <c r="X238" i="29"/>
  <c r="X238" i="28"/>
  <c r="X240" i="29"/>
  <c r="X240" i="28"/>
  <c r="X242" i="29"/>
  <c r="X242" i="28"/>
  <c r="X244" i="29"/>
  <c r="X244" i="28"/>
  <c r="X246" i="29"/>
  <c r="X246" i="28"/>
  <c r="X248" i="29"/>
  <c r="X248" i="28"/>
  <c r="X250" i="29"/>
  <c r="X250" i="28"/>
  <c r="X252" i="29"/>
  <c r="X252" i="28"/>
  <c r="X254" i="29"/>
  <c r="X254" i="28"/>
  <c r="X256" i="29"/>
  <c r="X256" i="28"/>
  <c r="X258" i="29"/>
  <c r="X258" i="28"/>
  <c r="X260" i="29"/>
  <c r="X260" i="28"/>
  <c r="X262" i="29"/>
  <c r="X262" i="28"/>
  <c r="X264" i="29"/>
  <c r="X264" i="28"/>
  <c r="X266" i="29"/>
  <c r="X266" i="28"/>
  <c r="Y166" i="29"/>
  <c r="Y166" i="28"/>
  <c r="Y168" i="29"/>
  <c r="Y168" i="28"/>
  <c r="Y170" i="29"/>
  <c r="Y170" i="28"/>
  <c r="Y172" i="29"/>
  <c r="Y172" i="28"/>
  <c r="Y174" i="29"/>
  <c r="Y174" i="28"/>
  <c r="Y176" i="29"/>
  <c r="Y176" i="28"/>
  <c r="Y178" i="29"/>
  <c r="Y178" i="28"/>
  <c r="Y180" i="29"/>
  <c r="Y180" i="28"/>
  <c r="Y182" i="29"/>
  <c r="Y182" i="28"/>
  <c r="Y184" i="29"/>
  <c r="Y184" i="28"/>
  <c r="Y186" i="29"/>
  <c r="Y186" i="28"/>
  <c r="Y188" i="29"/>
  <c r="Y188" i="28"/>
  <c r="Y190" i="29"/>
  <c r="Y190" i="28"/>
  <c r="Y192" i="29"/>
  <c r="Y192" i="28"/>
  <c r="Y194" i="29"/>
  <c r="Y194" i="28"/>
  <c r="Y196" i="29"/>
  <c r="Y196" i="28"/>
  <c r="Y198" i="29"/>
  <c r="Y198" i="28"/>
  <c r="Y200" i="29"/>
  <c r="Y200" i="28"/>
  <c r="Y202" i="29"/>
  <c r="Y202" i="28"/>
  <c r="Y204" i="29"/>
  <c r="Y204" i="28"/>
  <c r="Y206" i="29"/>
  <c r="Y206" i="28"/>
  <c r="Y208" i="29"/>
  <c r="Y208" i="28"/>
  <c r="Y210" i="29"/>
  <c r="Y210" i="28"/>
  <c r="Y212" i="29"/>
  <c r="Y212" i="28"/>
  <c r="Y214" i="29"/>
  <c r="Y214" i="28"/>
  <c r="Y216" i="29"/>
  <c r="Y216" i="28"/>
  <c r="Y218" i="29"/>
  <c r="Y218" i="28"/>
  <c r="Y220" i="29"/>
  <c r="Y220" i="28"/>
  <c r="Y222" i="29"/>
  <c r="Y222" i="28"/>
  <c r="Y224" i="29"/>
  <c r="Y224" i="28"/>
  <c r="Y226" i="29"/>
  <c r="Y226" i="28"/>
  <c r="Y228" i="29"/>
  <c r="Y228" i="28"/>
  <c r="Y230" i="29"/>
  <c r="Y230" i="28"/>
  <c r="Y232" i="29"/>
  <c r="Y232" i="28"/>
  <c r="Y234" i="29"/>
  <c r="Y234" i="28"/>
  <c r="Y236" i="29"/>
  <c r="Y236" i="28"/>
  <c r="Y238" i="29"/>
  <c r="Y238" i="28"/>
  <c r="Y240" i="29"/>
  <c r="Y240" i="28"/>
  <c r="Y242" i="29"/>
  <c r="Y242" i="28"/>
  <c r="Y244" i="29"/>
  <c r="Y244" i="28"/>
  <c r="Y246" i="29"/>
  <c r="Y246" i="28"/>
  <c r="Y248" i="29"/>
  <c r="Y248" i="28"/>
  <c r="Y250" i="29"/>
  <c r="Y250" i="28"/>
  <c r="Y252" i="29"/>
  <c r="Y252" i="28"/>
  <c r="Y254" i="29"/>
  <c r="Y254" i="28"/>
  <c r="Y256" i="29"/>
  <c r="Y256" i="28"/>
  <c r="Y258" i="29"/>
  <c r="Y258" i="28"/>
  <c r="Y260" i="29"/>
  <c r="Y260" i="28"/>
  <c r="Y262" i="29"/>
  <c r="Y262" i="28"/>
  <c r="Y264" i="29"/>
  <c r="Y264" i="28"/>
  <c r="Y266" i="29"/>
  <c r="Y266" i="28"/>
  <c r="C4" i="28"/>
  <c r="C272" i="28" s="1"/>
  <c r="C4" i="29"/>
  <c r="C8" i="28"/>
  <c r="C276" i="28" s="1"/>
  <c r="C8" i="29"/>
  <c r="C12" i="28"/>
  <c r="C280" i="28" s="1"/>
  <c r="C12" i="29"/>
  <c r="C16" i="28"/>
  <c r="C284" i="28" s="1"/>
  <c r="C16" i="29"/>
  <c r="C20" i="28"/>
  <c r="C288" i="28" s="1"/>
  <c r="C20" i="29"/>
  <c r="C24" i="28"/>
  <c r="C292" i="28" s="1"/>
  <c r="C24" i="29"/>
  <c r="C28" i="28"/>
  <c r="C296" i="28" s="1"/>
  <c r="C28" i="29"/>
  <c r="C32" i="28"/>
  <c r="C300" i="28" s="1"/>
  <c r="C32" i="29"/>
  <c r="C36" i="28"/>
  <c r="C304" i="28" s="1"/>
  <c r="C36" i="29"/>
  <c r="C40" i="28"/>
  <c r="C308" i="28" s="1"/>
  <c r="C40" i="29"/>
  <c r="C44" i="28"/>
  <c r="C312" i="28" s="1"/>
  <c r="C44" i="29"/>
  <c r="C48" i="28"/>
  <c r="C316" i="28" s="1"/>
  <c r="C48" i="29"/>
  <c r="C52" i="28"/>
  <c r="C320" i="28" s="1"/>
  <c r="C52" i="29"/>
  <c r="C56" i="28"/>
  <c r="C324" i="28" s="1"/>
  <c r="C56" i="29"/>
  <c r="C60" i="28"/>
  <c r="C328" i="28" s="1"/>
  <c r="C60" i="29"/>
  <c r="C66" i="28"/>
  <c r="C334" i="28" s="1"/>
  <c r="C66" i="29"/>
  <c r="C70" i="28"/>
  <c r="C338" i="28" s="1"/>
  <c r="C70" i="29"/>
  <c r="C74" i="28"/>
  <c r="C342" i="28" s="1"/>
  <c r="C74" i="29"/>
  <c r="C76" i="28"/>
  <c r="C344" i="28" s="1"/>
  <c r="C76" i="29"/>
  <c r="C80" i="28"/>
  <c r="C348" i="28" s="1"/>
  <c r="C80" i="29"/>
  <c r="C84" i="28"/>
  <c r="C352" i="28" s="1"/>
  <c r="C84" i="29"/>
  <c r="C88" i="28"/>
  <c r="C356" i="28" s="1"/>
  <c r="C88" i="29"/>
  <c r="C92" i="28"/>
  <c r="C360" i="28" s="1"/>
  <c r="C92" i="29"/>
  <c r="C96" i="28"/>
  <c r="C364" i="28" s="1"/>
  <c r="C96" i="29"/>
  <c r="C100" i="28"/>
  <c r="C368" i="28" s="1"/>
  <c r="C100" i="29"/>
  <c r="C104" i="28"/>
  <c r="C372" i="28" s="1"/>
  <c r="C104" i="29"/>
  <c r="C108" i="28"/>
  <c r="C376" i="28" s="1"/>
  <c r="C108" i="29"/>
  <c r="C112" i="28"/>
  <c r="C380" i="28" s="1"/>
  <c r="C112" i="29"/>
  <c r="C116" i="28"/>
  <c r="C384" i="28" s="1"/>
  <c r="C116" i="29"/>
  <c r="C120" i="28"/>
  <c r="C388" i="28" s="1"/>
  <c r="C120" i="29"/>
  <c r="C124" i="28"/>
  <c r="C392" i="28" s="1"/>
  <c r="C124" i="29"/>
  <c r="C128" i="28"/>
  <c r="C396" i="28" s="1"/>
  <c r="C128" i="29"/>
  <c r="C130" i="28"/>
  <c r="C398" i="28" s="1"/>
  <c r="C130" i="29"/>
  <c r="C134" i="28"/>
  <c r="C402" i="28" s="1"/>
  <c r="C134" i="29"/>
  <c r="C138" i="28"/>
  <c r="C406" i="28" s="1"/>
  <c r="C138" i="29"/>
  <c r="C142" i="28"/>
  <c r="C410" i="28" s="1"/>
  <c r="C142" i="29"/>
  <c r="C146" i="28"/>
  <c r="C414" i="28" s="1"/>
  <c r="C146" i="29"/>
  <c r="C150" i="28"/>
  <c r="C418" i="28" s="1"/>
  <c r="C150" i="29"/>
  <c r="C156" i="28"/>
  <c r="C156" i="29"/>
  <c r="C164" i="28"/>
  <c r="C164" i="29"/>
  <c r="C172" i="28"/>
  <c r="C172" i="29"/>
  <c r="C180" i="28"/>
  <c r="C180" i="29"/>
  <c r="C192" i="28"/>
  <c r="C192" i="29"/>
  <c r="C200" i="28"/>
  <c r="C200" i="29"/>
  <c r="C208" i="28"/>
  <c r="C208" i="29"/>
  <c r="C216" i="28"/>
  <c r="C216" i="29"/>
  <c r="C224" i="28"/>
  <c r="C224" i="29"/>
  <c r="C232" i="28"/>
  <c r="C232" i="29"/>
  <c r="C240" i="28"/>
  <c r="C240" i="29"/>
  <c r="C248" i="28"/>
  <c r="C248" i="29"/>
  <c r="C256" i="28"/>
  <c r="C256" i="29"/>
  <c r="C264" i="28"/>
  <c r="C264" i="29"/>
  <c r="D10" i="29"/>
  <c r="D10" i="28"/>
  <c r="D18" i="29"/>
  <c r="D18" i="28"/>
  <c r="D26" i="29"/>
  <c r="D26" i="28"/>
  <c r="D294" i="28" s="1"/>
  <c r="D34" i="29"/>
  <c r="D34" i="28"/>
  <c r="D42" i="29"/>
  <c r="D42" i="28"/>
  <c r="D50" i="29"/>
  <c r="D50" i="28"/>
  <c r="D62" i="29"/>
  <c r="D62" i="28"/>
  <c r="D330" i="28" s="1"/>
  <c r="D70" i="29"/>
  <c r="D70" i="28"/>
  <c r="D338" i="28" s="1"/>
  <c r="D78" i="29"/>
  <c r="D78" i="28"/>
  <c r="D346" i="28" s="1"/>
  <c r="D86" i="29"/>
  <c r="D86" i="28"/>
  <c r="D90" i="29"/>
  <c r="D90" i="28"/>
  <c r="D358" i="28" s="1"/>
  <c r="D98" i="29"/>
  <c r="D98" i="28"/>
  <c r="D106" i="29"/>
  <c r="D106" i="28"/>
  <c r="D114" i="29"/>
  <c r="D114" i="28"/>
  <c r="D382" i="28" s="1"/>
  <c r="D122" i="29"/>
  <c r="D122" i="28"/>
  <c r="D390" i="28" s="1"/>
  <c r="D130" i="29"/>
  <c r="D130" i="28"/>
  <c r="D398" i="28" s="1"/>
  <c r="D138" i="29"/>
  <c r="D138" i="28"/>
  <c r="D406" i="28" s="1"/>
  <c r="D146" i="29"/>
  <c r="D146" i="28"/>
  <c r="D414" i="28" s="1"/>
  <c r="D154" i="29"/>
  <c r="D154" i="28"/>
  <c r="D422" i="28" s="1"/>
  <c r="D162" i="29"/>
  <c r="D162" i="28"/>
  <c r="D430" i="28" s="1"/>
  <c r="D170" i="29"/>
  <c r="D170" i="28"/>
  <c r="D438" i="28" s="1"/>
  <c r="D186" i="29"/>
  <c r="D186" i="28"/>
  <c r="D454" i="28" s="1"/>
  <c r="D194" i="29"/>
  <c r="D194" i="28"/>
  <c r="D462" i="28" s="1"/>
  <c r="D202" i="29"/>
  <c r="D202" i="28"/>
  <c r="D470" i="28" s="1"/>
  <c r="D210" i="29"/>
  <c r="D210" i="28"/>
  <c r="D478" i="28" s="1"/>
  <c r="D218" i="29"/>
  <c r="D218" i="28"/>
  <c r="D486" i="28" s="1"/>
  <c r="D226" i="29"/>
  <c r="D226" i="28"/>
  <c r="D494" i="28" s="1"/>
  <c r="D234" i="29"/>
  <c r="D234" i="28"/>
  <c r="D502" i="28" s="1"/>
  <c r="D242" i="29"/>
  <c r="D242" i="28"/>
  <c r="D246" i="29"/>
  <c r="D246" i="28"/>
  <c r="D254" i="29"/>
  <c r="D254" i="28"/>
  <c r="D266" i="29"/>
  <c r="D266" i="28"/>
  <c r="D534" i="28" s="1"/>
  <c r="C155" i="28"/>
  <c r="C423" i="28" s="1"/>
  <c r="C155" i="29"/>
  <c r="C157" i="28"/>
  <c r="C425" i="28" s="1"/>
  <c r="C157" i="29"/>
  <c r="C161" i="28"/>
  <c r="C429" i="28" s="1"/>
  <c r="C161" i="29"/>
  <c r="C165" i="28"/>
  <c r="C433" i="28" s="1"/>
  <c r="C165" i="29"/>
  <c r="C169" i="28"/>
  <c r="C437" i="28" s="1"/>
  <c r="C169" i="29"/>
  <c r="C173" i="28"/>
  <c r="C441" i="28" s="1"/>
  <c r="C173" i="29"/>
  <c r="C177" i="28"/>
  <c r="C445" i="28" s="1"/>
  <c r="C177" i="29"/>
  <c r="C181" i="28"/>
  <c r="C449" i="28" s="1"/>
  <c r="C181" i="29"/>
  <c r="C185" i="28"/>
  <c r="C453" i="28" s="1"/>
  <c r="C185" i="29"/>
  <c r="C189" i="28"/>
  <c r="C457" i="28" s="1"/>
  <c r="C189" i="29"/>
  <c r="C193" i="28"/>
  <c r="C461" i="28" s="1"/>
  <c r="C193" i="29"/>
  <c r="C197" i="28"/>
  <c r="C465" i="28" s="1"/>
  <c r="C197" i="29"/>
  <c r="C201" i="28"/>
  <c r="C469" i="28" s="1"/>
  <c r="C201" i="29"/>
  <c r="C205" i="28"/>
  <c r="C473" i="28" s="1"/>
  <c r="C205" i="29"/>
  <c r="C209" i="28"/>
  <c r="C477" i="28" s="1"/>
  <c r="C209" i="29"/>
  <c r="C213" i="28"/>
  <c r="C481" i="28" s="1"/>
  <c r="C213" i="29"/>
  <c r="C217" i="28"/>
  <c r="C485" i="28" s="1"/>
  <c r="C217" i="29"/>
  <c r="C221" i="28"/>
  <c r="C489" i="28" s="1"/>
  <c r="C221" i="29"/>
  <c r="C225" i="28"/>
  <c r="C493" i="28" s="1"/>
  <c r="C225" i="29"/>
  <c r="C231" i="28"/>
  <c r="C499" i="28" s="1"/>
  <c r="C231" i="29"/>
  <c r="C233" i="28"/>
  <c r="C501" i="28" s="1"/>
  <c r="C233" i="29"/>
  <c r="C239" i="28"/>
  <c r="C507" i="28" s="1"/>
  <c r="C239" i="29"/>
  <c r="C241" i="28"/>
  <c r="C509" i="28" s="1"/>
  <c r="C241" i="29"/>
  <c r="C245" i="28"/>
  <c r="C513" i="28" s="1"/>
  <c r="C245" i="29"/>
  <c r="C249" i="28"/>
  <c r="C517" i="28" s="1"/>
  <c r="C249" i="29"/>
  <c r="C253" i="28"/>
  <c r="C521" i="28" s="1"/>
  <c r="C253" i="29"/>
  <c r="C257" i="28"/>
  <c r="C525" i="28" s="1"/>
  <c r="C257" i="29"/>
  <c r="C261" i="28"/>
  <c r="C529" i="28" s="1"/>
  <c r="C261" i="29"/>
  <c r="C265" i="28"/>
  <c r="C533" i="28" s="1"/>
  <c r="C265" i="29"/>
  <c r="D3" i="29"/>
  <c r="D3" i="28"/>
  <c r="D271" i="28" s="1"/>
  <c r="D7" i="29"/>
  <c r="D7" i="28"/>
  <c r="D275" i="28" s="1"/>
  <c r="D11" i="29"/>
  <c r="D11" i="28"/>
  <c r="D279" i="28" s="1"/>
  <c r="D15" i="29"/>
  <c r="D15" i="28"/>
  <c r="D283" i="28" s="1"/>
  <c r="D19" i="29"/>
  <c r="D19" i="28"/>
  <c r="D287" i="28" s="1"/>
  <c r="D21" i="29"/>
  <c r="D21" i="28"/>
  <c r="D289" i="28" s="1"/>
  <c r="D25" i="29"/>
  <c r="D25" i="28"/>
  <c r="D293" i="28" s="1"/>
  <c r="D29" i="29"/>
  <c r="D29" i="28"/>
  <c r="D297" i="28" s="1"/>
  <c r="D35" i="29"/>
  <c r="D35" i="28"/>
  <c r="D303" i="28" s="1"/>
  <c r="D39" i="29"/>
  <c r="D39" i="28"/>
  <c r="D307" i="28" s="1"/>
  <c r="D43" i="29"/>
  <c r="D43" i="28"/>
  <c r="D311" i="28" s="1"/>
  <c r="D47" i="29"/>
  <c r="D47" i="28"/>
  <c r="D315" i="28" s="1"/>
  <c r="D51" i="29"/>
  <c r="D51" i="28"/>
  <c r="D319" i="28" s="1"/>
  <c r="D55" i="29"/>
  <c r="D55" i="28"/>
  <c r="D323" i="28" s="1"/>
  <c r="D59" i="29"/>
  <c r="D59" i="28"/>
  <c r="D327" i="28" s="1"/>
  <c r="D61" i="29"/>
  <c r="D61" i="28"/>
  <c r="D329" i="28" s="1"/>
  <c r="D65" i="29"/>
  <c r="D65" i="28"/>
  <c r="D333" i="28" s="1"/>
  <c r="D69" i="29"/>
  <c r="D69" i="28"/>
  <c r="D337" i="28" s="1"/>
  <c r="D73" i="29"/>
  <c r="D73" i="28"/>
  <c r="D341" i="28" s="1"/>
  <c r="D77" i="29"/>
  <c r="D77" i="28"/>
  <c r="D345" i="28" s="1"/>
  <c r="D81" i="29"/>
  <c r="D81" i="28"/>
  <c r="D349" i="28" s="1"/>
  <c r="D87" i="29"/>
  <c r="D87" i="28"/>
  <c r="D355" i="28" s="1"/>
  <c r="D93" i="29"/>
  <c r="D93" i="28"/>
  <c r="D361" i="28" s="1"/>
  <c r="D95" i="29"/>
  <c r="D95" i="28"/>
  <c r="D363" i="28" s="1"/>
  <c r="D99" i="29"/>
  <c r="D99" i="28"/>
  <c r="D367" i="28" s="1"/>
  <c r="D103" i="29"/>
  <c r="D103" i="28"/>
  <c r="D371" i="28" s="1"/>
  <c r="D107" i="29"/>
  <c r="D107" i="28"/>
  <c r="D375" i="28" s="1"/>
  <c r="D111" i="29"/>
  <c r="D111" i="28"/>
  <c r="D379" i="28" s="1"/>
  <c r="D117" i="29"/>
  <c r="D117" i="28"/>
  <c r="D385" i="28" s="1"/>
  <c r="D121" i="29"/>
  <c r="D121" i="28"/>
  <c r="D389" i="28" s="1"/>
  <c r="D125" i="29"/>
  <c r="D125" i="28"/>
  <c r="D393" i="28" s="1"/>
  <c r="D129" i="29"/>
  <c r="D129" i="28"/>
  <c r="D397" i="28" s="1"/>
  <c r="D133" i="29"/>
  <c r="D133" i="28"/>
  <c r="D401" i="28" s="1"/>
  <c r="D137" i="29"/>
  <c r="D137" i="28"/>
  <c r="D405" i="28" s="1"/>
  <c r="D141" i="29"/>
  <c r="D141" i="28"/>
  <c r="D409" i="28" s="1"/>
  <c r="D145" i="29"/>
  <c r="D145" i="28"/>
  <c r="D413" i="28" s="1"/>
  <c r="D149" i="29"/>
  <c r="D149" i="28"/>
  <c r="D417" i="28" s="1"/>
  <c r="D153" i="29"/>
  <c r="D153" i="28"/>
  <c r="D421" i="28" s="1"/>
  <c r="D157" i="29"/>
  <c r="D157" i="28"/>
  <c r="D425" i="28" s="1"/>
  <c r="D161" i="29"/>
  <c r="D161" i="28"/>
  <c r="D429" i="28" s="1"/>
  <c r="D165" i="29"/>
  <c r="D165" i="28"/>
  <c r="D433" i="28" s="1"/>
  <c r="D169" i="29"/>
  <c r="D169" i="28"/>
  <c r="D437" i="28" s="1"/>
  <c r="D173" i="29"/>
  <c r="D173" i="28"/>
  <c r="D441" i="28" s="1"/>
  <c r="D177" i="29"/>
  <c r="D177" i="28"/>
  <c r="D445" i="28" s="1"/>
  <c r="D179" i="29"/>
  <c r="D179" i="28"/>
  <c r="D447" i="28" s="1"/>
  <c r="D185" i="29"/>
  <c r="D185" i="28"/>
  <c r="D453" i="28" s="1"/>
  <c r="D189" i="29"/>
  <c r="D189" i="28"/>
  <c r="D457" i="28" s="1"/>
  <c r="D193" i="29"/>
  <c r="D193" i="28"/>
  <c r="D461" i="28" s="1"/>
  <c r="D197" i="29"/>
  <c r="D197" i="28"/>
  <c r="D465" i="28" s="1"/>
  <c r="D201" i="29"/>
  <c r="D201" i="28"/>
  <c r="D469" i="28" s="1"/>
  <c r="D205" i="29"/>
  <c r="D205" i="28"/>
  <c r="D473" i="28" s="1"/>
  <c r="D209" i="29"/>
  <c r="D209" i="28"/>
  <c r="D477" i="28" s="1"/>
  <c r="D213" i="29"/>
  <c r="D213" i="28"/>
  <c r="D481" i="28" s="1"/>
  <c r="D217" i="29"/>
  <c r="D217" i="28"/>
  <c r="D485" i="28" s="1"/>
  <c r="D221" i="29"/>
  <c r="D221" i="28"/>
  <c r="D489" i="28" s="1"/>
  <c r="D225" i="29"/>
  <c r="D225" i="28"/>
  <c r="D493" i="28" s="1"/>
  <c r="D229" i="29"/>
  <c r="D229" i="28"/>
  <c r="D497" i="28" s="1"/>
  <c r="D233" i="29"/>
  <c r="D233" i="28"/>
  <c r="D501" i="28" s="1"/>
  <c r="D237" i="29"/>
  <c r="D237" i="28"/>
  <c r="D505" i="28" s="1"/>
  <c r="D239" i="29"/>
  <c r="D239" i="28"/>
  <c r="D507" i="28" s="1"/>
  <c r="D243" i="29"/>
  <c r="D243" i="28"/>
  <c r="D511" i="28" s="1"/>
  <c r="D247" i="29"/>
  <c r="D247" i="28"/>
  <c r="D515" i="28" s="1"/>
  <c r="D251" i="29"/>
  <c r="D251" i="28"/>
  <c r="D519" i="28" s="1"/>
  <c r="D255" i="29"/>
  <c r="D255" i="28"/>
  <c r="D523" i="28" s="1"/>
  <c r="D259" i="29"/>
  <c r="D259" i="28"/>
  <c r="D527" i="28" s="1"/>
  <c r="D261" i="29"/>
  <c r="D261" i="28"/>
  <c r="D529" i="28" s="1"/>
  <c r="D265" i="29"/>
  <c r="D265" i="28"/>
  <c r="D533" i="28" s="1"/>
  <c r="E3" i="29"/>
  <c r="E3" i="28"/>
  <c r="E271" i="28" s="1"/>
  <c r="E5" i="29"/>
  <c r="E5" i="28"/>
  <c r="E273" i="28" s="1"/>
  <c r="E7" i="29"/>
  <c r="E7" i="28"/>
  <c r="E275" i="28" s="1"/>
  <c r="E9" i="29"/>
  <c r="E9" i="28"/>
  <c r="E277" i="28" s="1"/>
  <c r="E11" i="29"/>
  <c r="E11" i="28"/>
  <c r="E279" i="28" s="1"/>
  <c r="E13" i="29"/>
  <c r="E13" i="28"/>
  <c r="E281" i="28" s="1"/>
  <c r="E15" i="29"/>
  <c r="E15" i="28"/>
  <c r="E16" i="29"/>
  <c r="E16" i="28"/>
  <c r="E284" i="28" s="1"/>
  <c r="E18" i="29"/>
  <c r="E18" i="28"/>
  <c r="E286" i="28" s="1"/>
  <c r="E20" i="29"/>
  <c r="E20" i="28"/>
  <c r="E288" i="28" s="1"/>
  <c r="E22" i="29"/>
  <c r="E22" i="28"/>
  <c r="E290" i="28" s="1"/>
  <c r="E24" i="29"/>
  <c r="E24" i="28"/>
  <c r="E292" i="28" s="1"/>
  <c r="E26" i="29"/>
  <c r="E26" i="28"/>
  <c r="E294" i="28" s="1"/>
  <c r="E28" i="29"/>
  <c r="E28" i="28"/>
  <c r="E296" i="28" s="1"/>
  <c r="E30" i="29"/>
  <c r="E30" i="28"/>
  <c r="E298" i="28" s="1"/>
  <c r="E32" i="29"/>
  <c r="E32" i="28"/>
  <c r="E300" i="28" s="1"/>
  <c r="E34" i="29"/>
  <c r="E34" i="28"/>
  <c r="E302" i="28" s="1"/>
  <c r="E36" i="29"/>
  <c r="E36" i="28"/>
  <c r="E304" i="28" s="1"/>
  <c r="E38" i="29"/>
  <c r="E38" i="28"/>
  <c r="E306" i="28" s="1"/>
  <c r="E41" i="29"/>
  <c r="E41" i="28"/>
  <c r="E309" i="28" s="1"/>
  <c r="E43" i="29"/>
  <c r="E43" i="28"/>
  <c r="E311" i="28" s="1"/>
  <c r="E45" i="29"/>
  <c r="E45" i="28"/>
  <c r="E46" i="29"/>
  <c r="E46" i="28"/>
  <c r="E314" i="28" s="1"/>
  <c r="E48" i="29"/>
  <c r="E48" i="28"/>
  <c r="E316" i="28" s="1"/>
  <c r="E50" i="29"/>
  <c r="E50" i="28"/>
  <c r="E318" i="28" s="1"/>
  <c r="E52" i="29"/>
  <c r="E52" i="28"/>
  <c r="E320" i="28" s="1"/>
  <c r="E54" i="29"/>
  <c r="E54" i="28"/>
  <c r="E322" i="28" s="1"/>
  <c r="E56" i="29"/>
  <c r="E56" i="28"/>
  <c r="E324" i="28" s="1"/>
  <c r="E58" i="29"/>
  <c r="E58" i="28"/>
  <c r="E326" i="28" s="1"/>
  <c r="E60" i="29"/>
  <c r="E60" i="28"/>
  <c r="E328" i="28" s="1"/>
  <c r="E62" i="29"/>
  <c r="E62" i="28"/>
  <c r="E330" i="28" s="1"/>
  <c r="E64" i="29"/>
  <c r="E64" i="28"/>
  <c r="E332" i="28" s="1"/>
  <c r="E67" i="29"/>
  <c r="E67" i="28"/>
  <c r="E335" i="28" s="1"/>
  <c r="E69" i="29"/>
  <c r="E69" i="28"/>
  <c r="E337" i="28" s="1"/>
  <c r="E71" i="29"/>
  <c r="E71" i="28"/>
  <c r="E339" i="28" s="1"/>
  <c r="E73" i="29"/>
  <c r="E73" i="28"/>
  <c r="E341" i="28" s="1"/>
  <c r="E76" i="29"/>
  <c r="E76" i="28"/>
  <c r="E344" i="28" s="1"/>
  <c r="E78" i="29"/>
  <c r="E78" i="28"/>
  <c r="E346" i="28" s="1"/>
  <c r="E80" i="29"/>
  <c r="E80" i="28"/>
  <c r="E348" i="28" s="1"/>
  <c r="E82" i="29"/>
  <c r="E82" i="28"/>
  <c r="E350" i="28" s="1"/>
  <c r="E84" i="29"/>
  <c r="E84" i="28"/>
  <c r="E352" i="28" s="1"/>
  <c r="E86" i="29"/>
  <c r="E86" i="28"/>
  <c r="E354" i="28" s="1"/>
  <c r="E88" i="29"/>
  <c r="E88" i="28"/>
  <c r="E356" i="28" s="1"/>
  <c r="E90" i="29"/>
  <c r="E90" i="28"/>
  <c r="E358" i="28" s="1"/>
  <c r="E92" i="29"/>
  <c r="E92" i="28"/>
  <c r="E360" i="28" s="1"/>
  <c r="E94" i="29"/>
  <c r="E94" i="28"/>
  <c r="E362" i="28" s="1"/>
  <c r="E96" i="29"/>
  <c r="E96" i="28"/>
  <c r="E97" i="29"/>
  <c r="E97" i="28"/>
  <c r="E365" i="28" s="1"/>
  <c r="E99" i="29"/>
  <c r="E99" i="28"/>
  <c r="E367" i="28" s="1"/>
  <c r="E101" i="29"/>
  <c r="E101" i="28"/>
  <c r="E369" i="28" s="1"/>
  <c r="E104" i="29"/>
  <c r="E104" i="28"/>
  <c r="E105" i="29"/>
  <c r="E105" i="28"/>
  <c r="E373" i="28" s="1"/>
  <c r="E107" i="29"/>
  <c r="E107" i="28"/>
  <c r="E375" i="28" s="1"/>
  <c r="E109" i="29"/>
  <c r="E109" i="28"/>
  <c r="E377" i="28" s="1"/>
  <c r="E111" i="29"/>
  <c r="E111" i="28"/>
  <c r="E379" i="28" s="1"/>
  <c r="E114" i="29"/>
  <c r="E114" i="28"/>
  <c r="E382" i="28" s="1"/>
  <c r="E116" i="29"/>
  <c r="E116" i="28"/>
  <c r="E384" i="28" s="1"/>
  <c r="E118" i="29"/>
  <c r="E118" i="28"/>
  <c r="E386" i="28" s="1"/>
  <c r="E120" i="29"/>
  <c r="E120" i="28"/>
  <c r="E121" i="29"/>
  <c r="E121" i="28"/>
  <c r="E389" i="28" s="1"/>
  <c r="E123" i="29"/>
  <c r="E123" i="28"/>
  <c r="E391" i="28" s="1"/>
  <c r="E125" i="29"/>
  <c r="E125" i="28"/>
  <c r="E393" i="28" s="1"/>
  <c r="E128" i="29"/>
  <c r="E128" i="28"/>
  <c r="E396" i="28" s="1"/>
  <c r="E130" i="29"/>
  <c r="E130" i="28"/>
  <c r="E398" i="28" s="1"/>
  <c r="E132" i="29"/>
  <c r="E132" i="28"/>
  <c r="E400" i="28" s="1"/>
  <c r="E134" i="29"/>
  <c r="E134" i="28"/>
  <c r="E402" i="28" s="1"/>
  <c r="E136" i="29"/>
  <c r="E136" i="28"/>
  <c r="E137" i="29"/>
  <c r="E137" i="28"/>
  <c r="E405" i="28" s="1"/>
  <c r="E139" i="29"/>
  <c r="E139" i="28"/>
  <c r="E407" i="28" s="1"/>
  <c r="E141" i="29"/>
  <c r="E141" i="28"/>
  <c r="E409" i="28" s="1"/>
  <c r="E143" i="29"/>
  <c r="E143" i="28"/>
  <c r="E411" i="28" s="1"/>
  <c r="E145" i="29"/>
  <c r="E145" i="28"/>
  <c r="E413" i="28" s="1"/>
  <c r="E147" i="29"/>
  <c r="E147" i="28"/>
  <c r="E415" i="28" s="1"/>
  <c r="E149" i="29"/>
  <c r="E149" i="28"/>
  <c r="E150" i="29"/>
  <c r="E150" i="28"/>
  <c r="E418" i="28" s="1"/>
  <c r="E152" i="29"/>
  <c r="E152" i="28"/>
  <c r="E420" i="28" s="1"/>
  <c r="E154" i="29"/>
  <c r="E154" i="28"/>
  <c r="E422" i="28" s="1"/>
  <c r="E157" i="29"/>
  <c r="E157" i="28"/>
  <c r="E158" i="29"/>
  <c r="E158" i="28"/>
  <c r="E426" i="28" s="1"/>
  <c r="E160" i="29"/>
  <c r="E160" i="28"/>
  <c r="E428" i="28" s="1"/>
  <c r="E162" i="29"/>
  <c r="E162" i="28"/>
  <c r="E430" i="28" s="1"/>
  <c r="E164" i="29"/>
  <c r="E164" i="28"/>
  <c r="E432" i="28" s="1"/>
  <c r="E166" i="29"/>
  <c r="E166" i="28"/>
  <c r="E434" i="28" s="1"/>
  <c r="E168" i="29"/>
  <c r="E168" i="28"/>
  <c r="E436" i="28" s="1"/>
  <c r="E170" i="29"/>
  <c r="E170" i="28"/>
  <c r="E438" i="28" s="1"/>
  <c r="E172" i="29"/>
  <c r="E172" i="28"/>
  <c r="E173" i="29"/>
  <c r="E173" i="28"/>
  <c r="E441" i="28" s="1"/>
  <c r="E175" i="29"/>
  <c r="E175" i="28"/>
  <c r="E443" i="28" s="1"/>
  <c r="E177" i="29"/>
  <c r="E177" i="28"/>
  <c r="E445" i="28" s="1"/>
  <c r="E179" i="29"/>
  <c r="E179" i="28"/>
  <c r="E447" i="28" s="1"/>
  <c r="E181" i="29"/>
  <c r="E181" i="28"/>
  <c r="E182" i="29"/>
  <c r="E182" i="28"/>
  <c r="E450" i="28" s="1"/>
  <c r="E184" i="29"/>
  <c r="E184" i="28"/>
  <c r="E452" i="28" s="1"/>
  <c r="E186" i="29"/>
  <c r="E186" i="28"/>
  <c r="E454" i="28" s="1"/>
  <c r="E188" i="29"/>
  <c r="E188" i="28"/>
  <c r="E456" i="28" s="1"/>
  <c r="E190" i="29"/>
  <c r="E190" i="28"/>
  <c r="E458" i="28" s="1"/>
  <c r="E192" i="29"/>
  <c r="E192" i="28"/>
  <c r="E460" i="28" s="1"/>
  <c r="E194" i="29"/>
  <c r="E194" i="28"/>
  <c r="E462" i="28" s="1"/>
  <c r="E196" i="29"/>
  <c r="E196" i="28"/>
  <c r="E464" i="28" s="1"/>
  <c r="E198" i="29"/>
  <c r="E198" i="28"/>
  <c r="E466" i="28" s="1"/>
  <c r="E200" i="29"/>
  <c r="E200" i="28"/>
  <c r="E468" i="28" s="1"/>
  <c r="E202" i="29"/>
  <c r="E202" i="28"/>
  <c r="E470" i="28" s="1"/>
  <c r="E204" i="29"/>
  <c r="E204" i="28"/>
  <c r="E472" i="28" s="1"/>
  <c r="E206" i="29"/>
  <c r="E206" i="28"/>
  <c r="E474" i="28" s="1"/>
  <c r="E208" i="29"/>
  <c r="E208" i="28"/>
  <c r="E476" i="28" s="1"/>
  <c r="E210" i="29"/>
  <c r="E210" i="28"/>
  <c r="E478" i="28" s="1"/>
  <c r="E212" i="29"/>
  <c r="E212" i="28"/>
  <c r="E480" i="28" s="1"/>
  <c r="E214" i="29"/>
  <c r="E214" i="28"/>
  <c r="E482" i="28" s="1"/>
  <c r="E216" i="29"/>
  <c r="E216" i="28"/>
  <c r="E484" i="28" s="1"/>
  <c r="E218" i="29"/>
  <c r="E218" i="28"/>
  <c r="E486" i="28" s="1"/>
  <c r="E220" i="29"/>
  <c r="E220" i="28"/>
  <c r="E488" i="28" s="1"/>
  <c r="E222" i="29"/>
  <c r="E222" i="28"/>
  <c r="E490" i="28" s="1"/>
  <c r="E225" i="29"/>
  <c r="E225" i="28"/>
  <c r="E493" i="28" s="1"/>
  <c r="E227" i="29"/>
  <c r="E227" i="28"/>
  <c r="E495" i="28" s="1"/>
  <c r="E229" i="29"/>
  <c r="E229" i="28"/>
  <c r="E497" i="28" s="1"/>
  <c r="E231" i="29"/>
  <c r="E231" i="28"/>
  <c r="E499" i="28" s="1"/>
  <c r="E233" i="29"/>
  <c r="E233" i="28"/>
  <c r="E501" i="28" s="1"/>
  <c r="E235" i="29"/>
  <c r="E235" i="28"/>
  <c r="E503" i="28" s="1"/>
  <c r="E237" i="29"/>
  <c r="E237" i="28"/>
  <c r="E505" i="28" s="1"/>
  <c r="E239" i="29"/>
  <c r="E239" i="28"/>
  <c r="E507" i="28" s="1"/>
  <c r="E241" i="29"/>
  <c r="E241" i="28"/>
  <c r="E509" i="28" s="1"/>
  <c r="E243" i="29"/>
  <c r="E243" i="28"/>
  <c r="E511" i="28" s="1"/>
  <c r="E245" i="29"/>
  <c r="E245" i="28"/>
  <c r="E513" i="28" s="1"/>
  <c r="E247" i="29"/>
  <c r="E247" i="28"/>
  <c r="E515" i="28" s="1"/>
  <c r="E249" i="29"/>
  <c r="E249" i="28"/>
  <c r="E517" i="28" s="1"/>
  <c r="E251" i="29"/>
  <c r="E251" i="28"/>
  <c r="E519" i="28" s="1"/>
  <c r="E253" i="29"/>
  <c r="E253" i="28"/>
  <c r="E521" i="28" s="1"/>
  <c r="E255" i="29"/>
  <c r="E255" i="28"/>
  <c r="E523" i="28" s="1"/>
  <c r="E257" i="29"/>
  <c r="E257" i="28"/>
  <c r="E525" i="28" s="1"/>
  <c r="E259" i="29"/>
  <c r="E259" i="28"/>
  <c r="E527" i="28" s="1"/>
  <c r="E261" i="29"/>
  <c r="E261" i="28"/>
  <c r="E529" i="28" s="1"/>
  <c r="E263" i="29"/>
  <c r="E263" i="28"/>
  <c r="E264" i="29"/>
  <c r="E264" i="28"/>
  <c r="E532" i="28" s="1"/>
  <c r="E266" i="29"/>
  <c r="E266" i="28"/>
  <c r="E534" i="28" s="1"/>
  <c r="F4" i="29"/>
  <c r="F4" i="28"/>
  <c r="F272" i="28" s="1"/>
  <c r="F6" i="29"/>
  <c r="F6" i="28"/>
  <c r="F274" i="28" s="1"/>
  <c r="F8" i="29"/>
  <c r="F8" i="28"/>
  <c r="F276" i="28" s="1"/>
  <c r="F10" i="29"/>
  <c r="F10" i="28"/>
  <c r="F278" i="28" s="1"/>
  <c r="F12" i="29"/>
  <c r="F12" i="28"/>
  <c r="F280" i="28" s="1"/>
  <c r="F14" i="29"/>
  <c r="F14" i="28"/>
  <c r="F282" i="28" s="1"/>
  <c r="F16" i="29"/>
  <c r="F16" i="28"/>
  <c r="F284" i="28" s="1"/>
  <c r="F18" i="29"/>
  <c r="F18" i="28"/>
  <c r="F286" i="28" s="1"/>
  <c r="F20" i="29"/>
  <c r="F20" i="28"/>
  <c r="F288" i="28" s="1"/>
  <c r="F22" i="29"/>
  <c r="F22" i="28"/>
  <c r="F290" i="28" s="1"/>
  <c r="F24" i="29"/>
  <c r="F24" i="28"/>
  <c r="F292" i="28" s="1"/>
  <c r="F26" i="29"/>
  <c r="F26" i="28"/>
  <c r="F294" i="28" s="1"/>
  <c r="F29" i="29"/>
  <c r="F29" i="28"/>
  <c r="F297" i="28" s="1"/>
  <c r="F31" i="29"/>
  <c r="F31" i="28"/>
  <c r="F299" i="28" s="1"/>
  <c r="F34" i="29"/>
  <c r="F34" i="28"/>
  <c r="F35" i="29"/>
  <c r="F35" i="28"/>
  <c r="F303" i="28" s="1"/>
  <c r="F37" i="29"/>
  <c r="F37" i="28"/>
  <c r="F305" i="28" s="1"/>
  <c r="F40" i="29"/>
  <c r="F40" i="28"/>
  <c r="F41" i="29"/>
  <c r="F41" i="28"/>
  <c r="F309" i="28" s="1"/>
  <c r="F43" i="29"/>
  <c r="F43" i="28"/>
  <c r="F311" i="28" s="1"/>
  <c r="F45" i="29"/>
  <c r="F45" i="28"/>
  <c r="F313" i="28" s="1"/>
  <c r="F48" i="29"/>
  <c r="F48" i="28"/>
  <c r="F316" i="28" s="1"/>
  <c r="F50" i="29"/>
  <c r="F50" i="28"/>
  <c r="F51" i="29"/>
  <c r="F51" i="28"/>
  <c r="F319" i="28" s="1"/>
  <c r="F53" i="29"/>
  <c r="F53" i="28"/>
  <c r="F321" i="28" s="1"/>
  <c r="F56" i="29"/>
  <c r="F56" i="28"/>
  <c r="F324" i="28" s="1"/>
  <c r="F58" i="29"/>
  <c r="F58" i="28"/>
  <c r="F326" i="28" s="1"/>
  <c r="F60" i="29"/>
  <c r="F60" i="28"/>
  <c r="F328" i="28" s="1"/>
  <c r="F62" i="29"/>
  <c r="F62" i="28"/>
  <c r="F330" i="28" s="1"/>
  <c r="F64" i="29"/>
  <c r="F64" i="28"/>
  <c r="F332" i="28" s="1"/>
  <c r="F66" i="29"/>
  <c r="F66" i="28"/>
  <c r="F334" i="28" s="1"/>
  <c r="F68" i="29"/>
  <c r="F68" i="28"/>
  <c r="F336" i="28" s="1"/>
  <c r="F70" i="29"/>
  <c r="F70" i="28"/>
  <c r="F338" i="28" s="1"/>
  <c r="F72" i="29"/>
  <c r="F72" i="28"/>
  <c r="F340" i="28" s="1"/>
  <c r="F75" i="29"/>
  <c r="F75" i="28"/>
  <c r="F343" i="28" s="1"/>
  <c r="F77" i="29"/>
  <c r="F77" i="28"/>
  <c r="F78" i="29"/>
  <c r="F78" i="28"/>
  <c r="F346" i="28" s="1"/>
  <c r="F80" i="29"/>
  <c r="F80" i="28"/>
  <c r="F348" i="28" s="1"/>
  <c r="F82" i="29"/>
  <c r="F82" i="28"/>
  <c r="F350" i="28" s="1"/>
  <c r="F84" i="29"/>
  <c r="F84" i="28"/>
  <c r="F352" i="28" s="1"/>
  <c r="F86" i="29"/>
  <c r="F86" i="28"/>
  <c r="F354" i="28" s="1"/>
  <c r="F88" i="29"/>
  <c r="F88" i="28"/>
  <c r="F356" i="28" s="1"/>
  <c r="F90" i="29"/>
  <c r="F90" i="28"/>
  <c r="F358" i="28" s="1"/>
  <c r="F92" i="29"/>
  <c r="F92" i="28"/>
  <c r="F360" i="28" s="1"/>
  <c r="F94" i="29"/>
  <c r="F94" i="28"/>
  <c r="F362" i="28" s="1"/>
  <c r="F96" i="29"/>
  <c r="F96" i="28"/>
  <c r="F364" i="28" s="1"/>
  <c r="F98" i="29"/>
  <c r="F98" i="28"/>
  <c r="F366" i="28" s="1"/>
  <c r="F100" i="29"/>
  <c r="F100" i="28"/>
  <c r="F368" i="28" s="1"/>
  <c r="F102" i="29"/>
  <c r="F102" i="28"/>
  <c r="F370" i="28" s="1"/>
  <c r="F104" i="29"/>
  <c r="F104" i="28"/>
  <c r="F372" i="28" s="1"/>
  <c r="F106" i="29"/>
  <c r="F106" i="28"/>
  <c r="F374" i="28" s="1"/>
  <c r="F108" i="29"/>
  <c r="F108" i="28"/>
  <c r="F376" i="28" s="1"/>
  <c r="F110" i="29"/>
  <c r="F110" i="28"/>
  <c r="F378" i="28" s="1"/>
  <c r="F112" i="29"/>
  <c r="F112" i="28"/>
  <c r="F380" i="28" s="1"/>
  <c r="F114" i="29"/>
  <c r="F114" i="28"/>
  <c r="F382" i="28" s="1"/>
  <c r="F116" i="29"/>
  <c r="F116" i="28"/>
  <c r="F384" i="28" s="1"/>
  <c r="F118" i="29"/>
  <c r="F118" i="28"/>
  <c r="F386" i="28" s="1"/>
  <c r="F121" i="29"/>
  <c r="F121" i="28"/>
  <c r="F389" i="28" s="1"/>
  <c r="F123" i="29"/>
  <c r="F123" i="28"/>
  <c r="F391" i="28" s="1"/>
  <c r="F125" i="29"/>
  <c r="F125" i="28"/>
  <c r="F393" i="28" s="1"/>
  <c r="F127" i="29"/>
  <c r="F127" i="28"/>
  <c r="F395" i="28" s="1"/>
  <c r="F129" i="29"/>
  <c r="F129" i="28"/>
  <c r="F397" i="28" s="1"/>
  <c r="F131" i="29"/>
  <c r="F131" i="28"/>
  <c r="F399" i="28" s="1"/>
  <c r="F133" i="29"/>
  <c r="F133" i="28"/>
  <c r="F401" i="28" s="1"/>
  <c r="F135" i="29"/>
  <c r="F135" i="28"/>
  <c r="F403" i="28" s="1"/>
  <c r="F137" i="29"/>
  <c r="F137" i="28"/>
  <c r="F405" i="28" s="1"/>
  <c r="F139" i="29"/>
  <c r="F139" i="28"/>
  <c r="F407" i="28" s="1"/>
  <c r="F141" i="29"/>
  <c r="F141" i="28"/>
  <c r="F409" i="28" s="1"/>
  <c r="F143" i="29"/>
  <c r="F143" i="28"/>
  <c r="F411" i="28" s="1"/>
  <c r="F145" i="29"/>
  <c r="F145" i="28"/>
  <c r="F413" i="28" s="1"/>
  <c r="F147" i="29"/>
  <c r="F147" i="28"/>
  <c r="F415" i="28" s="1"/>
  <c r="F149" i="29"/>
  <c r="F149" i="28"/>
  <c r="F417" i="28" s="1"/>
  <c r="F151" i="29"/>
  <c r="F151" i="28"/>
  <c r="F419" i="28" s="1"/>
  <c r="F153" i="29"/>
  <c r="F153" i="28"/>
  <c r="F421" i="28" s="1"/>
  <c r="F155" i="29"/>
  <c r="F155" i="28"/>
  <c r="F423" i="28" s="1"/>
  <c r="F157" i="29"/>
  <c r="F157" i="28"/>
  <c r="F425" i="28" s="1"/>
  <c r="F159" i="29"/>
  <c r="F159" i="28"/>
  <c r="F427" i="28" s="1"/>
  <c r="F161" i="29"/>
  <c r="F161" i="28"/>
  <c r="F429" i="28" s="1"/>
  <c r="F163" i="29"/>
  <c r="F163" i="28"/>
  <c r="F431" i="28" s="1"/>
  <c r="F165" i="29"/>
  <c r="F165" i="28"/>
  <c r="F433" i="28" s="1"/>
  <c r="F167" i="29"/>
  <c r="F167" i="28"/>
  <c r="F435" i="28" s="1"/>
  <c r="F169" i="29"/>
  <c r="F169" i="28"/>
  <c r="F437" i="28" s="1"/>
  <c r="F171" i="29"/>
  <c r="F171" i="28"/>
  <c r="F439" i="28" s="1"/>
  <c r="F173" i="29"/>
  <c r="F173" i="28"/>
  <c r="F441" i="28" s="1"/>
  <c r="F175" i="29"/>
  <c r="F175" i="28"/>
  <c r="F443" i="28" s="1"/>
  <c r="F177" i="29"/>
  <c r="F177" i="28"/>
  <c r="F445" i="28" s="1"/>
  <c r="F179" i="29"/>
  <c r="F179" i="28"/>
  <c r="F447" i="28" s="1"/>
  <c r="F181" i="29"/>
  <c r="F181" i="28"/>
  <c r="F449" i="28" s="1"/>
  <c r="F183" i="29"/>
  <c r="F183" i="28"/>
  <c r="F451" i="28" s="1"/>
  <c r="F185" i="29"/>
  <c r="F185" i="28"/>
  <c r="F453" i="28" s="1"/>
  <c r="F187" i="29"/>
  <c r="F187" i="28"/>
  <c r="F455" i="28" s="1"/>
  <c r="F189" i="29"/>
  <c r="F189" i="28"/>
  <c r="F457" i="28" s="1"/>
  <c r="F191" i="29"/>
  <c r="F191" i="28"/>
  <c r="F459" i="28" s="1"/>
  <c r="F193" i="29"/>
  <c r="F193" i="28"/>
  <c r="F461" i="28" s="1"/>
  <c r="F195" i="29"/>
  <c r="F195" i="28"/>
  <c r="F463" i="28" s="1"/>
  <c r="F197" i="29"/>
  <c r="F197" i="28"/>
  <c r="F465" i="28" s="1"/>
  <c r="F199" i="29"/>
  <c r="F199" i="28"/>
  <c r="F467" i="28" s="1"/>
  <c r="F201" i="29"/>
  <c r="F201" i="28"/>
  <c r="F202" i="29"/>
  <c r="F202" i="28"/>
  <c r="F470" i="28" s="1"/>
  <c r="F204" i="29"/>
  <c r="F204" i="28"/>
  <c r="F472" i="28" s="1"/>
  <c r="F206" i="29"/>
  <c r="F206" i="28"/>
  <c r="F474" i="28" s="1"/>
  <c r="F208" i="29"/>
  <c r="F208" i="28"/>
  <c r="F476" i="28" s="1"/>
  <c r="F210" i="29"/>
  <c r="F210" i="28"/>
  <c r="F478" i="28" s="1"/>
  <c r="F212" i="29"/>
  <c r="F212" i="28"/>
  <c r="F480" i="28" s="1"/>
  <c r="F215" i="29"/>
  <c r="F215" i="28"/>
  <c r="F483" i="28" s="1"/>
  <c r="F217" i="29"/>
  <c r="F217" i="28"/>
  <c r="F485" i="28" s="1"/>
  <c r="F219" i="29"/>
  <c r="F219" i="28"/>
  <c r="F487" i="28" s="1"/>
  <c r="F221" i="29"/>
  <c r="F221" i="28"/>
  <c r="F489" i="28" s="1"/>
  <c r="F223" i="29"/>
  <c r="F223" i="28"/>
  <c r="F491" i="28" s="1"/>
  <c r="F225" i="29"/>
  <c r="F225" i="28"/>
  <c r="F493" i="28" s="1"/>
  <c r="F227" i="29"/>
  <c r="F227" i="28"/>
  <c r="F495" i="28" s="1"/>
  <c r="F229" i="29"/>
  <c r="F229" i="28"/>
  <c r="F497" i="28" s="1"/>
  <c r="F231" i="29"/>
  <c r="F231" i="28"/>
  <c r="F499" i="28" s="1"/>
  <c r="F233" i="29"/>
  <c r="F233" i="28"/>
  <c r="F501" i="28" s="1"/>
  <c r="F235" i="29"/>
  <c r="F235" i="28"/>
  <c r="F503" i="28" s="1"/>
  <c r="F237" i="29"/>
  <c r="F237" i="28"/>
  <c r="F505" i="28" s="1"/>
  <c r="F239" i="29"/>
  <c r="F239" i="28"/>
  <c r="F507" i="28" s="1"/>
  <c r="F241" i="29"/>
  <c r="F241" i="28"/>
  <c r="F242" i="29"/>
  <c r="F242" i="28"/>
  <c r="F510" i="28" s="1"/>
  <c r="F244" i="29"/>
  <c r="F244" i="28"/>
  <c r="F512" i="28" s="1"/>
  <c r="F246" i="29"/>
  <c r="F246" i="28"/>
  <c r="F514" i="28" s="1"/>
  <c r="F248" i="29"/>
  <c r="F248" i="28"/>
  <c r="F516" i="28" s="1"/>
  <c r="F250" i="29"/>
  <c r="F250" i="28"/>
  <c r="F518" i="28" s="1"/>
  <c r="F252" i="29"/>
  <c r="F252" i="28"/>
  <c r="F520" i="28" s="1"/>
  <c r="F255" i="29"/>
  <c r="F255" i="28"/>
  <c r="F256" i="29"/>
  <c r="F256" i="28"/>
  <c r="F524" i="28" s="1"/>
  <c r="F258" i="29"/>
  <c r="F258" i="28"/>
  <c r="F526" i="28" s="1"/>
  <c r="F260" i="29"/>
  <c r="F260" i="28"/>
  <c r="F528" i="28" s="1"/>
  <c r="F262" i="29"/>
  <c r="F262" i="28"/>
  <c r="F530" i="28" s="1"/>
  <c r="F265" i="29"/>
  <c r="F265" i="28"/>
  <c r="F266" i="29"/>
  <c r="F266" i="28"/>
  <c r="F534" i="28" s="1"/>
  <c r="G3" i="29"/>
  <c r="G3" i="28"/>
  <c r="G271" i="28" s="1"/>
  <c r="G7" i="29"/>
  <c r="G7" i="28"/>
  <c r="G275" i="28" s="1"/>
  <c r="G11" i="29"/>
  <c r="G11" i="28"/>
  <c r="G279" i="28" s="1"/>
  <c r="G13" i="29"/>
  <c r="G13" i="28"/>
  <c r="G281" i="28" s="1"/>
  <c r="G17" i="29"/>
  <c r="G17" i="28"/>
  <c r="G285" i="28" s="1"/>
  <c r="G23" i="29"/>
  <c r="G23" i="28"/>
  <c r="G291" i="28" s="1"/>
  <c r="G25" i="29"/>
  <c r="G25" i="28"/>
  <c r="G293" i="28" s="1"/>
  <c r="G29" i="29"/>
  <c r="G29" i="28"/>
  <c r="G297" i="28" s="1"/>
  <c r="G33" i="29"/>
  <c r="G33" i="28"/>
  <c r="G301" i="28" s="1"/>
  <c r="G37" i="29"/>
  <c r="G37" i="28"/>
  <c r="G305" i="28" s="1"/>
  <c r="G41" i="29"/>
  <c r="G41" i="28"/>
  <c r="G309" i="28" s="1"/>
  <c r="G45" i="29"/>
  <c r="G45" i="28"/>
  <c r="G313" i="28" s="1"/>
  <c r="G49" i="29"/>
  <c r="G49" i="28"/>
  <c r="G317" i="28" s="1"/>
  <c r="G53" i="29"/>
  <c r="G53" i="28"/>
  <c r="G321" i="28" s="1"/>
  <c r="G57" i="29"/>
  <c r="G57" i="28"/>
  <c r="G325" i="28" s="1"/>
  <c r="G61" i="29"/>
  <c r="G61" i="28"/>
  <c r="G329" i="28" s="1"/>
  <c r="G65" i="29"/>
  <c r="G65" i="28"/>
  <c r="G333" i="28" s="1"/>
  <c r="G69" i="29"/>
  <c r="G69" i="28"/>
  <c r="G337" i="28" s="1"/>
  <c r="G71" i="29"/>
  <c r="G71" i="28"/>
  <c r="G339" i="28" s="1"/>
  <c r="G75" i="29"/>
  <c r="G75" i="28"/>
  <c r="G343" i="28" s="1"/>
  <c r="G81" i="29"/>
  <c r="G81" i="28"/>
  <c r="G349" i="28" s="1"/>
  <c r="G85" i="29"/>
  <c r="G85" i="28"/>
  <c r="G353" i="28" s="1"/>
  <c r="G89" i="29"/>
  <c r="G89" i="28"/>
  <c r="G357" i="28" s="1"/>
  <c r="G93" i="29"/>
  <c r="G93" i="28"/>
  <c r="G361" i="28" s="1"/>
  <c r="G97" i="29"/>
  <c r="G97" i="28"/>
  <c r="G365" i="28" s="1"/>
  <c r="G101" i="29"/>
  <c r="G101" i="28"/>
  <c r="G369" i="28" s="1"/>
  <c r="G105" i="29"/>
  <c r="G105" i="28"/>
  <c r="G373" i="28" s="1"/>
  <c r="G109" i="29"/>
  <c r="G109" i="28"/>
  <c r="G377" i="28" s="1"/>
  <c r="G113" i="29"/>
  <c r="G113" i="28"/>
  <c r="G381" i="28" s="1"/>
  <c r="G117" i="29"/>
  <c r="G117" i="28"/>
  <c r="G385" i="28" s="1"/>
  <c r="G121" i="29"/>
  <c r="G121" i="28"/>
  <c r="G389" i="28" s="1"/>
  <c r="G125" i="29"/>
  <c r="G125" i="28"/>
  <c r="G393" i="28" s="1"/>
  <c r="G129" i="29"/>
  <c r="G129" i="28"/>
  <c r="G397" i="28" s="1"/>
  <c r="G133" i="29"/>
  <c r="G133" i="28"/>
  <c r="G401" i="28" s="1"/>
  <c r="G137" i="29"/>
  <c r="G137" i="28"/>
  <c r="G405" i="28" s="1"/>
  <c r="G139" i="29"/>
  <c r="G139" i="28"/>
  <c r="G407" i="28" s="1"/>
  <c r="G143" i="29"/>
  <c r="G143" i="28"/>
  <c r="G411" i="28" s="1"/>
  <c r="G147" i="29"/>
  <c r="G147" i="28"/>
  <c r="G415" i="28" s="1"/>
  <c r="G151" i="29"/>
  <c r="G151" i="28"/>
  <c r="G419" i="28" s="1"/>
  <c r="G155" i="29"/>
  <c r="G155" i="28"/>
  <c r="G423" i="28" s="1"/>
  <c r="G159" i="29"/>
  <c r="G159" i="28"/>
  <c r="G427" i="28" s="1"/>
  <c r="G165" i="29"/>
  <c r="G165" i="28"/>
  <c r="G433" i="28" s="1"/>
  <c r="G169" i="29"/>
  <c r="G169" i="28"/>
  <c r="G437" i="28" s="1"/>
  <c r="G173" i="29"/>
  <c r="G173" i="28"/>
  <c r="G441" i="28" s="1"/>
  <c r="G177" i="29"/>
  <c r="G177" i="28"/>
  <c r="G445" i="28" s="1"/>
  <c r="G193" i="29"/>
  <c r="G193" i="28"/>
  <c r="G461" i="28" s="1"/>
  <c r="H155" i="29"/>
  <c r="H155" i="28"/>
  <c r="H423" i="28" s="1"/>
  <c r="H157" i="29"/>
  <c r="H157" i="28"/>
  <c r="H425" i="28" s="1"/>
  <c r="H159" i="29"/>
  <c r="H159" i="28"/>
  <c r="H427" i="28" s="1"/>
  <c r="H161" i="29"/>
  <c r="H161" i="28"/>
  <c r="H429" i="28" s="1"/>
  <c r="H163" i="29"/>
  <c r="H163" i="28"/>
  <c r="H431" i="28" s="1"/>
  <c r="H165" i="29"/>
  <c r="H165" i="28"/>
  <c r="H433" i="28" s="1"/>
  <c r="H167" i="29"/>
  <c r="H167" i="28"/>
  <c r="H435" i="28" s="1"/>
  <c r="H169" i="29"/>
  <c r="H169" i="28"/>
  <c r="H437" i="28" s="1"/>
  <c r="H171" i="29"/>
  <c r="H171" i="28"/>
  <c r="H439" i="28" s="1"/>
  <c r="H173" i="29"/>
  <c r="H173" i="28"/>
  <c r="H441" i="28" s="1"/>
  <c r="H175" i="29"/>
  <c r="H175" i="28"/>
  <c r="H443" i="28" s="1"/>
  <c r="H177" i="29"/>
  <c r="H177" i="28"/>
  <c r="H445" i="28" s="1"/>
  <c r="H179" i="29"/>
  <c r="H179" i="28"/>
  <c r="H447" i="28" s="1"/>
  <c r="H181" i="29"/>
  <c r="H181" i="28"/>
  <c r="H449" i="28" s="1"/>
  <c r="H183" i="29"/>
  <c r="H183" i="28"/>
  <c r="H451" i="28" s="1"/>
  <c r="H185" i="29"/>
  <c r="H185" i="28"/>
  <c r="H453" i="28" s="1"/>
  <c r="H187" i="29"/>
  <c r="H187" i="28"/>
  <c r="H455" i="28" s="1"/>
  <c r="H189" i="29"/>
  <c r="H189" i="28"/>
  <c r="H457" i="28" s="1"/>
  <c r="H191" i="29"/>
  <c r="H191" i="28"/>
  <c r="H459" i="28" s="1"/>
  <c r="H193" i="29"/>
  <c r="H193" i="28"/>
  <c r="H461" i="28" s="1"/>
  <c r="H195" i="29"/>
  <c r="H195" i="28"/>
  <c r="H463" i="28" s="1"/>
  <c r="H197" i="29"/>
  <c r="H197" i="28"/>
  <c r="H465" i="28" s="1"/>
  <c r="H199" i="29"/>
  <c r="H199" i="28"/>
  <c r="H467" i="28" s="1"/>
  <c r="H201" i="29"/>
  <c r="H201" i="28"/>
  <c r="H469" i="28" s="1"/>
  <c r="H203" i="29"/>
  <c r="H203" i="28"/>
  <c r="H471" i="28" s="1"/>
  <c r="H205" i="29"/>
  <c r="H205" i="28"/>
  <c r="H473" i="28" s="1"/>
  <c r="H208" i="29"/>
  <c r="H208" i="28"/>
  <c r="H476" i="28" s="1"/>
  <c r="H210" i="29"/>
  <c r="H210" i="28"/>
  <c r="H478" i="28" s="1"/>
  <c r="H212" i="29"/>
  <c r="H212" i="28"/>
  <c r="H480" i="28" s="1"/>
  <c r="H214" i="29"/>
  <c r="H214" i="28"/>
  <c r="H482" i="28" s="1"/>
  <c r="H216" i="29"/>
  <c r="H216" i="28"/>
  <c r="H484" i="28" s="1"/>
  <c r="H218" i="29"/>
  <c r="H218" i="28"/>
  <c r="H486" i="28" s="1"/>
  <c r="H220" i="29"/>
  <c r="H220" i="28"/>
  <c r="H488" i="28" s="1"/>
  <c r="H222" i="29"/>
  <c r="H222" i="28"/>
  <c r="H490" i="28" s="1"/>
  <c r="H224" i="29"/>
  <c r="H224" i="28"/>
  <c r="H492" i="28" s="1"/>
  <c r="H226" i="29"/>
  <c r="H226" i="28"/>
  <c r="H494" i="28" s="1"/>
  <c r="H228" i="29"/>
  <c r="H228" i="28"/>
  <c r="H496" i="28" s="1"/>
  <c r="H230" i="29"/>
  <c r="H230" i="28"/>
  <c r="H498" i="28" s="1"/>
  <c r="H232" i="29"/>
  <c r="H232" i="28"/>
  <c r="H500" i="28" s="1"/>
  <c r="H234" i="29"/>
  <c r="H234" i="28"/>
  <c r="H502" i="28" s="1"/>
  <c r="H236" i="29"/>
  <c r="H236" i="28"/>
  <c r="H504" i="28" s="1"/>
  <c r="H238" i="29"/>
  <c r="H238" i="28"/>
  <c r="H506" i="28" s="1"/>
  <c r="H240" i="29"/>
  <c r="H240" i="28"/>
  <c r="H508" i="28" s="1"/>
  <c r="H242" i="29"/>
  <c r="H242" i="28"/>
  <c r="H510" i="28" s="1"/>
  <c r="H244" i="29"/>
  <c r="H244" i="28"/>
  <c r="H512" i="28" s="1"/>
  <c r="H246" i="29"/>
  <c r="H246" i="28"/>
  <c r="H514" i="28" s="1"/>
  <c r="H248" i="29"/>
  <c r="H248" i="28"/>
  <c r="H516" i="28" s="1"/>
  <c r="H250" i="29"/>
  <c r="H250" i="28"/>
  <c r="H518" i="28" s="1"/>
  <c r="H252" i="29"/>
  <c r="H252" i="28"/>
  <c r="H520" i="28" s="1"/>
  <c r="H254" i="29"/>
  <c r="H254" i="28"/>
  <c r="H522" i="28" s="1"/>
  <c r="H256" i="29"/>
  <c r="H256" i="28"/>
  <c r="H524" i="28" s="1"/>
  <c r="H258" i="29"/>
  <c r="H258" i="28"/>
  <c r="H526" i="28" s="1"/>
  <c r="H261" i="29"/>
  <c r="H261" i="28"/>
  <c r="H529" i="28" s="1"/>
  <c r="H263" i="29"/>
  <c r="H263" i="28"/>
  <c r="H531" i="28" s="1"/>
  <c r="H265" i="29"/>
  <c r="H265" i="28"/>
  <c r="H533" i="28" s="1"/>
  <c r="H267" i="29"/>
  <c r="H267" i="28"/>
  <c r="I3" i="29"/>
  <c r="I3" i="28"/>
  <c r="I271" i="28" s="1"/>
  <c r="I5" i="29"/>
  <c r="I5" i="28"/>
  <c r="I273" i="28" s="1"/>
  <c r="I7" i="29"/>
  <c r="I7" i="28"/>
  <c r="I275" i="28" s="1"/>
  <c r="I10" i="29"/>
  <c r="I10" i="28"/>
  <c r="I278" i="28" s="1"/>
  <c r="I12" i="29"/>
  <c r="I12" i="28"/>
  <c r="I280" i="28" s="1"/>
  <c r="I14" i="29"/>
  <c r="I14" i="28"/>
  <c r="I15" i="29"/>
  <c r="I15" i="28"/>
  <c r="I283" i="28" s="1"/>
  <c r="I17" i="29"/>
  <c r="I17" i="28"/>
  <c r="I285" i="28" s="1"/>
  <c r="I19" i="29"/>
  <c r="I19" i="28"/>
  <c r="I287" i="28" s="1"/>
  <c r="I21" i="29"/>
  <c r="I21" i="28"/>
  <c r="I289" i="28" s="1"/>
  <c r="I23" i="29"/>
  <c r="I23" i="28"/>
  <c r="I291" i="28" s="1"/>
  <c r="I25" i="29"/>
  <c r="I25" i="28"/>
  <c r="I293" i="28" s="1"/>
  <c r="I27" i="29"/>
  <c r="I27" i="28"/>
  <c r="I295" i="28" s="1"/>
  <c r="I29" i="29"/>
  <c r="I29" i="28"/>
  <c r="I297" i="28" s="1"/>
  <c r="I31" i="29"/>
  <c r="I31" i="28"/>
  <c r="I299" i="28" s="1"/>
  <c r="I33" i="29"/>
  <c r="I33" i="28"/>
  <c r="I301" i="28" s="1"/>
  <c r="I35" i="29"/>
  <c r="I35" i="28"/>
  <c r="I303" i="28" s="1"/>
  <c r="I38" i="29"/>
  <c r="I38" i="28"/>
  <c r="I39" i="29"/>
  <c r="I39" i="28"/>
  <c r="I307" i="28" s="1"/>
  <c r="I41" i="29"/>
  <c r="I41" i="28"/>
  <c r="I309" i="28" s="1"/>
  <c r="I44" i="29"/>
  <c r="I44" i="28"/>
  <c r="I312" i="28" s="1"/>
  <c r="I46" i="29"/>
  <c r="I46" i="28"/>
  <c r="I314" i="28" s="1"/>
  <c r="I48" i="29"/>
  <c r="I48" i="28"/>
  <c r="I316" i="28" s="1"/>
  <c r="I50" i="29"/>
  <c r="I50" i="28"/>
  <c r="I318" i="28" s="1"/>
  <c r="I52" i="29"/>
  <c r="I52" i="28"/>
  <c r="I320" i="28" s="1"/>
  <c r="I54" i="29"/>
  <c r="I54" i="28"/>
  <c r="I322" i="28" s="1"/>
  <c r="I56" i="29"/>
  <c r="I56" i="28"/>
  <c r="I58" i="29"/>
  <c r="I58" i="28"/>
  <c r="I60" i="29"/>
  <c r="I60" i="28"/>
  <c r="I62" i="29"/>
  <c r="I62" i="28"/>
  <c r="I64" i="29"/>
  <c r="I64" i="28"/>
  <c r="I66" i="29"/>
  <c r="I66" i="28"/>
  <c r="I68" i="29"/>
  <c r="I68" i="28"/>
  <c r="I70" i="29"/>
  <c r="I70" i="28"/>
  <c r="I72" i="29"/>
  <c r="I72" i="28"/>
  <c r="I75" i="29"/>
  <c r="I75" i="28"/>
  <c r="I77" i="29"/>
  <c r="I77" i="28"/>
  <c r="I79" i="29"/>
  <c r="I79" i="28"/>
  <c r="I347" i="28" s="1"/>
  <c r="I81" i="29"/>
  <c r="I81" i="28"/>
  <c r="I349" i="28" s="1"/>
  <c r="I83" i="29"/>
  <c r="I83" i="28"/>
  <c r="I351" i="28" s="1"/>
  <c r="I85" i="29"/>
  <c r="I85" i="28"/>
  <c r="I86" i="29"/>
  <c r="I86" i="28"/>
  <c r="I354" i="28" s="1"/>
  <c r="I88" i="29"/>
  <c r="I88" i="28"/>
  <c r="I356" i="28" s="1"/>
  <c r="I90" i="29"/>
  <c r="I90" i="28"/>
  <c r="I358" i="28" s="1"/>
  <c r="I92" i="29"/>
  <c r="I92" i="28"/>
  <c r="I360" i="28" s="1"/>
  <c r="I94" i="29"/>
  <c r="I94" i="28"/>
  <c r="I362" i="28" s="1"/>
  <c r="I96" i="29"/>
  <c r="I96" i="28"/>
  <c r="I364" i="28" s="1"/>
  <c r="I98" i="29"/>
  <c r="I98" i="28"/>
  <c r="I366" i="28" s="1"/>
  <c r="I100" i="29"/>
  <c r="I100" i="28"/>
  <c r="I368" i="28" s="1"/>
  <c r="I102" i="29"/>
  <c r="I102" i="28"/>
  <c r="I370" i="28" s="1"/>
  <c r="I104" i="29"/>
  <c r="I104" i="28"/>
  <c r="I372" i="28" s="1"/>
  <c r="I106" i="29"/>
  <c r="I106" i="28"/>
  <c r="I374" i="28" s="1"/>
  <c r="I108" i="29"/>
  <c r="I108" i="28"/>
  <c r="I376" i="28" s="1"/>
  <c r="I110" i="29"/>
  <c r="I110" i="28"/>
  <c r="I111" i="29"/>
  <c r="I111" i="28"/>
  <c r="I379" i="28" s="1"/>
  <c r="I113" i="29"/>
  <c r="I113" i="28"/>
  <c r="I381" i="28" s="1"/>
  <c r="I115" i="29"/>
  <c r="I115" i="28"/>
  <c r="I383" i="28" s="1"/>
  <c r="I117" i="29"/>
  <c r="I117" i="28"/>
  <c r="I385" i="28" s="1"/>
  <c r="I119" i="29"/>
  <c r="I119" i="28"/>
  <c r="I387" i="28" s="1"/>
  <c r="I121" i="29"/>
  <c r="I121" i="28"/>
  <c r="I389" i="28" s="1"/>
  <c r="I123" i="29"/>
  <c r="I123" i="28"/>
  <c r="I391" i="28" s="1"/>
  <c r="I126" i="29"/>
  <c r="I126" i="28"/>
  <c r="I394" i="28" s="1"/>
  <c r="I128" i="29"/>
  <c r="I128" i="28"/>
  <c r="I396" i="28" s="1"/>
  <c r="I130" i="29"/>
  <c r="I130" i="28"/>
  <c r="I131" i="29"/>
  <c r="I131" i="28"/>
  <c r="I399" i="28" s="1"/>
  <c r="I134" i="29"/>
  <c r="I134" i="28"/>
  <c r="I402" i="28" s="1"/>
  <c r="I136" i="29"/>
  <c r="I136" i="28"/>
  <c r="I404" i="28" s="1"/>
  <c r="I138" i="29"/>
  <c r="I138" i="28"/>
  <c r="I406" i="28" s="1"/>
  <c r="I140" i="29"/>
  <c r="I140" i="28"/>
  <c r="I408" i="28" s="1"/>
  <c r="I142" i="29"/>
  <c r="I142" i="28"/>
  <c r="I410" i="28" s="1"/>
  <c r="I144" i="29"/>
  <c r="I144" i="28"/>
  <c r="I412" i="28" s="1"/>
  <c r="I146" i="29"/>
  <c r="I146" i="28"/>
  <c r="I414" i="28" s="1"/>
  <c r="I148" i="29"/>
  <c r="I148" i="28"/>
  <c r="I416" i="28" s="1"/>
  <c r="I150" i="29"/>
  <c r="I150" i="28"/>
  <c r="I418" i="28" s="1"/>
  <c r="I152" i="29"/>
  <c r="I152" i="28"/>
  <c r="I420" i="28" s="1"/>
  <c r="I154" i="29"/>
  <c r="I154" i="28"/>
  <c r="I422" i="28" s="1"/>
  <c r="I156" i="29"/>
  <c r="I156" i="28"/>
  <c r="I424" i="28" s="1"/>
  <c r="I158" i="29"/>
  <c r="I158" i="28"/>
  <c r="I159" i="29"/>
  <c r="I159" i="28"/>
  <c r="I427" i="28" s="1"/>
  <c r="I161" i="29"/>
  <c r="I161" i="28"/>
  <c r="I429" i="28" s="1"/>
  <c r="I163" i="29"/>
  <c r="I163" i="28"/>
  <c r="I431" i="28" s="1"/>
  <c r="I166" i="29"/>
  <c r="I166" i="28"/>
  <c r="I434" i="28" s="1"/>
  <c r="I168" i="29"/>
  <c r="I168" i="28"/>
  <c r="I436" i="28" s="1"/>
  <c r="I170" i="29"/>
  <c r="I170" i="28"/>
  <c r="I438" i="28" s="1"/>
  <c r="I172" i="29"/>
  <c r="I172" i="28"/>
  <c r="I440" i="28" s="1"/>
  <c r="I175" i="29"/>
  <c r="I175" i="28"/>
  <c r="I443" i="28" s="1"/>
  <c r="I177" i="29"/>
  <c r="I177" i="28"/>
  <c r="I178" i="29"/>
  <c r="I178" i="28"/>
  <c r="I446" i="28" s="1"/>
  <c r="I180" i="29"/>
  <c r="I180" i="28"/>
  <c r="I448" i="28" s="1"/>
  <c r="I182" i="29"/>
  <c r="I182" i="28"/>
  <c r="I450" i="28" s="1"/>
  <c r="I184" i="29"/>
  <c r="I184" i="28"/>
  <c r="I452" i="28" s="1"/>
  <c r="I186" i="29"/>
  <c r="I186" i="28"/>
  <c r="I454" i="28" s="1"/>
  <c r="I188" i="29"/>
  <c r="I188" i="28"/>
  <c r="I456" i="28" s="1"/>
  <c r="I190" i="29"/>
  <c r="I190" i="28"/>
  <c r="I458" i="28" s="1"/>
  <c r="I192" i="29"/>
  <c r="I192" i="28"/>
  <c r="I460" i="28" s="1"/>
  <c r="I194" i="29"/>
  <c r="I194" i="28"/>
  <c r="I462" i="28" s="1"/>
  <c r="I196" i="29"/>
  <c r="I196" i="28"/>
  <c r="I464" i="28" s="1"/>
  <c r="I198" i="29"/>
  <c r="I198" i="28"/>
  <c r="I466" i="28" s="1"/>
  <c r="I200" i="29"/>
  <c r="I200" i="28"/>
  <c r="I468" i="28" s="1"/>
  <c r="I203" i="29"/>
  <c r="I203" i="28"/>
  <c r="I471" i="28" s="1"/>
  <c r="I205" i="29"/>
  <c r="I205" i="28"/>
  <c r="I473" i="28" s="1"/>
  <c r="I207" i="29"/>
  <c r="I207" i="28"/>
  <c r="I475" i="28" s="1"/>
  <c r="I209" i="29"/>
  <c r="I209" i="28"/>
  <c r="I477" i="28" s="1"/>
  <c r="I211" i="29"/>
  <c r="I211" i="28"/>
  <c r="I479" i="28" s="1"/>
  <c r="I213" i="29"/>
  <c r="I213" i="28"/>
  <c r="I481" i="28" s="1"/>
  <c r="I215" i="29"/>
  <c r="I215" i="28"/>
  <c r="I483" i="28" s="1"/>
  <c r="I217" i="29"/>
  <c r="I217" i="28"/>
  <c r="I485" i="28" s="1"/>
  <c r="I219" i="29"/>
  <c r="I219" i="28"/>
  <c r="I487" i="28" s="1"/>
  <c r="I222" i="29"/>
  <c r="I222" i="28"/>
  <c r="I490" i="28" s="1"/>
  <c r="I224" i="29"/>
  <c r="I224" i="28"/>
  <c r="I492" i="28" s="1"/>
  <c r="I226" i="29"/>
  <c r="I226" i="28"/>
  <c r="I494" i="28" s="1"/>
  <c r="I228" i="29"/>
  <c r="I228" i="28"/>
  <c r="I229" i="29"/>
  <c r="I229" i="28"/>
  <c r="I497" i="28" s="1"/>
  <c r="I231" i="29"/>
  <c r="I231" i="28"/>
  <c r="I499" i="28" s="1"/>
  <c r="I233" i="29"/>
  <c r="I233" i="28"/>
  <c r="I501" i="28" s="1"/>
  <c r="I235" i="29"/>
  <c r="I235" i="28"/>
  <c r="I503" i="28" s="1"/>
  <c r="I237" i="29"/>
  <c r="I237" i="28"/>
  <c r="I505" i="28" s="1"/>
  <c r="I239" i="29"/>
  <c r="I239" i="28"/>
  <c r="I507" i="28" s="1"/>
  <c r="I241" i="29"/>
  <c r="I241" i="28"/>
  <c r="I509" i="28" s="1"/>
  <c r="I243" i="29"/>
  <c r="I243" i="28"/>
  <c r="I511" i="28" s="1"/>
  <c r="I245" i="29"/>
  <c r="I245" i="28"/>
  <c r="I513" i="28" s="1"/>
  <c r="I247" i="29"/>
  <c r="I247" i="28"/>
  <c r="I515" i="28" s="1"/>
  <c r="I249" i="29"/>
  <c r="I249" i="28"/>
  <c r="I517" i="28" s="1"/>
  <c r="I251" i="29"/>
  <c r="I251" i="28"/>
  <c r="I252" i="29"/>
  <c r="I252" i="28"/>
  <c r="I520" i="28" s="1"/>
  <c r="I254" i="29"/>
  <c r="I254" i="28"/>
  <c r="I522" i="28" s="1"/>
  <c r="I256" i="29"/>
  <c r="I256" i="28"/>
  <c r="I524" i="28" s="1"/>
  <c r="I258" i="29"/>
  <c r="I258" i="28"/>
  <c r="I526" i="28" s="1"/>
  <c r="I260" i="29"/>
  <c r="I260" i="28"/>
  <c r="I528" i="28" s="1"/>
  <c r="I262" i="29"/>
  <c r="I262" i="28"/>
  <c r="I530" i="28" s="1"/>
  <c r="I264" i="29"/>
  <c r="I264" i="28"/>
  <c r="I532" i="28" s="1"/>
  <c r="I266" i="29"/>
  <c r="I266" i="28"/>
  <c r="I534" i="28" s="1"/>
  <c r="J3" i="29"/>
  <c r="J3" i="28"/>
  <c r="J271" i="28" s="1"/>
  <c r="J5" i="29"/>
  <c r="J5" i="28"/>
  <c r="J273" i="28" s="1"/>
  <c r="J7" i="29"/>
  <c r="J7" i="28"/>
  <c r="J275" i="28" s="1"/>
  <c r="J9" i="29"/>
  <c r="J9" i="28"/>
  <c r="J277" i="28" s="1"/>
  <c r="J11" i="29"/>
  <c r="J11" i="28"/>
  <c r="J279" i="28" s="1"/>
  <c r="J13" i="29"/>
  <c r="J13" i="28"/>
  <c r="J281" i="28" s="1"/>
  <c r="J15" i="29"/>
  <c r="J15" i="28"/>
  <c r="J283" i="28" s="1"/>
  <c r="J17" i="29"/>
  <c r="J17" i="28"/>
  <c r="J285" i="28" s="1"/>
  <c r="J19" i="29"/>
  <c r="J19" i="28"/>
  <c r="J287" i="28" s="1"/>
  <c r="J21" i="29"/>
  <c r="J21" i="28"/>
  <c r="J289" i="28" s="1"/>
  <c r="J23" i="29"/>
  <c r="J23" i="28"/>
  <c r="J291" i="28" s="1"/>
  <c r="J25" i="29"/>
  <c r="J25" i="28"/>
  <c r="J293" i="28" s="1"/>
  <c r="J27" i="29"/>
  <c r="J27" i="28"/>
  <c r="J295" i="28" s="1"/>
  <c r="J29" i="29"/>
  <c r="J29" i="28"/>
  <c r="J297" i="28" s="1"/>
  <c r="J31" i="29"/>
  <c r="J31" i="28"/>
  <c r="J299" i="28" s="1"/>
  <c r="J37" i="29"/>
  <c r="J37" i="28"/>
  <c r="J305" i="28" s="1"/>
  <c r="J39" i="29"/>
  <c r="J39" i="28"/>
  <c r="J307" i="28" s="1"/>
  <c r="J41" i="29"/>
  <c r="J41" i="28"/>
  <c r="J309" i="28" s="1"/>
  <c r="J43" i="29"/>
  <c r="J43" i="28"/>
  <c r="J311" i="28" s="1"/>
  <c r="J45" i="29"/>
  <c r="J45" i="28"/>
  <c r="J313" i="28" s="1"/>
  <c r="J47" i="29"/>
  <c r="J47" i="28"/>
  <c r="J315" i="28" s="1"/>
  <c r="J49" i="29"/>
  <c r="J49" i="28"/>
  <c r="J317" i="28" s="1"/>
  <c r="J51" i="29"/>
  <c r="J51" i="28"/>
  <c r="J319" i="28" s="1"/>
  <c r="J53" i="29"/>
  <c r="J53" i="28"/>
  <c r="J321" i="28" s="1"/>
  <c r="J55" i="29"/>
  <c r="J55" i="28"/>
  <c r="J323" i="28" s="1"/>
  <c r="J57" i="29"/>
  <c r="J57" i="28"/>
  <c r="J60" i="29"/>
  <c r="J60" i="28"/>
  <c r="J62" i="29"/>
  <c r="J62" i="28"/>
  <c r="J64" i="29"/>
  <c r="J64" i="28"/>
  <c r="J66" i="29"/>
  <c r="J66" i="28"/>
  <c r="J327" i="28" s="1"/>
  <c r="J68" i="29"/>
  <c r="J68" i="28"/>
  <c r="J332" i="28" s="1"/>
  <c r="J70" i="29"/>
  <c r="J70" i="28"/>
  <c r="J72" i="29"/>
  <c r="J72" i="28"/>
  <c r="J328" i="28" s="1"/>
  <c r="J74" i="29"/>
  <c r="J74" i="28"/>
  <c r="J76" i="29"/>
  <c r="J76" i="28"/>
  <c r="J77" i="29"/>
  <c r="J77" i="28"/>
  <c r="J335" i="28" s="1"/>
  <c r="J79" i="29"/>
  <c r="J79" i="28"/>
  <c r="J347" i="28" s="1"/>
  <c r="J81" i="29"/>
  <c r="J81" i="28"/>
  <c r="J349" i="28" s="1"/>
  <c r="J83" i="29"/>
  <c r="J83" i="28"/>
  <c r="J351" i="28" s="1"/>
  <c r="J85" i="29"/>
  <c r="J85" i="28"/>
  <c r="J353" i="28" s="1"/>
  <c r="J87" i="29"/>
  <c r="J87" i="28"/>
  <c r="J355" i="28" s="1"/>
  <c r="J89" i="29"/>
  <c r="J89" i="28"/>
  <c r="J357" i="28" s="1"/>
  <c r="J91" i="29"/>
  <c r="J91" i="28"/>
  <c r="J359" i="28" s="1"/>
  <c r="J93" i="29"/>
  <c r="J93" i="28"/>
  <c r="J361" i="28" s="1"/>
  <c r="J95" i="29"/>
  <c r="J95" i="28"/>
  <c r="J363" i="28" s="1"/>
  <c r="J97" i="29"/>
  <c r="J97" i="28"/>
  <c r="J365" i="28" s="1"/>
  <c r="J99" i="29"/>
  <c r="J99" i="28"/>
  <c r="J367" i="28" s="1"/>
  <c r="J101" i="29"/>
  <c r="J101" i="28"/>
  <c r="J369" i="28" s="1"/>
  <c r="J103" i="29"/>
  <c r="J103" i="28"/>
  <c r="J371" i="28" s="1"/>
  <c r="J105" i="29"/>
  <c r="J105" i="28"/>
  <c r="J373" i="28" s="1"/>
  <c r="J107" i="29"/>
  <c r="J107" i="28"/>
  <c r="J375" i="28" s="1"/>
  <c r="J109" i="29"/>
  <c r="J109" i="28"/>
  <c r="J377" i="28" s="1"/>
  <c r="J111" i="29"/>
  <c r="J111" i="28"/>
  <c r="J379" i="28" s="1"/>
  <c r="J113" i="29"/>
  <c r="J113" i="28"/>
  <c r="J381" i="28" s="1"/>
  <c r="J115" i="29"/>
  <c r="J115" i="28"/>
  <c r="J383" i="28" s="1"/>
  <c r="J117" i="29"/>
  <c r="J117" i="28"/>
  <c r="J385" i="28" s="1"/>
  <c r="J119" i="29"/>
  <c r="J119" i="28"/>
  <c r="J387" i="28" s="1"/>
  <c r="J121" i="29"/>
  <c r="J121" i="28"/>
  <c r="J389" i="28" s="1"/>
  <c r="J123" i="29"/>
  <c r="J123" i="28"/>
  <c r="J391" i="28" s="1"/>
  <c r="J125" i="29"/>
  <c r="J125" i="28"/>
  <c r="J393" i="28" s="1"/>
  <c r="J127" i="29"/>
  <c r="J127" i="28"/>
  <c r="J128" i="29"/>
  <c r="J128" i="28"/>
  <c r="J396" i="28" s="1"/>
  <c r="J130" i="29"/>
  <c r="J130" i="28"/>
  <c r="J398" i="28" s="1"/>
  <c r="J132" i="29"/>
  <c r="J132" i="28"/>
  <c r="J400" i="28" s="1"/>
  <c r="J134" i="29"/>
  <c r="J134" i="28"/>
  <c r="J402" i="28" s="1"/>
  <c r="J136" i="29"/>
  <c r="J136" i="28"/>
  <c r="J404" i="28" s="1"/>
  <c r="J138" i="29"/>
  <c r="J138" i="28"/>
  <c r="J406" i="28" s="1"/>
  <c r="J140" i="29"/>
  <c r="J140" i="28"/>
  <c r="J408" i="28" s="1"/>
  <c r="J142" i="29"/>
  <c r="J142" i="28"/>
  <c r="J410" i="28" s="1"/>
  <c r="J144" i="29"/>
  <c r="J144" i="28"/>
  <c r="J412" i="28" s="1"/>
  <c r="J146" i="29"/>
  <c r="J146" i="28"/>
  <c r="J414" i="28" s="1"/>
  <c r="J149" i="29"/>
  <c r="J149" i="28"/>
  <c r="J417" i="28" s="1"/>
  <c r="J151" i="29"/>
  <c r="J151" i="28"/>
  <c r="J419" i="28" s="1"/>
  <c r="J153" i="29"/>
  <c r="J153" i="28"/>
  <c r="J421" i="28" s="1"/>
  <c r="J155" i="29"/>
  <c r="J155" i="28"/>
  <c r="J423" i="28" s="1"/>
  <c r="J157" i="29"/>
  <c r="J157" i="28"/>
  <c r="J425" i="28" s="1"/>
  <c r="J159" i="29"/>
  <c r="J159" i="28"/>
  <c r="J427" i="28" s="1"/>
  <c r="J161" i="29"/>
  <c r="J161" i="28"/>
  <c r="J429" i="28" s="1"/>
  <c r="J163" i="29"/>
  <c r="J163" i="28"/>
  <c r="J431" i="28" s="1"/>
  <c r="J165" i="29"/>
  <c r="J165" i="28"/>
  <c r="J166" i="29"/>
  <c r="J166" i="28"/>
  <c r="J434" i="28" s="1"/>
  <c r="J168" i="29"/>
  <c r="J168" i="28"/>
  <c r="J436" i="28" s="1"/>
  <c r="J170" i="29"/>
  <c r="J170" i="28"/>
  <c r="J438" i="28" s="1"/>
  <c r="J172" i="29"/>
  <c r="J172" i="28"/>
  <c r="J440" i="28" s="1"/>
  <c r="J175" i="29"/>
  <c r="J175" i="28"/>
  <c r="J443" i="28" s="1"/>
  <c r="J177" i="29"/>
  <c r="J177" i="28"/>
  <c r="J445" i="28" s="1"/>
  <c r="J179" i="29"/>
  <c r="J179" i="28"/>
  <c r="J447" i="28" s="1"/>
  <c r="J181" i="29"/>
  <c r="J181" i="28"/>
  <c r="J449" i="28" s="1"/>
  <c r="J183" i="29"/>
  <c r="J183" i="28"/>
  <c r="J451" i="28" s="1"/>
  <c r="J185" i="29"/>
  <c r="J185" i="28"/>
  <c r="J453" i="28" s="1"/>
  <c r="J187" i="29"/>
  <c r="J187" i="28"/>
  <c r="J455" i="28" s="1"/>
  <c r="J189" i="29"/>
  <c r="J189" i="28"/>
  <c r="J457" i="28" s="1"/>
  <c r="J191" i="29"/>
  <c r="J191" i="28"/>
  <c r="J459" i="28" s="1"/>
  <c r="J193" i="29"/>
  <c r="J193" i="28"/>
  <c r="J461" i="28" s="1"/>
  <c r="J195" i="29"/>
  <c r="J195" i="28"/>
  <c r="J463" i="28" s="1"/>
  <c r="J197" i="29"/>
  <c r="J197" i="28"/>
  <c r="J465" i="28" s="1"/>
  <c r="J199" i="29"/>
  <c r="J199" i="28"/>
  <c r="J467" i="28" s="1"/>
  <c r="J201" i="29"/>
  <c r="J201" i="28"/>
  <c r="J202" i="29"/>
  <c r="J202" i="28"/>
  <c r="J470" i="28" s="1"/>
  <c r="J204" i="29"/>
  <c r="J204" i="28"/>
  <c r="J472" i="28" s="1"/>
  <c r="J206" i="29"/>
  <c r="J206" i="28"/>
  <c r="J474" i="28" s="1"/>
  <c r="J208" i="29"/>
  <c r="J208" i="28"/>
  <c r="J476" i="28" s="1"/>
  <c r="J210" i="29"/>
  <c r="J210" i="28"/>
  <c r="J478" i="28" s="1"/>
  <c r="J212" i="29"/>
  <c r="J212" i="28"/>
  <c r="J480" i="28" s="1"/>
  <c r="J215" i="29"/>
  <c r="J215" i="28"/>
  <c r="J483" i="28" s="1"/>
  <c r="J217" i="29"/>
  <c r="J217" i="28"/>
  <c r="J485" i="28" s="1"/>
  <c r="J220" i="29"/>
  <c r="J220" i="28"/>
  <c r="J488" i="28" s="1"/>
  <c r="J222" i="29"/>
  <c r="J222" i="28"/>
  <c r="J490" i="28" s="1"/>
  <c r="J224" i="29"/>
  <c r="J224" i="28"/>
  <c r="J492" i="28" s="1"/>
  <c r="J226" i="29"/>
  <c r="J226" i="28"/>
  <c r="J494" i="28" s="1"/>
  <c r="J228" i="29"/>
  <c r="J228" i="28"/>
  <c r="J496" i="28" s="1"/>
  <c r="J230" i="29"/>
  <c r="J230" i="28"/>
  <c r="J498" i="28" s="1"/>
  <c r="J232" i="29"/>
  <c r="J232" i="28"/>
  <c r="J500" i="28" s="1"/>
  <c r="J234" i="29"/>
  <c r="J234" i="28"/>
  <c r="J502" i="28" s="1"/>
  <c r="J236" i="29"/>
  <c r="J236" i="28"/>
  <c r="J504" i="28" s="1"/>
  <c r="J238" i="29"/>
  <c r="J238" i="28"/>
  <c r="J506" i="28" s="1"/>
  <c r="J240" i="29"/>
  <c r="J240" i="28"/>
  <c r="J508" i="28" s="1"/>
  <c r="J242" i="29"/>
  <c r="J242" i="28"/>
  <c r="J510" i="28" s="1"/>
  <c r="J245" i="29"/>
  <c r="J245" i="28"/>
  <c r="J246" i="29"/>
  <c r="J246" i="28"/>
  <c r="J514" i="28" s="1"/>
  <c r="J248" i="29"/>
  <c r="J248" i="28"/>
  <c r="J516" i="28" s="1"/>
  <c r="J250" i="29"/>
  <c r="J250" i="28"/>
  <c r="J518" i="28" s="1"/>
  <c r="J252" i="29"/>
  <c r="J252" i="28"/>
  <c r="J520" i="28" s="1"/>
  <c r="J254" i="29"/>
  <c r="J254" i="28"/>
  <c r="J522" i="28" s="1"/>
  <c r="J256" i="29"/>
  <c r="J256" i="28"/>
  <c r="J524" i="28" s="1"/>
  <c r="J258" i="29"/>
  <c r="J258" i="28"/>
  <c r="J526" i="28" s="1"/>
  <c r="J260" i="29"/>
  <c r="J260" i="28"/>
  <c r="J528" i="28" s="1"/>
  <c r="J262" i="29"/>
  <c r="J262" i="28"/>
  <c r="J530" i="28" s="1"/>
  <c r="J264" i="29"/>
  <c r="J264" i="28"/>
  <c r="J532" i="28" s="1"/>
  <c r="J266" i="29"/>
  <c r="J266" i="28"/>
  <c r="J534" i="28" s="1"/>
  <c r="K3" i="29"/>
  <c r="K3" i="28"/>
  <c r="K271" i="28" s="1"/>
  <c r="K5" i="29"/>
  <c r="K5" i="28"/>
  <c r="K273" i="28" s="1"/>
  <c r="K7" i="29"/>
  <c r="K7" i="28"/>
  <c r="K275" i="28" s="1"/>
  <c r="K9" i="29"/>
  <c r="K9" i="28"/>
  <c r="K277" i="28" s="1"/>
  <c r="K11" i="29"/>
  <c r="K11" i="28"/>
  <c r="K279" i="28" s="1"/>
  <c r="K13" i="29"/>
  <c r="K13" i="28"/>
  <c r="K14" i="29"/>
  <c r="K14" i="28"/>
  <c r="K282" i="28" s="1"/>
  <c r="K16" i="29"/>
  <c r="K16" i="28"/>
  <c r="K284" i="28" s="1"/>
  <c r="K18" i="29"/>
  <c r="K18" i="28"/>
  <c r="K286" i="28" s="1"/>
  <c r="K20" i="29"/>
  <c r="K20" i="28"/>
  <c r="K21" i="29"/>
  <c r="K21" i="28"/>
  <c r="K22" i="29"/>
  <c r="K22" i="28"/>
  <c r="K23" i="29"/>
  <c r="K23" i="28"/>
  <c r="K24" i="29"/>
  <c r="K24" i="28"/>
  <c r="K25" i="29"/>
  <c r="K25" i="28"/>
  <c r="K26" i="29"/>
  <c r="K26" i="28"/>
  <c r="K27" i="29"/>
  <c r="K27" i="28"/>
  <c r="K28" i="29"/>
  <c r="K28" i="28"/>
  <c r="K29" i="29"/>
  <c r="K29" i="28"/>
  <c r="K30" i="29"/>
  <c r="K30" i="28"/>
  <c r="K31" i="29"/>
  <c r="K31" i="28"/>
  <c r="K32" i="29"/>
  <c r="K32" i="28"/>
  <c r="K33" i="29"/>
  <c r="K33" i="28"/>
  <c r="K34" i="29"/>
  <c r="K34" i="28"/>
  <c r="K35" i="29"/>
  <c r="K35" i="28"/>
  <c r="K36" i="29"/>
  <c r="K36" i="28"/>
  <c r="K37" i="29"/>
  <c r="K37" i="28"/>
  <c r="K38" i="29"/>
  <c r="K38" i="28"/>
  <c r="K39" i="29"/>
  <c r="K39" i="28"/>
  <c r="K40" i="29"/>
  <c r="K40" i="28"/>
  <c r="K41" i="29"/>
  <c r="K41" i="28"/>
  <c r="K42" i="29"/>
  <c r="K42" i="28"/>
  <c r="K43" i="29"/>
  <c r="K43" i="28"/>
  <c r="K44" i="29"/>
  <c r="K44" i="28"/>
  <c r="K312" i="28" s="1"/>
  <c r="K46" i="29"/>
  <c r="K46" i="28"/>
  <c r="K47" i="29"/>
  <c r="K47" i="28"/>
  <c r="K48" i="29"/>
  <c r="K48" i="28"/>
  <c r="K49" i="29"/>
  <c r="K49" i="28"/>
  <c r="K50" i="29"/>
  <c r="K50" i="28"/>
  <c r="K51" i="29"/>
  <c r="K51" i="28"/>
  <c r="K52" i="29"/>
  <c r="K52" i="28"/>
  <c r="K53" i="29"/>
  <c r="K53" i="28"/>
  <c r="K54" i="29"/>
  <c r="K54" i="28"/>
  <c r="K55" i="29"/>
  <c r="K55" i="28"/>
  <c r="K56" i="29"/>
  <c r="K56" i="28"/>
  <c r="K57" i="29"/>
  <c r="K57" i="28"/>
  <c r="K58" i="29"/>
  <c r="K58" i="28"/>
  <c r="K59" i="29"/>
  <c r="K59" i="28"/>
  <c r="K60" i="29"/>
  <c r="K60" i="28"/>
  <c r="K61" i="29"/>
  <c r="K61" i="28"/>
  <c r="K62" i="29"/>
  <c r="K62" i="28"/>
  <c r="K63" i="29"/>
  <c r="K63" i="28"/>
  <c r="K64" i="29"/>
  <c r="K64" i="28"/>
  <c r="K65" i="29"/>
  <c r="K65" i="28"/>
  <c r="K66" i="29"/>
  <c r="K66" i="28"/>
  <c r="K67" i="29"/>
  <c r="K67" i="28"/>
  <c r="K68" i="29"/>
  <c r="K68" i="28"/>
  <c r="K69" i="29"/>
  <c r="K69" i="28"/>
  <c r="K70" i="29"/>
  <c r="K70" i="28"/>
  <c r="K71" i="29"/>
  <c r="K71" i="28"/>
  <c r="K72" i="29"/>
  <c r="K72" i="28"/>
  <c r="K73" i="29"/>
  <c r="K73" i="28"/>
  <c r="K74" i="29"/>
  <c r="K74" i="28"/>
  <c r="K75" i="29"/>
  <c r="K75" i="28"/>
  <c r="K76" i="29"/>
  <c r="K76" i="28"/>
  <c r="K77" i="29"/>
  <c r="K77" i="28"/>
  <c r="K78" i="29"/>
  <c r="K78" i="28"/>
  <c r="K79" i="29"/>
  <c r="K79" i="28"/>
  <c r="K80" i="29"/>
  <c r="K80" i="28"/>
  <c r="K81" i="29"/>
  <c r="K81" i="28"/>
  <c r="K82" i="29"/>
  <c r="K82" i="28"/>
  <c r="K83" i="29"/>
  <c r="K83" i="28"/>
  <c r="K84" i="29"/>
  <c r="K84" i="28"/>
  <c r="K85" i="29"/>
  <c r="K85" i="28"/>
  <c r="K86" i="29"/>
  <c r="K86" i="28"/>
  <c r="K87" i="29"/>
  <c r="K87" i="28"/>
  <c r="K88" i="29"/>
  <c r="K88" i="28"/>
  <c r="K89" i="29"/>
  <c r="K89" i="28"/>
  <c r="K90" i="29"/>
  <c r="K90" i="28"/>
  <c r="K91" i="29"/>
  <c r="K91" i="28"/>
  <c r="K92" i="29"/>
  <c r="K92" i="28"/>
  <c r="K93" i="29"/>
  <c r="K93" i="28"/>
  <c r="K94" i="29"/>
  <c r="K94" i="28"/>
  <c r="K95" i="29"/>
  <c r="K95" i="28"/>
  <c r="K96" i="29"/>
  <c r="K96" i="28"/>
  <c r="K97" i="29"/>
  <c r="K97" i="28"/>
  <c r="K99" i="29"/>
  <c r="K99" i="28"/>
  <c r="K101" i="29"/>
  <c r="K101" i="28"/>
  <c r="K103" i="29"/>
  <c r="K103" i="28"/>
  <c r="K105" i="29"/>
  <c r="K105" i="28"/>
  <c r="K107" i="29"/>
  <c r="K107" i="28"/>
  <c r="K109" i="29"/>
  <c r="K109" i="28"/>
  <c r="K111" i="29"/>
  <c r="K111" i="28"/>
  <c r="K379" i="28" s="1"/>
  <c r="K113" i="29"/>
  <c r="K113" i="28"/>
  <c r="K381" i="28" s="1"/>
  <c r="K115" i="29"/>
  <c r="K115" i="28"/>
  <c r="K383" i="28" s="1"/>
  <c r="K117" i="29"/>
  <c r="K117" i="28"/>
  <c r="K385" i="28" s="1"/>
  <c r="K119" i="29"/>
  <c r="K119" i="28"/>
  <c r="K387" i="28" s="1"/>
  <c r="K121" i="29"/>
  <c r="K121" i="28"/>
  <c r="K389" i="28" s="1"/>
  <c r="K123" i="29"/>
  <c r="K123" i="28"/>
  <c r="K391" i="28" s="1"/>
  <c r="K125" i="29"/>
  <c r="K125" i="28"/>
  <c r="K393" i="28" s="1"/>
  <c r="K127" i="29"/>
  <c r="K127" i="28"/>
  <c r="K395" i="28" s="1"/>
  <c r="K129" i="29"/>
  <c r="K129" i="28"/>
  <c r="K397" i="28" s="1"/>
  <c r="K131" i="29"/>
  <c r="K131" i="28"/>
  <c r="K399" i="28" s="1"/>
  <c r="K133" i="29"/>
  <c r="K133" i="28"/>
  <c r="K401" i="28" s="1"/>
  <c r="K135" i="29"/>
  <c r="K135" i="28"/>
  <c r="K403" i="28" s="1"/>
  <c r="K137" i="29"/>
  <c r="K137" i="28"/>
  <c r="K405" i="28" s="1"/>
  <c r="K139" i="29"/>
  <c r="K139" i="28"/>
  <c r="K407" i="28" s="1"/>
  <c r="K141" i="29"/>
  <c r="K141" i="28"/>
  <c r="K409" i="28" s="1"/>
  <c r="K143" i="29"/>
  <c r="K143" i="28"/>
  <c r="K411" i="28" s="1"/>
  <c r="K145" i="29"/>
  <c r="K145" i="28"/>
  <c r="K413" i="28" s="1"/>
  <c r="K147" i="29"/>
  <c r="K147" i="28"/>
  <c r="K415" i="28" s="1"/>
  <c r="K149" i="29"/>
  <c r="K149" i="28"/>
  <c r="K417" i="28" s="1"/>
  <c r="K151" i="29"/>
  <c r="K151" i="28"/>
  <c r="K419" i="28" s="1"/>
  <c r="K153" i="29"/>
  <c r="K153" i="28"/>
  <c r="K421" i="28" s="1"/>
  <c r="K155" i="29"/>
  <c r="K155" i="28"/>
  <c r="K423" i="28" s="1"/>
  <c r="K157" i="29"/>
  <c r="K157" i="28"/>
  <c r="K425" i="28" s="1"/>
  <c r="K159" i="29"/>
  <c r="K159" i="28"/>
  <c r="K427" i="28" s="1"/>
  <c r="K161" i="29"/>
  <c r="K161" i="28"/>
  <c r="K429" i="28" s="1"/>
  <c r="K163" i="29"/>
  <c r="K163" i="28"/>
  <c r="K431" i="28" s="1"/>
  <c r="K165" i="29"/>
  <c r="K165" i="28"/>
  <c r="K433" i="28" s="1"/>
  <c r="K167" i="29"/>
  <c r="K167" i="28"/>
  <c r="K435" i="28" s="1"/>
  <c r="K169" i="29"/>
  <c r="K169" i="28"/>
  <c r="K437" i="28" s="1"/>
  <c r="K171" i="29"/>
  <c r="K171" i="28"/>
  <c r="K439" i="28" s="1"/>
  <c r="K173" i="29"/>
  <c r="K173" i="28"/>
  <c r="K441" i="28" s="1"/>
  <c r="K175" i="29"/>
  <c r="K175" i="28"/>
  <c r="K443" i="28" s="1"/>
  <c r="K177" i="29"/>
  <c r="K177" i="28"/>
  <c r="K445" i="28" s="1"/>
  <c r="K179" i="29"/>
  <c r="K179" i="28"/>
  <c r="K447" i="28" s="1"/>
  <c r="K181" i="29"/>
  <c r="K181" i="28"/>
  <c r="K449" i="28" s="1"/>
  <c r="K183" i="29"/>
  <c r="K183" i="28"/>
  <c r="K451" i="28" s="1"/>
  <c r="K185" i="29"/>
  <c r="K185" i="28"/>
  <c r="K453" i="28" s="1"/>
  <c r="K187" i="29"/>
  <c r="K187" i="28"/>
  <c r="K455" i="28" s="1"/>
  <c r="K189" i="29"/>
  <c r="K189" i="28"/>
  <c r="K457" i="28" s="1"/>
  <c r="K191" i="29"/>
  <c r="K191" i="28"/>
  <c r="K459" i="28" s="1"/>
  <c r="K193" i="29"/>
  <c r="K193" i="28"/>
  <c r="K461" i="28" s="1"/>
  <c r="K195" i="29"/>
  <c r="K195" i="28"/>
  <c r="K463" i="28" s="1"/>
  <c r="K197" i="29"/>
  <c r="K197" i="28"/>
  <c r="K465" i="28" s="1"/>
  <c r="K199" i="29"/>
  <c r="K199" i="28"/>
  <c r="K467" i="28" s="1"/>
  <c r="K201" i="29"/>
  <c r="K201" i="28"/>
  <c r="K469" i="28" s="1"/>
  <c r="K203" i="29"/>
  <c r="K203" i="28"/>
  <c r="K471" i="28" s="1"/>
  <c r="K205" i="29"/>
  <c r="K205" i="28"/>
  <c r="K473" i="28" s="1"/>
  <c r="K207" i="29"/>
  <c r="K207" i="28"/>
  <c r="K475" i="28" s="1"/>
  <c r="K209" i="29"/>
  <c r="K209" i="28"/>
  <c r="K477" i="28" s="1"/>
  <c r="K211" i="29"/>
  <c r="K211" i="28"/>
  <c r="K479" i="28" s="1"/>
  <c r="K213" i="29"/>
  <c r="K213" i="28"/>
  <c r="K481" i="28" s="1"/>
  <c r="K215" i="29"/>
  <c r="K215" i="28"/>
  <c r="K483" i="28" s="1"/>
  <c r="K217" i="29"/>
  <c r="K217" i="28"/>
  <c r="K485" i="28" s="1"/>
  <c r="K219" i="29"/>
  <c r="K219" i="28"/>
  <c r="K487" i="28" s="1"/>
  <c r="K221" i="29"/>
  <c r="K221" i="28"/>
  <c r="K489" i="28" s="1"/>
  <c r="K223" i="29"/>
  <c r="K223" i="28"/>
  <c r="K491" i="28" s="1"/>
  <c r="K225" i="29"/>
  <c r="K225" i="28"/>
  <c r="K493" i="28" s="1"/>
  <c r="K227" i="29"/>
  <c r="K227" i="28"/>
  <c r="K495" i="28" s="1"/>
  <c r="K229" i="29"/>
  <c r="K229" i="28"/>
  <c r="K497" i="28" s="1"/>
  <c r="K231" i="29"/>
  <c r="K231" i="28"/>
  <c r="K499" i="28" s="1"/>
  <c r="K233" i="29"/>
  <c r="K233" i="28"/>
  <c r="K501" i="28" s="1"/>
  <c r="K235" i="29"/>
  <c r="K235" i="28"/>
  <c r="K503" i="28" s="1"/>
  <c r="K237" i="29"/>
  <c r="K237" i="28"/>
  <c r="K505" i="28" s="1"/>
  <c r="K239" i="29"/>
  <c r="K239" i="28"/>
  <c r="K507" i="28" s="1"/>
  <c r="K241" i="29"/>
  <c r="K241" i="28"/>
  <c r="K509" i="28" s="1"/>
  <c r="K243" i="29"/>
  <c r="K243" i="28"/>
  <c r="K511" i="28" s="1"/>
  <c r="K245" i="29"/>
  <c r="K245" i="28"/>
  <c r="K513" i="28" s="1"/>
  <c r="K247" i="29"/>
  <c r="K247" i="28"/>
  <c r="K515" i="28" s="1"/>
  <c r="K249" i="29"/>
  <c r="K249" i="28"/>
  <c r="K517" i="28" s="1"/>
  <c r="K251" i="29"/>
  <c r="K251" i="28"/>
  <c r="K519" i="28" s="1"/>
  <c r="K253" i="29"/>
  <c r="K253" i="28"/>
  <c r="K521" i="28" s="1"/>
  <c r="K255" i="29"/>
  <c r="K255" i="28"/>
  <c r="K523" i="28" s="1"/>
  <c r="K257" i="29"/>
  <c r="K257" i="28"/>
  <c r="K525" i="28" s="1"/>
  <c r="K259" i="29"/>
  <c r="K259" i="28"/>
  <c r="K527" i="28" s="1"/>
  <c r="K261" i="29"/>
  <c r="K261" i="28"/>
  <c r="K529" i="28" s="1"/>
  <c r="K263" i="29"/>
  <c r="K263" i="28"/>
  <c r="K531" i="28" s="1"/>
  <c r="K265" i="29"/>
  <c r="K265" i="28"/>
  <c r="K533" i="28" s="1"/>
  <c r="K267" i="29"/>
  <c r="K267" i="28"/>
  <c r="M3" i="29"/>
  <c r="M3" i="28"/>
  <c r="M4" i="29"/>
  <c r="M4" i="28"/>
  <c r="M5" i="29"/>
  <c r="M5" i="28"/>
  <c r="M6" i="29"/>
  <c r="M6" i="28"/>
  <c r="M7" i="29"/>
  <c r="M7" i="28"/>
  <c r="M8" i="29"/>
  <c r="M8" i="28"/>
  <c r="M9" i="29"/>
  <c r="M9" i="28"/>
  <c r="M10" i="29"/>
  <c r="M10" i="28"/>
  <c r="M11" i="29"/>
  <c r="M11" i="28"/>
  <c r="M12" i="29"/>
  <c r="M12" i="28"/>
  <c r="M13" i="29"/>
  <c r="M13" i="28"/>
  <c r="M14" i="29"/>
  <c r="M14" i="28"/>
  <c r="M15" i="29"/>
  <c r="M15" i="28"/>
  <c r="M16" i="29"/>
  <c r="M16" i="28"/>
  <c r="M17" i="29"/>
  <c r="M17" i="28"/>
  <c r="M18" i="29"/>
  <c r="M18" i="28"/>
  <c r="M19" i="29"/>
  <c r="M19" i="28"/>
  <c r="M20" i="29"/>
  <c r="M20" i="28"/>
  <c r="M21" i="29"/>
  <c r="M21" i="28"/>
  <c r="M22" i="29"/>
  <c r="M22" i="28"/>
  <c r="M23" i="29"/>
  <c r="M23" i="28"/>
  <c r="M24" i="29"/>
  <c r="M24" i="28"/>
  <c r="M25" i="29"/>
  <c r="M25" i="28"/>
  <c r="M26" i="29"/>
  <c r="M26" i="28"/>
  <c r="M27" i="29"/>
  <c r="M27" i="28"/>
  <c r="M28" i="29"/>
  <c r="M28" i="28"/>
  <c r="M29" i="29"/>
  <c r="M29" i="28"/>
  <c r="M30" i="29"/>
  <c r="M30" i="28"/>
  <c r="M31" i="29"/>
  <c r="M31" i="28"/>
  <c r="M32" i="29"/>
  <c r="M32" i="28"/>
  <c r="M33" i="29"/>
  <c r="M33" i="28"/>
  <c r="M34" i="29"/>
  <c r="M34" i="28"/>
  <c r="M35" i="29"/>
  <c r="M35" i="28"/>
  <c r="M36" i="29"/>
  <c r="M36" i="28"/>
  <c r="M37" i="29"/>
  <c r="M37" i="28"/>
  <c r="M38" i="29"/>
  <c r="M38" i="28"/>
  <c r="M39" i="29"/>
  <c r="M39" i="28"/>
  <c r="M40" i="29"/>
  <c r="M40" i="28"/>
  <c r="M41" i="29"/>
  <c r="M41" i="28"/>
  <c r="M42" i="29"/>
  <c r="M42" i="28"/>
  <c r="M43" i="29"/>
  <c r="M43" i="28"/>
  <c r="M44" i="29"/>
  <c r="M44" i="28"/>
  <c r="M45" i="29"/>
  <c r="M45" i="28"/>
  <c r="M46" i="29"/>
  <c r="M46" i="28"/>
  <c r="M47" i="29"/>
  <c r="M47" i="28"/>
  <c r="M48" i="29"/>
  <c r="M48" i="28"/>
  <c r="M49" i="29"/>
  <c r="M49" i="28"/>
  <c r="M50" i="29"/>
  <c r="M50" i="28"/>
  <c r="M51" i="29"/>
  <c r="M51" i="28"/>
  <c r="M52" i="29"/>
  <c r="M52" i="28"/>
  <c r="M53" i="29"/>
  <c r="M53" i="28"/>
  <c r="M54" i="29"/>
  <c r="M54" i="28"/>
  <c r="M55" i="29"/>
  <c r="M55" i="28"/>
  <c r="M56" i="29"/>
  <c r="M56" i="28"/>
  <c r="M57" i="29"/>
  <c r="M57" i="28"/>
  <c r="M58" i="29"/>
  <c r="M58" i="28"/>
  <c r="M59" i="29"/>
  <c r="M59" i="28"/>
  <c r="M60" i="29"/>
  <c r="M60" i="28"/>
  <c r="M61" i="29"/>
  <c r="M61" i="28"/>
  <c r="M62" i="29"/>
  <c r="M62" i="28"/>
  <c r="M63" i="29"/>
  <c r="M63" i="28"/>
  <c r="M64" i="29"/>
  <c r="M64" i="28"/>
  <c r="M65" i="29"/>
  <c r="M65" i="28"/>
  <c r="M66" i="29"/>
  <c r="M66" i="28"/>
  <c r="M67" i="29"/>
  <c r="M67" i="28"/>
  <c r="M68" i="29"/>
  <c r="M68" i="28"/>
  <c r="M69" i="29"/>
  <c r="M69" i="28"/>
  <c r="M70" i="29"/>
  <c r="M70" i="28"/>
  <c r="M71" i="29"/>
  <c r="M71" i="28"/>
  <c r="M72" i="29"/>
  <c r="M72" i="28"/>
  <c r="M73" i="29"/>
  <c r="M73" i="28"/>
  <c r="M74" i="29"/>
  <c r="M74" i="28"/>
  <c r="M75" i="29"/>
  <c r="M75" i="28"/>
  <c r="M76" i="29"/>
  <c r="M76" i="28"/>
  <c r="M77" i="29"/>
  <c r="M77" i="28"/>
  <c r="M78" i="29"/>
  <c r="M78" i="28"/>
  <c r="M79" i="29"/>
  <c r="M79" i="28"/>
  <c r="M80" i="29"/>
  <c r="M80" i="28"/>
  <c r="M81" i="29"/>
  <c r="M81" i="28"/>
  <c r="M82" i="29"/>
  <c r="M82" i="28"/>
  <c r="M83" i="29"/>
  <c r="M83" i="28"/>
  <c r="M84" i="29"/>
  <c r="M84" i="28"/>
  <c r="M85" i="29"/>
  <c r="M85" i="28"/>
  <c r="M86" i="29"/>
  <c r="M86" i="28"/>
  <c r="M87" i="29"/>
  <c r="M87" i="28"/>
  <c r="M88" i="29"/>
  <c r="M88" i="28"/>
  <c r="M89" i="29"/>
  <c r="M89" i="28"/>
  <c r="M90" i="29"/>
  <c r="M90" i="28"/>
  <c r="M91" i="29"/>
  <c r="M91" i="28"/>
  <c r="M92" i="29"/>
  <c r="M92" i="28"/>
  <c r="M93" i="29"/>
  <c r="M93" i="28"/>
  <c r="M94" i="29"/>
  <c r="M94" i="28"/>
  <c r="M95" i="29"/>
  <c r="M95" i="28"/>
  <c r="M96" i="29"/>
  <c r="M96" i="28"/>
  <c r="M97" i="29"/>
  <c r="M97" i="28"/>
  <c r="M98" i="29"/>
  <c r="M98" i="28"/>
  <c r="M99" i="29"/>
  <c r="M99" i="28"/>
  <c r="M100" i="29"/>
  <c r="M100" i="28"/>
  <c r="M101" i="29"/>
  <c r="M101" i="28"/>
  <c r="M102" i="29"/>
  <c r="M102" i="28"/>
  <c r="M103" i="29"/>
  <c r="M103" i="28"/>
  <c r="M104" i="29"/>
  <c r="M104" i="28"/>
  <c r="M105" i="29"/>
  <c r="M105" i="28"/>
  <c r="M106" i="29"/>
  <c r="M106" i="28"/>
  <c r="M107" i="29"/>
  <c r="M107" i="28"/>
  <c r="M108" i="29"/>
  <c r="M108" i="28"/>
  <c r="M109" i="29"/>
  <c r="M109" i="28"/>
  <c r="M110" i="29"/>
  <c r="M110" i="28"/>
  <c r="M111" i="29"/>
  <c r="M111" i="28"/>
  <c r="M112" i="29"/>
  <c r="M112" i="28"/>
  <c r="M113" i="29"/>
  <c r="M113" i="28"/>
  <c r="M114" i="29"/>
  <c r="M114" i="28"/>
  <c r="M115" i="29"/>
  <c r="M115" i="28"/>
  <c r="M116" i="29"/>
  <c r="M116" i="28"/>
  <c r="M117" i="29"/>
  <c r="M117" i="28"/>
  <c r="M118" i="29"/>
  <c r="M118" i="28"/>
  <c r="M119" i="29"/>
  <c r="M119" i="28"/>
  <c r="M120" i="29"/>
  <c r="M120" i="28"/>
  <c r="M121" i="29"/>
  <c r="M121" i="28"/>
  <c r="M122" i="29"/>
  <c r="M122" i="28"/>
  <c r="M123" i="29"/>
  <c r="M123" i="28"/>
  <c r="M124" i="29"/>
  <c r="M124" i="28"/>
  <c r="M125" i="29"/>
  <c r="M125" i="28"/>
  <c r="M126" i="29"/>
  <c r="M126" i="28"/>
  <c r="M127" i="29"/>
  <c r="M127" i="28"/>
  <c r="M128" i="29"/>
  <c r="M128" i="28"/>
  <c r="M129" i="29"/>
  <c r="M129" i="28"/>
  <c r="M130" i="29"/>
  <c r="M130" i="28"/>
  <c r="M131" i="29"/>
  <c r="M131" i="28"/>
  <c r="M132" i="29"/>
  <c r="M132" i="28"/>
  <c r="M133" i="29"/>
  <c r="M133" i="28"/>
  <c r="M134" i="29"/>
  <c r="M134" i="28"/>
  <c r="M135" i="29"/>
  <c r="M135" i="28"/>
  <c r="M136" i="29"/>
  <c r="M136" i="28"/>
  <c r="M137" i="29"/>
  <c r="M137" i="28"/>
  <c r="M138" i="29"/>
  <c r="M138" i="28"/>
  <c r="M139" i="29"/>
  <c r="M139" i="28"/>
  <c r="M140" i="29"/>
  <c r="M140" i="28"/>
  <c r="M141" i="29"/>
  <c r="M141" i="28"/>
  <c r="M142" i="29"/>
  <c r="M142" i="28"/>
  <c r="M143" i="29"/>
  <c r="M143" i="28"/>
  <c r="M144" i="29"/>
  <c r="M144" i="28"/>
  <c r="M145" i="29"/>
  <c r="M145" i="28"/>
  <c r="M146" i="29"/>
  <c r="M146" i="28"/>
  <c r="M147" i="29"/>
  <c r="M147" i="28"/>
  <c r="M148" i="29"/>
  <c r="M148" i="28"/>
  <c r="M149" i="29"/>
  <c r="M149" i="28"/>
  <c r="M150" i="29"/>
  <c r="M150" i="28"/>
  <c r="M151" i="29"/>
  <c r="M151" i="28"/>
  <c r="M152" i="29"/>
  <c r="M152" i="28"/>
  <c r="M153" i="29"/>
  <c r="M153" i="28"/>
  <c r="M154" i="29"/>
  <c r="M154" i="28"/>
  <c r="M155" i="29"/>
  <c r="M155" i="28"/>
  <c r="M156" i="29"/>
  <c r="M156" i="28"/>
  <c r="M157" i="29"/>
  <c r="M157" i="28"/>
  <c r="M158" i="29"/>
  <c r="M158" i="28"/>
  <c r="M159" i="29"/>
  <c r="M159" i="28"/>
  <c r="M160" i="29"/>
  <c r="M160" i="28"/>
  <c r="M161" i="29"/>
  <c r="M161" i="28"/>
  <c r="M162" i="29"/>
  <c r="M162" i="28"/>
  <c r="M163" i="29"/>
  <c r="M163" i="28"/>
  <c r="M164" i="29"/>
  <c r="M164" i="28"/>
  <c r="M165" i="29"/>
  <c r="M165" i="28"/>
  <c r="M166" i="29"/>
  <c r="M166" i="28"/>
  <c r="M167" i="29"/>
  <c r="M167" i="28"/>
  <c r="M168" i="29"/>
  <c r="M168" i="28"/>
  <c r="M169" i="29"/>
  <c r="M169" i="28"/>
  <c r="M170" i="29"/>
  <c r="M170" i="28"/>
  <c r="M171" i="29"/>
  <c r="M171" i="28"/>
  <c r="M172" i="29"/>
  <c r="M172" i="28"/>
  <c r="M173" i="29"/>
  <c r="M173" i="28"/>
  <c r="M174" i="29"/>
  <c r="M174" i="28"/>
  <c r="M175" i="29"/>
  <c r="M175" i="28"/>
  <c r="M176" i="29"/>
  <c r="M176" i="28"/>
  <c r="M177" i="29"/>
  <c r="M177" i="28"/>
  <c r="M178" i="29"/>
  <c r="M178" i="28"/>
  <c r="M179" i="29"/>
  <c r="M179" i="28"/>
  <c r="M180" i="29"/>
  <c r="M180" i="28"/>
  <c r="M181" i="29"/>
  <c r="M181" i="28"/>
  <c r="M182" i="29"/>
  <c r="M182" i="28"/>
  <c r="M183" i="29"/>
  <c r="M183" i="28"/>
  <c r="M184" i="29"/>
  <c r="M184" i="28"/>
  <c r="M185" i="29"/>
  <c r="M185" i="28"/>
  <c r="M186" i="29"/>
  <c r="M186" i="28"/>
  <c r="M187" i="29"/>
  <c r="M187" i="28"/>
  <c r="M188" i="29"/>
  <c r="M188" i="28"/>
  <c r="M189" i="29"/>
  <c r="M189" i="28"/>
  <c r="M190" i="29"/>
  <c r="M190" i="28"/>
  <c r="M191" i="29"/>
  <c r="M191" i="28"/>
  <c r="M192" i="29"/>
  <c r="M192" i="28"/>
  <c r="M193" i="29"/>
  <c r="M193" i="28"/>
  <c r="M194" i="29"/>
  <c r="M194" i="28"/>
  <c r="M195" i="29"/>
  <c r="M195" i="28"/>
  <c r="M196" i="29"/>
  <c r="M196" i="28"/>
  <c r="M197" i="29"/>
  <c r="M197" i="28"/>
  <c r="M198" i="29"/>
  <c r="M198" i="28"/>
  <c r="M199" i="29"/>
  <c r="M199" i="28"/>
  <c r="M200" i="29"/>
  <c r="M200" i="28"/>
  <c r="M201" i="29"/>
  <c r="M201" i="28"/>
  <c r="M202" i="29"/>
  <c r="M202" i="28"/>
  <c r="M203" i="29"/>
  <c r="M203" i="28"/>
  <c r="M204" i="29"/>
  <c r="M204" i="28"/>
  <c r="M205" i="29"/>
  <c r="M205" i="28"/>
  <c r="M206" i="29"/>
  <c r="M206" i="28"/>
  <c r="M207" i="29"/>
  <c r="M207" i="28"/>
  <c r="M208" i="29"/>
  <c r="M208" i="28"/>
  <c r="M209" i="29"/>
  <c r="M209" i="28"/>
  <c r="M210" i="29"/>
  <c r="M210" i="28"/>
  <c r="M211" i="29"/>
  <c r="M211" i="28"/>
  <c r="M212" i="29"/>
  <c r="M212" i="28"/>
  <c r="M213" i="29"/>
  <c r="M213" i="28"/>
  <c r="M214" i="29"/>
  <c r="M214" i="28"/>
  <c r="M215" i="29"/>
  <c r="M215" i="28"/>
  <c r="M216" i="29"/>
  <c r="M216" i="28"/>
  <c r="M217" i="29"/>
  <c r="M217" i="28"/>
  <c r="M218" i="29"/>
  <c r="M218" i="28"/>
  <c r="M219" i="29"/>
  <c r="M219" i="28"/>
  <c r="M220" i="29"/>
  <c r="M220" i="28"/>
  <c r="M221" i="29"/>
  <c r="M221" i="28"/>
  <c r="M222" i="29"/>
  <c r="M222" i="28"/>
  <c r="M223" i="29"/>
  <c r="M223" i="28"/>
  <c r="M224" i="29"/>
  <c r="M224" i="28"/>
  <c r="M225" i="29"/>
  <c r="M225" i="28"/>
  <c r="M226" i="29"/>
  <c r="M226" i="28"/>
  <c r="M227" i="29"/>
  <c r="M227" i="28"/>
  <c r="M228" i="29"/>
  <c r="M228" i="28"/>
  <c r="M229" i="29"/>
  <c r="M229" i="28"/>
  <c r="M230" i="29"/>
  <c r="M230" i="28"/>
  <c r="M231" i="29"/>
  <c r="M231" i="28"/>
  <c r="M232" i="29"/>
  <c r="M232" i="28"/>
  <c r="M233" i="29"/>
  <c r="M233" i="28"/>
  <c r="M234" i="29"/>
  <c r="M234" i="28"/>
  <c r="M235" i="29"/>
  <c r="M235" i="28"/>
  <c r="M236" i="29"/>
  <c r="M236" i="28"/>
  <c r="M237" i="29"/>
  <c r="M237" i="28"/>
  <c r="M238" i="29"/>
  <c r="M238" i="28"/>
  <c r="M239" i="29"/>
  <c r="M239" i="28"/>
  <c r="M240" i="29"/>
  <c r="M240" i="28"/>
  <c r="M241" i="29"/>
  <c r="M241" i="28"/>
  <c r="M242" i="29"/>
  <c r="M242" i="28"/>
  <c r="M243" i="29"/>
  <c r="M243" i="28"/>
  <c r="M244" i="29"/>
  <c r="M244" i="28"/>
  <c r="M245" i="29"/>
  <c r="M245" i="28"/>
  <c r="M246" i="29"/>
  <c r="M246" i="28"/>
  <c r="M247" i="29"/>
  <c r="M247" i="28"/>
  <c r="M248" i="29"/>
  <c r="M248" i="28"/>
  <c r="M249" i="29"/>
  <c r="M249" i="28"/>
  <c r="M250" i="29"/>
  <c r="M250" i="28"/>
  <c r="M251" i="29"/>
  <c r="M251" i="28"/>
  <c r="M252" i="29"/>
  <c r="M252" i="28"/>
  <c r="M253" i="29"/>
  <c r="M253" i="28"/>
  <c r="M254" i="29"/>
  <c r="M254" i="28"/>
  <c r="M255" i="29"/>
  <c r="M255" i="28"/>
  <c r="M256" i="29"/>
  <c r="M256" i="28"/>
  <c r="M257" i="29"/>
  <c r="M257" i="28"/>
  <c r="M258" i="29"/>
  <c r="M258" i="28"/>
  <c r="M259" i="29"/>
  <c r="M259" i="28"/>
  <c r="M260" i="29"/>
  <c r="M260" i="28"/>
  <c r="M261" i="29"/>
  <c r="M261" i="28"/>
  <c r="M262" i="29"/>
  <c r="M262" i="28"/>
  <c r="M263" i="29"/>
  <c r="M263" i="28"/>
  <c r="M264" i="29"/>
  <c r="M264" i="28"/>
  <c r="M265" i="29"/>
  <c r="M265" i="28"/>
  <c r="M266" i="29"/>
  <c r="M266" i="28"/>
  <c r="M267" i="29"/>
  <c r="M267" i="28"/>
  <c r="O3" i="29"/>
  <c r="O3" i="28"/>
  <c r="O4" i="29"/>
  <c r="O4" i="28"/>
  <c r="O5" i="29"/>
  <c r="O5" i="28"/>
  <c r="O6" i="29"/>
  <c r="O6" i="28"/>
  <c r="O7" i="29"/>
  <c r="O7" i="28"/>
  <c r="O8" i="29"/>
  <c r="O8" i="28"/>
  <c r="O9" i="29"/>
  <c r="O9" i="28"/>
  <c r="O10" i="29"/>
  <c r="O10" i="28"/>
  <c r="O11" i="29"/>
  <c r="O11" i="28"/>
  <c r="O12" i="29"/>
  <c r="O12" i="28"/>
  <c r="O13" i="29"/>
  <c r="O13" i="28"/>
  <c r="O14" i="29"/>
  <c r="O14" i="28"/>
  <c r="O15" i="29"/>
  <c r="O15" i="28"/>
  <c r="O16" i="29"/>
  <c r="O16" i="28"/>
  <c r="O17" i="29"/>
  <c r="O17" i="28"/>
  <c r="O18" i="29"/>
  <c r="O18" i="28"/>
  <c r="O19" i="29"/>
  <c r="O19" i="28"/>
  <c r="O20" i="29"/>
  <c r="O20" i="28"/>
  <c r="O21" i="29"/>
  <c r="O21" i="28"/>
  <c r="O22" i="29"/>
  <c r="O22" i="28"/>
  <c r="O23" i="29"/>
  <c r="O23" i="28"/>
  <c r="O24" i="29"/>
  <c r="O24" i="28"/>
  <c r="O25" i="29"/>
  <c r="O25" i="28"/>
  <c r="O26" i="29"/>
  <c r="O26" i="28"/>
  <c r="O27" i="29"/>
  <c r="O27" i="28"/>
  <c r="O28" i="29"/>
  <c r="O28" i="28"/>
  <c r="O29" i="29"/>
  <c r="O29" i="28"/>
  <c r="O30" i="29"/>
  <c r="O30" i="28"/>
  <c r="O31" i="29"/>
  <c r="O31" i="28"/>
  <c r="O32" i="29"/>
  <c r="O32" i="28"/>
  <c r="O33" i="29"/>
  <c r="O33" i="28"/>
  <c r="O34" i="29"/>
  <c r="O34" i="28"/>
  <c r="O35" i="29"/>
  <c r="O35" i="28"/>
  <c r="O36" i="29"/>
  <c r="O36" i="28"/>
  <c r="O37" i="29"/>
  <c r="O37" i="28"/>
  <c r="O38" i="29"/>
  <c r="O38" i="28"/>
  <c r="O39" i="29"/>
  <c r="O39" i="28"/>
  <c r="O40" i="29"/>
  <c r="O40" i="28"/>
  <c r="O41" i="29"/>
  <c r="O41" i="28"/>
  <c r="O42" i="29"/>
  <c r="O42" i="28"/>
  <c r="O43" i="29"/>
  <c r="O43" i="28"/>
  <c r="O44" i="29"/>
  <c r="O44" i="28"/>
  <c r="O45" i="29"/>
  <c r="O45" i="28"/>
  <c r="O46" i="29"/>
  <c r="O46" i="28"/>
  <c r="O47" i="29"/>
  <c r="O47" i="28"/>
  <c r="O48" i="29"/>
  <c r="O48" i="28"/>
  <c r="O49" i="29"/>
  <c r="O49" i="28"/>
  <c r="O50" i="29"/>
  <c r="O50" i="28"/>
  <c r="O51" i="29"/>
  <c r="O51" i="28"/>
  <c r="O52" i="29"/>
  <c r="O52" i="28"/>
  <c r="O53" i="29"/>
  <c r="O53" i="28"/>
  <c r="O54" i="29"/>
  <c r="O54" i="28"/>
  <c r="O55" i="29"/>
  <c r="O55" i="28"/>
  <c r="O56" i="29"/>
  <c r="O56" i="28"/>
  <c r="O57" i="29"/>
  <c r="O57" i="28"/>
  <c r="O58" i="29"/>
  <c r="O58" i="28"/>
  <c r="O59" i="29"/>
  <c r="O59" i="28"/>
  <c r="O60" i="29"/>
  <c r="O60" i="28"/>
  <c r="O61" i="29"/>
  <c r="O61" i="28"/>
  <c r="O62" i="29"/>
  <c r="O62" i="28"/>
  <c r="O63" i="29"/>
  <c r="O63" i="28"/>
  <c r="O64" i="29"/>
  <c r="O64" i="28"/>
  <c r="O65" i="29"/>
  <c r="O65" i="28"/>
  <c r="O66" i="29"/>
  <c r="O66" i="28"/>
  <c r="O67" i="29"/>
  <c r="O67" i="28"/>
  <c r="O68" i="29"/>
  <c r="O68" i="28"/>
  <c r="O69" i="29"/>
  <c r="O69" i="28"/>
  <c r="O70" i="29"/>
  <c r="O70" i="28"/>
  <c r="O71" i="29"/>
  <c r="O71" i="28"/>
  <c r="O72" i="29"/>
  <c r="O72" i="28"/>
  <c r="O73" i="29"/>
  <c r="O73" i="28"/>
  <c r="O74" i="29"/>
  <c r="O74" i="28"/>
  <c r="O75" i="29"/>
  <c r="O75" i="28"/>
  <c r="O76" i="29"/>
  <c r="O76" i="28"/>
  <c r="O77" i="29"/>
  <c r="O77" i="28"/>
  <c r="O78" i="29"/>
  <c r="O78" i="28"/>
  <c r="O79" i="29"/>
  <c r="O79" i="28"/>
  <c r="O80" i="29"/>
  <c r="O80" i="28"/>
  <c r="O81" i="29"/>
  <c r="O81" i="28"/>
  <c r="O82" i="29"/>
  <c r="O82" i="28"/>
  <c r="O83" i="29"/>
  <c r="O83" i="28"/>
  <c r="O84" i="29"/>
  <c r="O84" i="28"/>
  <c r="O85" i="29"/>
  <c r="O85" i="28"/>
  <c r="O86" i="29"/>
  <c r="O86" i="28"/>
  <c r="O87" i="29"/>
  <c r="O87" i="28"/>
  <c r="O88" i="29"/>
  <c r="O88" i="28"/>
  <c r="O89" i="29"/>
  <c r="O89" i="28"/>
  <c r="O90" i="29"/>
  <c r="O90" i="28"/>
  <c r="O91" i="29"/>
  <c r="O91" i="28"/>
  <c r="O92" i="29"/>
  <c r="O92" i="28"/>
  <c r="O93" i="29"/>
  <c r="O93" i="28"/>
  <c r="O94" i="29"/>
  <c r="O94" i="28"/>
  <c r="O95" i="29"/>
  <c r="O95" i="28"/>
  <c r="O96" i="29"/>
  <c r="O96" i="28"/>
  <c r="O97" i="29"/>
  <c r="O97" i="28"/>
  <c r="O98" i="29"/>
  <c r="O98" i="28"/>
  <c r="O99" i="29"/>
  <c r="O99" i="28"/>
  <c r="O100" i="29"/>
  <c r="O100" i="28"/>
  <c r="O101" i="29"/>
  <c r="O101" i="28"/>
  <c r="O102" i="29"/>
  <c r="O102" i="28"/>
  <c r="O103" i="29"/>
  <c r="O103" i="28"/>
  <c r="O104" i="29"/>
  <c r="O104" i="28"/>
  <c r="O105" i="29"/>
  <c r="O105" i="28"/>
  <c r="O106" i="29"/>
  <c r="O106" i="28"/>
  <c r="O107" i="29"/>
  <c r="O107" i="28"/>
  <c r="O108" i="29"/>
  <c r="O108" i="28"/>
  <c r="O109" i="29"/>
  <c r="O109" i="28"/>
  <c r="O110" i="29"/>
  <c r="O110" i="28"/>
  <c r="O111" i="29"/>
  <c r="O111" i="28"/>
  <c r="O112" i="29"/>
  <c r="O112" i="28"/>
  <c r="O113" i="29"/>
  <c r="O113" i="28"/>
  <c r="O114" i="29"/>
  <c r="O114" i="28"/>
  <c r="O115" i="29"/>
  <c r="O115" i="28"/>
  <c r="O116" i="29"/>
  <c r="O116" i="28"/>
  <c r="O117" i="29"/>
  <c r="O117" i="28"/>
  <c r="O118" i="29"/>
  <c r="O118" i="28"/>
  <c r="O119" i="29"/>
  <c r="O119" i="28"/>
  <c r="O120" i="29"/>
  <c r="O120" i="28"/>
  <c r="O121" i="29"/>
  <c r="O121" i="28"/>
  <c r="O122" i="29"/>
  <c r="O122" i="28"/>
  <c r="O123" i="29"/>
  <c r="O123" i="28"/>
  <c r="O124" i="29"/>
  <c r="O124" i="28"/>
  <c r="O125" i="29"/>
  <c r="O125" i="28"/>
  <c r="O126" i="29"/>
  <c r="O126" i="28"/>
  <c r="O127" i="29"/>
  <c r="O127" i="28"/>
  <c r="O128" i="29"/>
  <c r="O128" i="28"/>
  <c r="O129" i="29"/>
  <c r="O129" i="28"/>
  <c r="O130" i="29"/>
  <c r="O130" i="28"/>
  <c r="O131" i="29"/>
  <c r="O131" i="28"/>
  <c r="O132" i="29"/>
  <c r="O132" i="28"/>
  <c r="O133" i="29"/>
  <c r="O133" i="28"/>
  <c r="O134" i="29"/>
  <c r="O134" i="28"/>
  <c r="O135" i="29"/>
  <c r="O135" i="28"/>
  <c r="O136" i="29"/>
  <c r="O136" i="28"/>
  <c r="O137" i="29"/>
  <c r="O137" i="28"/>
  <c r="O138" i="29"/>
  <c r="O138" i="28"/>
  <c r="O139" i="29"/>
  <c r="O139" i="28"/>
  <c r="O140" i="29"/>
  <c r="O140" i="28"/>
  <c r="O141" i="29"/>
  <c r="O141" i="28"/>
  <c r="O142" i="29"/>
  <c r="O142" i="28"/>
  <c r="O143" i="29"/>
  <c r="O143" i="28"/>
  <c r="O144" i="29"/>
  <c r="O144" i="28"/>
  <c r="O145" i="29"/>
  <c r="O145" i="28"/>
  <c r="O146" i="29"/>
  <c r="O146" i="28"/>
  <c r="O147" i="29"/>
  <c r="O147" i="28"/>
  <c r="O148" i="29"/>
  <c r="O148" i="28"/>
  <c r="O149" i="29"/>
  <c r="O149" i="28"/>
  <c r="O150" i="29"/>
  <c r="O150" i="28"/>
  <c r="O151" i="29"/>
  <c r="O151" i="28"/>
  <c r="O152" i="29"/>
  <c r="O152" i="28"/>
  <c r="O153" i="29"/>
  <c r="O153" i="28"/>
  <c r="O154" i="29"/>
  <c r="O154" i="28"/>
  <c r="O155" i="29"/>
  <c r="O155" i="28"/>
  <c r="O156" i="29"/>
  <c r="O156" i="28"/>
  <c r="O157" i="29"/>
  <c r="O157" i="28"/>
  <c r="O158" i="29"/>
  <c r="O158" i="28"/>
  <c r="O159" i="29"/>
  <c r="O159" i="28"/>
  <c r="O160" i="29"/>
  <c r="O160" i="28"/>
  <c r="O161" i="29"/>
  <c r="O161" i="28"/>
  <c r="O162" i="29"/>
  <c r="O162" i="28"/>
  <c r="O163" i="29"/>
  <c r="O163" i="28"/>
  <c r="O164" i="29"/>
  <c r="O164" i="28"/>
  <c r="O165" i="29"/>
  <c r="O165" i="28"/>
  <c r="O166" i="29"/>
  <c r="O166" i="28"/>
  <c r="O167" i="29"/>
  <c r="O167" i="28"/>
  <c r="O168" i="29"/>
  <c r="O168" i="28"/>
  <c r="O169" i="29"/>
  <c r="O169" i="28"/>
  <c r="O170" i="29"/>
  <c r="O170" i="28"/>
  <c r="O171" i="29"/>
  <c r="O171" i="28"/>
  <c r="O172" i="29"/>
  <c r="O172" i="28"/>
  <c r="O173" i="29"/>
  <c r="O173" i="28"/>
  <c r="O174" i="29"/>
  <c r="O174" i="28"/>
  <c r="O175" i="29"/>
  <c r="O175" i="28"/>
  <c r="O176" i="29"/>
  <c r="O176" i="28"/>
  <c r="O177" i="29"/>
  <c r="O177" i="28"/>
  <c r="O178" i="29"/>
  <c r="O178" i="28"/>
  <c r="O179" i="29"/>
  <c r="O179" i="28"/>
  <c r="O180" i="29"/>
  <c r="O180" i="28"/>
  <c r="O181" i="29"/>
  <c r="O181" i="28"/>
  <c r="O182" i="29"/>
  <c r="O182" i="28"/>
  <c r="O183" i="29"/>
  <c r="O183" i="28"/>
  <c r="O184" i="29"/>
  <c r="O184" i="28"/>
  <c r="O185" i="29"/>
  <c r="O185" i="28"/>
  <c r="O186" i="29"/>
  <c r="O186" i="28"/>
  <c r="O187" i="29"/>
  <c r="O187" i="28"/>
  <c r="O188" i="29"/>
  <c r="O188" i="28"/>
  <c r="O189" i="29"/>
  <c r="O189" i="28"/>
  <c r="O190" i="29"/>
  <c r="O190" i="28"/>
  <c r="O191" i="29"/>
  <c r="O191" i="28"/>
  <c r="O192" i="29"/>
  <c r="O192" i="28"/>
  <c r="O193" i="29"/>
  <c r="O193" i="28"/>
  <c r="O194" i="29"/>
  <c r="O194" i="28"/>
  <c r="O195" i="29"/>
  <c r="O195" i="28"/>
  <c r="O196" i="29"/>
  <c r="O196" i="28"/>
  <c r="O197" i="29"/>
  <c r="O197" i="28"/>
  <c r="O198" i="29"/>
  <c r="O198" i="28"/>
  <c r="O199" i="29"/>
  <c r="O199" i="28"/>
  <c r="O200" i="29"/>
  <c r="O200" i="28"/>
  <c r="O201" i="29"/>
  <c r="O201" i="28"/>
  <c r="O202" i="29"/>
  <c r="O202" i="28"/>
  <c r="O203" i="29"/>
  <c r="O203" i="28"/>
  <c r="O204" i="29"/>
  <c r="O204" i="28"/>
  <c r="O205" i="29"/>
  <c r="O205" i="28"/>
  <c r="O206" i="29"/>
  <c r="O206" i="28"/>
  <c r="O207" i="29"/>
  <c r="O207" i="28"/>
  <c r="O208" i="29"/>
  <c r="O208" i="28"/>
  <c r="O209" i="29"/>
  <c r="O209" i="28"/>
  <c r="O210" i="29"/>
  <c r="O210" i="28"/>
  <c r="O211" i="29"/>
  <c r="O211" i="28"/>
  <c r="O212" i="29"/>
  <c r="O212" i="28"/>
  <c r="O213" i="29"/>
  <c r="O213" i="28"/>
  <c r="O214" i="29"/>
  <c r="O214" i="28"/>
  <c r="O215" i="29"/>
  <c r="O215" i="28"/>
  <c r="O216" i="29"/>
  <c r="O216" i="28"/>
  <c r="O217" i="29"/>
  <c r="O217" i="28"/>
  <c r="O218" i="29"/>
  <c r="O218" i="28"/>
  <c r="O219" i="29"/>
  <c r="O219" i="28"/>
  <c r="O220" i="29"/>
  <c r="O220" i="28"/>
  <c r="O221" i="29"/>
  <c r="O221" i="28"/>
  <c r="O222" i="29"/>
  <c r="O222" i="28"/>
  <c r="O223" i="29"/>
  <c r="O223" i="28"/>
  <c r="O224" i="29"/>
  <c r="O224" i="28"/>
  <c r="O225" i="29"/>
  <c r="O225" i="28"/>
  <c r="O226" i="29"/>
  <c r="O226" i="28"/>
  <c r="O227" i="29"/>
  <c r="O227" i="28"/>
  <c r="O228" i="29"/>
  <c r="O228" i="28"/>
  <c r="O229" i="29"/>
  <c r="O229" i="28"/>
  <c r="O230" i="29"/>
  <c r="O230" i="28"/>
  <c r="O231" i="29"/>
  <c r="O231" i="28"/>
  <c r="O232" i="29"/>
  <c r="O232" i="28"/>
  <c r="O233" i="29"/>
  <c r="O233" i="28"/>
  <c r="O234" i="29"/>
  <c r="O234" i="28"/>
  <c r="O235" i="29"/>
  <c r="O235" i="28"/>
  <c r="O236" i="29"/>
  <c r="O236" i="28"/>
  <c r="O237" i="29"/>
  <c r="O237" i="28"/>
  <c r="O238" i="29"/>
  <c r="O238" i="28"/>
  <c r="O239" i="29"/>
  <c r="O239" i="28"/>
  <c r="O240" i="29"/>
  <c r="O240" i="28"/>
  <c r="O241" i="29"/>
  <c r="O241" i="28"/>
  <c r="O242" i="29"/>
  <c r="O242" i="28"/>
  <c r="O243" i="29"/>
  <c r="O243" i="28"/>
  <c r="O244" i="29"/>
  <c r="O244" i="28"/>
  <c r="O245" i="29"/>
  <c r="O245" i="28"/>
  <c r="O246" i="29"/>
  <c r="O246" i="28"/>
  <c r="O247" i="29"/>
  <c r="O247" i="28"/>
  <c r="O248" i="29"/>
  <c r="O248" i="28"/>
  <c r="O249" i="29"/>
  <c r="O249" i="28"/>
  <c r="O250" i="29"/>
  <c r="O250" i="28"/>
  <c r="O251" i="29"/>
  <c r="O251" i="28"/>
  <c r="O252" i="29"/>
  <c r="O252" i="28"/>
  <c r="O253" i="29"/>
  <c r="O253" i="28"/>
  <c r="O254" i="29"/>
  <c r="O254" i="28"/>
  <c r="O255" i="29"/>
  <c r="O255" i="28"/>
  <c r="O256" i="29"/>
  <c r="O256" i="28"/>
  <c r="O257" i="29"/>
  <c r="O257" i="28"/>
  <c r="O258" i="29"/>
  <c r="O258" i="28"/>
  <c r="O259" i="29"/>
  <c r="O259" i="28"/>
  <c r="O260" i="29"/>
  <c r="O260" i="28"/>
  <c r="O261" i="29"/>
  <c r="O261" i="28"/>
  <c r="O262" i="29"/>
  <c r="O262" i="28"/>
  <c r="O263" i="29"/>
  <c r="O263" i="28"/>
  <c r="O264" i="29"/>
  <c r="O264" i="28"/>
  <c r="O265" i="29"/>
  <c r="O265" i="28"/>
  <c r="O266" i="29"/>
  <c r="O266" i="28"/>
  <c r="O267" i="29"/>
  <c r="O267" i="28"/>
  <c r="P3" i="29"/>
  <c r="P3" i="28"/>
  <c r="P271" i="28" s="1"/>
  <c r="P5" i="29"/>
  <c r="P5" i="28"/>
  <c r="P273" i="28" s="1"/>
  <c r="P7" i="29"/>
  <c r="P7" i="28"/>
  <c r="P275" i="28" s="1"/>
  <c r="P9" i="29"/>
  <c r="P9" i="28"/>
  <c r="P277" i="28" s="1"/>
  <c r="P11" i="29"/>
  <c r="P11" i="28"/>
  <c r="P279" i="28" s="1"/>
  <c r="P13" i="29"/>
  <c r="P13" i="28"/>
  <c r="P281" i="28" s="1"/>
  <c r="P15" i="29"/>
  <c r="P15" i="28"/>
  <c r="P283" i="28" s="1"/>
  <c r="P17" i="29"/>
  <c r="P17" i="28"/>
  <c r="P285" i="28" s="1"/>
  <c r="P19" i="29"/>
  <c r="P19" i="28"/>
  <c r="P287" i="28" s="1"/>
  <c r="P21" i="29"/>
  <c r="P21" i="28"/>
  <c r="P289" i="28" s="1"/>
  <c r="P23" i="29"/>
  <c r="P23" i="28"/>
  <c r="P291" i="28" s="1"/>
  <c r="P25" i="29"/>
  <c r="P25" i="28"/>
  <c r="P293" i="28" s="1"/>
  <c r="P27" i="29"/>
  <c r="P27" i="28"/>
  <c r="P295" i="28" s="1"/>
  <c r="P29" i="29"/>
  <c r="P29" i="28"/>
  <c r="P297" i="28" s="1"/>
  <c r="P31" i="29"/>
  <c r="P31" i="28"/>
  <c r="P299" i="28" s="1"/>
  <c r="P33" i="29"/>
  <c r="P33" i="28"/>
  <c r="P301" i="28" s="1"/>
  <c r="P35" i="29"/>
  <c r="P35" i="28"/>
  <c r="P303" i="28" s="1"/>
  <c r="P37" i="29"/>
  <c r="P37" i="28"/>
  <c r="P305" i="28" s="1"/>
  <c r="P39" i="29"/>
  <c r="P39" i="28"/>
  <c r="P307" i="28" s="1"/>
  <c r="P41" i="29"/>
  <c r="P41" i="28"/>
  <c r="P309" i="28" s="1"/>
  <c r="P43" i="29"/>
  <c r="P43" i="28"/>
  <c r="P311" i="28" s="1"/>
  <c r="P45" i="29"/>
  <c r="P45" i="28"/>
  <c r="P313" i="28" s="1"/>
  <c r="P47" i="29"/>
  <c r="P47" i="28"/>
  <c r="P315" i="28" s="1"/>
  <c r="P49" i="29"/>
  <c r="P49" i="28"/>
  <c r="P317" i="28" s="1"/>
  <c r="P51" i="29"/>
  <c r="P51" i="28"/>
  <c r="P319" i="28" s="1"/>
  <c r="P53" i="29"/>
  <c r="P53" i="28"/>
  <c r="P321" i="28" s="1"/>
  <c r="P55" i="29"/>
  <c r="P55" i="28"/>
  <c r="P323" i="28" s="1"/>
  <c r="P57" i="29"/>
  <c r="P57" i="28"/>
  <c r="P59" i="29"/>
  <c r="P59" i="28"/>
  <c r="P324" i="28" s="1"/>
  <c r="P61" i="29"/>
  <c r="P61" i="28"/>
  <c r="P325" i="28" s="1"/>
  <c r="P63" i="29"/>
  <c r="P63" i="28"/>
  <c r="P65" i="29"/>
  <c r="P65" i="28"/>
  <c r="P330" i="28" s="1"/>
  <c r="P67" i="29"/>
  <c r="P67" i="28"/>
  <c r="P331" i="28" s="1"/>
  <c r="P69" i="29"/>
  <c r="P69" i="28"/>
  <c r="P71" i="29"/>
  <c r="P71" i="28"/>
  <c r="P333" i="28" s="1"/>
  <c r="P73" i="29"/>
  <c r="P73" i="28"/>
  <c r="P334" i="28" s="1"/>
  <c r="P75" i="29"/>
  <c r="P75" i="28"/>
  <c r="P329" i="28" s="1"/>
  <c r="P77" i="29"/>
  <c r="P77" i="28"/>
  <c r="P335" i="28" s="1"/>
  <c r="P79" i="29"/>
  <c r="P79" i="28"/>
  <c r="P347" i="28" s="1"/>
  <c r="P81" i="29"/>
  <c r="P81" i="28"/>
  <c r="P349" i="28" s="1"/>
  <c r="P83" i="29"/>
  <c r="P83" i="28"/>
  <c r="P351" i="28" s="1"/>
  <c r="P85" i="29"/>
  <c r="P85" i="28"/>
  <c r="P353" i="28" s="1"/>
  <c r="P87" i="29"/>
  <c r="P87" i="28"/>
  <c r="P355" i="28" s="1"/>
  <c r="P89" i="29"/>
  <c r="P89" i="28"/>
  <c r="P357" i="28" s="1"/>
  <c r="P91" i="29"/>
  <c r="P91" i="28"/>
  <c r="P359" i="28" s="1"/>
  <c r="P93" i="29"/>
  <c r="P93" i="28"/>
  <c r="P361" i="28" s="1"/>
  <c r="P95" i="29"/>
  <c r="P95" i="28"/>
  <c r="P363" i="28" s="1"/>
  <c r="P97" i="29"/>
  <c r="P97" i="28"/>
  <c r="P365" i="28" s="1"/>
  <c r="P99" i="29"/>
  <c r="P99" i="28"/>
  <c r="P367" i="28" s="1"/>
  <c r="P101" i="29"/>
  <c r="P101" i="28"/>
  <c r="P369" i="28" s="1"/>
  <c r="P103" i="29"/>
  <c r="P103" i="28"/>
  <c r="P371" i="28" s="1"/>
  <c r="P105" i="29"/>
  <c r="P105" i="28"/>
  <c r="P373" i="28" s="1"/>
  <c r="P107" i="29"/>
  <c r="P107" i="28"/>
  <c r="P375" i="28" s="1"/>
  <c r="P109" i="29"/>
  <c r="P109" i="28"/>
  <c r="P377" i="28" s="1"/>
  <c r="P111" i="29"/>
  <c r="P111" i="28"/>
  <c r="P379" i="28" s="1"/>
  <c r="P113" i="29"/>
  <c r="P113" i="28"/>
  <c r="P381" i="28" s="1"/>
  <c r="P115" i="29"/>
  <c r="P115" i="28"/>
  <c r="P383" i="28" s="1"/>
  <c r="P117" i="29"/>
  <c r="P117" i="28"/>
  <c r="P385" i="28" s="1"/>
  <c r="P119" i="29"/>
  <c r="P119" i="28"/>
  <c r="P387" i="28" s="1"/>
  <c r="P121" i="29"/>
  <c r="P121" i="28"/>
  <c r="P389" i="28" s="1"/>
  <c r="P123" i="29"/>
  <c r="P123" i="28"/>
  <c r="P391" i="28" s="1"/>
  <c r="P125" i="29"/>
  <c r="P125" i="28"/>
  <c r="P393" i="28" s="1"/>
  <c r="P127" i="29"/>
  <c r="P127" i="28"/>
  <c r="P395" i="28" s="1"/>
  <c r="P129" i="29"/>
  <c r="P129" i="28"/>
  <c r="P397" i="28" s="1"/>
  <c r="P131" i="29"/>
  <c r="P131" i="28"/>
  <c r="P399" i="28" s="1"/>
  <c r="P133" i="29"/>
  <c r="P133" i="28"/>
  <c r="P401" i="28" s="1"/>
  <c r="P135" i="29"/>
  <c r="P135" i="28"/>
  <c r="P403" i="28" s="1"/>
  <c r="P137" i="29"/>
  <c r="P137" i="28"/>
  <c r="P405" i="28" s="1"/>
  <c r="P139" i="29"/>
  <c r="P139" i="28"/>
  <c r="P407" i="28" s="1"/>
  <c r="P141" i="29"/>
  <c r="P141" i="28"/>
  <c r="P409" i="28" s="1"/>
  <c r="P143" i="29"/>
  <c r="P143" i="28"/>
  <c r="P411" i="28" s="1"/>
  <c r="P145" i="29"/>
  <c r="P145" i="28"/>
  <c r="P413" i="28" s="1"/>
  <c r="P147" i="29"/>
  <c r="P147" i="28"/>
  <c r="P415" i="28" s="1"/>
  <c r="P149" i="29"/>
  <c r="P149" i="28"/>
  <c r="P417" i="28" s="1"/>
  <c r="P151" i="29"/>
  <c r="P151" i="28"/>
  <c r="P419" i="28" s="1"/>
  <c r="P153" i="29"/>
  <c r="P153" i="28"/>
  <c r="P421" i="28" s="1"/>
  <c r="P155" i="29"/>
  <c r="P155" i="28"/>
  <c r="P423" i="28" s="1"/>
  <c r="P157" i="29"/>
  <c r="P157" i="28"/>
  <c r="P425" i="28" s="1"/>
  <c r="P159" i="29"/>
  <c r="P159" i="28"/>
  <c r="P427" i="28" s="1"/>
  <c r="P161" i="29"/>
  <c r="P161" i="28"/>
  <c r="P429" i="28" s="1"/>
  <c r="P163" i="29"/>
  <c r="P163" i="28"/>
  <c r="P431" i="28" s="1"/>
  <c r="P165" i="29"/>
  <c r="P165" i="28"/>
  <c r="P433" i="28" s="1"/>
  <c r="P167" i="29"/>
  <c r="P167" i="28"/>
  <c r="P435" i="28" s="1"/>
  <c r="P169" i="29"/>
  <c r="P169" i="28"/>
  <c r="P437" i="28" s="1"/>
  <c r="P171" i="29"/>
  <c r="P171" i="28"/>
  <c r="P439" i="28" s="1"/>
  <c r="P173" i="29"/>
  <c r="P173" i="28"/>
  <c r="P441" i="28" s="1"/>
  <c r="P175" i="29"/>
  <c r="P175" i="28"/>
  <c r="P443" i="28" s="1"/>
  <c r="P177" i="29"/>
  <c r="P177" i="28"/>
  <c r="P445" i="28" s="1"/>
  <c r="P179" i="29"/>
  <c r="P179" i="28"/>
  <c r="P447" i="28" s="1"/>
  <c r="P181" i="29"/>
  <c r="P181" i="28"/>
  <c r="P449" i="28" s="1"/>
  <c r="P183" i="29"/>
  <c r="P183" i="28"/>
  <c r="P451" i="28" s="1"/>
  <c r="P185" i="29"/>
  <c r="P185" i="28"/>
  <c r="P453" i="28" s="1"/>
  <c r="P187" i="29"/>
  <c r="P187" i="28"/>
  <c r="P455" i="28" s="1"/>
  <c r="P189" i="29"/>
  <c r="P189" i="28"/>
  <c r="P457" i="28" s="1"/>
  <c r="P191" i="29"/>
  <c r="P191" i="28"/>
  <c r="P459" i="28" s="1"/>
  <c r="P193" i="29"/>
  <c r="P193" i="28"/>
  <c r="P461" i="28" s="1"/>
  <c r="P195" i="29"/>
  <c r="P195" i="28"/>
  <c r="P463" i="28" s="1"/>
  <c r="P197" i="29"/>
  <c r="P197" i="28"/>
  <c r="P465" i="28" s="1"/>
  <c r="P199" i="29"/>
  <c r="P199" i="28"/>
  <c r="P467" i="28" s="1"/>
  <c r="P201" i="29"/>
  <c r="P201" i="28"/>
  <c r="P469" i="28" s="1"/>
  <c r="P203" i="29"/>
  <c r="P203" i="28"/>
  <c r="P471" i="28" s="1"/>
  <c r="P205" i="29"/>
  <c r="P205" i="28"/>
  <c r="P473" i="28" s="1"/>
  <c r="P207" i="29"/>
  <c r="P207" i="28"/>
  <c r="P475" i="28" s="1"/>
  <c r="P209" i="29"/>
  <c r="P209" i="28"/>
  <c r="P477" i="28" s="1"/>
  <c r="P211" i="29"/>
  <c r="P211" i="28"/>
  <c r="P479" i="28" s="1"/>
  <c r="P213" i="29"/>
  <c r="P213" i="28"/>
  <c r="P481" i="28" s="1"/>
  <c r="P215" i="29"/>
  <c r="P215" i="28"/>
  <c r="P483" i="28" s="1"/>
  <c r="P217" i="29"/>
  <c r="P217" i="28"/>
  <c r="P485" i="28" s="1"/>
  <c r="P219" i="29"/>
  <c r="P219" i="28"/>
  <c r="P487" i="28" s="1"/>
  <c r="P221" i="29"/>
  <c r="P221" i="28"/>
  <c r="P489" i="28" s="1"/>
  <c r="P223" i="29"/>
  <c r="P223" i="28"/>
  <c r="P491" i="28" s="1"/>
  <c r="P225" i="29"/>
  <c r="P225" i="28"/>
  <c r="P493" i="28" s="1"/>
  <c r="P227" i="29"/>
  <c r="P227" i="28"/>
  <c r="P495" i="28" s="1"/>
  <c r="P229" i="29"/>
  <c r="P229" i="28"/>
  <c r="P497" i="28" s="1"/>
  <c r="P231" i="29"/>
  <c r="P231" i="28"/>
  <c r="P499" i="28" s="1"/>
  <c r="P233" i="29"/>
  <c r="P233" i="28"/>
  <c r="P501" i="28" s="1"/>
  <c r="P235" i="29"/>
  <c r="P235" i="28"/>
  <c r="P503" i="28" s="1"/>
  <c r="P237" i="29"/>
  <c r="P237" i="28"/>
  <c r="P505" i="28" s="1"/>
  <c r="P239" i="29"/>
  <c r="P239" i="28"/>
  <c r="P507" i="28" s="1"/>
  <c r="P241" i="29"/>
  <c r="P241" i="28"/>
  <c r="P509" i="28" s="1"/>
  <c r="P243" i="29"/>
  <c r="P243" i="28"/>
  <c r="P511" i="28" s="1"/>
  <c r="P245" i="29"/>
  <c r="P245" i="28"/>
  <c r="P513" i="28" s="1"/>
  <c r="P247" i="29"/>
  <c r="P247" i="28"/>
  <c r="P515" i="28" s="1"/>
  <c r="P249" i="29"/>
  <c r="P249" i="28"/>
  <c r="P517" i="28" s="1"/>
  <c r="P251" i="29"/>
  <c r="P251" i="28"/>
  <c r="P519" i="28" s="1"/>
  <c r="P253" i="29"/>
  <c r="P253" i="28"/>
  <c r="P521" i="28" s="1"/>
  <c r="P255" i="29"/>
  <c r="P255" i="28"/>
  <c r="P523" i="28" s="1"/>
  <c r="P257" i="29"/>
  <c r="P257" i="28"/>
  <c r="P525" i="28" s="1"/>
  <c r="P259" i="29"/>
  <c r="P259" i="28"/>
  <c r="P527" i="28" s="1"/>
  <c r="P261" i="29"/>
  <c r="P261" i="28"/>
  <c r="P529" i="28" s="1"/>
  <c r="P263" i="29"/>
  <c r="P263" i="28"/>
  <c r="P531" i="28" s="1"/>
  <c r="P265" i="29"/>
  <c r="P265" i="28"/>
  <c r="P533" i="28" s="1"/>
  <c r="P267" i="29"/>
  <c r="P267" i="28"/>
  <c r="Q114" i="29"/>
  <c r="Q114" i="28"/>
  <c r="Q382" i="28" s="1"/>
  <c r="Q116" i="29"/>
  <c r="Q116" i="28"/>
  <c r="Q384" i="28" s="1"/>
  <c r="Q118" i="29"/>
  <c r="Q118" i="28"/>
  <c r="Q386" i="28" s="1"/>
  <c r="Q120" i="29"/>
  <c r="Q120" i="28"/>
  <c r="Q388" i="28" s="1"/>
  <c r="Q122" i="29"/>
  <c r="Q122" i="28"/>
  <c r="Q390" i="28" s="1"/>
  <c r="Q124" i="29"/>
  <c r="Q124" i="28"/>
  <c r="Q392" i="28" s="1"/>
  <c r="Q126" i="29"/>
  <c r="Q126" i="28"/>
  <c r="Q394" i="28" s="1"/>
  <c r="Q128" i="29"/>
  <c r="Q128" i="28"/>
  <c r="Q396" i="28" s="1"/>
  <c r="Q130" i="29"/>
  <c r="Q130" i="28"/>
  <c r="Q398" i="28" s="1"/>
  <c r="Q132" i="29"/>
  <c r="Q132" i="28"/>
  <c r="Q400" i="28" s="1"/>
  <c r="Q134" i="29"/>
  <c r="Q134" i="28"/>
  <c r="Q402" i="28" s="1"/>
  <c r="Q136" i="29"/>
  <c r="Q136" i="28"/>
  <c r="Q404" i="28" s="1"/>
  <c r="Q138" i="29"/>
  <c r="Q138" i="28"/>
  <c r="Q406" i="28" s="1"/>
  <c r="Q140" i="29"/>
  <c r="Q140" i="28"/>
  <c r="Q408" i="28" s="1"/>
  <c r="Q142" i="29"/>
  <c r="Q142" i="28"/>
  <c r="Q410" i="28" s="1"/>
  <c r="Q144" i="29"/>
  <c r="Q144" i="28"/>
  <c r="Q412" i="28" s="1"/>
  <c r="Q146" i="29"/>
  <c r="Q146" i="28"/>
  <c r="Q414" i="28" s="1"/>
  <c r="Q148" i="29"/>
  <c r="Q148" i="28"/>
  <c r="Q416" i="28" s="1"/>
  <c r="Q150" i="29"/>
  <c r="Q150" i="28"/>
  <c r="Q418" i="28" s="1"/>
  <c r="Q152" i="29"/>
  <c r="Q152" i="28"/>
  <c r="Q420" i="28" s="1"/>
  <c r="Q154" i="29"/>
  <c r="Q154" i="28"/>
  <c r="Q422" i="28" s="1"/>
  <c r="Q156" i="29"/>
  <c r="Q156" i="28"/>
  <c r="Q424" i="28" s="1"/>
  <c r="Q158" i="29"/>
  <c r="Q158" i="28"/>
  <c r="Q426" i="28" s="1"/>
  <c r="Q160" i="29"/>
  <c r="Q160" i="28"/>
  <c r="Q428" i="28" s="1"/>
  <c r="Q162" i="29"/>
  <c r="Q162" i="28"/>
  <c r="Q430" i="28" s="1"/>
  <c r="Q164" i="29"/>
  <c r="Q164" i="28"/>
  <c r="Q432" i="28" s="1"/>
  <c r="Q166" i="29"/>
  <c r="Q166" i="28"/>
  <c r="Q434" i="28" s="1"/>
  <c r="Q168" i="29"/>
  <c r="Q168" i="28"/>
  <c r="Q436" i="28" s="1"/>
  <c r="Q170" i="29"/>
  <c r="Q170" i="28"/>
  <c r="Q438" i="28" s="1"/>
  <c r="Q172" i="29"/>
  <c r="Q172" i="28"/>
  <c r="Q440" i="28" s="1"/>
  <c r="Q174" i="29"/>
  <c r="Q174" i="28"/>
  <c r="Q442" i="28" s="1"/>
  <c r="Q176" i="29"/>
  <c r="Q176" i="28"/>
  <c r="Q444" i="28" s="1"/>
  <c r="Q178" i="29"/>
  <c r="Q178" i="28"/>
  <c r="Q446" i="28" s="1"/>
  <c r="Q180" i="29"/>
  <c r="Q180" i="28"/>
  <c r="Q448" i="28" s="1"/>
  <c r="Q182" i="29"/>
  <c r="Q182" i="28"/>
  <c r="Q450" i="28" s="1"/>
  <c r="Q184" i="29"/>
  <c r="Q184" i="28"/>
  <c r="Q452" i="28" s="1"/>
  <c r="Q186" i="29"/>
  <c r="Q186" i="28"/>
  <c r="Q454" i="28" s="1"/>
  <c r="Q188" i="29"/>
  <c r="Q188" i="28"/>
  <c r="Q456" i="28" s="1"/>
  <c r="Q190" i="29"/>
  <c r="Q190" i="28"/>
  <c r="Q458" i="28" s="1"/>
  <c r="Q192" i="29"/>
  <c r="Q192" i="28"/>
  <c r="Q460" i="28" s="1"/>
  <c r="Q194" i="29"/>
  <c r="Q194" i="28"/>
  <c r="Q462" i="28" s="1"/>
  <c r="Q196" i="29"/>
  <c r="Q196" i="28"/>
  <c r="Q464" i="28" s="1"/>
  <c r="Q198" i="29"/>
  <c r="Q198" i="28"/>
  <c r="Q466" i="28" s="1"/>
  <c r="Q200" i="29"/>
  <c r="Q200" i="28"/>
  <c r="Q468" i="28" s="1"/>
  <c r="Q202" i="29"/>
  <c r="Q202" i="28"/>
  <c r="Q470" i="28" s="1"/>
  <c r="Q204" i="29"/>
  <c r="Q204" i="28"/>
  <c r="Q472" i="28" s="1"/>
  <c r="Q206" i="29"/>
  <c r="Q206" i="28"/>
  <c r="Q474" i="28" s="1"/>
  <c r="Q208" i="29"/>
  <c r="Q208" i="28"/>
  <c r="Q476" i="28" s="1"/>
  <c r="Q210" i="29"/>
  <c r="Q210" i="28"/>
  <c r="Q478" i="28" s="1"/>
  <c r="Q212" i="29"/>
  <c r="Q212" i="28"/>
  <c r="Q480" i="28" s="1"/>
  <c r="Q214" i="29"/>
  <c r="Q214" i="28"/>
  <c r="Q482" i="28" s="1"/>
  <c r="Q216" i="29"/>
  <c r="Q216" i="28"/>
  <c r="Q484" i="28" s="1"/>
  <c r="Q218" i="29"/>
  <c r="Q218" i="28"/>
  <c r="Q486" i="28" s="1"/>
  <c r="Q220" i="29"/>
  <c r="Q220" i="28"/>
  <c r="Q488" i="28" s="1"/>
  <c r="Q222" i="29"/>
  <c r="Q222" i="28"/>
  <c r="Q490" i="28" s="1"/>
  <c r="Q224" i="29"/>
  <c r="Q224" i="28"/>
  <c r="Q492" i="28" s="1"/>
  <c r="Q226" i="29"/>
  <c r="Q226" i="28"/>
  <c r="Q494" i="28" s="1"/>
  <c r="Q228" i="29"/>
  <c r="Q228" i="28"/>
  <c r="Q496" i="28" s="1"/>
  <c r="Q230" i="29"/>
  <c r="Q230" i="28"/>
  <c r="Q498" i="28" s="1"/>
  <c r="Q232" i="29"/>
  <c r="Q232" i="28"/>
  <c r="Q500" i="28" s="1"/>
  <c r="Q234" i="29"/>
  <c r="Q234" i="28"/>
  <c r="Q502" i="28" s="1"/>
  <c r="Q236" i="29"/>
  <c r="Q236" i="28"/>
  <c r="Q504" i="28" s="1"/>
  <c r="Q238" i="29"/>
  <c r="Q238" i="28"/>
  <c r="Q506" i="28" s="1"/>
  <c r="Q240" i="29"/>
  <c r="Q240" i="28"/>
  <c r="Q508" i="28" s="1"/>
  <c r="Q242" i="29"/>
  <c r="Q242" i="28"/>
  <c r="Q510" i="28" s="1"/>
  <c r="Q244" i="29"/>
  <c r="Q244" i="28"/>
  <c r="Q512" i="28" s="1"/>
  <c r="Q246" i="29"/>
  <c r="Q246" i="28"/>
  <c r="Q514" i="28" s="1"/>
  <c r="Q248" i="29"/>
  <c r="Q248" i="28"/>
  <c r="Q516" i="28" s="1"/>
  <c r="Q250" i="29"/>
  <c r="Q250" i="28"/>
  <c r="Q518" i="28" s="1"/>
  <c r="Q252" i="29"/>
  <c r="Q252" i="28"/>
  <c r="Q520" i="28" s="1"/>
  <c r="Q254" i="29"/>
  <c r="Q254" i="28"/>
  <c r="Q522" i="28" s="1"/>
  <c r="Q256" i="29"/>
  <c r="Q256" i="28"/>
  <c r="Q524" i="28" s="1"/>
  <c r="Q258" i="29"/>
  <c r="Q258" i="28"/>
  <c r="Q526" i="28" s="1"/>
  <c r="Q260" i="29"/>
  <c r="Q260" i="28"/>
  <c r="Q528" i="28" s="1"/>
  <c r="Q262" i="29"/>
  <c r="Q262" i="28"/>
  <c r="Q530" i="28" s="1"/>
  <c r="Q264" i="29"/>
  <c r="Q264" i="28"/>
  <c r="Q532" i="28" s="1"/>
  <c r="Q266" i="29"/>
  <c r="Q266" i="28"/>
  <c r="Q534" i="28" s="1"/>
  <c r="R3" i="29"/>
  <c r="R3" i="28"/>
  <c r="R4" i="29"/>
  <c r="R4" i="28"/>
  <c r="R5" i="29"/>
  <c r="R5" i="28"/>
  <c r="R6" i="29"/>
  <c r="R6" i="28"/>
  <c r="R7" i="29"/>
  <c r="R7" i="28"/>
  <c r="R8" i="29"/>
  <c r="R8" i="28"/>
  <c r="R9" i="29"/>
  <c r="R9" i="28"/>
  <c r="R10" i="29"/>
  <c r="R10" i="28"/>
  <c r="R11" i="29"/>
  <c r="R11" i="28"/>
  <c r="R12" i="29"/>
  <c r="R12" i="28"/>
  <c r="R13" i="29"/>
  <c r="R13" i="28"/>
  <c r="R14" i="29"/>
  <c r="R14" i="28"/>
  <c r="R15" i="29"/>
  <c r="R15" i="28"/>
  <c r="R16" i="29"/>
  <c r="R16" i="28"/>
  <c r="R17" i="29"/>
  <c r="R17" i="28"/>
  <c r="R18" i="29"/>
  <c r="R18" i="28"/>
  <c r="R19" i="29"/>
  <c r="R19" i="28"/>
  <c r="R20" i="29"/>
  <c r="R20" i="28"/>
  <c r="R21" i="29"/>
  <c r="R21" i="28"/>
  <c r="R22" i="29"/>
  <c r="R22" i="28"/>
  <c r="R23" i="29"/>
  <c r="R23" i="28"/>
  <c r="R24" i="29"/>
  <c r="R24" i="28"/>
  <c r="R25" i="29"/>
  <c r="R25" i="28"/>
  <c r="R26" i="29"/>
  <c r="R26" i="28"/>
  <c r="R27" i="29"/>
  <c r="R27" i="28"/>
  <c r="R28" i="29"/>
  <c r="R28" i="28"/>
  <c r="R29" i="29"/>
  <c r="R29" i="28"/>
  <c r="R30" i="29"/>
  <c r="R30" i="28"/>
  <c r="R31" i="29"/>
  <c r="R31" i="28"/>
  <c r="R32" i="29"/>
  <c r="R32" i="28"/>
  <c r="R33" i="29"/>
  <c r="R33" i="28"/>
  <c r="R34" i="29"/>
  <c r="R34" i="28"/>
  <c r="R35" i="29"/>
  <c r="R35" i="28"/>
  <c r="R36" i="29"/>
  <c r="R36" i="28"/>
  <c r="R37" i="29"/>
  <c r="R37" i="28"/>
  <c r="R38" i="29"/>
  <c r="R38" i="28"/>
  <c r="R39" i="29"/>
  <c r="R39" i="28"/>
  <c r="R40" i="29"/>
  <c r="R40" i="28"/>
  <c r="R41" i="29"/>
  <c r="R41" i="28"/>
  <c r="R42" i="29"/>
  <c r="R42" i="28"/>
  <c r="R43" i="29"/>
  <c r="R43" i="28"/>
  <c r="R44" i="29"/>
  <c r="R44" i="28"/>
  <c r="R45" i="29"/>
  <c r="R45" i="28"/>
  <c r="R46" i="29"/>
  <c r="R46" i="28"/>
  <c r="R47" i="29"/>
  <c r="R47" i="28"/>
  <c r="R48" i="29"/>
  <c r="R48" i="28"/>
  <c r="R49" i="29"/>
  <c r="R49" i="28"/>
  <c r="R50" i="29"/>
  <c r="R50" i="28"/>
  <c r="R51" i="29"/>
  <c r="R51" i="28"/>
  <c r="R52" i="29"/>
  <c r="R52" i="28"/>
  <c r="R53" i="29"/>
  <c r="R53" i="28"/>
  <c r="R54" i="29"/>
  <c r="R54" i="28"/>
  <c r="R55" i="29"/>
  <c r="R55" i="28"/>
  <c r="R56" i="29"/>
  <c r="R56" i="28"/>
  <c r="R57" i="29"/>
  <c r="R57" i="28"/>
  <c r="R58" i="29"/>
  <c r="R58" i="28"/>
  <c r="R59" i="29"/>
  <c r="R59" i="28"/>
  <c r="R60" i="29"/>
  <c r="R60" i="28"/>
  <c r="R61" i="29"/>
  <c r="R61" i="28"/>
  <c r="R62" i="29"/>
  <c r="R62" i="28"/>
  <c r="R63" i="29"/>
  <c r="R63" i="28"/>
  <c r="R64" i="29"/>
  <c r="R64" i="28"/>
  <c r="R65" i="29"/>
  <c r="R65" i="28"/>
  <c r="R66" i="29"/>
  <c r="R66" i="28"/>
  <c r="R67" i="29"/>
  <c r="R67" i="28"/>
  <c r="R68" i="29"/>
  <c r="R68" i="28"/>
  <c r="R69" i="29"/>
  <c r="R69" i="28"/>
  <c r="R70" i="29"/>
  <c r="R70" i="28"/>
  <c r="R71" i="29"/>
  <c r="R71" i="28"/>
  <c r="R72" i="29"/>
  <c r="R72" i="28"/>
  <c r="R73" i="29"/>
  <c r="R73" i="28"/>
  <c r="R74" i="29"/>
  <c r="R74" i="28"/>
  <c r="R75" i="29"/>
  <c r="R75" i="28"/>
  <c r="R76" i="29"/>
  <c r="R76" i="28"/>
  <c r="R77" i="29"/>
  <c r="R77" i="28"/>
  <c r="R78" i="29"/>
  <c r="R78" i="28"/>
  <c r="R79" i="29"/>
  <c r="R79" i="28"/>
  <c r="R80" i="29"/>
  <c r="R80" i="28"/>
  <c r="R81" i="29"/>
  <c r="R81" i="28"/>
  <c r="R82" i="29"/>
  <c r="R82" i="28"/>
  <c r="R83" i="29"/>
  <c r="R83" i="28"/>
  <c r="R84" i="29"/>
  <c r="R84" i="28"/>
  <c r="R85" i="29"/>
  <c r="R85" i="28"/>
  <c r="R86" i="29"/>
  <c r="R86" i="28"/>
  <c r="R87" i="29"/>
  <c r="R87" i="28"/>
  <c r="R88" i="29"/>
  <c r="R88" i="28"/>
  <c r="R89" i="29"/>
  <c r="R89" i="28"/>
  <c r="R90" i="29"/>
  <c r="R90" i="28"/>
  <c r="R91" i="29"/>
  <c r="R91" i="28"/>
  <c r="R92" i="29"/>
  <c r="R92" i="28"/>
  <c r="R93" i="29"/>
  <c r="R93" i="28"/>
  <c r="R94" i="29"/>
  <c r="R94" i="28"/>
  <c r="R95" i="29"/>
  <c r="R95" i="28"/>
  <c r="R96" i="29"/>
  <c r="R96" i="28"/>
  <c r="R97" i="29"/>
  <c r="R97" i="28"/>
  <c r="R98" i="29"/>
  <c r="R98" i="28"/>
  <c r="R99" i="29"/>
  <c r="R99" i="28"/>
  <c r="R100" i="29"/>
  <c r="R100" i="28"/>
  <c r="R101" i="29"/>
  <c r="R101" i="28"/>
  <c r="R102" i="29"/>
  <c r="R102" i="28"/>
  <c r="R103" i="29"/>
  <c r="R103" i="28"/>
  <c r="R104" i="29"/>
  <c r="R104" i="28"/>
  <c r="R105" i="29"/>
  <c r="R105" i="28"/>
  <c r="R106" i="29"/>
  <c r="R106" i="28"/>
  <c r="R107" i="29"/>
  <c r="R107" i="28"/>
  <c r="R108" i="29"/>
  <c r="R108" i="28"/>
  <c r="R109" i="29"/>
  <c r="R109" i="28"/>
  <c r="R110" i="29"/>
  <c r="R110" i="28"/>
  <c r="R111" i="29"/>
  <c r="R111" i="28"/>
  <c r="R112" i="29"/>
  <c r="R112" i="28"/>
  <c r="R113" i="29"/>
  <c r="R113" i="28"/>
  <c r="R114" i="29"/>
  <c r="R114" i="28"/>
  <c r="R115" i="29"/>
  <c r="R115" i="28"/>
  <c r="R116" i="29"/>
  <c r="R116" i="28"/>
  <c r="R117" i="29"/>
  <c r="R117" i="28"/>
  <c r="R118" i="29"/>
  <c r="R118" i="28"/>
  <c r="R119" i="29"/>
  <c r="R119" i="28"/>
  <c r="R120" i="29"/>
  <c r="R120" i="28"/>
  <c r="R121" i="29"/>
  <c r="R121" i="28"/>
  <c r="R122" i="29"/>
  <c r="R122" i="28"/>
  <c r="R123" i="29"/>
  <c r="R123" i="28"/>
  <c r="R124" i="29"/>
  <c r="R124" i="28"/>
  <c r="R125" i="29"/>
  <c r="R125" i="28"/>
  <c r="R126" i="29"/>
  <c r="R126" i="28"/>
  <c r="R127" i="29"/>
  <c r="R127" i="28"/>
  <c r="R128" i="29"/>
  <c r="R128" i="28"/>
  <c r="R129" i="29"/>
  <c r="R129" i="28"/>
  <c r="R130" i="29"/>
  <c r="R130" i="28"/>
  <c r="R131" i="29"/>
  <c r="R131" i="28"/>
  <c r="R132" i="29"/>
  <c r="R132" i="28"/>
  <c r="R133" i="29"/>
  <c r="R133" i="28"/>
  <c r="R134" i="29"/>
  <c r="R134" i="28"/>
  <c r="R135" i="29"/>
  <c r="R135" i="28"/>
  <c r="R136" i="29"/>
  <c r="R136" i="28"/>
  <c r="R137" i="29"/>
  <c r="R137" i="28"/>
  <c r="R138" i="29"/>
  <c r="R138" i="28"/>
  <c r="R139" i="29"/>
  <c r="R139" i="28"/>
  <c r="R140" i="29"/>
  <c r="R140" i="28"/>
  <c r="R141" i="29"/>
  <c r="R141" i="28"/>
  <c r="R142" i="29"/>
  <c r="R142" i="28"/>
  <c r="R143" i="29"/>
  <c r="R143" i="28"/>
  <c r="R144" i="29"/>
  <c r="R144" i="28"/>
  <c r="R145" i="29"/>
  <c r="R145" i="28"/>
  <c r="R146" i="29"/>
  <c r="R146" i="28"/>
  <c r="R147" i="29"/>
  <c r="R147" i="28"/>
  <c r="R148" i="29"/>
  <c r="R148" i="28"/>
  <c r="R149" i="29"/>
  <c r="R149" i="28"/>
  <c r="R150" i="29"/>
  <c r="R150" i="28"/>
  <c r="R151" i="29"/>
  <c r="R151" i="28"/>
  <c r="R152" i="29"/>
  <c r="R152" i="28"/>
  <c r="R153" i="29"/>
  <c r="R153" i="28"/>
  <c r="R154" i="29"/>
  <c r="R154" i="28"/>
  <c r="R155" i="29"/>
  <c r="R155" i="28"/>
  <c r="R156" i="29"/>
  <c r="R156" i="28"/>
  <c r="R157" i="29"/>
  <c r="R157" i="28"/>
  <c r="R158" i="29"/>
  <c r="R158" i="28"/>
  <c r="R159" i="29"/>
  <c r="R159" i="28"/>
  <c r="R160" i="29"/>
  <c r="R160" i="28"/>
  <c r="R161" i="29"/>
  <c r="R161" i="28"/>
  <c r="R162" i="29"/>
  <c r="R162" i="28"/>
  <c r="R163" i="29"/>
  <c r="R163" i="28"/>
  <c r="R164" i="29"/>
  <c r="R164" i="28"/>
  <c r="R165" i="29"/>
  <c r="R165" i="28"/>
  <c r="R166" i="29"/>
  <c r="R166" i="28"/>
  <c r="R167" i="29"/>
  <c r="R167" i="28"/>
  <c r="R168" i="29"/>
  <c r="R168" i="28"/>
  <c r="R169" i="29"/>
  <c r="R169" i="28"/>
  <c r="R170" i="29"/>
  <c r="R170" i="28"/>
  <c r="R171" i="29"/>
  <c r="R171" i="28"/>
  <c r="R172" i="29"/>
  <c r="R172" i="28"/>
  <c r="R173" i="29"/>
  <c r="R173" i="28"/>
  <c r="R174" i="29"/>
  <c r="R174" i="28"/>
  <c r="R175" i="29"/>
  <c r="R175" i="28"/>
  <c r="R176" i="29"/>
  <c r="R176" i="28"/>
  <c r="R177" i="29"/>
  <c r="R177" i="28"/>
  <c r="R178" i="29"/>
  <c r="R178" i="28"/>
  <c r="R179" i="29"/>
  <c r="R179" i="28"/>
  <c r="R180" i="29"/>
  <c r="R180" i="28"/>
  <c r="R181" i="29"/>
  <c r="R181" i="28"/>
  <c r="R182" i="29"/>
  <c r="R182" i="28"/>
  <c r="R183" i="29"/>
  <c r="R183" i="28"/>
  <c r="R184" i="29"/>
  <c r="R184" i="28"/>
  <c r="R185" i="29"/>
  <c r="R185" i="28"/>
  <c r="R186" i="29"/>
  <c r="R186" i="28"/>
  <c r="R187" i="29"/>
  <c r="R187" i="28"/>
  <c r="R188" i="29"/>
  <c r="R188" i="28"/>
  <c r="R189" i="29"/>
  <c r="R189" i="28"/>
  <c r="R190" i="29"/>
  <c r="R190" i="28"/>
  <c r="R191" i="29"/>
  <c r="R191" i="28"/>
  <c r="R192" i="29"/>
  <c r="R192" i="28"/>
  <c r="R193" i="29"/>
  <c r="R193" i="28"/>
  <c r="R194" i="29"/>
  <c r="R194" i="28"/>
  <c r="R195" i="29"/>
  <c r="R195" i="28"/>
  <c r="R196" i="29"/>
  <c r="R196" i="28"/>
  <c r="R197" i="29"/>
  <c r="R197" i="28"/>
  <c r="R198" i="29"/>
  <c r="R198" i="28"/>
  <c r="R199" i="29"/>
  <c r="R199" i="28"/>
  <c r="R200" i="29"/>
  <c r="R200" i="28"/>
  <c r="R201" i="29"/>
  <c r="R201" i="28"/>
  <c r="R202" i="29"/>
  <c r="R202" i="28"/>
  <c r="R203" i="29"/>
  <c r="R203" i="28"/>
  <c r="R204" i="29"/>
  <c r="R204" i="28"/>
  <c r="R205" i="29"/>
  <c r="R205" i="28"/>
  <c r="R206" i="29"/>
  <c r="R206" i="28"/>
  <c r="R207" i="29"/>
  <c r="R207" i="28"/>
  <c r="R208" i="29"/>
  <c r="R208" i="28"/>
  <c r="R209" i="29"/>
  <c r="R209" i="28"/>
  <c r="R210" i="29"/>
  <c r="R210" i="28"/>
  <c r="R211" i="29"/>
  <c r="R211" i="28"/>
  <c r="R212" i="29"/>
  <c r="R212" i="28"/>
  <c r="R213" i="29"/>
  <c r="R213" i="28"/>
  <c r="R214" i="29"/>
  <c r="R214" i="28"/>
  <c r="R215" i="29"/>
  <c r="R215" i="28"/>
  <c r="R216" i="29"/>
  <c r="R216" i="28"/>
  <c r="R217" i="29"/>
  <c r="R217" i="28"/>
  <c r="R218" i="29"/>
  <c r="R218" i="28"/>
  <c r="R219" i="29"/>
  <c r="R219" i="28"/>
  <c r="R220" i="29"/>
  <c r="R220" i="28"/>
  <c r="R221" i="29"/>
  <c r="R221" i="28"/>
  <c r="R222" i="29"/>
  <c r="R222" i="28"/>
  <c r="R223" i="29"/>
  <c r="R223" i="28"/>
  <c r="R224" i="29"/>
  <c r="R224" i="28"/>
  <c r="R225" i="29"/>
  <c r="R225" i="28"/>
  <c r="R226" i="29"/>
  <c r="R226" i="28"/>
  <c r="R227" i="29"/>
  <c r="R227" i="28"/>
  <c r="R228" i="29"/>
  <c r="R228" i="28"/>
  <c r="R229" i="29"/>
  <c r="R229" i="28"/>
  <c r="R230" i="29"/>
  <c r="R230" i="28"/>
  <c r="R231" i="29"/>
  <c r="R231" i="28"/>
  <c r="R232" i="29"/>
  <c r="R232" i="28"/>
  <c r="R233" i="29"/>
  <c r="R233" i="28"/>
  <c r="R234" i="29"/>
  <c r="R234" i="28"/>
  <c r="R235" i="29"/>
  <c r="R235" i="28"/>
  <c r="R236" i="29"/>
  <c r="R236" i="28"/>
  <c r="R237" i="29"/>
  <c r="R237" i="28"/>
  <c r="R238" i="29"/>
  <c r="R238" i="28"/>
  <c r="R239" i="29"/>
  <c r="R239" i="28"/>
  <c r="R240" i="29"/>
  <c r="R240" i="28"/>
  <c r="R241" i="29"/>
  <c r="R241" i="28"/>
  <c r="R242" i="29"/>
  <c r="R242" i="28"/>
  <c r="R243" i="29"/>
  <c r="R243" i="28"/>
  <c r="R244" i="29"/>
  <c r="R244" i="28"/>
  <c r="R245" i="29"/>
  <c r="R245" i="28"/>
  <c r="R246" i="29"/>
  <c r="R246" i="28"/>
  <c r="R247" i="29"/>
  <c r="R247" i="28"/>
  <c r="R248" i="29"/>
  <c r="R248" i="28"/>
  <c r="R249" i="29"/>
  <c r="R249" i="28"/>
  <c r="R250" i="29"/>
  <c r="R250" i="28"/>
  <c r="R251" i="29"/>
  <c r="R251" i="28"/>
  <c r="R252" i="29"/>
  <c r="R252" i="28"/>
  <c r="R253" i="29"/>
  <c r="R253" i="28"/>
  <c r="R254" i="29"/>
  <c r="R254" i="28"/>
  <c r="R255" i="29"/>
  <c r="R255" i="28"/>
  <c r="R256" i="29"/>
  <c r="R256" i="28"/>
  <c r="R257" i="29"/>
  <c r="R257" i="28"/>
  <c r="R258" i="29"/>
  <c r="R258" i="28"/>
  <c r="R259" i="29"/>
  <c r="R259" i="28"/>
  <c r="R260" i="29"/>
  <c r="R260" i="28"/>
  <c r="R261" i="29"/>
  <c r="R261" i="28"/>
  <c r="R262" i="29"/>
  <c r="R262" i="28"/>
  <c r="R263" i="29"/>
  <c r="R263" i="28"/>
  <c r="R264" i="29"/>
  <c r="R264" i="28"/>
  <c r="R265" i="29"/>
  <c r="R265" i="28"/>
  <c r="R266" i="29"/>
  <c r="R266" i="28"/>
  <c r="R267" i="29"/>
  <c r="R267" i="28"/>
  <c r="S3" i="29"/>
  <c r="S3" i="28"/>
  <c r="S271" i="28" s="1"/>
  <c r="S5" i="29"/>
  <c r="S5" i="28"/>
  <c r="S273" i="28" s="1"/>
  <c r="S7" i="29"/>
  <c r="S7" i="28"/>
  <c r="S275" i="28" s="1"/>
  <c r="S9" i="29"/>
  <c r="S9" i="28"/>
  <c r="S277" i="28" s="1"/>
  <c r="S11" i="29"/>
  <c r="S11" i="28"/>
  <c r="S279" i="28" s="1"/>
  <c r="S13" i="29"/>
  <c r="S13" i="28"/>
  <c r="S281" i="28" s="1"/>
  <c r="S15" i="29"/>
  <c r="S15" i="28"/>
  <c r="S283" i="28" s="1"/>
  <c r="S17" i="29"/>
  <c r="S17" i="28"/>
  <c r="S285" i="28" s="1"/>
  <c r="S19" i="29"/>
  <c r="S19" i="28"/>
  <c r="S287" i="28" s="1"/>
  <c r="S21" i="29"/>
  <c r="S21" i="28"/>
  <c r="S289" i="28" s="1"/>
  <c r="S23" i="29"/>
  <c r="S23" i="28"/>
  <c r="S291" i="28" s="1"/>
  <c r="S25" i="29"/>
  <c r="S25" i="28"/>
  <c r="S293" i="28" s="1"/>
  <c r="S27" i="29"/>
  <c r="S27" i="28"/>
  <c r="S295" i="28" s="1"/>
  <c r="S29" i="29"/>
  <c r="S29" i="28"/>
  <c r="S297" i="28" s="1"/>
  <c r="S31" i="29"/>
  <c r="S31" i="28"/>
  <c r="S299" i="28" s="1"/>
  <c r="S33" i="29"/>
  <c r="S33" i="28"/>
  <c r="S301" i="28" s="1"/>
  <c r="S35" i="29"/>
  <c r="S35" i="28"/>
  <c r="S303" i="28" s="1"/>
  <c r="S37" i="29"/>
  <c r="S37" i="28"/>
  <c r="S305" i="28" s="1"/>
  <c r="S39" i="29"/>
  <c r="S39" i="28"/>
  <c r="S307" i="28" s="1"/>
  <c r="S41" i="29"/>
  <c r="S41" i="28"/>
  <c r="S309" i="28" s="1"/>
  <c r="S43" i="29"/>
  <c r="S43" i="28"/>
  <c r="S311" i="28" s="1"/>
  <c r="S45" i="29"/>
  <c r="S45" i="28"/>
  <c r="S313" i="28" s="1"/>
  <c r="S47" i="29"/>
  <c r="S47" i="28"/>
  <c r="S315" i="28" s="1"/>
  <c r="S49" i="29"/>
  <c r="S49" i="28"/>
  <c r="S317" i="28" s="1"/>
  <c r="S51" i="29"/>
  <c r="S51" i="28"/>
  <c r="S319" i="28" s="1"/>
  <c r="S53" i="29"/>
  <c r="S53" i="28"/>
  <c r="S321" i="28" s="1"/>
  <c r="S55" i="29"/>
  <c r="S55" i="28"/>
  <c r="S323" i="28" s="1"/>
  <c r="S57" i="29"/>
  <c r="S57" i="28"/>
  <c r="S325" i="28" s="1"/>
  <c r="S59" i="29"/>
  <c r="S59" i="28"/>
  <c r="S327" i="28" s="1"/>
  <c r="S61" i="29"/>
  <c r="S61" i="28"/>
  <c r="S329" i="28" s="1"/>
  <c r="S63" i="29"/>
  <c r="S63" i="28"/>
  <c r="S331" i="28" s="1"/>
  <c r="S65" i="29"/>
  <c r="S65" i="28"/>
  <c r="S333" i="28" s="1"/>
  <c r="S67" i="29"/>
  <c r="S67" i="28"/>
  <c r="S335" i="28" s="1"/>
  <c r="S69" i="29"/>
  <c r="S69" i="28"/>
  <c r="S337" i="28" s="1"/>
  <c r="S71" i="29"/>
  <c r="S71" i="28"/>
  <c r="S339" i="28" s="1"/>
  <c r="S73" i="29"/>
  <c r="S73" i="28"/>
  <c r="S341" i="28" s="1"/>
  <c r="S75" i="29"/>
  <c r="S75" i="28"/>
  <c r="S343" i="28" s="1"/>
  <c r="S77" i="29"/>
  <c r="S77" i="28"/>
  <c r="S345" i="28" s="1"/>
  <c r="S79" i="29"/>
  <c r="S79" i="28"/>
  <c r="S347" i="28" s="1"/>
  <c r="S81" i="29"/>
  <c r="S81" i="28"/>
  <c r="S349" i="28" s="1"/>
  <c r="S83" i="29"/>
  <c r="S83" i="28"/>
  <c r="S351" i="28" s="1"/>
  <c r="S85" i="29"/>
  <c r="S85" i="28"/>
  <c r="S353" i="28" s="1"/>
  <c r="S87" i="29"/>
  <c r="S87" i="28"/>
  <c r="S355" i="28" s="1"/>
  <c r="S89" i="29"/>
  <c r="S89" i="28"/>
  <c r="S357" i="28" s="1"/>
  <c r="S91" i="29"/>
  <c r="S91" i="28"/>
  <c r="S359" i="28" s="1"/>
  <c r="S93" i="29"/>
  <c r="S93" i="28"/>
  <c r="S361" i="28" s="1"/>
  <c r="S95" i="29"/>
  <c r="S95" i="28"/>
  <c r="S363" i="28" s="1"/>
  <c r="S97" i="29"/>
  <c r="S97" i="28"/>
  <c r="S365" i="28" s="1"/>
  <c r="S99" i="29"/>
  <c r="S99" i="28"/>
  <c r="S367" i="28" s="1"/>
  <c r="S101" i="29"/>
  <c r="S101" i="28"/>
  <c r="S369" i="28" s="1"/>
  <c r="S103" i="29"/>
  <c r="S103" i="28"/>
  <c r="S371" i="28" s="1"/>
  <c r="S105" i="29"/>
  <c r="S105" i="28"/>
  <c r="S373" i="28" s="1"/>
  <c r="S107" i="29"/>
  <c r="S107" i="28"/>
  <c r="S375" i="28" s="1"/>
  <c r="S109" i="29"/>
  <c r="S109" i="28"/>
  <c r="S377" i="28" s="1"/>
  <c r="S111" i="29"/>
  <c r="S111" i="28"/>
  <c r="S379" i="28" s="1"/>
  <c r="S113" i="29"/>
  <c r="S113" i="28"/>
  <c r="S381" i="28" s="1"/>
  <c r="S115" i="29"/>
  <c r="S115" i="28"/>
  <c r="S383" i="28" s="1"/>
  <c r="S117" i="29"/>
  <c r="S117" i="28"/>
  <c r="S385" i="28" s="1"/>
  <c r="S119" i="29"/>
  <c r="S119" i="28"/>
  <c r="S387" i="28" s="1"/>
  <c r="S121" i="29"/>
  <c r="S121" i="28"/>
  <c r="S389" i="28" s="1"/>
  <c r="S123" i="29"/>
  <c r="S123" i="28"/>
  <c r="S391" i="28" s="1"/>
  <c r="S125" i="29"/>
  <c r="S125" i="28"/>
  <c r="S393" i="28" s="1"/>
  <c r="S127" i="29"/>
  <c r="S127" i="28"/>
  <c r="S395" i="28" s="1"/>
  <c r="S129" i="29"/>
  <c r="S129" i="28"/>
  <c r="S397" i="28" s="1"/>
  <c r="S131" i="29"/>
  <c r="S131" i="28"/>
  <c r="S399" i="28" s="1"/>
  <c r="S133" i="29"/>
  <c r="S133" i="28"/>
  <c r="S401" i="28" s="1"/>
  <c r="S135" i="29"/>
  <c r="S135" i="28"/>
  <c r="S403" i="28" s="1"/>
  <c r="S137" i="29"/>
  <c r="S137" i="28"/>
  <c r="S405" i="28" s="1"/>
  <c r="S139" i="29"/>
  <c r="S139" i="28"/>
  <c r="S407" i="28" s="1"/>
  <c r="S141" i="29"/>
  <c r="S141" i="28"/>
  <c r="S409" i="28" s="1"/>
  <c r="S143" i="29"/>
  <c r="S143" i="28"/>
  <c r="S411" i="28" s="1"/>
  <c r="S145" i="29"/>
  <c r="S145" i="28"/>
  <c r="S413" i="28" s="1"/>
  <c r="S147" i="29"/>
  <c r="S147" i="28"/>
  <c r="S415" i="28" s="1"/>
  <c r="S149" i="29"/>
  <c r="S149" i="28"/>
  <c r="S417" i="28" s="1"/>
  <c r="S151" i="29"/>
  <c r="S151" i="28"/>
  <c r="S419" i="28" s="1"/>
  <c r="S153" i="29"/>
  <c r="S153" i="28"/>
  <c r="S421" i="28" s="1"/>
  <c r="S155" i="29"/>
  <c r="S155" i="28"/>
  <c r="S423" i="28" s="1"/>
  <c r="S157" i="29"/>
  <c r="S157" i="28"/>
  <c r="S425" i="28" s="1"/>
  <c r="S159" i="29"/>
  <c r="S159" i="28"/>
  <c r="S427" i="28" s="1"/>
  <c r="S161" i="29"/>
  <c r="S161" i="28"/>
  <c r="S429" i="28" s="1"/>
  <c r="S163" i="29"/>
  <c r="S163" i="28"/>
  <c r="S431" i="28" s="1"/>
  <c r="S165" i="29"/>
  <c r="S165" i="28"/>
  <c r="S433" i="28" s="1"/>
  <c r="S167" i="29"/>
  <c r="S167" i="28"/>
  <c r="S435" i="28" s="1"/>
  <c r="S169" i="29"/>
  <c r="S169" i="28"/>
  <c r="S437" i="28" s="1"/>
  <c r="S171" i="29"/>
  <c r="S171" i="28"/>
  <c r="S439" i="28" s="1"/>
  <c r="S173" i="29"/>
  <c r="S173" i="28"/>
  <c r="S441" i="28" s="1"/>
  <c r="S175" i="29"/>
  <c r="S175" i="28"/>
  <c r="S443" i="28" s="1"/>
  <c r="S177" i="29"/>
  <c r="S177" i="28"/>
  <c r="S445" i="28" s="1"/>
  <c r="S179" i="29"/>
  <c r="S179" i="28"/>
  <c r="S447" i="28" s="1"/>
  <c r="S181" i="29"/>
  <c r="S181" i="28"/>
  <c r="S449" i="28" s="1"/>
  <c r="S183" i="29"/>
  <c r="S183" i="28"/>
  <c r="S451" i="28" s="1"/>
  <c r="S185" i="29"/>
  <c r="S185" i="28"/>
  <c r="S453" i="28" s="1"/>
  <c r="S187" i="29"/>
  <c r="S187" i="28"/>
  <c r="S455" i="28" s="1"/>
  <c r="S189" i="29"/>
  <c r="S189" i="28"/>
  <c r="S457" i="28" s="1"/>
  <c r="S191" i="29"/>
  <c r="S191" i="28"/>
  <c r="S459" i="28" s="1"/>
  <c r="S193" i="29"/>
  <c r="S193" i="28"/>
  <c r="S461" i="28" s="1"/>
  <c r="S195" i="29"/>
  <c r="S195" i="28"/>
  <c r="S463" i="28" s="1"/>
  <c r="S197" i="29"/>
  <c r="S197" i="28"/>
  <c r="S465" i="28" s="1"/>
  <c r="S199" i="29"/>
  <c r="S199" i="28"/>
  <c r="S467" i="28" s="1"/>
  <c r="S201" i="29"/>
  <c r="S201" i="28"/>
  <c r="S469" i="28" s="1"/>
  <c r="S203" i="29"/>
  <c r="S203" i="28"/>
  <c r="S471" i="28" s="1"/>
  <c r="S205" i="29"/>
  <c r="S205" i="28"/>
  <c r="S473" i="28" s="1"/>
  <c r="S207" i="29"/>
  <c r="S207" i="28"/>
  <c r="S475" i="28" s="1"/>
  <c r="S209" i="29"/>
  <c r="S209" i="28"/>
  <c r="S477" i="28" s="1"/>
  <c r="S211" i="29"/>
  <c r="S211" i="28"/>
  <c r="S479" i="28" s="1"/>
  <c r="S213" i="29"/>
  <c r="S213" i="28"/>
  <c r="S481" i="28" s="1"/>
  <c r="S215" i="29"/>
  <c r="S215" i="28"/>
  <c r="S483" i="28" s="1"/>
  <c r="S217" i="29"/>
  <c r="S217" i="28"/>
  <c r="S485" i="28" s="1"/>
  <c r="S219" i="29"/>
  <c r="S219" i="28"/>
  <c r="S487" i="28" s="1"/>
  <c r="S221" i="29"/>
  <c r="S221" i="28"/>
  <c r="S489" i="28" s="1"/>
  <c r="S223" i="29"/>
  <c r="S223" i="28"/>
  <c r="S491" i="28" s="1"/>
  <c r="S225" i="29"/>
  <c r="S225" i="28"/>
  <c r="S493" i="28" s="1"/>
  <c r="S227" i="29"/>
  <c r="S227" i="28"/>
  <c r="S495" i="28" s="1"/>
  <c r="S229" i="29"/>
  <c r="S229" i="28"/>
  <c r="S497" i="28" s="1"/>
  <c r="S231" i="29"/>
  <c r="S231" i="28"/>
  <c r="S499" i="28" s="1"/>
  <c r="S233" i="29"/>
  <c r="S233" i="28"/>
  <c r="S501" i="28" s="1"/>
  <c r="S235" i="29"/>
  <c r="S235" i="28"/>
  <c r="S503" i="28" s="1"/>
  <c r="S237" i="29"/>
  <c r="S237" i="28"/>
  <c r="S505" i="28" s="1"/>
  <c r="S239" i="29"/>
  <c r="S239" i="28"/>
  <c r="S507" i="28" s="1"/>
  <c r="S241" i="29"/>
  <c r="S241" i="28"/>
  <c r="S509" i="28" s="1"/>
  <c r="S243" i="29"/>
  <c r="S243" i="28"/>
  <c r="S511" i="28" s="1"/>
  <c r="S245" i="29"/>
  <c r="S245" i="28"/>
  <c r="S513" i="28" s="1"/>
  <c r="S247" i="29"/>
  <c r="S247" i="28"/>
  <c r="S515" i="28" s="1"/>
  <c r="S249" i="29"/>
  <c r="S249" i="28"/>
  <c r="S517" i="28" s="1"/>
  <c r="S251" i="29"/>
  <c r="S251" i="28"/>
  <c r="S519" i="28" s="1"/>
  <c r="S253" i="29"/>
  <c r="S253" i="28"/>
  <c r="S521" i="28" s="1"/>
  <c r="S255" i="29"/>
  <c r="S255" i="28"/>
  <c r="S523" i="28" s="1"/>
  <c r="S257" i="29"/>
  <c r="S257" i="28"/>
  <c r="S525" i="28" s="1"/>
  <c r="S259" i="29"/>
  <c r="S259" i="28"/>
  <c r="S527" i="28" s="1"/>
  <c r="S261" i="29"/>
  <c r="S261" i="28"/>
  <c r="S529" i="28" s="1"/>
  <c r="S263" i="29"/>
  <c r="S263" i="28"/>
  <c r="S531" i="28" s="1"/>
  <c r="S265" i="29"/>
  <c r="S265" i="28"/>
  <c r="S533" i="28" s="1"/>
  <c r="S267" i="29"/>
  <c r="S267" i="28"/>
  <c r="U4" i="29"/>
  <c r="U4" i="28"/>
  <c r="U272" i="28" s="1"/>
  <c r="U6" i="29"/>
  <c r="U6" i="28"/>
  <c r="U274" i="28" s="1"/>
  <c r="U8" i="29"/>
  <c r="U8" i="28"/>
  <c r="U276" i="28" s="1"/>
  <c r="U10" i="29"/>
  <c r="U10" i="28"/>
  <c r="U278" i="28" s="1"/>
  <c r="U12" i="29"/>
  <c r="U12" i="28"/>
  <c r="U280" i="28" s="1"/>
  <c r="U14" i="29"/>
  <c r="U14" i="28"/>
  <c r="U282" i="28" s="1"/>
  <c r="U16" i="29"/>
  <c r="U16" i="28"/>
  <c r="U284" i="28" s="1"/>
  <c r="U18" i="29"/>
  <c r="U18" i="28"/>
  <c r="U286" i="28" s="1"/>
  <c r="U20" i="29"/>
  <c r="U20" i="28"/>
  <c r="U288" i="28" s="1"/>
  <c r="U22" i="29"/>
  <c r="U22" i="28"/>
  <c r="U290" i="28" s="1"/>
  <c r="U24" i="29"/>
  <c r="U24" i="28"/>
  <c r="U292" i="28" s="1"/>
  <c r="U26" i="29"/>
  <c r="U26" i="28"/>
  <c r="U294" i="28" s="1"/>
  <c r="U28" i="29"/>
  <c r="U28" i="28"/>
  <c r="U296" i="28" s="1"/>
  <c r="U30" i="29"/>
  <c r="U30" i="28"/>
  <c r="U298" i="28" s="1"/>
  <c r="U32" i="29"/>
  <c r="U32" i="28"/>
  <c r="U300" i="28" s="1"/>
  <c r="U34" i="29"/>
  <c r="U34" i="28"/>
  <c r="U302" i="28" s="1"/>
  <c r="U36" i="29"/>
  <c r="U36" i="28"/>
  <c r="U304" i="28" s="1"/>
  <c r="U38" i="29"/>
  <c r="U38" i="28"/>
  <c r="U306" i="28" s="1"/>
  <c r="U40" i="29"/>
  <c r="U40" i="28"/>
  <c r="U308" i="28" s="1"/>
  <c r="U42" i="29"/>
  <c r="U42" i="28"/>
  <c r="U310" i="28" s="1"/>
  <c r="U44" i="29"/>
  <c r="U44" i="28"/>
  <c r="U312" i="28" s="1"/>
  <c r="U46" i="29"/>
  <c r="U46" i="28"/>
  <c r="U314" i="28" s="1"/>
  <c r="U48" i="29"/>
  <c r="U48" i="28"/>
  <c r="U316" i="28" s="1"/>
  <c r="U50" i="29"/>
  <c r="U50" i="28"/>
  <c r="U318" i="28" s="1"/>
  <c r="U52" i="29"/>
  <c r="U52" i="28"/>
  <c r="U320" i="28" s="1"/>
  <c r="U54" i="29"/>
  <c r="U54" i="28"/>
  <c r="U322" i="28" s="1"/>
  <c r="U56" i="29"/>
  <c r="U56" i="28"/>
  <c r="U324" i="28" s="1"/>
  <c r="U58" i="29"/>
  <c r="U58" i="28"/>
  <c r="U326" i="28" s="1"/>
  <c r="U60" i="29"/>
  <c r="U60" i="28"/>
  <c r="U328" i="28" s="1"/>
  <c r="U62" i="29"/>
  <c r="U62" i="28"/>
  <c r="U330" i="28" s="1"/>
  <c r="U64" i="29"/>
  <c r="U64" i="28"/>
  <c r="U332" i="28" s="1"/>
  <c r="U66" i="29"/>
  <c r="U66" i="28"/>
  <c r="U334" i="28" s="1"/>
  <c r="U68" i="29"/>
  <c r="U68" i="28"/>
  <c r="U336" i="28" s="1"/>
  <c r="U70" i="29"/>
  <c r="U70" i="28"/>
  <c r="U338" i="28" s="1"/>
  <c r="U72" i="29"/>
  <c r="U72" i="28"/>
  <c r="U340" i="28" s="1"/>
  <c r="U74" i="29"/>
  <c r="U74" i="28"/>
  <c r="U342" i="28" s="1"/>
  <c r="U76" i="29"/>
  <c r="U76" i="28"/>
  <c r="U344" i="28" s="1"/>
  <c r="U78" i="29"/>
  <c r="U78" i="28"/>
  <c r="U346" i="28" s="1"/>
  <c r="U80" i="29"/>
  <c r="U80" i="28"/>
  <c r="U348" i="28" s="1"/>
  <c r="U82" i="29"/>
  <c r="U82" i="28"/>
  <c r="U350" i="28" s="1"/>
  <c r="U84" i="29"/>
  <c r="U84" i="28"/>
  <c r="U352" i="28" s="1"/>
  <c r="U86" i="29"/>
  <c r="U86" i="28"/>
  <c r="U354" i="28" s="1"/>
  <c r="U88" i="29"/>
  <c r="U88" i="28"/>
  <c r="U356" i="28" s="1"/>
  <c r="U90" i="29"/>
  <c r="U90" i="28"/>
  <c r="U358" i="28" s="1"/>
  <c r="U92" i="29"/>
  <c r="U92" i="28"/>
  <c r="U360" i="28" s="1"/>
  <c r="U94" i="29"/>
  <c r="U94" i="28"/>
  <c r="U362" i="28" s="1"/>
  <c r="U96" i="29"/>
  <c r="U96" i="28"/>
  <c r="U364" i="28" s="1"/>
  <c r="U98" i="29"/>
  <c r="U98" i="28"/>
  <c r="U366" i="28" s="1"/>
  <c r="U100" i="29"/>
  <c r="U100" i="28"/>
  <c r="U368" i="28" s="1"/>
  <c r="U102" i="29"/>
  <c r="U102" i="28"/>
  <c r="U370" i="28" s="1"/>
  <c r="U104" i="29"/>
  <c r="U104" i="28"/>
  <c r="U372" i="28" s="1"/>
  <c r="U106" i="29"/>
  <c r="U106" i="28"/>
  <c r="U374" i="28" s="1"/>
  <c r="U108" i="29"/>
  <c r="U108" i="28"/>
  <c r="U376" i="28" s="1"/>
  <c r="U110" i="29"/>
  <c r="U110" i="28"/>
  <c r="U378" i="28" s="1"/>
  <c r="U112" i="29"/>
  <c r="U112" i="28"/>
  <c r="U380" i="28" s="1"/>
  <c r="U114" i="29"/>
  <c r="U114" i="28"/>
  <c r="U382" i="28" s="1"/>
  <c r="U116" i="29"/>
  <c r="U116" i="28"/>
  <c r="U384" i="28" s="1"/>
  <c r="U118" i="29"/>
  <c r="U118" i="28"/>
  <c r="U386" i="28" s="1"/>
  <c r="U120" i="29"/>
  <c r="U120" i="28"/>
  <c r="U388" i="28" s="1"/>
  <c r="U122" i="29"/>
  <c r="U122" i="28"/>
  <c r="U390" i="28" s="1"/>
  <c r="U124" i="29"/>
  <c r="U124" i="28"/>
  <c r="U392" i="28" s="1"/>
  <c r="U126" i="29"/>
  <c r="U126" i="28"/>
  <c r="U394" i="28" s="1"/>
  <c r="U128" i="29"/>
  <c r="U128" i="28"/>
  <c r="U396" i="28" s="1"/>
  <c r="U130" i="29"/>
  <c r="U130" i="28"/>
  <c r="U398" i="28" s="1"/>
  <c r="U132" i="29"/>
  <c r="U132" i="28"/>
  <c r="U400" i="28" s="1"/>
  <c r="U134" i="29"/>
  <c r="U134" i="28"/>
  <c r="U402" i="28" s="1"/>
  <c r="U136" i="29"/>
  <c r="U136" i="28"/>
  <c r="U404" i="28" s="1"/>
  <c r="U138" i="29"/>
  <c r="U138" i="28"/>
  <c r="U406" i="28" s="1"/>
  <c r="U140" i="29"/>
  <c r="U140" i="28"/>
  <c r="U408" i="28" s="1"/>
  <c r="U142" i="29"/>
  <c r="U142" i="28"/>
  <c r="U410" i="28" s="1"/>
  <c r="U144" i="29"/>
  <c r="U144" i="28"/>
  <c r="U412" i="28" s="1"/>
  <c r="U146" i="29"/>
  <c r="U146" i="28"/>
  <c r="U414" i="28" s="1"/>
  <c r="U148" i="29"/>
  <c r="U148" i="28"/>
  <c r="U416" i="28" s="1"/>
  <c r="U150" i="29"/>
  <c r="U150" i="28"/>
  <c r="U418" i="28" s="1"/>
  <c r="U152" i="29"/>
  <c r="U152" i="28"/>
  <c r="U420" i="28" s="1"/>
  <c r="U154" i="29"/>
  <c r="U154" i="28"/>
  <c r="U422" i="28" s="1"/>
  <c r="U156" i="29"/>
  <c r="U156" i="28"/>
  <c r="U424" i="28" s="1"/>
  <c r="U158" i="29"/>
  <c r="U158" i="28"/>
  <c r="U426" i="28" s="1"/>
  <c r="U160" i="29"/>
  <c r="U160" i="28"/>
  <c r="U428" i="28" s="1"/>
  <c r="U162" i="29"/>
  <c r="U162" i="28"/>
  <c r="U430" i="28" s="1"/>
  <c r="U164" i="29"/>
  <c r="U164" i="28"/>
  <c r="U432" i="28" s="1"/>
  <c r="U166" i="29"/>
  <c r="U166" i="28"/>
  <c r="U434" i="28" s="1"/>
  <c r="U168" i="29"/>
  <c r="U168" i="28"/>
  <c r="U436" i="28" s="1"/>
  <c r="U170" i="29"/>
  <c r="U170" i="28"/>
  <c r="U438" i="28" s="1"/>
  <c r="U172" i="29"/>
  <c r="U172" i="28"/>
  <c r="U440" i="28" s="1"/>
  <c r="U174" i="29"/>
  <c r="U174" i="28"/>
  <c r="U442" i="28" s="1"/>
  <c r="U176" i="29"/>
  <c r="U176" i="28"/>
  <c r="U444" i="28" s="1"/>
  <c r="U178" i="29"/>
  <c r="U178" i="28"/>
  <c r="U446" i="28" s="1"/>
  <c r="U180" i="29"/>
  <c r="U180" i="28"/>
  <c r="U448" i="28" s="1"/>
  <c r="U182" i="29"/>
  <c r="U182" i="28"/>
  <c r="U450" i="28" s="1"/>
  <c r="U184" i="29"/>
  <c r="U184" i="28"/>
  <c r="U452" i="28" s="1"/>
  <c r="U186" i="29"/>
  <c r="U186" i="28"/>
  <c r="U454" i="28" s="1"/>
  <c r="U188" i="29"/>
  <c r="U188" i="28"/>
  <c r="U456" i="28" s="1"/>
  <c r="U190" i="29"/>
  <c r="U190" i="28"/>
  <c r="U458" i="28" s="1"/>
  <c r="U192" i="29"/>
  <c r="U192" i="28"/>
  <c r="U460" i="28" s="1"/>
  <c r="U194" i="29"/>
  <c r="U194" i="28"/>
  <c r="U462" i="28" s="1"/>
  <c r="U196" i="29"/>
  <c r="U196" i="28"/>
  <c r="U464" i="28" s="1"/>
  <c r="U198" i="29"/>
  <c r="U198" i="28"/>
  <c r="U466" i="28" s="1"/>
  <c r="U200" i="29"/>
  <c r="U200" i="28"/>
  <c r="U468" i="28" s="1"/>
  <c r="U202" i="29"/>
  <c r="U202" i="28"/>
  <c r="U470" i="28" s="1"/>
  <c r="U204" i="29"/>
  <c r="U204" i="28"/>
  <c r="U472" i="28" s="1"/>
  <c r="U206" i="29"/>
  <c r="U206" i="28"/>
  <c r="U474" i="28" s="1"/>
  <c r="U208" i="29"/>
  <c r="U208" i="28"/>
  <c r="U476" i="28" s="1"/>
  <c r="U210" i="29"/>
  <c r="U210" i="28"/>
  <c r="U478" i="28" s="1"/>
  <c r="U212" i="29"/>
  <c r="U212" i="28"/>
  <c r="U480" i="28" s="1"/>
  <c r="U214" i="29"/>
  <c r="U214" i="28"/>
  <c r="U482" i="28" s="1"/>
  <c r="U216" i="29"/>
  <c r="U216" i="28"/>
  <c r="U484" i="28" s="1"/>
  <c r="U218" i="29"/>
  <c r="U218" i="28"/>
  <c r="U486" i="28" s="1"/>
  <c r="U220" i="29"/>
  <c r="U220" i="28"/>
  <c r="U488" i="28" s="1"/>
  <c r="U222" i="29"/>
  <c r="U222" i="28"/>
  <c r="U490" i="28" s="1"/>
  <c r="U224" i="29"/>
  <c r="U224" i="28"/>
  <c r="U492" i="28" s="1"/>
  <c r="U226" i="29"/>
  <c r="U226" i="28"/>
  <c r="U494" i="28" s="1"/>
  <c r="U228" i="29"/>
  <c r="U228" i="28"/>
  <c r="U496" i="28" s="1"/>
  <c r="U230" i="29"/>
  <c r="U230" i="28"/>
  <c r="U498" i="28" s="1"/>
  <c r="U232" i="29"/>
  <c r="U232" i="28"/>
  <c r="U500" i="28" s="1"/>
  <c r="U234" i="29"/>
  <c r="U234" i="28"/>
  <c r="U502" i="28" s="1"/>
  <c r="U236" i="29"/>
  <c r="U236" i="28"/>
  <c r="U504" i="28" s="1"/>
  <c r="U238" i="29"/>
  <c r="U238" i="28"/>
  <c r="U506" i="28" s="1"/>
  <c r="U240" i="29"/>
  <c r="U240" i="28"/>
  <c r="U508" i="28" s="1"/>
  <c r="U242" i="29"/>
  <c r="U242" i="28"/>
  <c r="U510" i="28" s="1"/>
  <c r="U244" i="29"/>
  <c r="U244" i="28"/>
  <c r="U512" i="28" s="1"/>
  <c r="U246" i="29"/>
  <c r="U246" i="28"/>
  <c r="U514" i="28" s="1"/>
  <c r="U248" i="29"/>
  <c r="U248" i="28"/>
  <c r="U516" i="28" s="1"/>
  <c r="U250" i="29"/>
  <c r="U250" i="28"/>
  <c r="U518" i="28" s="1"/>
  <c r="U252" i="29"/>
  <c r="U252" i="28"/>
  <c r="U520" i="28" s="1"/>
  <c r="U254" i="29"/>
  <c r="U254" i="28"/>
  <c r="U522" i="28" s="1"/>
  <c r="U256" i="29"/>
  <c r="U256" i="28"/>
  <c r="U524" i="28" s="1"/>
  <c r="U258" i="29"/>
  <c r="U258" i="28"/>
  <c r="U526" i="28" s="1"/>
  <c r="U260" i="29"/>
  <c r="U260" i="28"/>
  <c r="U528" i="28" s="1"/>
  <c r="U262" i="29"/>
  <c r="U262" i="28"/>
  <c r="U530" i="28" s="1"/>
  <c r="U264" i="29"/>
  <c r="U264" i="28"/>
  <c r="U532" i="28" s="1"/>
  <c r="U266" i="29"/>
  <c r="U266" i="28"/>
  <c r="U534" i="28" s="1"/>
  <c r="V3" i="29"/>
  <c r="V3" i="28"/>
  <c r="V4" i="29"/>
  <c r="V4" i="28"/>
  <c r="V5" i="29"/>
  <c r="V5" i="28"/>
  <c r="V6" i="29"/>
  <c r="V6" i="28"/>
  <c r="V7" i="29"/>
  <c r="V7" i="28"/>
  <c r="V8" i="29"/>
  <c r="V8" i="28"/>
  <c r="V9" i="29"/>
  <c r="V9" i="28"/>
  <c r="V10" i="29"/>
  <c r="V10" i="28"/>
  <c r="V11" i="29"/>
  <c r="V11" i="28"/>
  <c r="V12" i="29"/>
  <c r="V12" i="28"/>
  <c r="V13" i="29"/>
  <c r="V13" i="28"/>
  <c r="V14" i="29"/>
  <c r="V14" i="28"/>
  <c r="V15" i="29"/>
  <c r="V15" i="28"/>
  <c r="V16" i="29"/>
  <c r="V16" i="28"/>
  <c r="V17" i="29"/>
  <c r="V17" i="28"/>
  <c r="V18" i="29"/>
  <c r="V18" i="28"/>
  <c r="V19" i="29"/>
  <c r="V19" i="28"/>
  <c r="V20" i="29"/>
  <c r="V20" i="28"/>
  <c r="V21" i="29"/>
  <c r="V21" i="28"/>
  <c r="V22" i="29"/>
  <c r="V22" i="28"/>
  <c r="V23" i="29"/>
  <c r="V23" i="28"/>
  <c r="V24" i="29"/>
  <c r="V24" i="28"/>
  <c r="V25" i="29"/>
  <c r="V25" i="28"/>
  <c r="V26" i="29"/>
  <c r="V26" i="28"/>
  <c r="V27" i="29"/>
  <c r="V27" i="28"/>
  <c r="V28" i="29"/>
  <c r="V28" i="28"/>
  <c r="V29" i="29"/>
  <c r="V29" i="28"/>
  <c r="V30" i="29"/>
  <c r="V30" i="28"/>
  <c r="V31" i="29"/>
  <c r="V31" i="28"/>
  <c r="V32" i="29"/>
  <c r="V32" i="28"/>
  <c r="V33" i="29"/>
  <c r="V33" i="28"/>
  <c r="V34" i="29"/>
  <c r="V34" i="28"/>
  <c r="V35" i="29"/>
  <c r="V35" i="28"/>
  <c r="V36" i="29"/>
  <c r="V36" i="28"/>
  <c r="V37" i="29"/>
  <c r="V37" i="28"/>
  <c r="V38" i="29"/>
  <c r="V38" i="28"/>
  <c r="V39" i="29"/>
  <c r="V39" i="28"/>
  <c r="V40" i="29"/>
  <c r="V40" i="28"/>
  <c r="V41" i="29"/>
  <c r="V41" i="28"/>
  <c r="V42" i="29"/>
  <c r="V42" i="28"/>
  <c r="V43" i="29"/>
  <c r="V43" i="28"/>
  <c r="V44" i="29"/>
  <c r="V44" i="28"/>
  <c r="V45" i="29"/>
  <c r="V45" i="28"/>
  <c r="V46" i="29"/>
  <c r="V46" i="28"/>
  <c r="V47" i="29"/>
  <c r="V47" i="28"/>
  <c r="V48" i="29"/>
  <c r="V48" i="28"/>
  <c r="V49" i="29"/>
  <c r="V49" i="28"/>
  <c r="V50" i="29"/>
  <c r="V50" i="28"/>
  <c r="V51" i="29"/>
  <c r="V51" i="28"/>
  <c r="V52" i="29"/>
  <c r="V52" i="28"/>
  <c r="V53" i="29"/>
  <c r="V53" i="28"/>
  <c r="V54" i="29"/>
  <c r="V54" i="28"/>
  <c r="V55" i="29"/>
  <c r="V55" i="28"/>
  <c r="V56" i="29"/>
  <c r="V56" i="28"/>
  <c r="V57" i="29"/>
  <c r="V57" i="28"/>
  <c r="V58" i="29"/>
  <c r="V58" i="28"/>
  <c r="V59" i="29"/>
  <c r="V59" i="28"/>
  <c r="V60" i="29"/>
  <c r="V60" i="28"/>
  <c r="V61" i="29"/>
  <c r="V61" i="28"/>
  <c r="V62" i="29"/>
  <c r="V62" i="28"/>
  <c r="V63" i="29"/>
  <c r="V63" i="28"/>
  <c r="V64" i="29"/>
  <c r="V64" i="28"/>
  <c r="V65" i="29"/>
  <c r="V65" i="28"/>
  <c r="V66" i="29"/>
  <c r="V66" i="28"/>
  <c r="V67" i="29"/>
  <c r="V67" i="28"/>
  <c r="V68" i="29"/>
  <c r="V68" i="28"/>
  <c r="V69" i="29"/>
  <c r="V69" i="28"/>
  <c r="V70" i="29"/>
  <c r="V70" i="28"/>
  <c r="V71" i="29"/>
  <c r="V71" i="28"/>
  <c r="V72" i="29"/>
  <c r="V72" i="28"/>
  <c r="V73" i="29"/>
  <c r="V73" i="28"/>
  <c r="V74" i="29"/>
  <c r="V74" i="28"/>
  <c r="V75" i="29"/>
  <c r="V75" i="28"/>
  <c r="V76" i="29"/>
  <c r="V76" i="28"/>
  <c r="V77" i="29"/>
  <c r="V77" i="28"/>
  <c r="V78" i="29"/>
  <c r="V78" i="28"/>
  <c r="V79" i="29"/>
  <c r="V79" i="28"/>
  <c r="V80" i="29"/>
  <c r="V80" i="28"/>
  <c r="V81" i="29"/>
  <c r="V81" i="28"/>
  <c r="V82" i="29"/>
  <c r="V82" i="28"/>
  <c r="V83" i="29"/>
  <c r="V83" i="28"/>
  <c r="V84" i="29"/>
  <c r="V84" i="28"/>
  <c r="V85" i="29"/>
  <c r="V85" i="28"/>
  <c r="V86" i="29"/>
  <c r="V86" i="28"/>
  <c r="V87" i="29"/>
  <c r="V87" i="28"/>
  <c r="V88" i="29"/>
  <c r="V88" i="28"/>
  <c r="V89" i="29"/>
  <c r="V89" i="28"/>
  <c r="V90" i="29"/>
  <c r="V90" i="28"/>
  <c r="V91" i="29"/>
  <c r="V91" i="28"/>
  <c r="V92" i="29"/>
  <c r="V92" i="28"/>
  <c r="V93" i="29"/>
  <c r="V93" i="28"/>
  <c r="V94" i="29"/>
  <c r="V94" i="28"/>
  <c r="V95" i="29"/>
  <c r="V95" i="28"/>
  <c r="V96" i="29"/>
  <c r="V96" i="28"/>
  <c r="V97" i="29"/>
  <c r="V97" i="28"/>
  <c r="V98" i="29"/>
  <c r="V98" i="28"/>
  <c r="V99" i="29"/>
  <c r="V99" i="28"/>
  <c r="V100" i="29"/>
  <c r="V100" i="28"/>
  <c r="V101" i="29"/>
  <c r="V101" i="28"/>
  <c r="V102" i="29"/>
  <c r="V102" i="28"/>
  <c r="V103" i="29"/>
  <c r="V103" i="28"/>
  <c r="V104" i="29"/>
  <c r="V104" i="28"/>
  <c r="V105" i="29"/>
  <c r="V105" i="28"/>
  <c r="V106" i="29"/>
  <c r="V106" i="28"/>
  <c r="V107" i="29"/>
  <c r="V107" i="28"/>
  <c r="V108" i="29"/>
  <c r="V108" i="28"/>
  <c r="V109" i="29"/>
  <c r="V109" i="28"/>
  <c r="V110" i="29"/>
  <c r="V110" i="28"/>
  <c r="V111" i="29"/>
  <c r="V111" i="28"/>
  <c r="V112" i="29"/>
  <c r="V112" i="28"/>
  <c r="V113" i="29"/>
  <c r="V113" i="28"/>
  <c r="V114" i="29"/>
  <c r="V114" i="28"/>
  <c r="V115" i="29"/>
  <c r="V115" i="28"/>
  <c r="V116" i="29"/>
  <c r="V116" i="28"/>
  <c r="V117" i="29"/>
  <c r="V117" i="28"/>
  <c r="V118" i="29"/>
  <c r="V118" i="28"/>
  <c r="V119" i="29"/>
  <c r="V119" i="28"/>
  <c r="V120" i="29"/>
  <c r="V120" i="28"/>
  <c r="V121" i="29"/>
  <c r="V121" i="28"/>
  <c r="V122" i="29"/>
  <c r="V122" i="28"/>
  <c r="V123" i="29"/>
  <c r="V123" i="28"/>
  <c r="V124" i="29"/>
  <c r="V124" i="28"/>
  <c r="V125" i="29"/>
  <c r="V125" i="28"/>
  <c r="V126" i="29"/>
  <c r="V126" i="28"/>
  <c r="V127" i="29"/>
  <c r="V127" i="28"/>
  <c r="V128" i="29"/>
  <c r="V128" i="28"/>
  <c r="V129" i="29"/>
  <c r="V129" i="28"/>
  <c r="V130" i="29"/>
  <c r="V130" i="28"/>
  <c r="V131" i="29"/>
  <c r="V131" i="28"/>
  <c r="V132" i="29"/>
  <c r="V132" i="28"/>
  <c r="V133" i="29"/>
  <c r="V133" i="28"/>
  <c r="V134" i="29"/>
  <c r="V134" i="28"/>
  <c r="V135" i="29"/>
  <c r="V135" i="28"/>
  <c r="V136" i="29"/>
  <c r="V136" i="28"/>
  <c r="V137" i="29"/>
  <c r="V137" i="28"/>
  <c r="V138" i="29"/>
  <c r="V138" i="28"/>
  <c r="V139" i="29"/>
  <c r="V139" i="28"/>
  <c r="V140" i="29"/>
  <c r="V140" i="28"/>
  <c r="V141" i="29"/>
  <c r="V141" i="28"/>
  <c r="V142" i="29"/>
  <c r="V142" i="28"/>
  <c r="V143" i="29"/>
  <c r="V143" i="28"/>
  <c r="V144" i="29"/>
  <c r="V144" i="28"/>
  <c r="V145" i="29"/>
  <c r="V145" i="28"/>
  <c r="V146" i="29"/>
  <c r="V146" i="28"/>
  <c r="V147" i="29"/>
  <c r="V147" i="28"/>
  <c r="V148" i="29"/>
  <c r="V148" i="28"/>
  <c r="V149" i="29"/>
  <c r="V149" i="28"/>
  <c r="V150" i="29"/>
  <c r="V150" i="28"/>
  <c r="V151" i="29"/>
  <c r="V151" i="28"/>
  <c r="V152" i="29"/>
  <c r="V152" i="28"/>
  <c r="V153" i="29"/>
  <c r="V153" i="28"/>
  <c r="V154" i="29"/>
  <c r="V154" i="28"/>
  <c r="V155" i="29"/>
  <c r="V155" i="28"/>
  <c r="V156" i="29"/>
  <c r="V156" i="28"/>
  <c r="V157" i="29"/>
  <c r="V157" i="28"/>
  <c r="V158" i="29"/>
  <c r="V158" i="28"/>
  <c r="V159" i="29"/>
  <c r="V159" i="28"/>
  <c r="V160" i="29"/>
  <c r="V160" i="28"/>
  <c r="V161" i="29"/>
  <c r="V161" i="28"/>
  <c r="V162" i="29"/>
  <c r="V162" i="28"/>
  <c r="V163" i="29"/>
  <c r="V163" i="28"/>
  <c r="V164" i="29"/>
  <c r="V164" i="28"/>
  <c r="V165" i="29"/>
  <c r="V165" i="28"/>
  <c r="V166" i="29"/>
  <c r="V166" i="28"/>
  <c r="V167" i="29"/>
  <c r="V167" i="28"/>
  <c r="V168" i="29"/>
  <c r="V168" i="28"/>
  <c r="V169" i="29"/>
  <c r="V169" i="28"/>
  <c r="V170" i="29"/>
  <c r="V170" i="28"/>
  <c r="V171" i="29"/>
  <c r="V171" i="28"/>
  <c r="V172" i="29"/>
  <c r="V172" i="28"/>
  <c r="V173" i="29"/>
  <c r="V173" i="28"/>
  <c r="V174" i="29"/>
  <c r="V174" i="28"/>
  <c r="V175" i="29"/>
  <c r="V175" i="28"/>
  <c r="V176" i="29"/>
  <c r="V176" i="28"/>
  <c r="V177" i="29"/>
  <c r="V177" i="28"/>
  <c r="V178" i="29"/>
  <c r="V178" i="28"/>
  <c r="V179" i="29"/>
  <c r="V179" i="28"/>
  <c r="V180" i="29"/>
  <c r="V180" i="28"/>
  <c r="V181" i="29"/>
  <c r="V181" i="28"/>
  <c r="V182" i="29"/>
  <c r="V182" i="28"/>
  <c r="V183" i="29"/>
  <c r="V183" i="28"/>
  <c r="V184" i="29"/>
  <c r="V184" i="28"/>
  <c r="V185" i="29"/>
  <c r="V185" i="28"/>
  <c r="V186" i="29"/>
  <c r="V186" i="28"/>
  <c r="V187" i="29"/>
  <c r="V187" i="28"/>
  <c r="V188" i="29"/>
  <c r="V188" i="28"/>
  <c r="V189" i="29"/>
  <c r="V189" i="28"/>
  <c r="V190" i="29"/>
  <c r="V190" i="28"/>
  <c r="V191" i="29"/>
  <c r="V191" i="28"/>
  <c r="V192" i="29"/>
  <c r="V192" i="28"/>
  <c r="V193" i="29"/>
  <c r="V193" i="28"/>
  <c r="V194" i="29"/>
  <c r="V194" i="28"/>
  <c r="V195" i="29"/>
  <c r="V195" i="28"/>
  <c r="V196" i="29"/>
  <c r="V196" i="28"/>
  <c r="V197" i="29"/>
  <c r="V197" i="28"/>
  <c r="V198" i="29"/>
  <c r="V198" i="28"/>
  <c r="V199" i="29"/>
  <c r="V199" i="28"/>
  <c r="V200" i="29"/>
  <c r="V200" i="28"/>
  <c r="V201" i="29"/>
  <c r="V201" i="28"/>
  <c r="V202" i="29"/>
  <c r="V202" i="28"/>
  <c r="V203" i="29"/>
  <c r="V203" i="28"/>
  <c r="V204" i="29"/>
  <c r="V204" i="28"/>
  <c r="V205" i="29"/>
  <c r="V205" i="28"/>
  <c r="V206" i="29"/>
  <c r="V206" i="28"/>
  <c r="V207" i="29"/>
  <c r="V207" i="28"/>
  <c r="V208" i="29"/>
  <c r="V208" i="28"/>
  <c r="V209" i="29"/>
  <c r="V209" i="28"/>
  <c r="V210" i="29"/>
  <c r="V210" i="28"/>
  <c r="V211" i="29"/>
  <c r="V211" i="28"/>
  <c r="V212" i="29"/>
  <c r="V212" i="28"/>
  <c r="V213" i="29"/>
  <c r="V213" i="28"/>
  <c r="V214" i="29"/>
  <c r="V214" i="28"/>
  <c r="V215" i="29"/>
  <c r="V215" i="28"/>
  <c r="V216" i="29"/>
  <c r="V216" i="28"/>
  <c r="V217" i="29"/>
  <c r="V217" i="28"/>
  <c r="V218" i="29"/>
  <c r="V218" i="28"/>
  <c r="V219" i="29"/>
  <c r="V219" i="28"/>
  <c r="V220" i="29"/>
  <c r="V220" i="28"/>
  <c r="V221" i="29"/>
  <c r="V221" i="28"/>
  <c r="V222" i="29"/>
  <c r="V222" i="28"/>
  <c r="V223" i="29"/>
  <c r="V223" i="28"/>
  <c r="V224" i="29"/>
  <c r="V224" i="28"/>
  <c r="V225" i="29"/>
  <c r="V225" i="28"/>
  <c r="V226" i="29"/>
  <c r="V226" i="28"/>
  <c r="V227" i="29"/>
  <c r="V227" i="28"/>
  <c r="V228" i="29"/>
  <c r="V228" i="28"/>
  <c r="V229" i="29"/>
  <c r="V229" i="28"/>
  <c r="V230" i="29"/>
  <c r="V230" i="28"/>
  <c r="V231" i="29"/>
  <c r="V231" i="28"/>
  <c r="V232" i="29"/>
  <c r="V232" i="28"/>
  <c r="V233" i="29"/>
  <c r="V233" i="28"/>
  <c r="V234" i="29"/>
  <c r="V234" i="28"/>
  <c r="V235" i="29"/>
  <c r="V235" i="28"/>
  <c r="V236" i="29"/>
  <c r="V236" i="28"/>
  <c r="V237" i="29"/>
  <c r="V237" i="28"/>
  <c r="V238" i="29"/>
  <c r="V238" i="28"/>
  <c r="V239" i="29"/>
  <c r="V239" i="28"/>
  <c r="V240" i="29"/>
  <c r="V240" i="28"/>
  <c r="V241" i="29"/>
  <c r="V241" i="28"/>
  <c r="V242" i="29"/>
  <c r="V242" i="28"/>
  <c r="V243" i="29"/>
  <c r="V243" i="28"/>
  <c r="V244" i="29"/>
  <c r="V244" i="28"/>
  <c r="V245" i="29"/>
  <c r="V245" i="28"/>
  <c r="V246" i="29"/>
  <c r="V246" i="28"/>
  <c r="V247" i="29"/>
  <c r="V247" i="28"/>
  <c r="V248" i="29"/>
  <c r="V248" i="28"/>
  <c r="V249" i="29"/>
  <c r="V249" i="28"/>
  <c r="V250" i="29"/>
  <c r="V250" i="28"/>
  <c r="V251" i="29"/>
  <c r="V251" i="28"/>
  <c r="V252" i="29"/>
  <c r="V252" i="28"/>
  <c r="V253" i="29"/>
  <c r="V253" i="28"/>
  <c r="V254" i="29"/>
  <c r="V254" i="28"/>
  <c r="V255" i="29"/>
  <c r="V255" i="28"/>
  <c r="V256" i="29"/>
  <c r="V256" i="28"/>
  <c r="V257" i="29"/>
  <c r="V257" i="28"/>
  <c r="V258" i="29"/>
  <c r="V258" i="28"/>
  <c r="V259" i="29"/>
  <c r="V259" i="28"/>
  <c r="V260" i="29"/>
  <c r="V260" i="28"/>
  <c r="V261" i="29"/>
  <c r="V261" i="28"/>
  <c r="V262" i="29"/>
  <c r="V262" i="28"/>
  <c r="V263" i="29"/>
  <c r="V263" i="28"/>
  <c r="V264" i="29"/>
  <c r="V264" i="28"/>
  <c r="V265" i="29"/>
  <c r="V265" i="28"/>
  <c r="V266" i="29"/>
  <c r="V266" i="28"/>
  <c r="V267" i="29"/>
  <c r="V267" i="28"/>
  <c r="W3" i="29"/>
  <c r="W3" i="28"/>
  <c r="W271" i="28" s="1"/>
  <c r="W5" i="29"/>
  <c r="W5" i="28"/>
  <c r="W273" i="28" s="1"/>
  <c r="W7" i="29"/>
  <c r="W7" i="28"/>
  <c r="W275" i="28" s="1"/>
  <c r="W9" i="29"/>
  <c r="W9" i="28"/>
  <c r="W277" i="28" s="1"/>
  <c r="W11" i="29"/>
  <c r="W11" i="28"/>
  <c r="W279" i="28" s="1"/>
  <c r="W13" i="29"/>
  <c r="W13" i="28"/>
  <c r="W281" i="28" s="1"/>
  <c r="W15" i="29"/>
  <c r="W15" i="28"/>
  <c r="W283" i="28" s="1"/>
  <c r="W17" i="29"/>
  <c r="W17" i="28"/>
  <c r="W285" i="28" s="1"/>
  <c r="W19" i="29"/>
  <c r="W19" i="28"/>
  <c r="W287" i="28" s="1"/>
  <c r="W21" i="29"/>
  <c r="W21" i="28"/>
  <c r="W289" i="28" s="1"/>
  <c r="W23" i="29"/>
  <c r="W23" i="28"/>
  <c r="W291" i="28" s="1"/>
  <c r="W25" i="29"/>
  <c r="W25" i="28"/>
  <c r="W293" i="28" s="1"/>
  <c r="W27" i="29"/>
  <c r="W27" i="28"/>
  <c r="W295" i="28" s="1"/>
  <c r="W29" i="29"/>
  <c r="W29" i="28"/>
  <c r="W297" i="28" s="1"/>
  <c r="W31" i="29"/>
  <c r="W31" i="28"/>
  <c r="W299" i="28" s="1"/>
  <c r="W33" i="29"/>
  <c r="W33" i="28"/>
  <c r="W301" i="28" s="1"/>
  <c r="W35" i="29"/>
  <c r="W35" i="28"/>
  <c r="W303" i="28" s="1"/>
  <c r="W37" i="29"/>
  <c r="W37" i="28"/>
  <c r="W305" i="28" s="1"/>
  <c r="W39" i="29"/>
  <c r="W39" i="28"/>
  <c r="W307" i="28" s="1"/>
  <c r="W41" i="29"/>
  <c r="W41" i="28"/>
  <c r="W309" i="28" s="1"/>
  <c r="W43" i="29"/>
  <c r="W43" i="28"/>
  <c r="W311" i="28" s="1"/>
  <c r="W45" i="29"/>
  <c r="W45" i="28"/>
  <c r="W313" i="28" s="1"/>
  <c r="W47" i="29"/>
  <c r="W47" i="28"/>
  <c r="W315" i="28" s="1"/>
  <c r="W49" i="29"/>
  <c r="W49" i="28"/>
  <c r="W317" i="28" s="1"/>
  <c r="W51" i="29"/>
  <c r="W51" i="28"/>
  <c r="W319" i="28" s="1"/>
  <c r="W53" i="29"/>
  <c r="W53" i="28"/>
  <c r="W321" i="28" s="1"/>
  <c r="W55" i="29"/>
  <c r="W55" i="28"/>
  <c r="W323" i="28" s="1"/>
  <c r="W57" i="29"/>
  <c r="W57" i="28"/>
  <c r="W325" i="28" s="1"/>
  <c r="W59" i="29"/>
  <c r="W59" i="28"/>
  <c r="W327" i="28" s="1"/>
  <c r="W61" i="29"/>
  <c r="W61" i="28"/>
  <c r="W329" i="28" s="1"/>
  <c r="W63" i="29"/>
  <c r="W63" i="28"/>
  <c r="W331" i="28" s="1"/>
  <c r="W65" i="29"/>
  <c r="W65" i="28"/>
  <c r="W333" i="28" s="1"/>
  <c r="W67" i="29"/>
  <c r="W67" i="28"/>
  <c r="W335" i="28" s="1"/>
  <c r="W69" i="29"/>
  <c r="W69" i="28"/>
  <c r="W337" i="28" s="1"/>
  <c r="W71" i="29"/>
  <c r="W71" i="28"/>
  <c r="W339" i="28" s="1"/>
  <c r="W73" i="29"/>
  <c r="W73" i="28"/>
  <c r="W341" i="28" s="1"/>
  <c r="W75" i="29"/>
  <c r="W75" i="28"/>
  <c r="W343" i="28" s="1"/>
  <c r="W77" i="29"/>
  <c r="W77" i="28"/>
  <c r="W345" i="28" s="1"/>
  <c r="W79" i="29"/>
  <c r="W79" i="28"/>
  <c r="W347" i="28" s="1"/>
  <c r="W81" i="29"/>
  <c r="W81" i="28"/>
  <c r="W349" i="28" s="1"/>
  <c r="W83" i="29"/>
  <c r="W83" i="28"/>
  <c r="W351" i="28" s="1"/>
  <c r="W85" i="29"/>
  <c r="W85" i="28"/>
  <c r="W353" i="28" s="1"/>
  <c r="W87" i="29"/>
  <c r="W87" i="28"/>
  <c r="W355" i="28" s="1"/>
  <c r="W89" i="29"/>
  <c r="W89" i="28"/>
  <c r="W357" i="28" s="1"/>
  <c r="W91" i="29"/>
  <c r="W91" i="28"/>
  <c r="W359" i="28" s="1"/>
  <c r="W93" i="29"/>
  <c r="W93" i="28"/>
  <c r="W361" i="28" s="1"/>
  <c r="W95" i="29"/>
  <c r="W95" i="28"/>
  <c r="W363" i="28" s="1"/>
  <c r="W97" i="29"/>
  <c r="W97" i="28"/>
  <c r="W365" i="28" s="1"/>
  <c r="W99" i="29"/>
  <c r="W99" i="28"/>
  <c r="W367" i="28" s="1"/>
  <c r="W101" i="29"/>
  <c r="W101" i="28"/>
  <c r="W369" i="28" s="1"/>
  <c r="W103" i="29"/>
  <c r="W103" i="28"/>
  <c r="W371" i="28" s="1"/>
  <c r="W105" i="29"/>
  <c r="W105" i="28"/>
  <c r="W373" i="28" s="1"/>
  <c r="W107" i="29"/>
  <c r="W107" i="28"/>
  <c r="W375" i="28" s="1"/>
  <c r="W109" i="29"/>
  <c r="W109" i="28"/>
  <c r="W377" i="28" s="1"/>
  <c r="W111" i="29"/>
  <c r="W111" i="28"/>
  <c r="W379" i="28" s="1"/>
  <c r="W113" i="29"/>
  <c r="W113" i="28"/>
  <c r="W381" i="28" s="1"/>
  <c r="W115" i="29"/>
  <c r="W115" i="28"/>
  <c r="W383" i="28" s="1"/>
  <c r="W117" i="29"/>
  <c r="W117" i="28"/>
  <c r="W385" i="28" s="1"/>
  <c r="W119" i="29"/>
  <c r="W119" i="28"/>
  <c r="W387" i="28" s="1"/>
  <c r="W121" i="29"/>
  <c r="W121" i="28"/>
  <c r="W389" i="28" s="1"/>
  <c r="W123" i="29"/>
  <c r="W123" i="28"/>
  <c r="W391" i="28" s="1"/>
  <c r="W125" i="29"/>
  <c r="W125" i="28"/>
  <c r="W393" i="28" s="1"/>
  <c r="W127" i="29"/>
  <c r="W127" i="28"/>
  <c r="W395" i="28" s="1"/>
  <c r="W129" i="29"/>
  <c r="W129" i="28"/>
  <c r="W397" i="28" s="1"/>
  <c r="W131" i="29"/>
  <c r="W131" i="28"/>
  <c r="W399" i="28" s="1"/>
  <c r="W133" i="29"/>
  <c r="W133" i="28"/>
  <c r="W401" i="28" s="1"/>
  <c r="W135" i="29"/>
  <c r="W135" i="28"/>
  <c r="W403" i="28" s="1"/>
  <c r="W137" i="29"/>
  <c r="W137" i="28"/>
  <c r="W405" i="28" s="1"/>
  <c r="W139" i="29"/>
  <c r="W139" i="28"/>
  <c r="W407" i="28" s="1"/>
  <c r="W141" i="29"/>
  <c r="W141" i="28"/>
  <c r="W409" i="28" s="1"/>
  <c r="W143" i="29"/>
  <c r="W143" i="28"/>
  <c r="W411" i="28" s="1"/>
  <c r="W145" i="29"/>
  <c r="W145" i="28"/>
  <c r="W413" i="28" s="1"/>
  <c r="W147" i="29"/>
  <c r="W147" i="28"/>
  <c r="W415" i="28" s="1"/>
  <c r="W149" i="29"/>
  <c r="W149" i="28"/>
  <c r="W417" i="28" s="1"/>
  <c r="W151" i="29"/>
  <c r="W151" i="28"/>
  <c r="W419" i="28" s="1"/>
  <c r="W153" i="29"/>
  <c r="W153" i="28"/>
  <c r="W421" i="28" s="1"/>
  <c r="W155" i="29"/>
  <c r="W155" i="28"/>
  <c r="W423" i="28" s="1"/>
  <c r="W157" i="29"/>
  <c r="W157" i="28"/>
  <c r="W425" i="28" s="1"/>
  <c r="W159" i="29"/>
  <c r="W159" i="28"/>
  <c r="W427" i="28" s="1"/>
  <c r="W161" i="29"/>
  <c r="W161" i="28"/>
  <c r="W429" i="28" s="1"/>
  <c r="W163" i="29"/>
  <c r="W163" i="28"/>
  <c r="W431" i="28" s="1"/>
  <c r="W165" i="29"/>
  <c r="W165" i="28"/>
  <c r="W433" i="28" s="1"/>
  <c r="W167" i="29"/>
  <c r="W167" i="28"/>
  <c r="W435" i="28" s="1"/>
  <c r="W169" i="29"/>
  <c r="W169" i="28"/>
  <c r="W437" i="28" s="1"/>
  <c r="W171" i="29"/>
  <c r="W171" i="28"/>
  <c r="W439" i="28" s="1"/>
  <c r="W173" i="29"/>
  <c r="W173" i="28"/>
  <c r="W441" i="28" s="1"/>
  <c r="W175" i="29"/>
  <c r="W175" i="28"/>
  <c r="W443" i="28" s="1"/>
  <c r="W177" i="29"/>
  <c r="W177" i="28"/>
  <c r="W445" i="28" s="1"/>
  <c r="W179" i="29"/>
  <c r="W179" i="28"/>
  <c r="W447" i="28" s="1"/>
  <c r="W181" i="29"/>
  <c r="W181" i="28"/>
  <c r="W449" i="28" s="1"/>
  <c r="W183" i="29"/>
  <c r="W183" i="28"/>
  <c r="W451" i="28" s="1"/>
  <c r="W185" i="29"/>
  <c r="W185" i="28"/>
  <c r="W453" i="28" s="1"/>
  <c r="W187" i="29"/>
  <c r="W187" i="28"/>
  <c r="W455" i="28" s="1"/>
  <c r="W189" i="29"/>
  <c r="W189" i="28"/>
  <c r="W457" i="28" s="1"/>
  <c r="W191" i="29"/>
  <c r="W191" i="28"/>
  <c r="W459" i="28" s="1"/>
  <c r="W193" i="29"/>
  <c r="W193" i="28"/>
  <c r="W461" i="28" s="1"/>
  <c r="W195" i="29"/>
  <c r="W195" i="28"/>
  <c r="W463" i="28" s="1"/>
  <c r="W197" i="29"/>
  <c r="W197" i="28"/>
  <c r="W465" i="28" s="1"/>
  <c r="W199" i="29"/>
  <c r="W199" i="28"/>
  <c r="W467" i="28" s="1"/>
  <c r="W201" i="29"/>
  <c r="W201" i="28"/>
  <c r="W469" i="28" s="1"/>
  <c r="W203" i="29"/>
  <c r="W203" i="28"/>
  <c r="W471" i="28" s="1"/>
  <c r="W205" i="29"/>
  <c r="W205" i="28"/>
  <c r="W473" i="28" s="1"/>
  <c r="W207" i="29"/>
  <c r="W207" i="28"/>
  <c r="W475" i="28" s="1"/>
  <c r="W209" i="29"/>
  <c r="W209" i="28"/>
  <c r="W477" i="28" s="1"/>
  <c r="W211" i="29"/>
  <c r="W211" i="28"/>
  <c r="W479" i="28" s="1"/>
  <c r="W213" i="29"/>
  <c r="W213" i="28"/>
  <c r="W481" i="28" s="1"/>
  <c r="W215" i="29"/>
  <c r="W215" i="28"/>
  <c r="W483" i="28" s="1"/>
  <c r="W217" i="29"/>
  <c r="W217" i="28"/>
  <c r="W485" i="28" s="1"/>
  <c r="W219" i="29"/>
  <c r="W219" i="28"/>
  <c r="W487" i="28" s="1"/>
  <c r="W221" i="29"/>
  <c r="W221" i="28"/>
  <c r="W489" i="28" s="1"/>
  <c r="W223" i="29"/>
  <c r="W223" i="28"/>
  <c r="W491" i="28" s="1"/>
  <c r="W225" i="29"/>
  <c r="W225" i="28"/>
  <c r="W493" i="28" s="1"/>
  <c r="W227" i="29"/>
  <c r="W227" i="28"/>
  <c r="W495" i="28" s="1"/>
  <c r="W229" i="29"/>
  <c r="W229" i="28"/>
  <c r="W497" i="28" s="1"/>
  <c r="W231" i="29"/>
  <c r="W231" i="28"/>
  <c r="W499" i="28" s="1"/>
  <c r="W233" i="29"/>
  <c r="W233" i="28"/>
  <c r="W501" i="28" s="1"/>
  <c r="W235" i="29"/>
  <c r="W235" i="28"/>
  <c r="W503" i="28" s="1"/>
  <c r="W237" i="29"/>
  <c r="W237" i="28"/>
  <c r="W505" i="28" s="1"/>
  <c r="W239" i="29"/>
  <c r="W239" i="28"/>
  <c r="W507" i="28" s="1"/>
  <c r="W241" i="29"/>
  <c r="W241" i="28"/>
  <c r="W509" i="28" s="1"/>
  <c r="W243" i="29"/>
  <c r="W243" i="28"/>
  <c r="W511" i="28" s="1"/>
  <c r="W245" i="29"/>
  <c r="W245" i="28"/>
  <c r="W513" i="28" s="1"/>
  <c r="W247" i="29"/>
  <c r="W247" i="28"/>
  <c r="W515" i="28" s="1"/>
  <c r="W249" i="29"/>
  <c r="W249" i="28"/>
  <c r="W517" i="28" s="1"/>
  <c r="W251" i="29"/>
  <c r="W251" i="28"/>
  <c r="W519" i="28" s="1"/>
  <c r="W253" i="29"/>
  <c r="W253" i="28"/>
  <c r="W521" i="28" s="1"/>
  <c r="W255" i="29"/>
  <c r="W255" i="28"/>
  <c r="W523" i="28" s="1"/>
  <c r="W257" i="29"/>
  <c r="W257" i="28"/>
  <c r="W525" i="28" s="1"/>
  <c r="W259" i="29"/>
  <c r="W259" i="28"/>
  <c r="W527" i="28" s="1"/>
  <c r="W261" i="29"/>
  <c r="W261" i="28"/>
  <c r="W529" i="28" s="1"/>
  <c r="W263" i="29"/>
  <c r="W263" i="28"/>
  <c r="W531" i="28" s="1"/>
  <c r="W265" i="29"/>
  <c r="W265" i="28"/>
  <c r="W533" i="28" s="1"/>
  <c r="W267" i="29"/>
  <c r="W267" i="28"/>
  <c r="X183" i="29"/>
  <c r="X183" i="28"/>
  <c r="X451" i="28" s="1"/>
  <c r="X185" i="29"/>
  <c r="X185" i="28"/>
  <c r="X453" i="28" s="1"/>
  <c r="X187" i="29"/>
  <c r="X187" i="28"/>
  <c r="X455" i="28" s="1"/>
  <c r="X189" i="29"/>
  <c r="X189" i="28"/>
  <c r="X457" i="28" s="1"/>
  <c r="X191" i="29"/>
  <c r="X191" i="28"/>
  <c r="X459" i="28" s="1"/>
  <c r="X193" i="29"/>
  <c r="X193" i="28"/>
  <c r="X461" i="28" s="1"/>
  <c r="X195" i="29"/>
  <c r="X195" i="28"/>
  <c r="X463" i="28" s="1"/>
  <c r="X197" i="29"/>
  <c r="X197" i="28"/>
  <c r="X465" i="28" s="1"/>
  <c r="X199" i="29"/>
  <c r="X199" i="28"/>
  <c r="X467" i="28" s="1"/>
  <c r="X201" i="29"/>
  <c r="X201" i="28"/>
  <c r="X469" i="28" s="1"/>
  <c r="X203" i="29"/>
  <c r="X203" i="28"/>
  <c r="X471" i="28" s="1"/>
  <c r="X205" i="29"/>
  <c r="X205" i="28"/>
  <c r="X473" i="28" s="1"/>
  <c r="X207" i="29"/>
  <c r="X207" i="28"/>
  <c r="X475" i="28" s="1"/>
  <c r="X209" i="29"/>
  <c r="X209" i="28"/>
  <c r="X477" i="28" s="1"/>
  <c r="X211" i="29"/>
  <c r="X211" i="28"/>
  <c r="X479" i="28" s="1"/>
  <c r="X213" i="29"/>
  <c r="X213" i="28"/>
  <c r="X481" i="28" s="1"/>
  <c r="X215" i="29"/>
  <c r="X215" i="28"/>
  <c r="X483" i="28" s="1"/>
  <c r="X217" i="29"/>
  <c r="X217" i="28"/>
  <c r="X485" i="28" s="1"/>
  <c r="X219" i="29"/>
  <c r="X219" i="28"/>
  <c r="X487" i="28" s="1"/>
  <c r="X221" i="29"/>
  <c r="X221" i="28"/>
  <c r="X489" i="28" s="1"/>
  <c r="X223" i="29"/>
  <c r="X223" i="28"/>
  <c r="X491" i="28" s="1"/>
  <c r="X225" i="29"/>
  <c r="X225" i="28"/>
  <c r="X493" i="28" s="1"/>
  <c r="X227" i="29"/>
  <c r="X227" i="28"/>
  <c r="X495" i="28" s="1"/>
  <c r="X229" i="29"/>
  <c r="X229" i="28"/>
  <c r="X497" i="28" s="1"/>
  <c r="X231" i="29"/>
  <c r="X231" i="28"/>
  <c r="X499" i="28" s="1"/>
  <c r="X233" i="29"/>
  <c r="X233" i="28"/>
  <c r="X501" i="28" s="1"/>
  <c r="X235" i="29"/>
  <c r="X235" i="28"/>
  <c r="X503" i="28" s="1"/>
  <c r="X237" i="29"/>
  <c r="X237" i="28"/>
  <c r="X505" i="28" s="1"/>
  <c r="X239" i="29"/>
  <c r="X239" i="28"/>
  <c r="X507" i="28" s="1"/>
  <c r="X241" i="29"/>
  <c r="X241" i="28"/>
  <c r="X509" i="28" s="1"/>
  <c r="X243" i="29"/>
  <c r="X243" i="28"/>
  <c r="X511" i="28" s="1"/>
  <c r="X245" i="29"/>
  <c r="X245" i="28"/>
  <c r="X513" i="28" s="1"/>
  <c r="X247" i="29"/>
  <c r="X247" i="28"/>
  <c r="X515" i="28" s="1"/>
  <c r="X249" i="29"/>
  <c r="X249" i="28"/>
  <c r="X517" i="28" s="1"/>
  <c r="X251" i="29"/>
  <c r="X251" i="28"/>
  <c r="X519" i="28" s="1"/>
  <c r="X253" i="29"/>
  <c r="X253" i="28"/>
  <c r="X521" i="28" s="1"/>
  <c r="X255" i="29"/>
  <c r="X255" i="28"/>
  <c r="X523" i="28" s="1"/>
  <c r="X257" i="29"/>
  <c r="X257" i="28"/>
  <c r="X525" i="28" s="1"/>
  <c r="X259" i="29"/>
  <c r="X259" i="28"/>
  <c r="X527" i="28" s="1"/>
  <c r="X261" i="29"/>
  <c r="X261" i="28"/>
  <c r="X529" i="28" s="1"/>
  <c r="X263" i="29"/>
  <c r="X263" i="28"/>
  <c r="X531" i="28" s="1"/>
  <c r="X265" i="29"/>
  <c r="X265" i="28"/>
  <c r="X533" i="28" s="1"/>
  <c r="X267" i="29"/>
  <c r="X267" i="28"/>
  <c r="Y165" i="29"/>
  <c r="Y165" i="28"/>
  <c r="Y433" i="28" s="1"/>
  <c r="Y167" i="29"/>
  <c r="Y167" i="28"/>
  <c r="Y435" i="28" s="1"/>
  <c r="Y169" i="29"/>
  <c r="Y169" i="28"/>
  <c r="Y437" i="28" s="1"/>
  <c r="Y171" i="29"/>
  <c r="Y171" i="28"/>
  <c r="Y439" i="28" s="1"/>
  <c r="Y173" i="29"/>
  <c r="Y173" i="28"/>
  <c r="Y441" i="28" s="1"/>
  <c r="Y175" i="29"/>
  <c r="Y175" i="28"/>
  <c r="Y443" i="28" s="1"/>
  <c r="Y177" i="29"/>
  <c r="Y177" i="28"/>
  <c r="Y445" i="28" s="1"/>
  <c r="Y179" i="29"/>
  <c r="Y179" i="28"/>
  <c r="Y447" i="28" s="1"/>
  <c r="Y181" i="29"/>
  <c r="Y181" i="28"/>
  <c r="Y449" i="28" s="1"/>
  <c r="Y183" i="29"/>
  <c r="Y183" i="28"/>
  <c r="Y451" i="28" s="1"/>
  <c r="Y185" i="29"/>
  <c r="Y185" i="28"/>
  <c r="Y453" i="28" s="1"/>
  <c r="Y187" i="29"/>
  <c r="Y187" i="28"/>
  <c r="Y455" i="28" s="1"/>
  <c r="Y189" i="29"/>
  <c r="Y189" i="28"/>
  <c r="Y457" i="28" s="1"/>
  <c r="Y191" i="29"/>
  <c r="Y191" i="28"/>
  <c r="Y459" i="28" s="1"/>
  <c r="Y193" i="29"/>
  <c r="Y193" i="28"/>
  <c r="Y461" i="28" s="1"/>
  <c r="Y195" i="29"/>
  <c r="Y195" i="28"/>
  <c r="Y463" i="28" s="1"/>
  <c r="Y197" i="29"/>
  <c r="Y197" i="28"/>
  <c r="Y465" i="28" s="1"/>
  <c r="Y199" i="29"/>
  <c r="Y199" i="28"/>
  <c r="Y467" i="28" s="1"/>
  <c r="Y201" i="29"/>
  <c r="Y201" i="28"/>
  <c r="Y469" i="28" s="1"/>
  <c r="Y203" i="29"/>
  <c r="Y203" i="28"/>
  <c r="Y471" i="28" s="1"/>
  <c r="Y205" i="29"/>
  <c r="Y205" i="28"/>
  <c r="Y473" i="28" s="1"/>
  <c r="Y207" i="29"/>
  <c r="Y207" i="28"/>
  <c r="Y475" i="28" s="1"/>
  <c r="Y209" i="29"/>
  <c r="Y209" i="28"/>
  <c r="Y477" i="28" s="1"/>
  <c r="Y211" i="29"/>
  <c r="Y211" i="28"/>
  <c r="Y479" i="28" s="1"/>
  <c r="Y213" i="29"/>
  <c r="Y213" i="28"/>
  <c r="Y481" i="28" s="1"/>
  <c r="Y215" i="29"/>
  <c r="Y215" i="28"/>
  <c r="Y483" i="28" s="1"/>
  <c r="Y217" i="29"/>
  <c r="Y217" i="28"/>
  <c r="Y485" i="28" s="1"/>
  <c r="Y219" i="29"/>
  <c r="Y219" i="28"/>
  <c r="Y487" i="28" s="1"/>
  <c r="Y221" i="29"/>
  <c r="Y221" i="28"/>
  <c r="Y489" i="28" s="1"/>
  <c r="Y223" i="29"/>
  <c r="Y223" i="28"/>
  <c r="Y491" i="28" s="1"/>
  <c r="Y225" i="29"/>
  <c r="Y225" i="28"/>
  <c r="Y493" i="28" s="1"/>
  <c r="Y227" i="29"/>
  <c r="Y227" i="28"/>
  <c r="Y495" i="28" s="1"/>
  <c r="Y229" i="29"/>
  <c r="Y229" i="28"/>
  <c r="Y497" i="28" s="1"/>
  <c r="Y231" i="29"/>
  <c r="Y231" i="28"/>
  <c r="Y499" i="28" s="1"/>
  <c r="Y233" i="29"/>
  <c r="Y233" i="28"/>
  <c r="Y501" i="28" s="1"/>
  <c r="Y235" i="29"/>
  <c r="Y235" i="28"/>
  <c r="Y503" i="28" s="1"/>
  <c r="Y237" i="29"/>
  <c r="Y237" i="28"/>
  <c r="Y505" i="28" s="1"/>
  <c r="Y239" i="29"/>
  <c r="Y239" i="28"/>
  <c r="Y507" i="28" s="1"/>
  <c r="Y241" i="29"/>
  <c r="Y241" i="28"/>
  <c r="Y509" i="28" s="1"/>
  <c r="Y243" i="29"/>
  <c r="Y243" i="28"/>
  <c r="Y511" i="28" s="1"/>
  <c r="Y245" i="29"/>
  <c r="Y245" i="28"/>
  <c r="Y513" i="28" s="1"/>
  <c r="Y247" i="29"/>
  <c r="Y247" i="28"/>
  <c r="Y515" i="28" s="1"/>
  <c r="Y249" i="29"/>
  <c r="Y249" i="28"/>
  <c r="Y517" i="28" s="1"/>
  <c r="Y251" i="29"/>
  <c r="Y251" i="28"/>
  <c r="Y519" i="28" s="1"/>
  <c r="Y253" i="29"/>
  <c r="Y253" i="28"/>
  <c r="Y521" i="28" s="1"/>
  <c r="Y255" i="29"/>
  <c r="Y255" i="28"/>
  <c r="Y523" i="28" s="1"/>
  <c r="Y257" i="29"/>
  <c r="Y257" i="28"/>
  <c r="Y525" i="28" s="1"/>
  <c r="Y259" i="29"/>
  <c r="Y259" i="28"/>
  <c r="Y527" i="28" s="1"/>
  <c r="Y261" i="29"/>
  <c r="Y261" i="28"/>
  <c r="Y529" i="28" s="1"/>
  <c r="Y263" i="29"/>
  <c r="Y263" i="28"/>
  <c r="Y531" i="28" s="1"/>
  <c r="Y265" i="29"/>
  <c r="Y265" i="28"/>
  <c r="Y533" i="28" s="1"/>
  <c r="Y267" i="29"/>
  <c r="Y267" i="28"/>
  <c r="L2" i="29"/>
  <c r="L272" i="29" s="1"/>
  <c r="L273" i="29" s="1"/>
  <c r="L2" i="28"/>
  <c r="L270" i="28" s="1"/>
  <c r="N2" i="29"/>
  <c r="N272" i="29" s="1"/>
  <c r="N273" i="29" s="1"/>
  <c r="N2" i="28"/>
  <c r="N270" i="28" s="1"/>
  <c r="X2" i="29"/>
  <c r="X2" i="28"/>
  <c r="X270" i="28" s="1"/>
  <c r="M2" i="29"/>
  <c r="M272" i="29" s="1"/>
  <c r="M273" i="29" s="1"/>
  <c r="M2" i="28"/>
  <c r="M270" i="28" s="1"/>
  <c r="O2" i="29"/>
  <c r="O272" i="29" s="1"/>
  <c r="O273" i="29" s="1"/>
  <c r="O2" i="28"/>
  <c r="O270" i="28" s="1"/>
  <c r="R2" i="29"/>
  <c r="R272" i="29" s="1"/>
  <c r="R273" i="29" s="1"/>
  <c r="R2" i="28"/>
  <c r="R270" i="28" s="1"/>
  <c r="V2" i="29"/>
  <c r="V272" i="29" s="1"/>
  <c r="V273" i="29" s="1"/>
  <c r="V2" i="28"/>
  <c r="V270" i="28" s="1"/>
  <c r="C2" i="28"/>
  <c r="C270" i="28" s="1"/>
  <c r="C2" i="29"/>
  <c r="C272" i="29" s="1"/>
  <c r="C273" i="29" s="1"/>
  <c r="D2" i="29"/>
  <c r="D272" i="29" s="1"/>
  <c r="D273" i="29" s="1"/>
  <c r="D2" i="28"/>
  <c r="D270" i="28" s="1"/>
  <c r="E2" i="29"/>
  <c r="E272" i="29" s="1"/>
  <c r="E273" i="29" s="1"/>
  <c r="E2" i="28"/>
  <c r="E270" i="28" s="1"/>
  <c r="F2" i="29"/>
  <c r="F272" i="29" s="1"/>
  <c r="F273" i="29" s="1"/>
  <c r="F2" i="28"/>
  <c r="F270" i="28" s="1"/>
  <c r="H2" i="29"/>
  <c r="H272" i="29" s="1"/>
  <c r="H273" i="29" s="1"/>
  <c r="H2" i="28"/>
  <c r="H270" i="28" s="1"/>
  <c r="I2" i="29"/>
  <c r="I272" i="29" s="1"/>
  <c r="I273" i="29" s="1"/>
  <c r="I2" i="28"/>
  <c r="I270" i="28" s="1"/>
  <c r="J2" i="29"/>
  <c r="J272" i="29" s="1"/>
  <c r="J273" i="29" s="1"/>
  <c r="J2" i="28"/>
  <c r="J270" i="28" s="1"/>
  <c r="K2" i="29"/>
  <c r="K272" i="29" s="1"/>
  <c r="K273" i="29" s="1"/>
  <c r="K2" i="28"/>
  <c r="K270" i="28" s="1"/>
  <c r="S2" i="29"/>
  <c r="S272" i="29" s="1"/>
  <c r="S273" i="29" s="1"/>
  <c r="S2" i="28"/>
  <c r="S270" i="28" s="1"/>
  <c r="T2" i="29"/>
  <c r="T272" i="29" s="1"/>
  <c r="T273" i="29" s="1"/>
  <c r="T2" i="28"/>
  <c r="T270" i="28" s="1"/>
  <c r="Y2" i="29"/>
  <c r="Y272" i="29" s="1"/>
  <c r="Y273" i="29" s="1"/>
  <c r="Y2" i="28"/>
  <c r="Y270" i="28" s="1"/>
  <c r="G2" i="29"/>
  <c r="G272" i="29" s="1"/>
  <c r="G273" i="29" s="1"/>
  <c r="G2" i="28"/>
  <c r="G270" i="28" s="1"/>
  <c r="P2" i="29"/>
  <c r="P272" i="29" s="1"/>
  <c r="P273" i="29" s="1"/>
  <c r="P2" i="28"/>
  <c r="P270" i="28" s="1"/>
  <c r="Q2" i="29"/>
  <c r="Q272" i="29" s="1"/>
  <c r="Q273" i="29" s="1"/>
  <c r="Q2" i="28"/>
  <c r="Q270" i="28" s="1"/>
  <c r="U2" i="29"/>
  <c r="U272" i="29" s="1"/>
  <c r="U273" i="29" s="1"/>
  <c r="U2" i="28"/>
  <c r="U270" i="28" s="1"/>
  <c r="W2" i="29"/>
  <c r="W272" i="29" s="1"/>
  <c r="W273" i="29" s="1"/>
  <c r="W2" i="28"/>
  <c r="W270" i="28" s="1"/>
  <c r="J267" i="50"/>
  <c r="J266" i="50"/>
  <c r="J265" i="50"/>
  <c r="J264" i="50"/>
  <c r="J263" i="50"/>
  <c r="J262" i="50"/>
  <c r="J261" i="50"/>
  <c r="J260" i="50"/>
  <c r="J259" i="50"/>
  <c r="J258" i="50"/>
  <c r="J257" i="50"/>
  <c r="J256" i="50"/>
  <c r="J255" i="50"/>
  <c r="J254" i="50"/>
  <c r="J253" i="50"/>
  <c r="J252" i="50"/>
  <c r="J251" i="50"/>
  <c r="J250" i="50"/>
  <c r="J249" i="50"/>
  <c r="J248" i="50"/>
  <c r="J247" i="50"/>
  <c r="J246" i="50"/>
  <c r="J245" i="50"/>
  <c r="J244" i="50"/>
  <c r="J243" i="50"/>
  <c r="J242" i="50"/>
  <c r="J241" i="50"/>
  <c r="J240" i="50"/>
  <c r="J239" i="50"/>
  <c r="J238" i="50"/>
  <c r="J237" i="50"/>
  <c r="J236" i="50"/>
  <c r="J235" i="50"/>
  <c r="J234" i="50"/>
  <c r="J233" i="50"/>
  <c r="J232" i="50"/>
  <c r="J231" i="50"/>
  <c r="J230" i="50"/>
  <c r="J229" i="50"/>
  <c r="J228" i="50"/>
  <c r="J227" i="50"/>
  <c r="J226" i="50"/>
  <c r="J225" i="50"/>
  <c r="J224" i="50"/>
  <c r="J223" i="50"/>
  <c r="J222" i="50"/>
  <c r="J221" i="50"/>
  <c r="J220" i="50"/>
  <c r="J219" i="50"/>
  <c r="J218" i="50"/>
  <c r="J217" i="50"/>
  <c r="J216" i="50"/>
  <c r="J215" i="50"/>
  <c r="J214" i="50"/>
  <c r="J213" i="50"/>
  <c r="J212" i="50"/>
  <c r="J211" i="50"/>
  <c r="J210" i="50"/>
  <c r="J209" i="50"/>
  <c r="J208" i="50"/>
  <c r="J207" i="50"/>
  <c r="J206" i="50"/>
  <c r="J205" i="50"/>
  <c r="J204" i="50"/>
  <c r="J203" i="50"/>
  <c r="J202" i="50"/>
  <c r="J201" i="50"/>
  <c r="J200" i="50"/>
  <c r="J199" i="50"/>
  <c r="J198" i="50"/>
  <c r="J197" i="50"/>
  <c r="J196" i="50"/>
  <c r="J195" i="50"/>
  <c r="J194" i="50"/>
  <c r="J193" i="50"/>
  <c r="J192" i="50"/>
  <c r="J191" i="50"/>
  <c r="J190" i="50"/>
  <c r="J189" i="50"/>
  <c r="J188" i="50"/>
  <c r="J187" i="50"/>
  <c r="J186" i="50"/>
  <c r="J185" i="50"/>
  <c r="J184" i="50"/>
  <c r="J183" i="50"/>
  <c r="J182" i="50"/>
  <c r="J181" i="50"/>
  <c r="J180" i="50"/>
  <c r="J179" i="50"/>
  <c r="J178" i="50"/>
  <c r="J177" i="50"/>
  <c r="J176" i="50"/>
  <c r="J175" i="50"/>
  <c r="J174" i="50"/>
  <c r="J173" i="50"/>
  <c r="J172" i="50"/>
  <c r="J171" i="50"/>
  <c r="J170" i="50"/>
  <c r="J169" i="50"/>
  <c r="J168" i="50"/>
  <c r="J167" i="50"/>
  <c r="J166" i="50"/>
  <c r="J165" i="50"/>
  <c r="J164" i="50"/>
  <c r="J163" i="50"/>
  <c r="J162" i="50"/>
  <c r="J161" i="50"/>
  <c r="J160" i="50"/>
  <c r="J159" i="50"/>
  <c r="J158" i="50"/>
  <c r="J157" i="50"/>
  <c r="J156" i="50"/>
  <c r="J155" i="50"/>
  <c r="J154" i="50"/>
  <c r="J153" i="50"/>
  <c r="J152" i="50"/>
  <c r="J151" i="50"/>
  <c r="J150" i="50"/>
  <c r="J149" i="50"/>
  <c r="J148" i="50"/>
  <c r="J147" i="50"/>
  <c r="J146" i="50"/>
  <c r="J145" i="50"/>
  <c r="J144" i="50"/>
  <c r="J143" i="50"/>
  <c r="J142" i="50"/>
  <c r="J141" i="50"/>
  <c r="J140" i="50"/>
  <c r="J139" i="50"/>
  <c r="J138" i="50"/>
  <c r="J137" i="50"/>
  <c r="J136" i="50"/>
  <c r="J135" i="50"/>
  <c r="J134" i="50"/>
  <c r="J133" i="50"/>
  <c r="J132" i="50"/>
  <c r="J131" i="50"/>
  <c r="J130" i="50"/>
  <c r="J129" i="50"/>
  <c r="J128" i="50"/>
  <c r="J127" i="50"/>
  <c r="J126" i="50"/>
  <c r="J125" i="50"/>
  <c r="J124" i="50"/>
  <c r="J123" i="50"/>
  <c r="J122" i="50"/>
  <c r="J121" i="50"/>
  <c r="J120" i="50"/>
  <c r="J119" i="50"/>
  <c r="J118" i="50"/>
  <c r="J117" i="50"/>
  <c r="J116" i="50"/>
  <c r="J115" i="50"/>
  <c r="J114" i="50"/>
  <c r="J113" i="50"/>
  <c r="J112" i="50"/>
  <c r="J111" i="50"/>
  <c r="J110" i="50"/>
  <c r="J109" i="50"/>
  <c r="J108" i="50"/>
  <c r="J107" i="50"/>
  <c r="J106" i="50"/>
  <c r="J105" i="50"/>
  <c r="J104" i="50"/>
  <c r="J103" i="50"/>
  <c r="J102" i="50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Q327" i="28" l="1"/>
  <c r="Q325" i="28"/>
  <c r="Q323" i="28"/>
  <c r="Q321" i="28"/>
  <c r="Q319" i="28"/>
  <c r="Q317" i="28"/>
  <c r="Q315" i="28"/>
  <c r="Q313" i="28"/>
  <c r="Q311" i="28"/>
  <c r="Q309" i="28"/>
  <c r="Q307" i="28"/>
  <c r="B902" i="28"/>
  <c r="F901" i="28"/>
  <c r="X272" i="29"/>
  <c r="X273" i="29" s="1"/>
  <c r="P339" i="28"/>
  <c r="P340" i="28"/>
  <c r="P343" i="28"/>
  <c r="J346" i="28"/>
  <c r="J342" i="28"/>
  <c r="J338" i="28"/>
  <c r="J341" i="28"/>
  <c r="J345" i="28"/>
  <c r="J343" i="28"/>
  <c r="N346" i="28"/>
  <c r="N342" i="28"/>
  <c r="N338" i="28"/>
  <c r="N341" i="28"/>
  <c r="N345" i="28"/>
  <c r="N344" i="28"/>
  <c r="N326" i="28"/>
  <c r="L339" i="28"/>
  <c r="L340" i="28"/>
  <c r="L343" i="28"/>
  <c r="V534" i="28"/>
  <c r="V533" i="28"/>
  <c r="V532" i="28"/>
  <c r="V531" i="28"/>
  <c r="V530" i="28"/>
  <c r="V529" i="28"/>
  <c r="V528" i="28"/>
  <c r="V527" i="28"/>
  <c r="V526" i="28"/>
  <c r="V525" i="28"/>
  <c r="V524" i="28"/>
  <c r="V523" i="28"/>
  <c r="V522" i="28"/>
  <c r="V521" i="28"/>
  <c r="V520" i="28"/>
  <c r="V519" i="28"/>
  <c r="V518" i="28"/>
  <c r="V517" i="28"/>
  <c r="V516" i="28"/>
  <c r="V515" i="28"/>
  <c r="V514" i="28"/>
  <c r="V513" i="28"/>
  <c r="V512" i="28"/>
  <c r="V511" i="28"/>
  <c r="V510" i="28"/>
  <c r="V509" i="28"/>
  <c r="V508" i="28"/>
  <c r="V507" i="28"/>
  <c r="V506" i="28"/>
  <c r="V505" i="28"/>
  <c r="V504" i="28"/>
  <c r="V503" i="28"/>
  <c r="V502" i="28"/>
  <c r="V501" i="28"/>
  <c r="V500" i="28"/>
  <c r="V499" i="28"/>
  <c r="V498" i="28"/>
  <c r="V497" i="28"/>
  <c r="V496" i="28"/>
  <c r="V495" i="28"/>
  <c r="V494" i="28"/>
  <c r="V493" i="28"/>
  <c r="V492" i="28"/>
  <c r="V491" i="28"/>
  <c r="V490" i="28"/>
  <c r="V489" i="28"/>
  <c r="V488" i="28"/>
  <c r="V487" i="28"/>
  <c r="V486" i="28"/>
  <c r="V485" i="28"/>
  <c r="V484" i="28"/>
  <c r="V483" i="28"/>
  <c r="V482" i="28"/>
  <c r="V481" i="28"/>
  <c r="V480" i="28"/>
  <c r="V479" i="28"/>
  <c r="V478" i="28"/>
  <c r="V477" i="28"/>
  <c r="V476" i="28"/>
  <c r="V475" i="28"/>
  <c r="V474" i="28"/>
  <c r="V473" i="28"/>
  <c r="V472" i="28"/>
  <c r="V471" i="28"/>
  <c r="V470" i="28"/>
  <c r="V469" i="28"/>
  <c r="V468" i="28"/>
  <c r="V467" i="28"/>
  <c r="V466" i="28"/>
  <c r="V465" i="28"/>
  <c r="V464" i="28"/>
  <c r="V463" i="28"/>
  <c r="V462" i="28"/>
  <c r="V461" i="28"/>
  <c r="V460" i="28"/>
  <c r="V459" i="28"/>
  <c r="V458" i="28"/>
  <c r="V457" i="28"/>
  <c r="V456" i="28"/>
  <c r="V455" i="28"/>
  <c r="V454" i="28"/>
  <c r="V453" i="28"/>
  <c r="V452" i="28"/>
  <c r="V451" i="28"/>
  <c r="V450" i="28"/>
  <c r="V449" i="28"/>
  <c r="V448" i="28"/>
  <c r="V447" i="28"/>
  <c r="V446" i="28"/>
  <c r="V445" i="28"/>
  <c r="V444" i="28"/>
  <c r="V443" i="28"/>
  <c r="V442" i="28"/>
  <c r="V441" i="28"/>
  <c r="V440" i="28"/>
  <c r="V439" i="28"/>
  <c r="V438" i="28"/>
  <c r="V437" i="28"/>
  <c r="V436" i="28"/>
  <c r="V435" i="28"/>
  <c r="V434" i="28"/>
  <c r="V433" i="28"/>
  <c r="V432" i="28"/>
  <c r="V431" i="28"/>
  <c r="V430" i="28"/>
  <c r="V429" i="28"/>
  <c r="V428" i="28"/>
  <c r="V427" i="28"/>
  <c r="V426" i="28"/>
  <c r="V425" i="28"/>
  <c r="V424" i="28"/>
  <c r="V423" i="28"/>
  <c r="V422" i="28"/>
  <c r="V421" i="28"/>
  <c r="V420" i="28"/>
  <c r="V419" i="28"/>
  <c r="V418" i="28"/>
  <c r="V417" i="28"/>
  <c r="V416" i="28"/>
  <c r="V415" i="28"/>
  <c r="V414" i="28"/>
  <c r="V413" i="28"/>
  <c r="V412" i="28"/>
  <c r="V411" i="28"/>
  <c r="V410" i="28"/>
  <c r="V409" i="28"/>
  <c r="V408" i="28"/>
  <c r="V407" i="28"/>
  <c r="V406" i="28"/>
  <c r="V405" i="28"/>
  <c r="V404" i="28"/>
  <c r="V403" i="28"/>
  <c r="V402" i="28"/>
  <c r="V401" i="28"/>
  <c r="V400" i="28"/>
  <c r="V399" i="28"/>
  <c r="V398" i="28"/>
  <c r="V397" i="28"/>
  <c r="V396" i="28"/>
  <c r="V395" i="28"/>
  <c r="V394" i="28"/>
  <c r="V393" i="28"/>
  <c r="V392" i="28"/>
  <c r="V391" i="28"/>
  <c r="V390" i="28"/>
  <c r="V389" i="28"/>
  <c r="V388" i="28"/>
  <c r="V387" i="28"/>
  <c r="V386" i="28"/>
  <c r="V385" i="28"/>
  <c r="V384" i="28"/>
  <c r="V383" i="28"/>
  <c r="V382" i="28"/>
  <c r="V381" i="28"/>
  <c r="V380" i="28"/>
  <c r="V379" i="28"/>
  <c r="V378" i="28"/>
  <c r="V377" i="28"/>
  <c r="V376" i="28"/>
  <c r="V375" i="28"/>
  <c r="V374" i="28"/>
  <c r="V373" i="28"/>
  <c r="V372" i="28"/>
  <c r="V371" i="28"/>
  <c r="V370" i="28"/>
  <c r="V369" i="28"/>
  <c r="V368" i="28"/>
  <c r="V367" i="28"/>
  <c r="V366" i="28"/>
  <c r="V365" i="28"/>
  <c r="V364" i="28"/>
  <c r="V363" i="28"/>
  <c r="V362" i="28"/>
  <c r="V361" i="28"/>
  <c r="V360" i="28"/>
  <c r="V359" i="28"/>
  <c r="V358" i="28"/>
  <c r="V357" i="28"/>
  <c r="V356" i="28"/>
  <c r="V355" i="28"/>
  <c r="V354" i="28"/>
  <c r="V353" i="28"/>
  <c r="V352" i="28"/>
  <c r="V351" i="28"/>
  <c r="V350" i="28"/>
  <c r="V349" i="28"/>
  <c r="V348" i="28"/>
  <c r="V347" i="28"/>
  <c r="V346" i="28"/>
  <c r="V345" i="28"/>
  <c r="V344" i="28"/>
  <c r="V343" i="28"/>
  <c r="V342" i="28"/>
  <c r="V341" i="28"/>
  <c r="V340" i="28"/>
  <c r="V339" i="28"/>
  <c r="V338" i="28"/>
  <c r="V337" i="28"/>
  <c r="V336" i="28"/>
  <c r="V335" i="28"/>
  <c r="V334" i="28"/>
  <c r="V333" i="28"/>
  <c r="V332" i="28"/>
  <c r="V331" i="28"/>
  <c r="V330" i="28"/>
  <c r="V329" i="28"/>
  <c r="V328" i="28"/>
  <c r="V327" i="28"/>
  <c r="V326" i="28"/>
  <c r="V325" i="28"/>
  <c r="V324" i="28"/>
  <c r="V323" i="28"/>
  <c r="V322" i="28"/>
  <c r="V321" i="28"/>
  <c r="V320" i="28"/>
  <c r="V319" i="28"/>
  <c r="V318" i="28"/>
  <c r="V317" i="28"/>
  <c r="V316" i="28"/>
  <c r="V315" i="28"/>
  <c r="V314" i="28"/>
  <c r="V313" i="28"/>
  <c r="V312" i="28"/>
  <c r="V311" i="28"/>
  <c r="V310" i="28"/>
  <c r="V309" i="28"/>
  <c r="V308" i="28"/>
  <c r="V307" i="28"/>
  <c r="V306" i="28"/>
  <c r="V305" i="28"/>
  <c r="V304" i="28"/>
  <c r="V303" i="28"/>
  <c r="V302" i="28"/>
  <c r="V301" i="28"/>
  <c r="V300" i="28"/>
  <c r="V299" i="28"/>
  <c r="V298" i="28"/>
  <c r="V297" i="28"/>
  <c r="V296" i="28"/>
  <c r="V295" i="28"/>
  <c r="V294" i="28"/>
  <c r="V293" i="28"/>
  <c r="V292" i="28"/>
  <c r="V291" i="28"/>
  <c r="V290" i="28"/>
  <c r="V289" i="28"/>
  <c r="V288" i="28"/>
  <c r="V287" i="28"/>
  <c r="V286" i="28"/>
  <c r="V285" i="28"/>
  <c r="V284" i="28"/>
  <c r="V283" i="28"/>
  <c r="V282" i="28"/>
  <c r="V281" i="28"/>
  <c r="V280" i="28"/>
  <c r="V279" i="28"/>
  <c r="V278" i="28"/>
  <c r="V277" i="28"/>
  <c r="V276" i="28"/>
  <c r="V275" i="28"/>
  <c r="V274" i="28"/>
  <c r="V273" i="28"/>
  <c r="V272" i="28"/>
  <c r="V271" i="28"/>
  <c r="R534" i="28"/>
  <c r="R533" i="28"/>
  <c r="R532" i="28"/>
  <c r="R531" i="28"/>
  <c r="R530" i="28"/>
  <c r="R529" i="28"/>
  <c r="R528" i="28"/>
  <c r="R527" i="28"/>
  <c r="R526" i="28"/>
  <c r="R525" i="28"/>
  <c r="R524" i="28"/>
  <c r="R523" i="28"/>
  <c r="R522" i="28"/>
  <c r="R521" i="28"/>
  <c r="R520" i="28"/>
  <c r="R519" i="28"/>
  <c r="R518" i="28"/>
  <c r="R517" i="28"/>
  <c r="R516" i="28"/>
  <c r="R515" i="28"/>
  <c r="R514" i="28"/>
  <c r="R513" i="28"/>
  <c r="R512" i="28"/>
  <c r="R511" i="28"/>
  <c r="R510" i="28"/>
  <c r="R509" i="28"/>
  <c r="R508" i="28"/>
  <c r="R507" i="28"/>
  <c r="R506" i="28"/>
  <c r="R505" i="28"/>
  <c r="R504" i="28"/>
  <c r="R503" i="28"/>
  <c r="R502" i="28"/>
  <c r="R501" i="28"/>
  <c r="R500" i="28"/>
  <c r="R499" i="28"/>
  <c r="R498" i="28"/>
  <c r="R497" i="28"/>
  <c r="R496" i="28"/>
  <c r="R495" i="28"/>
  <c r="R494" i="28"/>
  <c r="R493" i="28"/>
  <c r="R492" i="28"/>
  <c r="R491" i="28"/>
  <c r="R490" i="28"/>
  <c r="R489" i="28"/>
  <c r="R488" i="28"/>
  <c r="R487" i="28"/>
  <c r="R486" i="28"/>
  <c r="R485" i="28"/>
  <c r="R484" i="28"/>
  <c r="R483" i="28"/>
  <c r="R482" i="28"/>
  <c r="R481" i="28"/>
  <c r="R480" i="28"/>
  <c r="R479" i="28"/>
  <c r="R478" i="28"/>
  <c r="R477" i="28"/>
  <c r="R476" i="28"/>
  <c r="R475" i="28"/>
  <c r="R474" i="28"/>
  <c r="R473" i="28"/>
  <c r="R472" i="28"/>
  <c r="R471" i="28"/>
  <c r="R470" i="28"/>
  <c r="R469" i="28"/>
  <c r="R468" i="28"/>
  <c r="R467" i="28"/>
  <c r="R466" i="28"/>
  <c r="R465" i="28"/>
  <c r="R464" i="28"/>
  <c r="R463" i="28"/>
  <c r="R462" i="28"/>
  <c r="R461" i="28"/>
  <c r="R460" i="28"/>
  <c r="R459" i="28"/>
  <c r="R458" i="28"/>
  <c r="R457" i="28"/>
  <c r="R456" i="28"/>
  <c r="R455" i="28"/>
  <c r="R454" i="28"/>
  <c r="R453" i="28"/>
  <c r="R452" i="28"/>
  <c r="R451" i="28"/>
  <c r="R450" i="28"/>
  <c r="R449" i="28"/>
  <c r="R448" i="28"/>
  <c r="R447" i="28"/>
  <c r="R446" i="28"/>
  <c r="R445" i="28"/>
  <c r="R444" i="28"/>
  <c r="R443" i="28"/>
  <c r="R442" i="28"/>
  <c r="R441" i="28"/>
  <c r="R440" i="28"/>
  <c r="R439" i="28"/>
  <c r="R438" i="28"/>
  <c r="R437" i="28"/>
  <c r="R436" i="28"/>
  <c r="R435" i="28"/>
  <c r="R434" i="28"/>
  <c r="R433" i="28"/>
  <c r="R432" i="28"/>
  <c r="R431" i="28"/>
  <c r="R430" i="28"/>
  <c r="R429" i="28"/>
  <c r="R428" i="28"/>
  <c r="R427" i="28"/>
  <c r="R426" i="28"/>
  <c r="R425" i="28"/>
  <c r="R424" i="28"/>
  <c r="R423" i="28"/>
  <c r="R422" i="28"/>
  <c r="R421" i="28"/>
  <c r="R420" i="28"/>
  <c r="R419" i="28"/>
  <c r="R418" i="28"/>
  <c r="R417" i="28"/>
  <c r="R416" i="28"/>
  <c r="R415" i="28"/>
  <c r="R414" i="28"/>
  <c r="R413" i="28"/>
  <c r="R412" i="28"/>
  <c r="R411" i="28"/>
  <c r="R410" i="28"/>
  <c r="R409" i="28"/>
  <c r="R408" i="28"/>
  <c r="R407" i="28"/>
  <c r="R406" i="28"/>
  <c r="R405" i="28"/>
  <c r="R404" i="28"/>
  <c r="R403" i="28"/>
  <c r="R402" i="28"/>
  <c r="R401" i="28"/>
  <c r="R400" i="28"/>
  <c r="R399" i="28"/>
  <c r="R398" i="28"/>
  <c r="R397" i="28"/>
  <c r="R396" i="28"/>
  <c r="R395" i="28"/>
  <c r="R394" i="28"/>
  <c r="R393" i="28"/>
  <c r="R392" i="28"/>
  <c r="R391" i="28"/>
  <c r="R390" i="28"/>
  <c r="R389" i="28"/>
  <c r="R388" i="28"/>
  <c r="R387" i="28"/>
  <c r="R386" i="28"/>
  <c r="R385" i="28"/>
  <c r="R384" i="28"/>
  <c r="R383" i="28"/>
  <c r="R382" i="28"/>
  <c r="R381" i="28"/>
  <c r="R380" i="28"/>
  <c r="R379" i="28"/>
  <c r="R378" i="28"/>
  <c r="R377" i="28"/>
  <c r="R376" i="28"/>
  <c r="R375" i="28"/>
  <c r="R374" i="28"/>
  <c r="R373" i="28"/>
  <c r="R372" i="28"/>
  <c r="R371" i="28"/>
  <c r="R370" i="28"/>
  <c r="R369" i="28"/>
  <c r="R368" i="28"/>
  <c r="R367" i="28"/>
  <c r="R366" i="28"/>
  <c r="R365" i="28"/>
  <c r="R364" i="28"/>
  <c r="R363" i="28"/>
  <c r="R362" i="28"/>
  <c r="R361" i="28"/>
  <c r="R360" i="28"/>
  <c r="R359" i="28"/>
  <c r="R358" i="28"/>
  <c r="R357" i="28"/>
  <c r="R356" i="28"/>
  <c r="R355" i="28"/>
  <c r="R354" i="28"/>
  <c r="R353" i="28"/>
  <c r="R352" i="28"/>
  <c r="R351" i="28"/>
  <c r="R350" i="28"/>
  <c r="R349" i="28"/>
  <c r="R348" i="28"/>
  <c r="R347" i="28"/>
  <c r="R346" i="28"/>
  <c r="R345" i="28"/>
  <c r="R344" i="28"/>
  <c r="R343" i="28"/>
  <c r="R342" i="28"/>
  <c r="R341" i="28"/>
  <c r="R340" i="28"/>
  <c r="R339" i="28"/>
  <c r="R338" i="28"/>
  <c r="R337" i="28"/>
  <c r="R336" i="28"/>
  <c r="R335" i="28"/>
  <c r="R334" i="28"/>
  <c r="R333" i="28"/>
  <c r="R332" i="28"/>
  <c r="R331" i="28"/>
  <c r="R330" i="28"/>
  <c r="R329" i="28"/>
  <c r="R328" i="28"/>
  <c r="R327" i="28"/>
  <c r="R326" i="28"/>
  <c r="R325" i="28"/>
  <c r="R324" i="28"/>
  <c r="R323" i="28"/>
  <c r="R322" i="28"/>
  <c r="R321" i="28"/>
  <c r="R320" i="28"/>
  <c r="R319" i="28"/>
  <c r="R318" i="28"/>
  <c r="R317" i="28"/>
  <c r="R316" i="28"/>
  <c r="R315" i="28"/>
  <c r="R314" i="28"/>
  <c r="R313" i="28"/>
  <c r="R312" i="28"/>
  <c r="R311" i="28"/>
  <c r="R310" i="28"/>
  <c r="R309" i="28"/>
  <c r="R308" i="28"/>
  <c r="R307" i="28"/>
  <c r="R306" i="28"/>
  <c r="R305" i="28"/>
  <c r="R304" i="28"/>
  <c r="R303" i="28"/>
  <c r="R302" i="28"/>
  <c r="R301" i="28"/>
  <c r="R300" i="28"/>
  <c r="R299" i="28"/>
  <c r="R298" i="28"/>
  <c r="R297" i="28"/>
  <c r="R296" i="28"/>
  <c r="R295" i="28"/>
  <c r="R294" i="28"/>
  <c r="R293" i="28"/>
  <c r="R292" i="28"/>
  <c r="R291" i="28"/>
  <c r="R290" i="28"/>
  <c r="R289" i="28"/>
  <c r="R288" i="28"/>
  <c r="R287" i="28"/>
  <c r="R286" i="28"/>
  <c r="R285" i="28"/>
  <c r="R284" i="28"/>
  <c r="R283" i="28"/>
  <c r="R282" i="28"/>
  <c r="R281" i="28"/>
  <c r="R280" i="28"/>
  <c r="R279" i="28"/>
  <c r="R278" i="28"/>
  <c r="R277" i="28"/>
  <c r="R276" i="28"/>
  <c r="R275" i="28"/>
  <c r="R274" i="28"/>
  <c r="R273" i="28"/>
  <c r="R272" i="28"/>
  <c r="R271" i="28"/>
  <c r="O534" i="28"/>
  <c r="O533" i="28"/>
  <c r="O532" i="28"/>
  <c r="O531" i="28"/>
  <c r="O530" i="28"/>
  <c r="O529" i="28"/>
  <c r="O528" i="28"/>
  <c r="O527" i="28"/>
  <c r="O526" i="28"/>
  <c r="O525" i="28"/>
  <c r="O524" i="28"/>
  <c r="O523" i="28"/>
  <c r="O522" i="28"/>
  <c r="O521" i="28"/>
  <c r="O520" i="28"/>
  <c r="O519" i="28"/>
  <c r="O518" i="28"/>
  <c r="O517" i="28"/>
  <c r="O516" i="28"/>
  <c r="O515" i="28"/>
  <c r="O514" i="28"/>
  <c r="O513" i="28"/>
  <c r="O512" i="28"/>
  <c r="O511" i="28"/>
  <c r="O510" i="28"/>
  <c r="O509" i="28"/>
  <c r="O508" i="28"/>
  <c r="O507" i="28"/>
  <c r="O506" i="28"/>
  <c r="O505" i="28"/>
  <c r="O504" i="28"/>
  <c r="O503" i="28"/>
  <c r="O502" i="28"/>
  <c r="O501" i="28"/>
  <c r="O500" i="28"/>
  <c r="O499" i="28"/>
  <c r="O498" i="28"/>
  <c r="O497" i="28"/>
  <c r="O496" i="28"/>
  <c r="O495" i="28"/>
  <c r="O494" i="28"/>
  <c r="O493" i="28"/>
  <c r="O492" i="28"/>
  <c r="O491" i="28"/>
  <c r="O490" i="28"/>
  <c r="O489" i="28"/>
  <c r="O488" i="28"/>
  <c r="O487" i="28"/>
  <c r="O486" i="28"/>
  <c r="O485" i="28"/>
  <c r="O484" i="28"/>
  <c r="O483" i="28"/>
  <c r="O482" i="28"/>
  <c r="O481" i="28"/>
  <c r="O480" i="28"/>
  <c r="O479" i="28"/>
  <c r="O478" i="28"/>
  <c r="O477" i="28"/>
  <c r="O476" i="28"/>
  <c r="O475" i="28"/>
  <c r="O474" i="28"/>
  <c r="O473" i="28"/>
  <c r="O472" i="28"/>
  <c r="O471" i="28"/>
  <c r="O470" i="28"/>
  <c r="O469" i="28"/>
  <c r="O468" i="28"/>
  <c r="O467" i="28"/>
  <c r="O466" i="28"/>
  <c r="O465" i="28"/>
  <c r="O464" i="28"/>
  <c r="O463" i="28"/>
  <c r="O462" i="28"/>
  <c r="O461" i="28"/>
  <c r="O460" i="28"/>
  <c r="O459" i="28"/>
  <c r="O458" i="28"/>
  <c r="O457" i="28"/>
  <c r="O456" i="28"/>
  <c r="O455" i="28"/>
  <c r="O454" i="28"/>
  <c r="O453" i="28"/>
  <c r="O452" i="28"/>
  <c r="O451" i="28"/>
  <c r="O450" i="28"/>
  <c r="O449" i="28"/>
  <c r="O448" i="28"/>
  <c r="O447" i="28"/>
  <c r="O446" i="28"/>
  <c r="O445" i="28"/>
  <c r="O444" i="28"/>
  <c r="O443" i="28"/>
  <c r="O442" i="28"/>
  <c r="O441" i="28"/>
  <c r="O440" i="28"/>
  <c r="O439" i="28"/>
  <c r="O438" i="28"/>
  <c r="O437" i="28"/>
  <c r="O436" i="28"/>
  <c r="O435" i="28"/>
  <c r="O434" i="28"/>
  <c r="O433" i="28"/>
  <c r="O432" i="28"/>
  <c r="O431" i="28"/>
  <c r="O430" i="28"/>
  <c r="O429" i="28"/>
  <c r="O428" i="28"/>
  <c r="O427" i="28"/>
  <c r="O426" i="28"/>
  <c r="O425" i="28"/>
  <c r="O424" i="28"/>
  <c r="O423" i="28"/>
  <c r="O422" i="28"/>
  <c r="O421" i="28"/>
  <c r="O420" i="28"/>
  <c r="O419" i="28"/>
  <c r="O418" i="28"/>
  <c r="O417" i="28"/>
  <c r="O416" i="28"/>
  <c r="O415" i="28"/>
  <c r="O414" i="28"/>
  <c r="O413" i="28"/>
  <c r="O412" i="28"/>
  <c r="O411" i="28"/>
  <c r="O410" i="28"/>
  <c r="O409" i="28"/>
  <c r="O408" i="28"/>
  <c r="O407" i="28"/>
  <c r="O406" i="28"/>
  <c r="O405" i="28"/>
  <c r="O404" i="28"/>
  <c r="O403" i="28"/>
  <c r="O402" i="28"/>
  <c r="O401" i="28"/>
  <c r="O400" i="28"/>
  <c r="O399" i="28"/>
  <c r="O398" i="28"/>
  <c r="O397" i="28"/>
  <c r="O396" i="28"/>
  <c r="O395" i="28"/>
  <c r="O394" i="28"/>
  <c r="O393" i="28"/>
  <c r="O392" i="28"/>
  <c r="O391" i="28"/>
  <c r="O390" i="28"/>
  <c r="O389" i="28"/>
  <c r="O388" i="28"/>
  <c r="O387" i="28"/>
  <c r="O386" i="28"/>
  <c r="O385" i="28"/>
  <c r="O384" i="28"/>
  <c r="O383" i="28"/>
  <c r="O382" i="28"/>
  <c r="O381" i="28"/>
  <c r="O380" i="28"/>
  <c r="O379" i="28"/>
  <c r="O378" i="28"/>
  <c r="O377" i="28"/>
  <c r="O376" i="28"/>
  <c r="O375" i="28"/>
  <c r="O374" i="28"/>
  <c r="O373" i="28"/>
  <c r="O372" i="28"/>
  <c r="O371" i="28"/>
  <c r="O370" i="28"/>
  <c r="O369" i="28"/>
  <c r="O368" i="28"/>
  <c r="O367" i="28"/>
  <c r="O366" i="28"/>
  <c r="O365" i="28"/>
  <c r="O364" i="28"/>
  <c r="O363" i="28"/>
  <c r="O362" i="28"/>
  <c r="O361" i="28"/>
  <c r="O360" i="28"/>
  <c r="O359" i="28"/>
  <c r="O358" i="28"/>
  <c r="O357" i="28"/>
  <c r="O356" i="28"/>
  <c r="O355" i="28"/>
  <c r="O354" i="28"/>
  <c r="O353" i="28"/>
  <c r="O352" i="28"/>
  <c r="O351" i="28"/>
  <c r="O350" i="28"/>
  <c r="O349" i="28"/>
  <c r="O348" i="28"/>
  <c r="O347" i="28"/>
  <c r="O336" i="28"/>
  <c r="O335" i="28"/>
  <c r="O337" i="28"/>
  <c r="O329" i="28"/>
  <c r="O346" i="28"/>
  <c r="O334" i="28"/>
  <c r="O328" i="28"/>
  <c r="O333" i="28"/>
  <c r="O342" i="28"/>
  <c r="O339" i="28"/>
  <c r="O332" i="28"/>
  <c r="O331" i="28"/>
  <c r="O327" i="28"/>
  <c r="O330" i="28"/>
  <c r="O338" i="28"/>
  <c r="O340" i="28"/>
  <c r="O341" i="28"/>
  <c r="O325" i="28"/>
  <c r="O345" i="28"/>
  <c r="O324" i="28"/>
  <c r="O344" i="28"/>
  <c r="O343" i="28"/>
  <c r="O326" i="28"/>
  <c r="O323" i="28"/>
  <c r="O322" i="28"/>
  <c r="O321" i="28"/>
  <c r="O320" i="28"/>
  <c r="O319" i="28"/>
  <c r="O318" i="28"/>
  <c r="O317" i="28"/>
  <c r="O316" i="28"/>
  <c r="O315" i="28"/>
  <c r="O314" i="28"/>
  <c r="O313" i="28"/>
  <c r="O312" i="28"/>
  <c r="O311" i="28"/>
  <c r="O310" i="28"/>
  <c r="O309" i="28"/>
  <c r="O308" i="28"/>
  <c r="O307" i="28"/>
  <c r="O306" i="28"/>
  <c r="O305" i="28"/>
  <c r="O304" i="28"/>
  <c r="O303" i="28"/>
  <c r="O302" i="28"/>
  <c r="O301" i="28"/>
  <c r="O300" i="28"/>
  <c r="O299" i="28"/>
  <c r="O298" i="28"/>
  <c r="O297" i="28"/>
  <c r="O296" i="28"/>
  <c r="O295" i="28"/>
  <c r="O294" i="28"/>
  <c r="O293" i="28"/>
  <c r="O292" i="28"/>
  <c r="O291" i="28"/>
  <c r="O290" i="28"/>
  <c r="O289" i="28"/>
  <c r="O288" i="28"/>
  <c r="O287" i="28"/>
  <c r="O286" i="28"/>
  <c r="O285" i="28"/>
  <c r="O284" i="28"/>
  <c r="O283" i="28"/>
  <c r="O282" i="28"/>
  <c r="O281" i="28"/>
  <c r="O280" i="28"/>
  <c r="O279" i="28"/>
  <c r="O278" i="28"/>
  <c r="O277" i="28"/>
  <c r="O276" i="28"/>
  <c r="O275" i="28"/>
  <c r="O274" i="28"/>
  <c r="O273" i="28"/>
  <c r="O272" i="28"/>
  <c r="O271" i="28"/>
  <c r="M534" i="28"/>
  <c r="M533" i="28"/>
  <c r="M532" i="28"/>
  <c r="M531" i="28"/>
  <c r="M530" i="28"/>
  <c r="M529" i="28"/>
  <c r="M528" i="28"/>
  <c r="M527" i="28"/>
  <c r="M526" i="28"/>
  <c r="M525" i="28"/>
  <c r="M524" i="28"/>
  <c r="M523" i="28"/>
  <c r="M522" i="28"/>
  <c r="M521" i="28"/>
  <c r="M520" i="28"/>
  <c r="M519" i="28"/>
  <c r="M518" i="28"/>
  <c r="M517" i="28"/>
  <c r="M516" i="28"/>
  <c r="M515" i="28"/>
  <c r="M514" i="28"/>
  <c r="M513" i="28"/>
  <c r="M512" i="28"/>
  <c r="M511" i="28"/>
  <c r="M510" i="28"/>
  <c r="M509" i="28"/>
  <c r="M508" i="28"/>
  <c r="M507" i="28"/>
  <c r="M506" i="28"/>
  <c r="M505" i="28"/>
  <c r="M504" i="28"/>
  <c r="M503" i="28"/>
  <c r="M502" i="28"/>
  <c r="M501" i="28"/>
  <c r="M500" i="28"/>
  <c r="M499" i="28"/>
  <c r="M498" i="28"/>
  <c r="M497" i="28"/>
  <c r="M496" i="28"/>
  <c r="M495" i="28"/>
  <c r="M494" i="28"/>
  <c r="M493" i="28"/>
  <c r="M492" i="28"/>
  <c r="M491" i="28"/>
  <c r="M490" i="28"/>
  <c r="M489" i="28"/>
  <c r="M488" i="28"/>
  <c r="M487" i="28"/>
  <c r="M486" i="28"/>
  <c r="M485" i="28"/>
  <c r="M484" i="28"/>
  <c r="M483" i="28"/>
  <c r="M482" i="28"/>
  <c r="M481" i="28"/>
  <c r="M480" i="28"/>
  <c r="M479" i="28"/>
  <c r="M478" i="28"/>
  <c r="M477" i="28"/>
  <c r="M476" i="28"/>
  <c r="M475" i="28"/>
  <c r="M474" i="28"/>
  <c r="M473" i="28"/>
  <c r="M472" i="28"/>
  <c r="M471" i="28"/>
  <c r="M470" i="28"/>
  <c r="M469" i="28"/>
  <c r="M468" i="28"/>
  <c r="M467" i="28"/>
  <c r="M466" i="28"/>
  <c r="M465" i="28"/>
  <c r="M464" i="28"/>
  <c r="M463" i="28"/>
  <c r="M462" i="28"/>
  <c r="M461" i="28"/>
  <c r="M460" i="28"/>
  <c r="M459" i="28"/>
  <c r="M458" i="28"/>
  <c r="M457" i="28"/>
  <c r="M456" i="28"/>
  <c r="M455" i="28"/>
  <c r="M454" i="28"/>
  <c r="M453" i="28"/>
  <c r="M452" i="28"/>
  <c r="M451" i="28"/>
  <c r="M450" i="28"/>
  <c r="M449" i="28"/>
  <c r="M448" i="28"/>
  <c r="M447" i="28"/>
  <c r="M446" i="28"/>
  <c r="M445" i="28"/>
  <c r="M444" i="28"/>
  <c r="M443" i="28"/>
  <c r="M442" i="28"/>
  <c r="M441" i="28"/>
  <c r="M440" i="28"/>
  <c r="M439" i="28"/>
  <c r="M438" i="28"/>
  <c r="M437" i="28"/>
  <c r="M436" i="28"/>
  <c r="M435" i="28"/>
  <c r="M434" i="28"/>
  <c r="M433" i="28"/>
  <c r="M432" i="28"/>
  <c r="M431" i="28"/>
  <c r="M430" i="28"/>
  <c r="M429" i="28"/>
  <c r="M428" i="28"/>
  <c r="M427" i="28"/>
  <c r="M426" i="28"/>
  <c r="M425" i="28"/>
  <c r="M424" i="28"/>
  <c r="M423" i="28"/>
  <c r="M422" i="28"/>
  <c r="M421" i="28"/>
  <c r="M420" i="28"/>
  <c r="M419" i="28"/>
  <c r="M418" i="28"/>
  <c r="M417" i="28"/>
  <c r="M416" i="28"/>
  <c r="M415" i="28"/>
  <c r="M414" i="28"/>
  <c r="M413" i="28"/>
  <c r="M412" i="28"/>
  <c r="M411" i="28"/>
  <c r="M410" i="28"/>
  <c r="M409" i="28"/>
  <c r="M408" i="28"/>
  <c r="M407" i="28"/>
  <c r="M406" i="28"/>
  <c r="M405" i="28"/>
  <c r="M404" i="28"/>
  <c r="M403" i="28"/>
  <c r="M402" i="28"/>
  <c r="M401" i="28"/>
  <c r="M400" i="28"/>
  <c r="M399" i="28"/>
  <c r="M398" i="28"/>
  <c r="M397" i="28"/>
  <c r="M396" i="28"/>
  <c r="M395" i="28"/>
  <c r="M394" i="28"/>
  <c r="M393" i="28"/>
  <c r="M392" i="28"/>
  <c r="M391" i="28"/>
  <c r="M390" i="28"/>
  <c r="M389" i="28"/>
  <c r="M388" i="28"/>
  <c r="M387" i="28"/>
  <c r="M386" i="28"/>
  <c r="M385" i="28"/>
  <c r="M384" i="28"/>
  <c r="M383" i="28"/>
  <c r="M382" i="28"/>
  <c r="M381" i="28"/>
  <c r="M380" i="28"/>
  <c r="M379" i="28"/>
  <c r="M378" i="28"/>
  <c r="M377" i="28"/>
  <c r="M376" i="28"/>
  <c r="M375" i="28"/>
  <c r="M374" i="28"/>
  <c r="M373" i="28"/>
  <c r="M372" i="28"/>
  <c r="M371" i="28"/>
  <c r="M370" i="28"/>
  <c r="M369" i="28"/>
  <c r="M368" i="28"/>
  <c r="M367" i="28"/>
  <c r="M366" i="28"/>
  <c r="M365" i="28"/>
  <c r="M364" i="28"/>
  <c r="M363" i="28"/>
  <c r="M362" i="28"/>
  <c r="M361" i="28"/>
  <c r="M360" i="28"/>
  <c r="M359" i="28"/>
  <c r="M358" i="28"/>
  <c r="M357" i="28"/>
  <c r="M356" i="28"/>
  <c r="M355" i="28"/>
  <c r="M354" i="28"/>
  <c r="M353" i="28"/>
  <c r="M352" i="28"/>
  <c r="M351" i="28"/>
  <c r="M350" i="28"/>
  <c r="M349" i="28"/>
  <c r="M348" i="28"/>
  <c r="M347" i="28"/>
  <c r="M336" i="28"/>
  <c r="M335" i="28"/>
  <c r="M337" i="28"/>
  <c r="M329" i="28"/>
  <c r="M346" i="28"/>
  <c r="M334" i="28"/>
  <c r="M328" i="28"/>
  <c r="M333" i="28"/>
  <c r="M342" i="28"/>
  <c r="M339" i="28"/>
  <c r="M332" i="28"/>
  <c r="M331" i="28"/>
  <c r="M327" i="28"/>
  <c r="M330" i="28"/>
  <c r="M338" i="28"/>
  <c r="M340" i="28"/>
  <c r="M341" i="28"/>
  <c r="M325" i="28"/>
  <c r="M345" i="28"/>
  <c r="M324" i="28"/>
  <c r="M344" i="28"/>
  <c r="M343" i="28"/>
  <c r="M326" i="28"/>
  <c r="M323" i="28"/>
  <c r="M322" i="28"/>
  <c r="M321" i="28"/>
  <c r="M320" i="28"/>
  <c r="M319" i="28"/>
  <c r="M318" i="28"/>
  <c r="M317" i="28"/>
  <c r="M316" i="28"/>
  <c r="M315" i="28"/>
  <c r="M314" i="28"/>
  <c r="M313" i="28"/>
  <c r="M312" i="28"/>
  <c r="M311" i="28"/>
  <c r="M310" i="28"/>
  <c r="M309" i="28"/>
  <c r="M308" i="28"/>
  <c r="M307" i="28"/>
  <c r="M306" i="28"/>
  <c r="M305" i="28"/>
  <c r="M304" i="28"/>
  <c r="M303" i="28"/>
  <c r="M302" i="28"/>
  <c r="M301" i="28"/>
  <c r="M300" i="28"/>
  <c r="M299" i="28"/>
  <c r="M298" i="28"/>
  <c r="M297" i="28"/>
  <c r="M296" i="28"/>
  <c r="M295" i="28"/>
  <c r="M294" i="28"/>
  <c r="M293" i="28"/>
  <c r="M292" i="28"/>
  <c r="M291" i="28"/>
  <c r="M290" i="28"/>
  <c r="M289" i="28"/>
  <c r="M288" i="28"/>
  <c r="M287" i="28"/>
  <c r="M286" i="28"/>
  <c r="M285" i="28"/>
  <c r="M284" i="28"/>
  <c r="M283" i="28"/>
  <c r="M282" i="28"/>
  <c r="M281" i="28"/>
  <c r="M280" i="28"/>
  <c r="M279" i="28"/>
  <c r="M278" i="28"/>
  <c r="M277" i="28"/>
  <c r="M276" i="28"/>
  <c r="M275" i="28"/>
  <c r="M274" i="28"/>
  <c r="M273" i="28"/>
  <c r="M272" i="28"/>
  <c r="M271" i="28"/>
  <c r="K354" i="28"/>
  <c r="K353" i="28"/>
  <c r="K352" i="28"/>
  <c r="K351" i="28"/>
  <c r="K350" i="28"/>
  <c r="K349" i="28"/>
  <c r="K348" i="28"/>
  <c r="K347" i="28"/>
  <c r="K336" i="28"/>
  <c r="K335" i="28"/>
  <c r="K337" i="28"/>
  <c r="K329" i="28"/>
  <c r="K346" i="28"/>
  <c r="K334" i="28"/>
  <c r="K328" i="28"/>
  <c r="K333" i="28"/>
  <c r="K342" i="28"/>
  <c r="K339" i="28"/>
  <c r="K332" i="28"/>
  <c r="K331" i="28"/>
  <c r="K327" i="28"/>
  <c r="K330" i="28"/>
  <c r="K338" i="28"/>
  <c r="K340" i="28"/>
  <c r="K341" i="28"/>
  <c r="K325" i="28"/>
  <c r="K345" i="28"/>
  <c r="K324" i="28"/>
  <c r="K344" i="28"/>
  <c r="K343" i="28"/>
  <c r="K326" i="28"/>
  <c r="K323" i="28"/>
  <c r="K322" i="28"/>
  <c r="K321" i="28"/>
  <c r="K320" i="28"/>
  <c r="K319" i="28"/>
  <c r="K318" i="28"/>
  <c r="K317" i="28"/>
  <c r="K316" i="28"/>
  <c r="K315" i="28"/>
  <c r="K314" i="28"/>
  <c r="K311" i="28"/>
  <c r="K310" i="28"/>
  <c r="K309" i="28"/>
  <c r="K308" i="28"/>
  <c r="K307" i="28"/>
  <c r="K306" i="28"/>
  <c r="K305" i="28"/>
  <c r="K304" i="28"/>
  <c r="K303" i="28"/>
  <c r="K302" i="28"/>
  <c r="K301" i="28"/>
  <c r="K300" i="28"/>
  <c r="K299" i="28"/>
  <c r="K298" i="28"/>
  <c r="K297" i="28"/>
  <c r="K296" i="28"/>
  <c r="K295" i="28"/>
  <c r="K294" i="28"/>
  <c r="K293" i="28"/>
  <c r="K292" i="28"/>
  <c r="K291" i="28"/>
  <c r="K290" i="28"/>
  <c r="K289" i="28"/>
  <c r="K288" i="28"/>
  <c r="K281" i="28"/>
  <c r="J513" i="28"/>
  <c r="J469" i="28"/>
  <c r="J433" i="28"/>
  <c r="J395" i="28"/>
  <c r="J337" i="28"/>
  <c r="I519" i="28"/>
  <c r="I496" i="28"/>
  <c r="I445" i="28"/>
  <c r="I426" i="28"/>
  <c r="I398" i="28"/>
  <c r="I378" i="28"/>
  <c r="I353" i="28"/>
  <c r="I306" i="28"/>
  <c r="I282" i="28"/>
  <c r="F533" i="28"/>
  <c r="F523" i="28"/>
  <c r="F509" i="28"/>
  <c r="F469" i="28"/>
  <c r="F345" i="28"/>
  <c r="F318" i="28"/>
  <c r="F308" i="28"/>
  <c r="F302" i="28"/>
  <c r="E531" i="28"/>
  <c r="E449" i="28"/>
  <c r="E440" i="28"/>
  <c r="E425" i="28"/>
  <c r="E417" i="28"/>
  <c r="E404" i="28"/>
  <c r="E388" i="28"/>
  <c r="E372" i="28"/>
  <c r="E364" i="28"/>
  <c r="E313" i="28"/>
  <c r="E283" i="28"/>
  <c r="D522" i="28"/>
  <c r="D514" i="28"/>
  <c r="D510" i="28"/>
  <c r="D374" i="28"/>
  <c r="D366" i="28"/>
  <c r="D354" i="28"/>
  <c r="D318" i="28"/>
  <c r="D310" i="28"/>
  <c r="D302" i="28"/>
  <c r="D286" i="28"/>
  <c r="D278" i="28"/>
  <c r="Y534" i="28"/>
  <c r="Y532" i="28"/>
  <c r="Y530" i="28"/>
  <c r="Y528" i="28"/>
  <c r="Y526" i="28"/>
  <c r="Y524" i="28"/>
  <c r="Y522" i="28"/>
  <c r="Y520" i="28"/>
  <c r="Y518" i="28"/>
  <c r="Y516" i="28"/>
  <c r="Y514" i="28"/>
  <c r="Y512" i="28"/>
  <c r="Y510" i="28"/>
  <c r="Y508" i="28"/>
  <c r="Y506" i="28"/>
  <c r="Y504" i="28"/>
  <c r="Y502" i="28"/>
  <c r="Y500" i="28"/>
  <c r="Y498" i="28"/>
  <c r="Y496" i="28"/>
  <c r="Y494" i="28"/>
  <c r="Y492" i="28"/>
  <c r="Y490" i="28"/>
  <c r="Y488" i="28"/>
  <c r="Y486" i="28"/>
  <c r="Y484" i="28"/>
  <c r="Y482" i="28"/>
  <c r="Y480" i="28"/>
  <c r="Y478" i="28"/>
  <c r="Y476" i="28"/>
  <c r="Y474" i="28"/>
  <c r="Y472" i="28"/>
  <c r="Y470" i="28"/>
  <c r="Y468" i="28"/>
  <c r="Y466" i="28"/>
  <c r="Y464" i="28"/>
  <c r="Y462" i="28"/>
  <c r="Y460" i="28"/>
  <c r="Y458" i="28"/>
  <c r="Y456" i="28"/>
  <c r="Y454" i="28"/>
  <c r="Y452" i="28"/>
  <c r="Y450" i="28"/>
  <c r="Y448" i="28"/>
  <c r="Y446" i="28"/>
  <c r="Y444" i="28"/>
  <c r="Y442" i="28"/>
  <c r="Y440" i="28"/>
  <c r="Y438" i="28"/>
  <c r="Y436" i="28"/>
  <c r="Y434" i="28"/>
  <c r="X534" i="28"/>
  <c r="X532" i="28"/>
  <c r="X530" i="28"/>
  <c r="X528" i="28"/>
  <c r="X526" i="28"/>
  <c r="X524" i="28"/>
  <c r="X522" i="28"/>
  <c r="X520" i="28"/>
  <c r="X518" i="28"/>
  <c r="X516" i="28"/>
  <c r="X514" i="28"/>
  <c r="X512" i="28"/>
  <c r="X510" i="28"/>
  <c r="X508" i="28"/>
  <c r="X506" i="28"/>
  <c r="X504" i="28"/>
  <c r="X502" i="28"/>
  <c r="X500" i="28"/>
  <c r="X498" i="28"/>
  <c r="X496" i="28"/>
  <c r="X494" i="28"/>
  <c r="X492" i="28"/>
  <c r="X490" i="28"/>
  <c r="X488" i="28"/>
  <c r="X486" i="28"/>
  <c r="X484" i="28"/>
  <c r="X482" i="28"/>
  <c r="X480" i="28"/>
  <c r="X478" i="28"/>
  <c r="X476" i="28"/>
  <c r="X474" i="28"/>
  <c r="X472" i="28"/>
  <c r="X470" i="28"/>
  <c r="X468" i="28"/>
  <c r="X466" i="28"/>
  <c r="X464" i="28"/>
  <c r="X462" i="28"/>
  <c r="X460" i="28"/>
  <c r="X458" i="28"/>
  <c r="X456" i="28"/>
  <c r="X454" i="28"/>
  <c r="X452" i="28"/>
  <c r="W534" i="28"/>
  <c r="W532" i="28"/>
  <c r="W530" i="28"/>
  <c r="W528" i="28"/>
  <c r="W526" i="28"/>
  <c r="W524" i="28"/>
  <c r="W522" i="28"/>
  <c r="W520" i="28"/>
  <c r="W518" i="28"/>
  <c r="W516" i="28"/>
  <c r="W514" i="28"/>
  <c r="W512" i="28"/>
  <c r="W510" i="28"/>
  <c r="W508" i="28"/>
  <c r="W506" i="28"/>
  <c r="W504" i="28"/>
  <c r="W502" i="28"/>
  <c r="W500" i="28"/>
  <c r="W498" i="28"/>
  <c r="W496" i="28"/>
  <c r="W494" i="28"/>
  <c r="W492" i="28"/>
  <c r="W490" i="28"/>
  <c r="W488" i="28"/>
  <c r="W486" i="28"/>
  <c r="W484" i="28"/>
  <c r="W482" i="28"/>
  <c r="W480" i="28"/>
  <c r="W478" i="28"/>
  <c r="W476" i="28"/>
  <c r="W474" i="28"/>
  <c r="W472" i="28"/>
  <c r="W470" i="28"/>
  <c r="W468" i="28"/>
  <c r="W466" i="28"/>
  <c r="W464" i="28"/>
  <c r="W462" i="28"/>
  <c r="W460" i="28"/>
  <c r="W458" i="28"/>
  <c r="W456" i="28"/>
  <c r="W454" i="28"/>
  <c r="W452" i="28"/>
  <c r="W450" i="28"/>
  <c r="W448" i="28"/>
  <c r="W446" i="28"/>
  <c r="W444" i="28"/>
  <c r="W442" i="28"/>
  <c r="W440" i="28"/>
  <c r="W438" i="28"/>
  <c r="W436" i="28"/>
  <c r="W434" i="28"/>
  <c r="W432" i="28"/>
  <c r="W430" i="28"/>
  <c r="W428" i="28"/>
  <c r="W426" i="28"/>
  <c r="W424" i="28"/>
  <c r="W422" i="28"/>
  <c r="W420" i="28"/>
  <c r="W418" i="28"/>
  <c r="W416" i="28"/>
  <c r="W414" i="28"/>
  <c r="W412" i="28"/>
  <c r="W410" i="28"/>
  <c r="W408" i="28"/>
  <c r="W406" i="28"/>
  <c r="W404" i="28"/>
  <c r="W402" i="28"/>
  <c r="W400" i="28"/>
  <c r="W398" i="28"/>
  <c r="W396" i="28"/>
  <c r="W394" i="28"/>
  <c r="W392" i="28"/>
  <c r="W390" i="28"/>
  <c r="W388" i="28"/>
  <c r="W386" i="28"/>
  <c r="W384" i="28"/>
  <c r="W382" i="28"/>
  <c r="W380" i="28"/>
  <c r="W378" i="28"/>
  <c r="W376" i="28"/>
  <c r="W374" i="28"/>
  <c r="W372" i="28"/>
  <c r="W370" i="28"/>
  <c r="W368" i="28"/>
  <c r="W366" i="28"/>
  <c r="W364" i="28"/>
  <c r="W362" i="28"/>
  <c r="W360" i="28"/>
  <c r="W358" i="28"/>
  <c r="W356" i="28"/>
  <c r="W354" i="28"/>
  <c r="W352" i="28"/>
  <c r="W350" i="28"/>
  <c r="W348" i="28"/>
  <c r="W346" i="28"/>
  <c r="W344" i="28"/>
  <c r="W342" i="28"/>
  <c r="W340" i="28"/>
  <c r="W338" i="28"/>
  <c r="W336" i="28"/>
  <c r="W334" i="28"/>
  <c r="W332" i="28"/>
  <c r="W330" i="28"/>
  <c r="W328" i="28"/>
  <c r="W326" i="28"/>
  <c r="W324" i="28"/>
  <c r="W322" i="28"/>
  <c r="W320" i="28"/>
  <c r="W318" i="28"/>
  <c r="W316" i="28"/>
  <c r="W314" i="28"/>
  <c r="W312" i="28"/>
  <c r="W310" i="28"/>
  <c r="W308" i="28"/>
  <c r="W306" i="28"/>
  <c r="W304" i="28"/>
  <c r="W302" i="28"/>
  <c r="W300" i="28"/>
  <c r="W298" i="28"/>
  <c r="W296" i="28"/>
  <c r="W294" i="28"/>
  <c r="W292" i="28"/>
  <c r="W290" i="28"/>
  <c r="W288" i="28"/>
  <c r="W286" i="28"/>
  <c r="W284" i="28"/>
  <c r="W282" i="28"/>
  <c r="W280" i="28"/>
  <c r="W278" i="28"/>
  <c r="W276" i="28"/>
  <c r="W274" i="28"/>
  <c r="W272" i="28"/>
  <c r="U533" i="28"/>
  <c r="U531" i="28"/>
  <c r="U529" i="28"/>
  <c r="U527" i="28"/>
  <c r="U525" i="28"/>
  <c r="U523" i="28"/>
  <c r="U521" i="28"/>
  <c r="U519" i="28"/>
  <c r="U517" i="28"/>
  <c r="U515" i="28"/>
  <c r="U513" i="28"/>
  <c r="U511" i="28"/>
  <c r="U509" i="28"/>
  <c r="U507" i="28"/>
  <c r="U505" i="28"/>
  <c r="U503" i="28"/>
  <c r="U501" i="28"/>
  <c r="U499" i="28"/>
  <c r="U497" i="28"/>
  <c r="U495" i="28"/>
  <c r="U493" i="28"/>
  <c r="U491" i="28"/>
  <c r="U489" i="28"/>
  <c r="U487" i="28"/>
  <c r="U485" i="28"/>
  <c r="U483" i="28"/>
  <c r="U481" i="28"/>
  <c r="U479" i="28"/>
  <c r="U477" i="28"/>
  <c r="U475" i="28"/>
  <c r="U473" i="28"/>
  <c r="U471" i="28"/>
  <c r="U469" i="28"/>
  <c r="U467" i="28"/>
  <c r="U465" i="28"/>
  <c r="U463" i="28"/>
  <c r="U461" i="28"/>
  <c r="U459" i="28"/>
  <c r="U457" i="28"/>
  <c r="U455" i="28"/>
  <c r="U453" i="28"/>
  <c r="U451" i="28"/>
  <c r="U449" i="28"/>
  <c r="U447" i="28"/>
  <c r="U445" i="28"/>
  <c r="U443" i="28"/>
  <c r="U441" i="28"/>
  <c r="U439" i="28"/>
  <c r="U437" i="28"/>
  <c r="U435" i="28"/>
  <c r="U433" i="28"/>
  <c r="U431" i="28"/>
  <c r="U429" i="28"/>
  <c r="U427" i="28"/>
  <c r="U425" i="28"/>
  <c r="U423" i="28"/>
  <c r="U421" i="28"/>
  <c r="U419" i="28"/>
  <c r="U417" i="28"/>
  <c r="U415" i="28"/>
  <c r="U413" i="28"/>
  <c r="U411" i="28"/>
  <c r="U409" i="28"/>
  <c r="U407" i="28"/>
  <c r="U405" i="28"/>
  <c r="U403" i="28"/>
  <c r="U401" i="28"/>
  <c r="U399" i="28"/>
  <c r="U397" i="28"/>
  <c r="U395" i="28"/>
  <c r="U393" i="28"/>
  <c r="U391" i="28"/>
  <c r="U389" i="28"/>
  <c r="U387" i="28"/>
  <c r="U385" i="28"/>
  <c r="U383" i="28"/>
  <c r="U381" i="28"/>
  <c r="U379" i="28"/>
  <c r="U377" i="28"/>
  <c r="U375" i="28"/>
  <c r="U373" i="28"/>
  <c r="U371" i="28"/>
  <c r="U369" i="28"/>
  <c r="U367" i="28"/>
  <c r="U365" i="28"/>
  <c r="U363" i="28"/>
  <c r="U361" i="28"/>
  <c r="U359" i="28"/>
  <c r="U357" i="28"/>
  <c r="U355" i="28"/>
  <c r="U353" i="28"/>
  <c r="U351" i="28"/>
  <c r="U349" i="28"/>
  <c r="U347" i="28"/>
  <c r="U345" i="28"/>
  <c r="U343" i="28"/>
  <c r="U341" i="28"/>
  <c r="U339" i="28"/>
  <c r="U337" i="28"/>
  <c r="U335" i="28"/>
  <c r="U333" i="28"/>
  <c r="U331" i="28"/>
  <c r="U329" i="28"/>
  <c r="U327" i="28"/>
  <c r="U325" i="28"/>
  <c r="U323" i="28"/>
  <c r="U321" i="28"/>
  <c r="U319" i="28"/>
  <c r="U317" i="28"/>
  <c r="U315" i="28"/>
  <c r="U313" i="28"/>
  <c r="U311" i="28"/>
  <c r="U309" i="28"/>
  <c r="U307" i="28"/>
  <c r="U305" i="28"/>
  <c r="U303" i="28"/>
  <c r="U301" i="28"/>
  <c r="U299" i="28"/>
  <c r="U297" i="28"/>
  <c r="U295" i="28"/>
  <c r="U293" i="28"/>
  <c r="U291" i="28"/>
  <c r="U289" i="28"/>
  <c r="U287" i="28"/>
  <c r="U285" i="28"/>
  <c r="U283" i="28"/>
  <c r="U281" i="28"/>
  <c r="U279" i="28"/>
  <c r="U277" i="28"/>
  <c r="U275" i="28"/>
  <c r="U273" i="28"/>
  <c r="U271" i="28"/>
  <c r="S534" i="28"/>
  <c r="S532" i="28"/>
  <c r="S530" i="28"/>
  <c r="S528" i="28"/>
  <c r="S526" i="28"/>
  <c r="S524" i="28"/>
  <c r="S522" i="28"/>
  <c r="S520" i="28"/>
  <c r="S518" i="28"/>
  <c r="S516" i="28"/>
  <c r="S514" i="28"/>
  <c r="S512" i="28"/>
  <c r="S510" i="28"/>
  <c r="S508" i="28"/>
  <c r="S506" i="28"/>
  <c r="S504" i="28"/>
  <c r="S502" i="28"/>
  <c r="S500" i="28"/>
  <c r="S498" i="28"/>
  <c r="S496" i="28"/>
  <c r="S494" i="28"/>
  <c r="S492" i="28"/>
  <c r="S490" i="28"/>
  <c r="S488" i="28"/>
  <c r="S486" i="28"/>
  <c r="S484" i="28"/>
  <c r="S482" i="28"/>
  <c r="S480" i="28"/>
  <c r="S478" i="28"/>
  <c r="S476" i="28"/>
  <c r="S474" i="28"/>
  <c r="S472" i="28"/>
  <c r="S470" i="28"/>
  <c r="S468" i="28"/>
  <c r="S466" i="28"/>
  <c r="S464" i="28"/>
  <c r="S462" i="28"/>
  <c r="S460" i="28"/>
  <c r="S458" i="28"/>
  <c r="S456" i="28"/>
  <c r="S454" i="28"/>
  <c r="S452" i="28"/>
  <c r="S450" i="28"/>
  <c r="S448" i="28"/>
  <c r="S446" i="28"/>
  <c r="S444" i="28"/>
  <c r="S442" i="28"/>
  <c r="S440" i="28"/>
  <c r="S438" i="28"/>
  <c r="S436" i="28"/>
  <c r="S434" i="28"/>
  <c r="S432" i="28"/>
  <c r="S430" i="28"/>
  <c r="S428" i="28"/>
  <c r="S426" i="28"/>
  <c r="S424" i="28"/>
  <c r="S422" i="28"/>
  <c r="S420" i="28"/>
  <c r="S418" i="28"/>
  <c r="S416" i="28"/>
  <c r="S414" i="28"/>
  <c r="S412" i="28"/>
  <c r="S410" i="28"/>
  <c r="S408" i="28"/>
  <c r="S406" i="28"/>
  <c r="S404" i="28"/>
  <c r="S402" i="28"/>
  <c r="S400" i="28"/>
  <c r="S398" i="28"/>
  <c r="S396" i="28"/>
  <c r="S394" i="28"/>
  <c r="S392" i="28"/>
  <c r="S390" i="28"/>
  <c r="S388" i="28"/>
  <c r="S386" i="28"/>
  <c r="S384" i="28"/>
  <c r="S382" i="28"/>
  <c r="S380" i="28"/>
  <c r="S378" i="28"/>
  <c r="S376" i="28"/>
  <c r="S374" i="28"/>
  <c r="S372" i="28"/>
  <c r="S370" i="28"/>
  <c r="S368" i="28"/>
  <c r="S366" i="28"/>
  <c r="S364" i="28"/>
  <c r="S362" i="28"/>
  <c r="S360" i="28"/>
  <c r="S358" i="28"/>
  <c r="S356" i="28"/>
  <c r="S354" i="28"/>
  <c r="S352" i="28"/>
  <c r="S350" i="28"/>
  <c r="S348" i="28"/>
  <c r="S346" i="28"/>
  <c r="S344" i="28"/>
  <c r="S342" i="28"/>
  <c r="S340" i="28"/>
  <c r="S338" i="28"/>
  <c r="S336" i="28"/>
  <c r="S334" i="28"/>
  <c r="S332" i="28"/>
  <c r="S330" i="28"/>
  <c r="S328" i="28"/>
  <c r="S326" i="28"/>
  <c r="S324" i="28"/>
  <c r="S322" i="28"/>
  <c r="S320" i="28"/>
  <c r="S318" i="28"/>
  <c r="S316" i="28"/>
  <c r="S314" i="28"/>
  <c r="S312" i="28"/>
  <c r="S310" i="28"/>
  <c r="S308" i="28"/>
  <c r="S306" i="28"/>
  <c r="S304" i="28"/>
  <c r="S302" i="28"/>
  <c r="S300" i="28"/>
  <c r="S298" i="28"/>
  <c r="S296" i="28"/>
  <c r="S294" i="28"/>
  <c r="S292" i="28"/>
  <c r="S290" i="28"/>
  <c r="S288" i="28"/>
  <c r="S286" i="28"/>
  <c r="S284" i="28"/>
  <c r="S282" i="28"/>
  <c r="S280" i="28"/>
  <c r="S278" i="28"/>
  <c r="S276" i="28"/>
  <c r="S274" i="28"/>
  <c r="S272" i="28"/>
  <c r="Q533" i="28"/>
  <c r="Q531" i="28"/>
  <c r="Q529" i="28"/>
  <c r="Q527" i="28"/>
  <c r="Q525" i="28"/>
  <c r="Q523" i="28"/>
  <c r="Q521" i="28"/>
  <c r="Q519" i="28"/>
  <c r="Q517" i="28"/>
  <c r="Q515" i="28"/>
  <c r="Q513" i="28"/>
  <c r="Q511" i="28"/>
  <c r="Q509" i="28"/>
  <c r="Q507" i="28"/>
  <c r="Q505" i="28"/>
  <c r="Q503" i="28"/>
  <c r="Q501" i="28"/>
  <c r="Q499" i="28"/>
  <c r="Q497" i="28"/>
  <c r="Q495" i="28"/>
  <c r="Q493" i="28"/>
  <c r="Q491" i="28"/>
  <c r="Q489" i="28"/>
  <c r="Q487" i="28"/>
  <c r="Q485" i="28"/>
  <c r="Q483" i="28"/>
  <c r="Q481" i="28"/>
  <c r="Q479" i="28"/>
  <c r="Q477" i="28"/>
  <c r="Q475" i="28"/>
  <c r="Q473" i="28"/>
  <c r="Q471" i="28"/>
  <c r="Q469" i="28"/>
  <c r="Q467" i="28"/>
  <c r="Q465" i="28"/>
  <c r="Q463" i="28"/>
  <c r="Q461" i="28"/>
  <c r="Q459" i="28"/>
  <c r="Q457" i="28"/>
  <c r="Q455" i="28"/>
  <c r="Q453" i="28"/>
  <c r="Q451" i="28"/>
  <c r="Q449" i="28"/>
  <c r="Q447" i="28"/>
  <c r="Q445" i="28"/>
  <c r="Q443" i="28"/>
  <c r="Q441" i="28"/>
  <c r="Q439" i="28"/>
  <c r="Q437" i="28"/>
  <c r="Q435" i="28"/>
  <c r="Q433" i="28"/>
  <c r="Q431" i="28"/>
  <c r="Q429" i="28"/>
  <c r="Q427" i="28"/>
  <c r="Q425" i="28"/>
  <c r="Q423" i="28"/>
  <c r="Q421" i="28"/>
  <c r="Q419" i="28"/>
  <c r="Q417" i="28"/>
  <c r="Q415" i="28"/>
  <c r="Q413" i="28"/>
  <c r="Q411" i="28"/>
  <c r="Q409" i="28"/>
  <c r="Q407" i="28"/>
  <c r="Q405" i="28"/>
  <c r="Q403" i="28"/>
  <c r="Q401" i="28"/>
  <c r="Q399" i="28"/>
  <c r="Q397" i="28"/>
  <c r="Q395" i="28"/>
  <c r="Q393" i="28"/>
  <c r="Q391" i="28"/>
  <c r="Q389" i="28"/>
  <c r="Q387" i="28"/>
  <c r="Q385" i="28"/>
  <c r="Q383" i="28"/>
  <c r="P534" i="28"/>
  <c r="P532" i="28"/>
  <c r="P530" i="28"/>
  <c r="P528" i="28"/>
  <c r="P526" i="28"/>
  <c r="P524" i="28"/>
  <c r="P522" i="28"/>
  <c r="P520" i="28"/>
  <c r="P518" i="28"/>
  <c r="P516" i="28"/>
  <c r="P514" i="28"/>
  <c r="P512" i="28"/>
  <c r="P510" i="28"/>
  <c r="P508" i="28"/>
  <c r="P506" i="28"/>
  <c r="P504" i="28"/>
  <c r="P502" i="28"/>
  <c r="P500" i="28"/>
  <c r="P498" i="28"/>
  <c r="P496" i="28"/>
  <c r="P494" i="28"/>
  <c r="P492" i="28"/>
  <c r="P490" i="28"/>
  <c r="P488" i="28"/>
  <c r="P486" i="28"/>
  <c r="P484" i="28"/>
  <c r="P482" i="28"/>
  <c r="P480" i="28"/>
  <c r="P478" i="28"/>
  <c r="P476" i="28"/>
  <c r="P474" i="28"/>
  <c r="P472" i="28"/>
  <c r="P470" i="28"/>
  <c r="P468" i="28"/>
  <c r="P466" i="28"/>
  <c r="P464" i="28"/>
  <c r="P462" i="28"/>
  <c r="P460" i="28"/>
  <c r="P458" i="28"/>
  <c r="P456" i="28"/>
  <c r="P454" i="28"/>
  <c r="P452" i="28"/>
  <c r="P450" i="28"/>
  <c r="P448" i="28"/>
  <c r="P446" i="28"/>
  <c r="P444" i="28"/>
  <c r="P442" i="28"/>
  <c r="P440" i="28"/>
  <c r="P438" i="28"/>
  <c r="P436" i="28"/>
  <c r="P434" i="28"/>
  <c r="P432" i="28"/>
  <c r="P430" i="28"/>
  <c r="P428" i="28"/>
  <c r="P426" i="28"/>
  <c r="P424" i="28"/>
  <c r="P422" i="28"/>
  <c r="P420" i="28"/>
  <c r="P418" i="28"/>
  <c r="P416" i="28"/>
  <c r="P414" i="28"/>
  <c r="P412" i="28"/>
  <c r="P410" i="28"/>
  <c r="P408" i="28"/>
  <c r="P406" i="28"/>
  <c r="P404" i="28"/>
  <c r="P402" i="28"/>
  <c r="P400" i="28"/>
  <c r="P398" i="28"/>
  <c r="P396" i="28"/>
  <c r="P394" i="28"/>
  <c r="P392" i="28"/>
  <c r="P390" i="28"/>
  <c r="P388" i="28"/>
  <c r="P386" i="28"/>
  <c r="P384" i="28"/>
  <c r="P382" i="28"/>
  <c r="P380" i="28"/>
  <c r="P378" i="28"/>
  <c r="P376" i="28"/>
  <c r="P374" i="28"/>
  <c r="P372" i="28"/>
  <c r="P370" i="28"/>
  <c r="P368" i="28"/>
  <c r="P366" i="28"/>
  <c r="P364" i="28"/>
  <c r="P362" i="28"/>
  <c r="P360" i="28"/>
  <c r="P358" i="28"/>
  <c r="P356" i="28"/>
  <c r="P354" i="28"/>
  <c r="P352" i="28"/>
  <c r="P350" i="28"/>
  <c r="P348" i="28"/>
  <c r="P336" i="28"/>
  <c r="P337" i="28"/>
  <c r="P346" i="28"/>
  <c r="P328" i="28"/>
  <c r="P342" i="28"/>
  <c r="P332" i="28"/>
  <c r="P327" i="28"/>
  <c r="P338" i="28"/>
  <c r="P341" i="28"/>
  <c r="P345" i="28"/>
  <c r="P344" i="28"/>
  <c r="P326" i="28"/>
  <c r="P322" i="28"/>
  <c r="P320" i="28"/>
  <c r="P318" i="28"/>
  <c r="P316" i="28"/>
  <c r="P314" i="28"/>
  <c r="P312" i="28"/>
  <c r="P310" i="28"/>
  <c r="P308" i="28"/>
  <c r="P306" i="28"/>
  <c r="P304" i="28"/>
  <c r="P302" i="28"/>
  <c r="P300" i="28"/>
  <c r="P298" i="28"/>
  <c r="P296" i="28"/>
  <c r="P294" i="28"/>
  <c r="P292" i="28"/>
  <c r="P290" i="28"/>
  <c r="P288" i="28"/>
  <c r="P286" i="28"/>
  <c r="P284" i="28"/>
  <c r="P282" i="28"/>
  <c r="P280" i="28"/>
  <c r="P278" i="28"/>
  <c r="P276" i="28"/>
  <c r="P274" i="28"/>
  <c r="P272" i="28"/>
  <c r="K534" i="28"/>
  <c r="K532" i="28"/>
  <c r="K530" i="28"/>
  <c r="K528" i="28"/>
  <c r="K526" i="28"/>
  <c r="K524" i="28"/>
  <c r="K522" i="28"/>
  <c r="K520" i="28"/>
  <c r="K518" i="28"/>
  <c r="K516" i="28"/>
  <c r="K514" i="28"/>
  <c r="K512" i="28"/>
  <c r="K510" i="28"/>
  <c r="K508" i="28"/>
  <c r="K506" i="28"/>
  <c r="K504" i="28"/>
  <c r="K502" i="28"/>
  <c r="K500" i="28"/>
  <c r="K498" i="28"/>
  <c r="K496" i="28"/>
  <c r="K494" i="28"/>
  <c r="K492" i="28"/>
  <c r="K490" i="28"/>
  <c r="K488" i="28"/>
  <c r="K486" i="28"/>
  <c r="K484" i="28"/>
  <c r="K482" i="28"/>
  <c r="K480" i="28"/>
  <c r="K478" i="28"/>
  <c r="K476" i="28"/>
  <c r="K474" i="28"/>
  <c r="K472" i="28"/>
  <c r="K470" i="28"/>
  <c r="K468" i="28"/>
  <c r="K466" i="28"/>
  <c r="K464" i="28"/>
  <c r="K462" i="28"/>
  <c r="K460" i="28"/>
  <c r="K458" i="28"/>
  <c r="K456" i="28"/>
  <c r="K454" i="28"/>
  <c r="K452" i="28"/>
  <c r="K450" i="28"/>
  <c r="K448" i="28"/>
  <c r="K446" i="28"/>
  <c r="K444" i="28"/>
  <c r="K442" i="28"/>
  <c r="K440" i="28"/>
  <c r="K438" i="28"/>
  <c r="K436" i="28"/>
  <c r="K434" i="28"/>
  <c r="K432" i="28"/>
  <c r="K430" i="28"/>
  <c r="K428" i="28"/>
  <c r="K426" i="28"/>
  <c r="K424" i="28"/>
  <c r="K422" i="28"/>
  <c r="K420" i="28"/>
  <c r="K418" i="28"/>
  <c r="K416" i="28"/>
  <c r="K414" i="28"/>
  <c r="K412" i="28"/>
  <c r="K410" i="28"/>
  <c r="K408" i="28"/>
  <c r="K406" i="28"/>
  <c r="K404" i="28"/>
  <c r="K402" i="28"/>
  <c r="K400" i="28"/>
  <c r="K398" i="28"/>
  <c r="K396" i="28"/>
  <c r="K394" i="28"/>
  <c r="K392" i="28"/>
  <c r="K390" i="28"/>
  <c r="K388" i="28"/>
  <c r="K386" i="28"/>
  <c r="K384" i="28"/>
  <c r="K382" i="28"/>
  <c r="K380" i="28"/>
  <c r="K378" i="28"/>
  <c r="G460" i="28"/>
  <c r="G444" i="28"/>
  <c r="G440" i="28"/>
  <c r="G436" i="28"/>
  <c r="G432" i="28"/>
  <c r="G426" i="28"/>
  <c r="G422" i="28"/>
  <c r="G418" i="28"/>
  <c r="G414" i="28"/>
  <c r="G410" i="28"/>
  <c r="G406" i="28"/>
  <c r="G404" i="28"/>
  <c r="G400" i="28"/>
  <c r="G396" i="28"/>
  <c r="G392" i="28"/>
  <c r="G388" i="28"/>
  <c r="G384" i="28"/>
  <c r="G380" i="28"/>
  <c r="G376" i="28"/>
  <c r="G372" i="28"/>
  <c r="G368" i="28"/>
  <c r="G364" i="28"/>
  <c r="G360" i="28"/>
  <c r="G356" i="28"/>
  <c r="G352" i="28"/>
  <c r="G348" i="28"/>
  <c r="G342" i="28"/>
  <c r="G338" i="28"/>
  <c r="G336" i="28"/>
  <c r="G332" i="28"/>
  <c r="G328" i="28"/>
  <c r="G324" i="28"/>
  <c r="G320" i="28"/>
  <c r="G316" i="28"/>
  <c r="G312" i="28"/>
  <c r="G308" i="28"/>
  <c r="G304" i="28"/>
  <c r="G300" i="28"/>
  <c r="G296" i="28"/>
  <c r="G292" i="28"/>
  <c r="G290" i="28"/>
  <c r="G284" i="28"/>
  <c r="G280" i="28"/>
  <c r="G278" i="28"/>
  <c r="G274" i="28"/>
  <c r="D532" i="28"/>
  <c r="D528" i="28"/>
  <c r="D504" i="28"/>
  <c r="D500" i="28"/>
  <c r="D496" i="28"/>
  <c r="D492" i="28"/>
  <c r="D488" i="28"/>
  <c r="D484" i="28"/>
  <c r="D480" i="28"/>
  <c r="D476" i="28"/>
  <c r="D472" i="28"/>
  <c r="D468" i="28"/>
  <c r="D464" i="28"/>
  <c r="D460" i="28"/>
  <c r="D456" i="28"/>
  <c r="D452" i="28"/>
  <c r="D444" i="28"/>
  <c r="D440" i="28"/>
  <c r="D436" i="28"/>
  <c r="D432" i="28"/>
  <c r="D428" i="28"/>
  <c r="D424" i="28"/>
  <c r="D420" i="28"/>
  <c r="D416" i="28"/>
  <c r="D412" i="28"/>
  <c r="D408" i="28"/>
  <c r="D404" i="28"/>
  <c r="D400" i="28"/>
  <c r="D396" i="28"/>
  <c r="D392" i="28"/>
  <c r="D388" i="28"/>
  <c r="D384" i="28"/>
  <c r="D360" i="28"/>
  <c r="D348" i="28"/>
  <c r="D344" i="28"/>
  <c r="D340" i="28"/>
  <c r="D336" i="28"/>
  <c r="D332" i="28"/>
  <c r="D328" i="28"/>
  <c r="D296" i="28"/>
  <c r="D292" i="28"/>
  <c r="D288" i="28"/>
  <c r="K313" i="28"/>
  <c r="K287" i="28"/>
  <c r="K285" i="28"/>
  <c r="K283" i="28"/>
  <c r="K280" i="28"/>
  <c r="K278" i="28"/>
  <c r="K276" i="28"/>
  <c r="K274" i="28"/>
  <c r="K272" i="28"/>
  <c r="J533" i="28"/>
  <c r="J531" i="28"/>
  <c r="J529" i="28"/>
  <c r="J527" i="28"/>
  <c r="J525" i="28"/>
  <c r="J523" i="28"/>
  <c r="J521" i="28"/>
  <c r="J519" i="28"/>
  <c r="J517" i="28"/>
  <c r="J515" i="28"/>
  <c r="J512" i="28"/>
  <c r="J511" i="28"/>
  <c r="J509" i="28"/>
  <c r="J507" i="28"/>
  <c r="J505" i="28"/>
  <c r="J503" i="28"/>
  <c r="J501" i="28"/>
  <c r="J499" i="28"/>
  <c r="J497" i="28"/>
  <c r="J495" i="28"/>
  <c r="J493" i="28"/>
  <c r="J491" i="28"/>
  <c r="J489" i="28"/>
  <c r="J487" i="28"/>
  <c r="J486" i="28"/>
  <c r="J484" i="28"/>
  <c r="J482" i="28"/>
  <c r="J481" i="28"/>
  <c r="J479" i="28"/>
  <c r="J477" i="28"/>
  <c r="J475" i="28"/>
  <c r="J473" i="28"/>
  <c r="J471" i="28"/>
  <c r="J468" i="28"/>
  <c r="J466" i="28"/>
  <c r="J464" i="28"/>
  <c r="J462" i="28"/>
  <c r="J460" i="28"/>
  <c r="J458" i="28"/>
  <c r="J456" i="28"/>
  <c r="J454" i="28"/>
  <c r="J452" i="28"/>
  <c r="J450" i="28"/>
  <c r="J448" i="28"/>
  <c r="J446" i="28"/>
  <c r="J444" i="28"/>
  <c r="J442" i="28"/>
  <c r="J441" i="28"/>
  <c r="J439" i="28"/>
  <c r="J437" i="28"/>
  <c r="J435" i="28"/>
  <c r="J432" i="28"/>
  <c r="J430" i="28"/>
  <c r="J428" i="28"/>
  <c r="J426" i="28"/>
  <c r="J424" i="28"/>
  <c r="J422" i="28"/>
  <c r="J420" i="28"/>
  <c r="J418" i="28"/>
  <c r="J416" i="28"/>
  <c r="J415" i="28"/>
  <c r="J413" i="28"/>
  <c r="J411" i="28"/>
  <c r="J409" i="28"/>
  <c r="J407" i="28"/>
  <c r="J405" i="28"/>
  <c r="J403" i="28"/>
  <c r="J401" i="28"/>
  <c r="J399" i="28"/>
  <c r="J397" i="28"/>
  <c r="J394" i="28"/>
  <c r="J392" i="28"/>
  <c r="J390" i="28"/>
  <c r="J388" i="28"/>
  <c r="J386" i="28"/>
  <c r="J384" i="28"/>
  <c r="J382" i="28"/>
  <c r="J380" i="28"/>
  <c r="J378" i="28"/>
  <c r="J376" i="28"/>
  <c r="J374" i="28"/>
  <c r="J372" i="28"/>
  <c r="J370" i="28"/>
  <c r="J368" i="28"/>
  <c r="J366" i="28"/>
  <c r="J364" i="28"/>
  <c r="J362" i="28"/>
  <c r="J360" i="28"/>
  <c r="J358" i="28"/>
  <c r="J356" i="28"/>
  <c r="J354" i="28"/>
  <c r="J352" i="28"/>
  <c r="J350" i="28"/>
  <c r="J348" i="28"/>
  <c r="J336" i="28"/>
  <c r="J329" i="28"/>
  <c r="J334" i="28"/>
  <c r="J333" i="28"/>
  <c r="J339" i="28"/>
  <c r="J331" i="28"/>
  <c r="J330" i="28"/>
  <c r="J340" i="28"/>
  <c r="J325" i="28"/>
  <c r="J324" i="28"/>
  <c r="J344" i="28"/>
  <c r="J326" i="28"/>
  <c r="J322" i="28"/>
  <c r="J320" i="28"/>
  <c r="J318" i="28"/>
  <c r="J316" i="28"/>
  <c r="J314" i="28"/>
  <c r="J312" i="28"/>
  <c r="J310" i="28"/>
  <c r="J308" i="28"/>
  <c r="J306" i="28"/>
  <c r="J304" i="28"/>
  <c r="J303" i="28"/>
  <c r="J302" i="28"/>
  <c r="J301" i="28"/>
  <c r="J300" i="28"/>
  <c r="J298" i="28"/>
  <c r="J296" i="28"/>
  <c r="J294" i="28"/>
  <c r="J292" i="28"/>
  <c r="J290" i="28"/>
  <c r="J288" i="28"/>
  <c r="J286" i="28"/>
  <c r="J284" i="28"/>
  <c r="J282" i="28"/>
  <c r="J280" i="28"/>
  <c r="J278" i="28"/>
  <c r="J276" i="28"/>
  <c r="J274" i="28"/>
  <c r="J272" i="28"/>
  <c r="I533" i="28"/>
  <c r="I531" i="28"/>
  <c r="I529" i="28"/>
  <c r="I527" i="28"/>
  <c r="I525" i="28"/>
  <c r="I523" i="28"/>
  <c r="I521" i="28"/>
  <c r="I518" i="28"/>
  <c r="I516" i="28"/>
  <c r="I514" i="28"/>
  <c r="I512" i="28"/>
  <c r="I510" i="28"/>
  <c r="I508" i="28"/>
  <c r="I506" i="28"/>
  <c r="I504" i="28"/>
  <c r="I502" i="28"/>
  <c r="I500" i="28"/>
  <c r="I498" i="28"/>
  <c r="I495" i="28"/>
  <c r="I493" i="28"/>
  <c r="I491" i="28"/>
  <c r="I489" i="28"/>
  <c r="I488" i="28"/>
  <c r="I486" i="28"/>
  <c r="I484" i="28"/>
  <c r="I482" i="28"/>
  <c r="I480" i="28"/>
  <c r="I478" i="28"/>
  <c r="I476" i="28"/>
  <c r="I474" i="28"/>
  <c r="I472" i="28"/>
  <c r="I470" i="28"/>
  <c r="I469" i="28"/>
  <c r="I467" i="28"/>
  <c r="I465" i="28"/>
  <c r="I463" i="28"/>
  <c r="I461" i="28"/>
  <c r="I459" i="28"/>
  <c r="I457" i="28"/>
  <c r="I455" i="28"/>
  <c r="I453" i="28"/>
  <c r="I451" i="28"/>
  <c r="I449" i="28"/>
  <c r="I447" i="28"/>
  <c r="I444" i="28"/>
  <c r="I442" i="28"/>
  <c r="I441" i="28"/>
  <c r="I439" i="28"/>
  <c r="I437" i="28"/>
  <c r="I435" i="28"/>
  <c r="I433" i="28"/>
  <c r="I432" i="28"/>
  <c r="I430" i="28"/>
  <c r="I428" i="28"/>
  <c r="I425" i="28"/>
  <c r="I423" i="28"/>
  <c r="I421" i="28"/>
  <c r="I419" i="28"/>
  <c r="I417" i="28"/>
  <c r="I415" i="28"/>
  <c r="I413" i="28"/>
  <c r="I411" i="28"/>
  <c r="I409" i="28"/>
  <c r="I407" i="28"/>
  <c r="I405" i="28"/>
  <c r="I403" i="28"/>
  <c r="I401" i="28"/>
  <c r="I400" i="28"/>
  <c r="I397" i="28"/>
  <c r="I395" i="28"/>
  <c r="I393" i="28"/>
  <c r="I392" i="28"/>
  <c r="I390" i="28"/>
  <c r="I388" i="28"/>
  <c r="I386" i="28"/>
  <c r="I384" i="28"/>
  <c r="I382" i="28"/>
  <c r="I380" i="28"/>
  <c r="I377" i="28"/>
  <c r="I375" i="28"/>
  <c r="I373" i="28"/>
  <c r="I371" i="28"/>
  <c r="I369" i="28"/>
  <c r="I367" i="28"/>
  <c r="I365" i="28"/>
  <c r="I363" i="28"/>
  <c r="I361" i="28"/>
  <c r="I359" i="28"/>
  <c r="I357" i="28"/>
  <c r="I355" i="28"/>
  <c r="I352" i="28"/>
  <c r="I350" i="28"/>
  <c r="I348" i="28"/>
  <c r="I323" i="28"/>
  <c r="I321" i="28"/>
  <c r="I319" i="28"/>
  <c r="I317" i="28"/>
  <c r="I315" i="28"/>
  <c r="I313" i="28"/>
  <c r="I311" i="28"/>
  <c r="I310" i="28"/>
  <c r="I308" i="28"/>
  <c r="I305" i="28"/>
  <c r="I304" i="28"/>
  <c r="I302" i="28"/>
  <c r="I300" i="28"/>
  <c r="I298" i="28"/>
  <c r="I296" i="28"/>
  <c r="I294" i="28"/>
  <c r="I292" i="28"/>
  <c r="I290" i="28"/>
  <c r="I288" i="28"/>
  <c r="I286" i="28"/>
  <c r="I284" i="28"/>
  <c r="I281" i="28"/>
  <c r="I279" i="28"/>
  <c r="I277" i="28"/>
  <c r="I276" i="28"/>
  <c r="I274" i="28"/>
  <c r="I272" i="28"/>
  <c r="H534" i="28"/>
  <c r="H532" i="28"/>
  <c r="H530" i="28"/>
  <c r="H528" i="28"/>
  <c r="H527" i="28"/>
  <c r="H525" i="28"/>
  <c r="H523" i="28"/>
  <c r="H521" i="28"/>
  <c r="H519" i="28"/>
  <c r="H517" i="28"/>
  <c r="H515" i="28"/>
  <c r="H513" i="28"/>
  <c r="H511" i="28"/>
  <c r="H509" i="28"/>
  <c r="H507" i="28"/>
  <c r="H505" i="28"/>
  <c r="H503" i="28"/>
  <c r="H501" i="28"/>
  <c r="H499" i="28"/>
  <c r="H497" i="28"/>
  <c r="H495" i="28"/>
  <c r="H493" i="28"/>
  <c r="H491" i="28"/>
  <c r="H489" i="28"/>
  <c r="H487" i="28"/>
  <c r="H485" i="28"/>
  <c r="H483" i="28"/>
  <c r="H481" i="28"/>
  <c r="H479" i="28"/>
  <c r="H477" i="28"/>
  <c r="H475" i="28"/>
  <c r="H474" i="28"/>
  <c r="H472" i="28"/>
  <c r="H470" i="28"/>
  <c r="H468" i="28"/>
  <c r="H466" i="28"/>
  <c r="H464" i="28"/>
  <c r="H462" i="28"/>
  <c r="H460" i="28"/>
  <c r="H458" i="28"/>
  <c r="H456" i="28"/>
  <c r="H454" i="28"/>
  <c r="H452" i="28"/>
  <c r="H450" i="28"/>
  <c r="H448" i="28"/>
  <c r="H446" i="28"/>
  <c r="H444" i="28"/>
  <c r="H442" i="28"/>
  <c r="H440" i="28"/>
  <c r="H438" i="28"/>
  <c r="H436" i="28"/>
  <c r="H434" i="28"/>
  <c r="H432" i="28"/>
  <c r="H430" i="28"/>
  <c r="H428" i="28"/>
  <c r="H426" i="28"/>
  <c r="H424" i="28"/>
  <c r="H422" i="28"/>
  <c r="H421" i="28"/>
  <c r="H420" i="28"/>
  <c r="H419" i="28"/>
  <c r="H418" i="28"/>
  <c r="H417" i="28"/>
  <c r="H416" i="28"/>
  <c r="H415" i="28"/>
  <c r="H414" i="28"/>
  <c r="H413" i="28"/>
  <c r="H412" i="28"/>
  <c r="H411" i="28"/>
  <c r="H410" i="28"/>
  <c r="H409" i="28"/>
  <c r="H408" i="28"/>
  <c r="H407" i="28"/>
  <c r="H406" i="28"/>
  <c r="H405" i="28"/>
  <c r="H404" i="28"/>
  <c r="H403" i="28"/>
  <c r="H402" i="28"/>
  <c r="H401" i="28"/>
  <c r="H400" i="28"/>
  <c r="H399" i="28"/>
  <c r="H398" i="28"/>
  <c r="H397" i="28"/>
  <c r="H396" i="28"/>
  <c r="H395" i="28"/>
  <c r="H394" i="28"/>
  <c r="H393" i="28"/>
  <c r="H392" i="28"/>
  <c r="H391" i="28"/>
  <c r="H390" i="28"/>
  <c r="H389" i="28"/>
  <c r="H388" i="28"/>
  <c r="H387" i="28"/>
  <c r="H386" i="28"/>
  <c r="H385" i="28"/>
  <c r="H384" i="28"/>
  <c r="H383" i="28"/>
  <c r="H382" i="28"/>
  <c r="H381" i="28"/>
  <c r="H380" i="28"/>
  <c r="H379" i="28"/>
  <c r="H378" i="28"/>
  <c r="H377" i="28"/>
  <c r="H376" i="28"/>
  <c r="H375" i="28"/>
  <c r="H374" i="28"/>
  <c r="H373" i="28"/>
  <c r="H372" i="28"/>
  <c r="H371" i="28"/>
  <c r="H370" i="28"/>
  <c r="H369" i="28"/>
  <c r="H368" i="28"/>
  <c r="H367" i="28"/>
  <c r="H366" i="28"/>
  <c r="H365" i="28"/>
  <c r="H364" i="28"/>
  <c r="H363" i="28"/>
  <c r="H362" i="28"/>
  <c r="H361" i="28"/>
  <c r="H360" i="28"/>
  <c r="H359" i="28"/>
  <c r="H358" i="28"/>
  <c r="H357" i="28"/>
  <c r="H356" i="28"/>
  <c r="H355" i="28"/>
  <c r="H354" i="28"/>
  <c r="H353" i="28"/>
  <c r="H352" i="28"/>
  <c r="H351" i="28"/>
  <c r="H350" i="28"/>
  <c r="H349" i="28"/>
  <c r="H348" i="28"/>
  <c r="H347" i="28"/>
  <c r="H346" i="28"/>
  <c r="H345" i="28"/>
  <c r="H344" i="28"/>
  <c r="H343" i="28"/>
  <c r="H342" i="28"/>
  <c r="H341" i="28"/>
  <c r="H340" i="28"/>
  <c r="H339" i="28"/>
  <c r="H338" i="28"/>
  <c r="H337" i="28"/>
  <c r="H336" i="28"/>
  <c r="H335" i="28"/>
  <c r="H334" i="28"/>
  <c r="H333" i="28"/>
  <c r="H332" i="28"/>
  <c r="H331" i="28"/>
  <c r="H330" i="28"/>
  <c r="H329" i="28"/>
  <c r="H328" i="28"/>
  <c r="H327" i="28"/>
  <c r="H326" i="28"/>
  <c r="H325" i="28"/>
  <c r="H324" i="28"/>
  <c r="H323" i="28"/>
  <c r="H322" i="28"/>
  <c r="H321" i="28"/>
  <c r="H320" i="28"/>
  <c r="H319" i="28"/>
  <c r="H318" i="28"/>
  <c r="H317" i="28"/>
  <c r="H316" i="28"/>
  <c r="H315" i="28"/>
  <c r="H314" i="28"/>
  <c r="H313" i="28"/>
  <c r="H312" i="28"/>
  <c r="H311" i="28"/>
  <c r="H310" i="28"/>
  <c r="H309" i="28"/>
  <c r="H308" i="28"/>
  <c r="H307" i="28"/>
  <c r="H306" i="28"/>
  <c r="H305" i="28"/>
  <c r="H304" i="28"/>
  <c r="H303" i="28"/>
  <c r="H302" i="28"/>
  <c r="H301" i="28"/>
  <c r="H300" i="28"/>
  <c r="H299" i="28"/>
  <c r="H298" i="28"/>
  <c r="H297" i="28"/>
  <c r="H296" i="28"/>
  <c r="H295" i="28"/>
  <c r="H294" i="28"/>
  <c r="H293" i="28"/>
  <c r="H292" i="28"/>
  <c r="H291" i="28"/>
  <c r="H290" i="28"/>
  <c r="H289" i="28"/>
  <c r="H288" i="28"/>
  <c r="H287" i="28"/>
  <c r="H286" i="28"/>
  <c r="H285" i="28"/>
  <c r="H284" i="28"/>
  <c r="H283" i="28"/>
  <c r="H282" i="28"/>
  <c r="H281" i="28"/>
  <c r="H280" i="28"/>
  <c r="H279" i="28"/>
  <c r="H278" i="28"/>
  <c r="H277" i="28"/>
  <c r="H276" i="28"/>
  <c r="H275" i="28"/>
  <c r="H274" i="28"/>
  <c r="H273" i="28"/>
  <c r="H272" i="28"/>
  <c r="H271" i="28"/>
  <c r="G533" i="28"/>
  <c r="G531" i="28"/>
  <c r="G529" i="28"/>
  <c r="G527" i="28"/>
  <c r="G525" i="28"/>
  <c r="G523" i="28"/>
  <c r="G521" i="28"/>
  <c r="G519" i="28"/>
  <c r="G517" i="28"/>
  <c r="G515" i="28"/>
  <c r="G513" i="28"/>
  <c r="G511" i="28"/>
  <c r="G509" i="28"/>
  <c r="G507" i="28"/>
  <c r="G505" i="28"/>
  <c r="G503" i="28"/>
  <c r="G501" i="28"/>
  <c r="G499" i="28"/>
  <c r="G497" i="28"/>
  <c r="G495" i="28"/>
  <c r="G493" i="28"/>
  <c r="G491" i="28"/>
  <c r="G489" i="28"/>
  <c r="G487" i="28"/>
  <c r="G485" i="28"/>
  <c r="G483" i="28"/>
  <c r="G481" i="28"/>
  <c r="G479" i="28"/>
  <c r="G477" i="28"/>
  <c r="G475" i="28"/>
  <c r="G473" i="28"/>
  <c r="G471" i="28"/>
  <c r="G469" i="28"/>
  <c r="G467" i="28"/>
  <c r="G465" i="28"/>
  <c r="G463" i="28"/>
  <c r="G459" i="28"/>
  <c r="G457" i="28"/>
  <c r="G455" i="28"/>
  <c r="G453" i="28"/>
  <c r="G451" i="28"/>
  <c r="G449" i="28"/>
  <c r="G447" i="28"/>
  <c r="G443" i="28"/>
  <c r="G439" i="28"/>
  <c r="G435" i="28"/>
  <c r="G431" i="28"/>
  <c r="G429" i="28"/>
  <c r="G425" i="28"/>
  <c r="G421" i="28"/>
  <c r="G417" i="28"/>
  <c r="G413" i="28"/>
  <c r="G409" i="28"/>
  <c r="G403" i="28"/>
  <c r="G399" i="28"/>
  <c r="G395" i="28"/>
  <c r="G391" i="28"/>
  <c r="G387" i="28"/>
  <c r="G383" i="28"/>
  <c r="G379" i="28"/>
  <c r="G375" i="28"/>
  <c r="G371" i="28"/>
  <c r="G367" i="28"/>
  <c r="G363" i="28"/>
  <c r="G359" i="28"/>
  <c r="G355" i="28"/>
  <c r="G351" i="28"/>
  <c r="G347" i="28"/>
  <c r="G345" i="28"/>
  <c r="G341" i="28"/>
  <c r="G335" i="28"/>
  <c r="G331" i="28"/>
  <c r="G327" i="28"/>
  <c r="G323" i="28"/>
  <c r="G319" i="28"/>
  <c r="G315" i="28"/>
  <c r="G311" i="28"/>
  <c r="G307" i="28"/>
  <c r="G303" i="28"/>
  <c r="G299" i="28"/>
  <c r="G295" i="28"/>
  <c r="G289" i="28"/>
  <c r="G287" i="28"/>
  <c r="G283" i="28"/>
  <c r="G277" i="28"/>
  <c r="G273" i="28"/>
  <c r="F532" i="28"/>
  <c r="F531" i="28"/>
  <c r="F529" i="28"/>
  <c r="F527" i="28"/>
  <c r="F525" i="28"/>
  <c r="F522" i="28"/>
  <c r="F521" i="28"/>
  <c r="F519" i="28"/>
  <c r="F517" i="28"/>
  <c r="F515" i="28"/>
  <c r="F513" i="28"/>
  <c r="F511" i="28"/>
  <c r="F508" i="28"/>
  <c r="F506" i="28"/>
  <c r="F504" i="28"/>
  <c r="F502" i="28"/>
  <c r="F500" i="28"/>
  <c r="F498" i="28"/>
  <c r="F496" i="28"/>
  <c r="F494" i="28"/>
  <c r="F492" i="28"/>
  <c r="F490" i="28"/>
  <c r="F488" i="28"/>
  <c r="F486" i="28"/>
  <c r="F484" i="28"/>
  <c r="F482" i="28"/>
  <c r="F481" i="28"/>
  <c r="F479" i="28"/>
  <c r="F477" i="28"/>
  <c r="F475" i="28"/>
  <c r="F473" i="28"/>
  <c r="F471" i="28"/>
  <c r="F468" i="28"/>
  <c r="F466" i="28"/>
  <c r="F464" i="28"/>
  <c r="F462" i="28"/>
  <c r="F460" i="28"/>
  <c r="F458" i="28"/>
  <c r="F456" i="28"/>
  <c r="F454" i="28"/>
  <c r="F452" i="28"/>
  <c r="F450" i="28"/>
  <c r="F448" i="28"/>
  <c r="F446" i="28"/>
  <c r="F444" i="28"/>
  <c r="F442" i="28"/>
  <c r="F440" i="28"/>
  <c r="F438" i="28"/>
  <c r="F436" i="28"/>
  <c r="F434" i="28"/>
  <c r="F432" i="28"/>
  <c r="F430" i="28"/>
  <c r="F428" i="28"/>
  <c r="F426" i="28"/>
  <c r="F424" i="28"/>
  <c r="F422" i="28"/>
  <c r="F420" i="28"/>
  <c r="F418" i="28"/>
  <c r="F416" i="28"/>
  <c r="F414" i="28"/>
  <c r="F412" i="28"/>
  <c r="F410" i="28"/>
  <c r="F408" i="28"/>
  <c r="F406" i="28"/>
  <c r="F404" i="28"/>
  <c r="F402" i="28"/>
  <c r="F400" i="28"/>
  <c r="F398" i="28"/>
  <c r="F396" i="28"/>
  <c r="F394" i="28"/>
  <c r="F392" i="28"/>
  <c r="F390" i="28"/>
  <c r="F388" i="28"/>
  <c r="F387" i="28"/>
  <c r="F385" i="28"/>
  <c r="F383" i="28"/>
  <c r="F381" i="28"/>
  <c r="F379" i="28"/>
  <c r="F377" i="28"/>
  <c r="F375" i="28"/>
  <c r="F373" i="28"/>
  <c r="F371" i="28"/>
  <c r="F369" i="28"/>
  <c r="F367" i="28"/>
  <c r="F365" i="28"/>
  <c r="F363" i="28"/>
  <c r="F361" i="28"/>
  <c r="F359" i="28"/>
  <c r="F357" i="28"/>
  <c r="F355" i="28"/>
  <c r="F353" i="28"/>
  <c r="F351" i="28"/>
  <c r="F349" i="28"/>
  <c r="F347" i="28"/>
  <c r="F344" i="28"/>
  <c r="F342" i="28"/>
  <c r="F341" i="28"/>
  <c r="F339" i="28"/>
  <c r="F337" i="28"/>
  <c r="F335" i="28"/>
  <c r="F333" i="28"/>
  <c r="F331" i="28"/>
  <c r="F329" i="28"/>
  <c r="F327" i="28"/>
  <c r="F325" i="28"/>
  <c r="F323" i="28"/>
  <c r="F322" i="28"/>
  <c r="F320" i="28"/>
  <c r="F317" i="28"/>
  <c r="F315" i="28"/>
  <c r="F314" i="28"/>
  <c r="F312" i="28"/>
  <c r="F310" i="28"/>
  <c r="F307" i="28"/>
  <c r="F306" i="28"/>
  <c r="F304" i="28"/>
  <c r="F301" i="28"/>
  <c r="F300" i="28"/>
  <c r="F298" i="28"/>
  <c r="F296" i="28"/>
  <c r="F295" i="28"/>
  <c r="F293" i="28"/>
  <c r="F291" i="28"/>
  <c r="F289" i="28"/>
  <c r="F287" i="28"/>
  <c r="F285" i="28"/>
  <c r="F283" i="28"/>
  <c r="F281" i="28"/>
  <c r="F279" i="28"/>
  <c r="F277" i="28"/>
  <c r="F275" i="28"/>
  <c r="F273" i="28"/>
  <c r="F271" i="28"/>
  <c r="E533" i="28"/>
  <c r="E530" i="28"/>
  <c r="E528" i="28"/>
  <c r="E526" i="28"/>
  <c r="E524" i="28"/>
  <c r="E522" i="28"/>
  <c r="E520" i="28"/>
  <c r="E518" i="28"/>
  <c r="E516" i="28"/>
  <c r="E514" i="28"/>
  <c r="E512" i="28"/>
  <c r="E510" i="28"/>
  <c r="E508" i="28"/>
  <c r="E506" i="28"/>
  <c r="E504" i="28"/>
  <c r="E502" i="28"/>
  <c r="E500" i="28"/>
  <c r="E498" i="28"/>
  <c r="E496" i="28"/>
  <c r="E494" i="28"/>
  <c r="E492" i="28"/>
  <c r="E491" i="28"/>
  <c r="E489" i="28"/>
  <c r="E487" i="28"/>
  <c r="E485" i="28"/>
  <c r="E483" i="28"/>
  <c r="E481" i="28"/>
  <c r="E479" i="28"/>
  <c r="E477" i="28"/>
  <c r="E475" i="28"/>
  <c r="E473" i="28"/>
  <c r="E471" i="28"/>
  <c r="E469" i="28"/>
  <c r="E467" i="28"/>
  <c r="E465" i="28"/>
  <c r="E463" i="28"/>
  <c r="E461" i="28"/>
  <c r="E459" i="28"/>
  <c r="E457" i="28"/>
  <c r="E455" i="28"/>
  <c r="E453" i="28"/>
  <c r="E451" i="28"/>
  <c r="E448" i="28"/>
  <c r="E446" i="28"/>
  <c r="E444" i="28"/>
  <c r="E442" i="28"/>
  <c r="E439" i="28"/>
  <c r="E437" i="28"/>
  <c r="E435" i="28"/>
  <c r="E433" i="28"/>
  <c r="E431" i="28"/>
  <c r="E429" i="28"/>
  <c r="E427" i="28"/>
  <c r="E424" i="28"/>
  <c r="E423" i="28"/>
  <c r="E421" i="28"/>
  <c r="E419" i="28"/>
  <c r="E416" i="28"/>
  <c r="E414" i="28"/>
  <c r="E412" i="28"/>
  <c r="E410" i="28"/>
  <c r="E408" i="28"/>
  <c r="E406" i="28"/>
  <c r="E403" i="28"/>
  <c r="E401" i="28"/>
  <c r="E399" i="28"/>
  <c r="E397" i="28"/>
  <c r="E395" i="28"/>
  <c r="E394" i="28"/>
  <c r="E392" i="28"/>
  <c r="E390" i="28"/>
  <c r="E387" i="28"/>
  <c r="E385" i="28"/>
  <c r="E383" i="28"/>
  <c r="E381" i="28"/>
  <c r="E380" i="28"/>
  <c r="E378" i="28"/>
  <c r="E376" i="28"/>
  <c r="E374" i="28"/>
  <c r="E371" i="28"/>
  <c r="E370" i="28"/>
  <c r="E368" i="28"/>
  <c r="E366" i="28"/>
  <c r="E363" i="28"/>
  <c r="E361" i="28"/>
  <c r="E359" i="28"/>
  <c r="E357" i="28"/>
  <c r="E355" i="28"/>
  <c r="E353" i="28"/>
  <c r="E351" i="28"/>
  <c r="E349" i="28"/>
  <c r="E347" i="28"/>
  <c r="E345" i="28"/>
  <c r="E343" i="28"/>
  <c r="E342" i="28"/>
  <c r="E340" i="28"/>
  <c r="E338" i="28"/>
  <c r="E336" i="28"/>
  <c r="E334" i="28"/>
  <c r="E333" i="28"/>
  <c r="E331" i="28"/>
  <c r="E329" i="28"/>
  <c r="E327" i="28"/>
  <c r="E325" i="28"/>
  <c r="E323" i="28"/>
  <c r="E321" i="28"/>
  <c r="E319" i="28"/>
  <c r="E317" i="28"/>
  <c r="E315" i="28"/>
  <c r="E312" i="28"/>
  <c r="E310" i="28"/>
  <c r="E308" i="28"/>
  <c r="E307" i="28"/>
  <c r="E305" i="28"/>
  <c r="E303" i="28"/>
  <c r="E301" i="28"/>
  <c r="E299" i="28"/>
  <c r="E297" i="28"/>
  <c r="E295" i="28"/>
  <c r="E293" i="28"/>
  <c r="E291" i="28"/>
  <c r="E289" i="28"/>
  <c r="E287" i="28"/>
  <c r="E285" i="28"/>
  <c r="E282" i="28"/>
  <c r="E280" i="28"/>
  <c r="E278" i="28"/>
  <c r="E276" i="28"/>
  <c r="E274" i="28"/>
  <c r="E272" i="28"/>
  <c r="D531" i="28"/>
  <c r="D521" i="28"/>
  <c r="D513" i="28"/>
  <c r="D509" i="28"/>
  <c r="D503" i="28"/>
  <c r="D499" i="28"/>
  <c r="D495" i="28"/>
  <c r="D491" i="28"/>
  <c r="D487" i="28"/>
  <c r="D483" i="28"/>
  <c r="D479" i="28"/>
  <c r="D475" i="28"/>
  <c r="D471" i="28"/>
  <c r="D467" i="28"/>
  <c r="D463" i="28"/>
  <c r="D459" i="28"/>
  <c r="D455" i="28"/>
  <c r="D451" i="28"/>
  <c r="D443" i="28"/>
  <c r="D439" i="28"/>
  <c r="D435" i="28"/>
  <c r="D431" i="28"/>
  <c r="D427" i="28"/>
  <c r="D423" i="28"/>
  <c r="D419" i="28"/>
  <c r="D415" i="28"/>
  <c r="D411" i="28"/>
  <c r="D407" i="28"/>
  <c r="D403" i="28"/>
  <c r="C532" i="28"/>
  <c r="C524" i="28"/>
  <c r="C516" i="28"/>
  <c r="C508" i="28"/>
  <c r="C500" i="28"/>
  <c r="C492" i="28"/>
  <c r="C484" i="28"/>
  <c r="C476" i="28"/>
  <c r="C468" i="28"/>
  <c r="C460" i="28"/>
  <c r="C448" i="28"/>
  <c r="C440" i="28"/>
  <c r="C432" i="28"/>
  <c r="C424" i="28"/>
  <c r="C506" i="28"/>
  <c r="C498" i="28"/>
  <c r="C422" i="28"/>
  <c r="D399" i="28"/>
  <c r="D395" i="28"/>
  <c r="D391" i="28"/>
  <c r="D387" i="28"/>
  <c r="D383" i="28"/>
  <c r="D381" i="28"/>
  <c r="D373" i="28"/>
  <c r="D365" i="28"/>
  <c r="D359" i="28"/>
  <c r="D357" i="28"/>
  <c r="D353" i="28"/>
  <c r="D351" i="28"/>
  <c r="D347" i="28"/>
  <c r="D343" i="28"/>
  <c r="D339" i="28"/>
  <c r="D335" i="28"/>
  <c r="D331" i="28"/>
  <c r="D317" i="28"/>
  <c r="D309" i="28"/>
  <c r="D301" i="28"/>
  <c r="D299" i="28"/>
  <c r="D295" i="28"/>
  <c r="D291" i="28"/>
  <c r="D285" i="28"/>
  <c r="D277" i="28"/>
  <c r="D530" i="28"/>
  <c r="D526" i="28"/>
  <c r="D518" i="28"/>
  <c r="D506" i="28"/>
  <c r="D498" i="28"/>
  <c r="D490" i="28"/>
  <c r="D482" i="28"/>
  <c r="D474" i="28"/>
  <c r="D466" i="28"/>
  <c r="D458" i="28"/>
  <c r="D450" i="28"/>
  <c r="D446" i="28"/>
  <c r="D442" i="28"/>
  <c r="D434" i="28"/>
  <c r="D426" i="28"/>
  <c r="D418" i="28"/>
  <c r="D410" i="28"/>
  <c r="D402" i="28"/>
  <c r="D394" i="28"/>
  <c r="D386" i="28"/>
  <c r="D378" i="28"/>
  <c r="D370" i="28"/>
  <c r="D362" i="28"/>
  <c r="D350" i="28"/>
  <c r="D342" i="28"/>
  <c r="D334" i="28"/>
  <c r="D326" i="28"/>
  <c r="D322" i="28"/>
  <c r="D314" i="28"/>
  <c r="D306" i="28"/>
  <c r="D298" i="28"/>
  <c r="D290" i="28"/>
  <c r="D282" i="28"/>
  <c r="D274" i="28"/>
  <c r="Q381" i="28"/>
  <c r="Y432" i="28"/>
  <c r="Y430" i="28"/>
  <c r="Y428" i="28"/>
  <c r="Y426" i="28"/>
  <c r="Y424" i="28"/>
  <c r="Y422" i="28"/>
  <c r="Y420" i="28"/>
  <c r="Y418" i="28"/>
  <c r="Y416" i="28"/>
  <c r="Y414" i="28"/>
  <c r="Y412" i="28"/>
  <c r="Y410" i="28"/>
  <c r="Y408" i="28"/>
  <c r="Y406" i="28"/>
  <c r="Y404" i="28"/>
  <c r="Y402" i="28"/>
  <c r="Y400" i="28"/>
  <c r="Y398" i="28"/>
  <c r="Y396" i="28"/>
  <c r="Y394" i="28"/>
  <c r="Y392" i="28"/>
  <c r="Y390" i="28"/>
  <c r="Y388" i="28"/>
  <c r="Y386" i="28"/>
  <c r="Y384" i="28"/>
  <c r="Y382" i="28"/>
  <c r="Y380" i="28"/>
  <c r="Y378" i="28"/>
  <c r="Y376" i="28"/>
  <c r="Y374" i="28"/>
  <c r="Y372" i="28"/>
  <c r="Y370" i="28"/>
  <c r="Y368" i="28"/>
  <c r="Y366" i="28"/>
  <c r="Y364" i="28"/>
  <c r="Y362" i="28"/>
  <c r="Y360" i="28"/>
  <c r="Y358" i="28"/>
  <c r="Y356" i="28"/>
  <c r="Y354" i="28"/>
  <c r="Y352" i="28"/>
  <c r="Y350" i="28"/>
  <c r="Y348" i="28"/>
  <c r="Y346" i="28"/>
  <c r="Y344" i="28"/>
  <c r="Y342" i="28"/>
  <c r="Y340" i="28"/>
  <c r="Y338" i="28"/>
  <c r="Y336" i="28"/>
  <c r="Y334" i="28"/>
  <c r="Y332" i="28"/>
  <c r="Y330" i="28"/>
  <c r="Y328" i="28"/>
  <c r="Y326" i="28"/>
  <c r="Y324" i="28"/>
  <c r="Y322" i="28"/>
  <c r="Y320" i="28"/>
  <c r="Y318" i="28"/>
  <c r="Y316" i="28"/>
  <c r="Y314" i="28"/>
  <c r="Y312" i="28"/>
  <c r="Y310" i="28"/>
  <c r="Y308" i="28"/>
  <c r="Y306" i="28"/>
  <c r="Y304" i="28"/>
  <c r="Y302" i="28"/>
  <c r="Y300" i="28"/>
  <c r="Y298" i="28"/>
  <c r="Y296" i="28"/>
  <c r="Y294" i="28"/>
  <c r="Y292" i="28"/>
  <c r="Y290" i="28"/>
  <c r="Y288" i="28"/>
  <c r="Y286" i="28"/>
  <c r="Y284" i="28"/>
  <c r="Y282" i="28"/>
  <c r="Y280" i="28"/>
  <c r="Y278" i="28"/>
  <c r="Y276" i="28"/>
  <c r="Y274" i="28"/>
  <c r="Y272" i="28"/>
  <c r="X450" i="28"/>
  <c r="X448" i="28"/>
  <c r="X446" i="28"/>
  <c r="X444" i="28"/>
  <c r="X442" i="28"/>
  <c r="X440" i="28"/>
  <c r="X438" i="28"/>
  <c r="X436" i="28"/>
  <c r="X434" i="28"/>
  <c r="X432" i="28"/>
  <c r="X430" i="28"/>
  <c r="X428" i="28"/>
  <c r="X426" i="28"/>
  <c r="X424" i="28"/>
  <c r="X422" i="28"/>
  <c r="X420" i="28"/>
  <c r="X418" i="28"/>
  <c r="X416" i="28"/>
  <c r="X414" i="28"/>
  <c r="X412" i="28"/>
  <c r="X410" i="28"/>
  <c r="X408" i="28"/>
  <c r="X406" i="28"/>
  <c r="X404" i="28"/>
  <c r="X402" i="28"/>
  <c r="X400" i="28"/>
  <c r="X398" i="28"/>
  <c r="X396" i="28"/>
  <c r="X394" i="28"/>
  <c r="X392" i="28"/>
  <c r="X390" i="28"/>
  <c r="X388" i="28"/>
  <c r="X386" i="28"/>
  <c r="X384" i="28"/>
  <c r="X382" i="28"/>
  <c r="X380" i="28"/>
  <c r="X378" i="28"/>
  <c r="X376" i="28"/>
  <c r="X374" i="28"/>
  <c r="X372" i="28"/>
  <c r="X370" i="28"/>
  <c r="X368" i="28"/>
  <c r="X366" i="28"/>
  <c r="X364" i="28"/>
  <c r="X362" i="28"/>
  <c r="X360" i="28"/>
  <c r="X358" i="28"/>
  <c r="X356" i="28"/>
  <c r="X354" i="28"/>
  <c r="X352" i="28"/>
  <c r="X350" i="28"/>
  <c r="X348" i="28"/>
  <c r="X346" i="28"/>
  <c r="X344" i="28"/>
  <c r="X342" i="28"/>
  <c r="X340" i="28"/>
  <c r="X338" i="28"/>
  <c r="X336" i="28"/>
  <c r="X334" i="28"/>
  <c r="X332" i="28"/>
  <c r="X330" i="28"/>
  <c r="X328" i="28"/>
  <c r="X326" i="28"/>
  <c r="X324" i="28"/>
  <c r="X322" i="28"/>
  <c r="X320" i="28"/>
  <c r="X318" i="28"/>
  <c r="X316" i="28"/>
  <c r="X314" i="28"/>
  <c r="X312" i="28"/>
  <c r="X310" i="28"/>
  <c r="X308" i="28"/>
  <c r="X306" i="28"/>
  <c r="X304" i="28"/>
  <c r="X302" i="28"/>
  <c r="X300" i="28"/>
  <c r="X298" i="28"/>
  <c r="X296" i="28"/>
  <c r="X294" i="28"/>
  <c r="X292" i="28"/>
  <c r="X290" i="28"/>
  <c r="X288" i="28"/>
  <c r="X286" i="28"/>
  <c r="X284" i="28"/>
  <c r="X282" i="28"/>
  <c r="X280" i="28"/>
  <c r="X278" i="28"/>
  <c r="X276" i="28"/>
  <c r="X274" i="28"/>
  <c r="X272" i="28"/>
  <c r="T533" i="28"/>
  <c r="T531" i="28"/>
  <c r="T529" i="28"/>
  <c r="T527" i="28"/>
  <c r="T525" i="28"/>
  <c r="T523" i="28"/>
  <c r="T521" i="28"/>
  <c r="T519" i="28"/>
  <c r="T517" i="28"/>
  <c r="T515" i="28"/>
  <c r="T513" i="28"/>
  <c r="T511" i="28"/>
  <c r="T509" i="28"/>
  <c r="T507" i="28"/>
  <c r="T505" i="28"/>
  <c r="T503" i="28"/>
  <c r="T501" i="28"/>
  <c r="T499" i="28"/>
  <c r="T497" i="28"/>
  <c r="T495" i="28"/>
  <c r="T493" i="28"/>
  <c r="T491" i="28"/>
  <c r="T489" i="28"/>
  <c r="T487" i="28"/>
  <c r="T485" i="28"/>
  <c r="T483" i="28"/>
  <c r="T481" i="28"/>
  <c r="T479" i="28"/>
  <c r="T477" i="28"/>
  <c r="T475" i="28"/>
  <c r="T473" i="28"/>
  <c r="T471" i="28"/>
  <c r="T469" i="28"/>
  <c r="T467" i="28"/>
  <c r="T465" i="28"/>
  <c r="T463" i="28"/>
  <c r="T461" i="28"/>
  <c r="T459" i="28"/>
  <c r="T457" i="28"/>
  <c r="T455" i="28"/>
  <c r="T453" i="28"/>
  <c r="T451" i="28"/>
  <c r="T449" i="28"/>
  <c r="T447" i="28"/>
  <c r="T445" i="28"/>
  <c r="T443" i="28"/>
  <c r="T441" i="28"/>
  <c r="T439" i="28"/>
  <c r="T437" i="28"/>
  <c r="T435" i="28"/>
  <c r="T433" i="28"/>
  <c r="T431" i="28"/>
  <c r="T429" i="28"/>
  <c r="T427" i="28"/>
  <c r="T425" i="28"/>
  <c r="T423" i="28"/>
  <c r="T421" i="28"/>
  <c r="T419" i="28"/>
  <c r="T417" i="28"/>
  <c r="T415" i="28"/>
  <c r="T413" i="28"/>
  <c r="T411" i="28"/>
  <c r="T409" i="28"/>
  <c r="T407" i="28"/>
  <c r="T405" i="28"/>
  <c r="T403" i="28"/>
  <c r="T401" i="28"/>
  <c r="T399" i="28"/>
  <c r="T397" i="28"/>
  <c r="T395" i="28"/>
  <c r="T393" i="28"/>
  <c r="T391" i="28"/>
  <c r="T389" i="28"/>
  <c r="T387" i="28"/>
  <c r="T385" i="28"/>
  <c r="T383" i="28"/>
  <c r="T381" i="28"/>
  <c r="T379" i="28"/>
  <c r="T377" i="28"/>
  <c r="T375" i="28"/>
  <c r="T373" i="28"/>
  <c r="T371" i="28"/>
  <c r="T369" i="28"/>
  <c r="T367" i="28"/>
  <c r="T365" i="28"/>
  <c r="T363" i="28"/>
  <c r="T361" i="28"/>
  <c r="T359" i="28"/>
  <c r="T357" i="28"/>
  <c r="T355" i="28"/>
  <c r="T353" i="28"/>
  <c r="T351" i="28"/>
  <c r="T349" i="28"/>
  <c r="T347" i="28"/>
  <c r="T345" i="28"/>
  <c r="T343" i="28"/>
  <c r="T341" i="28"/>
  <c r="T339" i="28"/>
  <c r="T337" i="28"/>
  <c r="T335" i="28"/>
  <c r="T333" i="28"/>
  <c r="T331" i="28"/>
  <c r="T329" i="28"/>
  <c r="T327" i="28"/>
  <c r="T325" i="28"/>
  <c r="T323" i="28"/>
  <c r="T321" i="28"/>
  <c r="T319" i="28"/>
  <c r="T317" i="28"/>
  <c r="T315" i="28"/>
  <c r="T313" i="28"/>
  <c r="T311" i="28"/>
  <c r="T309" i="28"/>
  <c r="T307" i="28"/>
  <c r="T305" i="28"/>
  <c r="T303" i="28"/>
  <c r="T301" i="28"/>
  <c r="T299" i="28"/>
  <c r="T297" i="28"/>
  <c r="T295" i="28"/>
  <c r="T293" i="28"/>
  <c r="T291" i="28"/>
  <c r="T289" i="28"/>
  <c r="T287" i="28"/>
  <c r="T285" i="28"/>
  <c r="T283" i="28"/>
  <c r="T281" i="28"/>
  <c r="T279" i="28"/>
  <c r="T277" i="28"/>
  <c r="T275" i="28"/>
  <c r="T273" i="28"/>
  <c r="T271" i="28"/>
  <c r="Q380" i="28"/>
  <c r="Q378" i="28"/>
  <c r="Q376" i="28"/>
  <c r="Q374" i="28"/>
  <c r="Q372" i="28"/>
  <c r="Q370" i="28"/>
  <c r="Q368" i="28"/>
  <c r="Q366" i="28"/>
  <c r="Q364" i="28"/>
  <c r="Q362" i="28"/>
  <c r="Q360" i="28"/>
  <c r="Q358" i="28"/>
  <c r="Q356" i="28"/>
  <c r="Q354" i="28"/>
  <c r="Q352" i="28"/>
  <c r="Q350" i="28"/>
  <c r="Q348" i="28"/>
  <c r="Q346" i="28"/>
  <c r="Q344" i="28"/>
  <c r="Q342" i="28"/>
  <c r="Q340" i="28"/>
  <c r="Q338" i="28"/>
  <c r="Q336" i="28"/>
  <c r="Q334" i="28"/>
  <c r="Q332" i="28"/>
  <c r="Q330" i="28"/>
  <c r="Q328" i="28"/>
  <c r="Q326" i="28"/>
  <c r="Q324" i="28"/>
  <c r="Q322" i="28"/>
  <c r="Q320" i="28"/>
  <c r="Q318" i="28"/>
  <c r="Q316" i="28"/>
  <c r="Q314" i="28"/>
  <c r="Q312" i="28"/>
  <c r="Q310" i="28"/>
  <c r="Q308" i="28"/>
  <c r="Q306" i="28"/>
  <c r="Q304" i="28"/>
  <c r="Q302" i="28"/>
  <c r="Q300" i="28"/>
  <c r="Q298" i="28"/>
  <c r="Q296" i="28"/>
  <c r="Q294" i="28"/>
  <c r="Q292" i="28"/>
  <c r="Q290" i="28"/>
  <c r="Q288" i="28"/>
  <c r="Q286" i="28"/>
  <c r="Q284" i="28"/>
  <c r="Q282" i="28"/>
  <c r="Q280" i="28"/>
  <c r="Q278" i="28"/>
  <c r="Q276" i="28"/>
  <c r="Q274" i="28"/>
  <c r="Q272" i="28"/>
  <c r="N533" i="28"/>
  <c r="N531" i="28"/>
  <c r="N529" i="28"/>
  <c r="N527" i="28"/>
  <c r="N525" i="28"/>
  <c r="N523" i="28"/>
  <c r="N521" i="28"/>
  <c r="N519" i="28"/>
  <c r="N517" i="28"/>
  <c r="N515" i="28"/>
  <c r="N513" i="28"/>
  <c r="N511" i="28"/>
  <c r="N509" i="28"/>
  <c r="N507" i="28"/>
  <c r="N505" i="28"/>
  <c r="N503" i="28"/>
  <c r="N501" i="28"/>
  <c r="N499" i="28"/>
  <c r="N497" i="28"/>
  <c r="N495" i="28"/>
  <c r="N493" i="28"/>
  <c r="N491" i="28"/>
  <c r="N489" i="28"/>
  <c r="N487" i="28"/>
  <c r="N485" i="28"/>
  <c r="N483" i="28"/>
  <c r="N481" i="28"/>
  <c r="N479" i="28"/>
  <c r="N477" i="28"/>
  <c r="N475" i="28"/>
  <c r="N473" i="28"/>
  <c r="N471" i="28"/>
  <c r="N469" i="28"/>
  <c r="N467" i="28"/>
  <c r="N465" i="28"/>
  <c r="N463" i="28"/>
  <c r="N461" i="28"/>
  <c r="N459" i="28"/>
  <c r="N457" i="28"/>
  <c r="N455" i="28"/>
  <c r="N453" i="28"/>
  <c r="N451" i="28"/>
  <c r="N449" i="28"/>
  <c r="N447" i="28"/>
  <c r="N445" i="28"/>
  <c r="N443" i="28"/>
  <c r="N441" i="28"/>
  <c r="N439" i="28"/>
  <c r="N437" i="28"/>
  <c r="N435" i="28"/>
  <c r="N433" i="28"/>
  <c r="N431" i="28"/>
  <c r="N429" i="28"/>
  <c r="N427" i="28"/>
  <c r="N425" i="28"/>
  <c r="N423" i="28"/>
  <c r="N421" i="28"/>
  <c r="N419" i="28"/>
  <c r="N417" i="28"/>
  <c r="N415" i="28"/>
  <c r="N413" i="28"/>
  <c r="N411" i="28"/>
  <c r="N409" i="28"/>
  <c r="N407" i="28"/>
  <c r="N405" i="28"/>
  <c r="N403" i="28"/>
  <c r="N401" i="28"/>
  <c r="N399" i="28"/>
  <c r="N397" i="28"/>
  <c r="N395" i="28"/>
  <c r="N393" i="28"/>
  <c r="N391" i="28"/>
  <c r="N389" i="28"/>
  <c r="N387" i="28"/>
  <c r="N385" i="28"/>
  <c r="N383" i="28"/>
  <c r="N381" i="28"/>
  <c r="N379" i="28"/>
  <c r="N377" i="28"/>
  <c r="N375" i="28"/>
  <c r="N373" i="28"/>
  <c r="N371" i="28"/>
  <c r="N369" i="28"/>
  <c r="N367" i="28"/>
  <c r="N365" i="28"/>
  <c r="N363" i="28"/>
  <c r="N361" i="28"/>
  <c r="N359" i="28"/>
  <c r="N357" i="28"/>
  <c r="N355" i="28"/>
  <c r="N353" i="28"/>
  <c r="N351" i="28"/>
  <c r="N349" i="28"/>
  <c r="N347" i="28"/>
  <c r="N335" i="28"/>
  <c r="N329" i="28"/>
  <c r="N334" i="28"/>
  <c r="N333" i="28"/>
  <c r="N339" i="28"/>
  <c r="N331" i="28"/>
  <c r="N330" i="28"/>
  <c r="N340" i="28"/>
  <c r="N325" i="28"/>
  <c r="N324" i="28"/>
  <c r="N343" i="28"/>
  <c r="N323" i="28"/>
  <c r="N321" i="28"/>
  <c r="N319" i="28"/>
  <c r="N317" i="28"/>
  <c r="N315" i="28"/>
  <c r="N313" i="28"/>
  <c r="N311" i="28"/>
  <c r="N309" i="28"/>
  <c r="N307" i="28"/>
  <c r="N305" i="28"/>
  <c r="N303" i="28"/>
  <c r="N301" i="28"/>
  <c r="N299" i="28"/>
  <c r="N297" i="28"/>
  <c r="N295" i="28"/>
  <c r="N293" i="28"/>
  <c r="N291" i="28"/>
  <c r="N289" i="28"/>
  <c r="N287" i="28"/>
  <c r="N285" i="28"/>
  <c r="N283" i="28"/>
  <c r="N281" i="28"/>
  <c r="N279" i="28"/>
  <c r="N277" i="28"/>
  <c r="N275" i="28"/>
  <c r="N273" i="28"/>
  <c r="N271" i="28"/>
  <c r="L534" i="28"/>
  <c r="L532" i="28"/>
  <c r="L530" i="28"/>
  <c r="L528" i="28"/>
  <c r="L526" i="28"/>
  <c r="L524" i="28"/>
  <c r="L522" i="28"/>
  <c r="L520" i="28"/>
  <c r="L518" i="28"/>
  <c r="L516" i="28"/>
  <c r="L514" i="28"/>
  <c r="L512" i="28"/>
  <c r="L510" i="28"/>
  <c r="L508" i="28"/>
  <c r="L506" i="28"/>
  <c r="L504" i="28"/>
  <c r="L502" i="28"/>
  <c r="L500" i="28"/>
  <c r="L498" i="28"/>
  <c r="L496" i="28"/>
  <c r="L494" i="28"/>
  <c r="L492" i="28"/>
  <c r="L490" i="28"/>
  <c r="L488" i="28"/>
  <c r="L486" i="28"/>
  <c r="L484" i="28"/>
  <c r="L482" i="28"/>
  <c r="L480" i="28"/>
  <c r="L478" i="28"/>
  <c r="L476" i="28"/>
  <c r="L474" i="28"/>
  <c r="L472" i="28"/>
  <c r="L470" i="28"/>
  <c r="L468" i="28"/>
  <c r="L466" i="28"/>
  <c r="L464" i="28"/>
  <c r="L462" i="28"/>
  <c r="L460" i="28"/>
  <c r="L458" i="28"/>
  <c r="L456" i="28"/>
  <c r="L454" i="28"/>
  <c r="L452" i="28"/>
  <c r="L450" i="28"/>
  <c r="L448" i="28"/>
  <c r="L446" i="28"/>
  <c r="L444" i="28"/>
  <c r="L442" i="28"/>
  <c r="L440" i="28"/>
  <c r="L438" i="28"/>
  <c r="L436" i="28"/>
  <c r="L434" i="28"/>
  <c r="L432" i="28"/>
  <c r="L430" i="28"/>
  <c r="L428" i="28"/>
  <c r="L426" i="28"/>
  <c r="L424" i="28"/>
  <c r="L422" i="28"/>
  <c r="L420" i="28"/>
  <c r="L418" i="28"/>
  <c r="L416" i="28"/>
  <c r="L414" i="28"/>
  <c r="L412" i="28"/>
  <c r="L410" i="28"/>
  <c r="L408" i="28"/>
  <c r="L406" i="28"/>
  <c r="L404" i="28"/>
  <c r="L402" i="28"/>
  <c r="L400" i="28"/>
  <c r="L398" i="28"/>
  <c r="L396" i="28"/>
  <c r="L394" i="28"/>
  <c r="L392" i="28"/>
  <c r="L390" i="28"/>
  <c r="L388" i="28"/>
  <c r="L386" i="28"/>
  <c r="L384" i="28"/>
  <c r="L382" i="28"/>
  <c r="L380" i="28"/>
  <c r="L378" i="28"/>
  <c r="L376" i="28"/>
  <c r="L374" i="28"/>
  <c r="L372" i="28"/>
  <c r="L370" i="28"/>
  <c r="L368" i="28"/>
  <c r="L366" i="28"/>
  <c r="L364" i="28"/>
  <c r="L362" i="28"/>
  <c r="L360" i="28"/>
  <c r="L358" i="28"/>
  <c r="L356" i="28"/>
  <c r="L354" i="28"/>
  <c r="L352" i="28"/>
  <c r="L350" i="28"/>
  <c r="L348" i="28"/>
  <c r="L336" i="28"/>
  <c r="L337" i="28"/>
  <c r="L346" i="28"/>
  <c r="L328" i="28"/>
  <c r="L342" i="28"/>
  <c r="L332" i="28"/>
  <c r="L327" i="28"/>
  <c r="L338" i="28"/>
  <c r="L341" i="28"/>
  <c r="L345" i="28"/>
  <c r="L344" i="28"/>
  <c r="L326" i="28"/>
  <c r="L322" i="28"/>
  <c r="L320" i="28"/>
  <c r="L318" i="28"/>
  <c r="L316" i="28"/>
  <c r="L314" i="28"/>
  <c r="L312" i="28"/>
  <c r="L310" i="28"/>
  <c r="L308" i="28"/>
  <c r="L306" i="28"/>
  <c r="L304" i="28"/>
  <c r="L302" i="28"/>
  <c r="L300" i="28"/>
  <c r="L298" i="28"/>
  <c r="L296" i="28"/>
  <c r="L294" i="28"/>
  <c r="L292" i="28"/>
  <c r="L290" i="28"/>
  <c r="L288" i="28"/>
  <c r="L286" i="28"/>
  <c r="L284" i="28"/>
  <c r="L282" i="28"/>
  <c r="L280" i="28"/>
  <c r="L278" i="28"/>
  <c r="L276" i="28"/>
  <c r="L274" i="28"/>
  <c r="L272" i="28"/>
  <c r="C531" i="28"/>
  <c r="C523" i="28"/>
  <c r="C515" i="28"/>
  <c r="C505" i="28"/>
  <c r="C497" i="28"/>
  <c r="C491" i="28"/>
  <c r="C483" i="28"/>
  <c r="C475" i="28"/>
  <c r="C467" i="28"/>
  <c r="C459" i="28"/>
  <c r="C447" i="28"/>
  <c r="C439" i="28"/>
  <c r="C431" i="28"/>
  <c r="C421" i="28"/>
  <c r="C528" i="28"/>
  <c r="C520" i="28"/>
  <c r="C512" i="28"/>
  <c r="C504" i="28"/>
  <c r="C496" i="28"/>
  <c r="C488" i="28"/>
  <c r="C480" i="28"/>
  <c r="C472" i="28"/>
  <c r="C464" i="28"/>
  <c r="C456" i="28"/>
  <c r="C452" i="28"/>
  <c r="C444" i="28"/>
  <c r="C436" i="28"/>
  <c r="C428" i="28"/>
  <c r="C420" i="28"/>
  <c r="C419" i="28"/>
  <c r="C417" i="28"/>
  <c r="C415" i="28"/>
  <c r="C413" i="28"/>
  <c r="C411" i="28"/>
  <c r="C409" i="28"/>
  <c r="C407" i="28"/>
  <c r="C405" i="28"/>
  <c r="C403" i="28"/>
  <c r="C401" i="28"/>
  <c r="C399" i="28"/>
  <c r="C397" i="28"/>
  <c r="C395" i="28"/>
  <c r="C393" i="28"/>
  <c r="C391" i="28"/>
  <c r="C389" i="28"/>
  <c r="C387" i="28"/>
  <c r="C385" i="28"/>
  <c r="C383" i="28"/>
  <c r="C381" i="28"/>
  <c r="C377" i="28"/>
  <c r="C375" i="28"/>
  <c r="C373" i="28"/>
  <c r="C369" i="28"/>
  <c r="C365" i="28"/>
  <c r="C361" i="28"/>
  <c r="C357" i="28"/>
  <c r="C353" i="28"/>
  <c r="C349" i="28"/>
  <c r="C345" i="28"/>
  <c r="C341" i="28"/>
  <c r="C339" i="28"/>
  <c r="C335" i="28"/>
  <c r="C331" i="28"/>
  <c r="C327" i="28"/>
  <c r="C323" i="28"/>
  <c r="C319" i="28"/>
  <c r="C315" i="28"/>
  <c r="C311" i="28"/>
  <c r="C307" i="28"/>
  <c r="C303" i="28"/>
  <c r="C299" i="28"/>
  <c r="C295" i="28"/>
  <c r="C289" i="28"/>
  <c r="C287" i="28"/>
  <c r="C283" i="28"/>
  <c r="C277" i="28"/>
  <c r="C273" i="28"/>
  <c r="C379" i="28"/>
  <c r="C371" i="28"/>
  <c r="C367" i="28"/>
  <c r="C363" i="28"/>
  <c r="C359" i="28"/>
  <c r="C355" i="28"/>
  <c r="C351" i="28"/>
  <c r="C347" i="28"/>
  <c r="C343" i="28"/>
  <c r="C337" i="28"/>
  <c r="C333" i="28"/>
  <c r="C329" i="28"/>
  <c r="C325" i="28"/>
  <c r="C321" i="28"/>
  <c r="C317" i="28"/>
  <c r="C313" i="28"/>
  <c r="C309" i="28"/>
  <c r="C305" i="28"/>
  <c r="C301" i="28"/>
  <c r="C297" i="28"/>
  <c r="C293" i="28"/>
  <c r="C291" i="28"/>
  <c r="C285" i="28"/>
  <c r="C281" i="28"/>
  <c r="C279" i="28"/>
  <c r="C275" i="28"/>
  <c r="C271" i="28"/>
  <c r="V274" i="29"/>
  <c r="U274" i="29"/>
  <c r="R274" i="29"/>
  <c r="Q274" i="29"/>
  <c r="O274" i="29"/>
  <c r="M274" i="29"/>
  <c r="J274" i="29"/>
  <c r="H274" i="29"/>
  <c r="F274" i="29"/>
  <c r="E274" i="29"/>
  <c r="Y274" i="29"/>
  <c r="X274" i="29"/>
  <c r="W274" i="29"/>
  <c r="S274" i="29"/>
  <c r="P274" i="29"/>
  <c r="K274" i="29"/>
  <c r="G274" i="29"/>
  <c r="D274" i="29"/>
  <c r="I274" i="29"/>
  <c r="T274" i="29"/>
  <c r="N274" i="29"/>
  <c r="L274" i="29"/>
  <c r="C274" i="29"/>
  <c r="B5" i="29"/>
  <c r="B11" i="29"/>
  <c r="B15" i="29"/>
  <c r="B19" i="29"/>
  <c r="B25" i="29"/>
  <c r="B29" i="29"/>
  <c r="B33" i="29"/>
  <c r="B37" i="29"/>
  <c r="B41" i="29"/>
  <c r="B45" i="29"/>
  <c r="B49" i="29"/>
  <c r="B53" i="29"/>
  <c r="B57" i="29"/>
  <c r="B61" i="29"/>
  <c r="B65" i="29"/>
  <c r="B69" i="29"/>
  <c r="B73" i="29"/>
  <c r="B77" i="29"/>
  <c r="B81" i="29"/>
  <c r="B85" i="29"/>
  <c r="B89" i="29"/>
  <c r="B93" i="29"/>
  <c r="B97" i="29"/>
  <c r="B101" i="29"/>
  <c r="B105" i="29"/>
  <c r="B109" i="29"/>
  <c r="B115" i="29"/>
  <c r="B119" i="29"/>
  <c r="B123" i="29"/>
  <c r="B127" i="29"/>
  <c r="B131" i="29"/>
  <c r="B135" i="29"/>
  <c r="B139" i="29"/>
  <c r="B141" i="29"/>
  <c r="B145" i="29"/>
  <c r="B149" i="29"/>
  <c r="B155" i="29"/>
  <c r="B159" i="29"/>
  <c r="B163" i="29"/>
  <c r="B165" i="29"/>
  <c r="B169" i="29"/>
  <c r="B173" i="29"/>
  <c r="B177" i="29"/>
  <c r="B181" i="29"/>
  <c r="B187" i="29"/>
  <c r="B191" i="29"/>
  <c r="B195" i="29"/>
  <c r="B199" i="29"/>
  <c r="B201" i="29"/>
  <c r="B207" i="29"/>
  <c r="B209" i="29"/>
  <c r="B213" i="29"/>
  <c r="B219" i="29"/>
  <c r="B221" i="29"/>
  <c r="B225" i="29"/>
  <c r="B229" i="29"/>
  <c r="B233" i="29"/>
  <c r="B235" i="29"/>
  <c r="B239" i="29"/>
  <c r="B243" i="29"/>
  <c r="B247" i="29"/>
  <c r="B253" i="29"/>
  <c r="B257" i="29"/>
  <c r="B261" i="29"/>
  <c r="B265" i="29"/>
  <c r="B272" i="28"/>
  <c r="B4" i="29"/>
  <c r="B6" i="29"/>
  <c r="B8" i="29"/>
  <c r="B278" i="28"/>
  <c r="B10" i="29"/>
  <c r="B12" i="29"/>
  <c r="B282" i="28"/>
  <c r="B14" i="29"/>
  <c r="B16" i="29"/>
  <c r="B286" i="28"/>
  <c r="B18" i="29"/>
  <c r="B20" i="29"/>
  <c r="B22" i="29"/>
  <c r="B292" i="28"/>
  <c r="B24" i="29"/>
  <c r="B26" i="29"/>
  <c r="B296" i="28"/>
  <c r="B28" i="29"/>
  <c r="B30" i="29"/>
  <c r="B300" i="28"/>
  <c r="B32" i="29"/>
  <c r="B34" i="29"/>
  <c r="B304" i="28"/>
  <c r="B36" i="29"/>
  <c r="B38" i="29"/>
  <c r="B308" i="28"/>
  <c r="B40" i="29"/>
  <c r="B42" i="29"/>
  <c r="B312" i="28"/>
  <c r="B44" i="29"/>
  <c r="B46" i="29"/>
  <c r="B316" i="28"/>
  <c r="B48" i="29"/>
  <c r="B50" i="29"/>
  <c r="B320" i="28"/>
  <c r="B52" i="29"/>
  <c r="B54" i="29"/>
  <c r="B324" i="28"/>
  <c r="B56" i="29"/>
  <c r="B58" i="29"/>
  <c r="B328" i="28"/>
  <c r="B60" i="29"/>
  <c r="B62" i="29"/>
  <c r="B332" i="28"/>
  <c r="B64" i="29"/>
  <c r="B66" i="29"/>
  <c r="B336" i="28"/>
  <c r="B68" i="29"/>
  <c r="B70" i="29"/>
  <c r="B340" i="28"/>
  <c r="B72" i="29"/>
  <c r="B74" i="29"/>
  <c r="B344" i="28"/>
  <c r="B76" i="29"/>
  <c r="B78" i="29"/>
  <c r="B348" i="28"/>
  <c r="B80" i="29"/>
  <c r="B82" i="29"/>
  <c r="B352" i="28"/>
  <c r="B84" i="29"/>
  <c r="B86" i="29"/>
  <c r="B356" i="28"/>
  <c r="B88" i="29"/>
  <c r="B90" i="29"/>
  <c r="B360" i="28"/>
  <c r="B92" i="29"/>
  <c r="B94" i="29"/>
  <c r="B364" i="28"/>
  <c r="B96" i="29"/>
  <c r="B98" i="29"/>
  <c r="B368" i="28"/>
  <c r="B100" i="29"/>
  <c r="B102" i="29"/>
  <c r="B372" i="28"/>
  <c r="B104" i="29"/>
  <c r="B106" i="29"/>
  <c r="B376" i="28"/>
  <c r="B108" i="29"/>
  <c r="B110" i="29"/>
  <c r="B112" i="29"/>
  <c r="B382" i="28"/>
  <c r="B114" i="29"/>
  <c r="B116" i="29"/>
  <c r="B386" i="28"/>
  <c r="B118" i="29"/>
  <c r="B120" i="29"/>
  <c r="B390" i="28"/>
  <c r="B122" i="29"/>
  <c r="B124" i="29"/>
  <c r="B394" i="28"/>
  <c r="B126" i="29"/>
  <c r="B128" i="29"/>
  <c r="B398" i="28"/>
  <c r="B130" i="29"/>
  <c r="B132" i="29"/>
  <c r="B402" i="28"/>
  <c r="B134" i="29"/>
  <c r="B136" i="29"/>
  <c r="B406" i="28"/>
  <c r="B138" i="29"/>
  <c r="B408" i="28"/>
  <c r="B140" i="29"/>
  <c r="B142" i="29"/>
  <c r="B412" i="28"/>
  <c r="B144" i="29"/>
  <c r="B146" i="29"/>
  <c r="B416" i="28"/>
  <c r="B148" i="29"/>
  <c r="B150" i="29"/>
  <c r="B152" i="29"/>
  <c r="B422" i="28"/>
  <c r="B154" i="29"/>
  <c r="B156" i="29"/>
  <c r="B426" i="28"/>
  <c r="B158" i="29"/>
  <c r="B160" i="29"/>
  <c r="B430" i="28"/>
  <c r="B162" i="29"/>
  <c r="B432" i="28"/>
  <c r="B164" i="29"/>
  <c r="B166" i="29"/>
  <c r="B436" i="28"/>
  <c r="B168" i="29"/>
  <c r="B170" i="29"/>
  <c r="B440" i="28"/>
  <c r="B172" i="29"/>
  <c r="B174" i="29"/>
  <c r="B444" i="28"/>
  <c r="B176" i="29"/>
  <c r="B178" i="29"/>
  <c r="B448" i="28"/>
  <c r="B180" i="29"/>
  <c r="B182" i="29"/>
  <c r="B184" i="29"/>
  <c r="B454" i="28"/>
  <c r="B186" i="29"/>
  <c r="B188" i="29"/>
  <c r="B458" i="28"/>
  <c r="B190" i="29"/>
  <c r="B192" i="29"/>
  <c r="B462" i="28"/>
  <c r="B194" i="29"/>
  <c r="B196" i="29"/>
  <c r="B466" i="28"/>
  <c r="B198" i="29"/>
  <c r="B468" i="28"/>
  <c r="B200" i="29"/>
  <c r="B202" i="29"/>
  <c r="B204" i="29"/>
  <c r="B474" i="28"/>
  <c r="B206" i="29"/>
  <c r="B476" i="28"/>
  <c r="B208" i="29"/>
  <c r="B210" i="29"/>
  <c r="B480" i="28"/>
  <c r="B212" i="29"/>
  <c r="B214" i="29"/>
  <c r="B216" i="29"/>
  <c r="B486" i="28"/>
  <c r="B218" i="29"/>
  <c r="B488" i="28"/>
  <c r="B220" i="29"/>
  <c r="B222" i="29"/>
  <c r="B492" i="28"/>
  <c r="B224" i="29"/>
  <c r="B226" i="29"/>
  <c r="B496" i="28"/>
  <c r="B228" i="29"/>
  <c r="B230" i="29"/>
  <c r="B500" i="28"/>
  <c r="B232" i="29"/>
  <c r="B502" i="28"/>
  <c r="B234" i="29"/>
  <c r="B236" i="29"/>
  <c r="B506" i="28"/>
  <c r="B238" i="29"/>
  <c r="B240" i="29"/>
  <c r="B510" i="28"/>
  <c r="B242" i="29"/>
  <c r="B244" i="29"/>
  <c r="B514" i="28"/>
  <c r="B246" i="29"/>
  <c r="B248" i="29"/>
  <c r="B250" i="29"/>
  <c r="B520" i="28"/>
  <c r="B252" i="29"/>
  <c r="B254" i="29"/>
  <c r="B524" i="28"/>
  <c r="B256" i="29"/>
  <c r="B258" i="29"/>
  <c r="B528" i="28"/>
  <c r="B260" i="29"/>
  <c r="B262" i="29"/>
  <c r="B532" i="28"/>
  <c r="B264" i="29"/>
  <c r="B266" i="29"/>
  <c r="B271" i="28"/>
  <c r="B3" i="29"/>
  <c r="B275" i="28"/>
  <c r="B7" i="29"/>
  <c r="B277" i="28"/>
  <c r="B9" i="29"/>
  <c r="B281" i="28"/>
  <c r="B13" i="29"/>
  <c r="B285" i="28"/>
  <c r="B17" i="29"/>
  <c r="B289" i="28"/>
  <c r="B21" i="29"/>
  <c r="B291" i="28"/>
  <c r="B23" i="29"/>
  <c r="B295" i="28"/>
  <c r="B27" i="29"/>
  <c r="B299" i="28"/>
  <c r="B31" i="29"/>
  <c r="B303" i="28"/>
  <c r="B35" i="29"/>
  <c r="B307" i="28"/>
  <c r="B39" i="29"/>
  <c r="B311" i="28"/>
  <c r="B43" i="29"/>
  <c r="B315" i="28"/>
  <c r="B47" i="29"/>
  <c r="B319" i="28"/>
  <c r="B51" i="29"/>
  <c r="B323" i="28"/>
  <c r="B55" i="29"/>
  <c r="B327" i="28"/>
  <c r="B59" i="29"/>
  <c r="B331" i="28"/>
  <c r="B63" i="29"/>
  <c r="B335" i="28"/>
  <c r="B67" i="29"/>
  <c r="B339" i="28"/>
  <c r="B71" i="29"/>
  <c r="B343" i="28"/>
  <c r="B75" i="29"/>
  <c r="B347" i="28"/>
  <c r="B79" i="29"/>
  <c r="B351" i="28"/>
  <c r="B83" i="29"/>
  <c r="B355" i="28"/>
  <c r="B87" i="29"/>
  <c r="B359" i="28"/>
  <c r="B91" i="29"/>
  <c r="B363" i="28"/>
  <c r="B95" i="29"/>
  <c r="B367" i="28"/>
  <c r="B99" i="29"/>
  <c r="B371" i="28"/>
  <c r="B103" i="29"/>
  <c r="B375" i="28"/>
  <c r="B107" i="29"/>
  <c r="B379" i="28"/>
  <c r="B111" i="29"/>
  <c r="B381" i="28"/>
  <c r="B113" i="29"/>
  <c r="B385" i="28"/>
  <c r="B117" i="29"/>
  <c r="B389" i="28"/>
  <c r="B121" i="29"/>
  <c r="B393" i="28"/>
  <c r="B125" i="29"/>
  <c r="B397" i="28"/>
  <c r="B129" i="29"/>
  <c r="B401" i="28"/>
  <c r="B133" i="29"/>
  <c r="B405" i="28"/>
  <c r="B137" i="29"/>
  <c r="B411" i="28"/>
  <c r="B143" i="29"/>
  <c r="B415" i="28"/>
  <c r="B147" i="29"/>
  <c r="B419" i="28"/>
  <c r="B151" i="29"/>
  <c r="B421" i="28"/>
  <c r="B153" i="29"/>
  <c r="B425" i="28"/>
  <c r="B157" i="29"/>
  <c r="B429" i="28"/>
  <c r="B161" i="29"/>
  <c r="B435" i="28"/>
  <c r="B167" i="29"/>
  <c r="B439" i="28"/>
  <c r="B171" i="29"/>
  <c r="B443" i="28"/>
  <c r="B175" i="29"/>
  <c r="B447" i="28"/>
  <c r="B179" i="29"/>
  <c r="B451" i="28"/>
  <c r="B183" i="29"/>
  <c r="B453" i="28"/>
  <c r="B185" i="29"/>
  <c r="B457" i="28"/>
  <c r="B189" i="29"/>
  <c r="B461" i="28"/>
  <c r="B193" i="29"/>
  <c r="B465" i="28"/>
  <c r="B197" i="29"/>
  <c r="B471" i="28"/>
  <c r="B203" i="29"/>
  <c r="B473" i="28"/>
  <c r="B205" i="29"/>
  <c r="B479" i="28"/>
  <c r="B211" i="29"/>
  <c r="B483" i="28"/>
  <c r="B215" i="29"/>
  <c r="B485" i="28"/>
  <c r="B217" i="29"/>
  <c r="B491" i="28"/>
  <c r="B223" i="29"/>
  <c r="B495" i="28"/>
  <c r="B227" i="29"/>
  <c r="B499" i="28"/>
  <c r="B231" i="29"/>
  <c r="B505" i="28"/>
  <c r="B237" i="29"/>
  <c r="B509" i="28"/>
  <c r="B241" i="29"/>
  <c r="B513" i="28"/>
  <c r="B245" i="29"/>
  <c r="B517" i="28"/>
  <c r="B249" i="29"/>
  <c r="B519" i="28"/>
  <c r="B251" i="29"/>
  <c r="B523" i="28"/>
  <c r="B255" i="29"/>
  <c r="B527" i="28"/>
  <c r="B259" i="29"/>
  <c r="B531" i="28"/>
  <c r="B263" i="29"/>
  <c r="B267" i="29"/>
  <c r="B2" i="28"/>
  <c r="B270" i="28" s="1"/>
  <c r="B2" i="29"/>
  <c r="B903" i="28" l="1"/>
  <c r="F902" i="28"/>
  <c r="K553" i="28"/>
  <c r="J760" i="28" s="1"/>
  <c r="E545" i="28"/>
  <c r="D752" i="28" s="1"/>
  <c r="I545" i="28"/>
  <c r="H752" i="28" s="1"/>
  <c r="M545" i="28"/>
  <c r="L752" i="28" s="1"/>
  <c r="Q545" i="28"/>
  <c r="P752" i="28" s="1"/>
  <c r="U545" i="28"/>
  <c r="T752" i="28" s="1"/>
  <c r="Y545" i="28"/>
  <c r="X752" i="28" s="1"/>
  <c r="C538" i="28"/>
  <c r="F545" i="28"/>
  <c r="E752" i="28" s="1"/>
  <c r="J545" i="28"/>
  <c r="I752" i="28" s="1"/>
  <c r="N545" i="28"/>
  <c r="M752" i="28" s="1"/>
  <c r="R545" i="28"/>
  <c r="Q752" i="28" s="1"/>
  <c r="L546" i="28"/>
  <c r="K753" i="28" s="1"/>
  <c r="X554" i="28"/>
  <c r="W761" i="28" s="1"/>
  <c r="L549" i="28"/>
  <c r="K756" i="28" s="1"/>
  <c r="Y554" i="28"/>
  <c r="X761" i="28" s="1"/>
  <c r="Q554" i="28"/>
  <c r="P761" i="28" s="1"/>
  <c r="L540" i="28"/>
  <c r="N549" i="28"/>
  <c r="M756" i="28" s="1"/>
  <c r="W556" i="28"/>
  <c r="V763" i="28" s="1"/>
  <c r="S556" i="28"/>
  <c r="R763" i="28" s="1"/>
  <c r="O556" i="28"/>
  <c r="N763" i="28" s="1"/>
  <c r="V556" i="28"/>
  <c r="U763" i="28" s="1"/>
  <c r="R556" i="28"/>
  <c r="Q763" i="28" s="1"/>
  <c r="N556" i="28"/>
  <c r="M763" i="28" s="1"/>
  <c r="N540" i="28"/>
  <c r="N553" i="28"/>
  <c r="M760" i="28" s="1"/>
  <c r="N552" i="28"/>
  <c r="M759" i="28" s="1"/>
  <c r="N551" i="28"/>
  <c r="M758" i="28" s="1"/>
  <c r="N547" i="28"/>
  <c r="M754" i="28" s="1"/>
  <c r="N546" i="28"/>
  <c r="M753" i="28" s="1"/>
  <c r="Y556" i="28"/>
  <c r="X763" i="28" s="1"/>
  <c r="U556" i="28"/>
  <c r="T763" i="28" s="1"/>
  <c r="Q556" i="28"/>
  <c r="P763" i="28" s="1"/>
  <c r="X556" i="28"/>
  <c r="W763" i="28" s="1"/>
  <c r="T556" i="28"/>
  <c r="S763" i="28" s="1"/>
  <c r="P556" i="28"/>
  <c r="O763" i="28" s="1"/>
  <c r="N539" i="28"/>
  <c r="N538" i="28"/>
  <c r="N554" i="28"/>
  <c r="M761" i="28" s="1"/>
  <c r="Y559" i="28"/>
  <c r="X766" i="28" s="1"/>
  <c r="Q559" i="28"/>
  <c r="P766" i="28" s="1"/>
  <c r="Q538" i="28"/>
  <c r="Q549" i="28"/>
  <c r="P756" i="28" s="1"/>
  <c r="W559" i="28"/>
  <c r="V766" i="28" s="1"/>
  <c r="S559" i="28"/>
  <c r="R766" i="28" s="1"/>
  <c r="X559" i="28"/>
  <c r="W766" i="28" s="1"/>
  <c r="Q540" i="28"/>
  <c r="Q539" i="28"/>
  <c r="Q546" i="28"/>
  <c r="P753" i="28" s="1"/>
  <c r="L547" i="28"/>
  <c r="K754" i="28" s="1"/>
  <c r="P547" i="28"/>
  <c r="O754" i="28" s="1"/>
  <c r="X547" i="28"/>
  <c r="W754" i="28" s="1"/>
  <c r="E540" i="28"/>
  <c r="G547" i="28"/>
  <c r="F754" i="28" s="1"/>
  <c r="K547" i="28"/>
  <c r="J754" i="28" s="1"/>
  <c r="S547" i="28"/>
  <c r="R754" i="28" s="1"/>
  <c r="W547" i="28"/>
  <c r="V754" i="28" s="1"/>
  <c r="E539" i="28"/>
  <c r="J547" i="28"/>
  <c r="I754" i="28" s="1"/>
  <c r="E547" i="28"/>
  <c r="D754" i="28" s="1"/>
  <c r="E538" i="28"/>
  <c r="I547" i="28"/>
  <c r="H754" i="28" s="1"/>
  <c r="Q547" i="28"/>
  <c r="P754" i="28" s="1"/>
  <c r="Y547" i="28"/>
  <c r="X754" i="28" s="1"/>
  <c r="E546" i="28"/>
  <c r="D753" i="28" s="1"/>
  <c r="Y548" i="28"/>
  <c r="X755" i="28" s="1"/>
  <c r="U548" i="28"/>
  <c r="T755" i="28" s="1"/>
  <c r="Q548" i="28"/>
  <c r="P755" i="28" s="1"/>
  <c r="M548" i="28"/>
  <c r="L755" i="28" s="1"/>
  <c r="I548" i="28"/>
  <c r="H755" i="28" s="1"/>
  <c r="F539" i="28"/>
  <c r="V548" i="28"/>
  <c r="U755" i="28" s="1"/>
  <c r="R548" i="28"/>
  <c r="Q755" i="28" s="1"/>
  <c r="N548" i="28"/>
  <c r="M755" i="28" s="1"/>
  <c r="J548" i="28"/>
  <c r="I755" i="28" s="1"/>
  <c r="F548" i="28"/>
  <c r="E755" i="28" s="1"/>
  <c r="F538" i="28"/>
  <c r="W548" i="28"/>
  <c r="V755" i="28" s="1"/>
  <c r="S548" i="28"/>
  <c r="R755" i="28" s="1"/>
  <c r="O548" i="28"/>
  <c r="N755" i="28" s="1"/>
  <c r="K548" i="28"/>
  <c r="J755" i="28" s="1"/>
  <c r="G548" i="28"/>
  <c r="F755" i="28" s="1"/>
  <c r="X548" i="28"/>
  <c r="W755" i="28" s="1"/>
  <c r="T548" i="28"/>
  <c r="S755" i="28" s="1"/>
  <c r="P548" i="28"/>
  <c r="O755" i="28" s="1"/>
  <c r="L548" i="28"/>
  <c r="K755" i="28" s="1"/>
  <c r="H548" i="28"/>
  <c r="G755" i="28" s="1"/>
  <c r="F540" i="28"/>
  <c r="F547" i="28"/>
  <c r="E754" i="28" s="1"/>
  <c r="F546" i="28"/>
  <c r="E753" i="28" s="1"/>
  <c r="I549" i="28"/>
  <c r="H756" i="28" s="1"/>
  <c r="W551" i="28"/>
  <c r="V758" i="28" s="1"/>
  <c r="S551" i="28"/>
  <c r="R758" i="28" s="1"/>
  <c r="K551" i="28"/>
  <c r="J758" i="28" s="1"/>
  <c r="X551" i="28"/>
  <c r="W758" i="28" s="1"/>
  <c r="P551" i="28"/>
  <c r="O758" i="28" s="1"/>
  <c r="L551" i="28"/>
  <c r="K758" i="28" s="1"/>
  <c r="I540" i="28"/>
  <c r="I539" i="28"/>
  <c r="Y551" i="28"/>
  <c r="X758" i="28" s="1"/>
  <c r="Q551" i="28"/>
  <c r="P758" i="28" s="1"/>
  <c r="I551" i="28"/>
  <c r="H758" i="28" s="1"/>
  <c r="J551" i="28"/>
  <c r="I758" i="28" s="1"/>
  <c r="I538" i="28"/>
  <c r="I546" i="28"/>
  <c r="H753" i="28" s="1"/>
  <c r="J549" i="28"/>
  <c r="I756" i="28" s="1"/>
  <c r="Y552" i="28"/>
  <c r="X759" i="28" s="1"/>
  <c r="Q552" i="28"/>
  <c r="P759" i="28" s="1"/>
  <c r="X552" i="28"/>
  <c r="W759" i="28" s="1"/>
  <c r="P552" i="28"/>
  <c r="O759" i="28" s="1"/>
  <c r="L552" i="28"/>
  <c r="K759" i="28" s="1"/>
  <c r="J539" i="28"/>
  <c r="J538" i="28"/>
  <c r="W552" i="28"/>
  <c r="V759" i="28" s="1"/>
  <c r="S552" i="28"/>
  <c r="R759" i="28" s="1"/>
  <c r="K552" i="28"/>
  <c r="J759" i="28" s="1"/>
  <c r="J552" i="28"/>
  <c r="I759" i="28" s="1"/>
  <c r="J540" i="28"/>
  <c r="J546" i="28"/>
  <c r="I753" i="28" s="1"/>
  <c r="X553" i="28"/>
  <c r="W760" i="28" s="1"/>
  <c r="P553" i="28"/>
  <c r="O760" i="28" s="1"/>
  <c r="L553" i="28"/>
  <c r="K760" i="28" s="1"/>
  <c r="W553" i="28"/>
  <c r="V760" i="28" s="1"/>
  <c r="S553" i="28"/>
  <c r="R760" i="28" s="1"/>
  <c r="K538" i="28"/>
  <c r="K546" i="28"/>
  <c r="J753" i="28" s="1"/>
  <c r="K549" i="28"/>
  <c r="J756" i="28" s="1"/>
  <c r="Y553" i="28"/>
  <c r="X760" i="28" s="1"/>
  <c r="Q553" i="28"/>
  <c r="P760" i="28" s="1"/>
  <c r="K540" i="28"/>
  <c r="K539" i="28"/>
  <c r="M549" i="28"/>
  <c r="L756" i="28" s="1"/>
  <c r="M552" i="28"/>
  <c r="L759" i="28" s="1"/>
  <c r="Y555" i="28"/>
  <c r="X762" i="28" s="1"/>
  <c r="U555" i="28"/>
  <c r="T762" i="28" s="1"/>
  <c r="Q555" i="28"/>
  <c r="P762" i="28" s="1"/>
  <c r="M555" i="28"/>
  <c r="L762" i="28" s="1"/>
  <c r="V555" i="28"/>
  <c r="U762" i="28" s="1"/>
  <c r="R555" i="28"/>
  <c r="Q762" i="28" s="1"/>
  <c r="N555" i="28"/>
  <c r="M762" i="28" s="1"/>
  <c r="M538" i="28"/>
  <c r="M553" i="28"/>
  <c r="L760" i="28" s="1"/>
  <c r="M551" i="28"/>
  <c r="L758" i="28" s="1"/>
  <c r="M547" i="28"/>
  <c r="L754" i="28" s="1"/>
  <c r="M546" i="28"/>
  <c r="L753" i="28" s="1"/>
  <c r="W555" i="28"/>
  <c r="V762" i="28" s="1"/>
  <c r="S555" i="28"/>
  <c r="R762" i="28" s="1"/>
  <c r="O555" i="28"/>
  <c r="N762" i="28" s="1"/>
  <c r="X555" i="28"/>
  <c r="W762" i="28" s="1"/>
  <c r="T555" i="28"/>
  <c r="S762" i="28" s="1"/>
  <c r="P555" i="28"/>
  <c r="O762" i="28" s="1"/>
  <c r="M540" i="28"/>
  <c r="M539" i="28"/>
  <c r="M554" i="28"/>
  <c r="L761" i="28" s="1"/>
  <c r="O553" i="28"/>
  <c r="N760" i="28" s="1"/>
  <c r="O551" i="28"/>
  <c r="N758" i="28" s="1"/>
  <c r="O547" i="28"/>
  <c r="N754" i="28" s="1"/>
  <c r="O546" i="28"/>
  <c r="N753" i="28" s="1"/>
  <c r="X557" i="28"/>
  <c r="W764" i="28" s="1"/>
  <c r="T557" i="28"/>
  <c r="S764" i="28" s="1"/>
  <c r="P557" i="28"/>
  <c r="O764" i="28" s="1"/>
  <c r="W557" i="28"/>
  <c r="V764" i="28" s="1"/>
  <c r="S557" i="28"/>
  <c r="R764" i="28" s="1"/>
  <c r="O557" i="28"/>
  <c r="N764" i="28" s="1"/>
  <c r="O538" i="28"/>
  <c r="O549" i="28"/>
  <c r="N756" i="28" s="1"/>
  <c r="O552" i="28"/>
  <c r="N759" i="28" s="1"/>
  <c r="V557" i="28"/>
  <c r="U764" i="28" s="1"/>
  <c r="R557" i="28"/>
  <c r="Q764" i="28" s="1"/>
  <c r="Y557" i="28"/>
  <c r="X764" i="28" s="1"/>
  <c r="U557" i="28"/>
  <c r="T764" i="28" s="1"/>
  <c r="Q557" i="28"/>
  <c r="P764" i="28" s="1"/>
  <c r="O540" i="28"/>
  <c r="O539" i="28"/>
  <c r="R559" i="28"/>
  <c r="Q766" i="28" s="1"/>
  <c r="R549" i="28"/>
  <c r="Q756" i="28" s="1"/>
  <c r="W560" i="28"/>
  <c r="V767" i="28" s="1"/>
  <c r="S560" i="28"/>
  <c r="R767" i="28" s="1"/>
  <c r="V560" i="28"/>
  <c r="U767" i="28" s="1"/>
  <c r="R560" i="28"/>
  <c r="Q767" i="28" s="1"/>
  <c r="R540" i="28"/>
  <c r="R558" i="28"/>
  <c r="Q765" i="28" s="1"/>
  <c r="R553" i="28"/>
  <c r="Q760" i="28" s="1"/>
  <c r="R552" i="28"/>
  <c r="Q759" i="28" s="1"/>
  <c r="R551" i="28"/>
  <c r="Q758" i="28" s="1"/>
  <c r="R547" i="28"/>
  <c r="Q754" i="28" s="1"/>
  <c r="R546" i="28"/>
  <c r="Q753" i="28" s="1"/>
  <c r="Y560" i="28"/>
  <c r="X767" i="28" s="1"/>
  <c r="U560" i="28"/>
  <c r="T767" i="28" s="1"/>
  <c r="X560" i="28"/>
  <c r="W767" i="28" s="1"/>
  <c r="T560" i="28"/>
  <c r="S767" i="28" s="1"/>
  <c r="R539" i="28"/>
  <c r="R538" i="28"/>
  <c r="R554" i="28"/>
  <c r="Q761" i="28" s="1"/>
  <c r="V559" i="28"/>
  <c r="U766" i="28" s="1"/>
  <c r="V549" i="28"/>
  <c r="U756" i="28" s="1"/>
  <c r="Y564" i="28"/>
  <c r="X771" i="28" s="1"/>
  <c r="X564" i="28"/>
  <c r="W771" i="28" s="1"/>
  <c r="V539" i="28"/>
  <c r="V538" i="28"/>
  <c r="V558" i="28"/>
  <c r="U765" i="28" s="1"/>
  <c r="V561" i="28"/>
  <c r="U768" i="28" s="1"/>
  <c r="V553" i="28"/>
  <c r="U760" i="28" s="1"/>
  <c r="V552" i="28"/>
  <c r="U759" i="28" s="1"/>
  <c r="V551" i="28"/>
  <c r="U758" i="28" s="1"/>
  <c r="V547" i="28"/>
  <c r="U754" i="28" s="1"/>
  <c r="V546" i="28"/>
  <c r="U753" i="28" s="1"/>
  <c r="W564" i="28"/>
  <c r="V771" i="28" s="1"/>
  <c r="V564" i="28"/>
  <c r="U771" i="28" s="1"/>
  <c r="V540" i="28"/>
  <c r="V554" i="28"/>
  <c r="U761" i="28" s="1"/>
  <c r="C539" i="28"/>
  <c r="X545" i="28"/>
  <c r="W752" i="28" s="1"/>
  <c r="T545" i="28"/>
  <c r="S752" i="28" s="1"/>
  <c r="L545" i="28"/>
  <c r="K752" i="28" s="1"/>
  <c r="D545" i="28"/>
  <c r="C752" i="28" s="1"/>
  <c r="W545" i="28"/>
  <c r="V752" i="28" s="1"/>
  <c r="O545" i="28"/>
  <c r="N752" i="28" s="1"/>
  <c r="G545" i="28"/>
  <c r="F752" i="28" s="1"/>
  <c r="L539" i="28"/>
  <c r="S554" i="28"/>
  <c r="R761" i="28" s="1"/>
  <c r="L554" i="28"/>
  <c r="K761" i="28" s="1"/>
  <c r="T558" i="28"/>
  <c r="S765" i="28" s="1"/>
  <c r="V562" i="28"/>
  <c r="U769" i="28" s="1"/>
  <c r="Y562" i="28"/>
  <c r="X769" i="28" s="1"/>
  <c r="U562" i="28"/>
  <c r="T769" i="28" s="1"/>
  <c r="T540" i="28"/>
  <c r="T561" i="28"/>
  <c r="S768" i="28" s="1"/>
  <c r="T553" i="28"/>
  <c r="S760" i="28" s="1"/>
  <c r="T552" i="28"/>
  <c r="S759" i="28" s="1"/>
  <c r="T551" i="28"/>
  <c r="S758" i="28" s="1"/>
  <c r="T547" i="28"/>
  <c r="S754" i="28" s="1"/>
  <c r="T546" i="28"/>
  <c r="S753" i="28" s="1"/>
  <c r="T554" i="28"/>
  <c r="S761" i="28" s="1"/>
  <c r="T559" i="28"/>
  <c r="S766" i="28" s="1"/>
  <c r="T549" i="28"/>
  <c r="S756" i="28" s="1"/>
  <c r="X562" i="28"/>
  <c r="W769" i="28" s="1"/>
  <c r="T562" i="28"/>
  <c r="S769" i="28" s="1"/>
  <c r="W562" i="28"/>
  <c r="V769" i="28" s="1"/>
  <c r="T539" i="28"/>
  <c r="T538" i="28"/>
  <c r="X546" i="28"/>
  <c r="W753" i="28" s="1"/>
  <c r="X566" i="28"/>
  <c r="W773" i="28" s="1"/>
  <c r="X539" i="28"/>
  <c r="X538" i="28"/>
  <c r="X549" i="28"/>
  <c r="W756" i="28" s="1"/>
  <c r="Y566" i="28"/>
  <c r="X773" i="28" s="1"/>
  <c r="X540" i="28"/>
  <c r="Y549" i="28"/>
  <c r="X756" i="28" s="1"/>
  <c r="Y540" i="28"/>
  <c r="Y539" i="28"/>
  <c r="Y567" i="28"/>
  <c r="X774" i="28" s="1"/>
  <c r="Y538" i="28"/>
  <c r="Y546" i="28"/>
  <c r="X753" i="28" s="1"/>
  <c r="D539" i="28"/>
  <c r="D540" i="28"/>
  <c r="D546" i="28"/>
  <c r="C753" i="28" s="1"/>
  <c r="D538" i="28"/>
  <c r="G540" i="28"/>
  <c r="G539" i="28"/>
  <c r="G546" i="28"/>
  <c r="F753" i="28" s="1"/>
  <c r="G538" i="28"/>
  <c r="G549" i="28"/>
  <c r="F756" i="28" s="1"/>
  <c r="V550" i="28"/>
  <c r="U757" i="28" s="1"/>
  <c r="R550" i="28"/>
  <c r="Q757" i="28" s="1"/>
  <c r="N550" i="28"/>
  <c r="M757" i="28" s="1"/>
  <c r="J550" i="28"/>
  <c r="I757" i="28" s="1"/>
  <c r="W550" i="28"/>
  <c r="V757" i="28" s="1"/>
  <c r="S550" i="28"/>
  <c r="R757" i="28" s="1"/>
  <c r="O550" i="28"/>
  <c r="N757" i="28" s="1"/>
  <c r="K550" i="28"/>
  <c r="J757" i="28" s="1"/>
  <c r="H550" i="28"/>
  <c r="G757" i="28" s="1"/>
  <c r="H540" i="28"/>
  <c r="H547" i="28"/>
  <c r="G754" i="28" s="1"/>
  <c r="H546" i="28"/>
  <c r="G753" i="28" s="1"/>
  <c r="H549" i="28"/>
  <c r="G756" i="28" s="1"/>
  <c r="X550" i="28"/>
  <c r="W757" i="28" s="1"/>
  <c r="T550" i="28"/>
  <c r="S757" i="28" s="1"/>
  <c r="P550" i="28"/>
  <c r="O757" i="28" s="1"/>
  <c r="L550" i="28"/>
  <c r="K757" i="28" s="1"/>
  <c r="Y550" i="28"/>
  <c r="X757" i="28" s="1"/>
  <c r="U550" i="28"/>
  <c r="T757" i="28" s="1"/>
  <c r="Q550" i="28"/>
  <c r="P757" i="28" s="1"/>
  <c r="M550" i="28"/>
  <c r="L757" i="28" s="1"/>
  <c r="I550" i="28"/>
  <c r="H757" i="28" s="1"/>
  <c r="H539" i="28"/>
  <c r="H538" i="28"/>
  <c r="X558" i="28"/>
  <c r="W765" i="28" s="1"/>
  <c r="P558" i="28"/>
  <c r="O765" i="28" s="1"/>
  <c r="W558" i="28"/>
  <c r="V765" i="28" s="1"/>
  <c r="S558" i="28"/>
  <c r="R765" i="28" s="1"/>
  <c r="P539" i="28"/>
  <c r="P538" i="28"/>
  <c r="P546" i="28"/>
  <c r="O753" i="28" s="1"/>
  <c r="Y558" i="28"/>
  <c r="X765" i="28" s="1"/>
  <c r="Q558" i="28"/>
  <c r="P765" i="28" s="1"/>
  <c r="P540" i="28"/>
  <c r="P549" i="28"/>
  <c r="O756" i="28" s="1"/>
  <c r="X561" i="28"/>
  <c r="W768" i="28" s="1"/>
  <c r="W561" i="28"/>
  <c r="V768" i="28" s="1"/>
  <c r="S561" i="28"/>
  <c r="R768" i="28" s="1"/>
  <c r="S538" i="28"/>
  <c r="S546" i="28"/>
  <c r="R753" i="28" s="1"/>
  <c r="S549" i="28"/>
  <c r="R756" i="28" s="1"/>
  <c r="Y561" i="28"/>
  <c r="X768" i="28" s="1"/>
  <c r="S540" i="28"/>
  <c r="S539" i="28"/>
  <c r="Y563" i="28"/>
  <c r="X770" i="28" s="1"/>
  <c r="U563" i="28"/>
  <c r="T770" i="28" s="1"/>
  <c r="V563" i="28"/>
  <c r="U770" i="28" s="1"/>
  <c r="U538" i="28"/>
  <c r="U559" i="28"/>
  <c r="T766" i="28" s="1"/>
  <c r="U549" i="28"/>
  <c r="T756" i="28" s="1"/>
  <c r="U552" i="28"/>
  <c r="T759" i="28" s="1"/>
  <c r="W563" i="28"/>
  <c r="V770" i="28" s="1"/>
  <c r="X563" i="28"/>
  <c r="W770" i="28" s="1"/>
  <c r="U540" i="28"/>
  <c r="U539" i="28"/>
  <c r="U558" i="28"/>
  <c r="T765" i="28" s="1"/>
  <c r="U561" i="28"/>
  <c r="T768" i="28" s="1"/>
  <c r="U553" i="28"/>
  <c r="T760" i="28" s="1"/>
  <c r="U551" i="28"/>
  <c r="T758" i="28" s="1"/>
  <c r="U547" i="28"/>
  <c r="T754" i="28" s="1"/>
  <c r="U546" i="28"/>
  <c r="T753" i="28" s="1"/>
  <c r="U554" i="28"/>
  <c r="T761" i="28" s="1"/>
  <c r="X565" i="28"/>
  <c r="W772" i="28" s="1"/>
  <c r="W565" i="28"/>
  <c r="V772" i="28" s="1"/>
  <c r="W538" i="28"/>
  <c r="W546" i="28"/>
  <c r="V753" i="28" s="1"/>
  <c r="Y565" i="28"/>
  <c r="X772" i="28" s="1"/>
  <c r="W540" i="28"/>
  <c r="W539" i="28"/>
  <c r="W549" i="28"/>
  <c r="V756" i="28" s="1"/>
  <c r="C545" i="28"/>
  <c r="B752" i="28" s="1"/>
  <c r="V545" i="28"/>
  <c r="U752" i="28" s="1"/>
  <c r="P545" i="28"/>
  <c r="O752" i="28" s="1"/>
  <c r="H545" i="28"/>
  <c r="G752" i="28" s="1"/>
  <c r="C540" i="28"/>
  <c r="S545" i="28"/>
  <c r="R752" i="28" s="1"/>
  <c r="K545" i="28"/>
  <c r="J752" i="28" s="1"/>
  <c r="L538" i="28"/>
  <c r="O554" i="28"/>
  <c r="N761" i="28" s="1"/>
  <c r="W554" i="28"/>
  <c r="V761" i="28" s="1"/>
  <c r="P554" i="28"/>
  <c r="O761" i="28" s="1"/>
  <c r="B534" i="28"/>
  <c r="B530" i="28"/>
  <c r="B526" i="28"/>
  <c r="B522" i="28"/>
  <c r="B518" i="28"/>
  <c r="B516" i="28"/>
  <c r="B512" i="28"/>
  <c r="B508" i="28"/>
  <c r="B504" i="28"/>
  <c r="B498" i="28"/>
  <c r="B494" i="28"/>
  <c r="B490" i="28"/>
  <c r="B484" i="28"/>
  <c r="B482" i="28"/>
  <c r="B478" i="28"/>
  <c r="B472" i="28"/>
  <c r="B470" i="28"/>
  <c r="B464" i="28"/>
  <c r="B460" i="28"/>
  <c r="B456" i="28"/>
  <c r="B452" i="28"/>
  <c r="B450" i="28"/>
  <c r="B446" i="28"/>
  <c r="B442" i="28"/>
  <c r="B438" i="28"/>
  <c r="B434" i="28"/>
  <c r="B428" i="28"/>
  <c r="B424" i="28"/>
  <c r="B420" i="28"/>
  <c r="B418" i="28"/>
  <c r="B414" i="28"/>
  <c r="B410" i="28"/>
  <c r="B404" i="28"/>
  <c r="B400" i="28"/>
  <c r="B396" i="28"/>
  <c r="B392" i="28"/>
  <c r="B388" i="28"/>
  <c r="B384" i="28"/>
  <c r="B380" i="28"/>
  <c r="B378" i="28"/>
  <c r="B374" i="28"/>
  <c r="B370" i="28"/>
  <c r="B366" i="28"/>
  <c r="B362" i="28"/>
  <c r="B358" i="28"/>
  <c r="B354" i="28"/>
  <c r="B350" i="28"/>
  <c r="B346" i="28"/>
  <c r="B342" i="28"/>
  <c r="B338" i="28"/>
  <c r="B334" i="28"/>
  <c r="B330" i="28"/>
  <c r="B326" i="28"/>
  <c r="B322" i="28"/>
  <c r="B318" i="28"/>
  <c r="B314" i="28"/>
  <c r="B310" i="28"/>
  <c r="B306" i="28"/>
  <c r="B302" i="28"/>
  <c r="B298" i="28"/>
  <c r="B294" i="28"/>
  <c r="B290" i="28"/>
  <c r="B288" i="28"/>
  <c r="B284" i="28"/>
  <c r="B280" i="28"/>
  <c r="B276" i="28"/>
  <c r="B274" i="28"/>
  <c r="B533" i="28"/>
  <c r="B529" i="28"/>
  <c r="B525" i="28"/>
  <c r="B521" i="28"/>
  <c r="B515" i="28"/>
  <c r="B511" i="28"/>
  <c r="B507" i="28"/>
  <c r="B503" i="28"/>
  <c r="B501" i="28"/>
  <c r="B497" i="28"/>
  <c r="B493" i="28"/>
  <c r="B489" i="28"/>
  <c r="B487" i="28"/>
  <c r="B481" i="28"/>
  <c r="B477" i="28"/>
  <c r="B475" i="28"/>
  <c r="B469" i="28"/>
  <c r="B467" i="28"/>
  <c r="B463" i="28"/>
  <c r="B459" i="28"/>
  <c r="B455" i="28"/>
  <c r="B449" i="28"/>
  <c r="B445" i="28"/>
  <c r="B441" i="28"/>
  <c r="B437" i="28"/>
  <c r="B433" i="28"/>
  <c r="B431" i="28"/>
  <c r="B427" i="28"/>
  <c r="B423" i="28"/>
  <c r="B417" i="28"/>
  <c r="B413" i="28"/>
  <c r="B409" i="28"/>
  <c r="B407" i="28"/>
  <c r="B403" i="28"/>
  <c r="B399" i="28"/>
  <c r="B395" i="28"/>
  <c r="B391" i="28"/>
  <c r="B387" i="28"/>
  <c r="B383" i="28"/>
  <c r="B377" i="28"/>
  <c r="B373" i="28"/>
  <c r="B369" i="28"/>
  <c r="B365" i="28"/>
  <c r="B361" i="28"/>
  <c r="B357" i="28"/>
  <c r="B353" i="28"/>
  <c r="B349" i="28"/>
  <c r="B345" i="28"/>
  <c r="B341" i="28"/>
  <c r="B337" i="28"/>
  <c r="B333" i="28"/>
  <c r="B329" i="28"/>
  <c r="B325" i="28"/>
  <c r="B321" i="28"/>
  <c r="B317" i="28"/>
  <c r="B313" i="28"/>
  <c r="B309" i="28"/>
  <c r="B305" i="28"/>
  <c r="B301" i="28"/>
  <c r="B297" i="28"/>
  <c r="B293" i="28"/>
  <c r="B287" i="28"/>
  <c r="B283" i="28"/>
  <c r="B279" i="28"/>
  <c r="B273" i="28"/>
  <c r="B274" i="29"/>
  <c r="B275" i="29" s="1"/>
  <c r="C1031" i="28"/>
  <c r="G979" i="28"/>
  <c r="L275" i="29"/>
  <c r="C1035" i="28"/>
  <c r="G983" i="28"/>
  <c r="T275" i="29"/>
  <c r="G980" i="28"/>
  <c r="C1030" i="28"/>
  <c r="D275" i="29"/>
  <c r="G984" i="28"/>
  <c r="K275" i="29"/>
  <c r="C1037" i="28"/>
  <c r="S275" i="29"/>
  <c r="C1034" i="28"/>
  <c r="G975" i="28"/>
  <c r="G982" i="28"/>
  <c r="C1032" i="28"/>
  <c r="X275" i="29"/>
  <c r="E275" i="29"/>
  <c r="C1029" i="28"/>
  <c r="G981" i="28"/>
  <c r="C1025" i="28"/>
  <c r="G973" i="28"/>
  <c r="H275" i="29"/>
  <c r="M275" i="29"/>
  <c r="C1024" i="28"/>
  <c r="G971" i="28"/>
  <c r="Q275" i="29"/>
  <c r="C1040" i="28"/>
  <c r="G985" i="28"/>
  <c r="G974" i="28"/>
  <c r="U275" i="29"/>
  <c r="C1028" i="28"/>
  <c r="C275" i="29"/>
  <c r="C1022" i="28"/>
  <c r="G968" i="28"/>
  <c r="G976" i="28"/>
  <c r="C1039" i="28"/>
  <c r="N275" i="29"/>
  <c r="I275" i="29"/>
  <c r="C1042" i="28"/>
  <c r="G987" i="28"/>
  <c r="G275" i="29"/>
  <c r="C1027" i="28"/>
  <c r="G989" i="28"/>
  <c r="C1026" i="28"/>
  <c r="G977" i="28"/>
  <c r="P275" i="29"/>
  <c r="G970" i="28"/>
  <c r="W275" i="29"/>
  <c r="C1021" i="28"/>
  <c r="Y275" i="29"/>
  <c r="C1020" i="28"/>
  <c r="G969" i="28"/>
  <c r="G972" i="28"/>
  <c r="C1038" i="28"/>
  <c r="F275" i="29"/>
  <c r="G990" i="28"/>
  <c r="C1023" i="28"/>
  <c r="J275" i="29"/>
  <c r="G978" i="28"/>
  <c r="O275" i="29"/>
  <c r="C1036" i="28"/>
  <c r="G986" i="28"/>
  <c r="C1041" i="28"/>
  <c r="R275" i="29"/>
  <c r="G988" i="28"/>
  <c r="C1033" i="28"/>
  <c r="V275" i="29"/>
  <c r="Y544" i="29"/>
  <c r="W544" i="29"/>
  <c r="U544" i="29"/>
  <c r="S544" i="29"/>
  <c r="Q544" i="29"/>
  <c r="O544" i="29"/>
  <c r="M544" i="29"/>
  <c r="K544" i="29"/>
  <c r="I544" i="29"/>
  <c r="G544" i="29"/>
  <c r="E544" i="29"/>
  <c r="C544" i="29"/>
  <c r="X544" i="29"/>
  <c r="V544" i="29"/>
  <c r="T544" i="29"/>
  <c r="R544" i="29"/>
  <c r="P544" i="29"/>
  <c r="N544" i="29"/>
  <c r="L544" i="29"/>
  <c r="J544" i="29"/>
  <c r="H544" i="29"/>
  <c r="F544" i="29"/>
  <c r="D544" i="29"/>
  <c r="B544" i="29"/>
  <c r="X536" i="29"/>
  <c r="V536" i="29"/>
  <c r="T536" i="29"/>
  <c r="R536" i="29"/>
  <c r="P536" i="29"/>
  <c r="N536" i="29"/>
  <c r="L536" i="29"/>
  <c r="J536" i="29"/>
  <c r="H536" i="29"/>
  <c r="F536" i="29"/>
  <c r="D536" i="29"/>
  <c r="B536" i="29"/>
  <c r="Y536" i="29"/>
  <c r="W536" i="29"/>
  <c r="U536" i="29"/>
  <c r="S536" i="29"/>
  <c r="Q536" i="29"/>
  <c r="O536" i="29"/>
  <c r="M536" i="29"/>
  <c r="K536" i="29"/>
  <c r="I536" i="29"/>
  <c r="G536" i="29"/>
  <c r="E536" i="29"/>
  <c r="C536" i="29"/>
  <c r="X526" i="29"/>
  <c r="V526" i="29"/>
  <c r="T526" i="29"/>
  <c r="R526" i="29"/>
  <c r="P526" i="29"/>
  <c r="N526" i="29"/>
  <c r="L526" i="29"/>
  <c r="J526" i="29"/>
  <c r="H526" i="29"/>
  <c r="F526" i="29"/>
  <c r="D526" i="29"/>
  <c r="B526" i="29"/>
  <c r="Y526" i="29"/>
  <c r="W526" i="29"/>
  <c r="U526" i="29"/>
  <c r="S526" i="29"/>
  <c r="Q526" i="29"/>
  <c r="O526" i="29"/>
  <c r="M526" i="29"/>
  <c r="K526" i="29"/>
  <c r="I526" i="29"/>
  <c r="G526" i="29"/>
  <c r="E526" i="29"/>
  <c r="C526" i="29"/>
  <c r="X518" i="29"/>
  <c r="V518" i="29"/>
  <c r="T518" i="29"/>
  <c r="R518" i="29"/>
  <c r="P518" i="29"/>
  <c r="N518" i="29"/>
  <c r="L518" i="29"/>
  <c r="J518" i="29"/>
  <c r="H518" i="29"/>
  <c r="F518" i="29"/>
  <c r="Y518" i="29"/>
  <c r="W518" i="29"/>
  <c r="U518" i="29"/>
  <c r="S518" i="29"/>
  <c r="Q518" i="29"/>
  <c r="O518" i="29"/>
  <c r="M518" i="29"/>
  <c r="K518" i="29"/>
  <c r="I518" i="29"/>
  <c r="G518" i="29"/>
  <c r="E518" i="29"/>
  <c r="C518" i="29"/>
  <c r="D518" i="29"/>
  <c r="B518" i="29"/>
  <c r="Y508" i="29"/>
  <c r="W508" i="29"/>
  <c r="U508" i="29"/>
  <c r="S508" i="29"/>
  <c r="Q508" i="29"/>
  <c r="O508" i="29"/>
  <c r="M508" i="29"/>
  <c r="K508" i="29"/>
  <c r="I508" i="29"/>
  <c r="G508" i="29"/>
  <c r="E508" i="29"/>
  <c r="C508" i="29"/>
  <c r="X508" i="29"/>
  <c r="V508" i="29"/>
  <c r="T508" i="29"/>
  <c r="R508" i="29"/>
  <c r="P508" i="29"/>
  <c r="N508" i="29"/>
  <c r="L508" i="29"/>
  <c r="J508" i="29"/>
  <c r="H508" i="29"/>
  <c r="F508" i="29"/>
  <c r="D508" i="29"/>
  <c r="B508" i="29"/>
  <c r="X500" i="29"/>
  <c r="V500" i="29"/>
  <c r="T500" i="29"/>
  <c r="R500" i="29"/>
  <c r="P500" i="29"/>
  <c r="N500" i="29"/>
  <c r="L500" i="29"/>
  <c r="J500" i="29"/>
  <c r="H500" i="29"/>
  <c r="F500" i="29"/>
  <c r="D500" i="29"/>
  <c r="B500" i="29"/>
  <c r="Y500" i="29"/>
  <c r="U500" i="29"/>
  <c r="Q500" i="29"/>
  <c r="M500" i="29"/>
  <c r="I500" i="29"/>
  <c r="E500" i="29"/>
  <c r="W500" i="29"/>
  <c r="S500" i="29"/>
  <c r="O500" i="29"/>
  <c r="K500" i="29"/>
  <c r="G500" i="29"/>
  <c r="C500" i="29"/>
  <c r="X492" i="29"/>
  <c r="V492" i="29"/>
  <c r="T492" i="29"/>
  <c r="R492" i="29"/>
  <c r="P492" i="29"/>
  <c r="N492" i="29"/>
  <c r="L492" i="29"/>
  <c r="J492" i="29"/>
  <c r="H492" i="29"/>
  <c r="F492" i="29"/>
  <c r="D492" i="29"/>
  <c r="B492" i="29"/>
  <c r="Y492" i="29"/>
  <c r="W492" i="29"/>
  <c r="U492" i="29"/>
  <c r="S492" i="29"/>
  <c r="Q492" i="29"/>
  <c r="O492" i="29"/>
  <c r="M492" i="29"/>
  <c r="K492" i="29"/>
  <c r="I492" i="29"/>
  <c r="G492" i="29"/>
  <c r="E492" i="29"/>
  <c r="C492" i="29"/>
  <c r="X482" i="29"/>
  <c r="V482" i="29"/>
  <c r="T482" i="29"/>
  <c r="R482" i="29"/>
  <c r="P482" i="29"/>
  <c r="N482" i="29"/>
  <c r="L482" i="29"/>
  <c r="J482" i="29"/>
  <c r="H482" i="29"/>
  <c r="F482" i="29"/>
  <c r="D482" i="29"/>
  <c r="B482" i="29"/>
  <c r="Y482" i="29"/>
  <c r="W482" i="29"/>
  <c r="U482" i="29"/>
  <c r="S482" i="29"/>
  <c r="Q482" i="29"/>
  <c r="O482" i="29"/>
  <c r="M482" i="29"/>
  <c r="K482" i="29"/>
  <c r="I482" i="29"/>
  <c r="G482" i="29"/>
  <c r="E482" i="29"/>
  <c r="C482" i="29"/>
  <c r="X474" i="29"/>
  <c r="V474" i="29"/>
  <c r="T474" i="29"/>
  <c r="R474" i="29"/>
  <c r="P474" i="29"/>
  <c r="N474" i="29"/>
  <c r="L474" i="29"/>
  <c r="J474" i="29"/>
  <c r="H474" i="29"/>
  <c r="F474" i="29"/>
  <c r="D474" i="29"/>
  <c r="B474" i="29"/>
  <c r="Y474" i="29"/>
  <c r="W474" i="29"/>
  <c r="U474" i="29"/>
  <c r="S474" i="29"/>
  <c r="Q474" i="29"/>
  <c r="O474" i="29"/>
  <c r="M474" i="29"/>
  <c r="K474" i="29"/>
  <c r="I474" i="29"/>
  <c r="G474" i="29"/>
  <c r="E474" i="29"/>
  <c r="C474" i="29"/>
  <c r="Y466" i="29"/>
  <c r="W466" i="29"/>
  <c r="U466" i="29"/>
  <c r="S466" i="29"/>
  <c r="Q466" i="29"/>
  <c r="O466" i="29"/>
  <c r="M466" i="29"/>
  <c r="K466" i="29"/>
  <c r="I466" i="29"/>
  <c r="G466" i="29"/>
  <c r="E466" i="29"/>
  <c r="C466" i="29"/>
  <c r="X466" i="29"/>
  <c r="V466" i="29"/>
  <c r="T466" i="29"/>
  <c r="R466" i="29"/>
  <c r="P466" i="29"/>
  <c r="N466" i="29"/>
  <c r="L466" i="29"/>
  <c r="J466" i="29"/>
  <c r="H466" i="29"/>
  <c r="F466" i="29"/>
  <c r="D466" i="29"/>
  <c r="B466" i="29"/>
  <c r="Y460" i="29"/>
  <c r="W460" i="29"/>
  <c r="U460" i="29"/>
  <c r="S460" i="29"/>
  <c r="Q460" i="29"/>
  <c r="O460" i="29"/>
  <c r="M460" i="29"/>
  <c r="K460" i="29"/>
  <c r="I460" i="29"/>
  <c r="G460" i="29"/>
  <c r="E460" i="29"/>
  <c r="C460" i="29"/>
  <c r="X460" i="29"/>
  <c r="V460" i="29"/>
  <c r="T460" i="29"/>
  <c r="R460" i="29"/>
  <c r="P460" i="29"/>
  <c r="N460" i="29"/>
  <c r="L460" i="29"/>
  <c r="J460" i="29"/>
  <c r="H460" i="29"/>
  <c r="F460" i="29"/>
  <c r="D460" i="29"/>
  <c r="B460" i="29"/>
  <c r="Y452" i="29"/>
  <c r="W452" i="29"/>
  <c r="U452" i="29"/>
  <c r="S452" i="29"/>
  <c r="Q452" i="29"/>
  <c r="O452" i="29"/>
  <c r="M452" i="29"/>
  <c r="K452" i="29"/>
  <c r="I452" i="29"/>
  <c r="G452" i="29"/>
  <c r="E452" i="29"/>
  <c r="C452" i="29"/>
  <c r="X452" i="29"/>
  <c r="V452" i="29"/>
  <c r="T452" i="29"/>
  <c r="R452" i="29"/>
  <c r="P452" i="29"/>
  <c r="N452" i="29"/>
  <c r="L452" i="29"/>
  <c r="J452" i="29"/>
  <c r="H452" i="29"/>
  <c r="F452" i="29"/>
  <c r="D452" i="29"/>
  <c r="B452" i="29"/>
  <c r="Y444" i="29"/>
  <c r="W444" i="29"/>
  <c r="U444" i="29"/>
  <c r="S444" i="29"/>
  <c r="X444" i="29"/>
  <c r="V444" i="29"/>
  <c r="T444" i="29"/>
  <c r="R444" i="29"/>
  <c r="P444" i="29"/>
  <c r="N444" i="29"/>
  <c r="L444" i="29"/>
  <c r="J444" i="29"/>
  <c r="H444" i="29"/>
  <c r="F444" i="29"/>
  <c r="D444" i="29"/>
  <c r="B444" i="29"/>
  <c r="Q444" i="29"/>
  <c r="M444" i="29"/>
  <c r="I444" i="29"/>
  <c r="E444" i="29"/>
  <c r="O444" i="29"/>
  <c r="K444" i="29"/>
  <c r="G444" i="29"/>
  <c r="C444" i="29"/>
  <c r="X434" i="29"/>
  <c r="V434" i="29"/>
  <c r="T434" i="29"/>
  <c r="R434" i="29"/>
  <c r="P434" i="29"/>
  <c r="N434" i="29"/>
  <c r="L434" i="29"/>
  <c r="J434" i="29"/>
  <c r="H434" i="29"/>
  <c r="F434" i="29"/>
  <c r="D434" i="29"/>
  <c r="B434" i="29"/>
  <c r="Y434" i="29"/>
  <c r="W434" i="29"/>
  <c r="U434" i="29"/>
  <c r="S434" i="29"/>
  <c r="Q434" i="29"/>
  <c r="O434" i="29"/>
  <c r="M434" i="29"/>
  <c r="K434" i="29"/>
  <c r="I434" i="29"/>
  <c r="G434" i="29"/>
  <c r="E434" i="29"/>
  <c r="C434" i="29"/>
  <c r="X428" i="29"/>
  <c r="V428" i="29"/>
  <c r="T428" i="29"/>
  <c r="R428" i="29"/>
  <c r="P428" i="29"/>
  <c r="N428" i="29"/>
  <c r="L428" i="29"/>
  <c r="J428" i="29"/>
  <c r="H428" i="29"/>
  <c r="F428" i="29"/>
  <c r="D428" i="29"/>
  <c r="B428" i="29"/>
  <c r="Y428" i="29"/>
  <c r="W428" i="29"/>
  <c r="U428" i="29"/>
  <c r="S428" i="29"/>
  <c r="Q428" i="29"/>
  <c r="O428" i="29"/>
  <c r="M428" i="29"/>
  <c r="K428" i="29"/>
  <c r="I428" i="29"/>
  <c r="G428" i="29"/>
  <c r="E428" i="29"/>
  <c r="C428" i="29"/>
  <c r="X420" i="29"/>
  <c r="V420" i="29"/>
  <c r="T420" i="29"/>
  <c r="R420" i="29"/>
  <c r="P420" i="29"/>
  <c r="N420" i="29"/>
  <c r="L420" i="29"/>
  <c r="J420" i="29"/>
  <c r="H420" i="29"/>
  <c r="F420" i="29"/>
  <c r="D420" i="29"/>
  <c r="B420" i="29"/>
  <c r="Y420" i="29"/>
  <c r="W420" i="29"/>
  <c r="U420" i="29"/>
  <c r="S420" i="29"/>
  <c r="Q420" i="29"/>
  <c r="O420" i="29"/>
  <c r="M420" i="29"/>
  <c r="K420" i="29"/>
  <c r="I420" i="29"/>
  <c r="G420" i="29"/>
  <c r="E420" i="29"/>
  <c r="C420" i="29"/>
  <c r="X410" i="29"/>
  <c r="V410" i="29"/>
  <c r="T410" i="29"/>
  <c r="R410" i="29"/>
  <c r="P410" i="29"/>
  <c r="N410" i="29"/>
  <c r="L410" i="29"/>
  <c r="J410" i="29"/>
  <c r="H410" i="29"/>
  <c r="F410" i="29"/>
  <c r="D410" i="29"/>
  <c r="B410" i="29"/>
  <c r="Y410" i="29"/>
  <c r="W410" i="29"/>
  <c r="U410" i="29"/>
  <c r="S410" i="29"/>
  <c r="Q410" i="29"/>
  <c r="O410" i="29"/>
  <c r="M410" i="29"/>
  <c r="K410" i="29"/>
  <c r="I410" i="29"/>
  <c r="G410" i="29"/>
  <c r="E410" i="29"/>
  <c r="C410" i="29"/>
  <c r="X402" i="29"/>
  <c r="V402" i="29"/>
  <c r="T402" i="29"/>
  <c r="R402" i="29"/>
  <c r="P402" i="29"/>
  <c r="N402" i="29"/>
  <c r="L402" i="29"/>
  <c r="J402" i="29"/>
  <c r="H402" i="29"/>
  <c r="F402" i="29"/>
  <c r="D402" i="29"/>
  <c r="B402" i="29"/>
  <c r="Y402" i="29"/>
  <c r="W402" i="29"/>
  <c r="U402" i="29"/>
  <c r="S402" i="29"/>
  <c r="Q402" i="29"/>
  <c r="O402" i="29"/>
  <c r="M402" i="29"/>
  <c r="K402" i="29"/>
  <c r="I402" i="29"/>
  <c r="G402" i="29"/>
  <c r="E402" i="29"/>
  <c r="C402" i="29"/>
  <c r="X394" i="29"/>
  <c r="V394" i="29"/>
  <c r="T394" i="29"/>
  <c r="R394" i="29"/>
  <c r="P394" i="29"/>
  <c r="N394" i="29"/>
  <c r="L394" i="29"/>
  <c r="J394" i="29"/>
  <c r="H394" i="29"/>
  <c r="F394" i="29"/>
  <c r="D394" i="29"/>
  <c r="B394" i="29"/>
  <c r="Y394" i="29"/>
  <c r="W394" i="29"/>
  <c r="U394" i="29"/>
  <c r="S394" i="29"/>
  <c r="Q394" i="29"/>
  <c r="O394" i="29"/>
  <c r="M394" i="29"/>
  <c r="K394" i="29"/>
  <c r="I394" i="29"/>
  <c r="G394" i="29"/>
  <c r="E394" i="29"/>
  <c r="C394" i="29"/>
  <c r="X388" i="29"/>
  <c r="V388" i="29"/>
  <c r="T388" i="29"/>
  <c r="R388" i="29"/>
  <c r="P388" i="29"/>
  <c r="N388" i="29"/>
  <c r="L388" i="29"/>
  <c r="J388" i="29"/>
  <c r="H388" i="29"/>
  <c r="F388" i="29"/>
  <c r="D388" i="29"/>
  <c r="B388" i="29"/>
  <c r="Y388" i="29"/>
  <c r="W388" i="29"/>
  <c r="U388" i="29"/>
  <c r="S388" i="29"/>
  <c r="Q388" i="29"/>
  <c r="O388" i="29"/>
  <c r="M388" i="29"/>
  <c r="K388" i="29"/>
  <c r="I388" i="29"/>
  <c r="G388" i="29"/>
  <c r="E388" i="29"/>
  <c r="C388" i="29"/>
  <c r="X380" i="29"/>
  <c r="V380" i="29"/>
  <c r="T380" i="29"/>
  <c r="R380" i="29"/>
  <c r="P380" i="29"/>
  <c r="N380" i="29"/>
  <c r="L380" i="29"/>
  <c r="J380" i="29"/>
  <c r="H380" i="29"/>
  <c r="F380" i="29"/>
  <c r="D380" i="29"/>
  <c r="B380" i="29"/>
  <c r="Y380" i="29"/>
  <c r="W380" i="29"/>
  <c r="U380" i="29"/>
  <c r="S380" i="29"/>
  <c r="Q380" i="29"/>
  <c r="O380" i="29"/>
  <c r="M380" i="29"/>
  <c r="K380" i="29"/>
  <c r="I380" i="29"/>
  <c r="G380" i="29"/>
  <c r="E380" i="29"/>
  <c r="C380" i="29"/>
  <c r="X368" i="29"/>
  <c r="V368" i="29"/>
  <c r="T368" i="29"/>
  <c r="R368" i="29"/>
  <c r="P368" i="29"/>
  <c r="N368" i="29"/>
  <c r="L368" i="29"/>
  <c r="J368" i="29"/>
  <c r="H368" i="29"/>
  <c r="F368" i="29"/>
  <c r="D368" i="29"/>
  <c r="B368" i="29"/>
  <c r="Y368" i="29"/>
  <c r="W368" i="29"/>
  <c r="U368" i="29"/>
  <c r="S368" i="29"/>
  <c r="Q368" i="29"/>
  <c r="O368" i="29"/>
  <c r="M368" i="29"/>
  <c r="K368" i="29"/>
  <c r="I368" i="29"/>
  <c r="G368" i="29"/>
  <c r="E368" i="29"/>
  <c r="C368" i="29"/>
  <c r="X360" i="29"/>
  <c r="V360" i="29"/>
  <c r="T360" i="29"/>
  <c r="R360" i="29"/>
  <c r="P360" i="29"/>
  <c r="N360" i="29"/>
  <c r="L360" i="29"/>
  <c r="J360" i="29"/>
  <c r="H360" i="29"/>
  <c r="F360" i="29"/>
  <c r="D360" i="29"/>
  <c r="B360" i="29"/>
  <c r="Y360" i="29"/>
  <c r="W360" i="29"/>
  <c r="U360" i="29"/>
  <c r="S360" i="29"/>
  <c r="Q360" i="29"/>
  <c r="O360" i="29"/>
  <c r="M360" i="29"/>
  <c r="K360" i="29"/>
  <c r="I360" i="29"/>
  <c r="G360" i="29"/>
  <c r="E360" i="29"/>
  <c r="C360" i="29"/>
  <c r="X352" i="29"/>
  <c r="V352" i="29"/>
  <c r="T352" i="29"/>
  <c r="R352" i="29"/>
  <c r="P352" i="29"/>
  <c r="N352" i="29"/>
  <c r="L352" i="29"/>
  <c r="J352" i="29"/>
  <c r="H352" i="29"/>
  <c r="F352" i="29"/>
  <c r="D352" i="29"/>
  <c r="B352" i="29"/>
  <c r="Y352" i="29"/>
  <c r="W352" i="29"/>
  <c r="U352" i="29"/>
  <c r="S352" i="29"/>
  <c r="Q352" i="29"/>
  <c r="O352" i="29"/>
  <c r="M352" i="29"/>
  <c r="K352" i="29"/>
  <c r="I352" i="29"/>
  <c r="G352" i="29"/>
  <c r="E352" i="29"/>
  <c r="C352" i="29"/>
  <c r="X344" i="29"/>
  <c r="V344" i="29"/>
  <c r="T344" i="29"/>
  <c r="R344" i="29"/>
  <c r="P344" i="29"/>
  <c r="N344" i="29"/>
  <c r="L344" i="29"/>
  <c r="J344" i="29"/>
  <c r="H344" i="29"/>
  <c r="F344" i="29"/>
  <c r="D344" i="29"/>
  <c r="B344" i="29"/>
  <c r="Y344" i="29"/>
  <c r="W344" i="29"/>
  <c r="U344" i="29"/>
  <c r="S344" i="29"/>
  <c r="Q344" i="29"/>
  <c r="O344" i="29"/>
  <c r="M344" i="29"/>
  <c r="K344" i="29"/>
  <c r="I344" i="29"/>
  <c r="G344" i="29"/>
  <c r="E344" i="29"/>
  <c r="C344" i="29"/>
  <c r="X336" i="29"/>
  <c r="V336" i="29"/>
  <c r="T336" i="29"/>
  <c r="R336" i="29"/>
  <c r="P336" i="29"/>
  <c r="N336" i="29"/>
  <c r="L336" i="29"/>
  <c r="J336" i="29"/>
  <c r="H336" i="29"/>
  <c r="F336" i="29"/>
  <c r="D336" i="29"/>
  <c r="B336" i="29"/>
  <c r="Y336" i="29"/>
  <c r="W336" i="29"/>
  <c r="U336" i="29"/>
  <c r="S336" i="29"/>
  <c r="Q336" i="29"/>
  <c r="O336" i="29"/>
  <c r="M336" i="29"/>
  <c r="K336" i="29"/>
  <c r="I336" i="29"/>
  <c r="G336" i="29"/>
  <c r="E336" i="29"/>
  <c r="C336" i="29"/>
  <c r="X328" i="29"/>
  <c r="V328" i="29"/>
  <c r="T328" i="29"/>
  <c r="R328" i="29"/>
  <c r="P328" i="29"/>
  <c r="N328" i="29"/>
  <c r="L328" i="29"/>
  <c r="J328" i="29"/>
  <c r="H328" i="29"/>
  <c r="F328" i="29"/>
  <c r="D328" i="29"/>
  <c r="B328" i="29"/>
  <c r="Y328" i="29"/>
  <c r="W328" i="29"/>
  <c r="U328" i="29"/>
  <c r="S328" i="29"/>
  <c r="Q328" i="29"/>
  <c r="O328" i="29"/>
  <c r="M328" i="29"/>
  <c r="K328" i="29"/>
  <c r="I328" i="29"/>
  <c r="G328" i="29"/>
  <c r="E328" i="29"/>
  <c r="C328" i="29"/>
  <c r="X320" i="29"/>
  <c r="V320" i="29"/>
  <c r="T320" i="29"/>
  <c r="R320" i="29"/>
  <c r="P320" i="29"/>
  <c r="N320" i="29"/>
  <c r="L320" i="29"/>
  <c r="J320" i="29"/>
  <c r="H320" i="29"/>
  <c r="F320" i="29"/>
  <c r="D320" i="29"/>
  <c r="B320" i="29"/>
  <c r="Y320" i="29"/>
  <c r="W320" i="29"/>
  <c r="U320" i="29"/>
  <c r="S320" i="29"/>
  <c r="Q320" i="29"/>
  <c r="O320" i="29"/>
  <c r="M320" i="29"/>
  <c r="K320" i="29"/>
  <c r="I320" i="29"/>
  <c r="G320" i="29"/>
  <c r="E320" i="29"/>
  <c r="C320" i="29"/>
  <c r="X312" i="29"/>
  <c r="V312" i="29"/>
  <c r="T312" i="29"/>
  <c r="R312" i="29"/>
  <c r="P312" i="29"/>
  <c r="N312" i="29"/>
  <c r="L312" i="29"/>
  <c r="J312" i="29"/>
  <c r="H312" i="29"/>
  <c r="F312" i="29"/>
  <c r="D312" i="29"/>
  <c r="B312" i="29"/>
  <c r="Y312" i="29"/>
  <c r="W312" i="29"/>
  <c r="U312" i="29"/>
  <c r="S312" i="29"/>
  <c r="Q312" i="29"/>
  <c r="O312" i="29"/>
  <c r="M312" i="29"/>
  <c r="K312" i="29"/>
  <c r="I312" i="29"/>
  <c r="G312" i="29"/>
  <c r="E312" i="29"/>
  <c r="C312" i="29"/>
  <c r="X304" i="29"/>
  <c r="V304" i="29"/>
  <c r="T304" i="29"/>
  <c r="R304" i="29"/>
  <c r="P304" i="29"/>
  <c r="N304" i="29"/>
  <c r="L304" i="29"/>
  <c r="J304" i="29"/>
  <c r="H304" i="29"/>
  <c r="F304" i="29"/>
  <c r="D304" i="29"/>
  <c r="B304" i="29"/>
  <c r="Y304" i="29"/>
  <c r="W304" i="29"/>
  <c r="U304" i="29"/>
  <c r="S304" i="29"/>
  <c r="Q304" i="29"/>
  <c r="O304" i="29"/>
  <c r="M304" i="29"/>
  <c r="K304" i="29"/>
  <c r="I304" i="29"/>
  <c r="G304" i="29"/>
  <c r="E304" i="29"/>
  <c r="C304" i="29"/>
  <c r="X298" i="29"/>
  <c r="V298" i="29"/>
  <c r="T298" i="29"/>
  <c r="R298" i="29"/>
  <c r="P298" i="29"/>
  <c r="N298" i="29"/>
  <c r="L298" i="29"/>
  <c r="J298" i="29"/>
  <c r="H298" i="29"/>
  <c r="F298" i="29"/>
  <c r="D298" i="29"/>
  <c r="B298" i="29"/>
  <c r="Y298" i="29"/>
  <c r="W298" i="29"/>
  <c r="U298" i="29"/>
  <c r="S298" i="29"/>
  <c r="Q298" i="29"/>
  <c r="O298" i="29"/>
  <c r="M298" i="29"/>
  <c r="K298" i="29"/>
  <c r="I298" i="29"/>
  <c r="G298" i="29"/>
  <c r="E298" i="29"/>
  <c r="C298" i="29"/>
  <c r="X290" i="29"/>
  <c r="V290" i="29"/>
  <c r="T290" i="29"/>
  <c r="R290" i="29"/>
  <c r="P290" i="29"/>
  <c r="N290" i="29"/>
  <c r="L290" i="29"/>
  <c r="J290" i="29"/>
  <c r="H290" i="29"/>
  <c r="F290" i="29"/>
  <c r="D290" i="29"/>
  <c r="B290" i="29"/>
  <c r="Y290" i="29"/>
  <c r="W290" i="29"/>
  <c r="U290" i="29"/>
  <c r="S290" i="29"/>
  <c r="Q290" i="29"/>
  <c r="O290" i="29"/>
  <c r="M290" i="29"/>
  <c r="K290" i="29"/>
  <c r="I290" i="29"/>
  <c r="G290" i="29"/>
  <c r="E290" i="29"/>
  <c r="C290" i="29"/>
  <c r="X284" i="29"/>
  <c r="V284" i="29"/>
  <c r="T284" i="29"/>
  <c r="R284" i="29"/>
  <c r="P284" i="29"/>
  <c r="N284" i="29"/>
  <c r="L284" i="29"/>
  <c r="J284" i="29"/>
  <c r="H284" i="29"/>
  <c r="F284" i="29"/>
  <c r="D284" i="29"/>
  <c r="B284" i="29"/>
  <c r="Y284" i="29"/>
  <c r="W284" i="29"/>
  <c r="U284" i="29"/>
  <c r="S284" i="29"/>
  <c r="Q284" i="29"/>
  <c r="O284" i="29"/>
  <c r="M284" i="29"/>
  <c r="K284" i="29"/>
  <c r="I284" i="29"/>
  <c r="G284" i="29"/>
  <c r="E284" i="29"/>
  <c r="C284" i="29"/>
  <c r="Y543" i="29"/>
  <c r="W543" i="29"/>
  <c r="U543" i="29"/>
  <c r="S543" i="29"/>
  <c r="Q543" i="29"/>
  <c r="O543" i="29"/>
  <c r="M543" i="29"/>
  <c r="K543" i="29"/>
  <c r="I543" i="29"/>
  <c r="G543" i="29"/>
  <c r="E543" i="29"/>
  <c r="C543" i="29"/>
  <c r="X543" i="29"/>
  <c r="V543" i="29"/>
  <c r="T543" i="29"/>
  <c r="R543" i="29"/>
  <c r="P543" i="29"/>
  <c r="N543" i="29"/>
  <c r="L543" i="29"/>
  <c r="J543" i="29"/>
  <c r="H543" i="29"/>
  <c r="F543" i="29"/>
  <c r="D543" i="29"/>
  <c r="B543" i="29"/>
  <c r="Y539" i="29"/>
  <c r="W539" i="29"/>
  <c r="U539" i="29"/>
  <c r="S539" i="29"/>
  <c r="Q539" i="29"/>
  <c r="O539" i="29"/>
  <c r="M539" i="29"/>
  <c r="K539" i="29"/>
  <c r="I539" i="29"/>
  <c r="G539" i="29"/>
  <c r="E539" i="29"/>
  <c r="C539" i="29"/>
  <c r="X539" i="29"/>
  <c r="V539" i="29"/>
  <c r="T539" i="29"/>
  <c r="R539" i="29"/>
  <c r="P539" i="29"/>
  <c r="N539" i="29"/>
  <c r="L539" i="29"/>
  <c r="J539" i="29"/>
  <c r="H539" i="29"/>
  <c r="F539" i="29"/>
  <c r="D539" i="29"/>
  <c r="B539" i="29"/>
  <c r="X535" i="29"/>
  <c r="V535" i="29"/>
  <c r="T535" i="29"/>
  <c r="R535" i="29"/>
  <c r="P535" i="29"/>
  <c r="N535" i="29"/>
  <c r="L535" i="29"/>
  <c r="J535" i="29"/>
  <c r="H535" i="29"/>
  <c r="F535" i="29"/>
  <c r="D535" i="29"/>
  <c r="B535" i="29"/>
  <c r="Y535" i="29"/>
  <c r="W535" i="29"/>
  <c r="U535" i="29"/>
  <c r="S535" i="29"/>
  <c r="Q535" i="29"/>
  <c r="O535" i="29"/>
  <c r="M535" i="29"/>
  <c r="K535" i="29"/>
  <c r="I535" i="29"/>
  <c r="G535" i="29"/>
  <c r="E535" i="29"/>
  <c r="C535" i="29"/>
  <c r="X531" i="29"/>
  <c r="V531" i="29"/>
  <c r="T531" i="29"/>
  <c r="R531" i="29"/>
  <c r="P531" i="29"/>
  <c r="N531" i="29"/>
  <c r="L531" i="29"/>
  <c r="J531" i="29"/>
  <c r="H531" i="29"/>
  <c r="F531" i="29"/>
  <c r="D531" i="29"/>
  <c r="B531" i="29"/>
  <c r="Y531" i="29"/>
  <c r="W531" i="29"/>
  <c r="U531" i="29"/>
  <c r="S531" i="29"/>
  <c r="Q531" i="29"/>
  <c r="O531" i="29"/>
  <c r="M531" i="29"/>
  <c r="K531" i="29"/>
  <c r="I531" i="29"/>
  <c r="G531" i="29"/>
  <c r="E531" i="29"/>
  <c r="C531" i="29"/>
  <c r="Y527" i="29"/>
  <c r="W527" i="29"/>
  <c r="U527" i="29"/>
  <c r="S527" i="29"/>
  <c r="Q527" i="29"/>
  <c r="O527" i="29"/>
  <c r="M527" i="29"/>
  <c r="K527" i="29"/>
  <c r="I527" i="29"/>
  <c r="G527" i="29"/>
  <c r="E527" i="29"/>
  <c r="X527" i="29"/>
  <c r="T527" i="29"/>
  <c r="P527" i="29"/>
  <c r="L527" i="29"/>
  <c r="H527" i="29"/>
  <c r="D527" i="29"/>
  <c r="B527" i="29"/>
  <c r="V527" i="29"/>
  <c r="R527" i="29"/>
  <c r="N527" i="29"/>
  <c r="J527" i="29"/>
  <c r="F527" i="29"/>
  <c r="C527" i="29"/>
  <c r="X523" i="29"/>
  <c r="V523" i="29"/>
  <c r="T523" i="29"/>
  <c r="R523" i="29"/>
  <c r="P523" i="29"/>
  <c r="N523" i="29"/>
  <c r="L523" i="29"/>
  <c r="J523" i="29"/>
  <c r="H523" i="29"/>
  <c r="F523" i="29"/>
  <c r="D523" i="29"/>
  <c r="B523" i="29"/>
  <c r="Y523" i="29"/>
  <c r="W523" i="29"/>
  <c r="U523" i="29"/>
  <c r="S523" i="29"/>
  <c r="Q523" i="29"/>
  <c r="O523" i="29"/>
  <c r="M523" i="29"/>
  <c r="K523" i="29"/>
  <c r="I523" i="29"/>
  <c r="G523" i="29"/>
  <c r="E523" i="29"/>
  <c r="C523" i="29"/>
  <c r="X519" i="29"/>
  <c r="V519" i="29"/>
  <c r="T519" i="29"/>
  <c r="R519" i="29"/>
  <c r="P519" i="29"/>
  <c r="N519" i="29"/>
  <c r="L519" i="29"/>
  <c r="J519" i="29"/>
  <c r="H519" i="29"/>
  <c r="F519" i="29"/>
  <c r="D519" i="29"/>
  <c r="B519" i="29"/>
  <c r="Y519" i="29"/>
  <c r="W519" i="29"/>
  <c r="U519" i="29"/>
  <c r="S519" i="29"/>
  <c r="Q519" i="29"/>
  <c r="O519" i="29"/>
  <c r="M519" i="29"/>
  <c r="K519" i="29"/>
  <c r="I519" i="29"/>
  <c r="G519" i="29"/>
  <c r="E519" i="29"/>
  <c r="C519" i="29"/>
  <c r="Y515" i="29"/>
  <c r="W515" i="29"/>
  <c r="U515" i="29"/>
  <c r="S515" i="29"/>
  <c r="Q515" i="29"/>
  <c r="O515" i="29"/>
  <c r="M515" i="29"/>
  <c r="K515" i="29"/>
  <c r="I515" i="29"/>
  <c r="G515" i="29"/>
  <c r="E515" i="29"/>
  <c r="C515" i="29"/>
  <c r="X515" i="29"/>
  <c r="T515" i="29"/>
  <c r="P515" i="29"/>
  <c r="L515" i="29"/>
  <c r="H515" i="29"/>
  <c r="D515" i="29"/>
  <c r="V515" i="29"/>
  <c r="R515" i="29"/>
  <c r="N515" i="29"/>
  <c r="J515" i="29"/>
  <c r="F515" i="29"/>
  <c r="B515" i="29"/>
  <c r="Y511" i="29"/>
  <c r="W511" i="29"/>
  <c r="U511" i="29"/>
  <c r="S511" i="29"/>
  <c r="Q511" i="29"/>
  <c r="O511" i="29"/>
  <c r="M511" i="29"/>
  <c r="K511" i="29"/>
  <c r="I511" i="29"/>
  <c r="G511" i="29"/>
  <c r="E511" i="29"/>
  <c r="C511" i="29"/>
  <c r="X511" i="29"/>
  <c r="V511" i="29"/>
  <c r="T511" i="29"/>
  <c r="R511" i="29"/>
  <c r="P511" i="29"/>
  <c r="N511" i="29"/>
  <c r="L511" i="29"/>
  <c r="J511" i="29"/>
  <c r="H511" i="29"/>
  <c r="F511" i="29"/>
  <c r="D511" i="29"/>
  <c r="B511" i="29"/>
  <c r="Y507" i="29"/>
  <c r="W507" i="29"/>
  <c r="U507" i="29"/>
  <c r="S507" i="29"/>
  <c r="Q507" i="29"/>
  <c r="O507" i="29"/>
  <c r="M507" i="29"/>
  <c r="K507" i="29"/>
  <c r="I507" i="29"/>
  <c r="G507" i="29"/>
  <c r="E507" i="29"/>
  <c r="C507" i="29"/>
  <c r="X507" i="29"/>
  <c r="V507" i="29"/>
  <c r="T507" i="29"/>
  <c r="R507" i="29"/>
  <c r="P507" i="29"/>
  <c r="N507" i="29"/>
  <c r="L507" i="29"/>
  <c r="J507" i="29"/>
  <c r="H507" i="29"/>
  <c r="F507" i="29"/>
  <c r="D507" i="29"/>
  <c r="B507" i="29"/>
  <c r="X501" i="29"/>
  <c r="V501" i="29"/>
  <c r="T501" i="29"/>
  <c r="R501" i="29"/>
  <c r="P501" i="29"/>
  <c r="N501" i="29"/>
  <c r="L501" i="29"/>
  <c r="J501" i="29"/>
  <c r="H501" i="29"/>
  <c r="F501" i="29"/>
  <c r="D501" i="29"/>
  <c r="B501" i="29"/>
  <c r="Y501" i="29"/>
  <c r="U501" i="29"/>
  <c r="Q501" i="29"/>
  <c r="M501" i="29"/>
  <c r="I501" i="29"/>
  <c r="E501" i="29"/>
  <c r="W501" i="29"/>
  <c r="S501" i="29"/>
  <c r="O501" i="29"/>
  <c r="K501" i="29"/>
  <c r="G501" i="29"/>
  <c r="C501" i="29"/>
  <c r="X497" i="29"/>
  <c r="V497" i="29"/>
  <c r="T497" i="29"/>
  <c r="R497" i="29"/>
  <c r="P497" i="29"/>
  <c r="N497" i="29"/>
  <c r="L497" i="29"/>
  <c r="J497" i="29"/>
  <c r="H497" i="29"/>
  <c r="F497" i="29"/>
  <c r="D497" i="29"/>
  <c r="B497" i="29"/>
  <c r="Y497" i="29"/>
  <c r="W497" i="29"/>
  <c r="U497" i="29"/>
  <c r="S497" i="29"/>
  <c r="Q497" i="29"/>
  <c r="O497" i="29"/>
  <c r="M497" i="29"/>
  <c r="K497" i="29"/>
  <c r="I497" i="29"/>
  <c r="G497" i="29"/>
  <c r="E497" i="29"/>
  <c r="C497" i="29"/>
  <c r="X493" i="29"/>
  <c r="V493" i="29"/>
  <c r="T493" i="29"/>
  <c r="R493" i="29"/>
  <c r="P493" i="29"/>
  <c r="N493" i="29"/>
  <c r="L493" i="29"/>
  <c r="J493" i="29"/>
  <c r="H493" i="29"/>
  <c r="F493" i="29"/>
  <c r="D493" i="29"/>
  <c r="B493" i="29"/>
  <c r="Y493" i="29"/>
  <c r="W493" i="29"/>
  <c r="U493" i="29"/>
  <c r="S493" i="29"/>
  <c r="Q493" i="29"/>
  <c r="O493" i="29"/>
  <c r="M493" i="29"/>
  <c r="K493" i="29"/>
  <c r="I493" i="29"/>
  <c r="G493" i="29"/>
  <c r="E493" i="29"/>
  <c r="C493" i="29"/>
  <c r="X489" i="29"/>
  <c r="V489" i="29"/>
  <c r="T489" i="29"/>
  <c r="R489" i="29"/>
  <c r="P489" i="29"/>
  <c r="N489" i="29"/>
  <c r="L489" i="29"/>
  <c r="J489" i="29"/>
  <c r="H489" i="29"/>
  <c r="F489" i="29"/>
  <c r="D489" i="29"/>
  <c r="B489" i="29"/>
  <c r="Y489" i="29"/>
  <c r="W489" i="29"/>
  <c r="U489" i="29"/>
  <c r="S489" i="29"/>
  <c r="Q489" i="29"/>
  <c r="O489" i="29"/>
  <c r="M489" i="29"/>
  <c r="K489" i="29"/>
  <c r="I489" i="29"/>
  <c r="G489" i="29"/>
  <c r="E489" i="29"/>
  <c r="C489" i="29"/>
  <c r="X485" i="29"/>
  <c r="V485" i="29"/>
  <c r="T485" i="29"/>
  <c r="R485" i="29"/>
  <c r="P485" i="29"/>
  <c r="N485" i="29"/>
  <c r="L485" i="29"/>
  <c r="J485" i="29"/>
  <c r="H485" i="29"/>
  <c r="F485" i="29"/>
  <c r="D485" i="29"/>
  <c r="B485" i="29"/>
  <c r="Y485" i="29"/>
  <c r="W485" i="29"/>
  <c r="U485" i="29"/>
  <c r="S485" i="29"/>
  <c r="Q485" i="29"/>
  <c r="O485" i="29"/>
  <c r="M485" i="29"/>
  <c r="K485" i="29"/>
  <c r="I485" i="29"/>
  <c r="G485" i="29"/>
  <c r="E485" i="29"/>
  <c r="C485" i="29"/>
  <c r="X481" i="29"/>
  <c r="V481" i="29"/>
  <c r="T481" i="29"/>
  <c r="R481" i="29"/>
  <c r="P481" i="29"/>
  <c r="N481" i="29"/>
  <c r="L481" i="29"/>
  <c r="J481" i="29"/>
  <c r="H481" i="29"/>
  <c r="F481" i="29"/>
  <c r="D481" i="29"/>
  <c r="B481" i="29"/>
  <c r="Y481" i="29"/>
  <c r="W481" i="29"/>
  <c r="U481" i="29"/>
  <c r="S481" i="29"/>
  <c r="Q481" i="29"/>
  <c r="O481" i="29"/>
  <c r="M481" i="29"/>
  <c r="K481" i="29"/>
  <c r="I481" i="29"/>
  <c r="G481" i="29"/>
  <c r="E481" i="29"/>
  <c r="C481" i="29"/>
  <c r="X477" i="29"/>
  <c r="V477" i="29"/>
  <c r="T477" i="29"/>
  <c r="R477" i="29"/>
  <c r="P477" i="29"/>
  <c r="N477" i="29"/>
  <c r="L477" i="29"/>
  <c r="J477" i="29"/>
  <c r="H477" i="29"/>
  <c r="F477" i="29"/>
  <c r="D477" i="29"/>
  <c r="B477" i="29"/>
  <c r="Y477" i="29"/>
  <c r="W477" i="29"/>
  <c r="U477" i="29"/>
  <c r="S477" i="29"/>
  <c r="Q477" i="29"/>
  <c r="O477" i="29"/>
  <c r="M477" i="29"/>
  <c r="K477" i="29"/>
  <c r="I477" i="29"/>
  <c r="G477" i="29"/>
  <c r="E477" i="29"/>
  <c r="C477" i="29"/>
  <c r="Y471" i="29"/>
  <c r="W471" i="29"/>
  <c r="U471" i="29"/>
  <c r="S471" i="29"/>
  <c r="Q471" i="29"/>
  <c r="O471" i="29"/>
  <c r="M471" i="29"/>
  <c r="K471" i="29"/>
  <c r="I471" i="29"/>
  <c r="G471" i="29"/>
  <c r="E471" i="29"/>
  <c r="C471" i="29"/>
  <c r="X471" i="29"/>
  <c r="V471" i="29"/>
  <c r="T471" i="29"/>
  <c r="R471" i="29"/>
  <c r="P471" i="29"/>
  <c r="N471" i="29"/>
  <c r="L471" i="29"/>
  <c r="J471" i="29"/>
  <c r="H471" i="29"/>
  <c r="F471" i="29"/>
  <c r="D471" i="29"/>
  <c r="B471" i="29"/>
  <c r="Y467" i="29"/>
  <c r="W467" i="29"/>
  <c r="U467" i="29"/>
  <c r="S467" i="29"/>
  <c r="Q467" i="29"/>
  <c r="O467" i="29"/>
  <c r="M467" i="29"/>
  <c r="K467" i="29"/>
  <c r="I467" i="29"/>
  <c r="G467" i="29"/>
  <c r="E467" i="29"/>
  <c r="C467" i="29"/>
  <c r="X467" i="29"/>
  <c r="V467" i="29"/>
  <c r="T467" i="29"/>
  <c r="R467" i="29"/>
  <c r="P467" i="29"/>
  <c r="N467" i="29"/>
  <c r="L467" i="29"/>
  <c r="J467" i="29"/>
  <c r="H467" i="29"/>
  <c r="F467" i="29"/>
  <c r="D467" i="29"/>
  <c r="B467" i="29"/>
  <c r="Y461" i="29"/>
  <c r="W461" i="29"/>
  <c r="U461" i="29"/>
  <c r="S461" i="29"/>
  <c r="Q461" i="29"/>
  <c r="O461" i="29"/>
  <c r="M461" i="29"/>
  <c r="K461" i="29"/>
  <c r="I461" i="29"/>
  <c r="G461" i="29"/>
  <c r="E461" i="29"/>
  <c r="C461" i="29"/>
  <c r="X461" i="29"/>
  <c r="V461" i="29"/>
  <c r="T461" i="29"/>
  <c r="R461" i="29"/>
  <c r="P461" i="29"/>
  <c r="N461" i="29"/>
  <c r="L461" i="29"/>
  <c r="J461" i="29"/>
  <c r="H461" i="29"/>
  <c r="F461" i="29"/>
  <c r="D461" i="29"/>
  <c r="B461" i="29"/>
  <c r="Y457" i="29"/>
  <c r="W457" i="29"/>
  <c r="U457" i="29"/>
  <c r="S457" i="29"/>
  <c r="Q457" i="29"/>
  <c r="O457" i="29"/>
  <c r="M457" i="29"/>
  <c r="K457" i="29"/>
  <c r="I457" i="29"/>
  <c r="G457" i="29"/>
  <c r="E457" i="29"/>
  <c r="C457" i="29"/>
  <c r="X457" i="29"/>
  <c r="V457" i="29"/>
  <c r="T457" i="29"/>
  <c r="R457" i="29"/>
  <c r="P457" i="29"/>
  <c r="N457" i="29"/>
  <c r="L457" i="29"/>
  <c r="J457" i="29"/>
  <c r="H457" i="29"/>
  <c r="F457" i="29"/>
  <c r="D457" i="29"/>
  <c r="B457" i="29"/>
  <c r="Y453" i="29"/>
  <c r="W453" i="29"/>
  <c r="U453" i="29"/>
  <c r="S453" i="29"/>
  <c r="Q453" i="29"/>
  <c r="O453" i="29"/>
  <c r="M453" i="29"/>
  <c r="K453" i="29"/>
  <c r="I453" i="29"/>
  <c r="G453" i="29"/>
  <c r="E453" i="29"/>
  <c r="C453" i="29"/>
  <c r="X453" i="29"/>
  <c r="V453" i="29"/>
  <c r="T453" i="29"/>
  <c r="R453" i="29"/>
  <c r="P453" i="29"/>
  <c r="N453" i="29"/>
  <c r="L453" i="29"/>
  <c r="J453" i="29"/>
  <c r="H453" i="29"/>
  <c r="F453" i="29"/>
  <c r="D453" i="29"/>
  <c r="B453" i="29"/>
  <c r="Y447" i="29"/>
  <c r="W447" i="29"/>
  <c r="U447" i="29"/>
  <c r="S447" i="29"/>
  <c r="Q447" i="29"/>
  <c r="O447" i="29"/>
  <c r="M447" i="29"/>
  <c r="K447" i="29"/>
  <c r="I447" i="29"/>
  <c r="G447" i="29"/>
  <c r="E447" i="29"/>
  <c r="C447" i="29"/>
  <c r="X447" i="29"/>
  <c r="V447" i="29"/>
  <c r="T447" i="29"/>
  <c r="R447" i="29"/>
  <c r="P447" i="29"/>
  <c r="N447" i="29"/>
  <c r="L447" i="29"/>
  <c r="J447" i="29"/>
  <c r="H447" i="29"/>
  <c r="F447" i="29"/>
  <c r="D447" i="29"/>
  <c r="B447" i="29"/>
  <c r="X443" i="29"/>
  <c r="Y443" i="29"/>
  <c r="V443" i="29"/>
  <c r="T443" i="29"/>
  <c r="R443" i="29"/>
  <c r="P443" i="29"/>
  <c r="N443" i="29"/>
  <c r="L443" i="29"/>
  <c r="J443" i="29"/>
  <c r="H443" i="29"/>
  <c r="F443" i="29"/>
  <c r="D443" i="29"/>
  <c r="B443" i="29"/>
  <c r="W443" i="29"/>
  <c r="U443" i="29"/>
  <c r="S443" i="29"/>
  <c r="Q443" i="29"/>
  <c r="O443" i="29"/>
  <c r="M443" i="29"/>
  <c r="K443" i="29"/>
  <c r="I443" i="29"/>
  <c r="G443" i="29"/>
  <c r="E443" i="29"/>
  <c r="C443" i="29"/>
  <c r="X439" i="29"/>
  <c r="V439" i="29"/>
  <c r="T439" i="29"/>
  <c r="R439" i="29"/>
  <c r="P439" i="29"/>
  <c r="N439" i="29"/>
  <c r="L439" i="29"/>
  <c r="J439" i="29"/>
  <c r="H439" i="29"/>
  <c r="F439" i="29"/>
  <c r="D439" i="29"/>
  <c r="B439" i="29"/>
  <c r="Y439" i="29"/>
  <c r="W439" i="29"/>
  <c r="U439" i="29"/>
  <c r="S439" i="29"/>
  <c r="Q439" i="29"/>
  <c r="O439" i="29"/>
  <c r="M439" i="29"/>
  <c r="K439" i="29"/>
  <c r="I439" i="29"/>
  <c r="G439" i="29"/>
  <c r="E439" i="29"/>
  <c r="C439" i="29"/>
  <c r="X435" i="29"/>
  <c r="V435" i="29"/>
  <c r="T435" i="29"/>
  <c r="R435" i="29"/>
  <c r="P435" i="29"/>
  <c r="N435" i="29"/>
  <c r="L435" i="29"/>
  <c r="J435" i="29"/>
  <c r="H435" i="29"/>
  <c r="F435" i="29"/>
  <c r="D435" i="29"/>
  <c r="B435" i="29"/>
  <c r="Y435" i="29"/>
  <c r="W435" i="29"/>
  <c r="U435" i="29"/>
  <c r="S435" i="29"/>
  <c r="Q435" i="29"/>
  <c r="O435" i="29"/>
  <c r="M435" i="29"/>
  <c r="K435" i="29"/>
  <c r="I435" i="29"/>
  <c r="G435" i="29"/>
  <c r="E435" i="29"/>
  <c r="C435" i="29"/>
  <c r="X433" i="29"/>
  <c r="V433" i="29"/>
  <c r="T433" i="29"/>
  <c r="R433" i="29"/>
  <c r="P433" i="29"/>
  <c r="N433" i="29"/>
  <c r="L433" i="29"/>
  <c r="J433" i="29"/>
  <c r="H433" i="29"/>
  <c r="F433" i="29"/>
  <c r="D433" i="29"/>
  <c r="B433" i="29"/>
  <c r="Y433" i="29"/>
  <c r="W433" i="29"/>
  <c r="U433" i="29"/>
  <c r="S433" i="29"/>
  <c r="Q433" i="29"/>
  <c r="O433" i="29"/>
  <c r="M433" i="29"/>
  <c r="K433" i="29"/>
  <c r="I433" i="29"/>
  <c r="G433" i="29"/>
  <c r="E433" i="29"/>
  <c r="C433" i="29"/>
  <c r="X431" i="29"/>
  <c r="V431" i="29"/>
  <c r="T431" i="29"/>
  <c r="R431" i="29"/>
  <c r="P431" i="29"/>
  <c r="N431" i="29"/>
  <c r="L431" i="29"/>
  <c r="J431" i="29"/>
  <c r="H431" i="29"/>
  <c r="F431" i="29"/>
  <c r="D431" i="29"/>
  <c r="B431" i="29"/>
  <c r="Y431" i="29"/>
  <c r="W431" i="29"/>
  <c r="U431" i="29"/>
  <c r="S431" i="29"/>
  <c r="Q431" i="29"/>
  <c r="O431" i="29"/>
  <c r="M431" i="29"/>
  <c r="K431" i="29"/>
  <c r="I431" i="29"/>
  <c r="G431" i="29"/>
  <c r="E431" i="29"/>
  <c r="C431" i="29"/>
  <c r="X429" i="29"/>
  <c r="V429" i="29"/>
  <c r="T429" i="29"/>
  <c r="R429" i="29"/>
  <c r="P429" i="29"/>
  <c r="N429" i="29"/>
  <c r="L429" i="29"/>
  <c r="J429" i="29"/>
  <c r="H429" i="29"/>
  <c r="F429" i="29"/>
  <c r="D429" i="29"/>
  <c r="B429" i="29"/>
  <c r="Y429" i="29"/>
  <c r="W429" i="29"/>
  <c r="U429" i="29"/>
  <c r="S429" i="29"/>
  <c r="Q429" i="29"/>
  <c r="O429" i="29"/>
  <c r="M429" i="29"/>
  <c r="K429" i="29"/>
  <c r="I429" i="29"/>
  <c r="G429" i="29"/>
  <c r="E429" i="29"/>
  <c r="C429" i="29"/>
  <c r="X427" i="29"/>
  <c r="V427" i="29"/>
  <c r="T427" i="29"/>
  <c r="R427" i="29"/>
  <c r="P427" i="29"/>
  <c r="N427" i="29"/>
  <c r="L427" i="29"/>
  <c r="J427" i="29"/>
  <c r="H427" i="29"/>
  <c r="F427" i="29"/>
  <c r="D427" i="29"/>
  <c r="B427" i="29"/>
  <c r="Y427" i="29"/>
  <c r="W427" i="29"/>
  <c r="U427" i="29"/>
  <c r="S427" i="29"/>
  <c r="Q427" i="29"/>
  <c r="O427" i="29"/>
  <c r="M427" i="29"/>
  <c r="K427" i="29"/>
  <c r="I427" i="29"/>
  <c r="G427" i="29"/>
  <c r="E427" i="29"/>
  <c r="C427" i="29"/>
  <c r="X425" i="29"/>
  <c r="V425" i="29"/>
  <c r="T425" i="29"/>
  <c r="R425" i="29"/>
  <c r="P425" i="29"/>
  <c r="N425" i="29"/>
  <c r="L425" i="29"/>
  <c r="J425" i="29"/>
  <c r="H425" i="29"/>
  <c r="F425" i="29"/>
  <c r="D425" i="29"/>
  <c r="B425" i="29"/>
  <c r="Y425" i="29"/>
  <c r="W425" i="29"/>
  <c r="U425" i="29"/>
  <c r="S425" i="29"/>
  <c r="Q425" i="29"/>
  <c r="O425" i="29"/>
  <c r="M425" i="29"/>
  <c r="K425" i="29"/>
  <c r="I425" i="29"/>
  <c r="G425" i="29"/>
  <c r="E425" i="29"/>
  <c r="C425" i="29"/>
  <c r="X421" i="29"/>
  <c r="V421" i="29"/>
  <c r="T421" i="29"/>
  <c r="R421" i="29"/>
  <c r="P421" i="29"/>
  <c r="N421" i="29"/>
  <c r="L421" i="29"/>
  <c r="J421" i="29"/>
  <c r="H421" i="29"/>
  <c r="F421" i="29"/>
  <c r="D421" i="29"/>
  <c r="B421" i="29"/>
  <c r="Y421" i="29"/>
  <c r="W421" i="29"/>
  <c r="U421" i="29"/>
  <c r="S421" i="29"/>
  <c r="Q421" i="29"/>
  <c r="O421" i="29"/>
  <c r="M421" i="29"/>
  <c r="K421" i="29"/>
  <c r="I421" i="29"/>
  <c r="G421" i="29"/>
  <c r="E421" i="29"/>
  <c r="C421" i="29"/>
  <c r="X419" i="29"/>
  <c r="V419" i="29"/>
  <c r="T419" i="29"/>
  <c r="R419" i="29"/>
  <c r="P419" i="29"/>
  <c r="N419" i="29"/>
  <c r="L419" i="29"/>
  <c r="J419" i="29"/>
  <c r="H419" i="29"/>
  <c r="F419" i="29"/>
  <c r="D419" i="29"/>
  <c r="B419" i="29"/>
  <c r="Y419" i="29"/>
  <c r="W419" i="29"/>
  <c r="U419" i="29"/>
  <c r="S419" i="29"/>
  <c r="Q419" i="29"/>
  <c r="O419" i="29"/>
  <c r="M419" i="29"/>
  <c r="K419" i="29"/>
  <c r="I419" i="29"/>
  <c r="G419" i="29"/>
  <c r="E419" i="29"/>
  <c r="C419" i="29"/>
  <c r="X417" i="29"/>
  <c r="V417" i="29"/>
  <c r="T417" i="29"/>
  <c r="R417" i="29"/>
  <c r="P417" i="29"/>
  <c r="N417" i="29"/>
  <c r="L417" i="29"/>
  <c r="J417" i="29"/>
  <c r="H417" i="29"/>
  <c r="F417" i="29"/>
  <c r="D417" i="29"/>
  <c r="B417" i="29"/>
  <c r="Y417" i="29"/>
  <c r="W417" i="29"/>
  <c r="U417" i="29"/>
  <c r="S417" i="29"/>
  <c r="Q417" i="29"/>
  <c r="O417" i="29"/>
  <c r="M417" i="29"/>
  <c r="K417" i="29"/>
  <c r="I417" i="29"/>
  <c r="G417" i="29"/>
  <c r="E417" i="29"/>
  <c r="C417" i="29"/>
  <c r="X415" i="29"/>
  <c r="V415" i="29"/>
  <c r="T415" i="29"/>
  <c r="R415" i="29"/>
  <c r="P415" i="29"/>
  <c r="N415" i="29"/>
  <c r="L415" i="29"/>
  <c r="J415" i="29"/>
  <c r="H415" i="29"/>
  <c r="F415" i="29"/>
  <c r="D415" i="29"/>
  <c r="B415" i="29"/>
  <c r="Y415" i="29"/>
  <c r="W415" i="29"/>
  <c r="U415" i="29"/>
  <c r="S415" i="29"/>
  <c r="Q415" i="29"/>
  <c r="O415" i="29"/>
  <c r="M415" i="29"/>
  <c r="K415" i="29"/>
  <c r="I415" i="29"/>
  <c r="G415" i="29"/>
  <c r="E415" i="29"/>
  <c r="C415" i="29"/>
  <c r="X413" i="29"/>
  <c r="V413" i="29"/>
  <c r="T413" i="29"/>
  <c r="R413" i="29"/>
  <c r="P413" i="29"/>
  <c r="N413" i="29"/>
  <c r="L413" i="29"/>
  <c r="J413" i="29"/>
  <c r="H413" i="29"/>
  <c r="F413" i="29"/>
  <c r="D413" i="29"/>
  <c r="B413" i="29"/>
  <c r="Y413" i="29"/>
  <c r="W413" i="29"/>
  <c r="U413" i="29"/>
  <c r="S413" i="29"/>
  <c r="Q413" i="29"/>
  <c r="O413" i="29"/>
  <c r="M413" i="29"/>
  <c r="K413" i="29"/>
  <c r="I413" i="29"/>
  <c r="G413" i="29"/>
  <c r="E413" i="29"/>
  <c r="C413" i="29"/>
  <c r="X411" i="29"/>
  <c r="V411" i="29"/>
  <c r="T411" i="29"/>
  <c r="R411" i="29"/>
  <c r="P411" i="29"/>
  <c r="N411" i="29"/>
  <c r="L411" i="29"/>
  <c r="J411" i="29"/>
  <c r="H411" i="29"/>
  <c r="F411" i="29"/>
  <c r="D411" i="29"/>
  <c r="B411" i="29"/>
  <c r="Y411" i="29"/>
  <c r="W411" i="29"/>
  <c r="U411" i="29"/>
  <c r="S411" i="29"/>
  <c r="Q411" i="29"/>
  <c r="O411" i="29"/>
  <c r="M411" i="29"/>
  <c r="K411" i="29"/>
  <c r="I411" i="29"/>
  <c r="G411" i="29"/>
  <c r="E411" i="29"/>
  <c r="C411" i="29"/>
  <c r="X409" i="29"/>
  <c r="V409" i="29"/>
  <c r="T409" i="29"/>
  <c r="R409" i="29"/>
  <c r="P409" i="29"/>
  <c r="N409" i="29"/>
  <c r="L409" i="29"/>
  <c r="J409" i="29"/>
  <c r="H409" i="29"/>
  <c r="F409" i="29"/>
  <c r="D409" i="29"/>
  <c r="B409" i="29"/>
  <c r="Y409" i="29"/>
  <c r="W409" i="29"/>
  <c r="U409" i="29"/>
  <c r="S409" i="29"/>
  <c r="Q409" i="29"/>
  <c r="O409" i="29"/>
  <c r="M409" i="29"/>
  <c r="K409" i="29"/>
  <c r="I409" i="29"/>
  <c r="G409" i="29"/>
  <c r="E409" i="29"/>
  <c r="C409" i="29"/>
  <c r="X407" i="29"/>
  <c r="V407" i="29"/>
  <c r="T407" i="29"/>
  <c r="R407" i="29"/>
  <c r="P407" i="29"/>
  <c r="N407" i="29"/>
  <c r="L407" i="29"/>
  <c r="J407" i="29"/>
  <c r="H407" i="29"/>
  <c r="F407" i="29"/>
  <c r="D407" i="29"/>
  <c r="B407" i="29"/>
  <c r="Y407" i="29"/>
  <c r="W407" i="29"/>
  <c r="U407" i="29"/>
  <c r="S407" i="29"/>
  <c r="Q407" i="29"/>
  <c r="O407" i="29"/>
  <c r="M407" i="29"/>
  <c r="K407" i="29"/>
  <c r="I407" i="29"/>
  <c r="G407" i="29"/>
  <c r="E407" i="29"/>
  <c r="C407" i="29"/>
  <c r="X405" i="29"/>
  <c r="V405" i="29"/>
  <c r="T405" i="29"/>
  <c r="R405" i="29"/>
  <c r="P405" i="29"/>
  <c r="N405" i="29"/>
  <c r="L405" i="29"/>
  <c r="J405" i="29"/>
  <c r="H405" i="29"/>
  <c r="F405" i="29"/>
  <c r="D405" i="29"/>
  <c r="B405" i="29"/>
  <c r="Y405" i="29"/>
  <c r="W405" i="29"/>
  <c r="U405" i="29"/>
  <c r="S405" i="29"/>
  <c r="Q405" i="29"/>
  <c r="O405" i="29"/>
  <c r="M405" i="29"/>
  <c r="K405" i="29"/>
  <c r="I405" i="29"/>
  <c r="G405" i="29"/>
  <c r="E405" i="29"/>
  <c r="C405" i="29"/>
  <c r="X403" i="29"/>
  <c r="V403" i="29"/>
  <c r="T403" i="29"/>
  <c r="R403" i="29"/>
  <c r="P403" i="29"/>
  <c r="N403" i="29"/>
  <c r="L403" i="29"/>
  <c r="J403" i="29"/>
  <c r="H403" i="29"/>
  <c r="F403" i="29"/>
  <c r="D403" i="29"/>
  <c r="B403" i="29"/>
  <c r="Y403" i="29"/>
  <c r="W403" i="29"/>
  <c r="U403" i="29"/>
  <c r="S403" i="29"/>
  <c r="Q403" i="29"/>
  <c r="O403" i="29"/>
  <c r="M403" i="29"/>
  <c r="K403" i="29"/>
  <c r="I403" i="29"/>
  <c r="G403" i="29"/>
  <c r="E403" i="29"/>
  <c r="C403" i="29"/>
  <c r="X401" i="29"/>
  <c r="V401" i="29"/>
  <c r="T401" i="29"/>
  <c r="R401" i="29"/>
  <c r="P401" i="29"/>
  <c r="N401" i="29"/>
  <c r="L401" i="29"/>
  <c r="J401" i="29"/>
  <c r="H401" i="29"/>
  <c r="F401" i="29"/>
  <c r="D401" i="29"/>
  <c r="B401" i="29"/>
  <c r="Y401" i="29"/>
  <c r="W401" i="29"/>
  <c r="U401" i="29"/>
  <c r="S401" i="29"/>
  <c r="Q401" i="29"/>
  <c r="O401" i="29"/>
  <c r="M401" i="29"/>
  <c r="K401" i="29"/>
  <c r="I401" i="29"/>
  <c r="G401" i="29"/>
  <c r="E401" i="29"/>
  <c r="C401" i="29"/>
  <c r="X399" i="29"/>
  <c r="V399" i="29"/>
  <c r="T399" i="29"/>
  <c r="R399" i="29"/>
  <c r="P399" i="29"/>
  <c r="N399" i="29"/>
  <c r="L399" i="29"/>
  <c r="J399" i="29"/>
  <c r="H399" i="29"/>
  <c r="F399" i="29"/>
  <c r="D399" i="29"/>
  <c r="B399" i="29"/>
  <c r="Y399" i="29"/>
  <c r="W399" i="29"/>
  <c r="U399" i="29"/>
  <c r="S399" i="29"/>
  <c r="Q399" i="29"/>
  <c r="O399" i="29"/>
  <c r="M399" i="29"/>
  <c r="K399" i="29"/>
  <c r="I399" i="29"/>
  <c r="G399" i="29"/>
  <c r="E399" i="29"/>
  <c r="C399" i="29"/>
  <c r="X397" i="29"/>
  <c r="V397" i="29"/>
  <c r="T397" i="29"/>
  <c r="R397" i="29"/>
  <c r="P397" i="29"/>
  <c r="N397" i="29"/>
  <c r="L397" i="29"/>
  <c r="J397" i="29"/>
  <c r="H397" i="29"/>
  <c r="F397" i="29"/>
  <c r="D397" i="29"/>
  <c r="B397" i="29"/>
  <c r="Y397" i="29"/>
  <c r="W397" i="29"/>
  <c r="U397" i="29"/>
  <c r="S397" i="29"/>
  <c r="Q397" i="29"/>
  <c r="O397" i="29"/>
  <c r="M397" i="29"/>
  <c r="K397" i="29"/>
  <c r="I397" i="29"/>
  <c r="G397" i="29"/>
  <c r="E397" i="29"/>
  <c r="C397" i="29"/>
  <c r="X395" i="29"/>
  <c r="V395" i="29"/>
  <c r="T395" i="29"/>
  <c r="R395" i="29"/>
  <c r="P395" i="29"/>
  <c r="N395" i="29"/>
  <c r="L395" i="29"/>
  <c r="J395" i="29"/>
  <c r="H395" i="29"/>
  <c r="F395" i="29"/>
  <c r="D395" i="29"/>
  <c r="B395" i="29"/>
  <c r="Y395" i="29"/>
  <c r="W395" i="29"/>
  <c r="U395" i="29"/>
  <c r="S395" i="29"/>
  <c r="Q395" i="29"/>
  <c r="O395" i="29"/>
  <c r="M395" i="29"/>
  <c r="K395" i="29"/>
  <c r="I395" i="29"/>
  <c r="G395" i="29"/>
  <c r="E395" i="29"/>
  <c r="C395" i="29"/>
  <c r="X393" i="29"/>
  <c r="V393" i="29"/>
  <c r="T393" i="29"/>
  <c r="R393" i="29"/>
  <c r="P393" i="29"/>
  <c r="N393" i="29"/>
  <c r="L393" i="29"/>
  <c r="J393" i="29"/>
  <c r="H393" i="29"/>
  <c r="F393" i="29"/>
  <c r="D393" i="29"/>
  <c r="B393" i="29"/>
  <c r="Y393" i="29"/>
  <c r="W393" i="29"/>
  <c r="U393" i="29"/>
  <c r="S393" i="29"/>
  <c r="Q393" i="29"/>
  <c r="O393" i="29"/>
  <c r="M393" i="29"/>
  <c r="K393" i="29"/>
  <c r="I393" i="29"/>
  <c r="G393" i="29"/>
  <c r="E393" i="29"/>
  <c r="C393" i="29"/>
  <c r="X391" i="29"/>
  <c r="V391" i="29"/>
  <c r="T391" i="29"/>
  <c r="R391" i="29"/>
  <c r="P391" i="29"/>
  <c r="N391" i="29"/>
  <c r="L391" i="29"/>
  <c r="J391" i="29"/>
  <c r="H391" i="29"/>
  <c r="F391" i="29"/>
  <c r="D391" i="29"/>
  <c r="B391" i="29"/>
  <c r="Y391" i="29"/>
  <c r="W391" i="29"/>
  <c r="U391" i="29"/>
  <c r="S391" i="29"/>
  <c r="Q391" i="29"/>
  <c r="O391" i="29"/>
  <c r="M391" i="29"/>
  <c r="K391" i="29"/>
  <c r="I391" i="29"/>
  <c r="G391" i="29"/>
  <c r="E391" i="29"/>
  <c r="C391" i="29"/>
  <c r="X389" i="29"/>
  <c r="V389" i="29"/>
  <c r="T389" i="29"/>
  <c r="R389" i="29"/>
  <c r="P389" i="29"/>
  <c r="N389" i="29"/>
  <c r="L389" i="29"/>
  <c r="J389" i="29"/>
  <c r="H389" i="29"/>
  <c r="F389" i="29"/>
  <c r="D389" i="29"/>
  <c r="B389" i="29"/>
  <c r="Y389" i="29"/>
  <c r="W389" i="29"/>
  <c r="U389" i="29"/>
  <c r="S389" i="29"/>
  <c r="Q389" i="29"/>
  <c r="O389" i="29"/>
  <c r="M389" i="29"/>
  <c r="K389" i="29"/>
  <c r="I389" i="29"/>
  <c r="G389" i="29"/>
  <c r="E389" i="29"/>
  <c r="C389" i="29"/>
  <c r="X387" i="29"/>
  <c r="V387" i="29"/>
  <c r="T387" i="29"/>
  <c r="R387" i="29"/>
  <c r="P387" i="29"/>
  <c r="N387" i="29"/>
  <c r="Y387" i="29"/>
  <c r="W387" i="29"/>
  <c r="U387" i="29"/>
  <c r="S387" i="29"/>
  <c r="Q387" i="29"/>
  <c r="O387" i="29"/>
  <c r="M387" i="29"/>
  <c r="L387" i="29"/>
  <c r="J387" i="29"/>
  <c r="H387" i="29"/>
  <c r="F387" i="29"/>
  <c r="D387" i="29"/>
  <c r="B387" i="29"/>
  <c r="K387" i="29"/>
  <c r="I387" i="29"/>
  <c r="G387" i="29"/>
  <c r="E387" i="29"/>
  <c r="C387" i="29"/>
  <c r="X385" i="29"/>
  <c r="V385" i="29"/>
  <c r="T385" i="29"/>
  <c r="R385" i="29"/>
  <c r="P385" i="29"/>
  <c r="N385" i="29"/>
  <c r="L385" i="29"/>
  <c r="J385" i="29"/>
  <c r="H385" i="29"/>
  <c r="F385" i="29"/>
  <c r="D385" i="29"/>
  <c r="B385" i="29"/>
  <c r="Y385" i="29"/>
  <c r="W385" i="29"/>
  <c r="U385" i="29"/>
  <c r="S385" i="29"/>
  <c r="Q385" i="29"/>
  <c r="O385" i="29"/>
  <c r="M385" i="29"/>
  <c r="K385" i="29"/>
  <c r="I385" i="29"/>
  <c r="G385" i="29"/>
  <c r="E385" i="29"/>
  <c r="C385" i="29"/>
  <c r="X383" i="29"/>
  <c r="V383" i="29"/>
  <c r="T383" i="29"/>
  <c r="R383" i="29"/>
  <c r="P383" i="29"/>
  <c r="N383" i="29"/>
  <c r="L383" i="29"/>
  <c r="J383" i="29"/>
  <c r="H383" i="29"/>
  <c r="F383" i="29"/>
  <c r="D383" i="29"/>
  <c r="B383" i="29"/>
  <c r="Y383" i="29"/>
  <c r="W383" i="29"/>
  <c r="U383" i="29"/>
  <c r="S383" i="29"/>
  <c r="Q383" i="29"/>
  <c r="O383" i="29"/>
  <c r="M383" i="29"/>
  <c r="K383" i="29"/>
  <c r="I383" i="29"/>
  <c r="G383" i="29"/>
  <c r="E383" i="29"/>
  <c r="C383" i="29"/>
  <c r="X381" i="29"/>
  <c r="V381" i="29"/>
  <c r="T381" i="29"/>
  <c r="R381" i="29"/>
  <c r="P381" i="29"/>
  <c r="N381" i="29"/>
  <c r="L381" i="29"/>
  <c r="J381" i="29"/>
  <c r="H381" i="29"/>
  <c r="F381" i="29"/>
  <c r="D381" i="29"/>
  <c r="B381" i="29"/>
  <c r="Y381" i="29"/>
  <c r="W381" i="29"/>
  <c r="U381" i="29"/>
  <c r="S381" i="29"/>
  <c r="Q381" i="29"/>
  <c r="O381" i="29"/>
  <c r="M381" i="29"/>
  <c r="K381" i="29"/>
  <c r="I381" i="29"/>
  <c r="G381" i="29"/>
  <c r="E381" i="29"/>
  <c r="C381" i="29"/>
  <c r="X379" i="29"/>
  <c r="V379" i="29"/>
  <c r="T379" i="29"/>
  <c r="R379" i="29"/>
  <c r="P379" i="29"/>
  <c r="N379" i="29"/>
  <c r="L379" i="29"/>
  <c r="J379" i="29"/>
  <c r="H379" i="29"/>
  <c r="F379" i="29"/>
  <c r="D379" i="29"/>
  <c r="B379" i="29"/>
  <c r="Y379" i="29"/>
  <c r="W379" i="29"/>
  <c r="U379" i="29"/>
  <c r="S379" i="29"/>
  <c r="Q379" i="29"/>
  <c r="O379" i="29"/>
  <c r="M379" i="29"/>
  <c r="K379" i="29"/>
  <c r="I379" i="29"/>
  <c r="G379" i="29"/>
  <c r="E379" i="29"/>
  <c r="C379" i="29"/>
  <c r="X377" i="29"/>
  <c r="V377" i="29"/>
  <c r="T377" i="29"/>
  <c r="R377" i="29"/>
  <c r="P377" i="29"/>
  <c r="N377" i="29"/>
  <c r="L377" i="29"/>
  <c r="J377" i="29"/>
  <c r="H377" i="29"/>
  <c r="F377" i="29"/>
  <c r="D377" i="29"/>
  <c r="B377" i="29"/>
  <c r="Y377" i="29"/>
  <c r="W377" i="29"/>
  <c r="U377" i="29"/>
  <c r="S377" i="29"/>
  <c r="Q377" i="29"/>
  <c r="O377" i="29"/>
  <c r="M377" i="29"/>
  <c r="K377" i="29"/>
  <c r="I377" i="29"/>
  <c r="G377" i="29"/>
  <c r="E377" i="29"/>
  <c r="C377" i="29"/>
  <c r="X375" i="29"/>
  <c r="V375" i="29"/>
  <c r="T375" i="29"/>
  <c r="R375" i="29"/>
  <c r="P375" i="29"/>
  <c r="N375" i="29"/>
  <c r="L375" i="29"/>
  <c r="J375" i="29"/>
  <c r="H375" i="29"/>
  <c r="F375" i="29"/>
  <c r="D375" i="29"/>
  <c r="B375" i="29"/>
  <c r="Y375" i="29"/>
  <c r="W375" i="29"/>
  <c r="U375" i="29"/>
  <c r="S375" i="29"/>
  <c r="Q375" i="29"/>
  <c r="O375" i="29"/>
  <c r="M375" i="29"/>
  <c r="K375" i="29"/>
  <c r="I375" i="29"/>
  <c r="G375" i="29"/>
  <c r="E375" i="29"/>
  <c r="C375" i="29"/>
  <c r="X373" i="29"/>
  <c r="V373" i="29"/>
  <c r="T373" i="29"/>
  <c r="R373" i="29"/>
  <c r="P373" i="29"/>
  <c r="N373" i="29"/>
  <c r="L373" i="29"/>
  <c r="J373" i="29"/>
  <c r="H373" i="29"/>
  <c r="F373" i="29"/>
  <c r="D373" i="29"/>
  <c r="B373" i="29"/>
  <c r="Y373" i="29"/>
  <c r="W373" i="29"/>
  <c r="U373" i="29"/>
  <c r="S373" i="29"/>
  <c r="Q373" i="29"/>
  <c r="O373" i="29"/>
  <c r="M373" i="29"/>
  <c r="K373" i="29"/>
  <c r="I373" i="29"/>
  <c r="G373" i="29"/>
  <c r="E373" i="29"/>
  <c r="C373" i="29"/>
  <c r="X371" i="29"/>
  <c r="V371" i="29"/>
  <c r="T371" i="29"/>
  <c r="R371" i="29"/>
  <c r="P371" i="29"/>
  <c r="N371" i="29"/>
  <c r="L371" i="29"/>
  <c r="J371" i="29"/>
  <c r="H371" i="29"/>
  <c r="F371" i="29"/>
  <c r="D371" i="29"/>
  <c r="B371" i="29"/>
  <c r="Y371" i="29"/>
  <c r="W371" i="29"/>
  <c r="U371" i="29"/>
  <c r="S371" i="29"/>
  <c r="Q371" i="29"/>
  <c r="O371" i="29"/>
  <c r="M371" i="29"/>
  <c r="K371" i="29"/>
  <c r="I371" i="29"/>
  <c r="G371" i="29"/>
  <c r="E371" i="29"/>
  <c r="C371" i="29"/>
  <c r="X369" i="29"/>
  <c r="V369" i="29"/>
  <c r="T369" i="29"/>
  <c r="R369" i="29"/>
  <c r="P369" i="29"/>
  <c r="N369" i="29"/>
  <c r="L369" i="29"/>
  <c r="J369" i="29"/>
  <c r="H369" i="29"/>
  <c r="F369" i="29"/>
  <c r="D369" i="29"/>
  <c r="B369" i="29"/>
  <c r="Y369" i="29"/>
  <c r="W369" i="29"/>
  <c r="U369" i="29"/>
  <c r="S369" i="29"/>
  <c r="Q369" i="29"/>
  <c r="O369" i="29"/>
  <c r="M369" i="29"/>
  <c r="K369" i="29"/>
  <c r="I369" i="29"/>
  <c r="G369" i="29"/>
  <c r="E369" i="29"/>
  <c r="C369" i="29"/>
  <c r="X367" i="29"/>
  <c r="V367" i="29"/>
  <c r="T367" i="29"/>
  <c r="R367" i="29"/>
  <c r="P367" i="29"/>
  <c r="N367" i="29"/>
  <c r="L367" i="29"/>
  <c r="J367" i="29"/>
  <c r="H367" i="29"/>
  <c r="F367" i="29"/>
  <c r="D367" i="29"/>
  <c r="B367" i="29"/>
  <c r="Y367" i="29"/>
  <c r="W367" i="29"/>
  <c r="U367" i="29"/>
  <c r="S367" i="29"/>
  <c r="Q367" i="29"/>
  <c r="O367" i="29"/>
  <c r="M367" i="29"/>
  <c r="K367" i="29"/>
  <c r="I367" i="29"/>
  <c r="G367" i="29"/>
  <c r="E367" i="29"/>
  <c r="C367" i="29"/>
  <c r="X365" i="29"/>
  <c r="V365" i="29"/>
  <c r="T365" i="29"/>
  <c r="R365" i="29"/>
  <c r="P365" i="29"/>
  <c r="N365" i="29"/>
  <c r="L365" i="29"/>
  <c r="J365" i="29"/>
  <c r="H365" i="29"/>
  <c r="F365" i="29"/>
  <c r="D365" i="29"/>
  <c r="B365" i="29"/>
  <c r="Y365" i="29"/>
  <c r="W365" i="29"/>
  <c r="U365" i="29"/>
  <c r="S365" i="29"/>
  <c r="Q365" i="29"/>
  <c r="O365" i="29"/>
  <c r="M365" i="29"/>
  <c r="K365" i="29"/>
  <c r="I365" i="29"/>
  <c r="G365" i="29"/>
  <c r="E365" i="29"/>
  <c r="C365" i="29"/>
  <c r="X363" i="29"/>
  <c r="V363" i="29"/>
  <c r="T363" i="29"/>
  <c r="R363" i="29"/>
  <c r="P363" i="29"/>
  <c r="N363" i="29"/>
  <c r="L363" i="29"/>
  <c r="J363" i="29"/>
  <c r="H363" i="29"/>
  <c r="F363" i="29"/>
  <c r="D363" i="29"/>
  <c r="B363" i="29"/>
  <c r="Y363" i="29"/>
  <c r="W363" i="29"/>
  <c r="U363" i="29"/>
  <c r="S363" i="29"/>
  <c r="Q363" i="29"/>
  <c r="O363" i="29"/>
  <c r="M363" i="29"/>
  <c r="K363" i="29"/>
  <c r="I363" i="29"/>
  <c r="G363" i="29"/>
  <c r="E363" i="29"/>
  <c r="C363" i="29"/>
  <c r="X361" i="29"/>
  <c r="V361" i="29"/>
  <c r="T361" i="29"/>
  <c r="R361" i="29"/>
  <c r="P361" i="29"/>
  <c r="N361" i="29"/>
  <c r="L361" i="29"/>
  <c r="J361" i="29"/>
  <c r="H361" i="29"/>
  <c r="F361" i="29"/>
  <c r="D361" i="29"/>
  <c r="B361" i="29"/>
  <c r="Y361" i="29"/>
  <c r="W361" i="29"/>
  <c r="U361" i="29"/>
  <c r="S361" i="29"/>
  <c r="Q361" i="29"/>
  <c r="O361" i="29"/>
  <c r="M361" i="29"/>
  <c r="K361" i="29"/>
  <c r="I361" i="29"/>
  <c r="G361" i="29"/>
  <c r="E361" i="29"/>
  <c r="C361" i="29"/>
  <c r="X359" i="29"/>
  <c r="V359" i="29"/>
  <c r="T359" i="29"/>
  <c r="R359" i="29"/>
  <c r="P359" i="29"/>
  <c r="N359" i="29"/>
  <c r="L359" i="29"/>
  <c r="J359" i="29"/>
  <c r="H359" i="29"/>
  <c r="F359" i="29"/>
  <c r="D359" i="29"/>
  <c r="B359" i="29"/>
  <c r="Y359" i="29"/>
  <c r="W359" i="29"/>
  <c r="U359" i="29"/>
  <c r="S359" i="29"/>
  <c r="Q359" i="29"/>
  <c r="O359" i="29"/>
  <c r="M359" i="29"/>
  <c r="K359" i="29"/>
  <c r="I359" i="29"/>
  <c r="G359" i="29"/>
  <c r="E359" i="29"/>
  <c r="C359" i="29"/>
  <c r="X357" i="29"/>
  <c r="V357" i="29"/>
  <c r="T357" i="29"/>
  <c r="R357" i="29"/>
  <c r="P357" i="29"/>
  <c r="N357" i="29"/>
  <c r="L357" i="29"/>
  <c r="J357" i="29"/>
  <c r="H357" i="29"/>
  <c r="F357" i="29"/>
  <c r="D357" i="29"/>
  <c r="B357" i="29"/>
  <c r="Y357" i="29"/>
  <c r="W357" i="29"/>
  <c r="U357" i="29"/>
  <c r="S357" i="29"/>
  <c r="Q357" i="29"/>
  <c r="O357" i="29"/>
  <c r="M357" i="29"/>
  <c r="K357" i="29"/>
  <c r="I357" i="29"/>
  <c r="G357" i="29"/>
  <c r="E357" i="29"/>
  <c r="C357" i="29"/>
  <c r="X355" i="29"/>
  <c r="V355" i="29"/>
  <c r="T355" i="29"/>
  <c r="R355" i="29"/>
  <c r="P355" i="29"/>
  <c r="N355" i="29"/>
  <c r="L355" i="29"/>
  <c r="J355" i="29"/>
  <c r="H355" i="29"/>
  <c r="F355" i="29"/>
  <c r="D355" i="29"/>
  <c r="B355" i="29"/>
  <c r="Y355" i="29"/>
  <c r="W355" i="29"/>
  <c r="U355" i="29"/>
  <c r="S355" i="29"/>
  <c r="Q355" i="29"/>
  <c r="O355" i="29"/>
  <c r="M355" i="29"/>
  <c r="K355" i="29"/>
  <c r="I355" i="29"/>
  <c r="G355" i="29"/>
  <c r="E355" i="29"/>
  <c r="C355" i="29"/>
  <c r="X353" i="29"/>
  <c r="V353" i="29"/>
  <c r="T353" i="29"/>
  <c r="R353" i="29"/>
  <c r="P353" i="29"/>
  <c r="N353" i="29"/>
  <c r="L353" i="29"/>
  <c r="J353" i="29"/>
  <c r="H353" i="29"/>
  <c r="F353" i="29"/>
  <c r="D353" i="29"/>
  <c r="B353" i="29"/>
  <c r="Y353" i="29"/>
  <c r="W353" i="29"/>
  <c r="U353" i="29"/>
  <c r="S353" i="29"/>
  <c r="Q353" i="29"/>
  <c r="O353" i="29"/>
  <c r="M353" i="29"/>
  <c r="K353" i="29"/>
  <c r="I353" i="29"/>
  <c r="G353" i="29"/>
  <c r="E353" i="29"/>
  <c r="C353" i="29"/>
  <c r="X351" i="29"/>
  <c r="V351" i="29"/>
  <c r="T351" i="29"/>
  <c r="R351" i="29"/>
  <c r="P351" i="29"/>
  <c r="N351" i="29"/>
  <c r="L351" i="29"/>
  <c r="J351" i="29"/>
  <c r="H351" i="29"/>
  <c r="F351" i="29"/>
  <c r="D351" i="29"/>
  <c r="B351" i="29"/>
  <c r="Y351" i="29"/>
  <c r="W351" i="29"/>
  <c r="U351" i="29"/>
  <c r="S351" i="29"/>
  <c r="Q351" i="29"/>
  <c r="O351" i="29"/>
  <c r="M351" i="29"/>
  <c r="K351" i="29"/>
  <c r="I351" i="29"/>
  <c r="G351" i="29"/>
  <c r="E351" i="29"/>
  <c r="C351" i="29"/>
  <c r="X349" i="29"/>
  <c r="V349" i="29"/>
  <c r="T349" i="29"/>
  <c r="R349" i="29"/>
  <c r="P349" i="29"/>
  <c r="N349" i="29"/>
  <c r="L349" i="29"/>
  <c r="J349" i="29"/>
  <c r="H349" i="29"/>
  <c r="F349" i="29"/>
  <c r="D349" i="29"/>
  <c r="B349" i="29"/>
  <c r="Y349" i="29"/>
  <c r="W349" i="29"/>
  <c r="U349" i="29"/>
  <c r="S349" i="29"/>
  <c r="Q349" i="29"/>
  <c r="O349" i="29"/>
  <c r="M349" i="29"/>
  <c r="K349" i="29"/>
  <c r="I349" i="29"/>
  <c r="G349" i="29"/>
  <c r="E349" i="29"/>
  <c r="C349" i="29"/>
  <c r="X347" i="29"/>
  <c r="V347" i="29"/>
  <c r="T347" i="29"/>
  <c r="R347" i="29"/>
  <c r="P347" i="29"/>
  <c r="N347" i="29"/>
  <c r="L347" i="29"/>
  <c r="J347" i="29"/>
  <c r="H347" i="29"/>
  <c r="F347" i="29"/>
  <c r="D347" i="29"/>
  <c r="B347" i="29"/>
  <c r="Y347" i="29"/>
  <c r="W347" i="29"/>
  <c r="U347" i="29"/>
  <c r="S347" i="29"/>
  <c r="Q347" i="29"/>
  <c r="O347" i="29"/>
  <c r="M347" i="29"/>
  <c r="K347" i="29"/>
  <c r="I347" i="29"/>
  <c r="G347" i="29"/>
  <c r="E347" i="29"/>
  <c r="C347" i="29"/>
  <c r="X345" i="29"/>
  <c r="V345" i="29"/>
  <c r="T345" i="29"/>
  <c r="R345" i="29"/>
  <c r="P345" i="29"/>
  <c r="N345" i="29"/>
  <c r="L345" i="29"/>
  <c r="J345" i="29"/>
  <c r="H345" i="29"/>
  <c r="F345" i="29"/>
  <c r="D345" i="29"/>
  <c r="B345" i="29"/>
  <c r="Y345" i="29"/>
  <c r="W345" i="29"/>
  <c r="U345" i="29"/>
  <c r="S345" i="29"/>
  <c r="Q345" i="29"/>
  <c r="O345" i="29"/>
  <c r="M345" i="29"/>
  <c r="K345" i="29"/>
  <c r="I345" i="29"/>
  <c r="G345" i="29"/>
  <c r="E345" i="29"/>
  <c r="C345" i="29"/>
  <c r="X343" i="29"/>
  <c r="V343" i="29"/>
  <c r="T343" i="29"/>
  <c r="R343" i="29"/>
  <c r="P343" i="29"/>
  <c r="N343" i="29"/>
  <c r="L343" i="29"/>
  <c r="J343" i="29"/>
  <c r="H343" i="29"/>
  <c r="F343" i="29"/>
  <c r="D343" i="29"/>
  <c r="B343" i="29"/>
  <c r="Y343" i="29"/>
  <c r="W343" i="29"/>
  <c r="U343" i="29"/>
  <c r="S343" i="29"/>
  <c r="Q343" i="29"/>
  <c r="O343" i="29"/>
  <c r="M343" i="29"/>
  <c r="K343" i="29"/>
  <c r="I343" i="29"/>
  <c r="G343" i="29"/>
  <c r="E343" i="29"/>
  <c r="C343" i="29"/>
  <c r="X341" i="29"/>
  <c r="V341" i="29"/>
  <c r="T341" i="29"/>
  <c r="R341" i="29"/>
  <c r="P341" i="29"/>
  <c r="N341" i="29"/>
  <c r="L341" i="29"/>
  <c r="J341" i="29"/>
  <c r="H341" i="29"/>
  <c r="F341" i="29"/>
  <c r="D341" i="29"/>
  <c r="B341" i="29"/>
  <c r="Y341" i="29"/>
  <c r="W341" i="29"/>
  <c r="U341" i="29"/>
  <c r="S341" i="29"/>
  <c r="Q341" i="29"/>
  <c r="O341" i="29"/>
  <c r="M341" i="29"/>
  <c r="K341" i="29"/>
  <c r="I341" i="29"/>
  <c r="G341" i="29"/>
  <c r="E341" i="29"/>
  <c r="C341" i="29"/>
  <c r="X339" i="29"/>
  <c r="V339" i="29"/>
  <c r="T339" i="29"/>
  <c r="R339" i="29"/>
  <c r="P339" i="29"/>
  <c r="N339" i="29"/>
  <c r="L339" i="29"/>
  <c r="J339" i="29"/>
  <c r="H339" i="29"/>
  <c r="F339" i="29"/>
  <c r="D339" i="29"/>
  <c r="B339" i="29"/>
  <c r="Y339" i="29"/>
  <c r="W339" i="29"/>
  <c r="U339" i="29"/>
  <c r="S339" i="29"/>
  <c r="Q339" i="29"/>
  <c r="O339" i="29"/>
  <c r="M339" i="29"/>
  <c r="K339" i="29"/>
  <c r="I339" i="29"/>
  <c r="G339" i="29"/>
  <c r="E339" i="29"/>
  <c r="C339" i="29"/>
  <c r="X337" i="29"/>
  <c r="V337" i="29"/>
  <c r="T337" i="29"/>
  <c r="R337" i="29"/>
  <c r="P337" i="29"/>
  <c r="N337" i="29"/>
  <c r="L337" i="29"/>
  <c r="J337" i="29"/>
  <c r="H337" i="29"/>
  <c r="F337" i="29"/>
  <c r="D337" i="29"/>
  <c r="B337" i="29"/>
  <c r="Y337" i="29"/>
  <c r="W337" i="29"/>
  <c r="U337" i="29"/>
  <c r="S337" i="29"/>
  <c r="Q337" i="29"/>
  <c r="O337" i="29"/>
  <c r="M337" i="29"/>
  <c r="K337" i="29"/>
  <c r="I337" i="29"/>
  <c r="G337" i="29"/>
  <c r="E337" i="29"/>
  <c r="C337" i="29"/>
  <c r="X335" i="29"/>
  <c r="V335" i="29"/>
  <c r="T335" i="29"/>
  <c r="R335" i="29"/>
  <c r="P335" i="29"/>
  <c r="N335" i="29"/>
  <c r="L335" i="29"/>
  <c r="J335" i="29"/>
  <c r="H335" i="29"/>
  <c r="F335" i="29"/>
  <c r="D335" i="29"/>
  <c r="B335" i="29"/>
  <c r="Y335" i="29"/>
  <c r="W335" i="29"/>
  <c r="U335" i="29"/>
  <c r="S335" i="29"/>
  <c r="Q335" i="29"/>
  <c r="O335" i="29"/>
  <c r="M335" i="29"/>
  <c r="K335" i="29"/>
  <c r="I335" i="29"/>
  <c r="G335" i="29"/>
  <c r="E335" i="29"/>
  <c r="C335" i="29"/>
  <c r="X333" i="29"/>
  <c r="V333" i="29"/>
  <c r="T333" i="29"/>
  <c r="R333" i="29"/>
  <c r="P333" i="29"/>
  <c r="N333" i="29"/>
  <c r="L333" i="29"/>
  <c r="J333" i="29"/>
  <c r="H333" i="29"/>
  <c r="F333" i="29"/>
  <c r="D333" i="29"/>
  <c r="B333" i="29"/>
  <c r="Y333" i="29"/>
  <c r="W333" i="29"/>
  <c r="U333" i="29"/>
  <c r="S333" i="29"/>
  <c r="Q333" i="29"/>
  <c r="O333" i="29"/>
  <c r="M333" i="29"/>
  <c r="K333" i="29"/>
  <c r="I333" i="29"/>
  <c r="G333" i="29"/>
  <c r="E333" i="29"/>
  <c r="C333" i="29"/>
  <c r="X331" i="29"/>
  <c r="V331" i="29"/>
  <c r="T331" i="29"/>
  <c r="R331" i="29"/>
  <c r="P331" i="29"/>
  <c r="N331" i="29"/>
  <c r="L331" i="29"/>
  <c r="J331" i="29"/>
  <c r="H331" i="29"/>
  <c r="F331" i="29"/>
  <c r="D331" i="29"/>
  <c r="B331" i="29"/>
  <c r="Y331" i="29"/>
  <c r="W331" i="29"/>
  <c r="U331" i="29"/>
  <c r="S331" i="29"/>
  <c r="Q331" i="29"/>
  <c r="O331" i="29"/>
  <c r="M331" i="29"/>
  <c r="K331" i="29"/>
  <c r="I331" i="29"/>
  <c r="G331" i="29"/>
  <c r="E331" i="29"/>
  <c r="C331" i="29"/>
  <c r="X329" i="29"/>
  <c r="V329" i="29"/>
  <c r="T329" i="29"/>
  <c r="R329" i="29"/>
  <c r="P329" i="29"/>
  <c r="N329" i="29"/>
  <c r="L329" i="29"/>
  <c r="J329" i="29"/>
  <c r="H329" i="29"/>
  <c r="F329" i="29"/>
  <c r="D329" i="29"/>
  <c r="B329" i="29"/>
  <c r="Y329" i="29"/>
  <c r="W329" i="29"/>
  <c r="U329" i="29"/>
  <c r="S329" i="29"/>
  <c r="Q329" i="29"/>
  <c r="O329" i="29"/>
  <c r="M329" i="29"/>
  <c r="K329" i="29"/>
  <c r="I329" i="29"/>
  <c r="G329" i="29"/>
  <c r="E329" i="29"/>
  <c r="C329" i="29"/>
  <c r="X327" i="29"/>
  <c r="V327" i="29"/>
  <c r="T327" i="29"/>
  <c r="R327" i="29"/>
  <c r="P327" i="29"/>
  <c r="N327" i="29"/>
  <c r="L327" i="29"/>
  <c r="J327" i="29"/>
  <c r="H327" i="29"/>
  <c r="F327" i="29"/>
  <c r="D327" i="29"/>
  <c r="B327" i="29"/>
  <c r="Y327" i="29"/>
  <c r="W327" i="29"/>
  <c r="U327" i="29"/>
  <c r="S327" i="29"/>
  <c r="Q327" i="29"/>
  <c r="O327" i="29"/>
  <c r="M327" i="29"/>
  <c r="K327" i="29"/>
  <c r="I327" i="29"/>
  <c r="G327" i="29"/>
  <c r="E327" i="29"/>
  <c r="C327" i="29"/>
  <c r="X325" i="29"/>
  <c r="V325" i="29"/>
  <c r="T325" i="29"/>
  <c r="R325" i="29"/>
  <c r="P325" i="29"/>
  <c r="N325" i="29"/>
  <c r="L325" i="29"/>
  <c r="J325" i="29"/>
  <c r="H325" i="29"/>
  <c r="F325" i="29"/>
  <c r="D325" i="29"/>
  <c r="B325" i="29"/>
  <c r="Y325" i="29"/>
  <c r="W325" i="29"/>
  <c r="U325" i="29"/>
  <c r="S325" i="29"/>
  <c r="Q325" i="29"/>
  <c r="O325" i="29"/>
  <c r="M325" i="29"/>
  <c r="K325" i="29"/>
  <c r="I325" i="29"/>
  <c r="G325" i="29"/>
  <c r="E325" i="29"/>
  <c r="C325" i="29"/>
  <c r="X323" i="29"/>
  <c r="V323" i="29"/>
  <c r="T323" i="29"/>
  <c r="R323" i="29"/>
  <c r="P323" i="29"/>
  <c r="N323" i="29"/>
  <c r="L323" i="29"/>
  <c r="J323" i="29"/>
  <c r="H323" i="29"/>
  <c r="F323" i="29"/>
  <c r="D323" i="29"/>
  <c r="B323" i="29"/>
  <c r="Y323" i="29"/>
  <c r="W323" i="29"/>
  <c r="U323" i="29"/>
  <c r="S323" i="29"/>
  <c r="Q323" i="29"/>
  <c r="O323" i="29"/>
  <c r="M323" i="29"/>
  <c r="K323" i="29"/>
  <c r="I323" i="29"/>
  <c r="G323" i="29"/>
  <c r="E323" i="29"/>
  <c r="C323" i="29"/>
  <c r="X321" i="29"/>
  <c r="V321" i="29"/>
  <c r="T321" i="29"/>
  <c r="R321" i="29"/>
  <c r="P321" i="29"/>
  <c r="N321" i="29"/>
  <c r="L321" i="29"/>
  <c r="J321" i="29"/>
  <c r="H321" i="29"/>
  <c r="F321" i="29"/>
  <c r="D321" i="29"/>
  <c r="B321" i="29"/>
  <c r="Y321" i="29"/>
  <c r="W321" i="29"/>
  <c r="U321" i="29"/>
  <c r="S321" i="29"/>
  <c r="Q321" i="29"/>
  <c r="O321" i="29"/>
  <c r="M321" i="29"/>
  <c r="K321" i="29"/>
  <c r="I321" i="29"/>
  <c r="G321" i="29"/>
  <c r="E321" i="29"/>
  <c r="C321" i="29"/>
  <c r="X319" i="29"/>
  <c r="V319" i="29"/>
  <c r="T319" i="29"/>
  <c r="R319" i="29"/>
  <c r="P319" i="29"/>
  <c r="N319" i="29"/>
  <c r="L319" i="29"/>
  <c r="J319" i="29"/>
  <c r="H319" i="29"/>
  <c r="F319" i="29"/>
  <c r="D319" i="29"/>
  <c r="B319" i="29"/>
  <c r="Y319" i="29"/>
  <c r="W319" i="29"/>
  <c r="U319" i="29"/>
  <c r="S319" i="29"/>
  <c r="Q319" i="29"/>
  <c r="O319" i="29"/>
  <c r="M319" i="29"/>
  <c r="K319" i="29"/>
  <c r="I319" i="29"/>
  <c r="G319" i="29"/>
  <c r="E319" i="29"/>
  <c r="C319" i="29"/>
  <c r="X317" i="29"/>
  <c r="V317" i="29"/>
  <c r="T317" i="29"/>
  <c r="R317" i="29"/>
  <c r="P317" i="29"/>
  <c r="N317" i="29"/>
  <c r="L317" i="29"/>
  <c r="J317" i="29"/>
  <c r="H317" i="29"/>
  <c r="F317" i="29"/>
  <c r="D317" i="29"/>
  <c r="B317" i="29"/>
  <c r="Y317" i="29"/>
  <c r="W317" i="29"/>
  <c r="U317" i="29"/>
  <c r="S317" i="29"/>
  <c r="Q317" i="29"/>
  <c r="O317" i="29"/>
  <c r="M317" i="29"/>
  <c r="K317" i="29"/>
  <c r="I317" i="29"/>
  <c r="G317" i="29"/>
  <c r="E317" i="29"/>
  <c r="C317" i="29"/>
  <c r="X315" i="29"/>
  <c r="V315" i="29"/>
  <c r="T315" i="29"/>
  <c r="R315" i="29"/>
  <c r="P315" i="29"/>
  <c r="N315" i="29"/>
  <c r="L315" i="29"/>
  <c r="J315" i="29"/>
  <c r="H315" i="29"/>
  <c r="F315" i="29"/>
  <c r="D315" i="29"/>
  <c r="B315" i="29"/>
  <c r="Y315" i="29"/>
  <c r="W315" i="29"/>
  <c r="U315" i="29"/>
  <c r="S315" i="29"/>
  <c r="Q315" i="29"/>
  <c r="O315" i="29"/>
  <c r="M315" i="29"/>
  <c r="K315" i="29"/>
  <c r="I315" i="29"/>
  <c r="G315" i="29"/>
  <c r="E315" i="29"/>
  <c r="C315" i="29"/>
  <c r="X313" i="29"/>
  <c r="V313" i="29"/>
  <c r="T313" i="29"/>
  <c r="R313" i="29"/>
  <c r="P313" i="29"/>
  <c r="N313" i="29"/>
  <c r="L313" i="29"/>
  <c r="J313" i="29"/>
  <c r="H313" i="29"/>
  <c r="F313" i="29"/>
  <c r="D313" i="29"/>
  <c r="B313" i="29"/>
  <c r="Y313" i="29"/>
  <c r="W313" i="29"/>
  <c r="U313" i="29"/>
  <c r="S313" i="29"/>
  <c r="Q313" i="29"/>
  <c r="O313" i="29"/>
  <c r="M313" i="29"/>
  <c r="K313" i="29"/>
  <c r="I313" i="29"/>
  <c r="G313" i="29"/>
  <c r="E313" i="29"/>
  <c r="C313" i="29"/>
  <c r="X311" i="29"/>
  <c r="V311" i="29"/>
  <c r="T311" i="29"/>
  <c r="R311" i="29"/>
  <c r="P311" i="29"/>
  <c r="N311" i="29"/>
  <c r="L311" i="29"/>
  <c r="J311" i="29"/>
  <c r="H311" i="29"/>
  <c r="F311" i="29"/>
  <c r="D311" i="29"/>
  <c r="B311" i="29"/>
  <c r="Y311" i="29"/>
  <c r="W311" i="29"/>
  <c r="U311" i="29"/>
  <c r="S311" i="29"/>
  <c r="Q311" i="29"/>
  <c r="O311" i="29"/>
  <c r="M311" i="29"/>
  <c r="K311" i="29"/>
  <c r="I311" i="29"/>
  <c r="G311" i="29"/>
  <c r="E311" i="29"/>
  <c r="C311" i="29"/>
  <c r="X309" i="29"/>
  <c r="V309" i="29"/>
  <c r="T309" i="29"/>
  <c r="R309" i="29"/>
  <c r="P309" i="29"/>
  <c r="N309" i="29"/>
  <c r="L309" i="29"/>
  <c r="J309" i="29"/>
  <c r="H309" i="29"/>
  <c r="F309" i="29"/>
  <c r="D309" i="29"/>
  <c r="B309" i="29"/>
  <c r="Y309" i="29"/>
  <c r="W309" i="29"/>
  <c r="U309" i="29"/>
  <c r="S309" i="29"/>
  <c r="Q309" i="29"/>
  <c r="O309" i="29"/>
  <c r="M309" i="29"/>
  <c r="K309" i="29"/>
  <c r="I309" i="29"/>
  <c r="G309" i="29"/>
  <c r="E309" i="29"/>
  <c r="C309" i="29"/>
  <c r="X307" i="29"/>
  <c r="V307" i="29"/>
  <c r="T307" i="29"/>
  <c r="R307" i="29"/>
  <c r="P307" i="29"/>
  <c r="N307" i="29"/>
  <c r="L307" i="29"/>
  <c r="J307" i="29"/>
  <c r="H307" i="29"/>
  <c r="F307" i="29"/>
  <c r="D307" i="29"/>
  <c r="B307" i="29"/>
  <c r="Y307" i="29"/>
  <c r="W307" i="29"/>
  <c r="U307" i="29"/>
  <c r="S307" i="29"/>
  <c r="Q307" i="29"/>
  <c r="O307" i="29"/>
  <c r="M307" i="29"/>
  <c r="K307" i="29"/>
  <c r="I307" i="29"/>
  <c r="G307" i="29"/>
  <c r="E307" i="29"/>
  <c r="C307" i="29"/>
  <c r="X305" i="29"/>
  <c r="V305" i="29"/>
  <c r="T305" i="29"/>
  <c r="R305" i="29"/>
  <c r="P305" i="29"/>
  <c r="N305" i="29"/>
  <c r="L305" i="29"/>
  <c r="J305" i="29"/>
  <c r="H305" i="29"/>
  <c r="F305" i="29"/>
  <c r="D305" i="29"/>
  <c r="B305" i="29"/>
  <c r="Y305" i="29"/>
  <c r="W305" i="29"/>
  <c r="U305" i="29"/>
  <c r="S305" i="29"/>
  <c r="Q305" i="29"/>
  <c r="O305" i="29"/>
  <c r="M305" i="29"/>
  <c r="K305" i="29"/>
  <c r="I305" i="29"/>
  <c r="G305" i="29"/>
  <c r="E305" i="29"/>
  <c r="C305" i="29"/>
  <c r="X303" i="29"/>
  <c r="V303" i="29"/>
  <c r="T303" i="29"/>
  <c r="R303" i="29"/>
  <c r="P303" i="29"/>
  <c r="N303" i="29"/>
  <c r="L303" i="29"/>
  <c r="J303" i="29"/>
  <c r="H303" i="29"/>
  <c r="F303" i="29"/>
  <c r="D303" i="29"/>
  <c r="B303" i="29"/>
  <c r="Y303" i="29"/>
  <c r="W303" i="29"/>
  <c r="U303" i="29"/>
  <c r="S303" i="29"/>
  <c r="Q303" i="29"/>
  <c r="O303" i="29"/>
  <c r="M303" i="29"/>
  <c r="K303" i="29"/>
  <c r="I303" i="29"/>
  <c r="G303" i="29"/>
  <c r="E303" i="29"/>
  <c r="C303" i="29"/>
  <c r="X301" i="29"/>
  <c r="V301" i="29"/>
  <c r="T301" i="29"/>
  <c r="R301" i="29"/>
  <c r="P301" i="29"/>
  <c r="N301" i="29"/>
  <c r="L301" i="29"/>
  <c r="J301" i="29"/>
  <c r="H301" i="29"/>
  <c r="F301" i="29"/>
  <c r="D301" i="29"/>
  <c r="B301" i="29"/>
  <c r="Y301" i="29"/>
  <c r="W301" i="29"/>
  <c r="U301" i="29"/>
  <c r="S301" i="29"/>
  <c r="Q301" i="29"/>
  <c r="O301" i="29"/>
  <c r="M301" i="29"/>
  <c r="K301" i="29"/>
  <c r="I301" i="29"/>
  <c r="G301" i="29"/>
  <c r="E301" i="29"/>
  <c r="C301" i="29"/>
  <c r="X299" i="29"/>
  <c r="V299" i="29"/>
  <c r="T299" i="29"/>
  <c r="R299" i="29"/>
  <c r="P299" i="29"/>
  <c r="N299" i="29"/>
  <c r="L299" i="29"/>
  <c r="J299" i="29"/>
  <c r="H299" i="29"/>
  <c r="F299" i="29"/>
  <c r="D299" i="29"/>
  <c r="B299" i="29"/>
  <c r="Y299" i="29"/>
  <c r="W299" i="29"/>
  <c r="U299" i="29"/>
  <c r="S299" i="29"/>
  <c r="Q299" i="29"/>
  <c r="O299" i="29"/>
  <c r="M299" i="29"/>
  <c r="K299" i="29"/>
  <c r="I299" i="29"/>
  <c r="G299" i="29"/>
  <c r="E299" i="29"/>
  <c r="C299" i="29"/>
  <c r="X297" i="29"/>
  <c r="V297" i="29"/>
  <c r="T297" i="29"/>
  <c r="R297" i="29"/>
  <c r="P297" i="29"/>
  <c r="N297" i="29"/>
  <c r="L297" i="29"/>
  <c r="J297" i="29"/>
  <c r="H297" i="29"/>
  <c r="F297" i="29"/>
  <c r="D297" i="29"/>
  <c r="B297" i="29"/>
  <c r="Y297" i="29"/>
  <c r="W297" i="29"/>
  <c r="U297" i="29"/>
  <c r="S297" i="29"/>
  <c r="Q297" i="29"/>
  <c r="O297" i="29"/>
  <c r="M297" i="29"/>
  <c r="K297" i="29"/>
  <c r="I297" i="29"/>
  <c r="G297" i="29"/>
  <c r="E297" i="29"/>
  <c r="C297" i="29"/>
  <c r="X295" i="29"/>
  <c r="V295" i="29"/>
  <c r="T295" i="29"/>
  <c r="R295" i="29"/>
  <c r="P295" i="29"/>
  <c r="N295" i="29"/>
  <c r="L295" i="29"/>
  <c r="J295" i="29"/>
  <c r="H295" i="29"/>
  <c r="F295" i="29"/>
  <c r="D295" i="29"/>
  <c r="B295" i="29"/>
  <c r="Y295" i="29"/>
  <c r="W295" i="29"/>
  <c r="U295" i="29"/>
  <c r="S295" i="29"/>
  <c r="Q295" i="29"/>
  <c r="O295" i="29"/>
  <c r="M295" i="29"/>
  <c r="K295" i="29"/>
  <c r="I295" i="29"/>
  <c r="G295" i="29"/>
  <c r="E295" i="29"/>
  <c r="C295" i="29"/>
  <c r="X293" i="29"/>
  <c r="V293" i="29"/>
  <c r="T293" i="29"/>
  <c r="R293" i="29"/>
  <c r="P293" i="29"/>
  <c r="N293" i="29"/>
  <c r="L293" i="29"/>
  <c r="J293" i="29"/>
  <c r="H293" i="29"/>
  <c r="F293" i="29"/>
  <c r="D293" i="29"/>
  <c r="B293" i="29"/>
  <c r="Y293" i="29"/>
  <c r="W293" i="29"/>
  <c r="U293" i="29"/>
  <c r="S293" i="29"/>
  <c r="Q293" i="29"/>
  <c r="O293" i="29"/>
  <c r="M293" i="29"/>
  <c r="K293" i="29"/>
  <c r="I293" i="29"/>
  <c r="G293" i="29"/>
  <c r="E293" i="29"/>
  <c r="C293" i="29"/>
  <c r="X291" i="29"/>
  <c r="V291" i="29"/>
  <c r="T291" i="29"/>
  <c r="R291" i="29"/>
  <c r="P291" i="29"/>
  <c r="N291" i="29"/>
  <c r="L291" i="29"/>
  <c r="J291" i="29"/>
  <c r="H291" i="29"/>
  <c r="F291" i="29"/>
  <c r="D291" i="29"/>
  <c r="B291" i="29"/>
  <c r="Y291" i="29"/>
  <c r="W291" i="29"/>
  <c r="U291" i="29"/>
  <c r="S291" i="29"/>
  <c r="Q291" i="29"/>
  <c r="O291" i="29"/>
  <c r="M291" i="29"/>
  <c r="K291" i="29"/>
  <c r="I291" i="29"/>
  <c r="G291" i="29"/>
  <c r="E291" i="29"/>
  <c r="C291" i="29"/>
  <c r="X289" i="29"/>
  <c r="V289" i="29"/>
  <c r="T289" i="29"/>
  <c r="R289" i="29"/>
  <c r="P289" i="29"/>
  <c r="N289" i="29"/>
  <c r="L289" i="29"/>
  <c r="J289" i="29"/>
  <c r="H289" i="29"/>
  <c r="F289" i="29"/>
  <c r="D289" i="29"/>
  <c r="B289" i="29"/>
  <c r="Y289" i="29"/>
  <c r="W289" i="29"/>
  <c r="U289" i="29"/>
  <c r="S289" i="29"/>
  <c r="Q289" i="29"/>
  <c r="O289" i="29"/>
  <c r="M289" i="29"/>
  <c r="K289" i="29"/>
  <c r="I289" i="29"/>
  <c r="G289" i="29"/>
  <c r="E289" i="29"/>
  <c r="C289" i="29"/>
  <c r="X287" i="29"/>
  <c r="V287" i="29"/>
  <c r="T287" i="29"/>
  <c r="R287" i="29"/>
  <c r="P287" i="29"/>
  <c r="N287" i="29"/>
  <c r="L287" i="29"/>
  <c r="J287" i="29"/>
  <c r="H287" i="29"/>
  <c r="F287" i="29"/>
  <c r="D287" i="29"/>
  <c r="B287" i="29"/>
  <c r="Y287" i="29"/>
  <c r="W287" i="29"/>
  <c r="U287" i="29"/>
  <c r="S287" i="29"/>
  <c r="Q287" i="29"/>
  <c r="O287" i="29"/>
  <c r="M287" i="29"/>
  <c r="K287" i="29"/>
  <c r="I287" i="29"/>
  <c r="G287" i="29"/>
  <c r="E287" i="29"/>
  <c r="C287" i="29"/>
  <c r="X285" i="29"/>
  <c r="V285" i="29"/>
  <c r="T285" i="29"/>
  <c r="R285" i="29"/>
  <c r="P285" i="29"/>
  <c r="N285" i="29"/>
  <c r="L285" i="29"/>
  <c r="J285" i="29"/>
  <c r="H285" i="29"/>
  <c r="F285" i="29"/>
  <c r="D285" i="29"/>
  <c r="B285" i="29"/>
  <c r="Y285" i="29"/>
  <c r="W285" i="29"/>
  <c r="U285" i="29"/>
  <c r="S285" i="29"/>
  <c r="Q285" i="29"/>
  <c r="O285" i="29"/>
  <c r="M285" i="29"/>
  <c r="K285" i="29"/>
  <c r="I285" i="29"/>
  <c r="G285" i="29"/>
  <c r="E285" i="29"/>
  <c r="C285" i="29"/>
  <c r="X283" i="29"/>
  <c r="V283" i="29"/>
  <c r="T283" i="29"/>
  <c r="R283" i="29"/>
  <c r="P283" i="29"/>
  <c r="N283" i="29"/>
  <c r="L283" i="29"/>
  <c r="J283" i="29"/>
  <c r="H283" i="29"/>
  <c r="F283" i="29"/>
  <c r="D283" i="29"/>
  <c r="B283" i="29"/>
  <c r="Y283" i="29"/>
  <c r="W283" i="29"/>
  <c r="U283" i="29"/>
  <c r="S283" i="29"/>
  <c r="Q283" i="29"/>
  <c r="O283" i="29"/>
  <c r="M283" i="29"/>
  <c r="K283" i="29"/>
  <c r="I283" i="29"/>
  <c r="G283" i="29"/>
  <c r="E283" i="29"/>
  <c r="C283" i="29"/>
  <c r="X281" i="29"/>
  <c r="V281" i="29"/>
  <c r="T281" i="29"/>
  <c r="R281" i="29"/>
  <c r="P281" i="29"/>
  <c r="N281" i="29"/>
  <c r="L281" i="29"/>
  <c r="J281" i="29"/>
  <c r="H281" i="29"/>
  <c r="F281" i="29"/>
  <c r="D281" i="29"/>
  <c r="B281" i="29"/>
  <c r="Y281" i="29"/>
  <c r="W281" i="29"/>
  <c r="U281" i="29"/>
  <c r="S281" i="29"/>
  <c r="Q281" i="29"/>
  <c r="O281" i="29"/>
  <c r="M281" i="29"/>
  <c r="K281" i="29"/>
  <c r="I281" i="29"/>
  <c r="G281" i="29"/>
  <c r="E281" i="29"/>
  <c r="C281" i="29"/>
  <c r="Y542" i="29"/>
  <c r="W542" i="29"/>
  <c r="U542" i="29"/>
  <c r="S542" i="29"/>
  <c r="Q542" i="29"/>
  <c r="O542" i="29"/>
  <c r="M542" i="29"/>
  <c r="K542" i="29"/>
  <c r="I542" i="29"/>
  <c r="G542" i="29"/>
  <c r="E542" i="29"/>
  <c r="C542" i="29"/>
  <c r="X542" i="29"/>
  <c r="V542" i="29"/>
  <c r="T542" i="29"/>
  <c r="R542" i="29"/>
  <c r="P542" i="29"/>
  <c r="N542" i="29"/>
  <c r="L542" i="29"/>
  <c r="J542" i="29"/>
  <c r="H542" i="29"/>
  <c r="F542" i="29"/>
  <c r="D542" i="29"/>
  <c r="B542" i="29"/>
  <c r="Y538" i="29"/>
  <c r="W538" i="29"/>
  <c r="U538" i="29"/>
  <c r="S538" i="29"/>
  <c r="Q538" i="29"/>
  <c r="O538" i="29"/>
  <c r="M538" i="29"/>
  <c r="K538" i="29"/>
  <c r="I538" i="29"/>
  <c r="G538" i="29"/>
  <c r="X538" i="29"/>
  <c r="V538" i="29"/>
  <c r="T538" i="29"/>
  <c r="R538" i="29"/>
  <c r="P538" i="29"/>
  <c r="N538" i="29"/>
  <c r="L538" i="29"/>
  <c r="J538" i="29"/>
  <c r="H538" i="29"/>
  <c r="F538" i="29"/>
  <c r="D538" i="29"/>
  <c r="B538" i="29"/>
  <c r="E538" i="29"/>
  <c r="C538" i="29"/>
  <c r="X534" i="29"/>
  <c r="V534" i="29"/>
  <c r="T534" i="29"/>
  <c r="R534" i="29"/>
  <c r="P534" i="29"/>
  <c r="N534" i="29"/>
  <c r="L534" i="29"/>
  <c r="J534" i="29"/>
  <c r="H534" i="29"/>
  <c r="F534" i="29"/>
  <c r="D534" i="29"/>
  <c r="B534" i="29"/>
  <c r="Y534" i="29"/>
  <c r="W534" i="29"/>
  <c r="U534" i="29"/>
  <c r="S534" i="29"/>
  <c r="Q534" i="29"/>
  <c r="O534" i="29"/>
  <c r="M534" i="29"/>
  <c r="K534" i="29"/>
  <c r="I534" i="29"/>
  <c r="G534" i="29"/>
  <c r="E534" i="29"/>
  <c r="C534" i="29"/>
  <c r="Y530" i="29"/>
  <c r="W530" i="29"/>
  <c r="U530" i="29"/>
  <c r="S530" i="29"/>
  <c r="Q530" i="29"/>
  <c r="O530" i="29"/>
  <c r="M530" i="29"/>
  <c r="K530" i="29"/>
  <c r="I530" i="29"/>
  <c r="G530" i="29"/>
  <c r="E530" i="29"/>
  <c r="C530" i="29"/>
  <c r="X530" i="29"/>
  <c r="T530" i="29"/>
  <c r="P530" i="29"/>
  <c r="L530" i="29"/>
  <c r="H530" i="29"/>
  <c r="D530" i="29"/>
  <c r="V530" i="29"/>
  <c r="R530" i="29"/>
  <c r="N530" i="29"/>
  <c r="J530" i="29"/>
  <c r="F530" i="29"/>
  <c r="B530" i="29"/>
  <c r="X524" i="29"/>
  <c r="V524" i="29"/>
  <c r="T524" i="29"/>
  <c r="R524" i="29"/>
  <c r="P524" i="29"/>
  <c r="N524" i="29"/>
  <c r="L524" i="29"/>
  <c r="J524" i="29"/>
  <c r="H524" i="29"/>
  <c r="F524" i="29"/>
  <c r="D524" i="29"/>
  <c r="B524" i="29"/>
  <c r="Y524" i="29"/>
  <c r="W524" i="29"/>
  <c r="U524" i="29"/>
  <c r="S524" i="29"/>
  <c r="Q524" i="29"/>
  <c r="O524" i="29"/>
  <c r="M524" i="29"/>
  <c r="K524" i="29"/>
  <c r="I524" i="29"/>
  <c r="G524" i="29"/>
  <c r="E524" i="29"/>
  <c r="C524" i="29"/>
  <c r="X520" i="29"/>
  <c r="V520" i="29"/>
  <c r="T520" i="29"/>
  <c r="R520" i="29"/>
  <c r="P520" i="29"/>
  <c r="N520" i="29"/>
  <c r="L520" i="29"/>
  <c r="J520" i="29"/>
  <c r="H520" i="29"/>
  <c r="F520" i="29"/>
  <c r="D520" i="29"/>
  <c r="B520" i="29"/>
  <c r="Y520" i="29"/>
  <c r="W520" i="29"/>
  <c r="U520" i="29"/>
  <c r="S520" i="29"/>
  <c r="Q520" i="29"/>
  <c r="O520" i="29"/>
  <c r="M520" i="29"/>
  <c r="K520" i="29"/>
  <c r="I520" i="29"/>
  <c r="G520" i="29"/>
  <c r="E520" i="29"/>
  <c r="C520" i="29"/>
  <c r="Y516" i="29"/>
  <c r="W516" i="29"/>
  <c r="U516" i="29"/>
  <c r="S516" i="29"/>
  <c r="Q516" i="29"/>
  <c r="O516" i="29"/>
  <c r="M516" i="29"/>
  <c r="K516" i="29"/>
  <c r="I516" i="29"/>
  <c r="G516" i="29"/>
  <c r="E516" i="29"/>
  <c r="C516" i="29"/>
  <c r="X516" i="29"/>
  <c r="T516" i="29"/>
  <c r="P516" i="29"/>
  <c r="L516" i="29"/>
  <c r="H516" i="29"/>
  <c r="D516" i="29"/>
  <c r="V516" i="29"/>
  <c r="R516" i="29"/>
  <c r="N516" i="29"/>
  <c r="J516" i="29"/>
  <c r="F516" i="29"/>
  <c r="B516" i="29"/>
  <c r="Y512" i="29"/>
  <c r="W512" i="29"/>
  <c r="U512" i="29"/>
  <c r="S512" i="29"/>
  <c r="Q512" i="29"/>
  <c r="O512" i="29"/>
  <c r="M512" i="29"/>
  <c r="K512" i="29"/>
  <c r="I512" i="29"/>
  <c r="G512" i="29"/>
  <c r="E512" i="29"/>
  <c r="C512" i="29"/>
  <c r="X512" i="29"/>
  <c r="V512" i="29"/>
  <c r="T512" i="29"/>
  <c r="R512" i="29"/>
  <c r="P512" i="29"/>
  <c r="N512" i="29"/>
  <c r="L512" i="29"/>
  <c r="J512" i="29"/>
  <c r="H512" i="29"/>
  <c r="F512" i="29"/>
  <c r="D512" i="29"/>
  <c r="B512" i="29"/>
  <c r="Y510" i="29"/>
  <c r="W510" i="29"/>
  <c r="U510" i="29"/>
  <c r="S510" i="29"/>
  <c r="Q510" i="29"/>
  <c r="O510" i="29"/>
  <c r="M510" i="29"/>
  <c r="K510" i="29"/>
  <c r="I510" i="29"/>
  <c r="G510" i="29"/>
  <c r="E510" i="29"/>
  <c r="C510" i="29"/>
  <c r="X510" i="29"/>
  <c r="V510" i="29"/>
  <c r="T510" i="29"/>
  <c r="R510" i="29"/>
  <c r="P510" i="29"/>
  <c r="N510" i="29"/>
  <c r="L510" i="29"/>
  <c r="J510" i="29"/>
  <c r="H510" i="29"/>
  <c r="F510" i="29"/>
  <c r="D510" i="29"/>
  <c r="B510" i="29"/>
  <c r="Y506" i="29"/>
  <c r="W506" i="29"/>
  <c r="U506" i="29"/>
  <c r="S506" i="29"/>
  <c r="Q506" i="29"/>
  <c r="O506" i="29"/>
  <c r="M506" i="29"/>
  <c r="K506" i="29"/>
  <c r="I506" i="29"/>
  <c r="G506" i="29"/>
  <c r="E506" i="29"/>
  <c r="C506" i="29"/>
  <c r="X506" i="29"/>
  <c r="V506" i="29"/>
  <c r="T506" i="29"/>
  <c r="R506" i="29"/>
  <c r="P506" i="29"/>
  <c r="N506" i="29"/>
  <c r="L506" i="29"/>
  <c r="J506" i="29"/>
  <c r="H506" i="29"/>
  <c r="F506" i="29"/>
  <c r="D506" i="29"/>
  <c r="B506" i="29"/>
  <c r="Y502" i="29"/>
  <c r="W502" i="29"/>
  <c r="U502" i="29"/>
  <c r="S502" i="29"/>
  <c r="Q502" i="29"/>
  <c r="O502" i="29"/>
  <c r="M502" i="29"/>
  <c r="K502" i="29"/>
  <c r="X502" i="29"/>
  <c r="V502" i="29"/>
  <c r="T502" i="29"/>
  <c r="R502" i="29"/>
  <c r="P502" i="29"/>
  <c r="N502" i="29"/>
  <c r="L502" i="29"/>
  <c r="J502" i="29"/>
  <c r="H502" i="29"/>
  <c r="F502" i="29"/>
  <c r="D502" i="29"/>
  <c r="B502" i="29"/>
  <c r="I502" i="29"/>
  <c r="E502" i="29"/>
  <c r="G502" i="29"/>
  <c r="C502" i="29"/>
  <c r="X498" i="29"/>
  <c r="V498" i="29"/>
  <c r="T498" i="29"/>
  <c r="R498" i="29"/>
  <c r="P498" i="29"/>
  <c r="N498" i="29"/>
  <c r="L498" i="29"/>
  <c r="J498" i="29"/>
  <c r="H498" i="29"/>
  <c r="F498" i="29"/>
  <c r="D498" i="29"/>
  <c r="B498" i="29"/>
  <c r="Y498" i="29"/>
  <c r="W498" i="29"/>
  <c r="U498" i="29"/>
  <c r="S498" i="29"/>
  <c r="Q498" i="29"/>
  <c r="O498" i="29"/>
  <c r="M498" i="29"/>
  <c r="K498" i="29"/>
  <c r="I498" i="29"/>
  <c r="G498" i="29"/>
  <c r="E498" i="29"/>
  <c r="C498" i="29"/>
  <c r="X496" i="29"/>
  <c r="V496" i="29"/>
  <c r="T496" i="29"/>
  <c r="R496" i="29"/>
  <c r="P496" i="29"/>
  <c r="N496" i="29"/>
  <c r="L496" i="29"/>
  <c r="J496" i="29"/>
  <c r="H496" i="29"/>
  <c r="F496" i="29"/>
  <c r="D496" i="29"/>
  <c r="B496" i="29"/>
  <c r="Y496" i="29"/>
  <c r="W496" i="29"/>
  <c r="U496" i="29"/>
  <c r="S496" i="29"/>
  <c r="Q496" i="29"/>
  <c r="O496" i="29"/>
  <c r="M496" i="29"/>
  <c r="K496" i="29"/>
  <c r="I496" i="29"/>
  <c r="G496" i="29"/>
  <c r="E496" i="29"/>
  <c r="C496" i="29"/>
  <c r="X490" i="29"/>
  <c r="V490" i="29"/>
  <c r="T490" i="29"/>
  <c r="R490" i="29"/>
  <c r="P490" i="29"/>
  <c r="N490" i="29"/>
  <c r="L490" i="29"/>
  <c r="J490" i="29"/>
  <c r="H490" i="29"/>
  <c r="F490" i="29"/>
  <c r="D490" i="29"/>
  <c r="B490" i="29"/>
  <c r="Y490" i="29"/>
  <c r="W490" i="29"/>
  <c r="U490" i="29"/>
  <c r="S490" i="29"/>
  <c r="Q490" i="29"/>
  <c r="O490" i="29"/>
  <c r="M490" i="29"/>
  <c r="K490" i="29"/>
  <c r="I490" i="29"/>
  <c r="G490" i="29"/>
  <c r="E490" i="29"/>
  <c r="C490" i="29"/>
  <c r="X486" i="29"/>
  <c r="V486" i="29"/>
  <c r="T486" i="29"/>
  <c r="R486" i="29"/>
  <c r="P486" i="29"/>
  <c r="N486" i="29"/>
  <c r="L486" i="29"/>
  <c r="J486" i="29"/>
  <c r="H486" i="29"/>
  <c r="F486" i="29"/>
  <c r="D486" i="29"/>
  <c r="B486" i="29"/>
  <c r="Y486" i="29"/>
  <c r="W486" i="29"/>
  <c r="U486" i="29"/>
  <c r="S486" i="29"/>
  <c r="Q486" i="29"/>
  <c r="O486" i="29"/>
  <c r="M486" i="29"/>
  <c r="K486" i="29"/>
  <c r="I486" i="29"/>
  <c r="G486" i="29"/>
  <c r="E486" i="29"/>
  <c r="C486" i="29"/>
  <c r="X484" i="29"/>
  <c r="V484" i="29"/>
  <c r="T484" i="29"/>
  <c r="R484" i="29"/>
  <c r="P484" i="29"/>
  <c r="N484" i="29"/>
  <c r="L484" i="29"/>
  <c r="J484" i="29"/>
  <c r="H484" i="29"/>
  <c r="F484" i="29"/>
  <c r="D484" i="29"/>
  <c r="B484" i="29"/>
  <c r="Y484" i="29"/>
  <c r="W484" i="29"/>
  <c r="U484" i="29"/>
  <c r="S484" i="29"/>
  <c r="Q484" i="29"/>
  <c r="O484" i="29"/>
  <c r="M484" i="29"/>
  <c r="K484" i="29"/>
  <c r="I484" i="29"/>
  <c r="G484" i="29"/>
  <c r="E484" i="29"/>
  <c r="C484" i="29"/>
  <c r="X478" i="29"/>
  <c r="V478" i="29"/>
  <c r="T478" i="29"/>
  <c r="R478" i="29"/>
  <c r="P478" i="29"/>
  <c r="N478" i="29"/>
  <c r="L478" i="29"/>
  <c r="J478" i="29"/>
  <c r="H478" i="29"/>
  <c r="F478" i="29"/>
  <c r="D478" i="29"/>
  <c r="B478" i="29"/>
  <c r="Y478" i="29"/>
  <c r="W478" i="29"/>
  <c r="U478" i="29"/>
  <c r="S478" i="29"/>
  <c r="Q478" i="29"/>
  <c r="O478" i="29"/>
  <c r="M478" i="29"/>
  <c r="K478" i="29"/>
  <c r="I478" i="29"/>
  <c r="G478" i="29"/>
  <c r="E478" i="29"/>
  <c r="C478" i="29"/>
  <c r="X476" i="29"/>
  <c r="V476" i="29"/>
  <c r="T476" i="29"/>
  <c r="R476" i="29"/>
  <c r="P476" i="29"/>
  <c r="N476" i="29"/>
  <c r="L476" i="29"/>
  <c r="J476" i="29"/>
  <c r="H476" i="29"/>
  <c r="F476" i="29"/>
  <c r="D476" i="29"/>
  <c r="B476" i="29"/>
  <c r="Y476" i="29"/>
  <c r="W476" i="29"/>
  <c r="U476" i="29"/>
  <c r="S476" i="29"/>
  <c r="Q476" i="29"/>
  <c r="O476" i="29"/>
  <c r="M476" i="29"/>
  <c r="K476" i="29"/>
  <c r="I476" i="29"/>
  <c r="G476" i="29"/>
  <c r="E476" i="29"/>
  <c r="C476" i="29"/>
  <c r="Y472" i="29"/>
  <c r="W472" i="29"/>
  <c r="U472" i="29"/>
  <c r="S472" i="29"/>
  <c r="Q472" i="29"/>
  <c r="O472" i="29"/>
  <c r="M472" i="29"/>
  <c r="V472" i="29"/>
  <c r="R472" i="29"/>
  <c r="N472" i="29"/>
  <c r="K472" i="29"/>
  <c r="I472" i="29"/>
  <c r="G472" i="29"/>
  <c r="E472" i="29"/>
  <c r="C472" i="29"/>
  <c r="X472" i="29"/>
  <c r="T472" i="29"/>
  <c r="P472" i="29"/>
  <c r="L472" i="29"/>
  <c r="J472" i="29"/>
  <c r="H472" i="29"/>
  <c r="F472" i="29"/>
  <c r="D472" i="29"/>
  <c r="B472" i="29"/>
  <c r="Y468" i="29"/>
  <c r="W468" i="29"/>
  <c r="U468" i="29"/>
  <c r="S468" i="29"/>
  <c r="Q468" i="29"/>
  <c r="O468" i="29"/>
  <c r="M468" i="29"/>
  <c r="K468" i="29"/>
  <c r="I468" i="29"/>
  <c r="G468" i="29"/>
  <c r="E468" i="29"/>
  <c r="C468" i="29"/>
  <c r="X468" i="29"/>
  <c r="V468" i="29"/>
  <c r="T468" i="29"/>
  <c r="R468" i="29"/>
  <c r="P468" i="29"/>
  <c r="N468" i="29"/>
  <c r="L468" i="29"/>
  <c r="J468" i="29"/>
  <c r="H468" i="29"/>
  <c r="F468" i="29"/>
  <c r="D468" i="29"/>
  <c r="B468" i="29"/>
  <c r="Y464" i="29"/>
  <c r="W464" i="29"/>
  <c r="U464" i="29"/>
  <c r="S464" i="29"/>
  <c r="Q464" i="29"/>
  <c r="O464" i="29"/>
  <c r="M464" i="29"/>
  <c r="K464" i="29"/>
  <c r="I464" i="29"/>
  <c r="G464" i="29"/>
  <c r="E464" i="29"/>
  <c r="C464" i="29"/>
  <c r="X464" i="29"/>
  <c r="V464" i="29"/>
  <c r="T464" i="29"/>
  <c r="R464" i="29"/>
  <c r="P464" i="29"/>
  <c r="N464" i="29"/>
  <c r="L464" i="29"/>
  <c r="J464" i="29"/>
  <c r="H464" i="29"/>
  <c r="F464" i="29"/>
  <c r="D464" i="29"/>
  <c r="B464" i="29"/>
  <c r="Y458" i="29"/>
  <c r="W458" i="29"/>
  <c r="U458" i="29"/>
  <c r="S458" i="29"/>
  <c r="Q458" i="29"/>
  <c r="O458" i="29"/>
  <c r="M458" i="29"/>
  <c r="K458" i="29"/>
  <c r="I458" i="29"/>
  <c r="G458" i="29"/>
  <c r="E458" i="29"/>
  <c r="C458" i="29"/>
  <c r="X458" i="29"/>
  <c r="V458" i="29"/>
  <c r="T458" i="29"/>
  <c r="R458" i="29"/>
  <c r="P458" i="29"/>
  <c r="N458" i="29"/>
  <c r="L458" i="29"/>
  <c r="J458" i="29"/>
  <c r="H458" i="29"/>
  <c r="F458" i="29"/>
  <c r="D458" i="29"/>
  <c r="B458" i="29"/>
  <c r="Y454" i="29"/>
  <c r="W454" i="29"/>
  <c r="U454" i="29"/>
  <c r="S454" i="29"/>
  <c r="Q454" i="29"/>
  <c r="O454" i="29"/>
  <c r="M454" i="29"/>
  <c r="K454" i="29"/>
  <c r="I454" i="29"/>
  <c r="G454" i="29"/>
  <c r="E454" i="29"/>
  <c r="C454" i="29"/>
  <c r="X454" i="29"/>
  <c r="V454" i="29"/>
  <c r="T454" i="29"/>
  <c r="R454" i="29"/>
  <c r="P454" i="29"/>
  <c r="N454" i="29"/>
  <c r="L454" i="29"/>
  <c r="J454" i="29"/>
  <c r="H454" i="29"/>
  <c r="F454" i="29"/>
  <c r="D454" i="29"/>
  <c r="B454" i="29"/>
  <c r="Y450" i="29"/>
  <c r="W450" i="29"/>
  <c r="U450" i="29"/>
  <c r="S450" i="29"/>
  <c r="Q450" i="29"/>
  <c r="O450" i="29"/>
  <c r="M450" i="29"/>
  <c r="K450" i="29"/>
  <c r="I450" i="29"/>
  <c r="G450" i="29"/>
  <c r="E450" i="29"/>
  <c r="C450" i="29"/>
  <c r="X450" i="29"/>
  <c r="V450" i="29"/>
  <c r="T450" i="29"/>
  <c r="R450" i="29"/>
  <c r="P450" i="29"/>
  <c r="N450" i="29"/>
  <c r="L450" i="29"/>
  <c r="J450" i="29"/>
  <c r="H450" i="29"/>
  <c r="F450" i="29"/>
  <c r="D450" i="29"/>
  <c r="B450" i="29"/>
  <c r="Y446" i="29"/>
  <c r="W446" i="29"/>
  <c r="U446" i="29"/>
  <c r="S446" i="29"/>
  <c r="Q446" i="29"/>
  <c r="O446" i="29"/>
  <c r="M446" i="29"/>
  <c r="K446" i="29"/>
  <c r="I446" i="29"/>
  <c r="G446" i="29"/>
  <c r="E446" i="29"/>
  <c r="C446" i="29"/>
  <c r="X446" i="29"/>
  <c r="V446" i="29"/>
  <c r="T446" i="29"/>
  <c r="R446" i="29"/>
  <c r="P446" i="29"/>
  <c r="N446" i="29"/>
  <c r="L446" i="29"/>
  <c r="J446" i="29"/>
  <c r="H446" i="29"/>
  <c r="F446" i="29"/>
  <c r="D446" i="29"/>
  <c r="B446" i="29"/>
  <c r="X442" i="29"/>
  <c r="V442" i="29"/>
  <c r="T442" i="29"/>
  <c r="R442" i="29"/>
  <c r="P442" i="29"/>
  <c r="N442" i="29"/>
  <c r="L442" i="29"/>
  <c r="J442" i="29"/>
  <c r="H442" i="29"/>
  <c r="F442" i="29"/>
  <c r="D442" i="29"/>
  <c r="B442" i="29"/>
  <c r="Y442" i="29"/>
  <c r="W442" i="29"/>
  <c r="U442" i="29"/>
  <c r="S442" i="29"/>
  <c r="Q442" i="29"/>
  <c r="O442" i="29"/>
  <c r="M442" i="29"/>
  <c r="K442" i="29"/>
  <c r="I442" i="29"/>
  <c r="G442" i="29"/>
  <c r="E442" i="29"/>
  <c r="C442" i="29"/>
  <c r="X440" i="29"/>
  <c r="V440" i="29"/>
  <c r="T440" i="29"/>
  <c r="R440" i="29"/>
  <c r="P440" i="29"/>
  <c r="N440" i="29"/>
  <c r="L440" i="29"/>
  <c r="J440" i="29"/>
  <c r="H440" i="29"/>
  <c r="F440" i="29"/>
  <c r="D440" i="29"/>
  <c r="B440" i="29"/>
  <c r="Y440" i="29"/>
  <c r="W440" i="29"/>
  <c r="U440" i="29"/>
  <c r="S440" i="29"/>
  <c r="Q440" i="29"/>
  <c r="O440" i="29"/>
  <c r="M440" i="29"/>
  <c r="K440" i="29"/>
  <c r="I440" i="29"/>
  <c r="G440" i="29"/>
  <c r="E440" i="29"/>
  <c r="C440" i="29"/>
  <c r="X436" i="29"/>
  <c r="V436" i="29"/>
  <c r="T436" i="29"/>
  <c r="R436" i="29"/>
  <c r="P436" i="29"/>
  <c r="N436" i="29"/>
  <c r="L436" i="29"/>
  <c r="J436" i="29"/>
  <c r="H436" i="29"/>
  <c r="F436" i="29"/>
  <c r="D436" i="29"/>
  <c r="B436" i="29"/>
  <c r="Y436" i="29"/>
  <c r="W436" i="29"/>
  <c r="U436" i="29"/>
  <c r="S436" i="29"/>
  <c r="Q436" i="29"/>
  <c r="O436" i="29"/>
  <c r="M436" i="29"/>
  <c r="K436" i="29"/>
  <c r="I436" i="29"/>
  <c r="G436" i="29"/>
  <c r="E436" i="29"/>
  <c r="C436" i="29"/>
  <c r="X432" i="29"/>
  <c r="V432" i="29"/>
  <c r="T432" i="29"/>
  <c r="R432" i="29"/>
  <c r="P432" i="29"/>
  <c r="N432" i="29"/>
  <c r="L432" i="29"/>
  <c r="J432" i="29"/>
  <c r="H432" i="29"/>
  <c r="F432" i="29"/>
  <c r="D432" i="29"/>
  <c r="B432" i="29"/>
  <c r="Y432" i="29"/>
  <c r="W432" i="29"/>
  <c r="U432" i="29"/>
  <c r="S432" i="29"/>
  <c r="Q432" i="29"/>
  <c r="O432" i="29"/>
  <c r="M432" i="29"/>
  <c r="K432" i="29"/>
  <c r="I432" i="29"/>
  <c r="G432" i="29"/>
  <c r="E432" i="29"/>
  <c r="C432" i="29"/>
  <c r="X426" i="29"/>
  <c r="V426" i="29"/>
  <c r="T426" i="29"/>
  <c r="R426" i="29"/>
  <c r="P426" i="29"/>
  <c r="N426" i="29"/>
  <c r="L426" i="29"/>
  <c r="J426" i="29"/>
  <c r="H426" i="29"/>
  <c r="F426" i="29"/>
  <c r="D426" i="29"/>
  <c r="B426" i="29"/>
  <c r="Y426" i="29"/>
  <c r="W426" i="29"/>
  <c r="U426" i="29"/>
  <c r="S426" i="29"/>
  <c r="Q426" i="29"/>
  <c r="O426" i="29"/>
  <c r="M426" i="29"/>
  <c r="K426" i="29"/>
  <c r="I426" i="29"/>
  <c r="G426" i="29"/>
  <c r="E426" i="29"/>
  <c r="C426" i="29"/>
  <c r="X422" i="29"/>
  <c r="V422" i="29"/>
  <c r="T422" i="29"/>
  <c r="R422" i="29"/>
  <c r="P422" i="29"/>
  <c r="N422" i="29"/>
  <c r="L422" i="29"/>
  <c r="J422" i="29"/>
  <c r="H422" i="29"/>
  <c r="F422" i="29"/>
  <c r="D422" i="29"/>
  <c r="B422" i="29"/>
  <c r="Y422" i="29"/>
  <c r="W422" i="29"/>
  <c r="U422" i="29"/>
  <c r="S422" i="29"/>
  <c r="Q422" i="29"/>
  <c r="O422" i="29"/>
  <c r="M422" i="29"/>
  <c r="K422" i="29"/>
  <c r="I422" i="29"/>
  <c r="G422" i="29"/>
  <c r="E422" i="29"/>
  <c r="C422" i="29"/>
  <c r="X418" i="29"/>
  <c r="V418" i="29"/>
  <c r="T418" i="29"/>
  <c r="R418" i="29"/>
  <c r="P418" i="29"/>
  <c r="N418" i="29"/>
  <c r="L418" i="29"/>
  <c r="J418" i="29"/>
  <c r="H418" i="29"/>
  <c r="F418" i="29"/>
  <c r="D418" i="29"/>
  <c r="B418" i="29"/>
  <c r="Y418" i="29"/>
  <c r="W418" i="29"/>
  <c r="U418" i="29"/>
  <c r="S418" i="29"/>
  <c r="Q418" i="29"/>
  <c r="O418" i="29"/>
  <c r="M418" i="29"/>
  <c r="K418" i="29"/>
  <c r="I418" i="29"/>
  <c r="G418" i="29"/>
  <c r="E418" i="29"/>
  <c r="C418" i="29"/>
  <c r="X416" i="29"/>
  <c r="V416" i="29"/>
  <c r="T416" i="29"/>
  <c r="R416" i="29"/>
  <c r="P416" i="29"/>
  <c r="N416" i="29"/>
  <c r="L416" i="29"/>
  <c r="J416" i="29"/>
  <c r="H416" i="29"/>
  <c r="F416" i="29"/>
  <c r="D416" i="29"/>
  <c r="B416" i="29"/>
  <c r="Y416" i="29"/>
  <c r="W416" i="29"/>
  <c r="U416" i="29"/>
  <c r="S416" i="29"/>
  <c r="Q416" i="29"/>
  <c r="O416" i="29"/>
  <c r="M416" i="29"/>
  <c r="K416" i="29"/>
  <c r="I416" i="29"/>
  <c r="G416" i="29"/>
  <c r="E416" i="29"/>
  <c r="C416" i="29"/>
  <c r="X412" i="29"/>
  <c r="V412" i="29"/>
  <c r="T412" i="29"/>
  <c r="R412" i="29"/>
  <c r="P412" i="29"/>
  <c r="N412" i="29"/>
  <c r="L412" i="29"/>
  <c r="J412" i="29"/>
  <c r="H412" i="29"/>
  <c r="F412" i="29"/>
  <c r="D412" i="29"/>
  <c r="B412" i="29"/>
  <c r="Y412" i="29"/>
  <c r="W412" i="29"/>
  <c r="U412" i="29"/>
  <c r="S412" i="29"/>
  <c r="Q412" i="29"/>
  <c r="O412" i="29"/>
  <c r="M412" i="29"/>
  <c r="K412" i="29"/>
  <c r="I412" i="29"/>
  <c r="G412" i="29"/>
  <c r="E412" i="29"/>
  <c r="C412" i="29"/>
  <c r="X408" i="29"/>
  <c r="V408" i="29"/>
  <c r="T408" i="29"/>
  <c r="R408" i="29"/>
  <c r="P408" i="29"/>
  <c r="N408" i="29"/>
  <c r="L408" i="29"/>
  <c r="J408" i="29"/>
  <c r="H408" i="29"/>
  <c r="F408" i="29"/>
  <c r="D408" i="29"/>
  <c r="B408" i="29"/>
  <c r="Y408" i="29"/>
  <c r="W408" i="29"/>
  <c r="U408" i="29"/>
  <c r="S408" i="29"/>
  <c r="Q408" i="29"/>
  <c r="O408" i="29"/>
  <c r="M408" i="29"/>
  <c r="K408" i="29"/>
  <c r="I408" i="29"/>
  <c r="G408" i="29"/>
  <c r="E408" i="29"/>
  <c r="C408" i="29"/>
  <c r="X404" i="29"/>
  <c r="V404" i="29"/>
  <c r="T404" i="29"/>
  <c r="R404" i="29"/>
  <c r="P404" i="29"/>
  <c r="N404" i="29"/>
  <c r="L404" i="29"/>
  <c r="J404" i="29"/>
  <c r="H404" i="29"/>
  <c r="F404" i="29"/>
  <c r="D404" i="29"/>
  <c r="B404" i="29"/>
  <c r="Y404" i="29"/>
  <c r="W404" i="29"/>
  <c r="U404" i="29"/>
  <c r="S404" i="29"/>
  <c r="Q404" i="29"/>
  <c r="O404" i="29"/>
  <c r="M404" i="29"/>
  <c r="K404" i="29"/>
  <c r="I404" i="29"/>
  <c r="G404" i="29"/>
  <c r="E404" i="29"/>
  <c r="C404" i="29"/>
  <c r="X400" i="29"/>
  <c r="V400" i="29"/>
  <c r="T400" i="29"/>
  <c r="R400" i="29"/>
  <c r="P400" i="29"/>
  <c r="N400" i="29"/>
  <c r="L400" i="29"/>
  <c r="J400" i="29"/>
  <c r="H400" i="29"/>
  <c r="F400" i="29"/>
  <c r="D400" i="29"/>
  <c r="B400" i="29"/>
  <c r="Y400" i="29"/>
  <c r="W400" i="29"/>
  <c r="U400" i="29"/>
  <c r="S400" i="29"/>
  <c r="Q400" i="29"/>
  <c r="O400" i="29"/>
  <c r="M400" i="29"/>
  <c r="K400" i="29"/>
  <c r="I400" i="29"/>
  <c r="G400" i="29"/>
  <c r="E400" i="29"/>
  <c r="C400" i="29"/>
  <c r="X396" i="29"/>
  <c r="V396" i="29"/>
  <c r="T396" i="29"/>
  <c r="R396" i="29"/>
  <c r="P396" i="29"/>
  <c r="N396" i="29"/>
  <c r="L396" i="29"/>
  <c r="J396" i="29"/>
  <c r="H396" i="29"/>
  <c r="F396" i="29"/>
  <c r="D396" i="29"/>
  <c r="B396" i="29"/>
  <c r="Y396" i="29"/>
  <c r="W396" i="29"/>
  <c r="U396" i="29"/>
  <c r="S396" i="29"/>
  <c r="Q396" i="29"/>
  <c r="O396" i="29"/>
  <c r="M396" i="29"/>
  <c r="K396" i="29"/>
  <c r="I396" i="29"/>
  <c r="G396" i="29"/>
  <c r="E396" i="29"/>
  <c r="C396" i="29"/>
  <c r="X392" i="29"/>
  <c r="V392" i="29"/>
  <c r="T392" i="29"/>
  <c r="R392" i="29"/>
  <c r="P392" i="29"/>
  <c r="N392" i="29"/>
  <c r="L392" i="29"/>
  <c r="J392" i="29"/>
  <c r="H392" i="29"/>
  <c r="F392" i="29"/>
  <c r="D392" i="29"/>
  <c r="B392" i="29"/>
  <c r="Y392" i="29"/>
  <c r="W392" i="29"/>
  <c r="U392" i="29"/>
  <c r="S392" i="29"/>
  <c r="Q392" i="29"/>
  <c r="O392" i="29"/>
  <c r="M392" i="29"/>
  <c r="K392" i="29"/>
  <c r="I392" i="29"/>
  <c r="G392" i="29"/>
  <c r="E392" i="29"/>
  <c r="C392" i="29"/>
  <c r="X386" i="29"/>
  <c r="V386" i="29"/>
  <c r="T386" i="29"/>
  <c r="R386" i="29"/>
  <c r="P386" i="29"/>
  <c r="N386" i="29"/>
  <c r="L386" i="29"/>
  <c r="J386" i="29"/>
  <c r="H386" i="29"/>
  <c r="F386" i="29"/>
  <c r="D386" i="29"/>
  <c r="B386" i="29"/>
  <c r="Y386" i="29"/>
  <c r="W386" i="29"/>
  <c r="U386" i="29"/>
  <c r="S386" i="29"/>
  <c r="Q386" i="29"/>
  <c r="O386" i="29"/>
  <c r="M386" i="29"/>
  <c r="K386" i="29"/>
  <c r="I386" i="29"/>
  <c r="G386" i="29"/>
  <c r="E386" i="29"/>
  <c r="C386" i="29"/>
  <c r="X382" i="29"/>
  <c r="V382" i="29"/>
  <c r="T382" i="29"/>
  <c r="R382" i="29"/>
  <c r="P382" i="29"/>
  <c r="N382" i="29"/>
  <c r="L382" i="29"/>
  <c r="J382" i="29"/>
  <c r="H382" i="29"/>
  <c r="F382" i="29"/>
  <c r="D382" i="29"/>
  <c r="B382" i="29"/>
  <c r="Y382" i="29"/>
  <c r="W382" i="29"/>
  <c r="U382" i="29"/>
  <c r="S382" i="29"/>
  <c r="Q382" i="29"/>
  <c r="O382" i="29"/>
  <c r="M382" i="29"/>
  <c r="K382" i="29"/>
  <c r="I382" i="29"/>
  <c r="G382" i="29"/>
  <c r="E382" i="29"/>
  <c r="C382" i="29"/>
  <c r="X378" i="29"/>
  <c r="V378" i="29"/>
  <c r="T378" i="29"/>
  <c r="R378" i="29"/>
  <c r="P378" i="29"/>
  <c r="N378" i="29"/>
  <c r="L378" i="29"/>
  <c r="J378" i="29"/>
  <c r="H378" i="29"/>
  <c r="F378" i="29"/>
  <c r="D378" i="29"/>
  <c r="B378" i="29"/>
  <c r="Y378" i="29"/>
  <c r="W378" i="29"/>
  <c r="U378" i="29"/>
  <c r="S378" i="29"/>
  <c r="Q378" i="29"/>
  <c r="O378" i="29"/>
  <c r="M378" i="29"/>
  <c r="K378" i="29"/>
  <c r="I378" i="29"/>
  <c r="G378" i="29"/>
  <c r="E378" i="29"/>
  <c r="C378" i="29"/>
  <c r="X374" i="29"/>
  <c r="V374" i="29"/>
  <c r="T374" i="29"/>
  <c r="R374" i="29"/>
  <c r="P374" i="29"/>
  <c r="N374" i="29"/>
  <c r="L374" i="29"/>
  <c r="J374" i="29"/>
  <c r="H374" i="29"/>
  <c r="F374" i="29"/>
  <c r="D374" i="29"/>
  <c r="B374" i="29"/>
  <c r="Y374" i="29"/>
  <c r="W374" i="29"/>
  <c r="U374" i="29"/>
  <c r="S374" i="29"/>
  <c r="Q374" i="29"/>
  <c r="O374" i="29"/>
  <c r="M374" i="29"/>
  <c r="K374" i="29"/>
  <c r="I374" i="29"/>
  <c r="G374" i="29"/>
  <c r="E374" i="29"/>
  <c r="C374" i="29"/>
  <c r="X370" i="29"/>
  <c r="V370" i="29"/>
  <c r="T370" i="29"/>
  <c r="R370" i="29"/>
  <c r="P370" i="29"/>
  <c r="N370" i="29"/>
  <c r="L370" i="29"/>
  <c r="J370" i="29"/>
  <c r="H370" i="29"/>
  <c r="F370" i="29"/>
  <c r="D370" i="29"/>
  <c r="B370" i="29"/>
  <c r="Y370" i="29"/>
  <c r="W370" i="29"/>
  <c r="U370" i="29"/>
  <c r="S370" i="29"/>
  <c r="Q370" i="29"/>
  <c r="O370" i="29"/>
  <c r="M370" i="29"/>
  <c r="K370" i="29"/>
  <c r="I370" i="29"/>
  <c r="G370" i="29"/>
  <c r="E370" i="29"/>
  <c r="C370" i="29"/>
  <c r="X366" i="29"/>
  <c r="V366" i="29"/>
  <c r="T366" i="29"/>
  <c r="R366" i="29"/>
  <c r="P366" i="29"/>
  <c r="N366" i="29"/>
  <c r="L366" i="29"/>
  <c r="J366" i="29"/>
  <c r="H366" i="29"/>
  <c r="F366" i="29"/>
  <c r="D366" i="29"/>
  <c r="B366" i="29"/>
  <c r="Y366" i="29"/>
  <c r="W366" i="29"/>
  <c r="U366" i="29"/>
  <c r="S366" i="29"/>
  <c r="Q366" i="29"/>
  <c r="O366" i="29"/>
  <c r="M366" i="29"/>
  <c r="K366" i="29"/>
  <c r="I366" i="29"/>
  <c r="G366" i="29"/>
  <c r="E366" i="29"/>
  <c r="C366" i="29"/>
  <c r="X362" i="29"/>
  <c r="V362" i="29"/>
  <c r="T362" i="29"/>
  <c r="R362" i="29"/>
  <c r="P362" i="29"/>
  <c r="N362" i="29"/>
  <c r="L362" i="29"/>
  <c r="J362" i="29"/>
  <c r="H362" i="29"/>
  <c r="F362" i="29"/>
  <c r="D362" i="29"/>
  <c r="B362" i="29"/>
  <c r="Y362" i="29"/>
  <c r="W362" i="29"/>
  <c r="U362" i="29"/>
  <c r="S362" i="29"/>
  <c r="Q362" i="29"/>
  <c r="O362" i="29"/>
  <c r="M362" i="29"/>
  <c r="K362" i="29"/>
  <c r="I362" i="29"/>
  <c r="G362" i="29"/>
  <c r="E362" i="29"/>
  <c r="C362" i="29"/>
  <c r="X358" i="29"/>
  <c r="V358" i="29"/>
  <c r="T358" i="29"/>
  <c r="R358" i="29"/>
  <c r="P358" i="29"/>
  <c r="N358" i="29"/>
  <c r="L358" i="29"/>
  <c r="J358" i="29"/>
  <c r="H358" i="29"/>
  <c r="F358" i="29"/>
  <c r="D358" i="29"/>
  <c r="B358" i="29"/>
  <c r="Y358" i="29"/>
  <c r="W358" i="29"/>
  <c r="U358" i="29"/>
  <c r="S358" i="29"/>
  <c r="Q358" i="29"/>
  <c r="O358" i="29"/>
  <c r="M358" i="29"/>
  <c r="K358" i="29"/>
  <c r="I358" i="29"/>
  <c r="G358" i="29"/>
  <c r="E358" i="29"/>
  <c r="C358" i="29"/>
  <c r="X354" i="29"/>
  <c r="V354" i="29"/>
  <c r="T354" i="29"/>
  <c r="R354" i="29"/>
  <c r="P354" i="29"/>
  <c r="N354" i="29"/>
  <c r="L354" i="29"/>
  <c r="J354" i="29"/>
  <c r="H354" i="29"/>
  <c r="F354" i="29"/>
  <c r="D354" i="29"/>
  <c r="B354" i="29"/>
  <c r="Y354" i="29"/>
  <c r="W354" i="29"/>
  <c r="U354" i="29"/>
  <c r="S354" i="29"/>
  <c r="Q354" i="29"/>
  <c r="O354" i="29"/>
  <c r="M354" i="29"/>
  <c r="K354" i="29"/>
  <c r="I354" i="29"/>
  <c r="G354" i="29"/>
  <c r="E354" i="29"/>
  <c r="C354" i="29"/>
  <c r="X350" i="29"/>
  <c r="V350" i="29"/>
  <c r="T350" i="29"/>
  <c r="R350" i="29"/>
  <c r="P350" i="29"/>
  <c r="N350" i="29"/>
  <c r="L350" i="29"/>
  <c r="J350" i="29"/>
  <c r="H350" i="29"/>
  <c r="F350" i="29"/>
  <c r="D350" i="29"/>
  <c r="B350" i="29"/>
  <c r="Y350" i="29"/>
  <c r="W350" i="29"/>
  <c r="U350" i="29"/>
  <c r="S350" i="29"/>
  <c r="Q350" i="29"/>
  <c r="O350" i="29"/>
  <c r="M350" i="29"/>
  <c r="K350" i="29"/>
  <c r="I350" i="29"/>
  <c r="G350" i="29"/>
  <c r="E350" i="29"/>
  <c r="C350" i="29"/>
  <c r="X346" i="29"/>
  <c r="V346" i="29"/>
  <c r="T346" i="29"/>
  <c r="R346" i="29"/>
  <c r="P346" i="29"/>
  <c r="N346" i="29"/>
  <c r="L346" i="29"/>
  <c r="J346" i="29"/>
  <c r="H346" i="29"/>
  <c r="F346" i="29"/>
  <c r="D346" i="29"/>
  <c r="B346" i="29"/>
  <c r="Y346" i="29"/>
  <c r="W346" i="29"/>
  <c r="U346" i="29"/>
  <c r="S346" i="29"/>
  <c r="Q346" i="29"/>
  <c r="O346" i="29"/>
  <c r="M346" i="29"/>
  <c r="K346" i="29"/>
  <c r="I346" i="29"/>
  <c r="G346" i="29"/>
  <c r="E346" i="29"/>
  <c r="C346" i="29"/>
  <c r="X342" i="29"/>
  <c r="V342" i="29"/>
  <c r="T342" i="29"/>
  <c r="R342" i="29"/>
  <c r="P342" i="29"/>
  <c r="N342" i="29"/>
  <c r="L342" i="29"/>
  <c r="J342" i="29"/>
  <c r="H342" i="29"/>
  <c r="F342" i="29"/>
  <c r="D342" i="29"/>
  <c r="B342" i="29"/>
  <c r="Y342" i="29"/>
  <c r="W342" i="29"/>
  <c r="U342" i="29"/>
  <c r="S342" i="29"/>
  <c r="Q342" i="29"/>
  <c r="O342" i="29"/>
  <c r="M342" i="29"/>
  <c r="K342" i="29"/>
  <c r="I342" i="29"/>
  <c r="G342" i="29"/>
  <c r="E342" i="29"/>
  <c r="C342" i="29"/>
  <c r="X338" i="29"/>
  <c r="V338" i="29"/>
  <c r="T338" i="29"/>
  <c r="R338" i="29"/>
  <c r="P338" i="29"/>
  <c r="N338" i="29"/>
  <c r="L338" i="29"/>
  <c r="J338" i="29"/>
  <c r="H338" i="29"/>
  <c r="F338" i="29"/>
  <c r="D338" i="29"/>
  <c r="B338" i="29"/>
  <c r="Y338" i="29"/>
  <c r="W338" i="29"/>
  <c r="U338" i="29"/>
  <c r="S338" i="29"/>
  <c r="Q338" i="29"/>
  <c r="O338" i="29"/>
  <c r="M338" i="29"/>
  <c r="K338" i="29"/>
  <c r="I338" i="29"/>
  <c r="G338" i="29"/>
  <c r="E338" i="29"/>
  <c r="C338" i="29"/>
  <c r="X334" i="29"/>
  <c r="V334" i="29"/>
  <c r="T334" i="29"/>
  <c r="R334" i="29"/>
  <c r="P334" i="29"/>
  <c r="N334" i="29"/>
  <c r="L334" i="29"/>
  <c r="J334" i="29"/>
  <c r="H334" i="29"/>
  <c r="F334" i="29"/>
  <c r="D334" i="29"/>
  <c r="B334" i="29"/>
  <c r="Y334" i="29"/>
  <c r="W334" i="29"/>
  <c r="U334" i="29"/>
  <c r="S334" i="29"/>
  <c r="Q334" i="29"/>
  <c r="O334" i="29"/>
  <c r="M334" i="29"/>
  <c r="K334" i="29"/>
  <c r="I334" i="29"/>
  <c r="G334" i="29"/>
  <c r="E334" i="29"/>
  <c r="C334" i="29"/>
  <c r="X330" i="29"/>
  <c r="V330" i="29"/>
  <c r="T330" i="29"/>
  <c r="R330" i="29"/>
  <c r="P330" i="29"/>
  <c r="N330" i="29"/>
  <c r="Y330" i="29"/>
  <c r="W330" i="29"/>
  <c r="U330" i="29"/>
  <c r="S330" i="29"/>
  <c r="Q330" i="29"/>
  <c r="O330" i="29"/>
  <c r="L330" i="29"/>
  <c r="J330" i="29"/>
  <c r="H330" i="29"/>
  <c r="F330" i="29"/>
  <c r="D330" i="29"/>
  <c r="B330" i="29"/>
  <c r="M330" i="29"/>
  <c r="K330" i="29"/>
  <c r="I330" i="29"/>
  <c r="G330" i="29"/>
  <c r="E330" i="29"/>
  <c r="C330" i="29"/>
  <c r="X326" i="29"/>
  <c r="V326" i="29"/>
  <c r="T326" i="29"/>
  <c r="R326" i="29"/>
  <c r="P326" i="29"/>
  <c r="N326" i="29"/>
  <c r="L326" i="29"/>
  <c r="J326" i="29"/>
  <c r="H326" i="29"/>
  <c r="F326" i="29"/>
  <c r="D326" i="29"/>
  <c r="B326" i="29"/>
  <c r="Y326" i="29"/>
  <c r="W326" i="29"/>
  <c r="U326" i="29"/>
  <c r="S326" i="29"/>
  <c r="Q326" i="29"/>
  <c r="O326" i="29"/>
  <c r="M326" i="29"/>
  <c r="K326" i="29"/>
  <c r="I326" i="29"/>
  <c r="G326" i="29"/>
  <c r="E326" i="29"/>
  <c r="C326" i="29"/>
  <c r="X322" i="29"/>
  <c r="V322" i="29"/>
  <c r="T322" i="29"/>
  <c r="R322" i="29"/>
  <c r="P322" i="29"/>
  <c r="N322" i="29"/>
  <c r="L322" i="29"/>
  <c r="J322" i="29"/>
  <c r="H322" i="29"/>
  <c r="F322" i="29"/>
  <c r="D322" i="29"/>
  <c r="B322" i="29"/>
  <c r="Y322" i="29"/>
  <c r="W322" i="29"/>
  <c r="U322" i="29"/>
  <c r="S322" i="29"/>
  <c r="Q322" i="29"/>
  <c r="O322" i="29"/>
  <c r="M322" i="29"/>
  <c r="K322" i="29"/>
  <c r="I322" i="29"/>
  <c r="G322" i="29"/>
  <c r="E322" i="29"/>
  <c r="C322" i="29"/>
  <c r="X318" i="29"/>
  <c r="V318" i="29"/>
  <c r="T318" i="29"/>
  <c r="R318" i="29"/>
  <c r="P318" i="29"/>
  <c r="N318" i="29"/>
  <c r="L318" i="29"/>
  <c r="J318" i="29"/>
  <c r="H318" i="29"/>
  <c r="F318" i="29"/>
  <c r="D318" i="29"/>
  <c r="B318" i="29"/>
  <c r="Y318" i="29"/>
  <c r="W318" i="29"/>
  <c r="U318" i="29"/>
  <c r="S318" i="29"/>
  <c r="Q318" i="29"/>
  <c r="O318" i="29"/>
  <c r="M318" i="29"/>
  <c r="K318" i="29"/>
  <c r="I318" i="29"/>
  <c r="G318" i="29"/>
  <c r="E318" i="29"/>
  <c r="C318" i="29"/>
  <c r="X314" i="29"/>
  <c r="V314" i="29"/>
  <c r="T314" i="29"/>
  <c r="R314" i="29"/>
  <c r="P314" i="29"/>
  <c r="N314" i="29"/>
  <c r="L314" i="29"/>
  <c r="J314" i="29"/>
  <c r="H314" i="29"/>
  <c r="F314" i="29"/>
  <c r="D314" i="29"/>
  <c r="B314" i="29"/>
  <c r="Y314" i="29"/>
  <c r="W314" i="29"/>
  <c r="U314" i="29"/>
  <c r="S314" i="29"/>
  <c r="Q314" i="29"/>
  <c r="O314" i="29"/>
  <c r="M314" i="29"/>
  <c r="K314" i="29"/>
  <c r="I314" i="29"/>
  <c r="G314" i="29"/>
  <c r="E314" i="29"/>
  <c r="C314" i="29"/>
  <c r="X310" i="29"/>
  <c r="V310" i="29"/>
  <c r="T310" i="29"/>
  <c r="R310" i="29"/>
  <c r="P310" i="29"/>
  <c r="N310" i="29"/>
  <c r="L310" i="29"/>
  <c r="J310" i="29"/>
  <c r="H310" i="29"/>
  <c r="F310" i="29"/>
  <c r="D310" i="29"/>
  <c r="B310" i="29"/>
  <c r="Y310" i="29"/>
  <c r="W310" i="29"/>
  <c r="U310" i="29"/>
  <c r="S310" i="29"/>
  <c r="Q310" i="29"/>
  <c r="O310" i="29"/>
  <c r="M310" i="29"/>
  <c r="K310" i="29"/>
  <c r="I310" i="29"/>
  <c r="G310" i="29"/>
  <c r="E310" i="29"/>
  <c r="C310" i="29"/>
  <c r="X306" i="29"/>
  <c r="V306" i="29"/>
  <c r="T306" i="29"/>
  <c r="R306" i="29"/>
  <c r="P306" i="29"/>
  <c r="N306" i="29"/>
  <c r="L306" i="29"/>
  <c r="J306" i="29"/>
  <c r="H306" i="29"/>
  <c r="F306" i="29"/>
  <c r="D306" i="29"/>
  <c r="B306" i="29"/>
  <c r="Y306" i="29"/>
  <c r="W306" i="29"/>
  <c r="U306" i="29"/>
  <c r="S306" i="29"/>
  <c r="Q306" i="29"/>
  <c r="O306" i="29"/>
  <c r="M306" i="29"/>
  <c r="K306" i="29"/>
  <c r="I306" i="29"/>
  <c r="G306" i="29"/>
  <c r="E306" i="29"/>
  <c r="C306" i="29"/>
  <c r="X302" i="29"/>
  <c r="V302" i="29"/>
  <c r="T302" i="29"/>
  <c r="R302" i="29"/>
  <c r="P302" i="29"/>
  <c r="N302" i="29"/>
  <c r="L302" i="29"/>
  <c r="J302" i="29"/>
  <c r="H302" i="29"/>
  <c r="F302" i="29"/>
  <c r="D302" i="29"/>
  <c r="B302" i="29"/>
  <c r="Y302" i="29"/>
  <c r="W302" i="29"/>
  <c r="U302" i="29"/>
  <c r="S302" i="29"/>
  <c r="Q302" i="29"/>
  <c r="O302" i="29"/>
  <c r="M302" i="29"/>
  <c r="K302" i="29"/>
  <c r="I302" i="29"/>
  <c r="G302" i="29"/>
  <c r="E302" i="29"/>
  <c r="C302" i="29"/>
  <c r="X296" i="29"/>
  <c r="V296" i="29"/>
  <c r="T296" i="29"/>
  <c r="R296" i="29"/>
  <c r="P296" i="29"/>
  <c r="N296" i="29"/>
  <c r="L296" i="29"/>
  <c r="J296" i="29"/>
  <c r="H296" i="29"/>
  <c r="F296" i="29"/>
  <c r="D296" i="29"/>
  <c r="B296" i="29"/>
  <c r="Y296" i="29"/>
  <c r="W296" i="29"/>
  <c r="U296" i="29"/>
  <c r="S296" i="29"/>
  <c r="Q296" i="29"/>
  <c r="O296" i="29"/>
  <c r="M296" i="29"/>
  <c r="K296" i="29"/>
  <c r="I296" i="29"/>
  <c r="G296" i="29"/>
  <c r="E296" i="29"/>
  <c r="C296" i="29"/>
  <c r="X292" i="29"/>
  <c r="V292" i="29"/>
  <c r="T292" i="29"/>
  <c r="R292" i="29"/>
  <c r="P292" i="29"/>
  <c r="N292" i="29"/>
  <c r="L292" i="29"/>
  <c r="J292" i="29"/>
  <c r="H292" i="29"/>
  <c r="F292" i="29"/>
  <c r="D292" i="29"/>
  <c r="B292" i="29"/>
  <c r="Y292" i="29"/>
  <c r="W292" i="29"/>
  <c r="U292" i="29"/>
  <c r="S292" i="29"/>
  <c r="Q292" i="29"/>
  <c r="O292" i="29"/>
  <c r="M292" i="29"/>
  <c r="K292" i="29"/>
  <c r="I292" i="29"/>
  <c r="G292" i="29"/>
  <c r="E292" i="29"/>
  <c r="C292" i="29"/>
  <c r="X288" i="29"/>
  <c r="V288" i="29"/>
  <c r="T288" i="29"/>
  <c r="R288" i="29"/>
  <c r="P288" i="29"/>
  <c r="N288" i="29"/>
  <c r="L288" i="29"/>
  <c r="J288" i="29"/>
  <c r="H288" i="29"/>
  <c r="F288" i="29"/>
  <c r="D288" i="29"/>
  <c r="B288" i="29"/>
  <c r="Y288" i="29"/>
  <c r="W288" i="29"/>
  <c r="U288" i="29"/>
  <c r="S288" i="29"/>
  <c r="Q288" i="29"/>
  <c r="O288" i="29"/>
  <c r="M288" i="29"/>
  <c r="K288" i="29"/>
  <c r="I288" i="29"/>
  <c r="G288" i="29"/>
  <c r="E288" i="29"/>
  <c r="C288" i="29"/>
  <c r="X282" i="29"/>
  <c r="V282" i="29"/>
  <c r="T282" i="29"/>
  <c r="R282" i="29"/>
  <c r="P282" i="29"/>
  <c r="N282" i="29"/>
  <c r="L282" i="29"/>
  <c r="J282" i="29"/>
  <c r="H282" i="29"/>
  <c r="F282" i="29"/>
  <c r="D282" i="29"/>
  <c r="B282" i="29"/>
  <c r="Y282" i="29"/>
  <c r="W282" i="29"/>
  <c r="U282" i="29"/>
  <c r="S282" i="29"/>
  <c r="Q282" i="29"/>
  <c r="O282" i="29"/>
  <c r="M282" i="29"/>
  <c r="K282" i="29"/>
  <c r="I282" i="29"/>
  <c r="G282" i="29"/>
  <c r="E282" i="29"/>
  <c r="C282" i="29"/>
  <c r="Y540" i="29"/>
  <c r="W540" i="29"/>
  <c r="U540" i="29"/>
  <c r="S540" i="29"/>
  <c r="Q540" i="29"/>
  <c r="O540" i="29"/>
  <c r="M540" i="29"/>
  <c r="K540" i="29"/>
  <c r="I540" i="29"/>
  <c r="G540" i="29"/>
  <c r="E540" i="29"/>
  <c r="C540" i="29"/>
  <c r="X540" i="29"/>
  <c r="V540" i="29"/>
  <c r="T540" i="29"/>
  <c r="R540" i="29"/>
  <c r="P540" i="29"/>
  <c r="N540" i="29"/>
  <c r="L540" i="29"/>
  <c r="J540" i="29"/>
  <c r="H540" i="29"/>
  <c r="F540" i="29"/>
  <c r="D540" i="29"/>
  <c r="B540" i="29"/>
  <c r="X532" i="29"/>
  <c r="V532" i="29"/>
  <c r="T532" i="29"/>
  <c r="R532" i="29"/>
  <c r="P532" i="29"/>
  <c r="N532" i="29"/>
  <c r="L532" i="29"/>
  <c r="J532" i="29"/>
  <c r="H532" i="29"/>
  <c r="F532" i="29"/>
  <c r="D532" i="29"/>
  <c r="B532" i="29"/>
  <c r="Y532" i="29"/>
  <c r="W532" i="29"/>
  <c r="U532" i="29"/>
  <c r="S532" i="29"/>
  <c r="Q532" i="29"/>
  <c r="O532" i="29"/>
  <c r="M532" i="29"/>
  <c r="K532" i="29"/>
  <c r="I532" i="29"/>
  <c r="G532" i="29"/>
  <c r="E532" i="29"/>
  <c r="C532" i="29"/>
  <c r="Y528" i="29"/>
  <c r="W528" i="29"/>
  <c r="U528" i="29"/>
  <c r="S528" i="29"/>
  <c r="Q528" i="29"/>
  <c r="O528" i="29"/>
  <c r="M528" i="29"/>
  <c r="K528" i="29"/>
  <c r="I528" i="29"/>
  <c r="G528" i="29"/>
  <c r="E528" i="29"/>
  <c r="C528" i="29"/>
  <c r="X528" i="29"/>
  <c r="T528" i="29"/>
  <c r="P528" i="29"/>
  <c r="L528" i="29"/>
  <c r="H528" i="29"/>
  <c r="D528" i="29"/>
  <c r="V528" i="29"/>
  <c r="R528" i="29"/>
  <c r="N528" i="29"/>
  <c r="J528" i="29"/>
  <c r="F528" i="29"/>
  <c r="B528" i="29"/>
  <c r="X522" i="29"/>
  <c r="V522" i="29"/>
  <c r="T522" i="29"/>
  <c r="R522" i="29"/>
  <c r="P522" i="29"/>
  <c r="N522" i="29"/>
  <c r="L522" i="29"/>
  <c r="J522" i="29"/>
  <c r="H522" i="29"/>
  <c r="F522" i="29"/>
  <c r="D522" i="29"/>
  <c r="B522" i="29"/>
  <c r="Y522" i="29"/>
  <c r="W522" i="29"/>
  <c r="U522" i="29"/>
  <c r="S522" i="29"/>
  <c r="Q522" i="29"/>
  <c r="O522" i="29"/>
  <c r="M522" i="29"/>
  <c r="K522" i="29"/>
  <c r="I522" i="29"/>
  <c r="G522" i="29"/>
  <c r="E522" i="29"/>
  <c r="C522" i="29"/>
  <c r="Y514" i="29"/>
  <c r="W514" i="29"/>
  <c r="X514" i="29"/>
  <c r="U514" i="29"/>
  <c r="S514" i="29"/>
  <c r="Q514" i="29"/>
  <c r="O514" i="29"/>
  <c r="M514" i="29"/>
  <c r="K514" i="29"/>
  <c r="I514" i="29"/>
  <c r="G514" i="29"/>
  <c r="E514" i="29"/>
  <c r="C514" i="29"/>
  <c r="V514" i="29"/>
  <c r="T514" i="29"/>
  <c r="R514" i="29"/>
  <c r="P514" i="29"/>
  <c r="N514" i="29"/>
  <c r="L514" i="29"/>
  <c r="J514" i="29"/>
  <c r="H514" i="29"/>
  <c r="F514" i="29"/>
  <c r="D514" i="29"/>
  <c r="B514" i="29"/>
  <c r="Y504" i="29"/>
  <c r="W504" i="29"/>
  <c r="U504" i="29"/>
  <c r="S504" i="29"/>
  <c r="Q504" i="29"/>
  <c r="O504" i="29"/>
  <c r="M504" i="29"/>
  <c r="K504" i="29"/>
  <c r="I504" i="29"/>
  <c r="G504" i="29"/>
  <c r="E504" i="29"/>
  <c r="C504" i="29"/>
  <c r="X504" i="29"/>
  <c r="V504" i="29"/>
  <c r="T504" i="29"/>
  <c r="R504" i="29"/>
  <c r="P504" i="29"/>
  <c r="N504" i="29"/>
  <c r="L504" i="29"/>
  <c r="J504" i="29"/>
  <c r="H504" i="29"/>
  <c r="F504" i="29"/>
  <c r="D504" i="29"/>
  <c r="B504" i="29"/>
  <c r="X494" i="29"/>
  <c r="V494" i="29"/>
  <c r="T494" i="29"/>
  <c r="R494" i="29"/>
  <c r="P494" i="29"/>
  <c r="N494" i="29"/>
  <c r="L494" i="29"/>
  <c r="J494" i="29"/>
  <c r="H494" i="29"/>
  <c r="F494" i="29"/>
  <c r="D494" i="29"/>
  <c r="B494" i="29"/>
  <c r="Y494" i="29"/>
  <c r="W494" i="29"/>
  <c r="U494" i="29"/>
  <c r="S494" i="29"/>
  <c r="Q494" i="29"/>
  <c r="O494" i="29"/>
  <c r="M494" i="29"/>
  <c r="K494" i="29"/>
  <c r="I494" i="29"/>
  <c r="G494" i="29"/>
  <c r="E494" i="29"/>
  <c r="C494" i="29"/>
  <c r="X488" i="29"/>
  <c r="V488" i="29"/>
  <c r="T488" i="29"/>
  <c r="R488" i="29"/>
  <c r="P488" i="29"/>
  <c r="N488" i="29"/>
  <c r="L488" i="29"/>
  <c r="J488" i="29"/>
  <c r="H488" i="29"/>
  <c r="F488" i="29"/>
  <c r="D488" i="29"/>
  <c r="B488" i="29"/>
  <c r="Y488" i="29"/>
  <c r="W488" i="29"/>
  <c r="U488" i="29"/>
  <c r="S488" i="29"/>
  <c r="Q488" i="29"/>
  <c r="O488" i="29"/>
  <c r="M488" i="29"/>
  <c r="K488" i="29"/>
  <c r="I488" i="29"/>
  <c r="G488" i="29"/>
  <c r="E488" i="29"/>
  <c r="C488" i="29"/>
  <c r="X480" i="29"/>
  <c r="V480" i="29"/>
  <c r="T480" i="29"/>
  <c r="R480" i="29"/>
  <c r="P480" i="29"/>
  <c r="N480" i="29"/>
  <c r="L480" i="29"/>
  <c r="J480" i="29"/>
  <c r="H480" i="29"/>
  <c r="F480" i="29"/>
  <c r="D480" i="29"/>
  <c r="B480" i="29"/>
  <c r="Y480" i="29"/>
  <c r="W480" i="29"/>
  <c r="U480" i="29"/>
  <c r="S480" i="29"/>
  <c r="Q480" i="29"/>
  <c r="O480" i="29"/>
  <c r="M480" i="29"/>
  <c r="K480" i="29"/>
  <c r="I480" i="29"/>
  <c r="G480" i="29"/>
  <c r="E480" i="29"/>
  <c r="C480" i="29"/>
  <c r="Y470" i="29"/>
  <c r="W470" i="29"/>
  <c r="U470" i="29"/>
  <c r="S470" i="29"/>
  <c r="Q470" i="29"/>
  <c r="O470" i="29"/>
  <c r="M470" i="29"/>
  <c r="K470" i="29"/>
  <c r="I470" i="29"/>
  <c r="G470" i="29"/>
  <c r="E470" i="29"/>
  <c r="C470" i="29"/>
  <c r="X470" i="29"/>
  <c r="V470" i="29"/>
  <c r="T470" i="29"/>
  <c r="R470" i="29"/>
  <c r="P470" i="29"/>
  <c r="N470" i="29"/>
  <c r="L470" i="29"/>
  <c r="J470" i="29"/>
  <c r="H470" i="29"/>
  <c r="F470" i="29"/>
  <c r="D470" i="29"/>
  <c r="B470" i="29"/>
  <c r="Y462" i="29"/>
  <c r="W462" i="29"/>
  <c r="U462" i="29"/>
  <c r="S462" i="29"/>
  <c r="Q462" i="29"/>
  <c r="O462" i="29"/>
  <c r="M462" i="29"/>
  <c r="K462" i="29"/>
  <c r="I462" i="29"/>
  <c r="G462" i="29"/>
  <c r="E462" i="29"/>
  <c r="C462" i="29"/>
  <c r="X462" i="29"/>
  <c r="V462" i="29"/>
  <c r="T462" i="29"/>
  <c r="R462" i="29"/>
  <c r="P462" i="29"/>
  <c r="N462" i="29"/>
  <c r="L462" i="29"/>
  <c r="J462" i="29"/>
  <c r="H462" i="29"/>
  <c r="F462" i="29"/>
  <c r="D462" i="29"/>
  <c r="B462" i="29"/>
  <c r="Y456" i="29"/>
  <c r="W456" i="29"/>
  <c r="U456" i="29"/>
  <c r="S456" i="29"/>
  <c r="Q456" i="29"/>
  <c r="O456" i="29"/>
  <c r="M456" i="29"/>
  <c r="K456" i="29"/>
  <c r="I456" i="29"/>
  <c r="G456" i="29"/>
  <c r="E456" i="29"/>
  <c r="C456" i="29"/>
  <c r="X456" i="29"/>
  <c r="V456" i="29"/>
  <c r="T456" i="29"/>
  <c r="R456" i="29"/>
  <c r="P456" i="29"/>
  <c r="N456" i="29"/>
  <c r="L456" i="29"/>
  <c r="J456" i="29"/>
  <c r="H456" i="29"/>
  <c r="F456" i="29"/>
  <c r="D456" i="29"/>
  <c r="B456" i="29"/>
  <c r="Y448" i="29"/>
  <c r="W448" i="29"/>
  <c r="U448" i="29"/>
  <c r="S448" i="29"/>
  <c r="Q448" i="29"/>
  <c r="O448" i="29"/>
  <c r="M448" i="29"/>
  <c r="K448" i="29"/>
  <c r="I448" i="29"/>
  <c r="G448" i="29"/>
  <c r="E448" i="29"/>
  <c r="C448" i="29"/>
  <c r="X448" i="29"/>
  <c r="V448" i="29"/>
  <c r="T448" i="29"/>
  <c r="R448" i="29"/>
  <c r="P448" i="29"/>
  <c r="N448" i="29"/>
  <c r="L448" i="29"/>
  <c r="J448" i="29"/>
  <c r="H448" i="29"/>
  <c r="F448" i="29"/>
  <c r="D448" i="29"/>
  <c r="B448" i="29"/>
  <c r="X438" i="29"/>
  <c r="V438" i="29"/>
  <c r="T438" i="29"/>
  <c r="R438" i="29"/>
  <c r="P438" i="29"/>
  <c r="N438" i="29"/>
  <c r="L438" i="29"/>
  <c r="J438" i="29"/>
  <c r="H438" i="29"/>
  <c r="F438" i="29"/>
  <c r="D438" i="29"/>
  <c r="B438" i="29"/>
  <c r="Y438" i="29"/>
  <c r="W438" i="29"/>
  <c r="U438" i="29"/>
  <c r="S438" i="29"/>
  <c r="Q438" i="29"/>
  <c r="O438" i="29"/>
  <c r="M438" i="29"/>
  <c r="K438" i="29"/>
  <c r="I438" i="29"/>
  <c r="G438" i="29"/>
  <c r="E438" i="29"/>
  <c r="C438" i="29"/>
  <c r="X430" i="29"/>
  <c r="V430" i="29"/>
  <c r="T430" i="29"/>
  <c r="R430" i="29"/>
  <c r="P430" i="29"/>
  <c r="N430" i="29"/>
  <c r="L430" i="29"/>
  <c r="J430" i="29"/>
  <c r="H430" i="29"/>
  <c r="F430" i="29"/>
  <c r="D430" i="29"/>
  <c r="B430" i="29"/>
  <c r="Y430" i="29"/>
  <c r="W430" i="29"/>
  <c r="U430" i="29"/>
  <c r="S430" i="29"/>
  <c r="Q430" i="29"/>
  <c r="O430" i="29"/>
  <c r="M430" i="29"/>
  <c r="K430" i="29"/>
  <c r="I430" i="29"/>
  <c r="G430" i="29"/>
  <c r="E430" i="29"/>
  <c r="C430" i="29"/>
  <c r="X424" i="29"/>
  <c r="V424" i="29"/>
  <c r="T424" i="29"/>
  <c r="R424" i="29"/>
  <c r="P424" i="29"/>
  <c r="N424" i="29"/>
  <c r="L424" i="29"/>
  <c r="J424" i="29"/>
  <c r="H424" i="29"/>
  <c r="F424" i="29"/>
  <c r="D424" i="29"/>
  <c r="B424" i="29"/>
  <c r="Y424" i="29"/>
  <c r="W424" i="29"/>
  <c r="U424" i="29"/>
  <c r="S424" i="29"/>
  <c r="Q424" i="29"/>
  <c r="O424" i="29"/>
  <c r="M424" i="29"/>
  <c r="K424" i="29"/>
  <c r="I424" i="29"/>
  <c r="G424" i="29"/>
  <c r="E424" i="29"/>
  <c r="C424" i="29"/>
  <c r="X414" i="29"/>
  <c r="V414" i="29"/>
  <c r="T414" i="29"/>
  <c r="R414" i="29"/>
  <c r="P414" i="29"/>
  <c r="N414" i="29"/>
  <c r="L414" i="29"/>
  <c r="J414" i="29"/>
  <c r="H414" i="29"/>
  <c r="F414" i="29"/>
  <c r="D414" i="29"/>
  <c r="B414" i="29"/>
  <c r="Y414" i="29"/>
  <c r="W414" i="29"/>
  <c r="U414" i="29"/>
  <c r="S414" i="29"/>
  <c r="Q414" i="29"/>
  <c r="O414" i="29"/>
  <c r="M414" i="29"/>
  <c r="K414" i="29"/>
  <c r="I414" i="29"/>
  <c r="G414" i="29"/>
  <c r="E414" i="29"/>
  <c r="C414" i="29"/>
  <c r="X406" i="29"/>
  <c r="V406" i="29"/>
  <c r="T406" i="29"/>
  <c r="R406" i="29"/>
  <c r="P406" i="29"/>
  <c r="N406" i="29"/>
  <c r="L406" i="29"/>
  <c r="J406" i="29"/>
  <c r="H406" i="29"/>
  <c r="F406" i="29"/>
  <c r="D406" i="29"/>
  <c r="B406" i="29"/>
  <c r="Y406" i="29"/>
  <c r="W406" i="29"/>
  <c r="U406" i="29"/>
  <c r="S406" i="29"/>
  <c r="Q406" i="29"/>
  <c r="O406" i="29"/>
  <c r="M406" i="29"/>
  <c r="K406" i="29"/>
  <c r="I406" i="29"/>
  <c r="G406" i="29"/>
  <c r="E406" i="29"/>
  <c r="C406" i="29"/>
  <c r="X398" i="29"/>
  <c r="V398" i="29"/>
  <c r="T398" i="29"/>
  <c r="R398" i="29"/>
  <c r="P398" i="29"/>
  <c r="N398" i="29"/>
  <c r="L398" i="29"/>
  <c r="J398" i="29"/>
  <c r="H398" i="29"/>
  <c r="F398" i="29"/>
  <c r="D398" i="29"/>
  <c r="B398" i="29"/>
  <c r="Y398" i="29"/>
  <c r="W398" i="29"/>
  <c r="U398" i="29"/>
  <c r="S398" i="29"/>
  <c r="Q398" i="29"/>
  <c r="O398" i="29"/>
  <c r="M398" i="29"/>
  <c r="K398" i="29"/>
  <c r="I398" i="29"/>
  <c r="G398" i="29"/>
  <c r="E398" i="29"/>
  <c r="C398" i="29"/>
  <c r="X390" i="29"/>
  <c r="V390" i="29"/>
  <c r="T390" i="29"/>
  <c r="R390" i="29"/>
  <c r="P390" i="29"/>
  <c r="N390" i="29"/>
  <c r="L390" i="29"/>
  <c r="J390" i="29"/>
  <c r="H390" i="29"/>
  <c r="F390" i="29"/>
  <c r="D390" i="29"/>
  <c r="B390" i="29"/>
  <c r="Y390" i="29"/>
  <c r="W390" i="29"/>
  <c r="U390" i="29"/>
  <c r="S390" i="29"/>
  <c r="Q390" i="29"/>
  <c r="O390" i="29"/>
  <c r="M390" i="29"/>
  <c r="K390" i="29"/>
  <c r="I390" i="29"/>
  <c r="G390" i="29"/>
  <c r="E390" i="29"/>
  <c r="C390" i="29"/>
  <c r="X384" i="29"/>
  <c r="V384" i="29"/>
  <c r="T384" i="29"/>
  <c r="R384" i="29"/>
  <c r="P384" i="29"/>
  <c r="N384" i="29"/>
  <c r="L384" i="29"/>
  <c r="J384" i="29"/>
  <c r="H384" i="29"/>
  <c r="F384" i="29"/>
  <c r="D384" i="29"/>
  <c r="B384" i="29"/>
  <c r="Y384" i="29"/>
  <c r="W384" i="29"/>
  <c r="U384" i="29"/>
  <c r="S384" i="29"/>
  <c r="Q384" i="29"/>
  <c r="O384" i="29"/>
  <c r="M384" i="29"/>
  <c r="K384" i="29"/>
  <c r="I384" i="29"/>
  <c r="G384" i="29"/>
  <c r="E384" i="29"/>
  <c r="C384" i="29"/>
  <c r="X376" i="29"/>
  <c r="V376" i="29"/>
  <c r="T376" i="29"/>
  <c r="R376" i="29"/>
  <c r="P376" i="29"/>
  <c r="N376" i="29"/>
  <c r="L376" i="29"/>
  <c r="J376" i="29"/>
  <c r="H376" i="29"/>
  <c r="F376" i="29"/>
  <c r="D376" i="29"/>
  <c r="B376" i="29"/>
  <c r="Y376" i="29"/>
  <c r="W376" i="29"/>
  <c r="U376" i="29"/>
  <c r="S376" i="29"/>
  <c r="Q376" i="29"/>
  <c r="O376" i="29"/>
  <c r="M376" i="29"/>
  <c r="K376" i="29"/>
  <c r="I376" i="29"/>
  <c r="G376" i="29"/>
  <c r="E376" i="29"/>
  <c r="C376" i="29"/>
  <c r="X372" i="29"/>
  <c r="V372" i="29"/>
  <c r="T372" i="29"/>
  <c r="R372" i="29"/>
  <c r="P372" i="29"/>
  <c r="N372" i="29"/>
  <c r="L372" i="29"/>
  <c r="J372" i="29"/>
  <c r="H372" i="29"/>
  <c r="F372" i="29"/>
  <c r="D372" i="29"/>
  <c r="B372" i="29"/>
  <c r="Y372" i="29"/>
  <c r="W372" i="29"/>
  <c r="U372" i="29"/>
  <c r="S372" i="29"/>
  <c r="Q372" i="29"/>
  <c r="O372" i="29"/>
  <c r="M372" i="29"/>
  <c r="K372" i="29"/>
  <c r="I372" i="29"/>
  <c r="G372" i="29"/>
  <c r="E372" i="29"/>
  <c r="C372" i="29"/>
  <c r="X364" i="29"/>
  <c r="V364" i="29"/>
  <c r="T364" i="29"/>
  <c r="R364" i="29"/>
  <c r="P364" i="29"/>
  <c r="N364" i="29"/>
  <c r="L364" i="29"/>
  <c r="J364" i="29"/>
  <c r="H364" i="29"/>
  <c r="F364" i="29"/>
  <c r="D364" i="29"/>
  <c r="B364" i="29"/>
  <c r="Y364" i="29"/>
  <c r="W364" i="29"/>
  <c r="U364" i="29"/>
  <c r="S364" i="29"/>
  <c r="Q364" i="29"/>
  <c r="O364" i="29"/>
  <c r="M364" i="29"/>
  <c r="K364" i="29"/>
  <c r="I364" i="29"/>
  <c r="G364" i="29"/>
  <c r="E364" i="29"/>
  <c r="C364" i="29"/>
  <c r="X356" i="29"/>
  <c r="V356" i="29"/>
  <c r="T356" i="29"/>
  <c r="R356" i="29"/>
  <c r="P356" i="29"/>
  <c r="N356" i="29"/>
  <c r="L356" i="29"/>
  <c r="J356" i="29"/>
  <c r="H356" i="29"/>
  <c r="F356" i="29"/>
  <c r="D356" i="29"/>
  <c r="B356" i="29"/>
  <c r="Y356" i="29"/>
  <c r="W356" i="29"/>
  <c r="U356" i="29"/>
  <c r="S356" i="29"/>
  <c r="Q356" i="29"/>
  <c r="O356" i="29"/>
  <c r="M356" i="29"/>
  <c r="K356" i="29"/>
  <c r="I356" i="29"/>
  <c r="G356" i="29"/>
  <c r="E356" i="29"/>
  <c r="C356" i="29"/>
  <c r="X348" i="29"/>
  <c r="V348" i="29"/>
  <c r="T348" i="29"/>
  <c r="R348" i="29"/>
  <c r="P348" i="29"/>
  <c r="N348" i="29"/>
  <c r="L348" i="29"/>
  <c r="J348" i="29"/>
  <c r="H348" i="29"/>
  <c r="F348" i="29"/>
  <c r="D348" i="29"/>
  <c r="B348" i="29"/>
  <c r="Y348" i="29"/>
  <c r="W348" i="29"/>
  <c r="U348" i="29"/>
  <c r="S348" i="29"/>
  <c r="Q348" i="29"/>
  <c r="O348" i="29"/>
  <c r="M348" i="29"/>
  <c r="K348" i="29"/>
  <c r="I348" i="29"/>
  <c r="G348" i="29"/>
  <c r="E348" i="29"/>
  <c r="C348" i="29"/>
  <c r="X340" i="29"/>
  <c r="V340" i="29"/>
  <c r="T340" i="29"/>
  <c r="R340" i="29"/>
  <c r="P340" i="29"/>
  <c r="N340" i="29"/>
  <c r="L340" i="29"/>
  <c r="J340" i="29"/>
  <c r="H340" i="29"/>
  <c r="F340" i="29"/>
  <c r="D340" i="29"/>
  <c r="B340" i="29"/>
  <c r="Y340" i="29"/>
  <c r="W340" i="29"/>
  <c r="U340" i="29"/>
  <c r="S340" i="29"/>
  <c r="Q340" i="29"/>
  <c r="O340" i="29"/>
  <c r="M340" i="29"/>
  <c r="K340" i="29"/>
  <c r="I340" i="29"/>
  <c r="G340" i="29"/>
  <c r="E340" i="29"/>
  <c r="C340" i="29"/>
  <c r="X332" i="29"/>
  <c r="V332" i="29"/>
  <c r="T332" i="29"/>
  <c r="R332" i="29"/>
  <c r="P332" i="29"/>
  <c r="N332" i="29"/>
  <c r="L332" i="29"/>
  <c r="J332" i="29"/>
  <c r="H332" i="29"/>
  <c r="F332" i="29"/>
  <c r="D332" i="29"/>
  <c r="B332" i="29"/>
  <c r="Y332" i="29"/>
  <c r="W332" i="29"/>
  <c r="U332" i="29"/>
  <c r="S332" i="29"/>
  <c r="Q332" i="29"/>
  <c r="O332" i="29"/>
  <c r="M332" i="29"/>
  <c r="K332" i="29"/>
  <c r="I332" i="29"/>
  <c r="G332" i="29"/>
  <c r="E332" i="29"/>
  <c r="C332" i="29"/>
  <c r="X324" i="29"/>
  <c r="V324" i="29"/>
  <c r="T324" i="29"/>
  <c r="R324" i="29"/>
  <c r="P324" i="29"/>
  <c r="N324" i="29"/>
  <c r="L324" i="29"/>
  <c r="J324" i="29"/>
  <c r="H324" i="29"/>
  <c r="F324" i="29"/>
  <c r="D324" i="29"/>
  <c r="B324" i="29"/>
  <c r="Y324" i="29"/>
  <c r="W324" i="29"/>
  <c r="U324" i="29"/>
  <c r="S324" i="29"/>
  <c r="Q324" i="29"/>
  <c r="O324" i="29"/>
  <c r="M324" i="29"/>
  <c r="K324" i="29"/>
  <c r="I324" i="29"/>
  <c r="G324" i="29"/>
  <c r="E324" i="29"/>
  <c r="C324" i="29"/>
  <c r="X316" i="29"/>
  <c r="V316" i="29"/>
  <c r="T316" i="29"/>
  <c r="R316" i="29"/>
  <c r="P316" i="29"/>
  <c r="N316" i="29"/>
  <c r="L316" i="29"/>
  <c r="J316" i="29"/>
  <c r="H316" i="29"/>
  <c r="F316" i="29"/>
  <c r="D316" i="29"/>
  <c r="B316" i="29"/>
  <c r="Y316" i="29"/>
  <c r="W316" i="29"/>
  <c r="U316" i="29"/>
  <c r="S316" i="29"/>
  <c r="Q316" i="29"/>
  <c r="O316" i="29"/>
  <c r="M316" i="29"/>
  <c r="K316" i="29"/>
  <c r="I316" i="29"/>
  <c r="G316" i="29"/>
  <c r="E316" i="29"/>
  <c r="C316" i="29"/>
  <c r="X308" i="29"/>
  <c r="V308" i="29"/>
  <c r="T308" i="29"/>
  <c r="R308" i="29"/>
  <c r="P308" i="29"/>
  <c r="N308" i="29"/>
  <c r="L308" i="29"/>
  <c r="J308" i="29"/>
  <c r="H308" i="29"/>
  <c r="F308" i="29"/>
  <c r="D308" i="29"/>
  <c r="B308" i="29"/>
  <c r="Y308" i="29"/>
  <c r="W308" i="29"/>
  <c r="U308" i="29"/>
  <c r="S308" i="29"/>
  <c r="Q308" i="29"/>
  <c r="O308" i="29"/>
  <c r="M308" i="29"/>
  <c r="K308" i="29"/>
  <c r="I308" i="29"/>
  <c r="G308" i="29"/>
  <c r="E308" i="29"/>
  <c r="C308" i="29"/>
  <c r="X300" i="29"/>
  <c r="V300" i="29"/>
  <c r="T300" i="29"/>
  <c r="R300" i="29"/>
  <c r="P300" i="29"/>
  <c r="N300" i="29"/>
  <c r="L300" i="29"/>
  <c r="J300" i="29"/>
  <c r="H300" i="29"/>
  <c r="F300" i="29"/>
  <c r="D300" i="29"/>
  <c r="B300" i="29"/>
  <c r="Y300" i="29"/>
  <c r="W300" i="29"/>
  <c r="U300" i="29"/>
  <c r="S300" i="29"/>
  <c r="Q300" i="29"/>
  <c r="O300" i="29"/>
  <c r="M300" i="29"/>
  <c r="K300" i="29"/>
  <c r="I300" i="29"/>
  <c r="G300" i="29"/>
  <c r="E300" i="29"/>
  <c r="C300" i="29"/>
  <c r="X294" i="29"/>
  <c r="V294" i="29"/>
  <c r="T294" i="29"/>
  <c r="R294" i="29"/>
  <c r="P294" i="29"/>
  <c r="N294" i="29"/>
  <c r="L294" i="29"/>
  <c r="J294" i="29"/>
  <c r="H294" i="29"/>
  <c r="F294" i="29"/>
  <c r="D294" i="29"/>
  <c r="B294" i="29"/>
  <c r="Y294" i="29"/>
  <c r="W294" i="29"/>
  <c r="U294" i="29"/>
  <c r="S294" i="29"/>
  <c r="Q294" i="29"/>
  <c r="O294" i="29"/>
  <c r="M294" i="29"/>
  <c r="K294" i="29"/>
  <c r="I294" i="29"/>
  <c r="G294" i="29"/>
  <c r="E294" i="29"/>
  <c r="C294" i="29"/>
  <c r="X286" i="29"/>
  <c r="V286" i="29"/>
  <c r="T286" i="29"/>
  <c r="R286" i="29"/>
  <c r="P286" i="29"/>
  <c r="N286" i="29"/>
  <c r="L286" i="29"/>
  <c r="J286" i="29"/>
  <c r="H286" i="29"/>
  <c r="F286" i="29"/>
  <c r="D286" i="29"/>
  <c r="B286" i="29"/>
  <c r="Y286" i="29"/>
  <c r="W286" i="29"/>
  <c r="U286" i="29"/>
  <c r="S286" i="29"/>
  <c r="Q286" i="29"/>
  <c r="O286" i="29"/>
  <c r="M286" i="29"/>
  <c r="K286" i="29"/>
  <c r="I286" i="29"/>
  <c r="G286" i="29"/>
  <c r="E286" i="29"/>
  <c r="C286" i="29"/>
  <c r="X280" i="29"/>
  <c r="V280" i="29"/>
  <c r="T280" i="29"/>
  <c r="R280" i="29"/>
  <c r="P280" i="29"/>
  <c r="N280" i="29"/>
  <c r="L280" i="29"/>
  <c r="J280" i="29"/>
  <c r="H280" i="29"/>
  <c r="F280" i="29"/>
  <c r="D280" i="29"/>
  <c r="B280" i="29"/>
  <c r="Y280" i="29"/>
  <c r="W280" i="29"/>
  <c r="U280" i="29"/>
  <c r="S280" i="29"/>
  <c r="Q280" i="29"/>
  <c r="O280" i="29"/>
  <c r="M280" i="29"/>
  <c r="K280" i="29"/>
  <c r="I280" i="29"/>
  <c r="G280" i="29"/>
  <c r="E280" i="29"/>
  <c r="C280" i="29"/>
  <c r="Y541" i="29"/>
  <c r="W541" i="29"/>
  <c r="U541" i="29"/>
  <c r="S541" i="29"/>
  <c r="Q541" i="29"/>
  <c r="O541" i="29"/>
  <c r="M541" i="29"/>
  <c r="K541" i="29"/>
  <c r="I541" i="29"/>
  <c r="G541" i="29"/>
  <c r="E541" i="29"/>
  <c r="C541" i="29"/>
  <c r="X541" i="29"/>
  <c r="V541" i="29"/>
  <c r="T541" i="29"/>
  <c r="R541" i="29"/>
  <c r="P541" i="29"/>
  <c r="N541" i="29"/>
  <c r="L541" i="29"/>
  <c r="J541" i="29"/>
  <c r="H541" i="29"/>
  <c r="F541" i="29"/>
  <c r="D541" i="29"/>
  <c r="B541" i="29"/>
  <c r="X537" i="29"/>
  <c r="Y537" i="29"/>
  <c r="V537" i="29"/>
  <c r="T537" i="29"/>
  <c r="R537" i="29"/>
  <c r="P537" i="29"/>
  <c r="N537" i="29"/>
  <c r="L537" i="29"/>
  <c r="J537" i="29"/>
  <c r="H537" i="29"/>
  <c r="F537" i="29"/>
  <c r="D537" i="29"/>
  <c r="B537" i="29"/>
  <c r="W537" i="29"/>
  <c r="U537" i="29"/>
  <c r="S537" i="29"/>
  <c r="Q537" i="29"/>
  <c r="O537" i="29"/>
  <c r="M537" i="29"/>
  <c r="K537" i="29"/>
  <c r="I537" i="29"/>
  <c r="G537" i="29"/>
  <c r="E537" i="29"/>
  <c r="C537" i="29"/>
  <c r="X533" i="29"/>
  <c r="V533" i="29"/>
  <c r="T533" i="29"/>
  <c r="R533" i="29"/>
  <c r="P533" i="29"/>
  <c r="N533" i="29"/>
  <c r="L533" i="29"/>
  <c r="J533" i="29"/>
  <c r="H533" i="29"/>
  <c r="F533" i="29"/>
  <c r="D533" i="29"/>
  <c r="B533" i="29"/>
  <c r="Y533" i="29"/>
  <c r="W533" i="29"/>
  <c r="U533" i="29"/>
  <c r="S533" i="29"/>
  <c r="Q533" i="29"/>
  <c r="O533" i="29"/>
  <c r="M533" i="29"/>
  <c r="K533" i="29"/>
  <c r="I533" i="29"/>
  <c r="G533" i="29"/>
  <c r="E533" i="29"/>
  <c r="C533" i="29"/>
  <c r="Y529" i="29"/>
  <c r="W529" i="29"/>
  <c r="U529" i="29"/>
  <c r="S529" i="29"/>
  <c r="Q529" i="29"/>
  <c r="O529" i="29"/>
  <c r="M529" i="29"/>
  <c r="K529" i="29"/>
  <c r="I529" i="29"/>
  <c r="G529" i="29"/>
  <c r="E529" i="29"/>
  <c r="C529" i="29"/>
  <c r="X529" i="29"/>
  <c r="T529" i="29"/>
  <c r="P529" i="29"/>
  <c r="L529" i="29"/>
  <c r="H529" i="29"/>
  <c r="D529" i="29"/>
  <c r="V529" i="29"/>
  <c r="R529" i="29"/>
  <c r="N529" i="29"/>
  <c r="J529" i="29"/>
  <c r="F529" i="29"/>
  <c r="B529" i="29"/>
  <c r="X525" i="29"/>
  <c r="V525" i="29"/>
  <c r="T525" i="29"/>
  <c r="R525" i="29"/>
  <c r="P525" i="29"/>
  <c r="N525" i="29"/>
  <c r="L525" i="29"/>
  <c r="J525" i="29"/>
  <c r="H525" i="29"/>
  <c r="F525" i="29"/>
  <c r="D525" i="29"/>
  <c r="B525" i="29"/>
  <c r="Y525" i="29"/>
  <c r="W525" i="29"/>
  <c r="U525" i="29"/>
  <c r="S525" i="29"/>
  <c r="Q525" i="29"/>
  <c r="O525" i="29"/>
  <c r="M525" i="29"/>
  <c r="K525" i="29"/>
  <c r="I525" i="29"/>
  <c r="G525" i="29"/>
  <c r="E525" i="29"/>
  <c r="C525" i="29"/>
  <c r="X521" i="29"/>
  <c r="V521" i="29"/>
  <c r="T521" i="29"/>
  <c r="R521" i="29"/>
  <c r="P521" i="29"/>
  <c r="N521" i="29"/>
  <c r="L521" i="29"/>
  <c r="J521" i="29"/>
  <c r="H521" i="29"/>
  <c r="F521" i="29"/>
  <c r="D521" i="29"/>
  <c r="B521" i="29"/>
  <c r="Y521" i="29"/>
  <c r="W521" i="29"/>
  <c r="U521" i="29"/>
  <c r="S521" i="29"/>
  <c r="Q521" i="29"/>
  <c r="O521" i="29"/>
  <c r="M521" i="29"/>
  <c r="K521" i="29"/>
  <c r="I521" i="29"/>
  <c r="G521" i="29"/>
  <c r="E521" i="29"/>
  <c r="C521" i="29"/>
  <c r="Y517" i="29"/>
  <c r="W517" i="29"/>
  <c r="U517" i="29"/>
  <c r="S517" i="29"/>
  <c r="Q517" i="29"/>
  <c r="O517" i="29"/>
  <c r="M517" i="29"/>
  <c r="K517" i="29"/>
  <c r="I517" i="29"/>
  <c r="G517" i="29"/>
  <c r="E517" i="29"/>
  <c r="C517" i="29"/>
  <c r="X517" i="29"/>
  <c r="T517" i="29"/>
  <c r="P517" i="29"/>
  <c r="L517" i="29"/>
  <c r="H517" i="29"/>
  <c r="D517" i="29"/>
  <c r="V517" i="29"/>
  <c r="R517" i="29"/>
  <c r="N517" i="29"/>
  <c r="J517" i="29"/>
  <c r="F517" i="29"/>
  <c r="B517" i="29"/>
  <c r="Y513" i="29"/>
  <c r="W513" i="29"/>
  <c r="U513" i="29"/>
  <c r="S513" i="29"/>
  <c r="Q513" i="29"/>
  <c r="O513" i="29"/>
  <c r="M513" i="29"/>
  <c r="K513" i="29"/>
  <c r="I513" i="29"/>
  <c r="G513" i="29"/>
  <c r="E513" i="29"/>
  <c r="C513" i="29"/>
  <c r="X513" i="29"/>
  <c r="V513" i="29"/>
  <c r="T513" i="29"/>
  <c r="R513" i="29"/>
  <c r="P513" i="29"/>
  <c r="N513" i="29"/>
  <c r="L513" i="29"/>
  <c r="J513" i="29"/>
  <c r="H513" i="29"/>
  <c r="F513" i="29"/>
  <c r="D513" i="29"/>
  <c r="B513" i="29"/>
  <c r="Y509" i="29"/>
  <c r="W509" i="29"/>
  <c r="U509" i="29"/>
  <c r="S509" i="29"/>
  <c r="Q509" i="29"/>
  <c r="O509" i="29"/>
  <c r="M509" i="29"/>
  <c r="K509" i="29"/>
  <c r="I509" i="29"/>
  <c r="G509" i="29"/>
  <c r="E509" i="29"/>
  <c r="C509" i="29"/>
  <c r="X509" i="29"/>
  <c r="V509" i="29"/>
  <c r="T509" i="29"/>
  <c r="R509" i="29"/>
  <c r="P509" i="29"/>
  <c r="N509" i="29"/>
  <c r="L509" i="29"/>
  <c r="J509" i="29"/>
  <c r="H509" i="29"/>
  <c r="F509" i="29"/>
  <c r="D509" i="29"/>
  <c r="B509" i="29"/>
  <c r="Y505" i="29"/>
  <c r="W505" i="29"/>
  <c r="U505" i="29"/>
  <c r="S505" i="29"/>
  <c r="Q505" i="29"/>
  <c r="O505" i="29"/>
  <c r="M505" i="29"/>
  <c r="K505" i="29"/>
  <c r="I505" i="29"/>
  <c r="G505" i="29"/>
  <c r="E505" i="29"/>
  <c r="C505" i="29"/>
  <c r="X505" i="29"/>
  <c r="V505" i="29"/>
  <c r="T505" i="29"/>
  <c r="R505" i="29"/>
  <c r="P505" i="29"/>
  <c r="N505" i="29"/>
  <c r="L505" i="29"/>
  <c r="J505" i="29"/>
  <c r="H505" i="29"/>
  <c r="F505" i="29"/>
  <c r="D505" i="29"/>
  <c r="B505" i="29"/>
  <c r="Y503" i="29"/>
  <c r="W503" i="29"/>
  <c r="U503" i="29"/>
  <c r="S503" i="29"/>
  <c r="Q503" i="29"/>
  <c r="O503" i="29"/>
  <c r="M503" i="29"/>
  <c r="K503" i="29"/>
  <c r="I503" i="29"/>
  <c r="G503" i="29"/>
  <c r="E503" i="29"/>
  <c r="C503" i="29"/>
  <c r="X503" i="29"/>
  <c r="V503" i="29"/>
  <c r="T503" i="29"/>
  <c r="R503" i="29"/>
  <c r="P503" i="29"/>
  <c r="N503" i="29"/>
  <c r="L503" i="29"/>
  <c r="J503" i="29"/>
  <c r="H503" i="29"/>
  <c r="F503" i="29"/>
  <c r="D503" i="29"/>
  <c r="B503" i="29"/>
  <c r="X499" i="29"/>
  <c r="V499" i="29"/>
  <c r="T499" i="29"/>
  <c r="R499" i="29"/>
  <c r="P499" i="29"/>
  <c r="N499" i="29"/>
  <c r="L499" i="29"/>
  <c r="Y499" i="29"/>
  <c r="U499" i="29"/>
  <c r="Q499" i="29"/>
  <c r="M499" i="29"/>
  <c r="J499" i="29"/>
  <c r="H499" i="29"/>
  <c r="F499" i="29"/>
  <c r="D499" i="29"/>
  <c r="B499" i="29"/>
  <c r="W499" i="29"/>
  <c r="S499" i="29"/>
  <c r="O499" i="29"/>
  <c r="K499" i="29"/>
  <c r="I499" i="29"/>
  <c r="G499" i="29"/>
  <c r="E499" i="29"/>
  <c r="C499" i="29"/>
  <c r="X495" i="29"/>
  <c r="V495" i="29"/>
  <c r="T495" i="29"/>
  <c r="R495" i="29"/>
  <c r="P495" i="29"/>
  <c r="N495" i="29"/>
  <c r="L495" i="29"/>
  <c r="J495" i="29"/>
  <c r="H495" i="29"/>
  <c r="F495" i="29"/>
  <c r="D495" i="29"/>
  <c r="B495" i="29"/>
  <c r="Y495" i="29"/>
  <c r="W495" i="29"/>
  <c r="U495" i="29"/>
  <c r="S495" i="29"/>
  <c r="Q495" i="29"/>
  <c r="O495" i="29"/>
  <c r="M495" i="29"/>
  <c r="K495" i="29"/>
  <c r="I495" i="29"/>
  <c r="G495" i="29"/>
  <c r="E495" i="29"/>
  <c r="C495" i="29"/>
  <c r="X491" i="29"/>
  <c r="V491" i="29"/>
  <c r="T491" i="29"/>
  <c r="R491" i="29"/>
  <c r="P491" i="29"/>
  <c r="N491" i="29"/>
  <c r="L491" i="29"/>
  <c r="J491" i="29"/>
  <c r="H491" i="29"/>
  <c r="F491" i="29"/>
  <c r="D491" i="29"/>
  <c r="B491" i="29"/>
  <c r="Y491" i="29"/>
  <c r="W491" i="29"/>
  <c r="U491" i="29"/>
  <c r="S491" i="29"/>
  <c r="Q491" i="29"/>
  <c r="O491" i="29"/>
  <c r="M491" i="29"/>
  <c r="K491" i="29"/>
  <c r="I491" i="29"/>
  <c r="G491" i="29"/>
  <c r="E491" i="29"/>
  <c r="C491" i="29"/>
  <c r="X487" i="29"/>
  <c r="V487" i="29"/>
  <c r="T487" i="29"/>
  <c r="R487" i="29"/>
  <c r="P487" i="29"/>
  <c r="N487" i="29"/>
  <c r="L487" i="29"/>
  <c r="J487" i="29"/>
  <c r="H487" i="29"/>
  <c r="F487" i="29"/>
  <c r="D487" i="29"/>
  <c r="B487" i="29"/>
  <c r="Y487" i="29"/>
  <c r="W487" i="29"/>
  <c r="U487" i="29"/>
  <c r="S487" i="29"/>
  <c r="Q487" i="29"/>
  <c r="O487" i="29"/>
  <c r="M487" i="29"/>
  <c r="K487" i="29"/>
  <c r="I487" i="29"/>
  <c r="G487" i="29"/>
  <c r="E487" i="29"/>
  <c r="C487" i="29"/>
  <c r="X483" i="29"/>
  <c r="V483" i="29"/>
  <c r="T483" i="29"/>
  <c r="R483" i="29"/>
  <c r="P483" i="29"/>
  <c r="N483" i="29"/>
  <c r="L483" i="29"/>
  <c r="J483" i="29"/>
  <c r="H483" i="29"/>
  <c r="F483" i="29"/>
  <c r="D483" i="29"/>
  <c r="B483" i="29"/>
  <c r="Y483" i="29"/>
  <c r="W483" i="29"/>
  <c r="U483" i="29"/>
  <c r="S483" i="29"/>
  <c r="Q483" i="29"/>
  <c r="O483" i="29"/>
  <c r="M483" i="29"/>
  <c r="K483" i="29"/>
  <c r="I483" i="29"/>
  <c r="G483" i="29"/>
  <c r="E483" i="29"/>
  <c r="C483" i="29"/>
  <c r="X479" i="29"/>
  <c r="V479" i="29"/>
  <c r="T479" i="29"/>
  <c r="R479" i="29"/>
  <c r="P479" i="29"/>
  <c r="N479" i="29"/>
  <c r="L479" i="29"/>
  <c r="J479" i="29"/>
  <c r="H479" i="29"/>
  <c r="F479" i="29"/>
  <c r="D479" i="29"/>
  <c r="B479" i="29"/>
  <c r="Y479" i="29"/>
  <c r="W479" i="29"/>
  <c r="U479" i="29"/>
  <c r="S479" i="29"/>
  <c r="Q479" i="29"/>
  <c r="O479" i="29"/>
  <c r="M479" i="29"/>
  <c r="K479" i="29"/>
  <c r="I479" i="29"/>
  <c r="G479" i="29"/>
  <c r="E479" i="29"/>
  <c r="C479" i="29"/>
  <c r="X475" i="29"/>
  <c r="V475" i="29"/>
  <c r="T475" i="29"/>
  <c r="R475" i="29"/>
  <c r="P475" i="29"/>
  <c r="N475" i="29"/>
  <c r="L475" i="29"/>
  <c r="J475" i="29"/>
  <c r="H475" i="29"/>
  <c r="F475" i="29"/>
  <c r="D475" i="29"/>
  <c r="B475" i="29"/>
  <c r="Y475" i="29"/>
  <c r="W475" i="29"/>
  <c r="U475" i="29"/>
  <c r="S475" i="29"/>
  <c r="Q475" i="29"/>
  <c r="O475" i="29"/>
  <c r="M475" i="29"/>
  <c r="K475" i="29"/>
  <c r="I475" i="29"/>
  <c r="G475" i="29"/>
  <c r="E475" i="29"/>
  <c r="C475" i="29"/>
  <c r="X473" i="29"/>
  <c r="V473" i="29"/>
  <c r="T473" i="29"/>
  <c r="Y473" i="29"/>
  <c r="W473" i="29"/>
  <c r="U473" i="29"/>
  <c r="S473" i="29"/>
  <c r="Q473" i="29"/>
  <c r="O473" i="29"/>
  <c r="M473" i="29"/>
  <c r="K473" i="29"/>
  <c r="I473" i="29"/>
  <c r="G473" i="29"/>
  <c r="E473" i="29"/>
  <c r="C473" i="29"/>
  <c r="R473" i="29"/>
  <c r="N473" i="29"/>
  <c r="J473" i="29"/>
  <c r="F473" i="29"/>
  <c r="B473" i="29"/>
  <c r="P473" i="29"/>
  <c r="L473" i="29"/>
  <c r="H473" i="29"/>
  <c r="D473" i="29"/>
  <c r="Y469" i="29"/>
  <c r="W469" i="29"/>
  <c r="U469" i="29"/>
  <c r="S469" i="29"/>
  <c r="Q469" i="29"/>
  <c r="O469" i="29"/>
  <c r="M469" i="29"/>
  <c r="K469" i="29"/>
  <c r="I469" i="29"/>
  <c r="G469" i="29"/>
  <c r="E469" i="29"/>
  <c r="C469" i="29"/>
  <c r="X469" i="29"/>
  <c r="V469" i="29"/>
  <c r="T469" i="29"/>
  <c r="R469" i="29"/>
  <c r="P469" i="29"/>
  <c r="N469" i="29"/>
  <c r="L469" i="29"/>
  <c r="J469" i="29"/>
  <c r="H469" i="29"/>
  <c r="F469" i="29"/>
  <c r="D469" i="29"/>
  <c r="B469" i="29"/>
  <c r="Y465" i="29"/>
  <c r="W465" i="29"/>
  <c r="U465" i="29"/>
  <c r="S465" i="29"/>
  <c r="Q465" i="29"/>
  <c r="O465" i="29"/>
  <c r="M465" i="29"/>
  <c r="K465" i="29"/>
  <c r="I465" i="29"/>
  <c r="G465" i="29"/>
  <c r="E465" i="29"/>
  <c r="C465" i="29"/>
  <c r="X465" i="29"/>
  <c r="V465" i="29"/>
  <c r="T465" i="29"/>
  <c r="R465" i="29"/>
  <c r="P465" i="29"/>
  <c r="N465" i="29"/>
  <c r="L465" i="29"/>
  <c r="J465" i="29"/>
  <c r="H465" i="29"/>
  <c r="F465" i="29"/>
  <c r="D465" i="29"/>
  <c r="B465" i="29"/>
  <c r="Y463" i="29"/>
  <c r="W463" i="29"/>
  <c r="U463" i="29"/>
  <c r="S463" i="29"/>
  <c r="Q463" i="29"/>
  <c r="O463" i="29"/>
  <c r="M463" i="29"/>
  <c r="K463" i="29"/>
  <c r="I463" i="29"/>
  <c r="G463" i="29"/>
  <c r="E463" i="29"/>
  <c r="C463" i="29"/>
  <c r="X463" i="29"/>
  <c r="V463" i="29"/>
  <c r="T463" i="29"/>
  <c r="R463" i="29"/>
  <c r="P463" i="29"/>
  <c r="N463" i="29"/>
  <c r="L463" i="29"/>
  <c r="J463" i="29"/>
  <c r="H463" i="29"/>
  <c r="F463" i="29"/>
  <c r="D463" i="29"/>
  <c r="B463" i="29"/>
  <c r="Y459" i="29"/>
  <c r="W459" i="29"/>
  <c r="U459" i="29"/>
  <c r="S459" i="29"/>
  <c r="Q459" i="29"/>
  <c r="O459" i="29"/>
  <c r="M459" i="29"/>
  <c r="K459" i="29"/>
  <c r="I459" i="29"/>
  <c r="G459" i="29"/>
  <c r="E459" i="29"/>
  <c r="C459" i="29"/>
  <c r="X459" i="29"/>
  <c r="V459" i="29"/>
  <c r="T459" i="29"/>
  <c r="R459" i="29"/>
  <c r="P459" i="29"/>
  <c r="N459" i="29"/>
  <c r="L459" i="29"/>
  <c r="J459" i="29"/>
  <c r="H459" i="29"/>
  <c r="F459" i="29"/>
  <c r="D459" i="29"/>
  <c r="B459" i="29"/>
  <c r="Y455" i="29"/>
  <c r="W455" i="29"/>
  <c r="U455" i="29"/>
  <c r="S455" i="29"/>
  <c r="Q455" i="29"/>
  <c r="O455" i="29"/>
  <c r="M455" i="29"/>
  <c r="K455" i="29"/>
  <c r="I455" i="29"/>
  <c r="G455" i="29"/>
  <c r="E455" i="29"/>
  <c r="C455" i="29"/>
  <c r="X455" i="29"/>
  <c r="V455" i="29"/>
  <c r="T455" i="29"/>
  <c r="R455" i="29"/>
  <c r="P455" i="29"/>
  <c r="N455" i="29"/>
  <c r="L455" i="29"/>
  <c r="J455" i="29"/>
  <c r="H455" i="29"/>
  <c r="F455" i="29"/>
  <c r="D455" i="29"/>
  <c r="B455" i="29"/>
  <c r="Y451" i="29"/>
  <c r="W451" i="29"/>
  <c r="U451" i="29"/>
  <c r="S451" i="29"/>
  <c r="Q451" i="29"/>
  <c r="O451" i="29"/>
  <c r="M451" i="29"/>
  <c r="K451" i="29"/>
  <c r="I451" i="29"/>
  <c r="G451" i="29"/>
  <c r="E451" i="29"/>
  <c r="C451" i="29"/>
  <c r="X451" i="29"/>
  <c r="V451" i="29"/>
  <c r="T451" i="29"/>
  <c r="R451" i="29"/>
  <c r="P451" i="29"/>
  <c r="N451" i="29"/>
  <c r="L451" i="29"/>
  <c r="J451" i="29"/>
  <c r="H451" i="29"/>
  <c r="F451" i="29"/>
  <c r="D451" i="29"/>
  <c r="B451" i="29"/>
  <c r="Y449" i="29"/>
  <c r="W449" i="29"/>
  <c r="U449" i="29"/>
  <c r="S449" i="29"/>
  <c r="Q449" i="29"/>
  <c r="O449" i="29"/>
  <c r="M449" i="29"/>
  <c r="K449" i="29"/>
  <c r="I449" i="29"/>
  <c r="G449" i="29"/>
  <c r="E449" i="29"/>
  <c r="C449" i="29"/>
  <c r="X449" i="29"/>
  <c r="V449" i="29"/>
  <c r="T449" i="29"/>
  <c r="R449" i="29"/>
  <c r="P449" i="29"/>
  <c r="N449" i="29"/>
  <c r="L449" i="29"/>
  <c r="J449" i="29"/>
  <c r="H449" i="29"/>
  <c r="F449" i="29"/>
  <c r="D449" i="29"/>
  <c r="B449" i="29"/>
  <c r="Y445" i="29"/>
  <c r="W445" i="29"/>
  <c r="U445" i="29"/>
  <c r="S445" i="29"/>
  <c r="Q445" i="29"/>
  <c r="O445" i="29"/>
  <c r="M445" i="29"/>
  <c r="K445" i="29"/>
  <c r="I445" i="29"/>
  <c r="G445" i="29"/>
  <c r="E445" i="29"/>
  <c r="C445" i="29"/>
  <c r="X445" i="29"/>
  <c r="V445" i="29"/>
  <c r="T445" i="29"/>
  <c r="R445" i="29"/>
  <c r="P445" i="29"/>
  <c r="N445" i="29"/>
  <c r="L445" i="29"/>
  <c r="J445" i="29"/>
  <c r="H445" i="29"/>
  <c r="F445" i="29"/>
  <c r="D445" i="29"/>
  <c r="B445" i="29"/>
  <c r="X441" i="29"/>
  <c r="V441" i="29"/>
  <c r="T441" i="29"/>
  <c r="R441" i="29"/>
  <c r="P441" i="29"/>
  <c r="N441" i="29"/>
  <c r="L441" i="29"/>
  <c r="J441" i="29"/>
  <c r="H441" i="29"/>
  <c r="F441" i="29"/>
  <c r="D441" i="29"/>
  <c r="B441" i="29"/>
  <c r="Y441" i="29"/>
  <c r="W441" i="29"/>
  <c r="U441" i="29"/>
  <c r="S441" i="29"/>
  <c r="Q441" i="29"/>
  <c r="O441" i="29"/>
  <c r="M441" i="29"/>
  <c r="K441" i="29"/>
  <c r="I441" i="29"/>
  <c r="G441" i="29"/>
  <c r="E441" i="29"/>
  <c r="C441" i="29"/>
  <c r="X437" i="29"/>
  <c r="V437" i="29"/>
  <c r="T437" i="29"/>
  <c r="R437" i="29"/>
  <c r="P437" i="29"/>
  <c r="N437" i="29"/>
  <c r="L437" i="29"/>
  <c r="J437" i="29"/>
  <c r="H437" i="29"/>
  <c r="F437" i="29"/>
  <c r="D437" i="29"/>
  <c r="B437" i="29"/>
  <c r="Y437" i="29"/>
  <c r="W437" i="29"/>
  <c r="U437" i="29"/>
  <c r="S437" i="29"/>
  <c r="Q437" i="29"/>
  <c r="O437" i="29"/>
  <c r="M437" i="29"/>
  <c r="K437" i="29"/>
  <c r="I437" i="29"/>
  <c r="G437" i="29"/>
  <c r="E437" i="29"/>
  <c r="C437" i="29"/>
  <c r="X423" i="29"/>
  <c r="V423" i="29"/>
  <c r="T423" i="29"/>
  <c r="R423" i="29"/>
  <c r="P423" i="29"/>
  <c r="N423" i="29"/>
  <c r="L423" i="29"/>
  <c r="J423" i="29"/>
  <c r="H423" i="29"/>
  <c r="F423" i="29"/>
  <c r="D423" i="29"/>
  <c r="B423" i="29"/>
  <c r="Y423" i="29"/>
  <c r="W423" i="29"/>
  <c r="U423" i="29"/>
  <c r="S423" i="29"/>
  <c r="Q423" i="29"/>
  <c r="O423" i="29"/>
  <c r="M423" i="29"/>
  <c r="K423" i="29"/>
  <c r="I423" i="29"/>
  <c r="G423" i="29"/>
  <c r="E423" i="29"/>
  <c r="C423" i="29"/>
  <c r="Y279" i="29"/>
  <c r="W279" i="29"/>
  <c r="U279" i="29"/>
  <c r="S279" i="29"/>
  <c r="Q279" i="29"/>
  <c r="O279" i="29"/>
  <c r="M279" i="29"/>
  <c r="K279" i="29"/>
  <c r="I279" i="29"/>
  <c r="G279" i="29"/>
  <c r="E279" i="29"/>
  <c r="C279" i="29"/>
  <c r="X279" i="29"/>
  <c r="V279" i="29"/>
  <c r="T279" i="29"/>
  <c r="R279" i="29"/>
  <c r="P279" i="29"/>
  <c r="N279" i="29"/>
  <c r="L279" i="29"/>
  <c r="J279" i="29"/>
  <c r="H279" i="29"/>
  <c r="F279" i="29"/>
  <c r="D279" i="29"/>
  <c r="B279" i="29"/>
  <c r="B272" i="29"/>
  <c r="B273" i="29" s="1"/>
  <c r="B938" i="28" a="1"/>
  <c r="B938" i="28" s="1"/>
  <c r="C1043" i="28" l="1"/>
  <c r="B904" i="28"/>
  <c r="F903" i="28"/>
  <c r="K606" i="28"/>
  <c r="T606" i="28"/>
  <c r="O606" i="28"/>
  <c r="G606" i="28"/>
  <c r="X606" i="28"/>
  <c r="W606" i="28"/>
  <c r="S606" i="28"/>
  <c r="Q606" i="28"/>
  <c r="N606" i="28"/>
  <c r="L606" i="28"/>
  <c r="J606" i="28"/>
  <c r="I606" i="28"/>
  <c r="E606" i="28"/>
  <c r="D606" i="28"/>
  <c r="B606" i="28"/>
  <c r="V606" i="28"/>
  <c r="R606" i="28"/>
  <c r="F606" i="28"/>
  <c r="C606" i="28"/>
  <c r="U606" i="28"/>
  <c r="H606" i="28"/>
  <c r="P606" i="28"/>
  <c r="M606" i="28"/>
  <c r="V592" i="28"/>
  <c r="W676" i="28"/>
  <c r="W839" i="28" s="1"/>
  <c r="R583" i="28"/>
  <c r="S667" i="28"/>
  <c r="S830" i="28" s="1"/>
  <c r="G583" i="28"/>
  <c r="H667" i="28"/>
  <c r="H830" i="28" s="1"/>
  <c r="U583" i="28"/>
  <c r="V667" i="28"/>
  <c r="V830" i="28" s="1"/>
  <c r="V587" i="28"/>
  <c r="W671" i="28"/>
  <c r="W834" i="28" s="1"/>
  <c r="V584" i="28"/>
  <c r="W668" i="28"/>
  <c r="W831" i="28" s="1"/>
  <c r="V603" i="28"/>
  <c r="W687" i="28"/>
  <c r="W850" i="28" s="1"/>
  <c r="T592" i="28"/>
  <c r="U676" i="28"/>
  <c r="U839" i="28" s="1"/>
  <c r="T585" i="28"/>
  <c r="U669" i="28"/>
  <c r="U832" i="28" s="1"/>
  <c r="T591" i="28"/>
  <c r="U675" i="28"/>
  <c r="U838" i="28" s="1"/>
  <c r="T596" i="28"/>
  <c r="U680" i="28"/>
  <c r="U843" i="28" s="1"/>
  <c r="V601" i="28"/>
  <c r="W685" i="28"/>
  <c r="W848" i="28" s="1"/>
  <c r="T587" i="28"/>
  <c r="U671" i="28"/>
  <c r="U834" i="28" s="1"/>
  <c r="T601" i="28"/>
  <c r="U685" i="28"/>
  <c r="U848" i="28" s="1"/>
  <c r="X599" i="28"/>
  <c r="Y683" i="28"/>
  <c r="Y846" i="28" s="1"/>
  <c r="R584" i="28"/>
  <c r="S668" i="28"/>
  <c r="S831" i="28" s="1"/>
  <c r="R599" i="28"/>
  <c r="S683" i="28"/>
  <c r="S846" i="28" s="1"/>
  <c r="W599" i="28"/>
  <c r="X683" i="28"/>
  <c r="X846" i="28" s="1"/>
  <c r="X596" i="28"/>
  <c r="Y680" i="28"/>
  <c r="Y843" i="28" s="1"/>
  <c r="R596" i="28"/>
  <c r="S680" i="28"/>
  <c r="S843" i="28" s="1"/>
  <c r="O596" i="28"/>
  <c r="P680" i="28"/>
  <c r="P843" i="28" s="1"/>
  <c r="H588" i="28"/>
  <c r="I672" i="28"/>
  <c r="I835" i="28" s="1"/>
  <c r="P588" i="28"/>
  <c r="Q672" i="28"/>
  <c r="Q835" i="28" s="1"/>
  <c r="X588" i="28"/>
  <c r="Y672" i="28"/>
  <c r="Y835" i="28" s="1"/>
  <c r="O588" i="28"/>
  <c r="P672" i="28"/>
  <c r="P835" i="28" s="1"/>
  <c r="W588" i="28"/>
  <c r="X672" i="28"/>
  <c r="X835" i="28" s="1"/>
  <c r="G584" i="28"/>
  <c r="H668" i="28"/>
  <c r="H831" i="28" s="1"/>
  <c r="J588" i="28"/>
  <c r="K672" i="28"/>
  <c r="K835" i="28" s="1"/>
  <c r="R588" i="28"/>
  <c r="S672" i="28"/>
  <c r="S835" i="28" s="1"/>
  <c r="I588" i="28"/>
  <c r="J672" i="28"/>
  <c r="J835" i="28" s="1"/>
  <c r="Q588" i="28"/>
  <c r="R672" i="28"/>
  <c r="R835" i="28" s="1"/>
  <c r="F587" i="28"/>
  <c r="G671" i="28"/>
  <c r="G834" i="28" s="1"/>
  <c r="F584" i="28"/>
  <c r="G668" i="28"/>
  <c r="G831" i="28" s="1"/>
  <c r="C584" i="28"/>
  <c r="D668" i="28"/>
  <c r="D831" i="28" s="1"/>
  <c r="X587" i="28"/>
  <c r="Y671" i="28"/>
  <c r="Y834" i="28" s="1"/>
  <c r="X604" i="28"/>
  <c r="Y688" i="28"/>
  <c r="Y851" i="28" s="1"/>
  <c r="W604" i="28"/>
  <c r="X688" i="28"/>
  <c r="X851" i="28" s="1"/>
  <c r="V600" i="28"/>
  <c r="W684" i="28"/>
  <c r="W847" i="28" s="1"/>
  <c r="W600" i="28"/>
  <c r="X684" i="28"/>
  <c r="X847" i="28" s="1"/>
  <c r="S597" i="28"/>
  <c r="T681" i="28"/>
  <c r="T844" i="28" s="1"/>
  <c r="S584" i="28"/>
  <c r="T668" i="28"/>
  <c r="T831" i="28" s="1"/>
  <c r="S589" i="28"/>
  <c r="T673" i="28"/>
  <c r="T836" i="28" s="1"/>
  <c r="S591" i="28"/>
  <c r="T675" i="28"/>
  <c r="T838" i="28" s="1"/>
  <c r="X600" i="28"/>
  <c r="Y684" i="28"/>
  <c r="Y847" i="28" s="1"/>
  <c r="S596" i="28"/>
  <c r="T680" i="28"/>
  <c r="T843" i="28" s="1"/>
  <c r="R592" i="28"/>
  <c r="S676" i="28"/>
  <c r="S839" i="28" s="1"/>
  <c r="F583" i="28"/>
  <c r="G667" i="28"/>
  <c r="G830" i="28" s="1"/>
  <c r="V583" i="28"/>
  <c r="W667" i="28"/>
  <c r="W830" i="28" s="1"/>
  <c r="K583" i="28"/>
  <c r="L667" i="28"/>
  <c r="L830" i="28" s="1"/>
  <c r="W583" i="28"/>
  <c r="X667" i="28"/>
  <c r="X830" i="28" s="1"/>
  <c r="U592" i="28"/>
  <c r="V676" i="28"/>
  <c r="V839" i="28" s="1"/>
  <c r="U602" i="28"/>
  <c r="V686" i="28"/>
  <c r="V849" i="28" s="1"/>
  <c r="U584" i="28"/>
  <c r="V668" i="28"/>
  <c r="V831" i="28" s="1"/>
  <c r="U589" i="28"/>
  <c r="V673" i="28"/>
  <c r="V836" i="28" s="1"/>
  <c r="U591" i="28"/>
  <c r="V675" i="28"/>
  <c r="V838" i="28" s="1"/>
  <c r="U596" i="28"/>
  <c r="V680" i="28"/>
  <c r="V843" i="28" s="1"/>
  <c r="X602" i="28"/>
  <c r="Y686" i="28"/>
  <c r="Y849" i="28" s="1"/>
  <c r="U597" i="28"/>
  <c r="V681" i="28"/>
  <c r="V844" i="28" s="1"/>
  <c r="S598" i="28"/>
  <c r="T682" i="28"/>
  <c r="T845" i="28" s="1"/>
  <c r="T598" i="28"/>
  <c r="U682" i="28"/>
  <c r="U845" i="28" s="1"/>
  <c r="Q584" i="28"/>
  <c r="R668" i="28"/>
  <c r="R831" i="28" s="1"/>
  <c r="Q589" i="28"/>
  <c r="R673" i="28"/>
  <c r="R836" i="28" s="1"/>
  <c r="Q591" i="28"/>
  <c r="R675" i="28"/>
  <c r="R838" i="28" s="1"/>
  <c r="U598" i="28"/>
  <c r="V682" i="28"/>
  <c r="V845" i="28" s="1"/>
  <c r="V598" i="28"/>
  <c r="W682" i="28"/>
  <c r="W845" i="28" s="1"/>
  <c r="Q597" i="28"/>
  <c r="R681" i="28"/>
  <c r="R844" i="28" s="1"/>
  <c r="T595" i="28"/>
  <c r="U679" i="28"/>
  <c r="U842" i="28" s="1"/>
  <c r="Q595" i="28"/>
  <c r="R679" i="28"/>
  <c r="R842" i="28" s="1"/>
  <c r="N590" i="28"/>
  <c r="O674" i="28"/>
  <c r="O837" i="28" s="1"/>
  <c r="R595" i="28"/>
  <c r="S679" i="28"/>
  <c r="S842" i="28" s="1"/>
  <c r="O595" i="28"/>
  <c r="P679" i="28"/>
  <c r="P842" i="28" s="1"/>
  <c r="W595" i="28"/>
  <c r="X679" i="28"/>
  <c r="X842" i="28" s="1"/>
  <c r="N585" i="28"/>
  <c r="O669" i="28"/>
  <c r="O832" i="28" s="1"/>
  <c r="N591" i="28"/>
  <c r="O675" i="28"/>
  <c r="O838" i="28" s="1"/>
  <c r="O593" i="28"/>
  <c r="P677" i="28"/>
  <c r="P840" i="28" s="1"/>
  <c r="W593" i="28"/>
  <c r="X677" i="28"/>
  <c r="X840" i="28" s="1"/>
  <c r="R593" i="28"/>
  <c r="S677" i="28"/>
  <c r="S840" i="28" s="1"/>
  <c r="L584" i="28"/>
  <c r="M668" i="28"/>
  <c r="M831" i="28" s="1"/>
  <c r="L589" i="28"/>
  <c r="M673" i="28"/>
  <c r="M836" i="28" s="1"/>
  <c r="Q593" i="28"/>
  <c r="R677" i="28"/>
  <c r="R840" i="28" s="1"/>
  <c r="L593" i="28"/>
  <c r="M677" i="28"/>
  <c r="M840" i="28" s="1"/>
  <c r="T593" i="28"/>
  <c r="U677" i="28"/>
  <c r="U840" i="28" s="1"/>
  <c r="L590" i="28"/>
  <c r="M674" i="28"/>
  <c r="M837" i="28" s="1"/>
  <c r="P591" i="28"/>
  <c r="Q675" i="28"/>
  <c r="Q838" i="28" s="1"/>
  <c r="J587" i="28"/>
  <c r="K671" i="28"/>
  <c r="K834" i="28" s="1"/>
  <c r="V591" i="28"/>
  <c r="W675" i="28"/>
  <c r="W838" i="28" s="1"/>
  <c r="O591" i="28"/>
  <c r="P675" i="28"/>
  <c r="P838" i="28" s="1"/>
  <c r="I584" i="28"/>
  <c r="J668" i="28"/>
  <c r="J831" i="28" s="1"/>
  <c r="I590" i="28"/>
  <c r="J674" i="28"/>
  <c r="J837" i="28" s="1"/>
  <c r="R590" i="28"/>
  <c r="S674" i="28"/>
  <c r="S837" i="28" s="1"/>
  <c r="K590" i="28"/>
  <c r="L674" i="28"/>
  <c r="L837" i="28" s="1"/>
  <c r="W590" i="28"/>
  <c r="X674" i="28"/>
  <c r="X837" i="28" s="1"/>
  <c r="X590" i="28"/>
  <c r="Y674" i="28"/>
  <c r="Y837" i="28" s="1"/>
  <c r="H584" i="28"/>
  <c r="I668" i="28"/>
  <c r="I831" i="28" s="1"/>
  <c r="I589" i="28"/>
  <c r="J673" i="28"/>
  <c r="J836" i="28" s="1"/>
  <c r="P589" i="28"/>
  <c r="Q673" i="28"/>
  <c r="Q836" i="28" s="1"/>
  <c r="K589" i="28"/>
  <c r="L673" i="28"/>
  <c r="L836" i="28" s="1"/>
  <c r="W589" i="28"/>
  <c r="X673" i="28"/>
  <c r="X836" i="28" s="1"/>
  <c r="R589" i="28"/>
  <c r="S673" i="28"/>
  <c r="S836" i="28" s="1"/>
  <c r="H587" i="28"/>
  <c r="I671" i="28"/>
  <c r="I834" i="28" s="1"/>
  <c r="E585" i="28"/>
  <c r="F669" i="28"/>
  <c r="F832" i="28" s="1"/>
  <c r="G586" i="28"/>
  <c r="H670" i="28"/>
  <c r="H833" i="28" s="1"/>
  <c r="O586" i="28"/>
  <c r="P670" i="28"/>
  <c r="P833" i="28" s="1"/>
  <c r="W586" i="28"/>
  <c r="X670" i="28"/>
  <c r="X833" i="28" s="1"/>
  <c r="J586" i="28"/>
  <c r="K670" i="28"/>
  <c r="K833" i="28" s="1"/>
  <c r="R586" i="28"/>
  <c r="S670" i="28"/>
  <c r="S833" i="28" s="1"/>
  <c r="I586" i="28"/>
  <c r="J670" i="28"/>
  <c r="J833" i="28" s="1"/>
  <c r="Q586" i="28"/>
  <c r="R670" i="28"/>
  <c r="R833" i="28" s="1"/>
  <c r="L586" i="28"/>
  <c r="M670" i="28"/>
  <c r="M833" i="28" s="1"/>
  <c r="T586" i="28"/>
  <c r="U670" i="28"/>
  <c r="U833" i="28" s="1"/>
  <c r="D584" i="28"/>
  <c r="E668" i="28"/>
  <c r="E831" i="28" s="1"/>
  <c r="P585" i="28"/>
  <c r="Q669" i="28"/>
  <c r="Q832" i="28" s="1"/>
  <c r="I585" i="28"/>
  <c r="J669" i="28"/>
  <c r="J832" i="28" s="1"/>
  <c r="V585" i="28"/>
  <c r="W669" i="28"/>
  <c r="W832" i="28" s="1"/>
  <c r="J585" i="28"/>
  <c r="K669" i="28"/>
  <c r="K832" i="28" s="1"/>
  <c r="O585" i="28"/>
  <c r="P669" i="28"/>
  <c r="P832" i="28" s="1"/>
  <c r="P584" i="28"/>
  <c r="Q668" i="28"/>
  <c r="Q831" i="28" s="1"/>
  <c r="R597" i="28"/>
  <c r="S681" i="28"/>
  <c r="S844" i="28" s="1"/>
  <c r="P587" i="28"/>
  <c r="Q671" i="28"/>
  <c r="Q834" i="28" s="1"/>
  <c r="P597" i="28"/>
  <c r="Q681" i="28"/>
  <c r="Q844" i="28" s="1"/>
  <c r="M592" i="28"/>
  <c r="N676" i="28"/>
  <c r="N839" i="28" s="1"/>
  <c r="S594" i="28"/>
  <c r="T678" i="28"/>
  <c r="T841" i="28" s="1"/>
  <c r="P594" i="28"/>
  <c r="Q678" i="28"/>
  <c r="Q841" i="28" s="1"/>
  <c r="X594" i="28"/>
  <c r="Y678" i="28"/>
  <c r="Y841" i="28" s="1"/>
  <c r="M585" i="28"/>
  <c r="N669" i="28"/>
  <c r="N832" i="28" s="1"/>
  <c r="M590" i="28"/>
  <c r="N674" i="28"/>
  <c r="N837" i="28" s="1"/>
  <c r="Q594" i="28"/>
  <c r="R678" i="28"/>
  <c r="R841" i="28" s="1"/>
  <c r="N594" i="28"/>
  <c r="O678" i="28"/>
  <c r="O841" i="28" s="1"/>
  <c r="V594" i="28"/>
  <c r="W678" i="28"/>
  <c r="W841" i="28" s="1"/>
  <c r="X592" i="28"/>
  <c r="Y676" i="28"/>
  <c r="Y839" i="28" s="1"/>
  <c r="W592" i="28"/>
  <c r="X676" i="28"/>
  <c r="X839" i="28" s="1"/>
  <c r="Q583" i="28"/>
  <c r="R667" i="28"/>
  <c r="R830" i="28" s="1"/>
  <c r="I583" i="28"/>
  <c r="J667" i="28"/>
  <c r="J830" i="28" s="1"/>
  <c r="T583" i="28"/>
  <c r="U667" i="28"/>
  <c r="U830" i="28" s="1"/>
  <c r="L583" i="28"/>
  <c r="M667" i="28"/>
  <c r="M830" i="28" s="1"/>
  <c r="D583" i="28"/>
  <c r="E667" i="28"/>
  <c r="E830" i="28" s="1"/>
  <c r="O592" i="28"/>
  <c r="P676" i="28"/>
  <c r="P839" i="28" s="1"/>
  <c r="N592" i="28"/>
  <c r="O676" i="28"/>
  <c r="O839" i="28" s="1"/>
  <c r="J583" i="28"/>
  <c r="K667" i="28"/>
  <c r="K830" i="28" s="1"/>
  <c r="O583" i="28"/>
  <c r="P667" i="28"/>
  <c r="P830" i="28" s="1"/>
  <c r="B583" i="28"/>
  <c r="C667" i="28"/>
  <c r="C830" i="28" s="1"/>
  <c r="X603" i="28"/>
  <c r="Y687" i="28"/>
  <c r="Y850" i="28" s="1"/>
  <c r="W603" i="28"/>
  <c r="X687" i="28"/>
  <c r="X850" i="28" s="1"/>
  <c r="T584" i="28"/>
  <c r="U668" i="28"/>
  <c r="U831" i="28" s="1"/>
  <c r="T589" i="28"/>
  <c r="U673" i="28"/>
  <c r="U836" i="28" s="1"/>
  <c r="T599" i="28"/>
  <c r="U683" i="28"/>
  <c r="U846" i="28" s="1"/>
  <c r="W601" i="28"/>
  <c r="X685" i="28"/>
  <c r="X848" i="28" s="1"/>
  <c r="T590" i="28"/>
  <c r="U674" i="28"/>
  <c r="U837" i="28" s="1"/>
  <c r="T597" i="28"/>
  <c r="U681" i="28"/>
  <c r="U844" i="28" s="1"/>
  <c r="U601" i="28"/>
  <c r="V685" i="28"/>
  <c r="V848" i="28" s="1"/>
  <c r="X601" i="28"/>
  <c r="Y685" i="28"/>
  <c r="Y848" i="28" s="1"/>
  <c r="R587" i="28"/>
  <c r="S671" i="28"/>
  <c r="S834" i="28" s="1"/>
  <c r="V599" i="28"/>
  <c r="W683" i="28"/>
  <c r="W846" i="28" s="1"/>
  <c r="O587" i="28"/>
  <c r="P671" i="28"/>
  <c r="P834" i="28" s="1"/>
  <c r="P596" i="28"/>
  <c r="Q680" i="28"/>
  <c r="Q843" i="28" s="1"/>
  <c r="O584" i="28"/>
  <c r="P668" i="28"/>
  <c r="P831" i="28" s="1"/>
  <c r="V596" i="28"/>
  <c r="W680" i="28"/>
  <c r="W843" i="28" s="1"/>
  <c r="W596" i="28"/>
  <c r="X680" i="28"/>
  <c r="X843" i="28" s="1"/>
  <c r="L588" i="28"/>
  <c r="M672" i="28"/>
  <c r="M835" i="28" s="1"/>
  <c r="T588" i="28"/>
  <c r="U672" i="28"/>
  <c r="U835" i="28" s="1"/>
  <c r="K588" i="28"/>
  <c r="L672" i="28"/>
  <c r="L835" i="28" s="1"/>
  <c r="S588" i="28"/>
  <c r="T672" i="28"/>
  <c r="T835" i="28" s="1"/>
  <c r="G587" i="28"/>
  <c r="H671" i="28"/>
  <c r="H834" i="28" s="1"/>
  <c r="G585" i="28"/>
  <c r="H669" i="28"/>
  <c r="H832" i="28" s="1"/>
  <c r="G588" i="28"/>
  <c r="H672" i="28"/>
  <c r="H835" i="28" s="1"/>
  <c r="N588" i="28"/>
  <c r="O672" i="28"/>
  <c r="O835" i="28" s="1"/>
  <c r="V588" i="28"/>
  <c r="W672" i="28"/>
  <c r="W835" i="28" s="1"/>
  <c r="M588" i="28"/>
  <c r="N672" i="28"/>
  <c r="N835" i="28" s="1"/>
  <c r="U588" i="28"/>
  <c r="V672" i="28"/>
  <c r="V835" i="28" s="1"/>
  <c r="X584" i="28"/>
  <c r="Y668" i="28"/>
  <c r="Y831" i="28" s="1"/>
  <c r="X605" i="28"/>
  <c r="Y689" i="28"/>
  <c r="Y852" i="28" s="1"/>
  <c r="W587" i="28"/>
  <c r="X671" i="28"/>
  <c r="X834" i="28" s="1"/>
  <c r="W584" i="28"/>
  <c r="X668" i="28"/>
  <c r="X831" i="28" s="1"/>
  <c r="S600" i="28"/>
  <c r="T684" i="28"/>
  <c r="T847" i="28" s="1"/>
  <c r="S587" i="28"/>
  <c r="T671" i="28"/>
  <c r="T834" i="28" s="1"/>
  <c r="S592" i="28"/>
  <c r="T676" i="28"/>
  <c r="T839" i="28" s="1"/>
  <c r="S585" i="28"/>
  <c r="T669" i="28"/>
  <c r="T832" i="28" s="1"/>
  <c r="S590" i="28"/>
  <c r="T674" i="28"/>
  <c r="T837" i="28" s="1"/>
  <c r="S599" i="28"/>
  <c r="T683" i="28"/>
  <c r="T846" i="28" s="1"/>
  <c r="T600" i="28"/>
  <c r="U684" i="28"/>
  <c r="U847" i="28" s="1"/>
  <c r="U600" i="28"/>
  <c r="V684" i="28"/>
  <c r="V847" i="28" s="1"/>
  <c r="K592" i="28"/>
  <c r="L676" i="28"/>
  <c r="L839" i="28" s="1"/>
  <c r="N583" i="28"/>
  <c r="O667" i="28"/>
  <c r="O830" i="28" s="1"/>
  <c r="C583" i="28"/>
  <c r="D667" i="28"/>
  <c r="D830" i="28" s="1"/>
  <c r="S583" i="28"/>
  <c r="T667" i="28"/>
  <c r="T830" i="28" s="1"/>
  <c r="V602" i="28"/>
  <c r="W686" i="28"/>
  <c r="W849" i="28" s="1"/>
  <c r="U585" i="28"/>
  <c r="V669" i="28"/>
  <c r="V832" i="28" s="1"/>
  <c r="U590" i="28"/>
  <c r="V674" i="28"/>
  <c r="V837" i="28" s="1"/>
  <c r="U599" i="28"/>
  <c r="V683" i="28"/>
  <c r="V846" i="28" s="1"/>
  <c r="W602" i="28"/>
  <c r="X686" i="28"/>
  <c r="X849" i="28" s="1"/>
  <c r="U587" i="28"/>
  <c r="V671" i="28"/>
  <c r="V834" i="28" s="1"/>
  <c r="Q592" i="28"/>
  <c r="R676" i="28"/>
  <c r="R839" i="28" s="1"/>
  <c r="W598" i="28"/>
  <c r="X682" i="28"/>
  <c r="X845" i="28" s="1"/>
  <c r="X598" i="28"/>
  <c r="Y682" i="28"/>
  <c r="Y845" i="28" s="1"/>
  <c r="Q585" i="28"/>
  <c r="R669" i="28"/>
  <c r="R832" i="28" s="1"/>
  <c r="Q590" i="28"/>
  <c r="R674" i="28"/>
  <c r="R837" i="28" s="1"/>
  <c r="Q596" i="28"/>
  <c r="R680" i="28"/>
  <c r="R843" i="28" s="1"/>
  <c r="Q598" i="28"/>
  <c r="R682" i="28"/>
  <c r="R845" i="28" s="1"/>
  <c r="R598" i="28"/>
  <c r="S682" i="28"/>
  <c r="S845" i="28" s="1"/>
  <c r="Q587" i="28"/>
  <c r="R671" i="28"/>
  <c r="R834" i="28" s="1"/>
  <c r="P595" i="28"/>
  <c r="Q679" i="28"/>
  <c r="Q842" i="28" s="1"/>
  <c r="X595" i="28"/>
  <c r="Y679" i="28"/>
  <c r="Y842" i="28" s="1"/>
  <c r="U595" i="28"/>
  <c r="V679" i="28"/>
  <c r="V842" i="28" s="1"/>
  <c r="N587" i="28"/>
  <c r="O671" i="28"/>
  <c r="O834" i="28" s="1"/>
  <c r="N595" i="28"/>
  <c r="O679" i="28"/>
  <c r="O842" i="28" s="1"/>
  <c r="V595" i="28"/>
  <c r="W679" i="28"/>
  <c r="W842" i="28" s="1"/>
  <c r="S595" i="28"/>
  <c r="T679" i="28"/>
  <c r="T842" i="28" s="1"/>
  <c r="N584" i="28"/>
  <c r="O668" i="28"/>
  <c r="O831" i="28" s="1"/>
  <c r="N589" i="28"/>
  <c r="O673" i="28"/>
  <c r="O836" i="28" s="1"/>
  <c r="L592" i="28"/>
  <c r="M676" i="28"/>
  <c r="M839" i="28" s="1"/>
  <c r="S593" i="28"/>
  <c r="T677" i="28"/>
  <c r="T840" i="28" s="1"/>
  <c r="N593" i="28"/>
  <c r="O677" i="28"/>
  <c r="O840" i="28" s="1"/>
  <c r="V593" i="28"/>
  <c r="W677" i="28"/>
  <c r="W840" i="28" s="1"/>
  <c r="L585" i="28"/>
  <c r="M669" i="28"/>
  <c r="M832" i="28" s="1"/>
  <c r="L591" i="28"/>
  <c r="M675" i="28"/>
  <c r="M838" i="28" s="1"/>
  <c r="M593" i="28"/>
  <c r="N677" i="28"/>
  <c r="N840" i="28" s="1"/>
  <c r="U593" i="28"/>
  <c r="V677" i="28"/>
  <c r="V840" i="28" s="1"/>
  <c r="P593" i="28"/>
  <c r="Q677" i="28"/>
  <c r="Q840" i="28" s="1"/>
  <c r="X593" i="28"/>
  <c r="Y677" i="28"/>
  <c r="Y840" i="28" s="1"/>
  <c r="L587" i="28"/>
  <c r="M671" i="28"/>
  <c r="M834" i="28" s="1"/>
  <c r="X591" i="28"/>
  <c r="Y675" i="28"/>
  <c r="Y838" i="28" s="1"/>
  <c r="J584" i="28"/>
  <c r="K668" i="28"/>
  <c r="K831" i="28" s="1"/>
  <c r="R591" i="28"/>
  <c r="S675" i="28"/>
  <c r="S838" i="28" s="1"/>
  <c r="K591" i="28"/>
  <c r="L675" i="28"/>
  <c r="L838" i="28" s="1"/>
  <c r="W591" i="28"/>
  <c r="X675" i="28"/>
  <c r="X838" i="28" s="1"/>
  <c r="J590" i="28"/>
  <c r="K674" i="28"/>
  <c r="K837" i="28" s="1"/>
  <c r="V590" i="28"/>
  <c r="W674" i="28"/>
  <c r="W837" i="28" s="1"/>
  <c r="O590" i="28"/>
  <c r="P674" i="28"/>
  <c r="P837" i="28" s="1"/>
  <c r="P590" i="28"/>
  <c r="Q674" i="28"/>
  <c r="Q837" i="28" s="1"/>
  <c r="I587" i="28"/>
  <c r="J671" i="28"/>
  <c r="J834" i="28" s="1"/>
  <c r="H589" i="28"/>
  <c r="I673" i="28"/>
  <c r="I836" i="28" s="1"/>
  <c r="X589" i="28"/>
  <c r="Y673" i="28"/>
  <c r="Y836" i="28" s="1"/>
  <c r="O589" i="28"/>
  <c r="P673" i="28"/>
  <c r="P836" i="28" s="1"/>
  <c r="J589" i="28"/>
  <c r="K673" i="28"/>
  <c r="K836" i="28" s="1"/>
  <c r="V589" i="28"/>
  <c r="W673" i="28"/>
  <c r="W836" i="28" s="1"/>
  <c r="E584" i="28"/>
  <c r="F668" i="28"/>
  <c r="F831" i="28" s="1"/>
  <c r="K586" i="28"/>
  <c r="L670" i="28"/>
  <c r="L833" i="28" s="1"/>
  <c r="S586" i="28"/>
  <c r="T670" i="28"/>
  <c r="T833" i="28" s="1"/>
  <c r="F586" i="28"/>
  <c r="G670" i="28"/>
  <c r="G833" i="28" s="1"/>
  <c r="N586" i="28"/>
  <c r="O670" i="28"/>
  <c r="O833" i="28" s="1"/>
  <c r="V586" i="28"/>
  <c r="W670" i="28"/>
  <c r="W833" i="28" s="1"/>
  <c r="E586" i="28"/>
  <c r="F670" i="28"/>
  <c r="F833" i="28" s="1"/>
  <c r="M586" i="28"/>
  <c r="N670" i="28"/>
  <c r="N833" i="28" s="1"/>
  <c r="U586" i="28"/>
  <c r="V670" i="28"/>
  <c r="V833" i="28" s="1"/>
  <c r="H586" i="28"/>
  <c r="I670" i="28"/>
  <c r="I833" i="28" s="1"/>
  <c r="P586" i="28"/>
  <c r="Q670" i="28"/>
  <c r="Q833" i="28" s="1"/>
  <c r="X586" i="28"/>
  <c r="Y670" i="28"/>
  <c r="Y833" i="28" s="1"/>
  <c r="X585" i="28"/>
  <c r="Y669" i="28"/>
  <c r="Y832" i="28" s="1"/>
  <c r="H585" i="28"/>
  <c r="I669" i="28"/>
  <c r="I832" i="28" s="1"/>
  <c r="D585" i="28"/>
  <c r="E669" i="28"/>
  <c r="E832" i="28" s="1"/>
  <c r="R585" i="28"/>
  <c r="S669" i="28"/>
  <c r="S832" i="28" s="1"/>
  <c r="F585" i="28"/>
  <c r="G669" i="28"/>
  <c r="G832" i="28" s="1"/>
  <c r="W585" i="28"/>
  <c r="X669" i="28"/>
  <c r="X832" i="28" s="1"/>
  <c r="K585" i="28"/>
  <c r="L669" i="28"/>
  <c r="L832" i="28" s="1"/>
  <c r="W597" i="28"/>
  <c r="X681" i="28"/>
  <c r="X844" i="28" s="1"/>
  <c r="V597" i="28"/>
  <c r="W681" i="28"/>
  <c r="W844" i="28" s="1"/>
  <c r="X597" i="28"/>
  <c r="Y681" i="28"/>
  <c r="Y844" i="28" s="1"/>
  <c r="O594" i="28"/>
  <c r="P678" i="28"/>
  <c r="P841" i="28" s="1"/>
  <c r="W594" i="28"/>
  <c r="X678" i="28"/>
  <c r="X841" i="28" s="1"/>
  <c r="T594" i="28"/>
  <c r="U678" i="28"/>
  <c r="U841" i="28" s="1"/>
  <c r="M584" i="28"/>
  <c r="N668" i="28"/>
  <c r="N831" i="28" s="1"/>
  <c r="M589" i="28"/>
  <c r="N673" i="28"/>
  <c r="N836" i="28" s="1"/>
  <c r="M591" i="28"/>
  <c r="N675" i="28"/>
  <c r="N838" i="28" s="1"/>
  <c r="M594" i="28"/>
  <c r="N678" i="28"/>
  <c r="N841" i="28" s="1"/>
  <c r="U594" i="28"/>
  <c r="V678" i="28"/>
  <c r="V841" i="28" s="1"/>
  <c r="R594" i="28"/>
  <c r="S678" i="28"/>
  <c r="S841" i="28" s="1"/>
  <c r="M587" i="28"/>
  <c r="N671" i="28"/>
  <c r="N834" i="28" s="1"/>
  <c r="P592" i="28"/>
  <c r="Q676" i="28"/>
  <c r="Q839" i="28" s="1"/>
  <c r="K587" i="28"/>
  <c r="L671" i="28"/>
  <c r="L834" i="28" s="1"/>
  <c r="K584" i="28"/>
  <c r="L668" i="28"/>
  <c r="L831" i="28" s="1"/>
  <c r="M583" i="28"/>
  <c r="N667" i="28"/>
  <c r="N830" i="28" s="1"/>
  <c r="E583" i="28"/>
  <c r="F667" i="28"/>
  <c r="F830" i="28" s="1"/>
  <c r="X583" i="28"/>
  <c r="Y667" i="28"/>
  <c r="Y830" i="28" s="1"/>
  <c r="P583" i="28"/>
  <c r="Q667" i="28"/>
  <c r="Q830" i="28" s="1"/>
  <c r="H583" i="28"/>
  <c r="I667" i="28"/>
  <c r="I830" i="28" s="1"/>
  <c r="J591" i="28"/>
  <c r="K675" i="28"/>
  <c r="K838" i="28" s="1"/>
  <c r="B538" i="28"/>
  <c r="B540" i="28"/>
  <c r="B539" i="28"/>
  <c r="V565" i="28" a="1"/>
  <c r="V566" i="28" s="1"/>
  <c r="U773" i="28" s="1"/>
  <c r="X567" i="28"/>
  <c r="W774" i="28" s="1"/>
  <c r="W566" i="28" a="1"/>
  <c r="U564" i="28" a="1"/>
  <c r="P559" i="28" a="1"/>
  <c r="G550" i="28" a="1"/>
  <c r="S562" i="28" a="1"/>
  <c r="T563" i="28" a="1"/>
  <c r="C546" i="28" a="1"/>
  <c r="R561" i="28" a="1"/>
  <c r="L555" i="28" a="1"/>
  <c r="M556" i="28" a="1"/>
  <c r="K554" i="28" a="1"/>
  <c r="J553" i="28" a="1"/>
  <c r="F549" i="28" a="1"/>
  <c r="H551" i="28" a="1"/>
  <c r="Q560" i="28" a="1"/>
  <c r="O558" i="28" a="1"/>
  <c r="I552" i="28" a="1"/>
  <c r="E548" i="28" a="1"/>
  <c r="D547" i="28" a="1"/>
  <c r="N557" i="28" a="1"/>
  <c r="E544" i="28"/>
  <c r="X544" i="28"/>
  <c r="T544" i="28"/>
  <c r="P544" i="28"/>
  <c r="L544" i="28"/>
  <c r="H544" i="28"/>
  <c r="D544" i="28"/>
  <c r="W544" i="28"/>
  <c r="S544" i="28"/>
  <c r="O544" i="28"/>
  <c r="K544" i="28"/>
  <c r="G544" i="28"/>
  <c r="C544" i="28"/>
  <c r="B544" i="28"/>
  <c r="V544" i="28"/>
  <c r="R544" i="28"/>
  <c r="N544" i="28"/>
  <c r="J544" i="28"/>
  <c r="F544" i="28"/>
  <c r="Y544" i="28"/>
  <c r="U544" i="28"/>
  <c r="Q544" i="28"/>
  <c r="M544" i="28"/>
  <c r="I544" i="28"/>
  <c r="D1033" i="28"/>
  <c r="H988" i="28"/>
  <c r="D1038" i="28"/>
  <c r="H972" i="28"/>
  <c r="D1027" i="28"/>
  <c r="H989" i="28"/>
  <c r="D1039" i="28"/>
  <c r="H976" i="28"/>
  <c r="D1024" i="28"/>
  <c r="H971" i="28"/>
  <c r="D1029" i="28"/>
  <c r="H981" i="28"/>
  <c r="D1034" i="28"/>
  <c r="H975" i="28"/>
  <c r="D1037" i="28"/>
  <c r="H984" i="28"/>
  <c r="D1030" i="28"/>
  <c r="H980" i="28"/>
  <c r="D1031" i="28"/>
  <c r="H979" i="28"/>
  <c r="D1041" i="28"/>
  <c r="H986" i="28"/>
  <c r="D1036" i="28"/>
  <c r="H978" i="28"/>
  <c r="D1023" i="28"/>
  <c r="H990" i="28"/>
  <c r="D1020" i="28"/>
  <c r="H969" i="28"/>
  <c r="D1021" i="28"/>
  <c r="H970" i="28"/>
  <c r="D1026" i="28"/>
  <c r="H977" i="28"/>
  <c r="D1042" i="28"/>
  <c r="H987" i="28"/>
  <c r="D1022" i="28"/>
  <c r="H968" i="28"/>
  <c r="D1028" i="28"/>
  <c r="H974" i="28"/>
  <c r="D1040" i="28"/>
  <c r="H985" i="28"/>
  <c r="D1025" i="28"/>
  <c r="H973" i="28"/>
  <c r="D1032" i="28"/>
  <c r="H982" i="28"/>
  <c r="D1035" i="28"/>
  <c r="H983" i="28"/>
  <c r="B276" i="29"/>
  <c r="F276" i="29"/>
  <c r="J276" i="29"/>
  <c r="N276" i="29"/>
  <c r="R276" i="29"/>
  <c r="V276" i="29"/>
  <c r="C276" i="29"/>
  <c r="G276" i="29"/>
  <c r="K276" i="29"/>
  <c r="O276" i="29"/>
  <c r="S276" i="29"/>
  <c r="W276" i="29"/>
  <c r="D276" i="29"/>
  <c r="H276" i="29"/>
  <c r="L276" i="29"/>
  <c r="P276" i="29"/>
  <c r="T276" i="29"/>
  <c r="X276" i="29"/>
  <c r="E276" i="29"/>
  <c r="I276" i="29"/>
  <c r="M276" i="29"/>
  <c r="Q276" i="29"/>
  <c r="U276" i="29"/>
  <c r="Y276" i="29"/>
  <c r="B953" i="28"/>
  <c r="B945" i="28"/>
  <c r="B957" i="28"/>
  <c r="B949" i="28"/>
  <c r="B941" i="28"/>
  <c r="B959" i="28"/>
  <c r="B955" i="28"/>
  <c r="B951" i="28"/>
  <c r="B947" i="28"/>
  <c r="B943" i="28"/>
  <c r="B939" i="28"/>
  <c r="B960" i="28"/>
  <c r="B958" i="28"/>
  <c r="B956" i="28"/>
  <c r="B954" i="28"/>
  <c r="B952" i="28"/>
  <c r="B950" i="28"/>
  <c r="B948" i="28"/>
  <c r="B946" i="28"/>
  <c r="B944" i="28"/>
  <c r="B942" i="28"/>
  <c r="B940" i="28"/>
  <c r="F929" i="28"/>
  <c r="D1043" i="28" l="1"/>
  <c r="B905" i="28"/>
  <c r="F904" i="28"/>
  <c r="Y583" i="28" a="1"/>
  <c r="Y583" i="28" s="1"/>
  <c r="W605" i="28"/>
  <c r="X689" i="28"/>
  <c r="X852" i="28" s="1"/>
  <c r="U604" i="28"/>
  <c r="V688" i="28"/>
  <c r="V851" i="28" s="1"/>
  <c r="V565" i="28"/>
  <c r="U772" i="28" s="1"/>
  <c r="V567" i="28"/>
  <c r="U774" i="28" s="1"/>
  <c r="N557" i="28"/>
  <c r="M764" i="28" s="1"/>
  <c r="N558" i="28"/>
  <c r="M765" i="28" s="1"/>
  <c r="N562" i="28"/>
  <c r="M769" i="28" s="1"/>
  <c r="N566" i="28"/>
  <c r="M773" i="28" s="1"/>
  <c r="N560" i="28"/>
  <c r="M767" i="28" s="1"/>
  <c r="N564" i="28"/>
  <c r="M771" i="28" s="1"/>
  <c r="N565" i="28"/>
  <c r="M772" i="28" s="1"/>
  <c r="N561" i="28"/>
  <c r="M768" i="28" s="1"/>
  <c r="N567" i="28"/>
  <c r="M774" i="28" s="1"/>
  <c r="N563" i="28"/>
  <c r="M770" i="28" s="1"/>
  <c r="N559" i="28"/>
  <c r="M766" i="28" s="1"/>
  <c r="D547" i="28"/>
  <c r="C754" i="28" s="1"/>
  <c r="D548" i="28"/>
  <c r="C755" i="28" s="1"/>
  <c r="D552" i="28"/>
  <c r="C759" i="28" s="1"/>
  <c r="D556" i="28"/>
  <c r="C763" i="28" s="1"/>
  <c r="D560" i="28"/>
  <c r="C767" i="28" s="1"/>
  <c r="D564" i="28"/>
  <c r="C771" i="28" s="1"/>
  <c r="D550" i="28"/>
  <c r="C757" i="28" s="1"/>
  <c r="D558" i="28"/>
  <c r="C765" i="28" s="1"/>
  <c r="D566" i="28"/>
  <c r="C773" i="28" s="1"/>
  <c r="D554" i="28"/>
  <c r="C761" i="28" s="1"/>
  <c r="D562" i="28"/>
  <c r="C769" i="28" s="1"/>
  <c r="D567" i="28"/>
  <c r="C774" i="28" s="1"/>
  <c r="D563" i="28"/>
  <c r="C770" i="28" s="1"/>
  <c r="D559" i="28"/>
  <c r="C766" i="28" s="1"/>
  <c r="D555" i="28"/>
  <c r="C762" i="28" s="1"/>
  <c r="D551" i="28"/>
  <c r="C758" i="28" s="1"/>
  <c r="D565" i="28"/>
  <c r="C772" i="28" s="1"/>
  <c r="D561" i="28"/>
  <c r="C768" i="28" s="1"/>
  <c r="D557" i="28"/>
  <c r="C764" i="28" s="1"/>
  <c r="D553" i="28"/>
  <c r="C760" i="28" s="1"/>
  <c r="D549" i="28"/>
  <c r="C756" i="28" s="1"/>
  <c r="I552" i="28"/>
  <c r="H759" i="28" s="1"/>
  <c r="I553" i="28"/>
  <c r="H760" i="28" s="1"/>
  <c r="I557" i="28"/>
  <c r="H764" i="28" s="1"/>
  <c r="I561" i="28"/>
  <c r="H768" i="28" s="1"/>
  <c r="I565" i="28"/>
  <c r="H772" i="28" s="1"/>
  <c r="I555" i="28"/>
  <c r="H762" i="28" s="1"/>
  <c r="I559" i="28"/>
  <c r="H766" i="28" s="1"/>
  <c r="I563" i="28"/>
  <c r="H770" i="28" s="1"/>
  <c r="I567" i="28"/>
  <c r="H774" i="28" s="1"/>
  <c r="I566" i="28"/>
  <c r="H773" i="28" s="1"/>
  <c r="I562" i="28"/>
  <c r="H769" i="28" s="1"/>
  <c r="I558" i="28"/>
  <c r="H765" i="28" s="1"/>
  <c r="I554" i="28"/>
  <c r="H761" i="28" s="1"/>
  <c r="I564" i="28"/>
  <c r="H771" i="28" s="1"/>
  <c r="I560" i="28"/>
  <c r="H767" i="28" s="1"/>
  <c r="I556" i="28"/>
  <c r="H763" i="28" s="1"/>
  <c r="Q560" i="28"/>
  <c r="P767" i="28" s="1"/>
  <c r="Q563" i="28"/>
  <c r="P770" i="28" s="1"/>
  <c r="Q567" i="28"/>
  <c r="P774" i="28" s="1"/>
  <c r="Q561" i="28"/>
  <c r="P768" i="28" s="1"/>
  <c r="Q565" i="28"/>
  <c r="P772" i="28" s="1"/>
  <c r="Q566" i="28"/>
  <c r="P773" i="28" s="1"/>
  <c r="Q562" i="28"/>
  <c r="P769" i="28" s="1"/>
  <c r="Q564" i="28"/>
  <c r="P771" i="28" s="1"/>
  <c r="F549" i="28"/>
  <c r="E756" i="28" s="1"/>
  <c r="F550" i="28"/>
  <c r="E757" i="28" s="1"/>
  <c r="F554" i="28"/>
  <c r="E761" i="28" s="1"/>
  <c r="F558" i="28"/>
  <c r="E765" i="28" s="1"/>
  <c r="F562" i="28"/>
  <c r="E769" i="28" s="1"/>
  <c r="F566" i="28"/>
  <c r="E773" i="28" s="1"/>
  <c r="F552" i="28"/>
  <c r="E759" i="28" s="1"/>
  <c r="F556" i="28"/>
  <c r="E763" i="28" s="1"/>
  <c r="F560" i="28"/>
  <c r="E767" i="28" s="1"/>
  <c r="F564" i="28"/>
  <c r="E771" i="28" s="1"/>
  <c r="F567" i="28"/>
  <c r="E774" i="28" s="1"/>
  <c r="F563" i="28"/>
  <c r="E770" i="28" s="1"/>
  <c r="F559" i="28"/>
  <c r="E766" i="28" s="1"/>
  <c r="F555" i="28"/>
  <c r="E762" i="28" s="1"/>
  <c r="F551" i="28"/>
  <c r="E758" i="28" s="1"/>
  <c r="F565" i="28"/>
  <c r="E772" i="28" s="1"/>
  <c r="F561" i="28"/>
  <c r="E768" i="28" s="1"/>
  <c r="F557" i="28"/>
  <c r="E764" i="28" s="1"/>
  <c r="F553" i="28"/>
  <c r="E760" i="28" s="1"/>
  <c r="K554" i="28"/>
  <c r="J761" i="28" s="1"/>
  <c r="K555" i="28"/>
  <c r="J762" i="28" s="1"/>
  <c r="K559" i="28"/>
  <c r="J766" i="28" s="1"/>
  <c r="K563" i="28"/>
  <c r="J770" i="28" s="1"/>
  <c r="K567" i="28"/>
  <c r="J774" i="28" s="1"/>
  <c r="K557" i="28"/>
  <c r="J764" i="28" s="1"/>
  <c r="K561" i="28"/>
  <c r="J768" i="28" s="1"/>
  <c r="K565" i="28"/>
  <c r="J772" i="28" s="1"/>
  <c r="K564" i="28"/>
  <c r="J771" i="28" s="1"/>
  <c r="K560" i="28"/>
  <c r="J767" i="28" s="1"/>
  <c r="K556" i="28"/>
  <c r="J763" i="28" s="1"/>
  <c r="K566" i="28"/>
  <c r="J773" i="28" s="1"/>
  <c r="K562" i="28"/>
  <c r="J769" i="28" s="1"/>
  <c r="K558" i="28"/>
  <c r="J765" i="28" s="1"/>
  <c r="L555" i="28"/>
  <c r="K762" i="28" s="1"/>
  <c r="L558" i="28"/>
  <c r="K765" i="28" s="1"/>
  <c r="L562" i="28"/>
  <c r="K769" i="28" s="1"/>
  <c r="L566" i="28"/>
  <c r="K773" i="28" s="1"/>
  <c r="L556" i="28"/>
  <c r="K763" i="28" s="1"/>
  <c r="L560" i="28"/>
  <c r="K767" i="28" s="1"/>
  <c r="L564" i="28"/>
  <c r="K771" i="28" s="1"/>
  <c r="L565" i="28"/>
  <c r="K772" i="28" s="1"/>
  <c r="L561" i="28"/>
  <c r="K768" i="28" s="1"/>
  <c r="L557" i="28"/>
  <c r="K764" i="28" s="1"/>
  <c r="L567" i="28"/>
  <c r="K774" i="28" s="1"/>
  <c r="L563" i="28"/>
  <c r="K770" i="28" s="1"/>
  <c r="L559" i="28"/>
  <c r="K766" i="28" s="1"/>
  <c r="T563" i="28"/>
  <c r="S770" i="28" s="1"/>
  <c r="T564" i="28"/>
  <c r="S771" i="28" s="1"/>
  <c r="T566" i="28"/>
  <c r="S773" i="28" s="1"/>
  <c r="T567" i="28"/>
  <c r="S774" i="28" s="1"/>
  <c r="T565" i="28"/>
  <c r="S772" i="28" s="1"/>
  <c r="G550" i="28"/>
  <c r="F757" i="28" s="1"/>
  <c r="G551" i="28"/>
  <c r="F758" i="28" s="1"/>
  <c r="G555" i="28"/>
  <c r="F762" i="28" s="1"/>
  <c r="G559" i="28"/>
  <c r="F766" i="28" s="1"/>
  <c r="G563" i="28"/>
  <c r="F770" i="28" s="1"/>
  <c r="G567" i="28"/>
  <c r="F774" i="28" s="1"/>
  <c r="G553" i="28"/>
  <c r="F760" i="28" s="1"/>
  <c r="G557" i="28"/>
  <c r="F764" i="28" s="1"/>
  <c r="G561" i="28"/>
  <c r="F768" i="28" s="1"/>
  <c r="G565" i="28"/>
  <c r="F772" i="28" s="1"/>
  <c r="G564" i="28"/>
  <c r="F771" i="28" s="1"/>
  <c r="G560" i="28"/>
  <c r="F767" i="28" s="1"/>
  <c r="G556" i="28"/>
  <c r="F763" i="28" s="1"/>
  <c r="G552" i="28"/>
  <c r="F759" i="28" s="1"/>
  <c r="G566" i="28"/>
  <c r="F773" i="28" s="1"/>
  <c r="G562" i="28"/>
  <c r="F769" i="28" s="1"/>
  <c r="G558" i="28"/>
  <c r="F765" i="28" s="1"/>
  <c r="G554" i="28"/>
  <c r="F761" i="28" s="1"/>
  <c r="U564" i="28"/>
  <c r="T771" i="28" s="1"/>
  <c r="U567" i="28"/>
  <c r="T774" i="28" s="1"/>
  <c r="U565" i="28"/>
  <c r="T772" i="28" s="1"/>
  <c r="U566" i="28"/>
  <c r="T773" i="28" s="1"/>
  <c r="B545" i="28" a="1"/>
  <c r="E548" i="28"/>
  <c r="D755" i="28" s="1"/>
  <c r="E549" i="28"/>
  <c r="D756" i="28" s="1"/>
  <c r="E553" i="28"/>
  <c r="D760" i="28" s="1"/>
  <c r="E557" i="28"/>
  <c r="D764" i="28" s="1"/>
  <c r="E561" i="28"/>
  <c r="D768" i="28" s="1"/>
  <c r="E565" i="28"/>
  <c r="D772" i="28" s="1"/>
  <c r="E551" i="28"/>
  <c r="D758" i="28" s="1"/>
  <c r="E555" i="28"/>
  <c r="D762" i="28" s="1"/>
  <c r="E559" i="28"/>
  <c r="D766" i="28" s="1"/>
  <c r="E563" i="28"/>
  <c r="D770" i="28" s="1"/>
  <c r="E567" i="28"/>
  <c r="D774" i="28" s="1"/>
  <c r="E564" i="28"/>
  <c r="D771" i="28" s="1"/>
  <c r="E560" i="28"/>
  <c r="D767" i="28" s="1"/>
  <c r="E556" i="28"/>
  <c r="D763" i="28" s="1"/>
  <c r="E552" i="28"/>
  <c r="D759" i="28" s="1"/>
  <c r="E566" i="28"/>
  <c r="D773" i="28" s="1"/>
  <c r="E562" i="28"/>
  <c r="D769" i="28" s="1"/>
  <c r="E558" i="28"/>
  <c r="D765" i="28" s="1"/>
  <c r="E554" i="28"/>
  <c r="D761" i="28" s="1"/>
  <c r="E550" i="28"/>
  <c r="D757" i="28" s="1"/>
  <c r="O558" i="28"/>
  <c r="N765" i="28" s="1"/>
  <c r="O559" i="28"/>
  <c r="N766" i="28" s="1"/>
  <c r="O563" i="28"/>
  <c r="N770" i="28" s="1"/>
  <c r="O567" i="28"/>
  <c r="N774" i="28" s="1"/>
  <c r="O561" i="28"/>
  <c r="N768" i="28" s="1"/>
  <c r="O565" i="28"/>
  <c r="N772" i="28" s="1"/>
  <c r="O566" i="28"/>
  <c r="N773" i="28" s="1"/>
  <c r="O562" i="28"/>
  <c r="N769" i="28" s="1"/>
  <c r="O564" i="28"/>
  <c r="N771" i="28" s="1"/>
  <c r="O560" i="28"/>
  <c r="N767" i="28" s="1"/>
  <c r="H551" i="28"/>
  <c r="G758" i="28" s="1"/>
  <c r="H554" i="28"/>
  <c r="G761" i="28" s="1"/>
  <c r="H558" i="28"/>
  <c r="G765" i="28" s="1"/>
  <c r="H562" i="28"/>
  <c r="G769" i="28" s="1"/>
  <c r="H566" i="28"/>
  <c r="G773" i="28" s="1"/>
  <c r="H552" i="28"/>
  <c r="G759" i="28" s="1"/>
  <c r="H556" i="28"/>
  <c r="G763" i="28" s="1"/>
  <c r="H560" i="28"/>
  <c r="G767" i="28" s="1"/>
  <c r="H564" i="28"/>
  <c r="G771" i="28" s="1"/>
  <c r="H565" i="28"/>
  <c r="G772" i="28" s="1"/>
  <c r="H561" i="28"/>
  <c r="G768" i="28" s="1"/>
  <c r="H557" i="28"/>
  <c r="G764" i="28" s="1"/>
  <c r="H553" i="28"/>
  <c r="G760" i="28" s="1"/>
  <c r="H567" i="28"/>
  <c r="G774" i="28" s="1"/>
  <c r="H563" i="28"/>
  <c r="G770" i="28" s="1"/>
  <c r="H559" i="28"/>
  <c r="G766" i="28" s="1"/>
  <c r="H555" i="28"/>
  <c r="G762" i="28" s="1"/>
  <c r="J553" i="28"/>
  <c r="I760" i="28" s="1"/>
  <c r="J554" i="28"/>
  <c r="I761" i="28" s="1"/>
  <c r="J558" i="28"/>
  <c r="I765" i="28" s="1"/>
  <c r="J562" i="28"/>
  <c r="I769" i="28" s="1"/>
  <c r="J566" i="28"/>
  <c r="I773" i="28" s="1"/>
  <c r="J556" i="28"/>
  <c r="I763" i="28" s="1"/>
  <c r="J560" i="28"/>
  <c r="I767" i="28" s="1"/>
  <c r="J564" i="28"/>
  <c r="I771" i="28" s="1"/>
  <c r="J565" i="28"/>
  <c r="I772" i="28" s="1"/>
  <c r="J561" i="28"/>
  <c r="I768" i="28" s="1"/>
  <c r="J557" i="28"/>
  <c r="I764" i="28" s="1"/>
  <c r="J567" i="28"/>
  <c r="I774" i="28" s="1"/>
  <c r="J563" i="28"/>
  <c r="I770" i="28" s="1"/>
  <c r="J559" i="28"/>
  <c r="I766" i="28" s="1"/>
  <c r="J555" i="28"/>
  <c r="I762" i="28" s="1"/>
  <c r="M556" i="28"/>
  <c r="L763" i="28" s="1"/>
  <c r="M557" i="28"/>
  <c r="L764" i="28" s="1"/>
  <c r="M561" i="28"/>
  <c r="L768" i="28" s="1"/>
  <c r="M565" i="28"/>
  <c r="L772" i="28" s="1"/>
  <c r="M559" i="28"/>
  <c r="L766" i="28" s="1"/>
  <c r="M563" i="28"/>
  <c r="L770" i="28" s="1"/>
  <c r="M567" i="28"/>
  <c r="L774" i="28" s="1"/>
  <c r="M566" i="28"/>
  <c r="L773" i="28" s="1"/>
  <c r="M562" i="28"/>
  <c r="L769" i="28" s="1"/>
  <c r="M558" i="28"/>
  <c r="L765" i="28" s="1"/>
  <c r="M564" i="28"/>
  <c r="L771" i="28" s="1"/>
  <c r="M560" i="28"/>
  <c r="L767" i="28" s="1"/>
  <c r="R561" i="28"/>
  <c r="Q768" i="28" s="1"/>
  <c r="R562" i="28"/>
  <c r="Q769" i="28" s="1"/>
  <c r="R566" i="28"/>
  <c r="Q773" i="28" s="1"/>
  <c r="R564" i="28"/>
  <c r="Q771" i="28" s="1"/>
  <c r="R565" i="28"/>
  <c r="Q772" i="28" s="1"/>
  <c r="R567" i="28"/>
  <c r="Q774" i="28" s="1"/>
  <c r="R563" i="28"/>
  <c r="Q770" i="28" s="1"/>
  <c r="C546" i="28"/>
  <c r="B753" i="28" s="1"/>
  <c r="C549" i="28"/>
  <c r="B756" i="28" s="1"/>
  <c r="C553" i="28"/>
  <c r="B760" i="28" s="1"/>
  <c r="C557" i="28"/>
  <c r="B764" i="28" s="1"/>
  <c r="C561" i="28"/>
  <c r="B768" i="28" s="1"/>
  <c r="C565" i="28"/>
  <c r="B772" i="28" s="1"/>
  <c r="C551" i="28"/>
  <c r="B758" i="28" s="1"/>
  <c r="C559" i="28"/>
  <c r="B766" i="28" s="1"/>
  <c r="C567" i="28"/>
  <c r="B774" i="28" s="1"/>
  <c r="C547" i="28"/>
  <c r="B754" i="28" s="1"/>
  <c r="C555" i="28"/>
  <c r="B762" i="28" s="1"/>
  <c r="C563" i="28"/>
  <c r="B770" i="28" s="1"/>
  <c r="C566" i="28"/>
  <c r="B773" i="28" s="1"/>
  <c r="C562" i="28"/>
  <c r="B769" i="28" s="1"/>
  <c r="C558" i="28"/>
  <c r="B765" i="28" s="1"/>
  <c r="C554" i="28"/>
  <c r="B761" i="28" s="1"/>
  <c r="C550" i="28"/>
  <c r="B757" i="28" s="1"/>
  <c r="C564" i="28"/>
  <c r="B771" i="28" s="1"/>
  <c r="C560" i="28"/>
  <c r="B767" i="28" s="1"/>
  <c r="C556" i="28"/>
  <c r="B763" i="28" s="1"/>
  <c r="C552" i="28"/>
  <c r="B759" i="28" s="1"/>
  <c r="C548" i="28"/>
  <c r="B755" i="28" s="1"/>
  <c r="S562" i="28"/>
  <c r="R769" i="28" s="1"/>
  <c r="S563" i="28"/>
  <c r="R770" i="28" s="1"/>
  <c r="S567" i="28"/>
  <c r="R774" i="28" s="1"/>
  <c r="S565" i="28"/>
  <c r="R772" i="28" s="1"/>
  <c r="S566" i="28"/>
  <c r="R773" i="28" s="1"/>
  <c r="S564" i="28"/>
  <c r="R771" i="28" s="1"/>
  <c r="P559" i="28"/>
  <c r="O766" i="28" s="1"/>
  <c r="P560" i="28"/>
  <c r="O767" i="28" s="1"/>
  <c r="P564" i="28"/>
  <c r="O771" i="28" s="1"/>
  <c r="P562" i="28"/>
  <c r="O769" i="28" s="1"/>
  <c r="P566" i="28"/>
  <c r="O773" i="28" s="1"/>
  <c r="P567" i="28"/>
  <c r="O774" i="28" s="1"/>
  <c r="P563" i="28"/>
  <c r="O770" i="28" s="1"/>
  <c r="P565" i="28"/>
  <c r="O772" i="28" s="1"/>
  <c r="P561" i="28"/>
  <c r="O768" i="28" s="1"/>
  <c r="W566" i="28"/>
  <c r="V773" i="28" s="1"/>
  <c r="W567" i="28"/>
  <c r="V774" i="28" s="1"/>
  <c r="I969" i="28"/>
  <c r="E1020" i="28"/>
  <c r="I985" i="28"/>
  <c r="E1040" i="28"/>
  <c r="I987" i="28"/>
  <c r="E1042" i="28"/>
  <c r="I982" i="28"/>
  <c r="E1032" i="28"/>
  <c r="I977" i="28"/>
  <c r="E1026" i="28"/>
  <c r="I973" i="28"/>
  <c r="E1025" i="28"/>
  <c r="E1021" i="28"/>
  <c r="I970" i="28"/>
  <c r="I978" i="28"/>
  <c r="E1036" i="28"/>
  <c r="I989" i="28"/>
  <c r="E1027" i="28"/>
  <c r="E1033" i="28"/>
  <c r="I988" i="28"/>
  <c r="E1039" i="28"/>
  <c r="I976" i="28"/>
  <c r="I972" i="28"/>
  <c r="E1038" i="28"/>
  <c r="I974" i="28"/>
  <c r="E1028" i="28"/>
  <c r="I971" i="28"/>
  <c r="E1024" i="28"/>
  <c r="I981" i="28"/>
  <c r="E1029" i="28"/>
  <c r="I983" i="28"/>
  <c r="E1035" i="28"/>
  <c r="I979" i="28"/>
  <c r="E1031" i="28"/>
  <c r="I980" i="28"/>
  <c r="E1030" i="28"/>
  <c r="I975" i="28"/>
  <c r="E1034" i="28"/>
  <c r="E1037" i="28"/>
  <c r="I984" i="28"/>
  <c r="E1022" i="28"/>
  <c r="I968" i="28"/>
  <c r="E1041" i="28"/>
  <c r="I986" i="28"/>
  <c r="E1023" i="28"/>
  <c r="I990" i="28"/>
  <c r="D537" i="28"/>
  <c r="E537" i="28"/>
  <c r="F537" i="28"/>
  <c r="G537" i="28"/>
  <c r="H537" i="28"/>
  <c r="I537" i="28"/>
  <c r="J537" i="28"/>
  <c r="K537" i="28"/>
  <c r="L537" i="28"/>
  <c r="M537" i="28"/>
  <c r="N537" i="28"/>
  <c r="O537" i="28"/>
  <c r="P537" i="28"/>
  <c r="Q537" i="28"/>
  <c r="R537" i="28"/>
  <c r="S537" i="28"/>
  <c r="T537" i="28"/>
  <c r="U537" i="28"/>
  <c r="V537" i="28"/>
  <c r="W537" i="28"/>
  <c r="X537" i="28"/>
  <c r="Y537" i="28"/>
  <c r="C537" i="28"/>
  <c r="B906" i="28" l="1"/>
  <c r="F905" i="28"/>
  <c r="H825" i="28"/>
  <c r="H805" i="28"/>
  <c r="H807" i="28"/>
  <c r="H809" i="28"/>
  <c r="H811" i="28"/>
  <c r="H813" i="28"/>
  <c r="H815" i="28"/>
  <c r="H817" i="28"/>
  <c r="H819" i="28"/>
  <c r="H821" i="28"/>
  <c r="H823" i="28"/>
  <c r="H803" i="28"/>
  <c r="H804" i="28"/>
  <c r="H806" i="28"/>
  <c r="H808" i="28"/>
  <c r="H810" i="28"/>
  <c r="H812" i="28"/>
  <c r="H814" i="28"/>
  <c r="H816" i="28"/>
  <c r="H818" i="28"/>
  <c r="H820" i="28"/>
  <c r="H822" i="28"/>
  <c r="H824" i="28"/>
  <c r="B778" i="28" a="1"/>
  <c r="AB761" i="28"/>
  <c r="Z787" i="28" s="1"/>
  <c r="AB765" i="28"/>
  <c r="Z791" i="28" s="1"/>
  <c r="AB774" i="28"/>
  <c r="Z800" i="28" s="1"/>
  <c r="AB769" i="28"/>
  <c r="Z795" i="28" s="1"/>
  <c r="AB764" i="28"/>
  <c r="Z790" i="28" s="1"/>
  <c r="AB760" i="28"/>
  <c r="Z786" i="28" s="1"/>
  <c r="AB755" i="28"/>
  <c r="Z781" i="28" s="1"/>
  <c r="AB752" i="28"/>
  <c r="Z778" i="28" s="1"/>
  <c r="AB768" i="28"/>
  <c r="Z794" i="28" s="1"/>
  <c r="AB753" i="28"/>
  <c r="Z779" i="28" s="1"/>
  <c r="AB758" i="28"/>
  <c r="Z784" i="28" s="1"/>
  <c r="AB763" i="28"/>
  <c r="Z789" i="28" s="1"/>
  <c r="AB770" i="28"/>
  <c r="Z796" i="28" s="1"/>
  <c r="AB757" i="28"/>
  <c r="Z783" i="28" s="1"/>
  <c r="AB773" i="28"/>
  <c r="Z799" i="28" s="1"/>
  <c r="AB767" i="28"/>
  <c r="Z793" i="28" s="1"/>
  <c r="AB762" i="28"/>
  <c r="Z788" i="28" s="1"/>
  <c r="AB759" i="28"/>
  <c r="Z785" i="28" s="1"/>
  <c r="AB754" i="28"/>
  <c r="Z780" i="28" s="1"/>
  <c r="AB772" i="28"/>
  <c r="Z798" i="28" s="1"/>
  <c r="AB756" i="28"/>
  <c r="Z782" i="28" s="1"/>
  <c r="AB771" i="28"/>
  <c r="Z797" i="28" s="1"/>
  <c r="AB766" i="28"/>
  <c r="Z792" i="28" s="1"/>
  <c r="Y597" i="28"/>
  <c r="Y591" i="28"/>
  <c r="Y598" i="28"/>
  <c r="Y592" i="28"/>
  <c r="Y594" i="28"/>
  <c r="Y589" i="28"/>
  <c r="Y605" i="28"/>
  <c r="Y599" i="28"/>
  <c r="Y600" i="28"/>
  <c r="Y584" i="28"/>
  <c r="Y586" i="28"/>
  <c r="Y585" i="28"/>
  <c r="Y593" i="28"/>
  <c r="Y601" i="28"/>
  <c r="Y587" i="28"/>
  <c r="Y595" i="28"/>
  <c r="Y603" i="28"/>
  <c r="Y604" i="28"/>
  <c r="Y596" i="28"/>
  <c r="Y588" i="28"/>
  <c r="Y602" i="28"/>
  <c r="Y590" i="28"/>
  <c r="V604" i="28"/>
  <c r="W688" i="28"/>
  <c r="W851" i="28" s="1"/>
  <c r="O603" i="28"/>
  <c r="P687" i="28"/>
  <c r="P850" i="28" s="1"/>
  <c r="O605" i="28"/>
  <c r="P689" i="28"/>
  <c r="P852" i="28" s="1"/>
  <c r="O600" i="28"/>
  <c r="P684" i="28"/>
  <c r="P847" i="28" s="1"/>
  <c r="O598" i="28"/>
  <c r="P682" i="28"/>
  <c r="P845" i="28" s="1"/>
  <c r="R602" i="28"/>
  <c r="S686" i="28"/>
  <c r="S849" i="28" s="1"/>
  <c r="R603" i="28"/>
  <c r="S687" i="28"/>
  <c r="S850" i="28" s="1"/>
  <c r="R601" i="28"/>
  <c r="S685" i="28"/>
  <c r="S848" i="28" s="1"/>
  <c r="B586" i="28"/>
  <c r="C670" i="28"/>
  <c r="C833" i="28" s="1"/>
  <c r="B594" i="28"/>
  <c r="C678" i="28"/>
  <c r="C841" i="28" s="1"/>
  <c r="B602" i="28"/>
  <c r="C686" i="28"/>
  <c r="C849" i="28" s="1"/>
  <c r="B592" i="28"/>
  <c r="C676" i="28"/>
  <c r="C839" i="28" s="1"/>
  <c r="B600" i="28"/>
  <c r="C684" i="28"/>
  <c r="C847" i="28" s="1"/>
  <c r="B601" i="28"/>
  <c r="C685" i="28"/>
  <c r="C848" i="28" s="1"/>
  <c r="B585" i="28"/>
  <c r="C669" i="28"/>
  <c r="C832" i="28" s="1"/>
  <c r="B597" i="28"/>
  <c r="C681" i="28"/>
  <c r="C844" i="28" s="1"/>
  <c r="B603" i="28"/>
  <c r="C687" i="28"/>
  <c r="C850" i="28" s="1"/>
  <c r="B595" i="28"/>
  <c r="C679" i="28"/>
  <c r="C842" i="28" s="1"/>
  <c r="B587" i="28"/>
  <c r="C671" i="28"/>
  <c r="C834" i="28" s="1"/>
  <c r="Q601" i="28"/>
  <c r="R685" i="28"/>
  <c r="R848" i="28" s="1"/>
  <c r="Q603" i="28"/>
  <c r="R687" i="28"/>
  <c r="R850" i="28" s="1"/>
  <c r="Q604" i="28"/>
  <c r="R688" i="28"/>
  <c r="R851" i="28" s="1"/>
  <c r="Q599" i="28"/>
  <c r="R683" i="28"/>
  <c r="R846" i="28" s="1"/>
  <c r="L602" i="28"/>
  <c r="M686" i="28"/>
  <c r="M849" i="28" s="1"/>
  <c r="L600" i="28"/>
  <c r="M684" i="28"/>
  <c r="M847" i="28" s="1"/>
  <c r="L605" i="28"/>
  <c r="M689" i="28"/>
  <c r="M852" i="28" s="1"/>
  <c r="L597" i="28"/>
  <c r="M681" i="28"/>
  <c r="M844" i="28" s="1"/>
  <c r="L599" i="28"/>
  <c r="M683" i="28"/>
  <c r="M846" i="28" s="1"/>
  <c r="L594" i="28"/>
  <c r="M678" i="28"/>
  <c r="M841" i="28" s="1"/>
  <c r="I597" i="28"/>
  <c r="J681" i="28"/>
  <c r="J844" i="28" s="1"/>
  <c r="I605" i="28"/>
  <c r="J689" i="28"/>
  <c r="J852" i="28" s="1"/>
  <c r="I599" i="28"/>
  <c r="J683" i="28"/>
  <c r="J846" i="28" s="1"/>
  <c r="I602" i="28"/>
  <c r="J686" i="28"/>
  <c r="J849" i="28" s="1"/>
  <c r="I594" i="28"/>
  <c r="J678" i="28"/>
  <c r="J841" i="28" s="1"/>
  <c r="I600" i="28"/>
  <c r="J684" i="28"/>
  <c r="J847" i="28" s="1"/>
  <c r="I592" i="28"/>
  <c r="J676" i="28"/>
  <c r="J839" i="28" s="1"/>
  <c r="G593" i="28"/>
  <c r="H677" i="28"/>
  <c r="H840" i="28" s="1"/>
  <c r="G601" i="28"/>
  <c r="H685" i="28"/>
  <c r="H848" i="28" s="1"/>
  <c r="G591" i="28"/>
  <c r="H675" i="28"/>
  <c r="H838" i="28" s="1"/>
  <c r="G599" i="28"/>
  <c r="H683" i="28"/>
  <c r="H846" i="28" s="1"/>
  <c r="G602" i="28"/>
  <c r="H686" i="28"/>
  <c r="H849" i="28" s="1"/>
  <c r="G594" i="28"/>
  <c r="H678" i="28"/>
  <c r="H841" i="28" s="1"/>
  <c r="G604" i="28"/>
  <c r="H688" i="28"/>
  <c r="H851" i="28" s="1"/>
  <c r="G596" i="28"/>
  <c r="H680" i="28"/>
  <c r="H843" i="28" s="1"/>
  <c r="G589" i="28"/>
  <c r="H673" i="28"/>
  <c r="H836" i="28" s="1"/>
  <c r="N602" i="28"/>
  <c r="O686" i="28"/>
  <c r="O849" i="28" s="1"/>
  <c r="N604" i="28"/>
  <c r="O688" i="28"/>
  <c r="O851" i="28" s="1"/>
  <c r="N599" i="28"/>
  <c r="O683" i="28"/>
  <c r="O846" i="28" s="1"/>
  <c r="N601" i="28"/>
  <c r="O685" i="28"/>
  <c r="O848" i="28" s="1"/>
  <c r="N596" i="28"/>
  <c r="O680" i="28"/>
  <c r="O843" i="28" s="1"/>
  <c r="D592" i="28"/>
  <c r="E676" i="28"/>
  <c r="E839" i="28" s="1"/>
  <c r="D600" i="28"/>
  <c r="E684" i="28"/>
  <c r="E847" i="28" s="1"/>
  <c r="D590" i="28"/>
  <c r="E674" i="28"/>
  <c r="E837" i="28" s="1"/>
  <c r="D598" i="28"/>
  <c r="E682" i="28"/>
  <c r="E845" i="28" s="1"/>
  <c r="D605" i="28"/>
  <c r="E689" i="28"/>
  <c r="E852" i="28" s="1"/>
  <c r="D597" i="28"/>
  <c r="E681" i="28"/>
  <c r="E844" i="28" s="1"/>
  <c r="D589" i="28"/>
  <c r="E673" i="28"/>
  <c r="E836" i="28" s="1"/>
  <c r="D599" i="28"/>
  <c r="E683" i="28"/>
  <c r="E846" i="28" s="1"/>
  <c r="D591" i="28"/>
  <c r="E675" i="28"/>
  <c r="E838" i="28" s="1"/>
  <c r="D586" i="28"/>
  <c r="E670" i="28"/>
  <c r="E833" i="28" s="1"/>
  <c r="T604" i="28"/>
  <c r="U688" i="28"/>
  <c r="U851" i="28" s="1"/>
  <c r="T605" i="28"/>
  <c r="U689" i="28"/>
  <c r="U852" i="28" s="1"/>
  <c r="F592" i="28"/>
  <c r="G676" i="28"/>
  <c r="G839" i="28" s="1"/>
  <c r="F600" i="28"/>
  <c r="G684" i="28"/>
  <c r="G847" i="28" s="1"/>
  <c r="F590" i="28"/>
  <c r="G674" i="28"/>
  <c r="G837" i="28" s="1"/>
  <c r="F598" i="28"/>
  <c r="G682" i="28"/>
  <c r="G845" i="28" s="1"/>
  <c r="F603" i="28"/>
  <c r="G687" i="28"/>
  <c r="G850" i="28" s="1"/>
  <c r="F595" i="28"/>
  <c r="G679" i="28"/>
  <c r="G842" i="28" s="1"/>
  <c r="F605" i="28"/>
  <c r="G689" i="28"/>
  <c r="G852" i="28" s="1"/>
  <c r="F597" i="28"/>
  <c r="G681" i="28"/>
  <c r="G844" i="28" s="1"/>
  <c r="F589" i="28"/>
  <c r="G673" i="28"/>
  <c r="G836" i="28" s="1"/>
  <c r="S603" i="28"/>
  <c r="T687" i="28"/>
  <c r="T850" i="28" s="1"/>
  <c r="S604" i="28"/>
  <c r="T688" i="28"/>
  <c r="T851" i="28" s="1"/>
  <c r="S601" i="28"/>
  <c r="T685" i="28"/>
  <c r="T848" i="28" s="1"/>
  <c r="K601" i="28"/>
  <c r="L685" i="28"/>
  <c r="L848" i="28" s="1"/>
  <c r="K595" i="28"/>
  <c r="L679" i="28"/>
  <c r="L842" i="28" s="1"/>
  <c r="K603" i="28"/>
  <c r="L687" i="28"/>
  <c r="L850" i="28" s="1"/>
  <c r="K598" i="28"/>
  <c r="L682" i="28"/>
  <c r="L845" i="28" s="1"/>
  <c r="K604" i="28"/>
  <c r="L688" i="28"/>
  <c r="L851" i="28" s="1"/>
  <c r="K596" i="28"/>
  <c r="L680" i="28"/>
  <c r="L843" i="28" s="1"/>
  <c r="J596" i="28"/>
  <c r="K680" i="28"/>
  <c r="K843" i="28" s="1"/>
  <c r="J604" i="28"/>
  <c r="K688" i="28"/>
  <c r="K851" i="28" s="1"/>
  <c r="J598" i="28"/>
  <c r="K682" i="28"/>
  <c r="K845" i="28" s="1"/>
  <c r="J603" i="28"/>
  <c r="K687" i="28"/>
  <c r="K850" i="28" s="1"/>
  <c r="J595" i="28"/>
  <c r="K679" i="28"/>
  <c r="K842" i="28" s="1"/>
  <c r="J601" i="28"/>
  <c r="K685" i="28"/>
  <c r="K848" i="28" s="1"/>
  <c r="J593" i="28"/>
  <c r="K677" i="28"/>
  <c r="K840" i="28" s="1"/>
  <c r="E591" i="28"/>
  <c r="F675" i="28"/>
  <c r="F838" i="28" s="1"/>
  <c r="E599" i="28"/>
  <c r="F683" i="28"/>
  <c r="F846" i="28" s="1"/>
  <c r="E589" i="28"/>
  <c r="F673" i="28"/>
  <c r="F836" i="28" s="1"/>
  <c r="E597" i="28"/>
  <c r="F681" i="28"/>
  <c r="F844" i="28" s="1"/>
  <c r="E605" i="28"/>
  <c r="F689" i="28"/>
  <c r="F852" i="28" s="1"/>
  <c r="E598" i="28"/>
  <c r="F682" i="28"/>
  <c r="F845" i="28" s="1"/>
  <c r="E590" i="28"/>
  <c r="F674" i="28"/>
  <c r="F837" i="28" s="1"/>
  <c r="E600" i="28"/>
  <c r="F684" i="28"/>
  <c r="F847" i="28" s="1"/>
  <c r="E592" i="28"/>
  <c r="F676" i="28"/>
  <c r="F839" i="28" s="1"/>
  <c r="E587" i="28"/>
  <c r="F671" i="28"/>
  <c r="F834" i="28" s="1"/>
  <c r="P600" i="28"/>
  <c r="Q684" i="28"/>
  <c r="Q847" i="28" s="1"/>
  <c r="P603" i="28"/>
  <c r="Q687" i="28"/>
  <c r="Q850" i="28" s="1"/>
  <c r="P605" i="28"/>
  <c r="Q689" i="28"/>
  <c r="Q852" i="28" s="1"/>
  <c r="P598" i="28"/>
  <c r="Q682" i="28"/>
  <c r="Q845" i="28" s="1"/>
  <c r="H598" i="28"/>
  <c r="I682" i="28"/>
  <c r="I845" i="28" s="1"/>
  <c r="H592" i="28"/>
  <c r="I676" i="28"/>
  <c r="I839" i="28" s="1"/>
  <c r="H600" i="28"/>
  <c r="I684" i="28"/>
  <c r="I847" i="28" s="1"/>
  <c r="H605" i="28"/>
  <c r="I689" i="28"/>
  <c r="I852" i="28" s="1"/>
  <c r="H597" i="28"/>
  <c r="I681" i="28"/>
  <c r="I844" i="28" s="1"/>
  <c r="H603" i="28"/>
  <c r="I687" i="28"/>
  <c r="I850" i="28" s="1"/>
  <c r="H595" i="28"/>
  <c r="I679" i="28"/>
  <c r="I842" i="28" s="1"/>
  <c r="H590" i="28"/>
  <c r="I674" i="28"/>
  <c r="I837" i="28" s="1"/>
  <c r="C591" i="28"/>
  <c r="D675" i="28"/>
  <c r="D838" i="28" s="1"/>
  <c r="C599" i="28"/>
  <c r="D683" i="28"/>
  <c r="D846" i="28" s="1"/>
  <c r="C589" i="28"/>
  <c r="D673" i="28"/>
  <c r="D836" i="28" s="1"/>
  <c r="C597" i="28"/>
  <c r="D681" i="28"/>
  <c r="D844" i="28" s="1"/>
  <c r="C605" i="28"/>
  <c r="D689" i="28"/>
  <c r="D852" i="28" s="1"/>
  <c r="C592" i="28"/>
  <c r="D676" i="28"/>
  <c r="D839" i="28" s="1"/>
  <c r="C596" i="28"/>
  <c r="D680" i="28"/>
  <c r="D843" i="28" s="1"/>
  <c r="C602" i="28"/>
  <c r="D686" i="28"/>
  <c r="D849" i="28" s="1"/>
  <c r="C594" i="28"/>
  <c r="D678" i="28"/>
  <c r="D841" i="28" s="1"/>
  <c r="C586" i="28"/>
  <c r="D670" i="28"/>
  <c r="D833" i="28" s="1"/>
  <c r="M597" i="28"/>
  <c r="N681" i="28"/>
  <c r="N844" i="28" s="1"/>
  <c r="M605" i="28"/>
  <c r="N689" i="28"/>
  <c r="N852" i="28" s="1"/>
  <c r="M603" i="28"/>
  <c r="N687" i="28"/>
  <c r="N850" i="28" s="1"/>
  <c r="M598" i="28"/>
  <c r="N682" i="28"/>
  <c r="N845" i="28" s="1"/>
  <c r="M600" i="28"/>
  <c r="N684" i="28"/>
  <c r="N847" i="28" s="1"/>
  <c r="M595" i="28"/>
  <c r="N679" i="28"/>
  <c r="N842" i="28" s="1"/>
  <c r="U603" i="28"/>
  <c r="V687" i="28"/>
  <c r="V850" i="28" s="1"/>
  <c r="V605" i="28"/>
  <c r="W689" i="28"/>
  <c r="W852" i="28" s="1"/>
  <c r="O599" i="28"/>
  <c r="P683" i="28"/>
  <c r="P846" i="28" s="1"/>
  <c r="O601" i="28"/>
  <c r="P685" i="28"/>
  <c r="P848" i="28" s="1"/>
  <c r="O604" i="28"/>
  <c r="P688" i="28"/>
  <c r="P851" i="28" s="1"/>
  <c r="O602" i="28"/>
  <c r="P686" i="28"/>
  <c r="P849" i="28" s="1"/>
  <c r="O597" i="28"/>
  <c r="P681" i="28"/>
  <c r="P844" i="28" s="1"/>
  <c r="R604" i="28"/>
  <c r="S688" i="28"/>
  <c r="S851" i="28" s="1"/>
  <c r="R605" i="28"/>
  <c r="S689" i="28"/>
  <c r="S852" i="28" s="1"/>
  <c r="R600" i="28"/>
  <c r="S684" i="28"/>
  <c r="S847" i="28" s="1"/>
  <c r="B590" i="28"/>
  <c r="C674" i="28"/>
  <c r="C837" i="28" s="1"/>
  <c r="B598" i="28"/>
  <c r="C682" i="28"/>
  <c r="C845" i="28" s="1"/>
  <c r="B588" i="28"/>
  <c r="C672" i="28"/>
  <c r="C835" i="28" s="1"/>
  <c r="B596" i="28"/>
  <c r="C680" i="28"/>
  <c r="C843" i="28" s="1"/>
  <c r="B604" i="28"/>
  <c r="C688" i="28"/>
  <c r="C851" i="28" s="1"/>
  <c r="B593" i="28"/>
  <c r="C677" i="28"/>
  <c r="C840" i="28" s="1"/>
  <c r="B605" i="28"/>
  <c r="C689" i="28"/>
  <c r="C852" i="28" s="1"/>
  <c r="B589" i="28"/>
  <c r="C673" i="28"/>
  <c r="C836" i="28" s="1"/>
  <c r="B599" i="28"/>
  <c r="C683" i="28"/>
  <c r="C846" i="28" s="1"/>
  <c r="B591" i="28"/>
  <c r="C675" i="28"/>
  <c r="C838" i="28" s="1"/>
  <c r="B584" i="28"/>
  <c r="C668" i="28"/>
  <c r="C831" i="28" s="1"/>
  <c r="Q605" i="28"/>
  <c r="R689" i="28"/>
  <c r="R852" i="28" s="1"/>
  <c r="Q602" i="28"/>
  <c r="R686" i="28"/>
  <c r="R849" i="28" s="1"/>
  <c r="Q600" i="28"/>
  <c r="R684" i="28"/>
  <c r="R847" i="28" s="1"/>
  <c r="L598" i="28"/>
  <c r="M682" i="28"/>
  <c r="M845" i="28" s="1"/>
  <c r="L596" i="28"/>
  <c r="M680" i="28"/>
  <c r="M843" i="28" s="1"/>
  <c r="L604" i="28"/>
  <c r="M688" i="28"/>
  <c r="M851" i="28" s="1"/>
  <c r="L601" i="28"/>
  <c r="M685" i="28"/>
  <c r="M848" i="28" s="1"/>
  <c r="L603" i="28"/>
  <c r="M687" i="28"/>
  <c r="M850" i="28" s="1"/>
  <c r="L595" i="28"/>
  <c r="M679" i="28"/>
  <c r="M842" i="28" s="1"/>
  <c r="I593" i="28"/>
  <c r="J677" i="28"/>
  <c r="J840" i="28" s="1"/>
  <c r="I601" i="28"/>
  <c r="J685" i="28"/>
  <c r="J848" i="28" s="1"/>
  <c r="I595" i="28"/>
  <c r="J679" i="28"/>
  <c r="J842" i="28" s="1"/>
  <c r="I603" i="28"/>
  <c r="J687" i="28"/>
  <c r="J850" i="28" s="1"/>
  <c r="I598" i="28"/>
  <c r="J682" i="28"/>
  <c r="J845" i="28" s="1"/>
  <c r="I604" i="28"/>
  <c r="J688" i="28"/>
  <c r="J851" i="28" s="1"/>
  <c r="I596" i="28"/>
  <c r="J680" i="28"/>
  <c r="J843" i="28" s="1"/>
  <c r="I591" i="28"/>
  <c r="J675" i="28"/>
  <c r="J838" i="28" s="1"/>
  <c r="G597" i="28"/>
  <c r="H681" i="28"/>
  <c r="H844" i="28" s="1"/>
  <c r="G605" i="28"/>
  <c r="H689" i="28"/>
  <c r="H852" i="28" s="1"/>
  <c r="G595" i="28"/>
  <c r="H679" i="28"/>
  <c r="H842" i="28" s="1"/>
  <c r="G603" i="28"/>
  <c r="H687" i="28"/>
  <c r="H850" i="28" s="1"/>
  <c r="G598" i="28"/>
  <c r="H682" i="28"/>
  <c r="H845" i="28" s="1"/>
  <c r="G590" i="28"/>
  <c r="H674" i="28"/>
  <c r="H837" i="28" s="1"/>
  <c r="G600" i="28"/>
  <c r="H684" i="28"/>
  <c r="H847" i="28" s="1"/>
  <c r="G592" i="28"/>
  <c r="H676" i="28"/>
  <c r="H839" i="28" s="1"/>
  <c r="N598" i="28"/>
  <c r="O682" i="28"/>
  <c r="O845" i="28" s="1"/>
  <c r="N600" i="28"/>
  <c r="O684" i="28"/>
  <c r="O847" i="28" s="1"/>
  <c r="N603" i="28"/>
  <c r="O687" i="28"/>
  <c r="O850" i="28" s="1"/>
  <c r="N605" i="28"/>
  <c r="O689" i="28"/>
  <c r="O852" i="28" s="1"/>
  <c r="N597" i="28"/>
  <c r="O681" i="28"/>
  <c r="O844" i="28" s="1"/>
  <c r="D588" i="28"/>
  <c r="E672" i="28"/>
  <c r="E835" i="28" s="1"/>
  <c r="D596" i="28"/>
  <c r="E680" i="28"/>
  <c r="E843" i="28" s="1"/>
  <c r="D604" i="28"/>
  <c r="E688" i="28"/>
  <c r="E851" i="28" s="1"/>
  <c r="D594" i="28"/>
  <c r="E678" i="28"/>
  <c r="E841" i="28" s="1"/>
  <c r="D602" i="28"/>
  <c r="E686" i="28"/>
  <c r="E849" i="28" s="1"/>
  <c r="D601" i="28"/>
  <c r="E685" i="28"/>
  <c r="E848" i="28" s="1"/>
  <c r="D593" i="28"/>
  <c r="E677" i="28"/>
  <c r="E840" i="28" s="1"/>
  <c r="D603" i="28"/>
  <c r="E687" i="28"/>
  <c r="E850" i="28" s="1"/>
  <c r="D595" i="28"/>
  <c r="E679" i="28"/>
  <c r="E842" i="28" s="1"/>
  <c r="D587" i="28"/>
  <c r="E671" i="28"/>
  <c r="E834" i="28" s="1"/>
  <c r="T603" i="28"/>
  <c r="U687" i="28"/>
  <c r="U850" i="28" s="1"/>
  <c r="T602" i="28"/>
  <c r="U686" i="28"/>
  <c r="U849" i="28" s="1"/>
  <c r="F596" i="28"/>
  <c r="G680" i="28"/>
  <c r="G843" i="28" s="1"/>
  <c r="F604" i="28"/>
  <c r="G688" i="28"/>
  <c r="G851" i="28" s="1"/>
  <c r="F594" i="28"/>
  <c r="G678" i="28"/>
  <c r="G841" i="28" s="1"/>
  <c r="F602" i="28"/>
  <c r="G686" i="28"/>
  <c r="G849" i="28" s="1"/>
  <c r="F599" i="28"/>
  <c r="G683" i="28"/>
  <c r="G846" i="28" s="1"/>
  <c r="F591" i="28"/>
  <c r="G675" i="28"/>
  <c r="G838" i="28" s="1"/>
  <c r="F601" i="28"/>
  <c r="G685" i="28"/>
  <c r="G848" i="28" s="1"/>
  <c r="F593" i="28"/>
  <c r="G677" i="28"/>
  <c r="G840" i="28" s="1"/>
  <c r="F588" i="28"/>
  <c r="G672" i="28"/>
  <c r="G835" i="28" s="1"/>
  <c r="S605" i="28"/>
  <c r="T689" i="28"/>
  <c r="T852" i="28" s="1"/>
  <c r="S602" i="28"/>
  <c r="T686" i="28"/>
  <c r="T849" i="28" s="1"/>
  <c r="K597" i="28"/>
  <c r="L681" i="28"/>
  <c r="L844" i="28" s="1"/>
  <c r="K605" i="28"/>
  <c r="L689" i="28"/>
  <c r="L852" i="28" s="1"/>
  <c r="K599" i="28"/>
  <c r="L683" i="28"/>
  <c r="L846" i="28" s="1"/>
  <c r="K602" i="28"/>
  <c r="L686" i="28"/>
  <c r="L849" i="28" s="1"/>
  <c r="K594" i="28"/>
  <c r="L678" i="28"/>
  <c r="L841" i="28" s="1"/>
  <c r="K600" i="28"/>
  <c r="L684" i="28"/>
  <c r="L847" i="28" s="1"/>
  <c r="K593" i="28"/>
  <c r="L677" i="28"/>
  <c r="L840" i="28" s="1"/>
  <c r="J600" i="28"/>
  <c r="K684" i="28"/>
  <c r="K847" i="28" s="1"/>
  <c r="J594" i="28"/>
  <c r="K678" i="28"/>
  <c r="K841" i="28" s="1"/>
  <c r="J602" i="28"/>
  <c r="K686" i="28"/>
  <c r="K849" i="28" s="1"/>
  <c r="J599" i="28"/>
  <c r="K683" i="28"/>
  <c r="K846" i="28" s="1"/>
  <c r="J605" i="28"/>
  <c r="K689" i="28"/>
  <c r="K852" i="28" s="1"/>
  <c r="J597" i="28"/>
  <c r="K681" i="28"/>
  <c r="K844" i="28" s="1"/>
  <c r="J592" i="28"/>
  <c r="K676" i="28"/>
  <c r="K839" i="28" s="1"/>
  <c r="E595" i="28"/>
  <c r="F679" i="28"/>
  <c r="F842" i="28" s="1"/>
  <c r="E603" i="28"/>
  <c r="F687" i="28"/>
  <c r="F850" i="28" s="1"/>
  <c r="E593" i="28"/>
  <c r="F677" i="28"/>
  <c r="F840" i="28" s="1"/>
  <c r="E601" i="28"/>
  <c r="F685" i="28"/>
  <c r="F848" i="28" s="1"/>
  <c r="E602" i="28"/>
  <c r="F686" i="28"/>
  <c r="F849" i="28" s="1"/>
  <c r="E594" i="28"/>
  <c r="F678" i="28"/>
  <c r="F841" i="28" s="1"/>
  <c r="E604" i="28"/>
  <c r="F688" i="28"/>
  <c r="F851" i="28" s="1"/>
  <c r="E596" i="28"/>
  <c r="F680" i="28"/>
  <c r="F843" i="28" s="1"/>
  <c r="E588" i="28"/>
  <c r="F672" i="28"/>
  <c r="F835" i="28" s="1"/>
  <c r="P602" i="28"/>
  <c r="Q686" i="28"/>
  <c r="Q849" i="28" s="1"/>
  <c r="P604" i="28"/>
  <c r="Q688" i="28"/>
  <c r="Q851" i="28" s="1"/>
  <c r="P599" i="28"/>
  <c r="Q683" i="28"/>
  <c r="Q846" i="28" s="1"/>
  <c r="P601" i="28"/>
  <c r="Q685" i="28"/>
  <c r="Q848" i="28" s="1"/>
  <c r="H594" i="28"/>
  <c r="I678" i="28"/>
  <c r="I841" i="28" s="1"/>
  <c r="H602" i="28"/>
  <c r="I686" i="28"/>
  <c r="I849" i="28" s="1"/>
  <c r="H596" i="28"/>
  <c r="I680" i="28"/>
  <c r="I843" i="28" s="1"/>
  <c r="H604" i="28"/>
  <c r="I688" i="28"/>
  <c r="I851" i="28" s="1"/>
  <c r="H601" i="28"/>
  <c r="I685" i="28"/>
  <c r="I848" i="28" s="1"/>
  <c r="H593" i="28"/>
  <c r="I677" i="28"/>
  <c r="I840" i="28" s="1"/>
  <c r="H599" i="28"/>
  <c r="I683" i="28"/>
  <c r="I846" i="28" s="1"/>
  <c r="H591" i="28"/>
  <c r="I675" i="28"/>
  <c r="I838" i="28" s="1"/>
  <c r="C587" i="28"/>
  <c r="D671" i="28"/>
  <c r="D834" i="28" s="1"/>
  <c r="C595" i="28"/>
  <c r="D679" i="28"/>
  <c r="D842" i="28" s="1"/>
  <c r="C603" i="28"/>
  <c r="D687" i="28"/>
  <c r="D850" i="28" s="1"/>
  <c r="C593" i="28"/>
  <c r="D677" i="28"/>
  <c r="D840" i="28" s="1"/>
  <c r="C601" i="28"/>
  <c r="D685" i="28"/>
  <c r="D848" i="28" s="1"/>
  <c r="C600" i="28"/>
  <c r="D684" i="28"/>
  <c r="D847" i="28" s="1"/>
  <c r="C604" i="28"/>
  <c r="D688" i="28"/>
  <c r="D851" i="28" s="1"/>
  <c r="C588" i="28"/>
  <c r="D672" i="28"/>
  <c r="D835" i="28" s="1"/>
  <c r="C598" i="28"/>
  <c r="D682" i="28"/>
  <c r="D845" i="28" s="1"/>
  <c r="C590" i="28"/>
  <c r="D674" i="28"/>
  <c r="D837" i="28" s="1"/>
  <c r="C585" i="28"/>
  <c r="D669" i="28"/>
  <c r="D832" i="28" s="1"/>
  <c r="M601" i="28"/>
  <c r="N685" i="28"/>
  <c r="N848" i="28" s="1"/>
  <c r="M599" i="28"/>
  <c r="N683" i="28"/>
  <c r="N846" i="28" s="1"/>
  <c r="M602" i="28"/>
  <c r="N686" i="28"/>
  <c r="N849" i="28" s="1"/>
  <c r="M604" i="28"/>
  <c r="N688" i="28"/>
  <c r="N851" i="28" s="1"/>
  <c r="M596" i="28"/>
  <c r="N680" i="28"/>
  <c r="N843" i="28" s="1"/>
  <c r="U605" i="28"/>
  <c r="V689" i="28"/>
  <c r="V852" i="28" s="1"/>
  <c r="B545" i="28"/>
  <c r="B548" i="28"/>
  <c r="B552" i="28"/>
  <c r="B556" i="28"/>
  <c r="B560" i="28"/>
  <c r="B564" i="28"/>
  <c r="B550" i="28"/>
  <c r="B558" i="28"/>
  <c r="B566" i="28"/>
  <c r="B546" i="28"/>
  <c r="B554" i="28"/>
  <c r="B562" i="28"/>
  <c r="B567" i="28"/>
  <c r="B563" i="28"/>
  <c r="B559" i="28"/>
  <c r="B551" i="28"/>
  <c r="B565" i="28"/>
  <c r="B561" i="28"/>
  <c r="B557" i="28"/>
  <c r="B553" i="28"/>
  <c r="B549" i="28"/>
  <c r="B555" i="28"/>
  <c r="B547" i="28"/>
  <c r="M975" i="28"/>
  <c r="M980" i="28"/>
  <c r="M986" i="28"/>
  <c r="M978" i="28"/>
  <c r="M979" i="28"/>
  <c r="M989" i="28"/>
  <c r="M988" i="28"/>
  <c r="M983" i="28"/>
  <c r="M984" i="28"/>
  <c r="M990" i="28"/>
  <c r="M976" i="28"/>
  <c r="M982" i="28"/>
  <c r="M972" i="28"/>
  <c r="M981" i="28"/>
  <c r="M974" i="28"/>
  <c r="M970" i="28"/>
  <c r="M977" i="28"/>
  <c r="M971" i="28"/>
  <c r="M987" i="28"/>
  <c r="M969" i="28"/>
  <c r="M973" i="28"/>
  <c r="M985" i="28"/>
  <c r="M968" i="28"/>
  <c r="I991" i="28"/>
  <c r="E1043" i="28"/>
  <c r="C572" i="28"/>
  <c r="E572" i="28"/>
  <c r="I572" i="28"/>
  <c r="M572" i="28"/>
  <c r="O572" i="28"/>
  <c r="S572" i="28"/>
  <c r="Y572" i="28"/>
  <c r="F931" i="28"/>
  <c r="G572" i="28"/>
  <c r="K572" i="28"/>
  <c r="Q572" i="28"/>
  <c r="U572" i="28"/>
  <c r="W572" i="28"/>
  <c r="D572" i="28"/>
  <c r="F572" i="28"/>
  <c r="H572" i="28"/>
  <c r="J572" i="28"/>
  <c r="L572" i="28"/>
  <c r="N572" i="28"/>
  <c r="P572" i="28"/>
  <c r="R572" i="28"/>
  <c r="T572" i="28"/>
  <c r="V572" i="28"/>
  <c r="X572" i="28"/>
  <c r="B907" i="28" l="1"/>
  <c r="F906" i="28"/>
  <c r="B778" i="28"/>
  <c r="C778" i="28"/>
  <c r="G778" i="28"/>
  <c r="K778" i="28"/>
  <c r="O778" i="28"/>
  <c r="S778" i="28"/>
  <c r="W778" i="28"/>
  <c r="D779" i="28"/>
  <c r="H779" i="28"/>
  <c r="L779" i="28"/>
  <c r="P779" i="28"/>
  <c r="T779" i="28"/>
  <c r="X779" i="28"/>
  <c r="E780" i="28"/>
  <c r="I780" i="28"/>
  <c r="M780" i="28"/>
  <c r="Q780" i="28"/>
  <c r="U780" i="28"/>
  <c r="B781" i="28"/>
  <c r="F781" i="28"/>
  <c r="J781" i="28"/>
  <c r="N781" i="28"/>
  <c r="R781" i="28"/>
  <c r="V781" i="28"/>
  <c r="C782" i="28"/>
  <c r="G782" i="28"/>
  <c r="K782" i="28"/>
  <c r="O782" i="28"/>
  <c r="S782" i="28"/>
  <c r="W782" i="28"/>
  <c r="D783" i="28"/>
  <c r="H783" i="28"/>
  <c r="L783" i="28"/>
  <c r="P783" i="28"/>
  <c r="T783" i="28"/>
  <c r="X783" i="28"/>
  <c r="E784" i="28"/>
  <c r="I784" i="28"/>
  <c r="M784" i="28"/>
  <c r="Q784" i="28"/>
  <c r="U784" i="28"/>
  <c r="B785" i="28"/>
  <c r="F785" i="28"/>
  <c r="J785" i="28"/>
  <c r="L785" i="28"/>
  <c r="N785" i="28"/>
  <c r="P785" i="28"/>
  <c r="R785" i="28"/>
  <c r="T785" i="28"/>
  <c r="V785" i="28"/>
  <c r="X785" i="28"/>
  <c r="C786" i="28"/>
  <c r="E786" i="28"/>
  <c r="G786" i="28"/>
  <c r="I786" i="28"/>
  <c r="K786" i="28"/>
  <c r="M786" i="28"/>
  <c r="O786" i="28"/>
  <c r="Q786" i="28"/>
  <c r="S786" i="28"/>
  <c r="U786" i="28"/>
  <c r="W786" i="28"/>
  <c r="B787" i="28"/>
  <c r="D787" i="28"/>
  <c r="F787" i="28"/>
  <c r="H787" i="28"/>
  <c r="J787" i="28"/>
  <c r="L787" i="28"/>
  <c r="N787" i="28"/>
  <c r="P787" i="28"/>
  <c r="R787" i="28"/>
  <c r="T787" i="28"/>
  <c r="V787" i="28"/>
  <c r="X787" i="28"/>
  <c r="C788" i="28"/>
  <c r="E788" i="28"/>
  <c r="G788" i="28"/>
  <c r="I788" i="28"/>
  <c r="K788" i="28"/>
  <c r="M788" i="28"/>
  <c r="O788" i="28"/>
  <c r="Q788" i="28"/>
  <c r="S788" i="28"/>
  <c r="U788" i="28"/>
  <c r="E778" i="28"/>
  <c r="M778" i="28"/>
  <c r="U778" i="28"/>
  <c r="F779" i="28"/>
  <c r="N779" i="28"/>
  <c r="V779" i="28"/>
  <c r="G780" i="28"/>
  <c r="O780" i="28"/>
  <c r="W780" i="28"/>
  <c r="H781" i="28"/>
  <c r="P781" i="28"/>
  <c r="X781" i="28"/>
  <c r="I782" i="28"/>
  <c r="Q782" i="28"/>
  <c r="B783" i="28"/>
  <c r="J783" i="28"/>
  <c r="R783" i="28"/>
  <c r="C784" i="28"/>
  <c r="K784" i="28"/>
  <c r="S784" i="28"/>
  <c r="D785" i="28"/>
  <c r="K785" i="28"/>
  <c r="O785" i="28"/>
  <c r="S785" i="28"/>
  <c r="W785" i="28"/>
  <c r="D786" i="28"/>
  <c r="H786" i="28"/>
  <c r="L786" i="28"/>
  <c r="P786" i="28"/>
  <c r="T786" i="28"/>
  <c r="X786" i="28"/>
  <c r="E787" i="28"/>
  <c r="I787" i="28"/>
  <c r="M787" i="28"/>
  <c r="Q787" i="28"/>
  <c r="U787" i="28"/>
  <c r="B788" i="28"/>
  <c r="F788" i="28"/>
  <c r="J788" i="28"/>
  <c r="N788" i="28"/>
  <c r="R788" i="28"/>
  <c r="V788" i="28"/>
  <c r="X788" i="28"/>
  <c r="C789" i="28"/>
  <c r="E789" i="28"/>
  <c r="G789" i="28"/>
  <c r="I789" i="28"/>
  <c r="K789" i="28"/>
  <c r="M789" i="28"/>
  <c r="O789" i="28"/>
  <c r="Q789" i="28"/>
  <c r="S789" i="28"/>
  <c r="U789" i="28"/>
  <c r="W789" i="28"/>
  <c r="B790" i="28"/>
  <c r="D790" i="28"/>
  <c r="F790" i="28"/>
  <c r="H790" i="28"/>
  <c r="J790" i="28"/>
  <c r="L790" i="28"/>
  <c r="N790" i="28"/>
  <c r="P790" i="28"/>
  <c r="R790" i="28"/>
  <c r="T790" i="28"/>
  <c r="V790" i="28"/>
  <c r="X790" i="28"/>
  <c r="C791" i="28"/>
  <c r="E791" i="28"/>
  <c r="G791" i="28"/>
  <c r="I791" i="28"/>
  <c r="K791" i="28"/>
  <c r="M791" i="28"/>
  <c r="O791" i="28"/>
  <c r="Q791" i="28"/>
  <c r="S791" i="28"/>
  <c r="U791" i="28"/>
  <c r="W791" i="28"/>
  <c r="B792" i="28"/>
  <c r="D792" i="28"/>
  <c r="F792" i="28"/>
  <c r="H792" i="28"/>
  <c r="J792" i="28"/>
  <c r="L792" i="28"/>
  <c r="N792" i="28"/>
  <c r="P792" i="28"/>
  <c r="R792" i="28"/>
  <c r="T792" i="28"/>
  <c r="V792" i="28"/>
  <c r="X792" i="28"/>
  <c r="C793" i="28"/>
  <c r="E793" i="28"/>
  <c r="G793" i="28"/>
  <c r="I793" i="28"/>
  <c r="K793" i="28"/>
  <c r="M793" i="28"/>
  <c r="O793" i="28"/>
  <c r="Q793" i="28"/>
  <c r="S793" i="28"/>
  <c r="U793" i="28"/>
  <c r="W793" i="28"/>
  <c r="B794" i="28"/>
  <c r="D794" i="28"/>
  <c r="F794" i="28"/>
  <c r="H794" i="28"/>
  <c r="J794" i="28"/>
  <c r="L794" i="28"/>
  <c r="N794" i="28"/>
  <c r="P794" i="28"/>
  <c r="R794" i="28"/>
  <c r="T794" i="28"/>
  <c r="V794" i="28"/>
  <c r="X794" i="28"/>
  <c r="C795" i="28"/>
  <c r="E795" i="28"/>
  <c r="G795" i="28"/>
  <c r="I795" i="28"/>
  <c r="K795" i="28"/>
  <c r="M795" i="28"/>
  <c r="O795" i="28"/>
  <c r="Q795" i="28"/>
  <c r="S795" i="28"/>
  <c r="U795" i="28"/>
  <c r="W795" i="28"/>
  <c r="B796" i="28"/>
  <c r="D796" i="28"/>
  <c r="F796" i="28"/>
  <c r="H796" i="28"/>
  <c r="J796" i="28"/>
  <c r="L796" i="28"/>
  <c r="N796" i="28"/>
  <c r="P796" i="28"/>
  <c r="R796" i="28"/>
  <c r="T796" i="28"/>
  <c r="V796" i="28"/>
  <c r="X796" i="28"/>
  <c r="C797" i="28"/>
  <c r="E797" i="28"/>
  <c r="G797" i="28"/>
  <c r="I797" i="28"/>
  <c r="K797" i="28"/>
  <c r="M797" i="28"/>
  <c r="O797" i="28"/>
  <c r="Q797" i="28"/>
  <c r="S797" i="28"/>
  <c r="U797" i="28"/>
  <c r="W797" i="28"/>
  <c r="B798" i="28"/>
  <c r="D798" i="28"/>
  <c r="F798" i="28"/>
  <c r="H798" i="28"/>
  <c r="J798" i="28"/>
  <c r="L798" i="28"/>
  <c r="N798" i="28"/>
  <c r="P798" i="28"/>
  <c r="R798" i="28"/>
  <c r="T798" i="28"/>
  <c r="V798" i="28"/>
  <c r="X798" i="28"/>
  <c r="C799" i="28"/>
  <c r="E799" i="28"/>
  <c r="G799" i="28"/>
  <c r="I799" i="28"/>
  <c r="K799" i="28"/>
  <c r="M799" i="28"/>
  <c r="O799" i="28"/>
  <c r="Q799" i="28"/>
  <c r="S799" i="28"/>
  <c r="U799" i="28"/>
  <c r="W799" i="28"/>
  <c r="B800" i="28"/>
  <c r="I778" i="28"/>
  <c r="Q778" i="28"/>
  <c r="B779" i="28"/>
  <c r="J779" i="28"/>
  <c r="R779" i="28"/>
  <c r="C780" i="28"/>
  <c r="K780" i="28"/>
  <c r="S780" i="28"/>
  <c r="D781" i="28"/>
  <c r="L781" i="28"/>
  <c r="T781" i="28"/>
  <c r="E782" i="28"/>
  <c r="M782" i="28"/>
  <c r="U782" i="28"/>
  <c r="F783" i="28"/>
  <c r="N783" i="28"/>
  <c r="V783" i="28"/>
  <c r="G784" i="28"/>
  <c r="O784" i="28"/>
  <c r="W784" i="28"/>
  <c r="H785" i="28"/>
  <c r="M785" i="28"/>
  <c r="Q785" i="28"/>
  <c r="U785" i="28"/>
  <c r="B786" i="28"/>
  <c r="F786" i="28"/>
  <c r="J786" i="28"/>
  <c r="N786" i="28"/>
  <c r="R786" i="28"/>
  <c r="V786" i="28"/>
  <c r="C787" i="28"/>
  <c r="G787" i="28"/>
  <c r="K787" i="28"/>
  <c r="O787" i="28"/>
  <c r="S787" i="28"/>
  <c r="W787" i="28"/>
  <c r="D788" i="28"/>
  <c r="H788" i="28"/>
  <c r="L788" i="28"/>
  <c r="P788" i="28"/>
  <c r="T788" i="28"/>
  <c r="W788" i="28"/>
  <c r="B789" i="28"/>
  <c r="D789" i="28"/>
  <c r="F789" i="28"/>
  <c r="H789" i="28"/>
  <c r="J789" i="28"/>
  <c r="L789" i="28"/>
  <c r="N789" i="28"/>
  <c r="P789" i="28"/>
  <c r="R789" i="28"/>
  <c r="T789" i="28"/>
  <c r="V789" i="28"/>
  <c r="X789" i="28"/>
  <c r="C790" i="28"/>
  <c r="E790" i="28"/>
  <c r="G790" i="28"/>
  <c r="I790" i="28"/>
  <c r="K790" i="28"/>
  <c r="M790" i="28"/>
  <c r="O790" i="28"/>
  <c r="Q790" i="28"/>
  <c r="S790" i="28"/>
  <c r="U790" i="28"/>
  <c r="W790" i="28"/>
  <c r="B791" i="28"/>
  <c r="D791" i="28"/>
  <c r="F791" i="28"/>
  <c r="H791" i="28"/>
  <c r="J791" i="28"/>
  <c r="L791" i="28"/>
  <c r="N791" i="28"/>
  <c r="P791" i="28"/>
  <c r="R791" i="28"/>
  <c r="T791" i="28"/>
  <c r="V791" i="28"/>
  <c r="X791" i="28"/>
  <c r="C792" i="28"/>
  <c r="E792" i="28"/>
  <c r="G792" i="28"/>
  <c r="I792" i="28"/>
  <c r="K792" i="28"/>
  <c r="M792" i="28"/>
  <c r="O792" i="28"/>
  <c r="Q792" i="28"/>
  <c r="S792" i="28"/>
  <c r="U792" i="28"/>
  <c r="W792" i="28"/>
  <c r="B793" i="28"/>
  <c r="D793" i="28"/>
  <c r="F793" i="28"/>
  <c r="H793" i="28"/>
  <c r="J793" i="28"/>
  <c r="L793" i="28"/>
  <c r="N793" i="28"/>
  <c r="P793" i="28"/>
  <c r="R793" i="28"/>
  <c r="T793" i="28"/>
  <c r="V793" i="28"/>
  <c r="X793" i="28"/>
  <c r="C794" i="28"/>
  <c r="E794" i="28"/>
  <c r="G794" i="28"/>
  <c r="I794" i="28"/>
  <c r="K794" i="28"/>
  <c r="M794" i="28"/>
  <c r="O794" i="28"/>
  <c r="Q794" i="28"/>
  <c r="S794" i="28"/>
  <c r="U794" i="28"/>
  <c r="W794" i="28"/>
  <c r="B795" i="28"/>
  <c r="D795" i="28"/>
  <c r="F795" i="28"/>
  <c r="H795" i="28"/>
  <c r="J795" i="28"/>
  <c r="L795" i="28"/>
  <c r="N795" i="28"/>
  <c r="P795" i="28"/>
  <c r="R795" i="28"/>
  <c r="T795" i="28"/>
  <c r="V795" i="28"/>
  <c r="X795" i="28"/>
  <c r="C796" i="28"/>
  <c r="E796" i="28"/>
  <c r="G796" i="28"/>
  <c r="I796" i="28"/>
  <c r="K796" i="28"/>
  <c r="M796" i="28"/>
  <c r="O796" i="28"/>
  <c r="Q796" i="28"/>
  <c r="S796" i="28"/>
  <c r="U796" i="28"/>
  <c r="W796" i="28"/>
  <c r="B797" i="28"/>
  <c r="D797" i="28"/>
  <c r="F797" i="28"/>
  <c r="H797" i="28"/>
  <c r="J797" i="28"/>
  <c r="L797" i="28"/>
  <c r="N797" i="28"/>
  <c r="P797" i="28"/>
  <c r="R797" i="28"/>
  <c r="T797" i="28"/>
  <c r="V797" i="28"/>
  <c r="X797" i="28"/>
  <c r="C798" i="28"/>
  <c r="E798" i="28"/>
  <c r="G798" i="28"/>
  <c r="I798" i="28"/>
  <c r="K798" i="28"/>
  <c r="M798" i="28"/>
  <c r="O798" i="28"/>
  <c r="Q798" i="28"/>
  <c r="S798" i="28"/>
  <c r="U798" i="28"/>
  <c r="W798" i="28"/>
  <c r="B799" i="28"/>
  <c r="D799" i="28"/>
  <c r="F799" i="28"/>
  <c r="H799" i="28"/>
  <c r="J799" i="28"/>
  <c r="L799" i="28"/>
  <c r="N799" i="28"/>
  <c r="P799" i="28"/>
  <c r="R799" i="28"/>
  <c r="T799" i="28"/>
  <c r="V799" i="28"/>
  <c r="X799" i="28"/>
  <c r="C800" i="28"/>
  <c r="D800" i="28"/>
  <c r="F800" i="28"/>
  <c r="H800" i="28"/>
  <c r="J800" i="28"/>
  <c r="L800" i="28"/>
  <c r="N800" i="28"/>
  <c r="P800" i="28"/>
  <c r="R800" i="28"/>
  <c r="T800" i="28"/>
  <c r="V800" i="28"/>
  <c r="X800" i="28"/>
  <c r="E800" i="28"/>
  <c r="G800" i="28"/>
  <c r="I800" i="28"/>
  <c r="K800" i="28"/>
  <c r="M800" i="28"/>
  <c r="O800" i="28"/>
  <c r="Q800" i="28"/>
  <c r="S800" i="28"/>
  <c r="U800" i="28"/>
  <c r="W800" i="28"/>
  <c r="I785" i="28"/>
  <c r="E785" i="28"/>
  <c r="X784" i="28"/>
  <c r="T784" i="28"/>
  <c r="P784" i="28"/>
  <c r="L784" i="28"/>
  <c r="H784" i="28"/>
  <c r="D784" i="28"/>
  <c r="W783" i="28"/>
  <c r="S783" i="28"/>
  <c r="O783" i="28"/>
  <c r="K783" i="28"/>
  <c r="G783" i="28"/>
  <c r="C783" i="28"/>
  <c r="V782" i="28"/>
  <c r="R782" i="28"/>
  <c r="N782" i="28"/>
  <c r="J782" i="28"/>
  <c r="F782" i="28"/>
  <c r="B782" i="28"/>
  <c r="U781" i="28"/>
  <c r="Q781" i="28"/>
  <c r="M781" i="28"/>
  <c r="I781" i="28"/>
  <c r="E781" i="28"/>
  <c r="X780" i="28"/>
  <c r="T780" i="28"/>
  <c r="P780" i="28"/>
  <c r="L780" i="28"/>
  <c r="H780" i="28"/>
  <c r="D780" i="28"/>
  <c r="W779" i="28"/>
  <c r="S779" i="28"/>
  <c r="O779" i="28"/>
  <c r="K779" i="28"/>
  <c r="G779" i="28"/>
  <c r="C779" i="28"/>
  <c r="V778" i="28"/>
  <c r="R778" i="28"/>
  <c r="N778" i="28"/>
  <c r="J778" i="28"/>
  <c r="F778" i="28"/>
  <c r="G785" i="28"/>
  <c r="C785" i="28"/>
  <c r="V784" i="28"/>
  <c r="R784" i="28"/>
  <c r="N784" i="28"/>
  <c r="J784" i="28"/>
  <c r="F784" i="28"/>
  <c r="B784" i="28"/>
  <c r="U783" i="28"/>
  <c r="Q783" i="28"/>
  <c r="M783" i="28"/>
  <c r="I783" i="28"/>
  <c r="E783" i="28"/>
  <c r="X782" i="28"/>
  <c r="T782" i="28"/>
  <c r="P782" i="28"/>
  <c r="L782" i="28"/>
  <c r="H782" i="28"/>
  <c r="D782" i="28"/>
  <c r="W781" i="28"/>
  <c r="S781" i="28"/>
  <c r="O781" i="28"/>
  <c r="K781" i="28"/>
  <c r="G781" i="28"/>
  <c r="C781" i="28"/>
  <c r="V780" i="28"/>
  <c r="R780" i="28"/>
  <c r="N780" i="28"/>
  <c r="J780" i="28"/>
  <c r="F780" i="28"/>
  <c r="B780" i="28"/>
  <c r="U779" i="28"/>
  <c r="Q779" i="28"/>
  <c r="M779" i="28"/>
  <c r="I779" i="28"/>
  <c r="E779" i="28"/>
  <c r="X778" i="28"/>
  <c r="T778" i="28"/>
  <c r="P778" i="28"/>
  <c r="L778" i="28"/>
  <c r="H778" i="28"/>
  <c r="D778" i="28"/>
  <c r="B611" i="28" a="1"/>
  <c r="Q613" i="28" s="1"/>
  <c r="C576" i="28"/>
  <c r="C959" i="28"/>
  <c r="J982" i="28"/>
  <c r="C957" i="28"/>
  <c r="J988" i="28"/>
  <c r="C955" i="28"/>
  <c r="J983" i="28"/>
  <c r="C953" i="28"/>
  <c r="J986" i="28"/>
  <c r="C951" i="28"/>
  <c r="J977" i="28"/>
  <c r="C949" i="28"/>
  <c r="J976" i="28"/>
  <c r="C947" i="28"/>
  <c r="J979" i="28"/>
  <c r="C945" i="28"/>
  <c r="J990" i="28"/>
  <c r="C943" i="28"/>
  <c r="J973" i="28"/>
  <c r="C941" i="28"/>
  <c r="J972" i="28"/>
  <c r="C939" i="28"/>
  <c r="J980" i="28"/>
  <c r="C958" i="28"/>
  <c r="J970" i="28"/>
  <c r="C956" i="28"/>
  <c r="J974" i="28"/>
  <c r="C952" i="28"/>
  <c r="J985" i="28"/>
  <c r="C946" i="28"/>
  <c r="J984" i="28"/>
  <c r="C942" i="28"/>
  <c r="J989" i="28"/>
  <c r="C940" i="28"/>
  <c r="J981" i="28"/>
  <c r="C960" i="28"/>
  <c r="J969" i="28"/>
  <c r="C954" i="28"/>
  <c r="J975" i="28"/>
  <c r="C950" i="28"/>
  <c r="J978" i="28"/>
  <c r="C948" i="28"/>
  <c r="J971" i="28"/>
  <c r="C944" i="28"/>
  <c r="J987" i="28"/>
  <c r="C938" i="28"/>
  <c r="J968" i="28"/>
  <c r="X570" i="28"/>
  <c r="X579" i="28"/>
  <c r="T570" i="28"/>
  <c r="T579" i="28"/>
  <c r="P570" i="28"/>
  <c r="P579" i="28"/>
  <c r="L570" i="28"/>
  <c r="L579" i="28"/>
  <c r="H570" i="28"/>
  <c r="H579" i="28"/>
  <c r="D570" i="28"/>
  <c r="D571" i="28" s="1"/>
  <c r="D579" i="28"/>
  <c r="W570" i="28"/>
  <c r="W579" i="28"/>
  <c r="S570" i="28"/>
  <c r="S579" i="28"/>
  <c r="O570" i="28"/>
  <c r="O579" i="28"/>
  <c r="K570" i="28"/>
  <c r="K579" i="28"/>
  <c r="G570" i="28"/>
  <c r="G579" i="28"/>
  <c r="C570" i="28"/>
  <c r="C571" i="28" s="1"/>
  <c r="C579" i="28"/>
  <c r="Y576" i="28"/>
  <c r="S576" i="28"/>
  <c r="O576" i="28"/>
  <c r="M576" i="28"/>
  <c r="I576" i="28"/>
  <c r="E576" i="28"/>
  <c r="X576" i="28"/>
  <c r="V576" i="28"/>
  <c r="T576" i="28"/>
  <c r="R576" i="28"/>
  <c r="P576" i="28"/>
  <c r="N576" i="28"/>
  <c r="L576" i="28"/>
  <c r="J576" i="28"/>
  <c r="H576" i="28"/>
  <c r="F576" i="28"/>
  <c r="D576" i="28"/>
  <c r="W576" i="28"/>
  <c r="U576" i="28"/>
  <c r="Q576" i="28"/>
  <c r="K576" i="28"/>
  <c r="G576" i="28"/>
  <c r="V570" i="28"/>
  <c r="V579" i="28"/>
  <c r="R570" i="28"/>
  <c r="R579" i="28"/>
  <c r="N570" i="28"/>
  <c r="N579" i="28"/>
  <c r="J570" i="28"/>
  <c r="J579" i="28"/>
  <c r="F570" i="28"/>
  <c r="F579" i="28"/>
  <c r="Y570" i="28"/>
  <c r="Y579" i="28"/>
  <c r="U570" i="28"/>
  <c r="U579" i="28"/>
  <c r="Q570" i="28"/>
  <c r="Q579" i="28"/>
  <c r="M570" i="28"/>
  <c r="M579" i="28"/>
  <c r="I570" i="28"/>
  <c r="I579" i="28"/>
  <c r="E570" i="28"/>
  <c r="E579" i="28"/>
  <c r="B908" i="28" l="1"/>
  <c r="F907" i="28"/>
  <c r="C803" i="28" a="1"/>
  <c r="T611" i="28"/>
  <c r="B613" i="28"/>
  <c r="I614" i="28"/>
  <c r="P615" i="28"/>
  <c r="W616" i="28"/>
  <c r="N611" i="28"/>
  <c r="U612" i="28"/>
  <c r="C614" i="28"/>
  <c r="J615" i="28"/>
  <c r="Q616" i="28"/>
  <c r="Z635" i="28"/>
  <c r="C662" i="28" s="1"/>
  <c r="J635" i="28"/>
  <c r="S634" i="28"/>
  <c r="C634" i="28"/>
  <c r="H633" i="28"/>
  <c r="Z631" i="28"/>
  <c r="C658" i="28" s="1"/>
  <c r="S630" i="28"/>
  <c r="L629" i="28"/>
  <c r="E628" i="28"/>
  <c r="W626" i="28"/>
  <c r="P625" i="28"/>
  <c r="K635" i="28"/>
  <c r="D634" i="28"/>
  <c r="V632" i="28"/>
  <c r="O631" i="28"/>
  <c r="H630" i="28"/>
  <c r="Z628" i="28"/>
  <c r="C655" i="28" s="1"/>
  <c r="S627" i="28"/>
  <c r="L626" i="28"/>
  <c r="D611" i="28"/>
  <c r="K612" i="28"/>
  <c r="R613" i="28"/>
  <c r="Y614" i="28"/>
  <c r="G616" i="28"/>
  <c r="N617" i="28"/>
  <c r="E612" i="28"/>
  <c r="L613" i="28"/>
  <c r="S614" i="28"/>
  <c r="Z615" i="28"/>
  <c r="C642" i="28" s="1"/>
  <c r="H617" i="28"/>
  <c r="R635" i="28"/>
  <c r="B635" i="28"/>
  <c r="K634" i="28"/>
  <c r="T633" i="28"/>
  <c r="Q632" i="28"/>
  <c r="J631" i="28"/>
  <c r="C630" i="28"/>
  <c r="U628" i="28"/>
  <c r="N627" i="28"/>
  <c r="G626" i="28"/>
  <c r="S624" i="28"/>
  <c r="T634" i="28"/>
  <c r="M633" i="28"/>
  <c r="F632" i="28"/>
  <c r="X630" i="28"/>
  <c r="Q629" i="28"/>
  <c r="J628" i="28"/>
  <c r="C627" i="28"/>
  <c r="U625" i="28"/>
  <c r="D625" i="28"/>
  <c r="V624" i="28"/>
  <c r="U623" i="28"/>
  <c r="N622" i="28"/>
  <c r="G621" i="28"/>
  <c r="S618" i="28"/>
  <c r="N614" i="28"/>
  <c r="V623" i="28"/>
  <c r="H621" i="28"/>
  <c r="R614" i="28"/>
  <c r="O619" i="28"/>
  <c r="F616" i="28"/>
  <c r="C611" i="28"/>
  <c r="L611" i="28"/>
  <c r="C612" i="28"/>
  <c r="S612" i="28"/>
  <c r="J613" i="28"/>
  <c r="Z613" i="28"/>
  <c r="C640" i="28" s="1"/>
  <c r="Q614" i="28"/>
  <c r="H615" i="28"/>
  <c r="X615" i="28"/>
  <c r="O616" i="28"/>
  <c r="F617" i="28"/>
  <c r="F611" i="28"/>
  <c r="V611" i="28"/>
  <c r="M612" i="28"/>
  <c r="D613" i="28"/>
  <c r="T613" i="28"/>
  <c r="K614" i="28"/>
  <c r="B615" i="28"/>
  <c r="R615" i="28"/>
  <c r="I616" i="28"/>
  <c r="Y616" i="28"/>
  <c r="P617" i="28"/>
  <c r="V635" i="28"/>
  <c r="N635" i="28"/>
  <c r="F635" i="28"/>
  <c r="W634" i="28"/>
  <c r="O634" i="28"/>
  <c r="G634" i="28"/>
  <c r="X633" i="28"/>
  <c r="P633" i="28"/>
  <c r="Y632" i="28"/>
  <c r="B659" i="28" s="1"/>
  <c r="I632" i="28"/>
  <c r="R631" i="28"/>
  <c r="B631" i="28"/>
  <c r="K630" i="28"/>
  <c r="T629" i="28"/>
  <c r="D629" i="28"/>
  <c r="M628" i="28"/>
  <c r="V627" i="28"/>
  <c r="F627" i="28"/>
  <c r="O626" i="28"/>
  <c r="X625" i="28"/>
  <c r="H625" i="28"/>
  <c r="S635" i="28"/>
  <c r="C635" i="28"/>
  <c r="L634" i="28"/>
  <c r="U633" i="28"/>
  <c r="E633" i="28"/>
  <c r="N632" i="28"/>
  <c r="W631" i="28"/>
  <c r="G631" i="28"/>
  <c r="P630" i="28"/>
  <c r="Y629" i="28"/>
  <c r="B656" i="28" s="1"/>
  <c r="I629" i="28"/>
  <c r="R628" i="28"/>
  <c r="B628" i="28"/>
  <c r="K627" i="28"/>
  <c r="T626" i="28"/>
  <c r="D626" i="28"/>
  <c r="M625" i="28"/>
  <c r="E625" i="28"/>
  <c r="L624" i="28"/>
  <c r="E623" i="28"/>
  <c r="W621" i="28"/>
  <c r="Z619" i="28"/>
  <c r="C646" i="28" s="1"/>
  <c r="C617" i="28"/>
  <c r="Y611" i="28"/>
  <c r="O622" i="28"/>
  <c r="U618" i="28"/>
  <c r="V620" i="28"/>
  <c r="H618" i="28"/>
  <c r="B611" i="28"/>
  <c r="S611" i="28"/>
  <c r="Z612" i="28"/>
  <c r="C639" i="28" s="1"/>
  <c r="H614" i="28"/>
  <c r="O615" i="28"/>
  <c r="V616" i="28"/>
  <c r="Y617" i="28"/>
  <c r="P618" i="28"/>
  <c r="G619" i="28"/>
  <c r="W619" i="28"/>
  <c r="N620" i="28"/>
  <c r="E621" i="28"/>
  <c r="K613" i="28"/>
  <c r="Y615" i="28"/>
  <c r="E618" i="28"/>
  <c r="L619" i="28"/>
  <c r="S620" i="28"/>
  <c r="P621" i="28"/>
  <c r="G622" i="28"/>
  <c r="W622" i="28"/>
  <c r="N623" i="28"/>
  <c r="E624" i="28"/>
  <c r="I611" i="28"/>
  <c r="P612" i="28"/>
  <c r="W613" i="28"/>
  <c r="E615" i="28"/>
  <c r="L616" i="28"/>
  <c r="S617" i="28"/>
  <c r="K618" i="28"/>
  <c r="B619" i="28"/>
  <c r="R619" i="28"/>
  <c r="I620" i="28"/>
  <c r="Y620" i="28"/>
  <c r="K621" i="28"/>
  <c r="S621" i="28"/>
  <c r="B622" i="28"/>
  <c r="J622" i="28"/>
  <c r="R622" i="28"/>
  <c r="Z622" i="28"/>
  <c r="C649" i="28" s="1"/>
  <c r="I623" i="28"/>
  <c r="Q623" i="28"/>
  <c r="Y623" i="28"/>
  <c r="B650" i="28" s="1"/>
  <c r="H624" i="28"/>
  <c r="P624" i="28"/>
  <c r="T624" i="28"/>
  <c r="X624" i="28"/>
  <c r="C625" i="28"/>
  <c r="Q624" i="28"/>
  <c r="Y624" i="28"/>
  <c r="B651" i="28" s="1"/>
  <c r="G625" i="28"/>
  <c r="K625" i="28"/>
  <c r="O625" i="28"/>
  <c r="S625" i="28"/>
  <c r="W625" i="28"/>
  <c r="B626" i="28"/>
  <c r="F626" i="28"/>
  <c r="J626" i="28"/>
  <c r="N626" i="28"/>
  <c r="R626" i="28"/>
  <c r="V626" i="28"/>
  <c r="Z626" i="28"/>
  <c r="C653" i="28" s="1"/>
  <c r="E627" i="28"/>
  <c r="I627" i="28"/>
  <c r="M627" i="28"/>
  <c r="Q627" i="28"/>
  <c r="U627" i="28"/>
  <c r="Y627" i="28"/>
  <c r="B654" i="28" s="1"/>
  <c r="D628" i="28"/>
  <c r="H628" i="28"/>
  <c r="L628" i="28"/>
  <c r="P628" i="28"/>
  <c r="T628" i="28"/>
  <c r="X628" i="28"/>
  <c r="C629" i="28"/>
  <c r="G629" i="28"/>
  <c r="K629" i="28"/>
  <c r="O629" i="28"/>
  <c r="S629" i="28"/>
  <c r="W629" i="28"/>
  <c r="B630" i="28"/>
  <c r="F630" i="28"/>
  <c r="J630" i="28"/>
  <c r="N630" i="28"/>
  <c r="R630" i="28"/>
  <c r="V630" i="28"/>
  <c r="Z630" i="28"/>
  <c r="C657" i="28" s="1"/>
  <c r="E631" i="28"/>
  <c r="I631" i="28"/>
  <c r="M631" i="28"/>
  <c r="Q631" i="28"/>
  <c r="U631" i="28"/>
  <c r="Y631" i="28"/>
  <c r="B658" i="28" s="1"/>
  <c r="F658" i="28" s="1"/>
  <c r="B687" i="28" s="1"/>
  <c r="D632" i="28"/>
  <c r="H632" i="28"/>
  <c r="L632" i="28"/>
  <c r="P632" i="28"/>
  <c r="T632" i="28"/>
  <c r="X632" i="28"/>
  <c r="C633" i="28"/>
  <c r="G633" i="28"/>
  <c r="K633" i="28"/>
  <c r="O633" i="28"/>
  <c r="S633" i="28"/>
  <c r="W633" i="28"/>
  <c r="B634" i="28"/>
  <c r="F634" i="28"/>
  <c r="J634" i="28"/>
  <c r="N634" i="28"/>
  <c r="R634" i="28"/>
  <c r="V634" i="28"/>
  <c r="Z634" i="28"/>
  <c r="C661" i="28" s="1"/>
  <c r="E635" i="28"/>
  <c r="I635" i="28"/>
  <c r="M635" i="28"/>
  <c r="Q635" i="28"/>
  <c r="U635" i="28"/>
  <c r="Y635" i="28"/>
  <c r="B662" i="28" s="1"/>
  <c r="F662" i="28" s="1"/>
  <c r="W624" i="28"/>
  <c r="F625" i="28"/>
  <c r="J625" i="28"/>
  <c r="N625" i="28"/>
  <c r="R625" i="28"/>
  <c r="V625" i="28"/>
  <c r="Z625" i="28"/>
  <c r="C652" i="28" s="1"/>
  <c r="E626" i="28"/>
  <c r="I626" i="28"/>
  <c r="M626" i="28"/>
  <c r="Q626" i="28"/>
  <c r="U626" i="28"/>
  <c r="Y626" i="28"/>
  <c r="B653" i="28" s="1"/>
  <c r="D627" i="28"/>
  <c r="H627" i="28"/>
  <c r="L627" i="28"/>
  <c r="P627" i="28"/>
  <c r="T627" i="28"/>
  <c r="X627" i="28"/>
  <c r="C628" i="28"/>
  <c r="G628" i="28"/>
  <c r="K628" i="28"/>
  <c r="O628" i="28"/>
  <c r="S628" i="28"/>
  <c r="W628" i="28"/>
  <c r="B629" i="28"/>
  <c r="F629" i="28"/>
  <c r="J629" i="28"/>
  <c r="N629" i="28"/>
  <c r="R629" i="28"/>
  <c r="V629" i="28"/>
  <c r="Z629" i="28"/>
  <c r="C656" i="28" s="1"/>
  <c r="E630" i="28"/>
  <c r="I630" i="28"/>
  <c r="M630" i="28"/>
  <c r="Q630" i="28"/>
  <c r="U630" i="28"/>
  <c r="Y630" i="28"/>
  <c r="B657" i="28" s="1"/>
  <c r="D631" i="28"/>
  <c r="H631" i="28"/>
  <c r="L631" i="28"/>
  <c r="P631" i="28"/>
  <c r="T631" i="28"/>
  <c r="X631" i="28"/>
  <c r="C632" i="28"/>
  <c r="G632" i="28"/>
  <c r="K632" i="28"/>
  <c r="O632" i="28"/>
  <c r="S632" i="28"/>
  <c r="W632" i="28"/>
  <c r="B633" i="28"/>
  <c r="F633" i="28"/>
  <c r="J633" i="28"/>
  <c r="N633" i="28"/>
  <c r="H611" i="28"/>
  <c r="P611" i="28"/>
  <c r="X611" i="28"/>
  <c r="G612" i="28"/>
  <c r="O612" i="28"/>
  <c r="W612" i="28"/>
  <c r="F613" i="28"/>
  <c r="N613" i="28"/>
  <c r="V613" i="28"/>
  <c r="E614" i="28"/>
  <c r="M614" i="28"/>
  <c r="U614" i="28"/>
  <c r="D615" i="28"/>
  <c r="L615" i="28"/>
  <c r="T615" i="28"/>
  <c r="C616" i="28"/>
  <c r="K616" i="28"/>
  <c r="S616" i="28"/>
  <c r="B617" i="28"/>
  <c r="J617" i="28"/>
  <c r="R617" i="28"/>
  <c r="J611" i="28"/>
  <c r="R611" i="28"/>
  <c r="Z611" i="28"/>
  <c r="C638" i="28" s="1"/>
  <c r="I612" i="28"/>
  <c r="Q612" i="28"/>
  <c r="Y612" i="28"/>
  <c r="H613" i="28"/>
  <c r="P613" i="28"/>
  <c r="X613" i="28"/>
  <c r="G614" i="28"/>
  <c r="O614" i="28"/>
  <c r="W614" i="28"/>
  <c r="F615" i="28"/>
  <c r="N615" i="28"/>
  <c r="V615" i="28"/>
  <c r="E616" i="28"/>
  <c r="M616" i="28"/>
  <c r="U616" i="28"/>
  <c r="D617" i="28"/>
  <c r="L617" i="28"/>
  <c r="T617" i="28"/>
  <c r="X635" i="28"/>
  <c r="T635" i="28"/>
  <c r="P635" i="28"/>
  <c r="L635" i="28"/>
  <c r="H635" i="28"/>
  <c r="D635" i="28"/>
  <c r="Y634" i="28"/>
  <c r="B661" i="28" s="1"/>
  <c r="U634" i="28"/>
  <c r="Q634" i="28"/>
  <c r="M634" i="28"/>
  <c r="I634" i="28"/>
  <c r="E634" i="28"/>
  <c r="Z633" i="28"/>
  <c r="C660" i="28" s="1"/>
  <c r="V633" i="28"/>
  <c r="R633" i="28"/>
  <c r="L633" i="28"/>
  <c r="D633" i="28"/>
  <c r="U632" i="28"/>
  <c r="M632" i="28"/>
  <c r="E632" i="28"/>
  <c r="V631" i="28"/>
  <c r="N631" i="28"/>
  <c r="F631" i="28"/>
  <c r="W630" i="28"/>
  <c r="O630" i="28"/>
  <c r="G630" i="28"/>
  <c r="X629" i="28"/>
  <c r="P629" i="28"/>
  <c r="H629" i="28"/>
  <c r="Y628" i="28"/>
  <c r="B655" i="28" s="1"/>
  <c r="F655" i="28" s="1"/>
  <c r="Q628" i="28"/>
  <c r="I628" i="28"/>
  <c r="Z627" i="28"/>
  <c r="C654" i="28" s="1"/>
  <c r="R627" i="28"/>
  <c r="J627" i="28"/>
  <c r="B627" i="28"/>
  <c r="S626" i="28"/>
  <c r="K626" i="28"/>
  <c r="C626" i="28"/>
  <c r="T625" i="28"/>
  <c r="L625" i="28"/>
  <c r="B625" i="28"/>
  <c r="W635" i="28"/>
  <c r="O635" i="28"/>
  <c r="G635" i="28"/>
  <c r="X634" i="28"/>
  <c r="P634" i="28"/>
  <c r="H634" i="28"/>
  <c r="Y633" i="28"/>
  <c r="B660" i="28" s="1"/>
  <c r="F660" i="28" s="1"/>
  <c r="B689" i="28" s="1"/>
  <c r="Q633" i="28"/>
  <c r="I633" i="28"/>
  <c r="Z632" i="28"/>
  <c r="C659" i="28" s="1"/>
  <c r="R632" i="28"/>
  <c r="J632" i="28"/>
  <c r="B632" i="28"/>
  <c r="S631" i="28"/>
  <c r="K631" i="28"/>
  <c r="C631" i="28"/>
  <c r="T630" i="28"/>
  <c r="L630" i="28"/>
  <c r="D630" i="28"/>
  <c r="U629" i="28"/>
  <c r="M629" i="28"/>
  <c r="E629" i="28"/>
  <c r="V628" i="28"/>
  <c r="N628" i="28"/>
  <c r="F628" i="28"/>
  <c r="W627" i="28"/>
  <c r="O627" i="28"/>
  <c r="G627" i="28"/>
  <c r="X626" i="28"/>
  <c r="P626" i="28"/>
  <c r="H626" i="28"/>
  <c r="Y625" i="28"/>
  <c r="B652" i="28" s="1"/>
  <c r="Q625" i="28"/>
  <c r="I625" i="28"/>
  <c r="U624" i="28"/>
  <c r="Z624" i="28"/>
  <c r="C651" i="28" s="1"/>
  <c r="R624" i="28"/>
  <c r="D624" i="28"/>
  <c r="M623" i="28"/>
  <c r="V622" i="28"/>
  <c r="F622" i="28"/>
  <c r="O621" i="28"/>
  <c r="Q620" i="28"/>
  <c r="J619" i="28"/>
  <c r="C618" i="28"/>
  <c r="U615" i="28"/>
  <c r="G613" i="28"/>
  <c r="M624" i="28"/>
  <c r="F623" i="28"/>
  <c r="X621" i="28"/>
  <c r="C620" i="28"/>
  <c r="G617" i="28"/>
  <c r="D612" i="28"/>
  <c r="F620" i="28"/>
  <c r="X618" i="28"/>
  <c r="M617" i="28"/>
  <c r="X614" i="28"/>
  <c r="J612" i="28"/>
  <c r="N624" i="28"/>
  <c r="J624" i="28"/>
  <c r="F624" i="28"/>
  <c r="B624" i="28"/>
  <c r="W623" i="28"/>
  <c r="S623" i="28"/>
  <c r="O623" i="28"/>
  <c r="K623" i="28"/>
  <c r="G623" i="28"/>
  <c r="C623" i="28"/>
  <c r="X622" i="28"/>
  <c r="T622" i="28"/>
  <c r="P622" i="28"/>
  <c r="L622" i="28"/>
  <c r="H622" i="28"/>
  <c r="D622" i="28"/>
  <c r="Y621" i="28"/>
  <c r="U621" i="28"/>
  <c r="Q621" i="28"/>
  <c r="M621" i="28"/>
  <c r="I621" i="28"/>
  <c r="D621" i="28"/>
  <c r="U620" i="28"/>
  <c r="M620" i="28"/>
  <c r="E620" i="28"/>
  <c r="V619" i="28"/>
  <c r="N619" i="28"/>
  <c r="F619" i="28"/>
  <c r="W618" i="28"/>
  <c r="O618" i="28"/>
  <c r="G618" i="28"/>
  <c r="X617" i="28"/>
  <c r="K617" i="28"/>
  <c r="T616" i="28"/>
  <c r="D616" i="28"/>
  <c r="M615" i="28"/>
  <c r="V614" i="28"/>
  <c r="F614" i="28"/>
  <c r="O613" i="28"/>
  <c r="X612" i="28"/>
  <c r="H612" i="28"/>
  <c r="Q611" i="28"/>
  <c r="O624" i="28"/>
  <c r="I624" i="28"/>
  <c r="Z623" i="28"/>
  <c r="C650" i="28" s="1"/>
  <c r="F650" i="28" s="1"/>
  <c r="B679" i="28" s="1"/>
  <c r="R623" i="28"/>
  <c r="J623" i="28"/>
  <c r="B623" i="28"/>
  <c r="S622" i="28"/>
  <c r="K622" i="28"/>
  <c r="C622" i="28"/>
  <c r="T621" i="28"/>
  <c r="L621" i="28"/>
  <c r="B621" i="28"/>
  <c r="K620" i="28"/>
  <c r="T619" i="28"/>
  <c r="D619" i="28"/>
  <c r="M618" i="28"/>
  <c r="V617" i="28"/>
  <c r="P616" i="28"/>
  <c r="I615" i="28"/>
  <c r="B614" i="28"/>
  <c r="T612" i="28"/>
  <c r="M611" i="28"/>
  <c r="Z620" i="28"/>
  <c r="C647" i="28" s="1"/>
  <c r="R620" i="28"/>
  <c r="J620" i="28"/>
  <c r="B620" i="28"/>
  <c r="S619" i="28"/>
  <c r="K619" i="28"/>
  <c r="C619" i="28"/>
  <c r="T618" i="28"/>
  <c r="L618" i="28"/>
  <c r="D618" i="28"/>
  <c r="U617" i="28"/>
  <c r="E617" i="28"/>
  <c r="N616" i="28"/>
  <c r="W615" i="28"/>
  <c r="G615" i="28"/>
  <c r="P614" i="28"/>
  <c r="Y613" i="28"/>
  <c r="I613" i="28"/>
  <c r="R612" i="28"/>
  <c r="B612" i="28"/>
  <c r="K611" i="28"/>
  <c r="K624" i="28"/>
  <c r="G624" i="28"/>
  <c r="C624" i="28"/>
  <c r="X623" i="28"/>
  <c r="T623" i="28"/>
  <c r="P623" i="28"/>
  <c r="L623" i="28"/>
  <c r="H623" i="28"/>
  <c r="D623" i="28"/>
  <c r="Y622" i="28"/>
  <c r="B649" i="28" s="1"/>
  <c r="U622" i="28"/>
  <c r="Q622" i="28"/>
  <c r="M622" i="28"/>
  <c r="I622" i="28"/>
  <c r="E622" i="28"/>
  <c r="Z621" i="28"/>
  <c r="C648" i="28" s="1"/>
  <c r="V621" i="28"/>
  <c r="R621" i="28"/>
  <c r="N621" i="28"/>
  <c r="J621" i="28"/>
  <c r="F621" i="28"/>
  <c r="W620" i="28"/>
  <c r="O620" i="28"/>
  <c r="G620" i="28"/>
  <c r="X619" i="28"/>
  <c r="P619" i="28"/>
  <c r="H619" i="28"/>
  <c r="Y618" i="28"/>
  <c r="Q618" i="28"/>
  <c r="I618" i="28"/>
  <c r="Z617" i="28"/>
  <c r="C644" i="28" s="1"/>
  <c r="O617" i="28"/>
  <c r="X616" i="28"/>
  <c r="H616" i="28"/>
  <c r="Q615" i="28"/>
  <c r="Z614" i="28"/>
  <c r="C641" i="28" s="1"/>
  <c r="J614" i="28"/>
  <c r="S613" i="28"/>
  <c r="C613" i="28"/>
  <c r="L612" i="28"/>
  <c r="U611" i="28"/>
  <c r="E611" i="28"/>
  <c r="C621" i="28"/>
  <c r="X620" i="28"/>
  <c r="T620" i="28"/>
  <c r="P620" i="28"/>
  <c r="L620" i="28"/>
  <c r="H620" i="28"/>
  <c r="D620" i="28"/>
  <c r="Y619" i="28"/>
  <c r="U619" i="28"/>
  <c r="Q619" i="28"/>
  <c r="M619" i="28"/>
  <c r="I619" i="28"/>
  <c r="E619" i="28"/>
  <c r="Z618" i="28"/>
  <c r="C645" i="28" s="1"/>
  <c r="V618" i="28"/>
  <c r="R618" i="28"/>
  <c r="N618" i="28"/>
  <c r="J618" i="28"/>
  <c r="F618" i="28"/>
  <c r="B618" i="28"/>
  <c r="W617" i="28"/>
  <c r="Q617" i="28"/>
  <c r="I617" i="28"/>
  <c r="Z616" i="28"/>
  <c r="C643" i="28" s="1"/>
  <c r="R616" i="28"/>
  <c r="J616" i="28"/>
  <c r="B616" i="28"/>
  <c r="S615" i="28"/>
  <c r="K615" i="28"/>
  <c r="C615" i="28"/>
  <c r="T614" i="28"/>
  <c r="L614" i="28"/>
  <c r="D614" i="28"/>
  <c r="U613" i="28"/>
  <c r="M613" i="28"/>
  <c r="E613" i="28"/>
  <c r="V612" i="28"/>
  <c r="N612" i="28"/>
  <c r="F612" i="28"/>
  <c r="W611" i="28"/>
  <c r="O611" i="28"/>
  <c r="G611" i="28"/>
  <c r="F651" i="28"/>
  <c r="B680" i="28" s="1"/>
  <c r="D938" i="28"/>
  <c r="E938" i="28" s="1"/>
  <c r="E571" i="28"/>
  <c r="E573" i="28" s="1"/>
  <c r="I571" i="28"/>
  <c r="M571" i="28"/>
  <c r="Q571" i="28"/>
  <c r="U571" i="28"/>
  <c r="Y571" i="28"/>
  <c r="F571" i="28"/>
  <c r="J571" i="28"/>
  <c r="N571" i="28"/>
  <c r="R571" i="28"/>
  <c r="V571" i="28"/>
  <c r="G571" i="28"/>
  <c r="K571" i="28"/>
  <c r="O571" i="28"/>
  <c r="S571" i="28"/>
  <c r="W571" i="28"/>
  <c r="H571" i="28"/>
  <c r="L571" i="28"/>
  <c r="P571" i="28"/>
  <c r="T571" i="28"/>
  <c r="X571" i="28"/>
  <c r="D573" i="28"/>
  <c r="D939" i="28"/>
  <c r="E939" i="28" s="1"/>
  <c r="C573" i="28"/>
  <c r="H655" i="28" l="1"/>
  <c r="B684" i="28"/>
  <c r="B909" i="28"/>
  <c r="F908" i="28"/>
  <c r="C803" i="28"/>
  <c r="C824" i="28"/>
  <c r="C820" i="28"/>
  <c r="C816" i="28"/>
  <c r="C812" i="28"/>
  <c r="C808" i="28"/>
  <c r="C804" i="28"/>
  <c r="C823" i="28"/>
  <c r="C819" i="28"/>
  <c r="C815" i="28"/>
  <c r="C811" i="28"/>
  <c r="C807" i="28"/>
  <c r="F807" i="28" s="1"/>
  <c r="B834" i="28" s="1"/>
  <c r="C822" i="28"/>
  <c r="C818" i="28"/>
  <c r="C814" i="28"/>
  <c r="C810" i="28"/>
  <c r="C806" i="28"/>
  <c r="C825" i="28"/>
  <c r="F825" i="28" s="1"/>
  <c r="B852" i="28" s="1"/>
  <c r="C821" i="28"/>
  <c r="C817" i="28"/>
  <c r="C813" i="28"/>
  <c r="C809" i="28"/>
  <c r="C805" i="28"/>
  <c r="F654" i="28"/>
  <c r="B683" i="28" s="1"/>
  <c r="F649" i="28"/>
  <c r="B678" i="28" s="1"/>
  <c r="B646" i="28"/>
  <c r="F646" i="28" s="1"/>
  <c r="B675" i="28" s="1"/>
  <c r="B648" i="28"/>
  <c r="F648" i="28" s="1"/>
  <c r="B677" i="28" s="1"/>
  <c r="B647" i="28"/>
  <c r="F647" i="28" s="1"/>
  <c r="B676" i="28" s="1"/>
  <c r="B645" i="28"/>
  <c r="F645" i="28" s="1"/>
  <c r="B674" i="28" s="1"/>
  <c r="B640" i="28"/>
  <c r="F640" i="28" s="1"/>
  <c r="B669" i="28" s="1"/>
  <c r="B639" i="28"/>
  <c r="B642" i="28"/>
  <c r="F642" i="28" s="1"/>
  <c r="B638" i="28"/>
  <c r="B643" i="28"/>
  <c r="F643" i="28" s="1"/>
  <c r="B672" i="28" s="1"/>
  <c r="B644" i="28"/>
  <c r="F644" i="28" s="1"/>
  <c r="B641" i="28"/>
  <c r="F641" i="28" s="1"/>
  <c r="B670" i="28" s="1"/>
  <c r="F639" i="28"/>
  <c r="F661" i="28"/>
  <c r="F656" i="28"/>
  <c r="B685" i="28" s="1"/>
  <c r="F652" i="28"/>
  <c r="B681" i="28" s="1"/>
  <c r="F638" i="28"/>
  <c r="B667" i="28" s="1"/>
  <c r="F659" i="28"/>
  <c r="F653" i="28"/>
  <c r="F657" i="28"/>
  <c r="B686" i="28" s="1"/>
  <c r="E577" i="28"/>
  <c r="X573" i="28"/>
  <c r="D577" i="28"/>
  <c r="T573" i="28"/>
  <c r="L573" i="28"/>
  <c r="W573" i="28"/>
  <c r="O573" i="28"/>
  <c r="G573" i="28"/>
  <c r="R573" i="28"/>
  <c r="J573" i="28"/>
  <c r="Y573" i="28"/>
  <c r="Q573" i="28"/>
  <c r="I573" i="28"/>
  <c r="D959" i="28"/>
  <c r="D951" i="28"/>
  <c r="D943" i="28"/>
  <c r="D954" i="28"/>
  <c r="K573" i="28"/>
  <c r="D957" i="28"/>
  <c r="D949" i="28"/>
  <c r="D941" i="28"/>
  <c r="E941" i="28" s="1"/>
  <c r="D956" i="28"/>
  <c r="D948" i="28"/>
  <c r="D940" i="28"/>
  <c r="E940" i="28" s="1"/>
  <c r="N573" i="28"/>
  <c r="D958" i="28"/>
  <c r="D960" i="28"/>
  <c r="H573" i="28"/>
  <c r="D946" i="28"/>
  <c r="S573" i="28"/>
  <c r="U573" i="28"/>
  <c r="P573" i="28"/>
  <c r="V573" i="28"/>
  <c r="F573" i="28"/>
  <c r="M573" i="28"/>
  <c r="D955" i="28"/>
  <c r="D953" i="28"/>
  <c r="D944" i="28"/>
  <c r="D947" i="28"/>
  <c r="D950" i="28"/>
  <c r="D945" i="28"/>
  <c r="D952" i="28"/>
  <c r="D942" i="28"/>
  <c r="G574" i="28"/>
  <c r="E574" i="28"/>
  <c r="X574" i="28"/>
  <c r="D574" i="28"/>
  <c r="C577" i="28"/>
  <c r="C574" i="28"/>
  <c r="H639" i="28" l="1"/>
  <c r="B668" i="28"/>
  <c r="B688" i="28"/>
  <c r="B671" i="28"/>
  <c r="H653" i="28"/>
  <c r="B682" i="28"/>
  <c r="B673" i="28"/>
  <c r="G661" i="28"/>
  <c r="H659" i="28" s="1"/>
  <c r="F803" i="28"/>
  <c r="B830" i="28" s="1"/>
  <c r="C826" i="28"/>
  <c r="F805" i="28" s="1"/>
  <c r="B832" i="28" s="1"/>
  <c r="B910" i="28"/>
  <c r="F909" i="28"/>
  <c r="F663" i="28"/>
  <c r="X578" i="28"/>
  <c r="G578" i="28"/>
  <c r="F577" i="28"/>
  <c r="P577" i="28"/>
  <c r="S577" i="28"/>
  <c r="H577" i="28"/>
  <c r="K577" i="28"/>
  <c r="Q577" i="28"/>
  <c r="J577" i="28"/>
  <c r="G577" i="28"/>
  <c r="W577" i="28"/>
  <c r="T577" i="28"/>
  <c r="D578" i="28"/>
  <c r="E578" i="28"/>
  <c r="M577" i="28"/>
  <c r="V577" i="28"/>
  <c r="U577" i="28"/>
  <c r="N577" i="28"/>
  <c r="I577" i="28"/>
  <c r="Y577" i="28"/>
  <c r="R577" i="28"/>
  <c r="O577" i="28"/>
  <c r="L577" i="28"/>
  <c r="X577" i="28"/>
  <c r="W574" i="28"/>
  <c r="T574" i="28"/>
  <c r="Q574" i="28"/>
  <c r="J574" i="28"/>
  <c r="K574" i="28"/>
  <c r="O971" i="28"/>
  <c r="O981" i="28"/>
  <c r="L574" i="28"/>
  <c r="O969" i="28"/>
  <c r="O979" i="28"/>
  <c r="Y574" i="28"/>
  <c r="O985" i="28"/>
  <c r="O982" i="28"/>
  <c r="O574" i="28"/>
  <c r="N574" i="28"/>
  <c r="I574" i="28"/>
  <c r="R574" i="28"/>
  <c r="O978" i="28"/>
  <c r="O976" i="28"/>
  <c r="O984" i="28"/>
  <c r="O983" i="28"/>
  <c r="O970" i="28"/>
  <c r="O987" i="28"/>
  <c r="O973" i="28"/>
  <c r="O968" i="28"/>
  <c r="O974" i="28"/>
  <c r="O990" i="28"/>
  <c r="O986" i="28"/>
  <c r="O980" i="28"/>
  <c r="O975" i="28"/>
  <c r="O989" i="28"/>
  <c r="O972" i="28"/>
  <c r="O977" i="28"/>
  <c r="O988" i="28"/>
  <c r="S574" i="28"/>
  <c r="H574" i="28"/>
  <c r="F574" i="28"/>
  <c r="U574" i="28"/>
  <c r="M574" i="28"/>
  <c r="L952" i="28"/>
  <c r="P574" i="28"/>
  <c r="V574" i="28"/>
  <c r="E944" i="28"/>
  <c r="E952" i="28"/>
  <c r="E960" i="28"/>
  <c r="E946" i="28"/>
  <c r="E954" i="28"/>
  <c r="E957" i="28"/>
  <c r="E949" i="28"/>
  <c r="E955" i="28"/>
  <c r="E947" i="28"/>
  <c r="E948" i="28"/>
  <c r="E956" i="28"/>
  <c r="E942" i="28"/>
  <c r="E950" i="28"/>
  <c r="E958" i="28"/>
  <c r="E953" i="28"/>
  <c r="E945" i="28"/>
  <c r="E959" i="28"/>
  <c r="E951" i="28"/>
  <c r="E943" i="28"/>
  <c r="C578" i="28"/>
  <c r="F810" i="28" l="1"/>
  <c r="B837" i="28" s="1"/>
  <c r="F808" i="28"/>
  <c r="B835" i="28" s="1"/>
  <c r="H644" i="28"/>
  <c r="F815" i="28"/>
  <c r="B842" i="28" s="1"/>
  <c r="H642" i="28"/>
  <c r="H651" i="28"/>
  <c r="H660" i="28"/>
  <c r="H650" i="28"/>
  <c r="H658" i="28"/>
  <c r="H643" i="28"/>
  <c r="H652" i="28"/>
  <c r="H646" i="28"/>
  <c r="H656" i="28"/>
  <c r="H638" i="28"/>
  <c r="H649" i="28"/>
  <c r="H648" i="28"/>
  <c r="H645" i="28"/>
  <c r="H641" i="28"/>
  <c r="H654" i="28"/>
  <c r="H647" i="28"/>
  <c r="H640" i="28"/>
  <c r="H657" i="28"/>
  <c r="F820" i="28"/>
  <c r="B847" i="28" s="1"/>
  <c r="F804" i="28"/>
  <c r="B831" i="28" s="1"/>
  <c r="F811" i="28"/>
  <c r="B838" i="28" s="1"/>
  <c r="F814" i="28"/>
  <c r="B841" i="28" s="1"/>
  <c r="F821" i="28"/>
  <c r="B848" i="28" s="1"/>
  <c r="F824" i="28"/>
  <c r="B851" i="28" s="1"/>
  <c r="F823" i="28"/>
  <c r="B850" i="28" s="1"/>
  <c r="F817" i="28"/>
  <c r="F812" i="28"/>
  <c r="B839" i="28" s="1"/>
  <c r="F819" i="28"/>
  <c r="B846" i="28" s="1"/>
  <c r="F822" i="28"/>
  <c r="B849" i="28" s="1"/>
  <c r="F806" i="28"/>
  <c r="B833" i="28" s="1"/>
  <c r="F813" i="28"/>
  <c r="B840" i="28" s="1"/>
  <c r="F816" i="28"/>
  <c r="B843" i="28" s="1"/>
  <c r="F818" i="28"/>
  <c r="B845" i="28" s="1"/>
  <c r="F809" i="28"/>
  <c r="B836" i="28" s="1"/>
  <c r="B911" i="28"/>
  <c r="F910" i="28"/>
  <c r="I803" i="28"/>
  <c r="I815" i="28"/>
  <c r="I825" i="28"/>
  <c r="I805" i="28"/>
  <c r="I807" i="28"/>
  <c r="C666" i="28" a="1"/>
  <c r="C666" i="28" s="1"/>
  <c r="D721" i="28" s="1"/>
  <c r="V578" i="28"/>
  <c r="U578" i="28"/>
  <c r="H578" i="28"/>
  <c r="I578" i="28"/>
  <c r="O578" i="28"/>
  <c r="L578" i="28"/>
  <c r="J578" i="28"/>
  <c r="T578" i="28"/>
  <c r="P578" i="28"/>
  <c r="M578" i="28"/>
  <c r="F578" i="28"/>
  <c r="S578" i="28"/>
  <c r="R578" i="28"/>
  <c r="N578" i="28"/>
  <c r="Y578" i="28"/>
  <c r="K578" i="28"/>
  <c r="Q578" i="28"/>
  <c r="W578" i="28"/>
  <c r="J954" i="28"/>
  <c r="J957" i="28"/>
  <c r="J956" i="28"/>
  <c r="J952" i="28"/>
  <c r="J946" i="28"/>
  <c r="J948" i="28"/>
  <c r="J950" i="28"/>
  <c r="J938" i="28"/>
  <c r="J951" i="28"/>
  <c r="J959" i="28"/>
  <c r="J960" i="28"/>
  <c r="J945" i="28"/>
  <c r="J941" i="28"/>
  <c r="J958" i="28"/>
  <c r="J947" i="28"/>
  <c r="J953" i="28"/>
  <c r="J939" i="28"/>
  <c r="J942" i="28"/>
  <c r="J940" i="28"/>
  <c r="J944" i="28"/>
  <c r="J949" i="28"/>
  <c r="J943" i="28"/>
  <c r="F938" i="28"/>
  <c r="F943" i="28"/>
  <c r="F951" i="28"/>
  <c r="F959" i="28"/>
  <c r="F945" i="28"/>
  <c r="F953" i="28"/>
  <c r="F958" i="28"/>
  <c r="F950" i="28"/>
  <c r="F942" i="28"/>
  <c r="F956" i="28"/>
  <c r="F948" i="28"/>
  <c r="F940" i="28"/>
  <c r="F939" i="28"/>
  <c r="F947" i="28"/>
  <c r="F955" i="28"/>
  <c r="F941" i="28"/>
  <c r="F949" i="28"/>
  <c r="F957" i="28"/>
  <c r="F954" i="28"/>
  <c r="F946" i="28"/>
  <c r="F960" i="28"/>
  <c r="F952" i="28"/>
  <c r="F944" i="28"/>
  <c r="I810" i="28" l="1"/>
  <c r="I808" i="28"/>
  <c r="I820" i="28"/>
  <c r="I823" i="28"/>
  <c r="I812" i="28"/>
  <c r="I822" i="28"/>
  <c r="I818" i="28"/>
  <c r="I821" i="28"/>
  <c r="I804" i="28"/>
  <c r="I809" i="28"/>
  <c r="I814" i="28"/>
  <c r="I824" i="28"/>
  <c r="I813" i="28"/>
  <c r="I811" i="28"/>
  <c r="H661" i="28"/>
  <c r="I816" i="28"/>
  <c r="I806" i="28"/>
  <c r="I819" i="28"/>
  <c r="B844" i="28"/>
  <c r="C829" i="28" s="1" a="1"/>
  <c r="I817" i="28"/>
  <c r="B912" i="28"/>
  <c r="F911" i="28"/>
  <c r="F826" i="28"/>
  <c r="B872" i="28"/>
  <c r="B868" i="28"/>
  <c r="B877" i="28"/>
  <c r="B867" i="28"/>
  <c r="B865" i="28"/>
  <c r="B866" i="28"/>
  <c r="B875" i="28"/>
  <c r="B864" i="28"/>
  <c r="B871" i="28"/>
  <c r="B863" i="28"/>
  <c r="B858" i="28"/>
  <c r="B862" i="28"/>
  <c r="B876" i="28"/>
  <c r="B859" i="28"/>
  <c r="B856" i="28"/>
  <c r="B874" i="28"/>
  <c r="B855" i="28"/>
  <c r="B873" i="28"/>
  <c r="B861" i="28"/>
  <c r="B860" i="28"/>
  <c r="B870" i="28"/>
  <c r="B857" i="28"/>
  <c r="L666" i="28"/>
  <c r="B695" i="28"/>
  <c r="B709" i="28"/>
  <c r="B698" i="28"/>
  <c r="B707" i="28"/>
  <c r="B700" i="28"/>
  <c r="V666" i="28"/>
  <c r="B699" i="28"/>
  <c r="B710" i="28"/>
  <c r="B701" i="28"/>
  <c r="B714" i="28"/>
  <c r="B704" i="28"/>
  <c r="B703" i="28"/>
  <c r="M666" i="28"/>
  <c r="N721" i="28" s="1"/>
  <c r="B711" i="28"/>
  <c r="B692" i="28"/>
  <c r="B705" i="28"/>
  <c r="B713" i="28"/>
  <c r="B693" i="28"/>
  <c r="B702" i="28"/>
  <c r="B708" i="28"/>
  <c r="B706" i="28"/>
  <c r="B694" i="28"/>
  <c r="B697" i="28"/>
  <c r="B696" i="28"/>
  <c r="P666" i="28"/>
  <c r="N666" i="28"/>
  <c r="X666" i="28"/>
  <c r="Y721" i="28" s="1"/>
  <c r="B712" i="28"/>
  <c r="Q666" i="28"/>
  <c r="D666" i="28"/>
  <c r="R666" i="28"/>
  <c r="S721" i="28" s="1"/>
  <c r="S666" i="28"/>
  <c r="T721" i="28" s="1"/>
  <c r="G666" i="28"/>
  <c r="J666" i="28"/>
  <c r="Y666" i="28"/>
  <c r="I666" i="28"/>
  <c r="T666" i="28"/>
  <c r="O666" i="28"/>
  <c r="K666" i="28"/>
  <c r="H666" i="28"/>
  <c r="F666" i="28"/>
  <c r="W666" i="28"/>
  <c r="E666" i="28"/>
  <c r="U666" i="28"/>
  <c r="O698" i="28"/>
  <c r="U708" i="28"/>
  <c r="L712" i="28"/>
  <c r="K714" i="28"/>
  <c r="Q692" i="28"/>
  <c r="K692" i="28"/>
  <c r="O706" i="28"/>
  <c r="G709" i="28"/>
  <c r="W702" i="28"/>
  <c r="K694" i="28"/>
  <c r="L694" i="28"/>
  <c r="M709" i="28"/>
  <c r="E695" i="28"/>
  <c r="M950" i="28"/>
  <c r="M942" i="28"/>
  <c r="M943" i="28"/>
  <c r="M945" i="28"/>
  <c r="M947" i="28"/>
  <c r="M949" i="28"/>
  <c r="M951" i="28"/>
  <c r="M956" i="28"/>
  <c r="M953" i="28"/>
  <c r="M952" i="28"/>
  <c r="M938" i="28"/>
  <c r="M959" i="28"/>
  <c r="M957" i="28"/>
  <c r="M946" i="28"/>
  <c r="M941" i="28"/>
  <c r="M948" i="28"/>
  <c r="M955" i="28"/>
  <c r="M954" i="28"/>
  <c r="M944" i="28"/>
  <c r="M940" i="28"/>
  <c r="M960" i="28"/>
  <c r="M958" i="28"/>
  <c r="K945" i="28"/>
  <c r="K952" i="28"/>
  <c r="N952" i="28" s="1"/>
  <c r="K955" i="28"/>
  <c r="K957" i="28"/>
  <c r="K941" i="28"/>
  <c r="K960" i="28"/>
  <c r="K938" i="28"/>
  <c r="J955" i="28"/>
  <c r="L957" i="28"/>
  <c r="L958" i="28"/>
  <c r="L959" i="28"/>
  <c r="L955" i="28"/>
  <c r="L954" i="28"/>
  <c r="L941" i="28"/>
  <c r="L949" i="28"/>
  <c r="L946" i="28"/>
  <c r="L950" i="28"/>
  <c r="L960" i="28"/>
  <c r="L948" i="28"/>
  <c r="L940" i="28"/>
  <c r="L943" i="28"/>
  <c r="L951" i="28"/>
  <c r="K949" i="28"/>
  <c r="K948" i="28"/>
  <c r="K947" i="28"/>
  <c r="L945" i="28"/>
  <c r="K954" i="28"/>
  <c r="K943" i="28"/>
  <c r="K944" i="28"/>
  <c r="K951" i="28"/>
  <c r="K959" i="28"/>
  <c r="K956" i="28"/>
  <c r="K946" i="28"/>
  <c r="K958" i="28"/>
  <c r="L956" i="28"/>
  <c r="K950" i="28"/>
  <c r="K940" i="28"/>
  <c r="L947" i="28"/>
  <c r="L944" i="28"/>
  <c r="L942" i="28"/>
  <c r="L938" i="28"/>
  <c r="L953" i="28"/>
  <c r="K953" i="28"/>
  <c r="K942" i="28"/>
  <c r="I826" i="28" l="1"/>
  <c r="B883" i="28" s="1"/>
  <c r="F883" i="28" s="1"/>
  <c r="B869" i="28"/>
  <c r="C829" i="28"/>
  <c r="V829" i="28"/>
  <c r="R829" i="28"/>
  <c r="N829" i="28"/>
  <c r="J829" i="28"/>
  <c r="F829" i="28"/>
  <c r="Y829" i="28"/>
  <c r="U829" i="28"/>
  <c r="Q829" i="28"/>
  <c r="M829" i="28"/>
  <c r="I829" i="28"/>
  <c r="E829" i="28"/>
  <c r="X829" i="28"/>
  <c r="T829" i="28"/>
  <c r="P829" i="28"/>
  <c r="L829" i="28"/>
  <c r="H829" i="28"/>
  <c r="D829" i="28"/>
  <c r="W829" i="28"/>
  <c r="S829" i="28"/>
  <c r="O829" i="28"/>
  <c r="K829" i="28"/>
  <c r="G829" i="28"/>
  <c r="D703" i="28"/>
  <c r="F721" i="28"/>
  <c r="E697" i="28"/>
  <c r="G721" i="28"/>
  <c r="J714" i="28"/>
  <c r="L721" i="28"/>
  <c r="S713" i="28"/>
  <c r="U721" i="28"/>
  <c r="X707" i="28"/>
  <c r="Z721" i="28"/>
  <c r="F706" i="28"/>
  <c r="H721" i="28"/>
  <c r="P709" i="28"/>
  <c r="R721" i="28"/>
  <c r="O714" i="28"/>
  <c r="Q721" i="28"/>
  <c r="T700" i="28"/>
  <c r="V721" i="28"/>
  <c r="V714" i="28"/>
  <c r="X721" i="28"/>
  <c r="G699" i="28"/>
  <c r="I721" i="28"/>
  <c r="N707" i="28"/>
  <c r="P721" i="28"/>
  <c r="H707" i="28"/>
  <c r="J721" i="28"/>
  <c r="I692" i="28"/>
  <c r="K721" i="28"/>
  <c r="C695" i="28"/>
  <c r="E721" i="28"/>
  <c r="M705" i="28"/>
  <c r="O721" i="28"/>
  <c r="U707" i="28"/>
  <c r="W721" i="28"/>
  <c r="K704" i="28"/>
  <c r="M721" i="28"/>
  <c r="D714" i="28"/>
  <c r="V712" i="28"/>
  <c r="N704" i="28"/>
  <c r="I699" i="28"/>
  <c r="K695" i="28"/>
  <c r="U710" i="28"/>
  <c r="C701" i="28"/>
  <c r="U714" i="28"/>
  <c r="B913" i="28"/>
  <c r="F913" i="28" s="1"/>
  <c r="F912" i="28"/>
  <c r="V709" i="28"/>
  <c r="T704" i="28"/>
  <c r="U706" i="28"/>
  <c r="S707" i="28"/>
  <c r="X693" i="28"/>
  <c r="J709" i="28"/>
  <c r="X694" i="28"/>
  <c r="J706" i="28"/>
  <c r="S694" i="28"/>
  <c r="T703" i="28"/>
  <c r="T877" i="28"/>
  <c r="T867" i="28"/>
  <c r="T865" i="28"/>
  <c r="T875" i="28"/>
  <c r="T872" i="28"/>
  <c r="T868" i="28"/>
  <c r="T866" i="28"/>
  <c r="T864" i="28"/>
  <c r="T861" i="28"/>
  <c r="T873" i="28"/>
  <c r="T855" i="28"/>
  <c r="T874" i="28"/>
  <c r="T856" i="28"/>
  <c r="T859" i="28"/>
  <c r="T876" i="28"/>
  <c r="T862" i="28"/>
  <c r="T858" i="28"/>
  <c r="T871" i="28"/>
  <c r="T857" i="28"/>
  <c r="T870" i="28"/>
  <c r="T869" i="28"/>
  <c r="T860" i="28"/>
  <c r="T863" i="28"/>
  <c r="V696" i="28"/>
  <c r="V872" i="28"/>
  <c r="V868" i="28"/>
  <c r="V866" i="28"/>
  <c r="V864" i="28"/>
  <c r="V877" i="28"/>
  <c r="V867" i="28"/>
  <c r="V865" i="28"/>
  <c r="V875" i="28"/>
  <c r="V857" i="28"/>
  <c r="V870" i="28"/>
  <c r="V869" i="28"/>
  <c r="V860" i="28"/>
  <c r="V863" i="28"/>
  <c r="V861" i="28"/>
  <c r="V873" i="28"/>
  <c r="V855" i="28"/>
  <c r="V874" i="28"/>
  <c r="V856" i="28"/>
  <c r="V859" i="28"/>
  <c r="V876" i="28"/>
  <c r="V862" i="28"/>
  <c r="V858" i="28"/>
  <c r="V871" i="28"/>
  <c r="G712" i="28"/>
  <c r="G872" i="28"/>
  <c r="G877" i="28"/>
  <c r="G865" i="28"/>
  <c r="G875" i="28"/>
  <c r="G868" i="28"/>
  <c r="G867" i="28"/>
  <c r="G866" i="28"/>
  <c r="G864" i="28"/>
  <c r="G857" i="28"/>
  <c r="G873" i="28"/>
  <c r="G870" i="28"/>
  <c r="G856" i="28"/>
  <c r="G869" i="28"/>
  <c r="G862" i="28"/>
  <c r="G858" i="28"/>
  <c r="G871" i="28"/>
  <c r="G861" i="28"/>
  <c r="G855" i="28"/>
  <c r="G874" i="28"/>
  <c r="G859" i="28"/>
  <c r="G876" i="28"/>
  <c r="G860" i="28"/>
  <c r="G863" i="28"/>
  <c r="N703" i="28"/>
  <c r="N872" i="28"/>
  <c r="N868" i="28"/>
  <c r="N866" i="28"/>
  <c r="N864" i="28"/>
  <c r="N877" i="28"/>
  <c r="N867" i="28"/>
  <c r="N865" i="28"/>
  <c r="N875" i="28"/>
  <c r="N857" i="28"/>
  <c r="N870" i="28"/>
  <c r="N869" i="28"/>
  <c r="N860" i="28"/>
  <c r="N863" i="28"/>
  <c r="N861" i="28"/>
  <c r="N873" i="28"/>
  <c r="N855" i="28"/>
  <c r="N874" i="28"/>
  <c r="N856" i="28"/>
  <c r="N859" i="28"/>
  <c r="N876" i="28"/>
  <c r="N862" i="28"/>
  <c r="N858" i="28"/>
  <c r="N871" i="28"/>
  <c r="H708" i="28"/>
  <c r="H877" i="28"/>
  <c r="H867" i="28"/>
  <c r="H865" i="28"/>
  <c r="H866" i="28"/>
  <c r="H875" i="28"/>
  <c r="H864" i="28"/>
  <c r="H872" i="28"/>
  <c r="H868" i="28"/>
  <c r="H861" i="28"/>
  <c r="H873" i="28"/>
  <c r="H855" i="28"/>
  <c r="H874" i="28"/>
  <c r="H856" i="28"/>
  <c r="H859" i="28"/>
  <c r="H876" i="28"/>
  <c r="H862" i="28"/>
  <c r="H858" i="28"/>
  <c r="H863" i="28"/>
  <c r="H871" i="28"/>
  <c r="H857" i="28"/>
  <c r="H870" i="28"/>
  <c r="H869" i="28"/>
  <c r="H860" i="28"/>
  <c r="I712" i="28"/>
  <c r="I868" i="28"/>
  <c r="I867" i="28"/>
  <c r="I866" i="28"/>
  <c r="I864" i="28"/>
  <c r="I872" i="28"/>
  <c r="I877" i="28"/>
  <c r="I865" i="28"/>
  <c r="I875" i="28"/>
  <c r="I861" i="28"/>
  <c r="I855" i="28"/>
  <c r="I874" i="28"/>
  <c r="I859" i="28"/>
  <c r="I876" i="28"/>
  <c r="I860" i="28"/>
  <c r="I863" i="28"/>
  <c r="I857" i="28"/>
  <c r="I873" i="28"/>
  <c r="I870" i="28"/>
  <c r="I856" i="28"/>
  <c r="I869" i="28"/>
  <c r="I862" i="28"/>
  <c r="I858" i="28"/>
  <c r="I871" i="28"/>
  <c r="R701" i="28"/>
  <c r="R872" i="28"/>
  <c r="R868" i="28"/>
  <c r="R866" i="28"/>
  <c r="R877" i="28"/>
  <c r="R867" i="28"/>
  <c r="R865" i="28"/>
  <c r="R875" i="28"/>
  <c r="R864" i="28"/>
  <c r="R857" i="28"/>
  <c r="R870" i="28"/>
  <c r="R869" i="28"/>
  <c r="R860" i="28"/>
  <c r="R863" i="28"/>
  <c r="R861" i="28"/>
  <c r="R873" i="28"/>
  <c r="R855" i="28"/>
  <c r="R874" i="28"/>
  <c r="R856" i="28"/>
  <c r="R859" i="28"/>
  <c r="R876" i="28"/>
  <c r="R862" i="28"/>
  <c r="R858" i="28"/>
  <c r="R871" i="28"/>
  <c r="C713" i="28"/>
  <c r="C872" i="28"/>
  <c r="C877" i="28"/>
  <c r="C875" i="28"/>
  <c r="C868" i="28"/>
  <c r="C867" i="28"/>
  <c r="C865" i="28"/>
  <c r="C866" i="28"/>
  <c r="C864" i="28"/>
  <c r="C857" i="28"/>
  <c r="C873" i="28"/>
  <c r="C870" i="28"/>
  <c r="C856" i="28"/>
  <c r="C869" i="28"/>
  <c r="C862" i="28"/>
  <c r="C858" i="28"/>
  <c r="C871" i="28"/>
  <c r="C861" i="28"/>
  <c r="C855" i="28"/>
  <c r="C874" i="28"/>
  <c r="C859" i="28"/>
  <c r="C876" i="28"/>
  <c r="C860" i="28"/>
  <c r="C863" i="28"/>
  <c r="M868" i="28"/>
  <c r="M867" i="28"/>
  <c r="M865" i="28"/>
  <c r="M866" i="28"/>
  <c r="M864" i="28"/>
  <c r="M872" i="28"/>
  <c r="M877" i="28"/>
  <c r="M875" i="28"/>
  <c r="M861" i="28"/>
  <c r="M855" i="28"/>
  <c r="M874" i="28"/>
  <c r="M859" i="28"/>
  <c r="M876" i="28"/>
  <c r="M860" i="28"/>
  <c r="M857" i="28"/>
  <c r="M873" i="28"/>
  <c r="M870" i="28"/>
  <c r="M856" i="28"/>
  <c r="M869" i="28"/>
  <c r="M862" i="28"/>
  <c r="M858" i="28"/>
  <c r="M863" i="28"/>
  <c r="M871" i="28"/>
  <c r="U702" i="28"/>
  <c r="U868" i="28"/>
  <c r="U867" i="28"/>
  <c r="U865" i="28"/>
  <c r="U866" i="28"/>
  <c r="U864" i="28"/>
  <c r="U872" i="28"/>
  <c r="U877" i="28"/>
  <c r="U875" i="28"/>
  <c r="U861" i="28"/>
  <c r="U855" i="28"/>
  <c r="U874" i="28"/>
  <c r="U859" i="28"/>
  <c r="U876" i="28"/>
  <c r="U860" i="28"/>
  <c r="U857" i="28"/>
  <c r="U873" i="28"/>
  <c r="U870" i="28"/>
  <c r="U856" i="28"/>
  <c r="U869" i="28"/>
  <c r="U862" i="28"/>
  <c r="U858" i="28"/>
  <c r="U863" i="28"/>
  <c r="U871" i="28"/>
  <c r="K693" i="28"/>
  <c r="K872" i="28"/>
  <c r="K877" i="28"/>
  <c r="K875" i="28"/>
  <c r="K868" i="28"/>
  <c r="K867" i="28"/>
  <c r="K865" i="28"/>
  <c r="K866" i="28"/>
  <c r="K864" i="28"/>
  <c r="K857" i="28"/>
  <c r="K873" i="28"/>
  <c r="K870" i="28"/>
  <c r="K856" i="28"/>
  <c r="K869" i="28"/>
  <c r="K862" i="28"/>
  <c r="K858" i="28"/>
  <c r="K871" i="28"/>
  <c r="K861" i="28"/>
  <c r="K855" i="28"/>
  <c r="K874" i="28"/>
  <c r="K859" i="28"/>
  <c r="K876" i="28"/>
  <c r="K860" i="28"/>
  <c r="K863" i="28"/>
  <c r="D709" i="28"/>
  <c r="D877" i="28"/>
  <c r="D867" i="28"/>
  <c r="D865" i="28"/>
  <c r="D875" i="28"/>
  <c r="D872" i="28"/>
  <c r="D868" i="28"/>
  <c r="D866" i="28"/>
  <c r="D864" i="28"/>
  <c r="D861" i="28"/>
  <c r="D873" i="28"/>
  <c r="D855" i="28"/>
  <c r="D874" i="28"/>
  <c r="D856" i="28"/>
  <c r="D859" i="28"/>
  <c r="D876" i="28"/>
  <c r="D862" i="28"/>
  <c r="D858" i="28"/>
  <c r="D863" i="28"/>
  <c r="D871" i="28"/>
  <c r="D857" i="28"/>
  <c r="D870" i="28"/>
  <c r="D869" i="28"/>
  <c r="D860" i="28"/>
  <c r="E711" i="28"/>
  <c r="E868" i="28"/>
  <c r="E867" i="28"/>
  <c r="E865" i="28"/>
  <c r="E866" i="28"/>
  <c r="E864" i="28"/>
  <c r="E872" i="28"/>
  <c r="E877" i="28"/>
  <c r="E875" i="28"/>
  <c r="E861" i="28"/>
  <c r="E855" i="28"/>
  <c r="E874" i="28"/>
  <c r="E859" i="28"/>
  <c r="E876" i="28"/>
  <c r="E860" i="28"/>
  <c r="E863" i="28"/>
  <c r="E857" i="28"/>
  <c r="E873" i="28"/>
  <c r="E870" i="28"/>
  <c r="E856" i="28"/>
  <c r="E869" i="28"/>
  <c r="E862" i="28"/>
  <c r="E858" i="28"/>
  <c r="E871" i="28"/>
  <c r="J692" i="28"/>
  <c r="J872" i="28"/>
  <c r="J868" i="28"/>
  <c r="J877" i="28"/>
  <c r="J867" i="28"/>
  <c r="J865" i="28"/>
  <c r="J866" i="28"/>
  <c r="J875" i="28"/>
  <c r="J864" i="28"/>
  <c r="J857" i="28"/>
  <c r="J870" i="28"/>
  <c r="J869" i="28"/>
  <c r="J860" i="28"/>
  <c r="J863" i="28"/>
  <c r="J861" i="28"/>
  <c r="J873" i="28"/>
  <c r="J855" i="28"/>
  <c r="J874" i="28"/>
  <c r="J856" i="28"/>
  <c r="J859" i="28"/>
  <c r="J876" i="28"/>
  <c r="J862" i="28"/>
  <c r="J858" i="28"/>
  <c r="J871" i="28"/>
  <c r="S703" i="28"/>
  <c r="S872" i="28"/>
  <c r="S877" i="28"/>
  <c r="S875" i="28"/>
  <c r="S868" i="28"/>
  <c r="S867" i="28"/>
  <c r="S865" i="28"/>
  <c r="S866" i="28"/>
  <c r="S864" i="28"/>
  <c r="S857" i="28"/>
  <c r="S873" i="28"/>
  <c r="S870" i="28"/>
  <c r="S856" i="28"/>
  <c r="S869" i="28"/>
  <c r="S862" i="28"/>
  <c r="S858" i="28"/>
  <c r="S871" i="28"/>
  <c r="S861" i="28"/>
  <c r="S855" i="28"/>
  <c r="S874" i="28"/>
  <c r="S859" i="28"/>
  <c r="S876" i="28"/>
  <c r="S860" i="28"/>
  <c r="S863" i="28"/>
  <c r="X709" i="28"/>
  <c r="X877" i="28"/>
  <c r="X867" i="28"/>
  <c r="X865" i="28"/>
  <c r="X875" i="28"/>
  <c r="X864" i="28"/>
  <c r="X872" i="28"/>
  <c r="X868" i="28"/>
  <c r="X866" i="28"/>
  <c r="X861" i="28"/>
  <c r="X873" i="28"/>
  <c r="X855" i="28"/>
  <c r="X874" i="28"/>
  <c r="X856" i="28"/>
  <c r="X859" i="28"/>
  <c r="X876" i="28"/>
  <c r="X862" i="28"/>
  <c r="X858" i="28"/>
  <c r="X871" i="28"/>
  <c r="X857" i="28"/>
  <c r="X870" i="28"/>
  <c r="X869" i="28"/>
  <c r="X860" i="28"/>
  <c r="X863" i="28"/>
  <c r="F703" i="28"/>
  <c r="F872" i="28"/>
  <c r="F868" i="28"/>
  <c r="F866" i="28"/>
  <c r="F864" i="28"/>
  <c r="F877" i="28"/>
  <c r="F867" i="28"/>
  <c r="F865" i="28"/>
  <c r="F875" i="28"/>
  <c r="F857" i="28"/>
  <c r="F870" i="28"/>
  <c r="F869" i="28"/>
  <c r="F860" i="28"/>
  <c r="F861" i="28"/>
  <c r="F873" i="28"/>
  <c r="F855" i="28"/>
  <c r="F874" i="28"/>
  <c r="F856" i="28"/>
  <c r="F859" i="28"/>
  <c r="F876" i="28"/>
  <c r="F862" i="28"/>
  <c r="F858" i="28"/>
  <c r="F863" i="28"/>
  <c r="F871" i="28"/>
  <c r="Q707" i="28"/>
  <c r="Q868" i="28"/>
  <c r="Q867" i="28"/>
  <c r="Q866" i="28"/>
  <c r="Q864" i="28"/>
  <c r="Q872" i="28"/>
  <c r="Q877" i="28"/>
  <c r="Q865" i="28"/>
  <c r="Q875" i="28"/>
  <c r="Q861" i="28"/>
  <c r="Q855" i="28"/>
  <c r="Q874" i="28"/>
  <c r="Q859" i="28"/>
  <c r="Q876" i="28"/>
  <c r="Q860" i="28"/>
  <c r="Q863" i="28"/>
  <c r="Q857" i="28"/>
  <c r="Q873" i="28"/>
  <c r="Q870" i="28"/>
  <c r="Q856" i="28"/>
  <c r="Q869" i="28"/>
  <c r="Q862" i="28"/>
  <c r="Q858" i="28"/>
  <c r="Q871" i="28"/>
  <c r="P705" i="28"/>
  <c r="P877" i="28"/>
  <c r="P867" i="28"/>
  <c r="P865" i="28"/>
  <c r="P866" i="28"/>
  <c r="P875" i="28"/>
  <c r="P864" i="28"/>
  <c r="P872" i="28"/>
  <c r="P868" i="28"/>
  <c r="P861" i="28"/>
  <c r="P873" i="28"/>
  <c r="P855" i="28"/>
  <c r="P874" i="28"/>
  <c r="P856" i="28"/>
  <c r="P859" i="28"/>
  <c r="P876" i="28"/>
  <c r="P862" i="28"/>
  <c r="P858" i="28"/>
  <c r="P871" i="28"/>
  <c r="P857" i="28"/>
  <c r="P870" i="28"/>
  <c r="P869" i="28"/>
  <c r="P860" i="28"/>
  <c r="P863" i="28"/>
  <c r="W709" i="28"/>
  <c r="W872" i="28"/>
  <c r="W877" i="28"/>
  <c r="W865" i="28"/>
  <c r="W875" i="28"/>
  <c r="W868" i="28"/>
  <c r="W867" i="28"/>
  <c r="W866" i="28"/>
  <c r="W864" i="28"/>
  <c r="W857" i="28"/>
  <c r="W873" i="28"/>
  <c r="W870" i="28"/>
  <c r="W856" i="28"/>
  <c r="W869" i="28"/>
  <c r="W862" i="28"/>
  <c r="W858" i="28"/>
  <c r="W863" i="28"/>
  <c r="W871" i="28"/>
  <c r="W861" i="28"/>
  <c r="W855" i="28"/>
  <c r="W874" i="28"/>
  <c r="W859" i="28"/>
  <c r="W876" i="28"/>
  <c r="W860" i="28"/>
  <c r="O699" i="28"/>
  <c r="O872" i="28"/>
  <c r="O877" i="28"/>
  <c r="O865" i="28"/>
  <c r="O875" i="28"/>
  <c r="O868" i="28"/>
  <c r="O867" i="28"/>
  <c r="O866" i="28"/>
  <c r="O864" i="28"/>
  <c r="O857" i="28"/>
  <c r="O873" i="28"/>
  <c r="O870" i="28"/>
  <c r="O856" i="28"/>
  <c r="O869" i="28"/>
  <c r="O862" i="28"/>
  <c r="O858" i="28"/>
  <c r="O863" i="28"/>
  <c r="O871" i="28"/>
  <c r="O861" i="28"/>
  <c r="O855" i="28"/>
  <c r="O874" i="28"/>
  <c r="O859" i="28"/>
  <c r="O876" i="28"/>
  <c r="O860" i="28"/>
  <c r="L707" i="28"/>
  <c r="L877" i="28"/>
  <c r="L867" i="28"/>
  <c r="L865" i="28"/>
  <c r="L875" i="28"/>
  <c r="L872" i="28"/>
  <c r="L868" i="28"/>
  <c r="L866" i="28"/>
  <c r="L864" i="28"/>
  <c r="L861" i="28"/>
  <c r="L873" i="28"/>
  <c r="L855" i="28"/>
  <c r="L874" i="28"/>
  <c r="L856" i="28"/>
  <c r="L859" i="28"/>
  <c r="L876" i="28"/>
  <c r="L862" i="28"/>
  <c r="L858" i="28"/>
  <c r="L871" i="28"/>
  <c r="L857" i="28"/>
  <c r="L870" i="28"/>
  <c r="L869" i="28"/>
  <c r="L860" i="28"/>
  <c r="L863" i="28"/>
  <c r="V701" i="28"/>
  <c r="V697" i="28"/>
  <c r="N710" i="28"/>
  <c r="N706" i="28"/>
  <c r="N708" i="28"/>
  <c r="H693" i="28"/>
  <c r="M714" i="28"/>
  <c r="H701" i="28"/>
  <c r="G697" i="28"/>
  <c r="N698" i="28"/>
  <c r="H709" i="28"/>
  <c r="I697" i="28"/>
  <c r="G693" i="28"/>
  <c r="I694" i="28"/>
  <c r="T692" i="28"/>
  <c r="K710" i="28"/>
  <c r="K708" i="28"/>
  <c r="K712" i="28"/>
  <c r="R697" i="28"/>
  <c r="U699" i="28"/>
  <c r="U693" i="28"/>
  <c r="U701" i="28"/>
  <c r="U704" i="28"/>
  <c r="U711" i="28"/>
  <c r="K707" i="28"/>
  <c r="U700" i="28"/>
  <c r="H703" i="28"/>
  <c r="K698" i="28"/>
  <c r="H705" i="28"/>
  <c r="H696" i="28"/>
  <c r="I703" i="28"/>
  <c r="M696" i="28"/>
  <c r="N702" i="28"/>
  <c r="I704" i="28"/>
  <c r="V702" i="28"/>
  <c r="G698" i="28"/>
  <c r="G692" i="28"/>
  <c r="M708" i="28"/>
  <c r="V695" i="28"/>
  <c r="G696" i="28"/>
  <c r="M700" i="28"/>
  <c r="C704" i="28"/>
  <c r="C697" i="28"/>
  <c r="K709" i="28"/>
  <c r="K713" i="28"/>
  <c r="K702" i="28"/>
  <c r="K700" i="28"/>
  <c r="K696" i="28"/>
  <c r="K711" i="28"/>
  <c r="R693" i="28"/>
  <c r="R699" i="28"/>
  <c r="C709" i="28"/>
  <c r="U709" i="28"/>
  <c r="U713" i="28"/>
  <c r="U698" i="28"/>
  <c r="U703" i="28"/>
  <c r="U697" i="28"/>
  <c r="U694" i="28"/>
  <c r="U696" i="28"/>
  <c r="U705" i="28"/>
  <c r="R713" i="28"/>
  <c r="K697" i="28"/>
  <c r="K705" i="28"/>
  <c r="K699" i="28"/>
  <c r="U712" i="28"/>
  <c r="U695" i="28"/>
  <c r="K701" i="28"/>
  <c r="J698" i="28"/>
  <c r="J702" i="28"/>
  <c r="D694" i="28"/>
  <c r="E692" i="28"/>
  <c r="E712" i="28"/>
  <c r="E694" i="28"/>
  <c r="J707" i="28"/>
  <c r="J712" i="28"/>
  <c r="S709" i="28"/>
  <c r="S697" i="28"/>
  <c r="S696" i="28"/>
  <c r="X705" i="28"/>
  <c r="X696" i="28"/>
  <c r="X708" i="28"/>
  <c r="J693" i="28"/>
  <c r="S708" i="28"/>
  <c r="X704" i="28"/>
  <c r="E706" i="28"/>
  <c r="D692" i="28"/>
  <c r="D696" i="28"/>
  <c r="W698" i="28"/>
  <c r="L692" i="28"/>
  <c r="P695" i="28"/>
  <c r="P697" i="28"/>
  <c r="Q712" i="28"/>
  <c r="F693" i="28"/>
  <c r="W712" i="28"/>
  <c r="O701" i="28"/>
  <c r="W695" i="28"/>
  <c r="S705" i="28"/>
  <c r="X701" i="28"/>
  <c r="J699" i="28"/>
  <c r="E700" i="28"/>
  <c r="E710" i="28"/>
  <c r="D697" i="28"/>
  <c r="E703" i="28"/>
  <c r="E698" i="28"/>
  <c r="F710" i="28"/>
  <c r="F708" i="28"/>
  <c r="L700" i="28"/>
  <c r="P698" i="28"/>
  <c r="O713" i="28"/>
  <c r="O696" i="28"/>
  <c r="O707" i="28"/>
  <c r="F694" i="28"/>
  <c r="Q694" i="28"/>
  <c r="Q709" i="28"/>
  <c r="U692" i="28"/>
  <c r="K703" i="28"/>
  <c r="K706" i="28"/>
  <c r="R710" i="28"/>
  <c r="R714" i="28"/>
  <c r="D712" i="28"/>
  <c r="D698" i="28"/>
  <c r="D705" i="28"/>
  <c r="D693" i="28"/>
  <c r="D702" i="28"/>
  <c r="D706" i="28"/>
  <c r="E708" i="28"/>
  <c r="E704" i="28"/>
  <c r="J696" i="28"/>
  <c r="J713" i="28"/>
  <c r="S702" i="28"/>
  <c r="S699" i="28"/>
  <c r="S698" i="28"/>
  <c r="X706" i="28"/>
  <c r="X698" i="28"/>
  <c r="X695" i="28"/>
  <c r="X713" i="28"/>
  <c r="F696" i="28"/>
  <c r="F711" i="28"/>
  <c r="F702" i="28"/>
  <c r="F692" i="28"/>
  <c r="F695" i="28"/>
  <c r="F698" i="28"/>
  <c r="F714" i="28"/>
  <c r="F697" i="28"/>
  <c r="F712" i="28"/>
  <c r="F701" i="28"/>
  <c r="F705" i="28"/>
  <c r="Q702" i="28"/>
  <c r="Q699" i="28"/>
  <c r="Q701" i="28"/>
  <c r="Q706" i="28"/>
  <c r="Q710" i="28"/>
  <c r="Q698" i="28"/>
  <c r="Q708" i="28"/>
  <c r="Q713" i="28"/>
  <c r="Q693" i="28"/>
  <c r="Q696" i="28"/>
  <c r="Q704" i="28"/>
  <c r="Q714" i="28"/>
  <c r="P700" i="28"/>
  <c r="P696" i="28"/>
  <c r="P707" i="28"/>
  <c r="P699" i="28"/>
  <c r="P692" i="28"/>
  <c r="P712" i="28"/>
  <c r="P706" i="28"/>
  <c r="P701" i="28"/>
  <c r="P714" i="28"/>
  <c r="P704" i="28"/>
  <c r="P710" i="28"/>
  <c r="P711" i="28"/>
  <c r="W714" i="28"/>
  <c r="W696" i="28"/>
  <c r="W699" i="28"/>
  <c r="W704" i="28"/>
  <c r="W710" i="28"/>
  <c r="W694" i="28"/>
  <c r="W711" i="28"/>
  <c r="W692" i="28"/>
  <c r="W713" i="28"/>
  <c r="W708" i="28"/>
  <c r="W693" i="28"/>
  <c r="W706" i="28"/>
  <c r="W701" i="28"/>
  <c r="O711" i="28"/>
  <c r="O702" i="28"/>
  <c r="O700" i="28"/>
  <c r="O692" i="28"/>
  <c r="O708" i="28"/>
  <c r="O712" i="28"/>
  <c r="O695" i="28"/>
  <c r="O694" i="28"/>
  <c r="O697" i="28"/>
  <c r="O710" i="28"/>
  <c r="O709" i="28"/>
  <c r="L703" i="28"/>
  <c r="L710" i="28"/>
  <c r="L699" i="28"/>
  <c r="L705" i="28"/>
  <c r="L714" i="28"/>
  <c r="L702" i="28"/>
  <c r="L701" i="28"/>
  <c r="L711" i="28"/>
  <c r="L706" i="28"/>
  <c r="L693" i="28"/>
  <c r="L708" i="28"/>
  <c r="L704" i="28"/>
  <c r="L713" i="28"/>
  <c r="J700" i="28"/>
  <c r="J704" i="28"/>
  <c r="J708" i="28"/>
  <c r="D701" i="28"/>
  <c r="D700" i="28"/>
  <c r="D711" i="28"/>
  <c r="E705" i="28"/>
  <c r="E707" i="28"/>
  <c r="E696" i="28"/>
  <c r="E701" i="28"/>
  <c r="E714" i="28"/>
  <c r="E699" i="28"/>
  <c r="J710" i="28"/>
  <c r="J701" i="28"/>
  <c r="J697" i="28"/>
  <c r="J703" i="28"/>
  <c r="S711" i="28"/>
  <c r="S710" i="28"/>
  <c r="S701" i="28"/>
  <c r="S714" i="28"/>
  <c r="S695" i="28"/>
  <c r="S712" i="28"/>
  <c r="X711" i="28"/>
  <c r="X692" i="28"/>
  <c r="X697" i="28"/>
  <c r="X712" i="28"/>
  <c r="X702" i="28"/>
  <c r="X700" i="28"/>
  <c r="J694" i="28"/>
  <c r="J705" i="28"/>
  <c r="S693" i="28"/>
  <c r="S704" i="28"/>
  <c r="X714" i="28"/>
  <c r="X710" i="28"/>
  <c r="E702" i="28"/>
  <c r="E693" i="28"/>
  <c r="D695" i="28"/>
  <c r="D708" i="28"/>
  <c r="D704" i="28"/>
  <c r="D713" i="28"/>
  <c r="X699" i="28"/>
  <c r="J695" i="28"/>
  <c r="S700" i="28"/>
  <c r="X703" i="28"/>
  <c r="E713" i="28"/>
  <c r="D707" i="28"/>
  <c r="J711" i="28"/>
  <c r="S692" i="28"/>
  <c r="D710" i="28"/>
  <c r="E709" i="28"/>
  <c r="F707" i="28"/>
  <c r="F704" i="28"/>
  <c r="F699" i="28"/>
  <c r="W703" i="28"/>
  <c r="L709" i="28"/>
  <c r="L697" i="28"/>
  <c r="L695" i="28"/>
  <c r="P713" i="28"/>
  <c r="P703" i="28"/>
  <c r="P694" i="28"/>
  <c r="O704" i="28"/>
  <c r="O693" i="28"/>
  <c r="P702" i="28"/>
  <c r="O703" i="28"/>
  <c r="F713" i="28"/>
  <c r="L696" i="28"/>
  <c r="W700" i="28"/>
  <c r="W705" i="28"/>
  <c r="Q697" i="28"/>
  <c r="Q695" i="28"/>
  <c r="Q705" i="28"/>
  <c r="D699" i="28"/>
  <c r="P693" i="28"/>
  <c r="O705" i="28"/>
  <c r="L698" i="28"/>
  <c r="W697" i="28"/>
  <c r="Q703" i="28"/>
  <c r="Q711" i="28"/>
  <c r="P708" i="28"/>
  <c r="F709" i="28"/>
  <c r="Q700" i="28"/>
  <c r="F700" i="28"/>
  <c r="W707" i="28"/>
  <c r="T696" i="28"/>
  <c r="T712" i="28"/>
  <c r="T702" i="28"/>
  <c r="T699" i="28"/>
  <c r="T705" i="28"/>
  <c r="T698" i="28"/>
  <c r="T695" i="28"/>
  <c r="T709" i="28"/>
  <c r="T710" i="28"/>
  <c r="T697" i="28"/>
  <c r="T714" i="28"/>
  <c r="T701" i="28"/>
  <c r="T694" i="28"/>
  <c r="V705" i="28"/>
  <c r="V692" i="28"/>
  <c r="V698" i="28"/>
  <c r="V711" i="28"/>
  <c r="V707" i="28"/>
  <c r="V700" i="28"/>
  <c r="G695" i="28"/>
  <c r="G702" i="28"/>
  <c r="G700" i="28"/>
  <c r="G707" i="28"/>
  <c r="G703" i="28"/>
  <c r="G711" i="28"/>
  <c r="G705" i="28"/>
  <c r="G704" i="28"/>
  <c r="G714" i="28"/>
  <c r="G701" i="28"/>
  <c r="N694" i="28"/>
  <c r="N696" i="28"/>
  <c r="N713" i="28"/>
  <c r="N695" i="28"/>
  <c r="N709" i="28"/>
  <c r="N700" i="28"/>
  <c r="H713" i="28"/>
  <c r="H698" i="28"/>
  <c r="H699" i="28"/>
  <c r="H710" i="28"/>
  <c r="H714" i="28"/>
  <c r="I714" i="28"/>
  <c r="I709" i="28"/>
  <c r="I711" i="28"/>
  <c r="I695" i="28"/>
  <c r="I713" i="28"/>
  <c r="I696" i="28"/>
  <c r="I700" i="28"/>
  <c r="I702" i="28"/>
  <c r="I706" i="28"/>
  <c r="I701" i="28"/>
  <c r="I707" i="28"/>
  <c r="R698" i="28"/>
  <c r="R706" i="28"/>
  <c r="R711" i="28"/>
  <c r="R709" i="28"/>
  <c r="R695" i="28"/>
  <c r="R703" i="28"/>
  <c r="R696" i="28"/>
  <c r="R694" i="28"/>
  <c r="R702" i="28"/>
  <c r="R707" i="28"/>
  <c r="R692" i="28"/>
  <c r="C710" i="28"/>
  <c r="C711" i="28"/>
  <c r="C714" i="28"/>
  <c r="C692" i="28"/>
  <c r="C698" i="28"/>
  <c r="C707" i="28"/>
  <c r="C694" i="28"/>
  <c r="C693" i="28"/>
  <c r="C702" i="28"/>
  <c r="C700" i="28"/>
  <c r="C696" i="28"/>
  <c r="M693" i="28"/>
  <c r="M699" i="28"/>
  <c r="M711" i="28"/>
  <c r="M702" i="28"/>
  <c r="M706" i="28"/>
  <c r="M713" i="28"/>
  <c r="M704" i="28"/>
  <c r="M703" i="28"/>
  <c r="M692" i="28"/>
  <c r="M695" i="28"/>
  <c r="M712" i="28"/>
  <c r="M697" i="28"/>
  <c r="V710" i="28"/>
  <c r="V713" i="28"/>
  <c r="V706" i="28"/>
  <c r="V704" i="28"/>
  <c r="V708" i="28"/>
  <c r="V699" i="28"/>
  <c r="N699" i="28"/>
  <c r="N705" i="28"/>
  <c r="N701" i="28"/>
  <c r="N712" i="28"/>
  <c r="N697" i="28"/>
  <c r="N714" i="28"/>
  <c r="H711" i="28"/>
  <c r="H692" i="28"/>
  <c r="H697" i="28"/>
  <c r="H712" i="28"/>
  <c r="H702" i="28"/>
  <c r="H700" i="28"/>
  <c r="I710" i="28"/>
  <c r="I698" i="28"/>
  <c r="I708" i="28"/>
  <c r="M701" i="28"/>
  <c r="M707" i="28"/>
  <c r="N693" i="28"/>
  <c r="H704" i="28"/>
  <c r="I693" i="28"/>
  <c r="V693" i="28"/>
  <c r="T706" i="28"/>
  <c r="T708" i="28"/>
  <c r="T713" i="28"/>
  <c r="G694" i="28"/>
  <c r="G713" i="28"/>
  <c r="N711" i="28"/>
  <c r="M698" i="28"/>
  <c r="N692" i="28"/>
  <c r="H695" i="28"/>
  <c r="I705" i="28"/>
  <c r="T707" i="28"/>
  <c r="G708" i="28"/>
  <c r="M710" i="28"/>
  <c r="H694" i="28"/>
  <c r="V694" i="28"/>
  <c r="T693" i="28"/>
  <c r="G710" i="28"/>
  <c r="C708" i="28"/>
  <c r="V703" i="28"/>
  <c r="C706" i="28"/>
  <c r="C705" i="28"/>
  <c r="R705" i="28"/>
  <c r="R708" i="28"/>
  <c r="R700" i="28"/>
  <c r="M694" i="28"/>
  <c r="C712" i="28"/>
  <c r="R704" i="28"/>
  <c r="R712" i="28"/>
  <c r="T711" i="28"/>
  <c r="G706" i="28"/>
  <c r="H706" i="28"/>
  <c r="S706" i="28"/>
  <c r="C703" i="28"/>
  <c r="C699" i="28"/>
  <c r="O947" i="28"/>
  <c r="O951" i="28"/>
  <c r="O941" i="28"/>
  <c r="O956" i="28"/>
  <c r="N959" i="28"/>
  <c r="N954" i="28"/>
  <c r="N949" i="28"/>
  <c r="O948" i="28"/>
  <c r="O949" i="28"/>
  <c r="O954" i="28"/>
  <c r="O959" i="28"/>
  <c r="N951" i="28"/>
  <c r="P951" i="28" s="1"/>
  <c r="Q951" i="28" s="1"/>
  <c r="O942" i="28"/>
  <c r="N958" i="28"/>
  <c r="O945" i="28"/>
  <c r="O946" i="28"/>
  <c r="O940" i="28"/>
  <c r="O960" i="28"/>
  <c r="O955" i="28"/>
  <c r="O958" i="28"/>
  <c r="N950" i="28"/>
  <c r="N943" i="28"/>
  <c r="N942" i="28"/>
  <c r="P942" i="28" s="1"/>
  <c r="Q942" i="28" s="1"/>
  <c r="O953" i="28"/>
  <c r="O938" i="28"/>
  <c r="O944" i="28"/>
  <c r="N940" i="28"/>
  <c r="P940" i="28" s="1"/>
  <c r="Q940" i="28" s="1"/>
  <c r="N946" i="28"/>
  <c r="O943" i="28"/>
  <c r="O950" i="28"/>
  <c r="N957" i="28"/>
  <c r="N953" i="28"/>
  <c r="P953" i="28" s="1"/>
  <c r="Q953" i="28" s="1"/>
  <c r="O957" i="28"/>
  <c r="P954" i="28"/>
  <c r="Q954" i="28" s="1"/>
  <c r="N948" i="28"/>
  <c r="N960" i="28"/>
  <c r="P949" i="28"/>
  <c r="Q949" i="28" s="1"/>
  <c r="O952" i="28"/>
  <c r="N947" i="28"/>
  <c r="P947" i="28" s="1"/>
  <c r="Q947" i="28" s="1"/>
  <c r="N956" i="28"/>
  <c r="P956" i="28" s="1"/>
  <c r="Q956" i="28" s="1"/>
  <c r="N944" i="28"/>
  <c r="N938" i="28"/>
  <c r="N941" i="28"/>
  <c r="P941" i="28" s="1"/>
  <c r="Q941" i="28" s="1"/>
  <c r="N955" i="28"/>
  <c r="N945" i="28"/>
  <c r="P946" i="28" l="1"/>
  <c r="Q946" i="28" s="1"/>
  <c r="B879" i="28"/>
  <c r="B880" i="28" s="1"/>
  <c r="C883" i="28" s="1"/>
  <c r="F884" i="28" s="1"/>
  <c r="B716" i="28"/>
  <c r="B717" i="28" s="1"/>
  <c r="P948" i="28"/>
  <c r="Q948" i="28" s="1"/>
  <c r="P959" i="28"/>
  <c r="Q959" i="28" s="1"/>
  <c r="F965" i="28"/>
  <c r="P945" i="28"/>
  <c r="Q945" i="28" s="1"/>
  <c r="P958" i="28"/>
  <c r="Q958" i="28" s="1"/>
  <c r="P960" i="28"/>
  <c r="Q960" i="28" s="1"/>
  <c r="P955" i="28"/>
  <c r="Q955" i="28" s="1"/>
  <c r="P950" i="28"/>
  <c r="Q950" i="28" s="1"/>
  <c r="P938" i="28"/>
  <c r="Q938" i="28" s="1"/>
  <c r="P943" i="28"/>
  <c r="Q943" i="28" s="1"/>
  <c r="P957" i="28"/>
  <c r="Q957" i="28" s="1"/>
  <c r="P944" i="28"/>
  <c r="Q944" i="28" s="1"/>
  <c r="P952" i="28"/>
  <c r="Q952" i="28" s="1"/>
  <c r="I1046" i="28" l="1"/>
  <c r="C887" i="28"/>
  <c r="B887" i="28"/>
  <c r="C721" i="28"/>
  <c r="R1051" i="28" l="1"/>
  <c r="C1059" i="28"/>
  <c r="I884" i="28"/>
  <c r="K884" i="28" s="1"/>
  <c r="F888" i="28"/>
  <c r="I1047" i="28" s="1"/>
  <c r="I883" i="28"/>
  <c r="C892" i="28"/>
  <c r="C894" i="28"/>
  <c r="C896" i="28"/>
  <c r="C898" i="28"/>
  <c r="C900" i="28"/>
  <c r="C902" i="28"/>
  <c r="C904" i="28"/>
  <c r="C906" i="28"/>
  <c r="C908" i="28"/>
  <c r="C910" i="28"/>
  <c r="C912" i="28"/>
  <c r="C891" i="28"/>
  <c r="C893" i="28"/>
  <c r="C895" i="28"/>
  <c r="C897" i="28"/>
  <c r="C899" i="28"/>
  <c r="C901" i="28"/>
  <c r="C903" i="28"/>
  <c r="C905" i="28"/>
  <c r="C907" i="28"/>
  <c r="C909" i="28"/>
  <c r="C911" i="28"/>
  <c r="C913" i="28"/>
  <c r="M939" i="28"/>
  <c r="L939" i="28"/>
  <c r="K939" i="28"/>
  <c r="R1052" i="28" l="1"/>
  <c r="L1053" i="28"/>
  <c r="C1061" i="28"/>
  <c r="M1053" i="28"/>
  <c r="K883" i="28"/>
  <c r="K885" i="28" s="1"/>
  <c r="I885" i="28"/>
  <c r="J890" i="28" s="1"/>
  <c r="N939" i="28"/>
  <c r="O939" i="28"/>
  <c r="E891" i="28" l="1"/>
  <c r="E892" i="28" s="1"/>
  <c r="G892" i="28" s="1"/>
  <c r="P939" i="28"/>
  <c r="E893" i="28" l="1"/>
  <c r="E894" i="28" s="1"/>
  <c r="E895" i="28" s="1"/>
  <c r="G891" i="28"/>
  <c r="G960" i="28"/>
  <c r="Q939" i="28"/>
  <c r="G945" i="28"/>
  <c r="G946" i="28"/>
  <c r="G943" i="28"/>
  <c r="G953" i="28"/>
  <c r="G956" i="28"/>
  <c r="G942" i="28"/>
  <c r="G893" i="28" l="1"/>
  <c r="G894" i="28"/>
  <c r="E896" i="28"/>
  <c r="G895" i="28"/>
  <c r="G939" i="28"/>
  <c r="G947" i="28"/>
  <c r="G957" i="28"/>
  <c r="G944" i="28"/>
  <c r="G952" i="28"/>
  <c r="G948" i="28"/>
  <c r="G951" i="28"/>
  <c r="G955" i="28"/>
  <c r="G954" i="28"/>
  <c r="G958" i="28"/>
  <c r="G959" i="28"/>
  <c r="G941" i="28"/>
  <c r="G940" i="28"/>
  <c r="G938" i="28"/>
  <c r="G950" i="28"/>
  <c r="G949" i="28"/>
  <c r="E897" i="28" l="1"/>
  <c r="G896" i="28"/>
  <c r="E962" i="28"/>
  <c r="C982" i="28" l="1"/>
  <c r="E982" i="28" s="1"/>
  <c r="K982" i="28" s="1"/>
  <c r="C974" i="28"/>
  <c r="E974" i="28" s="1"/>
  <c r="K974" i="28" s="1"/>
  <c r="C988" i="28"/>
  <c r="E988" i="28" s="1"/>
  <c r="K988" i="28" s="1"/>
  <c r="C976" i="28"/>
  <c r="E976" i="28" s="1"/>
  <c r="K976" i="28" s="1"/>
  <c r="C978" i="28"/>
  <c r="E978" i="28" s="1"/>
  <c r="K978" i="28" s="1"/>
  <c r="C981" i="28"/>
  <c r="E981" i="28" s="1"/>
  <c r="K981" i="28" s="1"/>
  <c r="C973" i="28"/>
  <c r="C985" i="28"/>
  <c r="E985" i="28" s="1"/>
  <c r="K985" i="28" s="1"/>
  <c r="C975" i="28"/>
  <c r="E975" i="28" s="1"/>
  <c r="K975" i="28" s="1"/>
  <c r="C989" i="28"/>
  <c r="E989" i="28" s="1"/>
  <c r="K989" i="28" s="1"/>
  <c r="C971" i="28"/>
  <c r="E971" i="28" s="1"/>
  <c r="C980" i="28"/>
  <c r="E980" i="28" s="1"/>
  <c r="K980" i="28" s="1"/>
  <c r="C983" i="28"/>
  <c r="C990" i="28"/>
  <c r="C984" i="28"/>
  <c r="E984" i="28" s="1"/>
  <c r="K984" i="28" s="1"/>
  <c r="C986" i="28"/>
  <c r="E986" i="28" s="1"/>
  <c r="K986" i="28" s="1"/>
  <c r="C987" i="28"/>
  <c r="E987" i="28" s="1"/>
  <c r="K987" i="28" s="1"/>
  <c r="C968" i="28"/>
  <c r="E968" i="28" s="1"/>
  <c r="K968" i="28" s="1"/>
  <c r="C970" i="28"/>
  <c r="E970" i="28" s="1"/>
  <c r="K970" i="28" s="1"/>
  <c r="C972" i="28"/>
  <c r="C979" i="28"/>
  <c r="E979" i="28" s="1"/>
  <c r="K979" i="28" s="1"/>
  <c r="C977" i="28"/>
  <c r="E977" i="28" s="1"/>
  <c r="K977" i="28" s="1"/>
  <c r="C969" i="28"/>
  <c r="E898" i="28"/>
  <c r="G897" i="28"/>
  <c r="E972" i="28"/>
  <c r="K972" i="28" s="1"/>
  <c r="E983" i="28"/>
  <c r="K983" i="28" s="1"/>
  <c r="E990" i="28"/>
  <c r="K990" i="28" s="1"/>
  <c r="E973" i="28"/>
  <c r="K973" i="28" s="1"/>
  <c r="E899" i="28" l="1"/>
  <c r="G898" i="28"/>
  <c r="E969" i="28"/>
  <c r="K969" i="28" s="1"/>
  <c r="D965" i="28"/>
  <c r="K971" i="28"/>
  <c r="E900" i="28" l="1"/>
  <c r="G899" i="28"/>
  <c r="E965" i="28"/>
  <c r="F987" i="28" s="1"/>
  <c r="K966" i="28"/>
  <c r="L971" i="28" s="1"/>
  <c r="P971" i="28" s="1"/>
  <c r="D990" i="28"/>
  <c r="D988" i="28"/>
  <c r="D989" i="28"/>
  <c r="D973" i="28"/>
  <c r="D987" i="28"/>
  <c r="D983" i="28"/>
  <c r="D975" i="28"/>
  <c r="D982" i="28"/>
  <c r="D972" i="28"/>
  <c r="D974" i="28"/>
  <c r="D984" i="28"/>
  <c r="D981" i="28"/>
  <c r="D977" i="28"/>
  <c r="D978" i="28"/>
  <c r="D970" i="28"/>
  <c r="D971" i="28"/>
  <c r="D969" i="28"/>
  <c r="D968" i="28"/>
  <c r="D979" i="28"/>
  <c r="D985" i="28"/>
  <c r="D986" i="28"/>
  <c r="D980" i="28"/>
  <c r="D976" i="28"/>
  <c r="E901" i="28" l="1"/>
  <c r="G900" i="28"/>
  <c r="F972" i="28"/>
  <c r="F984" i="28"/>
  <c r="F978" i="28"/>
  <c r="F968" i="28"/>
  <c r="F980" i="28"/>
  <c r="F975" i="28"/>
  <c r="F973" i="28"/>
  <c r="F985" i="28"/>
  <c r="F988" i="28"/>
  <c r="F983" i="28"/>
  <c r="F971" i="28"/>
  <c r="F982" i="28"/>
  <c r="F969" i="28"/>
  <c r="F970" i="28"/>
  <c r="F981" i="28"/>
  <c r="F979" i="28"/>
  <c r="F990" i="28"/>
  <c r="F976" i="28"/>
  <c r="F977" i="28"/>
  <c r="F974" i="28"/>
  <c r="F986" i="28"/>
  <c r="F989" i="28"/>
  <c r="L969" i="28"/>
  <c r="L979" i="28"/>
  <c r="L988" i="28"/>
  <c r="L987" i="28"/>
  <c r="L977" i="28"/>
  <c r="L978" i="28"/>
  <c r="L989" i="28"/>
  <c r="L983" i="28"/>
  <c r="L986" i="28"/>
  <c r="L976" i="28"/>
  <c r="L970" i="28"/>
  <c r="L974" i="28"/>
  <c r="P974" i="28" s="1"/>
  <c r="L968" i="28"/>
  <c r="L990" i="28"/>
  <c r="L985" i="28"/>
  <c r="L980" i="28"/>
  <c r="L982" i="28"/>
  <c r="L973" i="28"/>
  <c r="L981" i="28"/>
  <c r="L984" i="28"/>
  <c r="L972" i="28"/>
  <c r="L975" i="28"/>
  <c r="B1015" i="28"/>
  <c r="B1014" i="28"/>
  <c r="B998" i="28"/>
  <c r="N971" i="28"/>
  <c r="N981" i="28" l="1"/>
  <c r="P981" i="28"/>
  <c r="N985" i="28"/>
  <c r="P985" i="28"/>
  <c r="N968" i="28"/>
  <c r="P968" i="28"/>
  <c r="N986" i="28"/>
  <c r="P986" i="28"/>
  <c r="N989" i="28"/>
  <c r="P989" i="28"/>
  <c r="N977" i="28"/>
  <c r="P977" i="28"/>
  <c r="N969" i="28"/>
  <c r="P969" i="28"/>
  <c r="B1002" i="28"/>
  <c r="P975" i="28"/>
  <c r="B1011" i="28"/>
  <c r="P984" i="28"/>
  <c r="N973" i="28"/>
  <c r="P973" i="28"/>
  <c r="B1007" i="28"/>
  <c r="P980" i="28"/>
  <c r="B1017" i="28"/>
  <c r="P990" i="28"/>
  <c r="B1003" i="28"/>
  <c r="P976" i="28"/>
  <c r="B1010" i="28"/>
  <c r="P983" i="28"/>
  <c r="N978" i="28"/>
  <c r="P978" i="28"/>
  <c r="N987" i="28"/>
  <c r="P987" i="28"/>
  <c r="N979" i="28"/>
  <c r="P979" i="28"/>
  <c r="N972" i="28"/>
  <c r="P972" i="28"/>
  <c r="N982" i="28"/>
  <c r="P982" i="28"/>
  <c r="N970" i="28"/>
  <c r="P970" i="28"/>
  <c r="N988" i="28"/>
  <c r="P988" i="28"/>
  <c r="E902" i="28"/>
  <c r="G901" i="28"/>
  <c r="B1006" i="28"/>
  <c r="N990" i="28"/>
  <c r="F991" i="28"/>
  <c r="N983" i="28"/>
  <c r="N976" i="28"/>
  <c r="B1000" i="28"/>
  <c r="N984" i="28"/>
  <c r="N980" i="28"/>
  <c r="B1005" i="28"/>
  <c r="B1009" i="28"/>
  <c r="B996" i="28"/>
  <c r="N975" i="28"/>
  <c r="B1004" i="28"/>
  <c r="B999" i="28"/>
  <c r="B1013" i="28"/>
  <c r="L991" i="28"/>
  <c r="B1012" i="28"/>
  <c r="B995" i="28"/>
  <c r="B997" i="28"/>
  <c r="B1008" i="28"/>
  <c r="B1016" i="28"/>
  <c r="B1001" i="28"/>
  <c r="N974" i="28"/>
  <c r="P991" i="28" l="1"/>
  <c r="D883" i="28" s="1"/>
  <c r="E903" i="28"/>
  <c r="G902" i="28"/>
  <c r="C994" i="28" a="1"/>
  <c r="C994" i="28" s="1"/>
  <c r="N991" i="28"/>
  <c r="K1113" i="28"/>
  <c r="I1113" i="28"/>
  <c r="AE1113" i="28"/>
  <c r="AA1113" i="28"/>
  <c r="W1113" i="28"/>
  <c r="S1113" i="28"/>
  <c r="O1113" i="28"/>
  <c r="G1113" i="28"/>
  <c r="E1113" i="28"/>
  <c r="AG1113" i="28"/>
  <c r="AC1113" i="28"/>
  <c r="Y1113" i="28"/>
  <c r="U1113" i="28"/>
  <c r="Q1113" i="28"/>
  <c r="M1113" i="28"/>
  <c r="C1113" i="28"/>
  <c r="E904" i="28" l="1"/>
  <c r="G903" i="28"/>
  <c r="U994" i="28"/>
  <c r="U1001" i="28" s="1"/>
  <c r="F994" i="28"/>
  <c r="F1010" i="28" s="1"/>
  <c r="P994" i="28"/>
  <c r="P1001" i="28" s="1"/>
  <c r="I994" i="28"/>
  <c r="I1000" i="28" s="1"/>
  <c r="W994" i="28"/>
  <c r="W1012" i="28" s="1"/>
  <c r="X994" i="28"/>
  <c r="X1000" i="28" s="1"/>
  <c r="E994" i="28"/>
  <c r="E998" i="28" s="1"/>
  <c r="S994" i="28"/>
  <c r="S1006" i="28" s="1"/>
  <c r="Y994" i="28"/>
  <c r="Y1011" i="28" s="1"/>
  <c r="T994" i="28"/>
  <c r="T1009" i="28" s="1"/>
  <c r="G994" i="28"/>
  <c r="G1001" i="28" s="1"/>
  <c r="H994" i="28"/>
  <c r="H1004" i="28" s="1"/>
  <c r="R994" i="28"/>
  <c r="R1006" i="28" s="1"/>
  <c r="M994" i="28"/>
  <c r="M1010" i="28" s="1"/>
  <c r="L994" i="28"/>
  <c r="L1009" i="28" s="1"/>
  <c r="V994" i="28"/>
  <c r="V1001" i="28" s="1"/>
  <c r="K994" i="28"/>
  <c r="K1000" i="28" s="1"/>
  <c r="J994" i="28"/>
  <c r="J1001" i="28" s="1"/>
  <c r="Q994" i="28"/>
  <c r="Q1001" i="28" s="1"/>
  <c r="D994" i="28"/>
  <c r="D1001" i="28" s="1"/>
  <c r="N994" i="28"/>
  <c r="N1001" i="28" s="1"/>
  <c r="O994" i="28"/>
  <c r="O1001" i="28" s="1"/>
  <c r="U1016" i="28"/>
  <c r="F995" i="28"/>
  <c r="C1001" i="28"/>
  <c r="C1006" i="28"/>
  <c r="C1012" i="28"/>
  <c r="C1009" i="28"/>
  <c r="C1010" i="28"/>
  <c r="C1004" i="28"/>
  <c r="C1000" i="28"/>
  <c r="C1011" i="28"/>
  <c r="C995" i="28"/>
  <c r="C1017" i="28"/>
  <c r="C1002" i="28"/>
  <c r="C998" i="28"/>
  <c r="C1007" i="28"/>
  <c r="C1003" i="28"/>
  <c r="C1005" i="28"/>
  <c r="C1008" i="28"/>
  <c r="C999" i="28"/>
  <c r="C997" i="28"/>
  <c r="C996" i="28"/>
  <c r="C1014" i="28"/>
  <c r="C1013" i="28"/>
  <c r="C1015" i="28"/>
  <c r="C1016" i="28"/>
  <c r="E905" i="28" l="1"/>
  <c r="G904" i="28"/>
  <c r="D1002" i="28"/>
  <c r="J1014" i="28"/>
  <c r="Q1015" i="28"/>
  <c r="H1001" i="28"/>
  <c r="O995" i="28"/>
  <c r="V1014" i="28"/>
  <c r="I995" i="28"/>
  <c r="O1011" i="28"/>
  <c r="D1011" i="28"/>
  <c r="J1015" i="28"/>
  <c r="J1009" i="28"/>
  <c r="V1003" i="28"/>
  <c r="T1010" i="28"/>
  <c r="S1003" i="28"/>
  <c r="M1016" i="28"/>
  <c r="N1014" i="28"/>
  <c r="N996" i="28"/>
  <c r="N999" i="28"/>
  <c r="N1000" i="28"/>
  <c r="N1015" i="28"/>
  <c r="N1003" i="28"/>
  <c r="N1002" i="28"/>
  <c r="N1017" i="28"/>
  <c r="N995" i="28"/>
  <c r="M1009" i="28"/>
  <c r="H997" i="28"/>
  <c r="N1004" i="28"/>
  <c r="Q995" i="28"/>
  <c r="P1009" i="28"/>
  <c r="S1004" i="28"/>
  <c r="N1010" i="28"/>
  <c r="Q1016" i="28"/>
  <c r="Q997" i="28"/>
  <c r="Q1003" i="28"/>
  <c r="K1002" i="28"/>
  <c r="Q999" i="28"/>
  <c r="Q1005" i="28"/>
  <c r="Q1010" i="28"/>
  <c r="K1003" i="28"/>
  <c r="R1005" i="28"/>
  <c r="L1017" i="28"/>
  <c r="W1002" i="28"/>
  <c r="Q1017" i="28"/>
  <c r="Q1012" i="28"/>
  <c r="K1013" i="28"/>
  <c r="K995" i="28"/>
  <c r="K1001" i="28"/>
  <c r="L1010" i="28"/>
  <c r="G1015" i="28"/>
  <c r="P1016" i="28"/>
  <c r="L1001" i="28"/>
  <c r="R1011" i="28"/>
  <c r="G1009" i="28"/>
  <c r="K1004" i="28"/>
  <c r="L1014" i="28"/>
  <c r="L1007" i="28"/>
  <c r="L995" i="28"/>
  <c r="R996" i="28"/>
  <c r="R999" i="28"/>
  <c r="R1010" i="28"/>
  <c r="G998" i="28"/>
  <c r="W1015" i="28"/>
  <c r="W995" i="28"/>
  <c r="P997" i="28"/>
  <c r="N1013" i="28"/>
  <c r="N1016" i="28"/>
  <c r="N1008" i="28"/>
  <c r="N1007" i="28"/>
  <c r="N998" i="28"/>
  <c r="N1005" i="28"/>
  <c r="N997" i="28"/>
  <c r="N1009" i="28"/>
  <c r="N1006" i="28"/>
  <c r="N1011" i="28"/>
  <c r="N1012" i="28"/>
  <c r="Q1013" i="28"/>
  <c r="Q1008" i="28"/>
  <c r="Q1007" i="28"/>
  <c r="Q1002" i="28"/>
  <c r="Q1014" i="28"/>
  <c r="Q996" i="28"/>
  <c r="Q998" i="28"/>
  <c r="Q1011" i="28"/>
  <c r="Q1000" i="28"/>
  <c r="K1016" i="28"/>
  <c r="K1008" i="28"/>
  <c r="K998" i="28"/>
  <c r="K997" i="28"/>
  <c r="K1009" i="28"/>
  <c r="L1015" i="28"/>
  <c r="L1005" i="28"/>
  <c r="L1003" i="28"/>
  <c r="L998" i="28"/>
  <c r="L1004" i="28"/>
  <c r="R1015" i="28"/>
  <c r="R1014" i="28"/>
  <c r="R997" i="28"/>
  <c r="R1002" i="28"/>
  <c r="R1012" i="28"/>
  <c r="G996" i="28"/>
  <c r="G1002" i="28"/>
  <c r="G1012" i="28"/>
  <c r="W1003" i="28"/>
  <c r="W1017" i="28"/>
  <c r="W1006" i="28"/>
  <c r="P996" i="28"/>
  <c r="P995" i="28"/>
  <c r="Y1015" i="28"/>
  <c r="O1008" i="28"/>
  <c r="O1003" i="28"/>
  <c r="O1009" i="28"/>
  <c r="D1005" i="28"/>
  <c r="D999" i="28"/>
  <c r="D1010" i="28"/>
  <c r="J996" i="28"/>
  <c r="J1002" i="28"/>
  <c r="J1004" i="28"/>
  <c r="V998" i="28"/>
  <c r="V1011" i="28"/>
  <c r="M1002" i="28"/>
  <c r="H995" i="28"/>
  <c r="T1007" i="28"/>
  <c r="I1015" i="28"/>
  <c r="I1009" i="28"/>
  <c r="S999" i="28"/>
  <c r="F999" i="28"/>
  <c r="F1001" i="28"/>
  <c r="X999" i="28"/>
  <c r="Y1006" i="28"/>
  <c r="O1016" i="28"/>
  <c r="O998" i="28"/>
  <c r="O1005" i="28"/>
  <c r="O999" i="28"/>
  <c r="O1000" i="28"/>
  <c r="O1004" i="28"/>
  <c r="D1013" i="28"/>
  <c r="D997" i="28"/>
  <c r="D1008" i="28"/>
  <c r="D1017" i="28"/>
  <c r="D1004" i="28"/>
  <c r="D1000" i="28"/>
  <c r="J1008" i="28"/>
  <c r="J998" i="28"/>
  <c r="J1007" i="28"/>
  <c r="J1011" i="28"/>
  <c r="J1006" i="28"/>
  <c r="V1016" i="28"/>
  <c r="V997" i="28"/>
  <c r="V1008" i="28"/>
  <c r="V1017" i="28"/>
  <c r="M1003" i="28"/>
  <c r="M996" i="28"/>
  <c r="H1016" i="28"/>
  <c r="H1017" i="28"/>
  <c r="T1014" i="28"/>
  <c r="T996" i="28"/>
  <c r="I996" i="28"/>
  <c r="I999" i="28"/>
  <c r="S1013" i="28"/>
  <c r="S995" i="28"/>
  <c r="F1016" i="28"/>
  <c r="F996" i="28"/>
  <c r="X1011" i="28"/>
  <c r="Y997" i="28"/>
  <c r="Y1008" i="28"/>
  <c r="Y1017" i="28"/>
  <c r="Y1012" i="28"/>
  <c r="G1013" i="28"/>
  <c r="G1007" i="28"/>
  <c r="G1005" i="28"/>
  <c r="G995" i="28"/>
  <c r="G1004" i="28"/>
  <c r="W1008" i="28"/>
  <c r="W999" i="28"/>
  <c r="W1005" i="28"/>
  <c r="W1010" i="28"/>
  <c r="Y1005" i="28"/>
  <c r="Y998" i="28"/>
  <c r="Y1007" i="28"/>
  <c r="Y1009" i="28"/>
  <c r="P1015" i="28"/>
  <c r="P1008" i="28"/>
  <c r="P1002" i="28"/>
  <c r="P999" i="28"/>
  <c r="P1011" i="28"/>
  <c r="P1012" i="28"/>
  <c r="Q1006" i="28"/>
  <c r="Q1004" i="28"/>
  <c r="Q1009" i="28"/>
  <c r="K1006" i="28"/>
  <c r="K1011" i="28"/>
  <c r="K1012" i="28"/>
  <c r="K1010" i="28"/>
  <c r="K999" i="28"/>
  <c r="K1005" i="28"/>
  <c r="K1017" i="28"/>
  <c r="K1007" i="28"/>
  <c r="K996" i="28"/>
  <c r="K1014" i="28"/>
  <c r="K1015" i="28"/>
  <c r="L1012" i="28"/>
  <c r="L1011" i="28"/>
  <c r="L1006" i="28"/>
  <c r="L1000" i="28"/>
  <c r="L1002" i="28"/>
  <c r="L999" i="28"/>
  <c r="L997" i="28"/>
  <c r="L1013" i="28"/>
  <c r="L996" i="28"/>
  <c r="L1008" i="28"/>
  <c r="L1016" i="28"/>
  <c r="R1001" i="28"/>
  <c r="R1000" i="28"/>
  <c r="R1004" i="28"/>
  <c r="R1009" i="28"/>
  <c r="R995" i="28"/>
  <c r="R998" i="28"/>
  <c r="R1007" i="28"/>
  <c r="R1003" i="28"/>
  <c r="R1008" i="28"/>
  <c r="R1017" i="28"/>
  <c r="R1016" i="28"/>
  <c r="R1013" i="28"/>
  <c r="G1006" i="28"/>
  <c r="G1011" i="28"/>
  <c r="G1000" i="28"/>
  <c r="G1010" i="28"/>
  <c r="G1017" i="28"/>
  <c r="G997" i="28"/>
  <c r="G1014" i="28"/>
  <c r="G999" i="28"/>
  <c r="G1003" i="28"/>
  <c r="G1008" i="28"/>
  <c r="G1016" i="28"/>
  <c r="Y1001" i="28"/>
  <c r="Y1010" i="28"/>
  <c r="Y1004" i="28"/>
  <c r="Y1000" i="28"/>
  <c r="Y995" i="28"/>
  <c r="Y1002" i="28"/>
  <c r="Y1003" i="28"/>
  <c r="Y1014" i="28"/>
  <c r="Y999" i="28"/>
  <c r="Y996" i="28"/>
  <c r="Y1013" i="28"/>
  <c r="Y1016" i="28"/>
  <c r="E1004" i="28"/>
  <c r="E1008" i="28"/>
  <c r="E1015" i="28"/>
  <c r="W1001" i="28"/>
  <c r="W1004" i="28"/>
  <c r="W1009" i="28"/>
  <c r="W1000" i="28"/>
  <c r="W1011" i="28"/>
  <c r="W1007" i="28"/>
  <c r="W1014" i="28"/>
  <c r="W998" i="28"/>
  <c r="W997" i="28"/>
  <c r="W996" i="28"/>
  <c r="W1013" i="28"/>
  <c r="W1016" i="28"/>
  <c r="P1006" i="28"/>
  <c r="P1000" i="28"/>
  <c r="P1010" i="28"/>
  <c r="P1004" i="28"/>
  <c r="P998" i="28"/>
  <c r="P1007" i="28"/>
  <c r="P1017" i="28"/>
  <c r="P1003" i="28"/>
  <c r="P1005" i="28"/>
  <c r="P1014" i="28"/>
  <c r="P1013" i="28"/>
  <c r="E1016" i="28"/>
  <c r="E1013" i="28"/>
  <c r="E1017" i="28"/>
  <c r="E1006" i="28"/>
  <c r="X1005" i="28"/>
  <c r="X1008" i="28"/>
  <c r="E1002" i="28"/>
  <c r="E995" i="28"/>
  <c r="E997" i="28"/>
  <c r="E1000" i="28"/>
  <c r="U1017" i="28"/>
  <c r="E996" i="28"/>
  <c r="E999" i="28"/>
  <c r="E1010" i="28"/>
  <c r="E1001" i="28"/>
  <c r="U1005" i="28"/>
  <c r="U1008" i="28"/>
  <c r="U997" i="28"/>
  <c r="E1014" i="28"/>
  <c r="E1005" i="28"/>
  <c r="E1003" i="28"/>
  <c r="E1007" i="28"/>
  <c r="E1012" i="28"/>
  <c r="E1011" i="28"/>
  <c r="E1009" i="28"/>
  <c r="U1015" i="28"/>
  <c r="U1014" i="28"/>
  <c r="U1007" i="28"/>
  <c r="U1013" i="28"/>
  <c r="U996" i="28"/>
  <c r="U998" i="28"/>
  <c r="U1010" i="28"/>
  <c r="U1004" i="28"/>
  <c r="U1000" i="28"/>
  <c r="U1003" i="28"/>
  <c r="U999" i="28"/>
  <c r="U1002" i="28"/>
  <c r="U1009" i="28"/>
  <c r="U995" i="28"/>
  <c r="U1006" i="28"/>
  <c r="U1011" i="28"/>
  <c r="U1012" i="28"/>
  <c r="V1004" i="28"/>
  <c r="V1009" i="28"/>
  <c r="V1006" i="28"/>
  <c r="V1010" i="28"/>
  <c r="V1002" i="28"/>
  <c r="M1004" i="28"/>
  <c r="M1006" i="28"/>
  <c r="M1000" i="28"/>
  <c r="M1011" i="28"/>
  <c r="M1007" i="28"/>
  <c r="M1005" i="28"/>
  <c r="M995" i="28"/>
  <c r="M998" i="28"/>
  <c r="M997" i="28"/>
  <c r="M1008" i="28"/>
  <c r="M1015" i="28"/>
  <c r="H1006" i="28"/>
  <c r="H1011" i="28"/>
  <c r="H1012" i="28"/>
  <c r="H1009" i="28"/>
  <c r="H998" i="28"/>
  <c r="H1008" i="28"/>
  <c r="H1002" i="28"/>
  <c r="H1007" i="28"/>
  <c r="H1003" i="28"/>
  <c r="H1014" i="28"/>
  <c r="H1015" i="28"/>
  <c r="T1001" i="28"/>
  <c r="T1012" i="28"/>
  <c r="T1011" i="28"/>
  <c r="T1000" i="28"/>
  <c r="T1017" i="28"/>
  <c r="T997" i="28"/>
  <c r="T995" i="28"/>
  <c r="T999" i="28"/>
  <c r="T1003" i="28"/>
  <c r="T1008" i="28"/>
  <c r="T1013" i="28"/>
  <c r="T1016" i="28"/>
  <c r="S1001" i="28"/>
  <c r="S1012" i="28"/>
  <c r="S1009" i="28"/>
  <c r="S1010" i="28"/>
  <c r="S1002" i="28"/>
  <c r="S997" i="28"/>
  <c r="S1008" i="28"/>
  <c r="S1017" i="28"/>
  <c r="S1007" i="28"/>
  <c r="S996" i="28"/>
  <c r="S1016" i="28"/>
  <c r="S1015" i="28"/>
  <c r="X1001" i="28"/>
  <c r="X1004" i="28"/>
  <c r="X1009" i="28"/>
  <c r="X1012" i="28"/>
  <c r="X995" i="28"/>
  <c r="X1003" i="28"/>
  <c r="X1014" i="28"/>
  <c r="X1002" i="28"/>
  <c r="X1007" i="28"/>
  <c r="X996" i="28"/>
  <c r="X1013" i="28"/>
  <c r="X1015" i="28"/>
  <c r="I1006" i="28"/>
  <c r="I1011" i="28"/>
  <c r="I1012" i="28"/>
  <c r="I1010" i="28"/>
  <c r="I998" i="28"/>
  <c r="I1003" i="28"/>
  <c r="I1014" i="28"/>
  <c r="I1017" i="28"/>
  <c r="I997" i="28"/>
  <c r="I1008" i="28"/>
  <c r="I1016" i="28"/>
  <c r="F1004" i="28"/>
  <c r="F1009" i="28"/>
  <c r="F1006" i="28"/>
  <c r="F1011" i="28"/>
  <c r="F998" i="28"/>
  <c r="F997" i="28"/>
  <c r="F1008" i="28"/>
  <c r="F1002" i="28"/>
  <c r="F1003" i="28"/>
  <c r="F1014" i="28"/>
  <c r="F1013" i="28"/>
  <c r="O1015" i="28"/>
  <c r="O1013" i="28"/>
  <c r="O997" i="28"/>
  <c r="O1002" i="28"/>
  <c r="O1014" i="28"/>
  <c r="O996" i="28"/>
  <c r="O1007" i="28"/>
  <c r="O1017" i="28"/>
  <c r="O1010" i="28"/>
  <c r="O1006" i="28"/>
  <c r="O1012" i="28"/>
  <c r="D1015" i="28"/>
  <c r="D1016" i="28"/>
  <c r="D1003" i="28"/>
  <c r="D1007" i="28"/>
  <c r="D1014" i="28"/>
  <c r="D996" i="28"/>
  <c r="D998" i="28"/>
  <c r="D995" i="28"/>
  <c r="D1012" i="28"/>
  <c r="D1006" i="28"/>
  <c r="D1009" i="28"/>
  <c r="J1013" i="28"/>
  <c r="J1016" i="28"/>
  <c r="J1005" i="28"/>
  <c r="J997" i="28"/>
  <c r="J995" i="28"/>
  <c r="J1003" i="28"/>
  <c r="J999" i="28"/>
  <c r="J1017" i="28"/>
  <c r="J1010" i="28"/>
  <c r="J1012" i="28"/>
  <c r="J1000" i="28"/>
  <c r="V1015" i="28"/>
  <c r="V1013" i="28"/>
  <c r="V1005" i="28"/>
  <c r="V999" i="28"/>
  <c r="V995" i="28"/>
  <c r="V996" i="28"/>
  <c r="V1007" i="28"/>
  <c r="V1000" i="28"/>
  <c r="V1012" i="28"/>
  <c r="M1013" i="28"/>
  <c r="M999" i="28"/>
  <c r="M1014" i="28"/>
  <c r="M1017" i="28"/>
  <c r="M1012" i="28"/>
  <c r="M1001" i="28"/>
  <c r="H1013" i="28"/>
  <c r="H1005" i="28"/>
  <c r="H999" i="28"/>
  <c r="H996" i="28"/>
  <c r="H1000" i="28"/>
  <c r="H1010" i="28"/>
  <c r="T1015" i="28"/>
  <c r="T1005" i="28"/>
  <c r="T1002" i="28"/>
  <c r="T998" i="28"/>
  <c r="T1006" i="28"/>
  <c r="T1004" i="28"/>
  <c r="I1013" i="28"/>
  <c r="I1007" i="28"/>
  <c r="I1005" i="28"/>
  <c r="I1002" i="28"/>
  <c r="I1004" i="28"/>
  <c r="I1001" i="28"/>
  <c r="S1014" i="28"/>
  <c r="S998" i="28"/>
  <c r="S1005" i="28"/>
  <c r="S1011" i="28"/>
  <c r="S1000" i="28"/>
  <c r="F1015" i="28"/>
  <c r="F1005" i="28"/>
  <c r="F1017" i="28"/>
  <c r="F1007" i="28"/>
  <c r="F1012" i="28"/>
  <c r="F1000" i="28"/>
  <c r="X1016" i="28"/>
  <c r="X997" i="28"/>
  <c r="X1017" i="28"/>
  <c r="X998" i="28"/>
  <c r="X1010" i="28"/>
  <c r="X1006" i="28"/>
  <c r="E906" i="28" l="1"/>
  <c r="G905" i="28"/>
  <c r="E907" i="28" l="1"/>
  <c r="G906" i="28"/>
  <c r="E908" i="28" l="1"/>
  <c r="G907" i="28"/>
  <c r="C1053" i="28"/>
  <c r="D1053" i="28"/>
  <c r="E909" i="28" l="1"/>
  <c r="G908" i="28"/>
  <c r="Q1053" i="28"/>
  <c r="H1053" i="28"/>
  <c r="E1053" i="28"/>
  <c r="R1053" i="28"/>
  <c r="P1053" i="28"/>
  <c r="I1053" i="28"/>
  <c r="N1053" i="28"/>
  <c r="F1053" i="28"/>
  <c r="O1053" i="28"/>
  <c r="G1053" i="28"/>
  <c r="K1053" i="28"/>
  <c r="J1053" i="28"/>
  <c r="E910" i="28" l="1"/>
  <c r="G909" i="28"/>
  <c r="E911" i="28" l="1"/>
  <c r="G910" i="28"/>
  <c r="E912" i="28" l="1"/>
  <c r="G911" i="28"/>
  <c r="E913" i="28" l="1"/>
  <c r="G913" i="28" s="1"/>
  <c r="G912" i="28"/>
  <c r="S1201" i="28" l="1"/>
  <c r="S1226" i="28" s="1"/>
  <c r="S1209" i="28"/>
  <c r="S1234" i="28" s="1"/>
  <c r="S1213" i="28"/>
  <c r="S1238" i="28" s="1"/>
  <c r="S1198" i="28"/>
  <c r="S1223" i="28" s="1"/>
  <c r="S1206" i="28"/>
  <c r="S1231" i="28" s="1"/>
  <c r="S1210" i="28"/>
  <c r="S1235" i="28" s="1"/>
  <c r="S1212" i="28"/>
  <c r="S1237" i="28" s="1"/>
  <c r="S1207" i="28"/>
  <c r="S1232" i="28" s="1"/>
  <c r="S1200" i="28"/>
  <c r="S1225" i="28" s="1"/>
  <c r="S1204" i="28"/>
  <c r="S1229" i="28" s="1"/>
  <c r="S1202" i="28"/>
  <c r="S1227" i="28" s="1"/>
  <c r="S1203" i="28"/>
  <c r="S1228" i="28" s="1"/>
  <c r="S1196" i="28"/>
  <c r="S1221" i="28" s="1"/>
  <c r="S1193" i="28"/>
  <c r="S1218" i="28" s="1"/>
  <c r="S1214" i="28"/>
  <c r="S1239" i="28" s="1"/>
  <c r="S1197" i="28"/>
  <c r="S1222" i="28" s="1"/>
  <c r="S1205" i="28"/>
  <c r="S1230" i="28" s="1"/>
  <c r="S1211" i="28"/>
  <c r="S1236" i="28" s="1"/>
  <c r="S1194" i="28"/>
  <c r="S1219" i="28" s="1"/>
  <c r="S1215" i="28"/>
  <c r="S1240" i="28" s="1"/>
  <c r="S1208" i="28"/>
  <c r="S1233" i="28" s="1"/>
  <c r="S1195" i="28"/>
  <c r="S1220" i="28" s="1"/>
  <c r="S1199" i="28"/>
  <c r="S1224" i="28" s="1"/>
  <c r="S1241" i="28" l="1"/>
  <c r="C1178" i="28" l="1"/>
  <c r="C1204" i="28" s="1"/>
  <c r="C1175" i="28"/>
  <c r="C1201" i="28" s="1"/>
  <c r="C1183" i="28"/>
  <c r="C1209" i="28" s="1"/>
  <c r="C1173" i="28"/>
  <c r="C1199" i="28" s="1"/>
  <c r="C1182" i="28"/>
  <c r="C1208" i="28" s="1"/>
  <c r="C1174" i="28"/>
  <c r="C1200" i="28" s="1"/>
  <c r="C1181" i="28"/>
  <c r="C1207" i="28" s="1"/>
  <c r="C1185" i="28"/>
  <c r="C1211" i="28" s="1"/>
  <c r="C1177" i="28"/>
  <c r="C1203" i="28" s="1"/>
  <c r="C1188" i="28"/>
  <c r="C1214" i="28" s="1"/>
  <c r="C1180" i="28"/>
  <c r="C1206" i="28" s="1"/>
  <c r="C1172" i="28"/>
  <c r="C1198" i="28" s="1"/>
  <c r="C1179" i="28"/>
  <c r="C1205" i="28" s="1"/>
  <c r="C1189" i="28"/>
  <c r="C1215" i="28" s="1"/>
  <c r="C1186" i="28"/>
  <c r="C1212" i="28" s="1"/>
  <c r="C1170" i="28"/>
  <c r="C1196" i="28" s="1"/>
  <c r="C1187" i="28"/>
  <c r="C1213" i="28" s="1"/>
  <c r="C1171" i="28"/>
  <c r="C1197" i="28" s="1"/>
  <c r="C1184" i="28"/>
  <c r="C1210" i="28" s="1"/>
  <c r="C1176" i="28"/>
  <c r="C1202" i="28" s="1"/>
  <c r="C1168" i="28"/>
  <c r="C1194" i="28" s="1"/>
  <c r="C1169" i="28"/>
  <c r="C1195" i="28" s="1"/>
  <c r="C1167" i="28"/>
  <c r="C1193" i="28" s="1"/>
  <c r="D1244" i="28" s="1"/>
  <c r="C1218" i="28" l="1"/>
  <c r="C1219" i="28"/>
  <c r="D1245" i="28"/>
  <c r="D1261" i="28"/>
  <c r="C1235" i="28"/>
  <c r="D1264" i="28"/>
  <c r="C1238" i="28"/>
  <c r="C1237" i="28"/>
  <c r="D1263" i="28"/>
  <c r="D1256" i="28"/>
  <c r="C1230" i="28"/>
  <c r="D1257" i="28"/>
  <c r="C1231" i="28"/>
  <c r="D1254" i="28"/>
  <c r="C1228" i="28"/>
  <c r="D1258" i="28"/>
  <c r="C1232" i="28"/>
  <c r="D1259" i="28"/>
  <c r="C1233" i="28"/>
  <c r="C1234" i="28"/>
  <c r="D1260" i="28"/>
  <c r="D1255" i="28"/>
  <c r="C1229" i="28"/>
  <c r="D1246" i="28"/>
  <c r="C1220" i="28"/>
  <c r="D1253" i="28"/>
  <c r="C1227" i="28"/>
  <c r="C1222" i="28"/>
  <c r="D1248" i="28"/>
  <c r="D1247" i="28"/>
  <c r="C1221" i="28"/>
  <c r="C1240" i="28"/>
  <c r="D1266" i="28"/>
  <c r="D1249" i="28"/>
  <c r="C1223" i="28"/>
  <c r="C1239" i="28"/>
  <c r="D1265" i="28"/>
  <c r="C1236" i="28"/>
  <c r="D1262" i="28"/>
  <c r="D1251" i="28"/>
  <c r="C1225" i="28"/>
  <c r="D1250" i="28"/>
  <c r="C1224" i="28"/>
  <c r="C1226" i="28"/>
  <c r="D1252" i="28"/>
  <c r="D1267" i="28" l="1"/>
  <c r="D1055" i="28" s="1"/>
  <c r="D1068" i="28" s="1"/>
  <c r="C1241" i="28"/>
  <c r="C1060" i="28" s="1"/>
  <c r="D1071" i="28" l="1"/>
  <c r="C1069" i="28"/>
  <c r="D1070" i="28" s="1"/>
  <c r="C1062" i="28"/>
  <c r="C1063" i="28" s="1"/>
  <c r="D1054" i="28" s="1"/>
  <c r="D1056" i="28" l="1"/>
  <c r="D1057" i="28" s="1"/>
  <c r="D1072" i="28"/>
  <c r="C1065" i="28"/>
  <c r="D1061" i="28" l="1"/>
  <c r="D1059" i="28"/>
  <c r="D1183" i="28" s="1"/>
  <c r="D1209" i="28" s="1"/>
  <c r="E1260" i="28" s="1"/>
  <c r="D1179" i="28" l="1"/>
  <c r="D1205" i="28" s="1"/>
  <c r="E1256" i="28" s="1"/>
  <c r="D1234" i="28"/>
  <c r="D1173" i="28"/>
  <c r="D1199" i="28" s="1"/>
  <c r="E1250" i="28" s="1"/>
  <c r="D1181" i="28"/>
  <c r="D1207" i="28" s="1"/>
  <c r="E1258" i="28" s="1"/>
  <c r="D1168" i="28"/>
  <c r="D1194" i="28" s="1"/>
  <c r="D1219" i="28" s="1"/>
  <c r="D1176" i="28"/>
  <c r="D1202" i="28" s="1"/>
  <c r="E1253" i="28" s="1"/>
  <c r="D1187" i="28"/>
  <c r="D1213" i="28" s="1"/>
  <c r="E1264" i="28" s="1"/>
  <c r="D1172" i="28"/>
  <c r="D1198" i="28" s="1"/>
  <c r="D1223" i="28" s="1"/>
  <c r="D1177" i="28"/>
  <c r="D1203" i="28" s="1"/>
  <c r="D1228" i="28" s="1"/>
  <c r="D1171" i="28"/>
  <c r="D1197" i="28" s="1"/>
  <c r="E1248" i="28" s="1"/>
  <c r="D1174" i="28"/>
  <c r="D1200" i="28" s="1"/>
  <c r="E1251" i="28" s="1"/>
  <c r="D1169" i="28"/>
  <c r="D1195" i="28" s="1"/>
  <c r="D1220" i="28" s="1"/>
  <c r="D1178" i="28"/>
  <c r="D1204" i="28" s="1"/>
  <c r="D1229" i="28" s="1"/>
  <c r="D1188" i="28"/>
  <c r="D1214" i="28" s="1"/>
  <c r="E1265" i="28" s="1"/>
  <c r="D1167" i="28"/>
  <c r="D1193" i="28" s="1"/>
  <c r="D1218" i="28" s="1"/>
  <c r="D1170" i="28"/>
  <c r="D1196" i="28" s="1"/>
  <c r="D1221" i="28" s="1"/>
  <c r="D1184" i="28"/>
  <c r="D1210" i="28" s="1"/>
  <c r="D1235" i="28" s="1"/>
  <c r="D1182" i="28"/>
  <c r="D1208" i="28" s="1"/>
  <c r="D1189" i="28"/>
  <c r="D1215" i="28" s="1"/>
  <c r="E1266" i="28" s="1"/>
  <c r="D1180" i="28"/>
  <c r="D1206" i="28" s="1"/>
  <c r="D1185" i="28"/>
  <c r="D1211" i="28" s="1"/>
  <c r="D1175" i="28"/>
  <c r="D1201" i="28" s="1"/>
  <c r="D1226" i="28" s="1"/>
  <c r="D1186" i="28"/>
  <c r="D1212" i="28" s="1"/>
  <c r="D1224" i="28" l="1"/>
  <c r="D1225" i="28"/>
  <c r="D1222" i="28"/>
  <c r="D1230" i="28"/>
  <c r="E1245" i="28"/>
  <c r="E1252" i="28"/>
  <c r="D1239" i="28"/>
  <c r="E1247" i="28"/>
  <c r="D1232" i="28"/>
  <c r="E1255" i="28"/>
  <c r="E1246" i="28"/>
  <c r="D1227" i="28"/>
  <c r="D1238" i="28"/>
  <c r="E1254" i="28"/>
  <c r="E1261" i="28"/>
  <c r="E1249" i="28"/>
  <c r="D1237" i="28"/>
  <c r="E1263" i="28"/>
  <c r="E1262" i="28"/>
  <c r="D1236" i="28"/>
  <c r="E1244" i="28"/>
  <c r="D1240" i="28"/>
  <c r="D1231" i="28"/>
  <c r="E1257" i="28"/>
  <c r="E1259" i="28"/>
  <c r="D1233" i="28"/>
  <c r="D1241" i="28" l="1"/>
  <c r="D1060" i="28" s="1"/>
  <c r="D1069" i="28" s="1"/>
  <c r="E1267" i="28"/>
  <c r="E1055" i="28" s="1"/>
  <c r="E1068" i="28" s="1"/>
  <c r="E1070" i="28" l="1"/>
  <c r="E1071" i="28"/>
  <c r="D1062" i="28"/>
  <c r="E1056" i="28" s="1"/>
  <c r="E1072" i="28" l="1"/>
  <c r="D1063" i="28"/>
  <c r="E1054" i="28" s="1"/>
  <c r="E1057" i="28" s="1"/>
  <c r="E1061" i="28" s="1"/>
  <c r="E1059" i="28" l="1"/>
  <c r="E1183" i="28" s="1"/>
  <c r="E1209" i="28" s="1"/>
  <c r="F1260" i="28" s="1"/>
  <c r="D1065" i="28"/>
  <c r="E1180" i="28" l="1"/>
  <c r="E1206" i="28" s="1"/>
  <c r="E1231" i="28" s="1"/>
  <c r="E1175" i="28"/>
  <c r="E1201" i="28" s="1"/>
  <c r="F1252" i="28" s="1"/>
  <c r="E1189" i="28"/>
  <c r="E1215" i="28" s="1"/>
  <c r="E1240" i="28" s="1"/>
  <c r="E1181" i="28"/>
  <c r="E1207" i="28" s="1"/>
  <c r="E1232" i="28" s="1"/>
  <c r="E1178" i="28"/>
  <c r="E1204" i="28" s="1"/>
  <c r="E1229" i="28" s="1"/>
  <c r="E1169" i="28"/>
  <c r="E1195" i="28" s="1"/>
  <c r="E1220" i="28" s="1"/>
  <c r="E1172" i="28"/>
  <c r="E1198" i="28" s="1"/>
  <c r="E1223" i="28" s="1"/>
  <c r="E1182" i="28"/>
  <c r="E1208" i="28" s="1"/>
  <c r="E1174" i="28"/>
  <c r="E1200" i="28" s="1"/>
  <c r="E1171" i="28"/>
  <c r="E1197" i="28" s="1"/>
  <c r="E1168" i="28"/>
  <c r="E1194" i="28" s="1"/>
  <c r="E1219" i="28" s="1"/>
  <c r="E1170" i="28"/>
  <c r="E1196" i="28" s="1"/>
  <c r="F1247" i="28" s="1"/>
  <c r="E1176" i="28"/>
  <c r="E1202" i="28" s="1"/>
  <c r="F1253" i="28" s="1"/>
  <c r="E1188" i="28"/>
  <c r="E1214" i="28" s="1"/>
  <c r="F1265" i="28" s="1"/>
  <c r="E1186" i="28"/>
  <c r="E1212" i="28" s="1"/>
  <c r="E1237" i="28" s="1"/>
  <c r="E1184" i="28"/>
  <c r="E1210" i="28" s="1"/>
  <c r="E1235" i="28" s="1"/>
  <c r="E1177" i="28"/>
  <c r="E1203" i="28" s="1"/>
  <c r="E1228" i="28" s="1"/>
  <c r="E1185" i="28"/>
  <c r="E1211" i="28" s="1"/>
  <c r="E1179" i="28"/>
  <c r="E1205" i="28" s="1"/>
  <c r="E1230" i="28" s="1"/>
  <c r="E1187" i="28"/>
  <c r="E1213" i="28" s="1"/>
  <c r="E1167" i="28"/>
  <c r="E1193" i="28" s="1"/>
  <c r="F1244" i="28" s="1"/>
  <c r="E1234" i="28"/>
  <c r="E1173" i="28"/>
  <c r="E1199" i="28" s="1"/>
  <c r="E1224" i="28" s="1"/>
  <c r="E1226" i="28"/>
  <c r="F1256" i="28"/>
  <c r="F1258" i="28" l="1"/>
  <c r="E1227" i="28"/>
  <c r="F1249" i="28"/>
  <c r="F1255" i="28"/>
  <c r="F1266" i="28"/>
  <c r="F1245" i="28"/>
  <c r="F1257" i="28"/>
  <c r="E1239" i="28"/>
  <c r="E1221" i="28"/>
  <c r="F1246" i="28"/>
  <c r="F1261" i="28"/>
  <c r="E1222" i="28"/>
  <c r="F1248" i="28"/>
  <c r="E1233" i="28"/>
  <c r="F1259" i="28"/>
  <c r="F1251" i="28"/>
  <c r="E1225" i="28"/>
  <c r="F1254" i="28"/>
  <c r="E1218" i="28"/>
  <c r="F1263" i="28"/>
  <c r="E1238" i="28"/>
  <c r="F1264" i="28"/>
  <c r="F1262" i="28"/>
  <c r="E1236" i="28"/>
  <c r="F1250" i="28"/>
  <c r="F1267" i="28" l="1"/>
  <c r="F1055" i="28" s="1"/>
  <c r="F1068" i="28" s="1"/>
  <c r="E1241" i="28"/>
  <c r="E1060" i="28" s="1"/>
  <c r="E1062" i="28" s="1"/>
  <c r="F1056" i="28" s="1"/>
  <c r="E1063" i="28" l="1"/>
  <c r="E1065" i="28" s="1"/>
  <c r="E1069" i="28"/>
  <c r="F1070" i="28" s="1"/>
  <c r="F1071" i="28"/>
  <c r="F1054" i="28" l="1"/>
  <c r="F1057" i="28" s="1"/>
  <c r="F1061" i="28" s="1"/>
  <c r="F1072" i="28"/>
  <c r="F1059" i="28" l="1"/>
  <c r="F1187" i="28" s="1"/>
  <c r="F1213" i="28" s="1"/>
  <c r="F1238" i="28" s="1"/>
  <c r="G1264" i="28" l="1"/>
  <c r="F1167" i="28"/>
  <c r="F1193" i="28" s="1"/>
  <c r="G1244" i="28" s="1"/>
  <c r="F1188" i="28"/>
  <c r="F1214" i="28" s="1"/>
  <c r="F1176" i="28"/>
  <c r="F1202" i="28" s="1"/>
  <c r="G1253" i="28" s="1"/>
  <c r="F1184" i="28"/>
  <c r="F1210" i="28" s="1"/>
  <c r="G1261" i="28" s="1"/>
  <c r="F1175" i="28"/>
  <c r="F1201" i="28" s="1"/>
  <c r="F1226" i="28" s="1"/>
  <c r="F1182" i="28"/>
  <c r="F1208" i="28" s="1"/>
  <c r="G1259" i="28" s="1"/>
  <c r="F1168" i="28"/>
  <c r="F1194" i="28" s="1"/>
  <c r="F1219" i="28" s="1"/>
  <c r="F1181" i="28"/>
  <c r="F1207" i="28" s="1"/>
  <c r="G1258" i="28" s="1"/>
  <c r="F1173" i="28"/>
  <c r="F1199" i="28" s="1"/>
  <c r="G1250" i="28" s="1"/>
  <c r="F1180" i="28"/>
  <c r="F1206" i="28" s="1"/>
  <c r="G1257" i="28" s="1"/>
  <c r="F1172" i="28"/>
  <c r="F1198" i="28" s="1"/>
  <c r="F1189" i="28"/>
  <c r="F1215" i="28" s="1"/>
  <c r="G1266" i="28" s="1"/>
  <c r="F1179" i="28"/>
  <c r="F1205" i="28" s="1"/>
  <c r="G1256" i="28" s="1"/>
  <c r="F1171" i="28"/>
  <c r="F1197" i="28" s="1"/>
  <c r="G1248" i="28" s="1"/>
  <c r="F1185" i="28"/>
  <c r="F1211" i="28" s="1"/>
  <c r="G1262" i="28" s="1"/>
  <c r="F1177" i="28"/>
  <c r="F1203" i="28" s="1"/>
  <c r="G1254" i="28" s="1"/>
  <c r="F1170" i="28"/>
  <c r="F1196" i="28" s="1"/>
  <c r="G1247" i="28" s="1"/>
  <c r="F1178" i="28"/>
  <c r="F1204" i="28" s="1"/>
  <c r="F1229" i="28" s="1"/>
  <c r="F1174" i="28"/>
  <c r="F1200" i="28" s="1"/>
  <c r="F1225" i="28" s="1"/>
  <c r="F1186" i="28"/>
  <c r="F1212" i="28" s="1"/>
  <c r="F1237" i="28" s="1"/>
  <c r="F1169" i="28"/>
  <c r="F1195" i="28" s="1"/>
  <c r="F1220" i="28" s="1"/>
  <c r="F1183" i="28"/>
  <c r="F1209" i="28" s="1"/>
  <c r="F1233" i="28" l="1"/>
  <c r="F1235" i="28"/>
  <c r="F1232" i="28"/>
  <c r="F1231" i="28"/>
  <c r="F1228" i="28"/>
  <c r="G1245" i="28"/>
  <c r="F1227" i="28"/>
  <c r="F1240" i="28"/>
  <c r="G1263" i="28"/>
  <c r="F1218" i="28"/>
  <c r="G1255" i="28"/>
  <c r="F1222" i="28"/>
  <c r="F1239" i="28"/>
  <c r="G1265" i="28"/>
  <c r="F1224" i="28"/>
  <c r="F1236" i="28"/>
  <c r="F1230" i="28"/>
  <c r="G1252" i="28"/>
  <c r="G1246" i="28"/>
  <c r="F1221" i="28"/>
  <c r="G1251" i="28"/>
  <c r="G1249" i="28"/>
  <c r="F1223" i="28"/>
  <c r="F1234" i="28"/>
  <c r="G1260" i="28"/>
  <c r="G1267" i="28" l="1"/>
  <c r="G1055" i="28" s="1"/>
  <c r="G1068" i="28" s="1"/>
  <c r="F1241" i="28"/>
  <c r="F1060" i="28" s="1"/>
  <c r="F1069" i="28" s="1"/>
  <c r="G1070" i="28" l="1"/>
  <c r="G1071" i="28"/>
  <c r="F1062" i="28"/>
  <c r="F1063" i="28" s="1"/>
  <c r="G1054" i="28" s="1"/>
  <c r="G1072" i="28" l="1"/>
  <c r="G1056" i="28"/>
  <c r="G1057" i="28" s="1"/>
  <c r="G1061" i="28" s="1"/>
  <c r="F1065" i="28"/>
  <c r="G1059" i="28" l="1"/>
  <c r="G1177" i="28" s="1"/>
  <c r="G1203" i="28" s="1"/>
  <c r="H1254" i="28" s="1"/>
  <c r="G1178" i="28" l="1"/>
  <c r="G1204" i="28" s="1"/>
  <c r="G1229" i="28" s="1"/>
  <c r="G1228" i="28"/>
  <c r="G1186" i="28"/>
  <c r="G1212" i="28" s="1"/>
  <c r="H1263" i="28" s="1"/>
  <c r="G1188" i="28"/>
  <c r="G1214" i="28" s="1"/>
  <c r="G1239" i="28" s="1"/>
  <c r="G1176" i="28"/>
  <c r="G1202" i="28" s="1"/>
  <c r="G1227" i="28" s="1"/>
  <c r="G1183" i="28"/>
  <c r="G1209" i="28" s="1"/>
  <c r="G1234" i="28" s="1"/>
  <c r="G1171" i="28"/>
  <c r="G1197" i="28" s="1"/>
  <c r="H1248" i="28" s="1"/>
  <c r="G1182" i="28"/>
  <c r="G1208" i="28" s="1"/>
  <c r="H1259" i="28" s="1"/>
  <c r="G1187" i="28"/>
  <c r="G1213" i="28" s="1"/>
  <c r="G1238" i="28" s="1"/>
  <c r="G1167" i="28"/>
  <c r="G1193" i="28" s="1"/>
  <c r="H1244" i="28" s="1"/>
  <c r="G1184" i="28"/>
  <c r="G1210" i="28" s="1"/>
  <c r="H1261" i="28" s="1"/>
  <c r="G1170" i="28"/>
  <c r="G1196" i="28" s="1"/>
  <c r="H1247" i="28" s="1"/>
  <c r="G1185" i="28"/>
  <c r="G1211" i="28" s="1"/>
  <c r="G1236" i="28" s="1"/>
  <c r="G1174" i="28"/>
  <c r="G1200" i="28" s="1"/>
  <c r="G1225" i="28" s="1"/>
  <c r="G1168" i="28"/>
  <c r="G1194" i="28" s="1"/>
  <c r="H1245" i="28" s="1"/>
  <c r="G1172" i="28"/>
  <c r="G1198" i="28" s="1"/>
  <c r="H1249" i="28" s="1"/>
  <c r="G1173" i="28"/>
  <c r="G1199" i="28" s="1"/>
  <c r="H1250" i="28" s="1"/>
  <c r="G1181" i="28"/>
  <c r="G1207" i="28" s="1"/>
  <c r="G1232" i="28" s="1"/>
  <c r="G1180" i="28"/>
  <c r="G1206" i="28" s="1"/>
  <c r="G1179" i="28"/>
  <c r="G1205" i="28" s="1"/>
  <c r="G1230" i="28" s="1"/>
  <c r="G1169" i="28"/>
  <c r="G1195" i="28" s="1"/>
  <c r="G1220" i="28" s="1"/>
  <c r="G1189" i="28"/>
  <c r="G1215" i="28" s="1"/>
  <c r="G1175" i="28"/>
  <c r="G1201" i="28" s="1"/>
  <c r="G1226" i="28" s="1"/>
  <c r="G1237" i="28" l="1"/>
  <c r="H1256" i="28"/>
  <c r="H1255" i="28"/>
  <c r="H1253" i="28"/>
  <c r="G1233" i="28"/>
  <c r="H1260" i="28"/>
  <c r="H1264" i="28"/>
  <c r="G1222" i="28"/>
  <c r="H1265" i="28"/>
  <c r="H1258" i="28"/>
  <c r="G1235" i="28"/>
  <c r="H1262" i="28"/>
  <c r="G1219" i="28"/>
  <c r="H1246" i="28"/>
  <c r="H1252" i="28"/>
  <c r="G1224" i="28"/>
  <c r="G1218" i="28"/>
  <c r="G1221" i="28"/>
  <c r="G1223" i="28"/>
  <c r="H1251" i="28"/>
  <c r="H1257" i="28"/>
  <c r="G1231" i="28"/>
  <c r="G1240" i="28"/>
  <c r="H1266" i="28"/>
  <c r="H1267" i="28" l="1"/>
  <c r="H1055" i="28" s="1"/>
  <c r="H1068" i="28" s="1"/>
  <c r="G1241" i="28"/>
  <c r="G1060" i="28" s="1"/>
  <c r="H1071" i="28" l="1"/>
  <c r="G1069" i="28"/>
  <c r="H1070" i="28" s="1"/>
  <c r="G1062" i="28"/>
  <c r="G1063" i="28" s="1"/>
  <c r="H1054" i="28" s="1"/>
  <c r="H1056" i="28" l="1"/>
  <c r="H1057" i="28" s="1"/>
  <c r="H1059" i="28" s="1"/>
  <c r="H1173" i="28" s="1"/>
  <c r="H1199" i="28" s="1"/>
  <c r="H1072" i="28"/>
  <c r="G1065" i="28"/>
  <c r="H1186" i="28" l="1"/>
  <c r="H1212" i="28" s="1"/>
  <c r="H1237" i="28" s="1"/>
  <c r="H1184" i="28"/>
  <c r="H1210" i="28" s="1"/>
  <c r="H1235" i="28" s="1"/>
  <c r="H1170" i="28"/>
  <c r="H1196" i="28" s="1"/>
  <c r="H1221" i="28" s="1"/>
  <c r="H1187" i="28"/>
  <c r="H1213" i="28" s="1"/>
  <c r="I1264" i="28" s="1"/>
  <c r="H1174" i="28"/>
  <c r="H1200" i="28" s="1"/>
  <c r="H1225" i="28" s="1"/>
  <c r="H1167" i="28"/>
  <c r="H1193" i="28" s="1"/>
  <c r="H1218" i="28" s="1"/>
  <c r="H1181" i="28"/>
  <c r="H1207" i="28" s="1"/>
  <c r="I1258" i="28" s="1"/>
  <c r="H1171" i="28"/>
  <c r="H1197" i="28" s="1"/>
  <c r="I1248" i="28" s="1"/>
  <c r="H1185" i="28"/>
  <c r="H1211" i="28" s="1"/>
  <c r="I1262" i="28" s="1"/>
  <c r="H1188" i="28"/>
  <c r="H1214" i="28" s="1"/>
  <c r="I1265" i="28" s="1"/>
  <c r="H1168" i="28"/>
  <c r="H1194" i="28" s="1"/>
  <c r="H1219" i="28" s="1"/>
  <c r="H1175" i="28"/>
  <c r="H1201" i="28" s="1"/>
  <c r="H1226" i="28" s="1"/>
  <c r="H1169" i="28"/>
  <c r="H1195" i="28" s="1"/>
  <c r="I1246" i="28" s="1"/>
  <c r="H1183" i="28"/>
  <c r="H1209" i="28" s="1"/>
  <c r="H1234" i="28" s="1"/>
  <c r="H1177" i="28"/>
  <c r="H1203" i="28" s="1"/>
  <c r="I1254" i="28" s="1"/>
  <c r="H1189" i="28"/>
  <c r="H1215" i="28" s="1"/>
  <c r="I1266" i="28" s="1"/>
  <c r="H1180" i="28"/>
  <c r="H1206" i="28" s="1"/>
  <c r="I1257" i="28" s="1"/>
  <c r="H1182" i="28"/>
  <c r="H1208" i="28" s="1"/>
  <c r="H1233" i="28" s="1"/>
  <c r="H1176" i="28"/>
  <c r="H1202" i="28" s="1"/>
  <c r="I1253" i="28" s="1"/>
  <c r="H1179" i="28"/>
  <c r="H1205" i="28" s="1"/>
  <c r="H1230" i="28" s="1"/>
  <c r="H1178" i="28"/>
  <c r="H1204" i="28" s="1"/>
  <c r="H1229" i="28" s="1"/>
  <c r="H1172" i="28"/>
  <c r="H1198" i="28" s="1"/>
  <c r="I1249" i="28" s="1"/>
  <c r="H1061" i="28"/>
  <c r="I1250" i="28"/>
  <c r="H1224" i="28"/>
  <c r="H1238" i="28"/>
  <c r="I1260" i="28" l="1"/>
  <c r="I1256" i="28"/>
  <c r="I1247" i="28"/>
  <c r="I1251" i="28"/>
  <c r="H1232" i="28"/>
  <c r="I1245" i="28"/>
  <c r="H1231" i="28"/>
  <c r="I1263" i="28"/>
  <c r="H1228" i="28"/>
  <c r="H1220" i="28"/>
  <c r="H1227" i="28"/>
  <c r="I1255" i="28"/>
  <c r="H1236" i="28"/>
  <c r="H1222" i="28"/>
  <c r="H1240" i="28"/>
  <c r="I1244" i="28"/>
  <c r="H1239" i="28"/>
  <c r="H1223" i="28"/>
  <c r="I1259" i="28"/>
  <c r="I1261" i="28"/>
  <c r="I1252" i="28"/>
  <c r="I1267" i="28" l="1"/>
  <c r="I1055" i="28" s="1"/>
  <c r="I1068" i="28" s="1"/>
  <c r="H1241" i="28"/>
  <c r="H1060" i="28" s="1"/>
  <c r="I1071" i="28" l="1"/>
  <c r="H1069" i="28"/>
  <c r="I1070" i="28" s="1"/>
  <c r="H1062" i="28"/>
  <c r="H1063" i="28" s="1"/>
  <c r="I1054" i="28" s="1"/>
  <c r="I1072" i="28" l="1"/>
  <c r="I1056" i="28"/>
  <c r="I1057" i="28" s="1"/>
  <c r="I1059" i="28" s="1"/>
  <c r="H1065" i="28"/>
  <c r="I1061" i="28" l="1"/>
  <c r="I1177" i="28"/>
  <c r="I1203" i="28" s="1"/>
  <c r="I1186" i="28"/>
  <c r="I1212" i="28" s="1"/>
  <c r="I1167" i="28"/>
  <c r="I1193" i="28" s="1"/>
  <c r="I1187" i="28"/>
  <c r="I1213" i="28" s="1"/>
  <c r="I1174" i="28"/>
  <c r="I1200" i="28" s="1"/>
  <c r="I1180" i="28"/>
  <c r="I1206" i="28" s="1"/>
  <c r="I1172" i="28"/>
  <c r="I1198" i="28" s="1"/>
  <c r="I1175" i="28"/>
  <c r="I1201" i="28" s="1"/>
  <c r="I1169" i="28"/>
  <c r="I1195" i="28" s="1"/>
  <c r="I1173" i="28"/>
  <c r="I1199" i="28" s="1"/>
  <c r="I1179" i="28"/>
  <c r="I1205" i="28" s="1"/>
  <c r="I1178" i="28"/>
  <c r="I1204" i="28" s="1"/>
  <c r="I1189" i="28"/>
  <c r="I1215" i="28" s="1"/>
  <c r="I1170" i="28"/>
  <c r="I1196" i="28" s="1"/>
  <c r="I1171" i="28"/>
  <c r="I1197" i="28" s="1"/>
  <c r="I1182" i="28"/>
  <c r="I1208" i="28" s="1"/>
  <c r="I1183" i="28"/>
  <c r="I1209" i="28" s="1"/>
  <c r="I1181" i="28"/>
  <c r="I1207" i="28" s="1"/>
  <c r="I1176" i="28"/>
  <c r="I1202" i="28" s="1"/>
  <c r="I1184" i="28"/>
  <c r="I1210" i="28" s="1"/>
  <c r="I1185" i="28"/>
  <c r="I1211" i="28" s="1"/>
  <c r="I1188" i="28"/>
  <c r="I1214" i="28" s="1"/>
  <c r="I1168" i="28"/>
  <c r="I1194" i="28" s="1"/>
  <c r="I1239" i="28" l="1"/>
  <c r="J1265" i="28"/>
  <c r="I1232" i="28"/>
  <c r="J1258" i="28"/>
  <c r="I1221" i="28"/>
  <c r="J1247" i="28"/>
  <c r="J1250" i="28"/>
  <c r="I1224" i="28"/>
  <c r="J1257" i="28"/>
  <c r="I1231" i="28"/>
  <c r="I1238" i="28"/>
  <c r="J1264" i="28"/>
  <c r="J1254" i="28"/>
  <c r="I1228" i="28"/>
  <c r="I1219" i="28"/>
  <c r="J1245" i="28"/>
  <c r="I1236" i="28"/>
  <c r="J1262" i="28"/>
  <c r="I1227" i="28"/>
  <c r="J1253" i="28"/>
  <c r="J1260" i="28"/>
  <c r="I1234" i="28"/>
  <c r="J1248" i="28"/>
  <c r="I1222" i="28"/>
  <c r="J1266" i="28"/>
  <c r="I1240" i="28"/>
  <c r="J1256" i="28"/>
  <c r="I1230" i="28"/>
  <c r="J1246" i="28"/>
  <c r="I1220" i="28"/>
  <c r="I1223" i="28"/>
  <c r="J1249" i="28"/>
  <c r="J1251" i="28"/>
  <c r="I1225" i="28"/>
  <c r="I1218" i="28"/>
  <c r="J1244" i="28"/>
  <c r="I1235" i="28"/>
  <c r="J1261" i="28"/>
  <c r="I1233" i="28"/>
  <c r="J1259" i="28"/>
  <c r="I1229" i="28"/>
  <c r="J1255" i="28"/>
  <c r="I1226" i="28"/>
  <c r="J1252" i="28"/>
  <c r="I1237" i="28"/>
  <c r="J1263" i="28"/>
  <c r="J1267" i="28" l="1"/>
  <c r="J1055" i="28" s="1"/>
  <c r="J1068" i="28" s="1"/>
  <c r="I1241" i="28"/>
  <c r="I1060" i="28" s="1"/>
  <c r="J1071" i="28" l="1"/>
  <c r="I1069" i="28"/>
  <c r="J1070" i="28" s="1"/>
  <c r="I1062" i="28"/>
  <c r="I1063" i="28" s="1"/>
  <c r="J1054" i="28" s="1"/>
  <c r="J1072" i="28" l="1"/>
  <c r="J1056" i="28"/>
  <c r="J1057" i="28" s="1"/>
  <c r="I1065" i="28"/>
  <c r="J1061" i="28" l="1"/>
  <c r="J1059" i="28"/>
  <c r="J1168" i="28" l="1"/>
  <c r="J1194" i="28" s="1"/>
  <c r="J1173" i="28"/>
  <c r="J1199" i="28" s="1"/>
  <c r="J1169" i="28"/>
  <c r="J1195" i="28" s="1"/>
  <c r="J1177" i="28"/>
  <c r="J1203" i="28" s="1"/>
  <c r="J1183" i="28"/>
  <c r="J1209" i="28" s="1"/>
  <c r="J1175" i="28"/>
  <c r="J1201" i="28" s="1"/>
  <c r="J1187" i="28"/>
  <c r="J1213" i="28" s="1"/>
  <c r="J1180" i="28"/>
  <c r="J1206" i="28" s="1"/>
  <c r="J1178" i="28"/>
  <c r="J1204" i="28" s="1"/>
  <c r="J1174" i="28"/>
  <c r="J1200" i="28" s="1"/>
  <c r="J1186" i="28"/>
  <c r="J1212" i="28" s="1"/>
  <c r="J1188" i="28"/>
  <c r="J1214" i="28" s="1"/>
  <c r="J1171" i="28"/>
  <c r="J1197" i="28" s="1"/>
  <c r="J1189" i="28"/>
  <c r="J1215" i="28" s="1"/>
  <c r="J1176" i="28"/>
  <c r="J1202" i="28" s="1"/>
  <c r="J1185" i="28"/>
  <c r="J1211" i="28" s="1"/>
  <c r="J1182" i="28"/>
  <c r="J1208" i="28" s="1"/>
  <c r="J1170" i="28"/>
  <c r="J1196" i="28" s="1"/>
  <c r="J1181" i="28"/>
  <c r="J1207" i="28" s="1"/>
  <c r="J1172" i="28"/>
  <c r="J1198" i="28" s="1"/>
  <c r="J1179" i="28"/>
  <c r="J1205" i="28" s="1"/>
  <c r="J1167" i="28"/>
  <c r="J1193" i="28" s="1"/>
  <c r="J1184" i="28"/>
  <c r="J1210" i="28" s="1"/>
  <c r="J1223" i="28" l="1"/>
  <c r="K1249" i="28"/>
  <c r="J1236" i="28"/>
  <c r="K1262" i="28"/>
  <c r="K1265" i="28"/>
  <c r="J1239" i="28"/>
  <c r="J1225" i="28"/>
  <c r="K1251" i="28"/>
  <c r="K1257" i="28"/>
  <c r="J1231" i="28"/>
  <c r="K1254" i="28"/>
  <c r="J1228" i="28"/>
  <c r="K1250" i="28"/>
  <c r="J1224" i="28"/>
  <c r="K1245" i="28"/>
  <c r="J1219" i="28"/>
  <c r="J1235" i="28"/>
  <c r="K1261" i="28"/>
  <c r="J1230" i="28"/>
  <c r="K1256" i="28"/>
  <c r="J1232" i="28"/>
  <c r="K1258" i="28"/>
  <c r="J1233" i="28"/>
  <c r="K1259" i="28"/>
  <c r="K1253" i="28"/>
  <c r="J1227" i="28"/>
  <c r="K1248" i="28"/>
  <c r="J1222" i="28"/>
  <c r="J1237" i="28"/>
  <c r="K1263" i="28"/>
  <c r="K1255" i="28"/>
  <c r="J1229" i="28"/>
  <c r="K1264" i="28"/>
  <c r="J1238" i="28"/>
  <c r="J1234" i="28"/>
  <c r="K1260" i="28"/>
  <c r="J1220" i="28"/>
  <c r="K1246" i="28"/>
  <c r="K1244" i="28"/>
  <c r="J1218" i="28"/>
  <c r="K1247" i="28"/>
  <c r="J1221" i="28"/>
  <c r="J1240" i="28"/>
  <c r="K1266" i="28"/>
  <c r="J1226" i="28"/>
  <c r="K1252" i="28"/>
  <c r="K1267" i="28" l="1"/>
  <c r="K1055" i="28" s="1"/>
  <c r="K1068" i="28" s="1"/>
  <c r="J1241" i="28"/>
  <c r="J1060" i="28" s="1"/>
  <c r="K1071" i="28" l="1"/>
  <c r="J1069" i="28"/>
  <c r="K1070" i="28" s="1"/>
  <c r="J1062" i="28"/>
  <c r="K1072" i="28" l="1"/>
  <c r="K1056" i="28"/>
  <c r="J1063" i="28"/>
  <c r="K1054" i="28" s="1"/>
  <c r="K1057" i="28" l="1"/>
  <c r="K1061" i="28" s="1"/>
  <c r="J1065" i="28"/>
  <c r="K1059" i="28" l="1"/>
  <c r="K1182" i="28" s="1"/>
  <c r="K1208" i="28" s="1"/>
  <c r="K1168" i="28" l="1"/>
  <c r="K1194" i="28" s="1"/>
  <c r="L1245" i="28" s="1"/>
  <c r="K1185" i="28"/>
  <c r="K1211" i="28" s="1"/>
  <c r="L1262" i="28" s="1"/>
  <c r="K1186" i="28"/>
  <c r="K1212" i="28" s="1"/>
  <c r="L1263" i="28" s="1"/>
  <c r="K1187" i="28"/>
  <c r="K1213" i="28" s="1"/>
  <c r="K1238" i="28" s="1"/>
  <c r="K1181" i="28"/>
  <c r="K1207" i="28" s="1"/>
  <c r="K1232" i="28" s="1"/>
  <c r="K1188" i="28"/>
  <c r="K1214" i="28" s="1"/>
  <c r="K1239" i="28" s="1"/>
  <c r="K1169" i="28"/>
  <c r="K1195" i="28" s="1"/>
  <c r="K1220" i="28" s="1"/>
  <c r="K1171" i="28"/>
  <c r="K1197" i="28" s="1"/>
  <c r="K1222" i="28" s="1"/>
  <c r="K1184" i="28"/>
  <c r="K1210" i="28" s="1"/>
  <c r="K1235" i="28" s="1"/>
  <c r="K1172" i="28"/>
  <c r="K1198" i="28" s="1"/>
  <c r="L1249" i="28" s="1"/>
  <c r="K1183" i="28"/>
  <c r="K1209" i="28" s="1"/>
  <c r="K1234" i="28" s="1"/>
  <c r="K1179" i="28"/>
  <c r="K1205" i="28" s="1"/>
  <c r="L1256" i="28" s="1"/>
  <c r="K1170" i="28"/>
  <c r="K1196" i="28" s="1"/>
  <c r="L1247" i="28" s="1"/>
  <c r="K1178" i="28"/>
  <c r="K1204" i="28" s="1"/>
  <c r="K1229" i="28" s="1"/>
  <c r="K1189" i="28"/>
  <c r="K1215" i="28" s="1"/>
  <c r="K1240" i="28" s="1"/>
  <c r="K1167" i="28"/>
  <c r="K1193" i="28" s="1"/>
  <c r="K1218" i="28" s="1"/>
  <c r="K1176" i="28"/>
  <c r="K1202" i="28" s="1"/>
  <c r="K1227" i="28" s="1"/>
  <c r="K1173" i="28"/>
  <c r="K1199" i="28" s="1"/>
  <c r="L1250" i="28" s="1"/>
  <c r="K1174" i="28"/>
  <c r="K1200" i="28" s="1"/>
  <c r="K1225" i="28" s="1"/>
  <c r="K1177" i="28"/>
  <c r="K1203" i="28" s="1"/>
  <c r="L1254" i="28" s="1"/>
  <c r="K1175" i="28"/>
  <c r="K1201" i="28" s="1"/>
  <c r="K1226" i="28" s="1"/>
  <c r="K1180" i="28"/>
  <c r="K1206" i="28" s="1"/>
  <c r="K1231" i="28" s="1"/>
  <c r="K1233" i="28"/>
  <c r="L1259" i="28"/>
  <c r="L1248" i="28" l="1"/>
  <c r="K1219" i="28"/>
  <c r="K1230" i="28"/>
  <c r="L1244" i="28"/>
  <c r="K1223" i="28"/>
  <c r="L1264" i="28"/>
  <c r="K1228" i="28"/>
  <c r="K1224" i="28"/>
  <c r="L1255" i="28"/>
  <c r="L1265" i="28"/>
  <c r="K1236" i="28"/>
  <c r="L1246" i="28"/>
  <c r="K1237" i="28"/>
  <c r="L1258" i="28"/>
  <c r="L1261" i="28"/>
  <c r="L1251" i="28"/>
  <c r="L1266" i="28"/>
  <c r="L1253" i="28"/>
  <c r="K1221" i="28"/>
  <c r="L1260" i="28"/>
  <c r="L1252" i="28"/>
  <c r="L1257" i="28"/>
  <c r="K1241" i="28" l="1"/>
  <c r="K1060" i="28" s="1"/>
  <c r="K1062" i="28" s="1"/>
  <c r="L1056" i="28" s="1"/>
  <c r="L1267" i="28"/>
  <c r="L1055" i="28" l="1"/>
  <c r="L1068" i="28" s="1"/>
  <c r="K1069" i="28"/>
  <c r="K1063" i="28"/>
  <c r="L1054" i="28" s="1"/>
  <c r="L1071" i="28" l="1"/>
  <c r="L1057" i="28"/>
  <c r="L1070" i="28"/>
  <c r="L1061" i="28"/>
  <c r="K1065" i="28"/>
  <c r="L1072" i="28" l="1"/>
  <c r="L1059" i="28"/>
  <c r="L1181" i="28" s="1"/>
  <c r="L1207" i="28" s="1"/>
  <c r="L1186" i="28" l="1"/>
  <c r="L1212" i="28" s="1"/>
  <c r="L1237" i="28" s="1"/>
  <c r="L1172" i="28"/>
  <c r="L1198" i="28" s="1"/>
  <c r="L1223" i="28" s="1"/>
  <c r="L1189" i="28"/>
  <c r="L1215" i="28" s="1"/>
  <c r="M1266" i="28" s="1"/>
  <c r="L1167" i="28"/>
  <c r="L1193" i="28" s="1"/>
  <c r="M1244" i="28" s="1"/>
  <c r="L1185" i="28"/>
  <c r="L1211" i="28" s="1"/>
  <c r="L1236" i="28" s="1"/>
  <c r="L1179" i="28"/>
  <c r="L1205" i="28" s="1"/>
  <c r="M1256" i="28" s="1"/>
  <c r="L1169" i="28"/>
  <c r="L1195" i="28" s="1"/>
  <c r="L1220" i="28" s="1"/>
  <c r="L1180" i="28"/>
  <c r="L1206" i="28" s="1"/>
  <c r="M1257" i="28" s="1"/>
  <c r="L1183" i="28"/>
  <c r="L1209" i="28" s="1"/>
  <c r="M1260" i="28" s="1"/>
  <c r="L1188" i="28"/>
  <c r="L1214" i="28" s="1"/>
  <c r="L1239" i="28" s="1"/>
  <c r="L1176" i="28"/>
  <c r="L1202" i="28" s="1"/>
  <c r="L1227" i="28" s="1"/>
  <c r="L1177" i="28"/>
  <c r="L1203" i="28" s="1"/>
  <c r="L1228" i="28" s="1"/>
  <c r="L1175" i="28"/>
  <c r="L1201" i="28" s="1"/>
  <c r="M1252" i="28" s="1"/>
  <c r="L1170" i="28"/>
  <c r="L1196" i="28" s="1"/>
  <c r="L1221" i="28" s="1"/>
  <c r="L1187" i="28"/>
  <c r="L1213" i="28" s="1"/>
  <c r="L1238" i="28" s="1"/>
  <c r="L1171" i="28"/>
  <c r="L1197" i="28" s="1"/>
  <c r="L1222" i="28" s="1"/>
  <c r="L1168" i="28"/>
  <c r="L1194" i="28" s="1"/>
  <c r="L1219" i="28" s="1"/>
  <c r="L1174" i="28"/>
  <c r="L1200" i="28" s="1"/>
  <c r="L1225" i="28" s="1"/>
  <c r="L1173" i="28"/>
  <c r="L1199" i="28" s="1"/>
  <c r="M1250" i="28" s="1"/>
  <c r="L1184" i="28"/>
  <c r="L1210" i="28" s="1"/>
  <c r="M1261" i="28" s="1"/>
  <c r="L1178" i="28"/>
  <c r="L1204" i="28" s="1"/>
  <c r="M1255" i="28" s="1"/>
  <c r="L1182" i="28"/>
  <c r="L1208" i="28" s="1"/>
  <c r="L1233" i="28" s="1"/>
  <c r="M1246" i="28"/>
  <c r="L1232" i="28"/>
  <c r="M1258" i="28"/>
  <c r="M1262" i="28" l="1"/>
  <c r="M1249" i="28"/>
  <c r="L1226" i="28"/>
  <c r="L1234" i="28"/>
  <c r="M1254" i="28"/>
  <c r="M1265" i="28"/>
  <c r="L1231" i="28"/>
  <c r="L1235" i="28"/>
  <c r="L1230" i="28"/>
  <c r="L1218" i="28"/>
  <c r="M1248" i="28"/>
  <c r="M1263" i="28"/>
  <c r="M1245" i="28"/>
  <c r="L1240" i="28"/>
  <c r="L1224" i="28"/>
  <c r="M1264" i="28"/>
  <c r="L1229" i="28"/>
  <c r="M1253" i="28"/>
  <c r="M1259" i="28"/>
  <c r="M1251" i="28"/>
  <c r="M1247" i="28"/>
  <c r="M1267" i="28" l="1"/>
  <c r="L1241" i="28"/>
  <c r="L1060" i="28" s="1"/>
  <c r="L1069" i="28" s="1"/>
  <c r="M1055" i="28" l="1"/>
  <c r="M1068" i="28" s="1"/>
  <c r="M1070" i="28" s="1"/>
  <c r="L1062" i="28"/>
  <c r="M1056" i="28" s="1"/>
  <c r="M1071" i="28" l="1"/>
  <c r="M1072" i="28" s="1"/>
  <c r="L1063" i="28"/>
  <c r="M1054" i="28" l="1"/>
  <c r="M1057" i="28" s="1"/>
  <c r="M1059" i="28" s="1"/>
  <c r="M1188" i="28" s="1"/>
  <c r="M1214" i="28" s="1"/>
  <c r="L1065" i="28"/>
  <c r="M1061" i="28" l="1"/>
  <c r="M1175" i="28"/>
  <c r="M1201" i="28" s="1"/>
  <c r="M1226" i="28" s="1"/>
  <c r="M1180" i="28"/>
  <c r="M1206" i="28" s="1"/>
  <c r="N1257" i="28" s="1"/>
  <c r="M1185" i="28"/>
  <c r="M1211" i="28" s="1"/>
  <c r="M1236" i="28" s="1"/>
  <c r="M1187" i="28"/>
  <c r="M1213" i="28" s="1"/>
  <c r="N1264" i="28" s="1"/>
  <c r="M1171" i="28"/>
  <c r="M1197" i="28" s="1"/>
  <c r="M1222" i="28" s="1"/>
  <c r="M1172" i="28"/>
  <c r="M1198" i="28" s="1"/>
  <c r="M1223" i="28" s="1"/>
  <c r="M1170" i="28"/>
  <c r="M1196" i="28" s="1"/>
  <c r="M1221" i="28" s="1"/>
  <c r="M1184" i="28"/>
  <c r="M1210" i="28" s="1"/>
  <c r="N1261" i="28" s="1"/>
  <c r="M1177" i="28"/>
  <c r="M1203" i="28" s="1"/>
  <c r="N1254" i="28" s="1"/>
  <c r="M1174" i="28"/>
  <c r="M1200" i="28" s="1"/>
  <c r="M1225" i="28" s="1"/>
  <c r="M1178" i="28"/>
  <c r="M1204" i="28" s="1"/>
  <c r="N1255" i="28" s="1"/>
  <c r="M1176" i="28"/>
  <c r="M1202" i="28" s="1"/>
  <c r="N1253" i="28" s="1"/>
  <c r="M1173" i="28"/>
  <c r="M1199" i="28" s="1"/>
  <c r="M1224" i="28" s="1"/>
  <c r="M1179" i="28"/>
  <c r="M1205" i="28" s="1"/>
  <c r="M1230" i="28" s="1"/>
  <c r="M1168" i="28"/>
  <c r="M1194" i="28" s="1"/>
  <c r="N1245" i="28" s="1"/>
  <c r="M1169" i="28"/>
  <c r="M1195" i="28" s="1"/>
  <c r="M1220" i="28" s="1"/>
  <c r="M1182" i="28"/>
  <c r="M1208" i="28" s="1"/>
  <c r="N1259" i="28" s="1"/>
  <c r="M1167" i="28"/>
  <c r="M1193" i="28" s="1"/>
  <c r="M1218" i="28" s="1"/>
  <c r="M1189" i="28"/>
  <c r="M1215" i="28" s="1"/>
  <c r="M1240" i="28" s="1"/>
  <c r="M1181" i="28"/>
  <c r="M1207" i="28" s="1"/>
  <c r="N1258" i="28" s="1"/>
  <c r="M1183" i="28"/>
  <c r="M1209" i="28" s="1"/>
  <c r="M1234" i="28" s="1"/>
  <c r="M1186" i="28"/>
  <c r="M1212" i="28" s="1"/>
  <c r="N1263" i="28" s="1"/>
  <c r="M1239" i="28"/>
  <c r="N1265" i="28"/>
  <c r="N1252" i="28" l="1"/>
  <c r="N1247" i="28"/>
  <c r="M1238" i="28"/>
  <c r="M1237" i="28"/>
  <c r="N1250" i="28"/>
  <c r="N1244" i="28"/>
  <c r="M1231" i="28"/>
  <c r="N1246" i="28"/>
  <c r="M1219" i="28"/>
  <c r="M1229" i="28"/>
  <c r="N1262" i="28"/>
  <c r="N1248" i="28"/>
  <c r="M1233" i="28"/>
  <c r="M1235" i="28"/>
  <c r="N1249" i="28"/>
  <c r="M1227" i="28"/>
  <c r="M1232" i="28"/>
  <c r="N1256" i="28"/>
  <c r="N1251" i="28"/>
  <c r="N1266" i="28"/>
  <c r="M1228" i="28"/>
  <c r="N1260" i="28"/>
  <c r="M1241" i="28" l="1"/>
  <c r="M1060" i="28" s="1"/>
  <c r="N1267" i="28"/>
  <c r="N1055" i="28" s="1"/>
  <c r="N1068" i="28" s="1"/>
  <c r="M1062" i="28" l="1"/>
  <c r="M1063" i="28" s="1"/>
  <c r="N1054" i="28" s="1"/>
  <c r="N1071" i="28"/>
  <c r="M1069" i="28"/>
  <c r="N1070" i="28" s="1"/>
  <c r="M1065" i="28" l="1"/>
  <c r="N1056" i="28"/>
  <c r="N1057" i="28" s="1"/>
  <c r="N1072" i="28"/>
  <c r="N1059" i="28" l="1"/>
  <c r="N1176" i="28" s="1"/>
  <c r="N1202" i="28" s="1"/>
  <c r="N1227" i="28" s="1"/>
  <c r="N1061" i="28"/>
  <c r="N1181" i="28" l="1"/>
  <c r="N1207" i="28" s="1"/>
  <c r="N1232" i="28" s="1"/>
  <c r="N1171" i="28"/>
  <c r="N1197" i="28" s="1"/>
  <c r="N1222" i="28" s="1"/>
  <c r="N1186" i="28"/>
  <c r="N1212" i="28" s="1"/>
  <c r="N1237" i="28" s="1"/>
  <c r="N1182" i="28"/>
  <c r="N1208" i="28" s="1"/>
  <c r="N1233" i="28" s="1"/>
  <c r="N1187" i="28"/>
  <c r="N1213" i="28" s="1"/>
  <c r="O1264" i="28" s="1"/>
  <c r="N1170" i="28"/>
  <c r="N1196" i="28" s="1"/>
  <c r="O1247" i="28" s="1"/>
  <c r="N1173" i="28"/>
  <c r="N1199" i="28" s="1"/>
  <c r="O1250" i="28" s="1"/>
  <c r="N1168" i="28"/>
  <c r="N1194" i="28" s="1"/>
  <c r="O1245" i="28" s="1"/>
  <c r="N1179" i="28"/>
  <c r="N1205" i="28" s="1"/>
  <c r="N1230" i="28" s="1"/>
  <c r="N1167" i="28"/>
  <c r="N1193" i="28" s="1"/>
  <c r="N1218" i="28" s="1"/>
  <c r="N1169" i="28"/>
  <c r="N1195" i="28" s="1"/>
  <c r="N1220" i="28" s="1"/>
  <c r="N1178" i="28"/>
  <c r="N1204" i="28" s="1"/>
  <c r="O1255" i="28" s="1"/>
  <c r="N1172" i="28"/>
  <c r="N1198" i="28" s="1"/>
  <c r="N1223" i="28" s="1"/>
  <c r="N1174" i="28"/>
  <c r="N1200" i="28" s="1"/>
  <c r="N1225" i="28" s="1"/>
  <c r="N1183" i="28"/>
  <c r="N1209" i="28" s="1"/>
  <c r="O1260" i="28" s="1"/>
  <c r="N1180" i="28"/>
  <c r="N1206" i="28" s="1"/>
  <c r="N1231" i="28" s="1"/>
  <c r="N1189" i="28"/>
  <c r="N1215" i="28" s="1"/>
  <c r="N1240" i="28" s="1"/>
  <c r="N1184" i="28"/>
  <c r="N1210" i="28" s="1"/>
  <c r="O1261" i="28" s="1"/>
  <c r="N1175" i="28"/>
  <c r="N1201" i="28" s="1"/>
  <c r="N1226" i="28" s="1"/>
  <c r="N1177" i="28"/>
  <c r="N1203" i="28" s="1"/>
  <c r="O1254" i="28" s="1"/>
  <c r="N1185" i="28"/>
  <c r="N1211" i="28" s="1"/>
  <c r="N1236" i="28" s="1"/>
  <c r="N1188" i="28"/>
  <c r="N1214" i="28" s="1"/>
  <c r="N1239" i="28" s="1"/>
  <c r="O1253" i="28"/>
  <c r="O1263" i="28" l="1"/>
  <c r="O1258" i="28"/>
  <c r="N1228" i="28"/>
  <c r="N1234" i="28"/>
  <c r="O1257" i="28"/>
  <c r="N1235" i="28"/>
  <c r="O1266" i="28"/>
  <c r="O1252" i="28"/>
  <c r="O1248" i="28"/>
  <c r="O1251" i="28"/>
  <c r="N1238" i="28"/>
  <c r="O1246" i="28"/>
  <c r="O1249" i="28"/>
  <c r="O1256" i="28"/>
  <c r="N1224" i="28"/>
  <c r="O1244" i="28"/>
  <c r="N1221" i="28"/>
  <c r="N1219" i="28"/>
  <c r="O1259" i="28"/>
  <c r="N1229" i="28"/>
  <c r="O1265" i="28"/>
  <c r="O1262" i="28"/>
  <c r="N1241" i="28" l="1"/>
  <c r="N1060" i="28" s="1"/>
  <c r="N1062" i="28" s="1"/>
  <c r="O1056" i="28" s="1"/>
  <c r="O1267" i="28"/>
  <c r="O1055" i="28" s="1"/>
  <c r="O1068" i="28" s="1"/>
  <c r="N1069" i="28" l="1"/>
  <c r="O1070" i="28" s="1"/>
  <c r="N1063" i="28"/>
  <c r="O1054" i="28" s="1"/>
  <c r="O1057" i="28" s="1"/>
  <c r="O1059" i="28" s="1"/>
  <c r="O1071" i="28"/>
  <c r="O1061" i="28" l="1"/>
  <c r="N1065" i="28"/>
  <c r="O1072" i="28"/>
  <c r="O1187" i="28"/>
  <c r="O1213" i="28" s="1"/>
  <c r="O1169" i="28"/>
  <c r="O1195" i="28" s="1"/>
  <c r="O1177" i="28"/>
  <c r="O1203" i="28" s="1"/>
  <c r="O1176" i="28"/>
  <c r="O1202" i="28" s="1"/>
  <c r="O1174" i="28"/>
  <c r="O1200" i="28" s="1"/>
  <c r="O1181" i="28"/>
  <c r="O1207" i="28" s="1"/>
  <c r="O1175" i="28"/>
  <c r="O1201" i="28" s="1"/>
  <c r="O1183" i="28"/>
  <c r="O1209" i="28" s="1"/>
  <c r="O1168" i="28"/>
  <c r="O1194" i="28" s="1"/>
  <c r="O1171" i="28"/>
  <c r="O1197" i="28" s="1"/>
  <c r="O1188" i="28"/>
  <c r="O1214" i="28" s="1"/>
  <c r="O1172" i="28"/>
  <c r="O1198" i="28" s="1"/>
  <c r="O1184" i="28"/>
  <c r="O1210" i="28" s="1"/>
  <c r="O1180" i="28"/>
  <c r="O1206" i="28" s="1"/>
  <c r="O1189" i="28"/>
  <c r="O1215" i="28" s="1"/>
  <c r="O1179" i="28"/>
  <c r="O1205" i="28" s="1"/>
  <c r="O1178" i="28"/>
  <c r="O1204" i="28" s="1"/>
  <c r="O1186" i="28"/>
  <c r="O1212" i="28" s="1"/>
  <c r="O1167" i="28"/>
  <c r="O1193" i="28" s="1"/>
  <c r="O1185" i="28"/>
  <c r="O1211" i="28" s="1"/>
  <c r="O1170" i="28"/>
  <c r="O1196" i="28" s="1"/>
  <c r="O1182" i="28"/>
  <c r="O1208" i="28" s="1"/>
  <c r="O1173" i="28"/>
  <c r="O1199" i="28" s="1"/>
  <c r="O1236" i="28" l="1"/>
  <c r="P1262" i="28"/>
  <c r="O1237" i="28"/>
  <c r="P1263" i="28"/>
  <c r="P1257" i="28"/>
  <c r="O1231" i="28"/>
  <c r="O1223" i="28"/>
  <c r="P1249" i="28"/>
  <c r="O1222" i="28"/>
  <c r="P1248" i="28"/>
  <c r="O1232" i="28"/>
  <c r="P1258" i="28"/>
  <c r="O1227" i="28"/>
  <c r="P1253" i="28"/>
  <c r="O1220" i="28"/>
  <c r="P1246" i="28"/>
  <c r="P1264" i="28"/>
  <c r="O1238" i="28"/>
  <c r="O1224" i="28"/>
  <c r="P1250" i="28"/>
  <c r="P1247" i="28"/>
  <c r="O1221" i="28"/>
  <c r="P1244" i="28"/>
  <c r="O1218" i="28"/>
  <c r="O1229" i="28"/>
  <c r="P1255" i="28"/>
  <c r="P1266" i="28"/>
  <c r="O1240" i="28"/>
  <c r="P1261" i="28"/>
  <c r="O1235" i="28"/>
  <c r="P1265" i="28"/>
  <c r="O1239" i="28"/>
  <c r="O1219" i="28"/>
  <c r="P1245" i="28"/>
  <c r="P1252" i="28"/>
  <c r="O1226" i="28"/>
  <c r="O1225" i="28"/>
  <c r="P1251" i="28"/>
  <c r="P1254" i="28"/>
  <c r="O1228" i="28"/>
  <c r="O1233" i="28"/>
  <c r="P1259" i="28"/>
  <c r="O1230" i="28"/>
  <c r="P1256" i="28"/>
  <c r="P1260" i="28"/>
  <c r="O1234" i="28"/>
  <c r="P1267" i="28" l="1"/>
  <c r="P1055" i="28" s="1"/>
  <c r="P1068" i="28" s="1"/>
  <c r="O1241" i="28"/>
  <c r="O1060" i="28" s="1"/>
  <c r="P1071" i="28" l="1"/>
  <c r="O1062" i="28"/>
  <c r="O1063" i="28" s="1"/>
  <c r="P1054" i="28" s="1"/>
  <c r="O1069" i="28"/>
  <c r="P1070" i="28" s="1"/>
  <c r="P1072" i="28" l="1"/>
  <c r="P1056" i="28"/>
  <c r="P1057" i="28" s="1"/>
  <c r="O1065" i="28"/>
  <c r="P1059" i="28" l="1"/>
  <c r="P1061" i="28"/>
  <c r="P1175" i="28" l="1"/>
  <c r="P1201" i="28" s="1"/>
  <c r="P1179" i="28"/>
  <c r="P1205" i="28" s="1"/>
  <c r="P1170" i="28"/>
  <c r="P1196" i="28" s="1"/>
  <c r="P1189" i="28"/>
  <c r="P1215" i="28" s="1"/>
  <c r="P1167" i="28"/>
  <c r="P1193" i="28" s="1"/>
  <c r="P1187" i="28"/>
  <c r="P1213" i="28" s="1"/>
  <c r="P1186" i="28"/>
  <c r="P1212" i="28" s="1"/>
  <c r="P1183" i="28"/>
  <c r="P1209" i="28" s="1"/>
  <c r="P1180" i="28"/>
  <c r="P1206" i="28" s="1"/>
  <c r="P1173" i="28"/>
  <c r="P1199" i="28" s="1"/>
  <c r="P1177" i="28"/>
  <c r="P1203" i="28" s="1"/>
  <c r="P1188" i="28"/>
  <c r="P1214" i="28" s="1"/>
  <c r="P1168" i="28"/>
  <c r="P1194" i="28" s="1"/>
  <c r="P1184" i="28"/>
  <c r="P1210" i="28" s="1"/>
  <c r="P1185" i="28"/>
  <c r="P1211" i="28" s="1"/>
  <c r="P1174" i="28"/>
  <c r="P1200" i="28" s="1"/>
  <c r="P1181" i="28"/>
  <c r="P1207" i="28" s="1"/>
  <c r="P1176" i="28"/>
  <c r="P1202" i="28" s="1"/>
  <c r="P1172" i="28"/>
  <c r="P1198" i="28" s="1"/>
  <c r="P1178" i="28"/>
  <c r="P1204" i="28" s="1"/>
  <c r="P1171" i="28"/>
  <c r="P1197" i="28" s="1"/>
  <c r="P1182" i="28"/>
  <c r="P1208" i="28" s="1"/>
  <c r="P1169" i="28"/>
  <c r="P1195" i="28" s="1"/>
  <c r="Q1259" i="28" l="1"/>
  <c r="P1233" i="28"/>
  <c r="P1227" i="28"/>
  <c r="Q1253" i="28"/>
  <c r="Q1261" i="28"/>
  <c r="P1235" i="28"/>
  <c r="Q1265" i="28"/>
  <c r="P1239" i="28"/>
  <c r="P1224" i="28"/>
  <c r="Q1250" i="28"/>
  <c r="P1238" i="28"/>
  <c r="Q1264" i="28"/>
  <c r="Q1266" i="28"/>
  <c r="P1240" i="28"/>
  <c r="Q1256" i="28"/>
  <c r="P1230" i="28"/>
  <c r="Q1252" i="28"/>
  <c r="P1226" i="28"/>
  <c r="Q1246" i="28"/>
  <c r="P1220" i="28"/>
  <c r="Q1248" i="28"/>
  <c r="P1222" i="28"/>
  <c r="Q1249" i="28"/>
  <c r="P1223" i="28"/>
  <c r="Q1258" i="28"/>
  <c r="P1232" i="28"/>
  <c r="Q1262" i="28"/>
  <c r="P1236" i="28"/>
  <c r="P1219" i="28"/>
  <c r="Q1245" i="28"/>
  <c r="P1228" i="28"/>
  <c r="Q1254" i="28"/>
  <c r="P1231" i="28"/>
  <c r="Q1257" i="28"/>
  <c r="P1237" i="28"/>
  <c r="Q1263" i="28"/>
  <c r="Q1244" i="28"/>
  <c r="P1218" i="28"/>
  <c r="Q1247" i="28"/>
  <c r="P1221" i="28"/>
  <c r="Q1255" i="28"/>
  <c r="P1229" i="28"/>
  <c r="P1225" i="28"/>
  <c r="Q1251" i="28"/>
  <c r="P1234" i="28"/>
  <c r="Q1260" i="28"/>
  <c r="P1241" i="28" l="1"/>
  <c r="P1060" i="28" s="1"/>
  <c r="Q1267" i="28"/>
  <c r="Q1055" i="28" s="1"/>
  <c r="Q1068" i="28" s="1"/>
  <c r="Q1071" i="28" l="1"/>
  <c r="P1062" i="28"/>
  <c r="P1063" i="28" s="1"/>
  <c r="Q1054" i="28" s="1"/>
  <c r="P1069" i="28"/>
  <c r="Q1070" i="28" s="1"/>
  <c r="Q1072" i="28" l="1"/>
  <c r="Q1056" i="28"/>
  <c r="Q1057" i="28" s="1"/>
  <c r="P1065" i="28"/>
  <c r="Q1059" i="28" l="1"/>
  <c r="Q1061" i="28"/>
  <c r="Q1173" i="28" l="1"/>
  <c r="Q1199" i="28" s="1"/>
  <c r="Q1180" i="28"/>
  <c r="Q1206" i="28" s="1"/>
  <c r="Q1168" i="28"/>
  <c r="Q1194" i="28" s="1"/>
  <c r="Q1188" i="28"/>
  <c r="Q1214" i="28" s="1"/>
  <c r="Q1183" i="28"/>
  <c r="Q1209" i="28" s="1"/>
  <c r="Q1178" i="28"/>
  <c r="Q1204" i="28" s="1"/>
  <c r="Q1175" i="28"/>
  <c r="Q1201" i="28" s="1"/>
  <c r="Q1176" i="28"/>
  <c r="Q1202" i="28" s="1"/>
  <c r="Q1187" i="28"/>
  <c r="Q1213" i="28" s="1"/>
  <c r="Q1179" i="28"/>
  <c r="Q1205" i="28" s="1"/>
  <c r="Q1182" i="28"/>
  <c r="Q1208" i="28" s="1"/>
  <c r="Q1169" i="28"/>
  <c r="Q1195" i="28" s="1"/>
  <c r="Q1172" i="28"/>
  <c r="Q1198" i="28" s="1"/>
  <c r="Q1177" i="28"/>
  <c r="Q1203" i="28" s="1"/>
  <c r="Q1186" i="28"/>
  <c r="Q1212" i="28" s="1"/>
  <c r="Q1185" i="28"/>
  <c r="Q1211" i="28" s="1"/>
  <c r="Q1167" i="28"/>
  <c r="Q1193" i="28" s="1"/>
  <c r="Q1170" i="28"/>
  <c r="Q1196" i="28" s="1"/>
  <c r="Q1189" i="28"/>
  <c r="Q1215" i="28" s="1"/>
  <c r="Q1174" i="28"/>
  <c r="Q1200" i="28" s="1"/>
  <c r="Q1171" i="28"/>
  <c r="Q1197" i="28" s="1"/>
  <c r="Q1181" i="28"/>
  <c r="Q1207" i="28" s="1"/>
  <c r="Q1184" i="28"/>
  <c r="Q1210" i="28" s="1"/>
  <c r="Q1225" i="28" l="1"/>
  <c r="R1251" i="28"/>
  <c r="R1262" i="28"/>
  <c r="Q1236" i="28"/>
  <c r="Q1220" i="28"/>
  <c r="R1246" i="28"/>
  <c r="Q1230" i="28"/>
  <c r="R1256" i="28"/>
  <c r="Q1229" i="28"/>
  <c r="R1255" i="28"/>
  <c r="Q1239" i="28"/>
  <c r="R1265" i="28"/>
  <c r="Q1231" i="28"/>
  <c r="R1257" i="28"/>
  <c r="Q1224" i="28"/>
  <c r="R1250" i="28"/>
  <c r="Q1235" i="28"/>
  <c r="R1261" i="28"/>
  <c r="Q1222" i="28"/>
  <c r="R1248" i="28"/>
  <c r="Q1240" i="28"/>
  <c r="R1266" i="28"/>
  <c r="R1244" i="28"/>
  <c r="Q1218" i="28"/>
  <c r="Q1237" i="28"/>
  <c r="R1263" i="28"/>
  <c r="R1249" i="28"/>
  <c r="Q1223" i="28"/>
  <c r="Q1233" i="28"/>
  <c r="R1259" i="28"/>
  <c r="Q1238" i="28"/>
  <c r="R1264" i="28"/>
  <c r="Q1226" i="28"/>
  <c r="R1252" i="28"/>
  <c r="Q1234" i="28"/>
  <c r="R1260" i="28"/>
  <c r="R1245" i="28"/>
  <c r="Q1219" i="28"/>
  <c r="Q1232" i="28"/>
  <c r="R1258" i="28"/>
  <c r="Q1221" i="28"/>
  <c r="R1247" i="28"/>
  <c r="R1254" i="28"/>
  <c r="Q1228" i="28"/>
  <c r="R1253" i="28"/>
  <c r="Q1227" i="28"/>
  <c r="R1267" i="28" l="1"/>
  <c r="R1055" i="28" s="1"/>
  <c r="R1068" i="28" s="1"/>
  <c r="Q1241" i="28"/>
  <c r="Q1060" i="28" s="1"/>
  <c r="R1071" i="28" l="1"/>
  <c r="Q1062" i="28"/>
  <c r="Q1063" i="28" s="1"/>
  <c r="R1054" i="28" s="1"/>
  <c r="Q1069" i="28"/>
  <c r="R1070" i="28" s="1"/>
  <c r="R1072" i="28" l="1"/>
  <c r="R1056" i="28"/>
  <c r="R1057" i="28" s="1"/>
  <c r="Q1065" i="28"/>
  <c r="R1061" i="28" l="1"/>
  <c r="R1059" i="28"/>
  <c r="R1172" i="28" l="1"/>
  <c r="R1198" i="28" s="1"/>
  <c r="R1184" i="28"/>
  <c r="R1210" i="28" s="1"/>
  <c r="R1169" i="28"/>
  <c r="R1195" i="28" s="1"/>
  <c r="R1171" i="28"/>
  <c r="R1197" i="28" s="1"/>
  <c r="R1167" i="28"/>
  <c r="R1193" i="28" s="1"/>
  <c r="R1176" i="28"/>
  <c r="R1202" i="28" s="1"/>
  <c r="R1177" i="28"/>
  <c r="R1203" i="28" s="1"/>
  <c r="R1186" i="28"/>
  <c r="R1212" i="28" s="1"/>
  <c r="R1188" i="28"/>
  <c r="R1214" i="28" s="1"/>
  <c r="R1168" i="28"/>
  <c r="R1194" i="28" s="1"/>
  <c r="R1175" i="28"/>
  <c r="R1201" i="28" s="1"/>
  <c r="R1180" i="28"/>
  <c r="R1206" i="28" s="1"/>
  <c r="R1178" i="28"/>
  <c r="R1204" i="28" s="1"/>
  <c r="R1189" i="28"/>
  <c r="R1215" i="28" s="1"/>
  <c r="R1185" i="28"/>
  <c r="R1211" i="28" s="1"/>
  <c r="R1174" i="28"/>
  <c r="R1200" i="28" s="1"/>
  <c r="R1182" i="28"/>
  <c r="R1208" i="28" s="1"/>
  <c r="R1181" i="28"/>
  <c r="R1207" i="28" s="1"/>
  <c r="R1170" i="28"/>
  <c r="R1196" i="28" s="1"/>
  <c r="R1183" i="28"/>
  <c r="R1209" i="28" s="1"/>
  <c r="R1173" i="28"/>
  <c r="R1199" i="28" s="1"/>
  <c r="R1179" i="28"/>
  <c r="R1205" i="28" s="1"/>
  <c r="R1187" i="28"/>
  <c r="R1213" i="28" s="1"/>
  <c r="S1264" i="28" l="1"/>
  <c r="R1238" i="28"/>
  <c r="R1224" i="28"/>
  <c r="S1250" i="28"/>
  <c r="R1233" i="28"/>
  <c r="S1259" i="28"/>
  <c r="R1236" i="28"/>
  <c r="S1262" i="28"/>
  <c r="R1229" i="28"/>
  <c r="S1255" i="28"/>
  <c r="S1252" i="28"/>
  <c r="R1226" i="28"/>
  <c r="R1239" i="28"/>
  <c r="S1265" i="28"/>
  <c r="S1254" i="28"/>
  <c r="R1228" i="28"/>
  <c r="S1244" i="28"/>
  <c r="R1218" i="28"/>
  <c r="S1246" i="28"/>
  <c r="R1220" i="28"/>
  <c r="S1249" i="28"/>
  <c r="R1223" i="28"/>
  <c r="S1256" i="28"/>
  <c r="R1230" i="28"/>
  <c r="S1260" i="28"/>
  <c r="R1234" i="28"/>
  <c r="R1232" i="28"/>
  <c r="S1258" i="28"/>
  <c r="R1225" i="28"/>
  <c r="S1251" i="28"/>
  <c r="S1266" i="28"/>
  <c r="R1240" i="28"/>
  <c r="R1231" i="28"/>
  <c r="S1257" i="28"/>
  <c r="S1245" i="28"/>
  <c r="R1219" i="28"/>
  <c r="S1263" i="28"/>
  <c r="R1237" i="28"/>
  <c r="S1253" i="28"/>
  <c r="R1227" i="28"/>
  <c r="S1248" i="28"/>
  <c r="R1222" i="28"/>
  <c r="R1235" i="28"/>
  <c r="S1261" i="28"/>
  <c r="R1221" i="28"/>
  <c r="S1247" i="28"/>
  <c r="S1267" i="28" l="1"/>
  <c r="R1241" i="28"/>
  <c r="R1060" i="28" s="1"/>
  <c r="R1062" i="28" l="1"/>
  <c r="R1063" i="28" s="1"/>
  <c r="R1065" i="28" s="1"/>
  <c r="R1069" i="28"/>
</calcChain>
</file>

<file path=xl/comments1.xml><?xml version="1.0" encoding="utf-8"?>
<comments xmlns="http://schemas.openxmlformats.org/spreadsheetml/2006/main">
  <authors>
    <author>ASUS-K40IJ</author>
  </authors>
  <commentList>
    <comment ref="B931" authorId="0">
      <text>
        <r>
          <rPr>
            <b/>
            <sz val="9"/>
            <color indexed="81"/>
            <rFont val="Tahoma"/>
            <family val="2"/>
          </rPr>
          <t>ASUS-K40IJ:</t>
        </r>
        <r>
          <rPr>
            <sz val="9"/>
            <color indexed="81"/>
            <rFont val="Tahoma"/>
            <family val="2"/>
          </rPr>
          <t xml:space="preserve">
1. Rank Excess Return to Beta (High-Low)
2. Optimum Portfolio consists of Assets which Excess Return to Beta &gt;C*</t>
        </r>
      </text>
    </comment>
  </commentList>
</comments>
</file>

<file path=xl/sharedStrings.xml><?xml version="1.0" encoding="utf-8"?>
<sst xmlns="http://schemas.openxmlformats.org/spreadsheetml/2006/main" count="1727" uniqueCount="196">
  <si>
    <t>Adj Close</t>
  </si>
  <si>
    <t>Volume</t>
  </si>
  <si>
    <t>Close</t>
  </si>
  <si>
    <t>Low</t>
  </si>
  <si>
    <t>High</t>
  </si>
  <si>
    <t>Open</t>
  </si>
  <si>
    <t>Date</t>
  </si>
  <si>
    <t>^JKSE</t>
  </si>
  <si>
    <t>AALI.JK</t>
  </si>
  <si>
    <t>ABDA.JK</t>
  </si>
  <si>
    <t>ACES.JK</t>
  </si>
  <si>
    <t>ADES.JK</t>
  </si>
  <si>
    <t>ADHI.JK</t>
  </si>
  <si>
    <t>ADMF.JK</t>
  </si>
  <si>
    <t>ADMG.JK</t>
  </si>
  <si>
    <t>AGRO.JK</t>
  </si>
  <si>
    <t>AHAP.JK</t>
  </si>
  <si>
    <t>AIMS.JK</t>
  </si>
  <si>
    <t>AISA.JK</t>
  </si>
  <si>
    <t>AKKU.JK</t>
  </si>
  <si>
    <t>AKPI.JK</t>
  </si>
  <si>
    <t>KLBF.JK</t>
  </si>
  <si>
    <t>KOIN.JK</t>
  </si>
  <si>
    <t>KONI.JK</t>
  </si>
  <si>
    <t>KPIG.JK</t>
  </si>
  <si>
    <t>KREN.JK</t>
  </si>
  <si>
    <t>LAMI.JK</t>
  </si>
  <si>
    <t>LAPD.JK</t>
  </si>
  <si>
    <t>LCGP.JK</t>
  </si>
  <si>
    <t>LION.JK</t>
  </si>
  <si>
    <t>LMAS.JK</t>
  </si>
  <si>
    <t>Annual</t>
  </si>
  <si>
    <t>Daily (2010)</t>
  </si>
  <si>
    <t>Exp. Return</t>
  </si>
  <si>
    <t>Varians</t>
  </si>
  <si>
    <t>St. Dev</t>
  </si>
  <si>
    <t>Covariance</t>
  </si>
  <si>
    <t>Systematic Risk</t>
  </si>
  <si>
    <t>Unsystematic Risk</t>
  </si>
  <si>
    <t>Total Risk</t>
  </si>
  <si>
    <r>
      <t>b</t>
    </r>
    <r>
      <rPr>
        <vertAlign val="subscript"/>
        <sz val="10"/>
        <rFont val="Calibri"/>
        <family val="2"/>
        <scheme val="minor"/>
      </rPr>
      <t>i</t>
    </r>
    <r>
      <rPr>
        <vertAlign val="superscript"/>
        <sz val="10"/>
        <rFont val="Symbol"/>
        <family val="1"/>
        <charset val="2"/>
      </rPr>
      <t>2</t>
    </r>
    <r>
      <rPr>
        <sz val="10"/>
        <rFont val="Symbol"/>
        <family val="1"/>
        <charset val="2"/>
      </rPr>
      <t>s</t>
    </r>
    <r>
      <rPr>
        <vertAlign val="subscript"/>
        <sz val="10"/>
        <rFont val="Calibri"/>
        <family val="2"/>
        <scheme val="minor"/>
      </rPr>
      <t>m</t>
    </r>
    <r>
      <rPr>
        <vertAlign val="superscript"/>
        <sz val="10"/>
        <rFont val="Symbol"/>
        <family val="1"/>
        <charset val="2"/>
      </rPr>
      <t>2</t>
    </r>
  </si>
  <si>
    <r>
      <t>s</t>
    </r>
    <r>
      <rPr>
        <vertAlign val="subscript"/>
        <sz val="10"/>
        <rFont val="Calibri"/>
        <family val="2"/>
        <scheme val="minor"/>
      </rPr>
      <t>ei</t>
    </r>
    <r>
      <rPr>
        <vertAlign val="superscript"/>
        <sz val="10"/>
        <rFont val="Symbol"/>
        <family val="1"/>
        <charset val="2"/>
      </rPr>
      <t>2</t>
    </r>
  </si>
  <si>
    <t>Beta</t>
  </si>
  <si>
    <r>
      <t>s</t>
    </r>
    <r>
      <rPr>
        <vertAlign val="subscript"/>
        <sz val="10"/>
        <rFont val="Calibri"/>
        <family val="2"/>
        <scheme val="minor"/>
      </rPr>
      <t>i</t>
    </r>
    <r>
      <rPr>
        <vertAlign val="superscript"/>
        <sz val="10"/>
        <rFont val="Symbol"/>
        <family val="1"/>
        <charset val="2"/>
      </rPr>
      <t>2</t>
    </r>
  </si>
  <si>
    <t>Stock</t>
  </si>
  <si>
    <r>
      <t>s</t>
    </r>
    <r>
      <rPr>
        <vertAlign val="subscript"/>
        <sz val="10"/>
        <rFont val="Calibri"/>
        <family val="2"/>
        <scheme val="minor"/>
      </rPr>
      <t>m</t>
    </r>
    <r>
      <rPr>
        <vertAlign val="superscript"/>
        <sz val="10"/>
        <rFont val="Symbol"/>
        <family val="1"/>
        <charset val="2"/>
      </rPr>
      <t>2</t>
    </r>
  </si>
  <si>
    <t>C*</t>
  </si>
  <si>
    <t>W/O Short Sale</t>
  </si>
  <si>
    <t>W/ Short Sale</t>
  </si>
  <si>
    <t>Total Zi</t>
  </si>
  <si>
    <t>% of Market Volume</t>
  </si>
  <si>
    <t>Corr. Coeff.</t>
  </si>
  <si>
    <t>Mrkt. Cap.</t>
  </si>
  <si>
    <t>Mrkt. Cap</t>
  </si>
  <si>
    <t>Mrkt. Cap (%)</t>
  </si>
  <si>
    <t>Unsorted Rank</t>
  </si>
  <si>
    <t>Sorted Rank</t>
  </si>
  <si>
    <t>Hypothetical Capital</t>
  </si>
  <si>
    <t>Rf (Annual)</t>
  </si>
  <si>
    <t>Day w/ Trans %(Yr)</t>
  </si>
  <si>
    <t>Day w/ Trans %(3 Mth)</t>
  </si>
  <si>
    <t>Day w/ Trans %(3Mth)</t>
  </si>
  <si>
    <t>Trans (3 Mth)</t>
  </si>
  <si>
    <t>Trans % (Yr)</t>
  </si>
  <si>
    <t>Trans (Yr)</t>
  </si>
  <si>
    <t>Day (Yr)</t>
  </si>
  <si>
    <t>Day (3 Mth)</t>
  </si>
  <si>
    <t>Trans % (3 Mth)</t>
  </si>
  <si>
    <t>Modified Zi</t>
  </si>
  <si>
    <t>Modified Xi</t>
  </si>
  <si>
    <t>Xi</t>
  </si>
  <si>
    <t>Buy Price</t>
  </si>
  <si>
    <t>Sell Price</t>
  </si>
  <si>
    <t>Initial Cash</t>
  </si>
  <si>
    <t>from Selling</t>
  </si>
  <si>
    <t>(for Buying)</t>
  </si>
  <si>
    <t>from Borrowing</t>
  </si>
  <si>
    <t>(for Lending)</t>
  </si>
  <si>
    <t>Interest - Net</t>
  </si>
  <si>
    <t>Allocated Investment</t>
  </si>
  <si>
    <t>Lot Bought</t>
  </si>
  <si>
    <t xml:space="preserve">Buy Cost </t>
  </si>
  <si>
    <t>Sell Cost</t>
  </si>
  <si>
    <t>Trading Outflow</t>
  </si>
  <si>
    <t>Trading Inflow</t>
  </si>
  <si>
    <t>Lot/Share</t>
  </si>
  <si>
    <t>Exp Return</t>
  </si>
  <si>
    <t>Port Exp. Return</t>
  </si>
  <si>
    <t>Mod. Xi</t>
  </si>
  <si>
    <t>StDev</t>
  </si>
  <si>
    <t>Port Optimal</t>
  </si>
  <si>
    <t>Risk Free</t>
  </si>
  <si>
    <t>Y</t>
  </si>
  <si>
    <t>X</t>
  </si>
  <si>
    <t>k</t>
  </si>
  <si>
    <t>E(Rc)</t>
  </si>
  <si>
    <t>A</t>
  </si>
  <si>
    <t>U</t>
  </si>
  <si>
    <t>Risky</t>
  </si>
  <si>
    <t>Risky Allocation</t>
  </si>
  <si>
    <t>Risk Free Allocation</t>
  </si>
  <si>
    <t>(Allocated for Buying)</t>
  </si>
  <si>
    <t>Balance</t>
  </si>
  <si>
    <t>Net Worth</t>
  </si>
  <si>
    <t>for Buying (Lagged)</t>
  </si>
  <si>
    <t>Rp</t>
  </si>
  <si>
    <r>
      <t>s</t>
    </r>
    <r>
      <rPr>
        <sz val="8"/>
        <rFont val="Arial"/>
        <family val="2"/>
      </rPr>
      <t>p</t>
    </r>
  </si>
  <si>
    <t>Rm</t>
  </si>
  <si>
    <r>
      <t>s</t>
    </r>
    <r>
      <rPr>
        <sz val="8"/>
        <rFont val="Arial"/>
        <family val="2"/>
      </rPr>
      <t>m</t>
    </r>
  </si>
  <si>
    <t>Bp</t>
  </si>
  <si>
    <t>Bi</t>
  </si>
  <si>
    <t>Excess Return to Variability( Sharpe)</t>
  </si>
  <si>
    <t>Rf</t>
  </si>
  <si>
    <t>Excess Return to Non Diversifiable Risk</t>
  </si>
  <si>
    <t>Net Performance - No Transaction Cost</t>
  </si>
  <si>
    <t>Net Performance</t>
  </si>
  <si>
    <t>Transaction Cost</t>
  </si>
  <si>
    <t>Differential Return with Risk Measured by Standard Deviation</t>
  </si>
  <si>
    <t>Differential Return When Risk Is Measured by Beta</t>
  </si>
  <si>
    <t>Interval</t>
  </si>
  <si>
    <t>2 Covariance</t>
  </si>
  <si>
    <t>Exp.Return</t>
  </si>
  <si>
    <t>Weight</t>
  </si>
  <si>
    <t>Expected Return</t>
  </si>
  <si>
    <t>Inverse of Covariance Matrix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</si>
  <si>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</si>
  <si>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</si>
  <si>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</si>
  <si>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</si>
  <si>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</si>
  <si>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</si>
  <si>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</si>
  <si>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</si>
  <si>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</si>
  <si>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</si>
  <si>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</si>
  <si>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</si>
  <si>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</si>
  <si>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</si>
  <si>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</si>
  <si>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</si>
  <si>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</si>
  <si>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</si>
  <si>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</si>
  <si>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</si>
  <si>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</si>
  <si>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</si>
  <si>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</si>
  <si>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l1</t>
  </si>
  <si>
    <t>l2</t>
  </si>
  <si>
    <t>Std Dev</t>
  </si>
  <si>
    <t>Variance Port</t>
  </si>
  <si>
    <t>Std. Dev Port</t>
  </si>
  <si>
    <t>Titik Optimum</t>
  </si>
  <si>
    <t>x</t>
  </si>
  <si>
    <t>=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</si>
  <si>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</si>
  <si>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</si>
  <si>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</si>
  <si>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</si>
  <si>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</si>
  <si>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</si>
  <si>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</si>
  <si>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</si>
  <si>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</si>
  <si>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</si>
  <si>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</si>
  <si>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</si>
  <si>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</si>
  <si>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</si>
  <si>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</si>
  <si>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</si>
  <si>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</si>
  <si>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</si>
  <si>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</si>
  <si>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Z20</t>
  </si>
  <si>
    <t>Z21</t>
  </si>
  <si>
    <t>Z22</t>
  </si>
  <si>
    <t>Z23</t>
  </si>
  <si>
    <t>Z24</t>
  </si>
  <si>
    <t>Ri-Rf</t>
  </si>
  <si>
    <t>W x Exp. Return</t>
  </si>
  <si>
    <t>E(Rp)</t>
  </si>
  <si>
    <r>
      <t>s</t>
    </r>
    <r>
      <rPr>
        <sz val="8"/>
        <rFont val="Calibri"/>
        <family val="2"/>
        <scheme val="minor"/>
      </rPr>
      <t>p</t>
    </r>
  </si>
  <si>
    <t>Y (risky)</t>
  </si>
  <si>
    <t>Y (risky free)</t>
  </si>
  <si>
    <t>U max</t>
  </si>
  <si>
    <r>
      <t>s</t>
    </r>
    <r>
      <rPr>
        <b/>
        <sz val="8"/>
        <rFont val="Arial"/>
        <family val="2"/>
      </rPr>
      <t>C</t>
    </r>
  </si>
  <si>
    <t>Bi x Modified Xi</t>
  </si>
  <si>
    <t>B</t>
  </si>
  <si>
    <t>E(Rp)-E(Rc)</t>
  </si>
  <si>
    <r>
      <t>s</t>
    </r>
    <r>
      <rPr>
        <sz val="8"/>
        <rFont val="Arial"/>
        <family val="2"/>
      </rPr>
      <t>c</t>
    </r>
  </si>
  <si>
    <r>
      <t>s</t>
    </r>
    <r>
      <rPr>
        <sz val="8"/>
        <rFont val="Calibri"/>
        <family val="2"/>
        <scheme val="minor"/>
      </rPr>
      <t>p-</t>
    </r>
    <r>
      <rPr>
        <sz val="8"/>
        <rFont val="Symbol"/>
        <family val="1"/>
        <charset val="2"/>
      </rPr>
      <t>s</t>
    </r>
    <r>
      <rPr>
        <sz val="8"/>
        <rFont val="Calibri"/>
        <family val="2"/>
        <scheme val="minor"/>
      </rPr>
      <t>c</t>
    </r>
  </si>
  <si>
    <r>
      <t>|E(Rp)-E(Rc)|+|</t>
    </r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Calibri"/>
        <family val="2"/>
      </rPr>
      <t>p-</t>
    </r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Calibri"/>
        <family val="2"/>
      </rPr>
      <t>c|</t>
    </r>
  </si>
  <si>
    <t>Buy Date</t>
  </si>
  <si>
    <t>Project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</si>
</sst>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3" formatCode="_(* #,##0.00_);_(* \(#,##0.00\);_(* &quot;-&quot;??_);_(@_)"/>
    <numFmt numFmtId="164" formatCode="0.0000%"/>
    <numFmt numFmtId="165" formatCode="#,##0.0000_);[Red]\(#,##0.0000\)"/>
    <numFmt numFmtId="166" formatCode="[$-F800]dddd\,\ mmmm\ dd\,\ yyyy"/>
    <numFmt numFmtId="167" formatCode="_(* #,##0_);_(* \(#,##0\);_(* &quot;-&quot;??_);_(@_)"/>
    <numFmt numFmtId="168" formatCode="[$-409]dd\-mmm\-yy;@"/>
    <numFmt numFmtId="169" formatCode="[$-409]d\-mmm\-yy;@"/>
    <numFmt numFmtId="170" formatCode="0.0%"/>
    <numFmt numFmtId="171" formatCode="0.00000%"/>
    <numFmt numFmtId="172" formatCode="_(* #,##0.0000_);_(* \(#,##0.0000\);_(* &quot;-&quot;??_);_(@_)"/>
    <numFmt numFmtId="173" formatCode="_(* #,##0.000000_);_(* \(#,##0.000000\);_(* &quot;-&quot;??_);_(@_)"/>
    <numFmt numFmtId="174" formatCode="#,##0.000000_);[Red]\(#,##0.000000\)"/>
    <numFmt numFmtId="175" formatCode="#,##0.0000000_);[Red]\(#,##0.0000000\)"/>
    <numFmt numFmtId="176" formatCode="0.000"/>
    <numFmt numFmtId="177" formatCode="_(* #,##0.000000_);_(* \(#,##0.000000\);_(* &quot;-&quot;???????_);_(@_)"/>
    <numFmt numFmtId="178" formatCode="0.000000"/>
    <numFmt numFmtId="179" formatCode="0.000%"/>
    <numFmt numFmtId="180" formatCode="#,##0.000_);[Red]\(#,##0.000\)"/>
    <numFmt numFmtId="181" formatCode="0.00000"/>
  </numFmts>
  <fonts count="37" x14ac:knownFonts="1">
    <font>
      <sz val="8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Symbol"/>
      <family val="1"/>
      <charset val="2"/>
    </font>
    <font>
      <vertAlign val="superscript"/>
      <sz val="10"/>
      <name val="Symbol"/>
      <family val="1"/>
      <charset val="2"/>
    </font>
    <font>
      <vertAlign val="subscript"/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0"/>
      <name val="Arial"/>
      <family val="2"/>
    </font>
    <font>
      <sz val="8"/>
      <name val="Symbol"/>
      <family val="1"/>
      <charset val="2"/>
    </font>
    <font>
      <sz val="8"/>
      <name val="Arial"/>
      <family val="2"/>
    </font>
    <font>
      <sz val="8"/>
      <name val="Calibri"/>
      <family val="2"/>
      <scheme val="minor"/>
    </font>
    <font>
      <b/>
      <sz val="8"/>
      <name val="Symbol"/>
      <family val="1"/>
      <charset val="2"/>
    </font>
    <font>
      <b/>
      <sz val="8"/>
      <name val="Arial"/>
      <family val="2"/>
    </font>
    <font>
      <sz val="8"/>
      <color theme="1"/>
      <name val="Symbol"/>
      <family val="1"/>
      <charset val="2"/>
    </font>
  </fonts>
  <fills count="3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8">
    <xf numFmtId="0" fontId="0" fillId="0" borderId="0"/>
    <xf numFmtId="0" fontId="12" fillId="0" borderId="0" applyNumberFormat="0" applyFill="0" applyBorder="0" applyAlignment="0" applyProtection="0"/>
    <xf numFmtId="0" fontId="13" fillId="0" borderId="1" applyNumberFormat="0" applyFill="0" applyAlignment="0" applyProtection="0"/>
    <xf numFmtId="0" fontId="14" fillId="0" borderId="2" applyNumberFormat="0" applyFill="0" applyAlignment="0" applyProtection="0"/>
    <xf numFmtId="0" fontId="15" fillId="0" borderId="3" applyNumberFormat="0" applyFill="0" applyAlignment="0" applyProtection="0"/>
    <xf numFmtId="0" fontId="15" fillId="0" borderId="0" applyNumberFormat="0" applyFill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4" applyNumberFormat="0" applyAlignment="0" applyProtection="0"/>
    <xf numFmtId="0" fontId="20" fillId="7" borderId="5" applyNumberFormat="0" applyAlignment="0" applyProtection="0"/>
    <xf numFmtId="0" fontId="21" fillId="7" borderId="4" applyNumberFormat="0" applyAlignment="0" applyProtection="0"/>
    <xf numFmtId="0" fontId="22" fillId="0" borderId="6" applyNumberFormat="0" applyFill="0" applyAlignment="0" applyProtection="0"/>
    <xf numFmtId="0" fontId="23" fillId="8" borderId="7" applyNumberFormat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27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27" fillId="33" borderId="0" applyNumberFormat="0" applyBorder="0" applyAlignment="0" applyProtection="0"/>
    <xf numFmtId="0" fontId="5" fillId="0" borderId="0"/>
    <xf numFmtId="0" fontId="5" fillId="9" borderId="8" applyNumberFormat="0" applyFont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30" fillId="0" borderId="0"/>
    <xf numFmtId="43" fontId="30" fillId="0" borderId="0" applyFont="0" applyFill="0" applyBorder="0" applyAlignment="0" applyProtection="0"/>
    <xf numFmtId="0" fontId="2" fillId="0" borderId="0"/>
    <xf numFmtId="9" fontId="30" fillId="0" borderId="0" applyFont="0" applyFill="0" applyBorder="0" applyAlignment="0" applyProtection="0"/>
    <xf numFmtId="0" fontId="1" fillId="0" borderId="0"/>
  </cellStyleXfs>
  <cellXfs count="139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40" fontId="0" fillId="0" borderId="0" xfId="0" applyNumberFormat="1"/>
    <xf numFmtId="0" fontId="6" fillId="0" borderId="0" xfId="0" applyFont="1" applyFill="1" applyAlignment="1">
      <alignment horizontal="center"/>
    </xf>
    <xf numFmtId="38" fontId="0" fillId="0" borderId="0" xfId="0" applyNumberFormat="1"/>
    <xf numFmtId="0" fontId="0" fillId="0" borderId="0" xfId="0" applyAlignment="1">
      <alignment horizontal="right"/>
    </xf>
    <xf numFmtId="40" fontId="11" fillId="0" borderId="0" xfId="0" applyNumberFormat="1" applyFont="1" applyAlignment="1">
      <alignment horizontal="right"/>
    </xf>
    <xf numFmtId="0" fontId="11" fillId="0" borderId="0" xfId="0" applyFont="1"/>
    <xf numFmtId="165" fontId="0" fillId="0" borderId="0" xfId="0" applyNumberFormat="1"/>
    <xf numFmtId="14" fontId="0" fillId="0" borderId="0" xfId="0" applyNumberFormat="1" applyFont="1"/>
    <xf numFmtId="40" fontId="0" fillId="0" borderId="0" xfId="0" applyNumberFormat="1" applyFont="1"/>
    <xf numFmtId="0" fontId="0" fillId="0" borderId="0" xfId="0" applyFont="1"/>
    <xf numFmtId="38" fontId="0" fillId="0" borderId="0" xfId="0" applyNumberFormat="1" applyFont="1"/>
    <xf numFmtId="14" fontId="28" fillId="0" borderId="0" xfId="41" applyNumberFormat="1" applyFont="1"/>
    <xf numFmtId="14" fontId="11" fillId="0" borderId="11" xfId="0" applyNumberFormat="1" applyFont="1" applyBorder="1"/>
    <xf numFmtId="14" fontId="11" fillId="0" borderId="10" xfId="0" applyNumberFormat="1" applyFont="1" applyBorder="1"/>
    <xf numFmtId="0" fontId="11" fillId="0" borderId="11" xfId="0" applyFont="1" applyBorder="1"/>
    <xf numFmtId="0" fontId="11" fillId="0" borderId="10" xfId="0" applyFont="1" applyBorder="1"/>
    <xf numFmtId="0" fontId="0" fillId="0" borderId="0" xfId="0" applyNumberFormat="1"/>
    <xf numFmtId="2" fontId="0" fillId="0" borderId="0" xfId="0" applyNumberFormat="1"/>
    <xf numFmtId="0" fontId="0" fillId="34" borderId="0" xfId="0" applyFill="1"/>
    <xf numFmtId="14" fontId="0" fillId="34" borderId="0" xfId="0" applyNumberFormat="1" applyFill="1"/>
    <xf numFmtId="40" fontId="0" fillId="34" borderId="0" xfId="0" applyNumberFormat="1" applyFill="1"/>
    <xf numFmtId="166" fontId="0" fillId="34" borderId="0" xfId="0" applyNumberFormat="1" applyFill="1"/>
    <xf numFmtId="10" fontId="0" fillId="0" borderId="0" xfId="0" applyNumberFormat="1" applyBorder="1"/>
    <xf numFmtId="38" fontId="0" fillId="0" borderId="0" xfId="0" applyNumberFormat="1" applyBorder="1"/>
    <xf numFmtId="10" fontId="0" fillId="0" borderId="0" xfId="72" applyNumberFormat="1" applyFont="1"/>
    <xf numFmtId="167" fontId="0" fillId="0" borderId="0" xfId="71" applyNumberFormat="1" applyFont="1"/>
    <xf numFmtId="168" fontId="0" fillId="0" borderId="0" xfId="0" applyNumberFormat="1"/>
    <xf numFmtId="168" fontId="11" fillId="0" borderId="0" xfId="0" applyNumberFormat="1" applyFont="1"/>
    <xf numFmtId="40" fontId="0" fillId="0" borderId="0" xfId="72" applyNumberFormat="1" applyFont="1"/>
    <xf numFmtId="40" fontId="0" fillId="0" borderId="0" xfId="72" applyNumberFormat="1" applyFont="1" applyBorder="1"/>
    <xf numFmtId="0" fontId="0" fillId="0" borderId="10" xfId="0" applyBorder="1"/>
    <xf numFmtId="169" fontId="0" fillId="0" borderId="0" xfId="0" applyNumberFormat="1" applyFont="1"/>
    <xf numFmtId="169" fontId="0" fillId="0" borderId="0" xfId="0" applyNumberFormat="1"/>
    <xf numFmtId="40" fontId="0" fillId="0" borderId="10" xfId="0" applyNumberFormat="1" applyBorder="1"/>
    <xf numFmtId="170" fontId="0" fillId="0" borderId="0" xfId="72" applyNumberFormat="1" applyFont="1"/>
    <xf numFmtId="164" fontId="0" fillId="0" borderId="0" xfId="72" applyNumberFormat="1" applyFont="1"/>
    <xf numFmtId="171" fontId="0" fillId="0" borderId="0" xfId="72" applyNumberFormat="1" applyFont="1"/>
    <xf numFmtId="172" fontId="0" fillId="0" borderId="0" xfId="71" applyNumberFormat="1" applyFont="1"/>
    <xf numFmtId="173" fontId="0" fillId="0" borderId="0" xfId="71" applyNumberFormat="1" applyFont="1"/>
    <xf numFmtId="174" fontId="0" fillId="0" borderId="0" xfId="0" applyNumberFormat="1"/>
    <xf numFmtId="174" fontId="0" fillId="2" borderId="0" xfId="0" applyNumberFormat="1" applyFill="1"/>
    <xf numFmtId="40" fontId="0" fillId="0" borderId="10" xfId="0" applyNumberFormat="1" applyFont="1" applyBorder="1"/>
    <xf numFmtId="10" fontId="11" fillId="0" borderId="11" xfId="0" applyNumberFormat="1" applyFont="1" applyBorder="1"/>
    <xf numFmtId="175" fontId="0" fillId="0" borderId="0" xfId="0" applyNumberFormat="1"/>
    <xf numFmtId="0" fontId="0" fillId="0" borderId="11" xfId="0" applyBorder="1"/>
    <xf numFmtId="10" fontId="0" fillId="0" borderId="0" xfId="72" applyNumberFormat="1" applyFont="1" applyBorder="1"/>
    <xf numFmtId="43" fontId="0" fillId="0" borderId="0" xfId="71" applyFont="1"/>
    <xf numFmtId="174" fontId="0" fillId="35" borderId="0" xfId="0" applyNumberFormat="1" applyFill="1"/>
    <xf numFmtId="175" fontId="0" fillId="35" borderId="0" xfId="0" applyNumberFormat="1" applyFill="1"/>
    <xf numFmtId="172" fontId="0" fillId="0" borderId="0" xfId="0" applyNumberFormat="1"/>
    <xf numFmtId="173" fontId="0" fillId="0" borderId="0" xfId="0" applyNumberFormat="1"/>
    <xf numFmtId="0" fontId="31" fillId="0" borderId="0" xfId="73" applyFont="1" applyFill="1"/>
    <xf numFmtId="177" fontId="0" fillId="0" borderId="0" xfId="0" applyNumberFormat="1"/>
    <xf numFmtId="176" fontId="0" fillId="0" borderId="0" xfId="0" applyNumberFormat="1"/>
    <xf numFmtId="40" fontId="0" fillId="0" borderId="0" xfId="0" applyNumberFormat="1" applyFont="1" applyBorder="1"/>
    <xf numFmtId="40" fontId="0" fillId="0" borderId="17" xfId="0" applyNumberFormat="1" applyFont="1" applyBorder="1"/>
    <xf numFmtId="10" fontId="0" fillId="36" borderId="12" xfId="0" applyNumberFormat="1" applyFont="1" applyFill="1" applyBorder="1"/>
    <xf numFmtId="10" fontId="0" fillId="36" borderId="14" xfId="0" applyNumberFormat="1" applyFont="1" applyFill="1" applyBorder="1"/>
    <xf numFmtId="10" fontId="0" fillId="36" borderId="15" xfId="0" applyNumberFormat="1" applyFont="1" applyFill="1" applyBorder="1"/>
    <xf numFmtId="0" fontId="0" fillId="36" borderId="0" xfId="0" applyNumberFormat="1" applyFill="1"/>
    <xf numFmtId="10" fontId="0" fillId="36" borderId="0" xfId="72" applyNumberFormat="1" applyFont="1" applyFill="1"/>
    <xf numFmtId="10" fontId="0" fillId="36" borderId="17" xfId="72" applyNumberFormat="1" applyFont="1" applyFill="1" applyBorder="1"/>
    <xf numFmtId="10" fontId="0" fillId="36" borderId="10" xfId="72" applyNumberFormat="1" applyFont="1" applyFill="1" applyBorder="1"/>
    <xf numFmtId="175" fontId="11" fillId="0" borderId="0" xfId="0" applyNumberFormat="1" applyFont="1"/>
    <xf numFmtId="165" fontId="0" fillId="0" borderId="0" xfId="72" applyNumberFormat="1" applyFont="1"/>
    <xf numFmtId="165" fontId="0" fillId="0" borderId="0" xfId="71" applyNumberFormat="1" applyFont="1"/>
    <xf numFmtId="0" fontId="0" fillId="0" borderId="0" xfId="0" applyFill="1"/>
    <xf numFmtId="40" fontId="0" fillId="0" borderId="0" xfId="0" applyNumberFormat="1" applyFill="1"/>
    <xf numFmtId="40" fontId="0" fillId="0" borderId="0" xfId="0" applyNumberFormat="1" applyFont="1" applyFill="1"/>
    <xf numFmtId="40" fontId="0" fillId="0" borderId="10" xfId="0" applyNumberFormat="1" applyFont="1" applyFill="1" applyBorder="1"/>
    <xf numFmtId="0" fontId="0" fillId="0" borderId="0" xfId="0" applyBorder="1"/>
    <xf numFmtId="0" fontId="33" fillId="0" borderId="0" xfId="73" applyFont="1" applyFill="1"/>
    <xf numFmtId="178" fontId="0" fillId="0" borderId="0" xfId="0" applyNumberFormat="1"/>
    <xf numFmtId="169" fontId="0" fillId="0" borderId="10" xfId="0" applyNumberFormat="1" applyBorder="1"/>
    <xf numFmtId="169" fontId="11" fillId="0" borderId="11" xfId="0" applyNumberFormat="1" applyFont="1" applyBorder="1"/>
    <xf numFmtId="171" fontId="0" fillId="0" borderId="0" xfId="0" applyNumberFormat="1"/>
    <xf numFmtId="14" fontId="11" fillId="0" borderId="0" xfId="0" applyNumberFormat="1" applyFont="1"/>
    <xf numFmtId="10" fontId="0" fillId="37" borderId="0" xfId="72" applyNumberFormat="1" applyFont="1" applyFill="1"/>
    <xf numFmtId="0" fontId="11" fillId="0" borderId="16" xfId="0" applyFont="1" applyBorder="1"/>
    <xf numFmtId="164" fontId="0" fillId="0" borderId="10" xfId="72" applyNumberFormat="1" applyFont="1" applyBorder="1"/>
    <xf numFmtId="10" fontId="0" fillId="0" borderId="10" xfId="72" applyNumberFormat="1" applyFont="1" applyBorder="1"/>
    <xf numFmtId="0" fontId="11" fillId="0" borderId="0" xfId="0" applyFont="1" applyBorder="1"/>
    <xf numFmtId="0" fontId="0" fillId="0" borderId="10" xfId="0" applyNumberFormat="1" applyBorder="1"/>
    <xf numFmtId="164" fontId="0" fillId="0" borderId="18" xfId="0" applyNumberFormat="1" applyBorder="1"/>
    <xf numFmtId="164" fontId="29" fillId="0" borderId="19" xfId="72" applyNumberFormat="1" applyFont="1" applyBorder="1"/>
    <xf numFmtId="10" fontId="11" fillId="0" borderId="0" xfId="0" applyNumberFormat="1" applyFont="1" applyBorder="1"/>
    <xf numFmtId="10" fontId="11" fillId="0" borderId="0" xfId="0" applyNumberFormat="1" applyFont="1" applyFill="1" applyBorder="1"/>
    <xf numFmtId="164" fontId="11" fillId="0" borderId="0" xfId="72" applyNumberFormat="1" applyFont="1"/>
    <xf numFmtId="174" fontId="11" fillId="0" borderId="0" xfId="72" applyNumberFormat="1" applyFont="1"/>
    <xf numFmtId="174" fontId="11" fillId="0" borderId="0" xfId="0" applyNumberFormat="1" applyFont="1"/>
    <xf numFmtId="0" fontId="31" fillId="0" borderId="0" xfId="0" applyFont="1" applyFill="1" applyAlignment="1">
      <alignment horizontal="left"/>
    </xf>
    <xf numFmtId="0" fontId="31" fillId="0" borderId="10" xfId="0" applyFont="1" applyFill="1" applyBorder="1" applyAlignment="1">
      <alignment horizontal="left"/>
    </xf>
    <xf numFmtId="164" fontId="0" fillId="0" borderId="10" xfId="0" applyNumberFormat="1" applyBorder="1"/>
    <xf numFmtId="164" fontId="0" fillId="0" borderId="0" xfId="0" applyNumberFormat="1" applyBorder="1"/>
    <xf numFmtId="0" fontId="11" fillId="0" borderId="0" xfId="0" applyNumberFormat="1" applyFont="1" applyBorder="1"/>
    <xf numFmtId="175" fontId="0" fillId="35" borderId="0" xfId="0" applyNumberFormat="1" applyFill="1" applyBorder="1"/>
    <xf numFmtId="175" fontId="0" fillId="0" borderId="0" xfId="0" applyNumberFormat="1" applyBorder="1"/>
    <xf numFmtId="164" fontId="0" fillId="0" borderId="14" xfId="0" applyNumberFormat="1" applyBorder="1"/>
    <xf numFmtId="179" fontId="11" fillId="0" borderId="0" xfId="72" applyNumberFormat="1" applyFont="1"/>
    <xf numFmtId="0" fontId="11" fillId="0" borderId="20" xfId="0" applyFont="1" applyBorder="1"/>
    <xf numFmtId="9" fontId="0" fillId="0" borderId="14" xfId="72" applyFont="1" applyBorder="1"/>
    <xf numFmtId="0" fontId="0" fillId="0" borderId="0" xfId="0" applyAlignment="1">
      <alignment horizontal="left"/>
    </xf>
    <xf numFmtId="0" fontId="31" fillId="0" borderId="0" xfId="0" applyFont="1" applyFill="1" applyBorder="1" applyAlignment="1">
      <alignment horizontal="left"/>
    </xf>
    <xf numFmtId="0" fontId="11" fillId="0" borderId="0" xfId="0" applyFont="1" applyAlignment="1">
      <alignment horizontal="center"/>
    </xf>
    <xf numFmtId="180" fontId="0" fillId="0" borderId="0" xfId="0" applyNumberFormat="1"/>
    <xf numFmtId="171" fontId="11" fillId="0" borderId="0" xfId="72" applyNumberFormat="1" applyFont="1"/>
    <xf numFmtId="10" fontId="11" fillId="34" borderId="0" xfId="0" applyNumberFormat="1" applyFont="1" applyFill="1" applyBorder="1"/>
    <xf numFmtId="164" fontId="0" fillId="34" borderId="0" xfId="0" applyNumberFormat="1" applyFill="1" applyBorder="1"/>
    <xf numFmtId="164" fontId="0" fillId="34" borderId="0" xfId="72" applyNumberFormat="1" applyFont="1" applyFill="1"/>
    <xf numFmtId="174" fontId="0" fillId="0" borderId="0" xfId="0" applyNumberFormat="1" applyAlignment="1">
      <alignment horizontal="left"/>
    </xf>
    <xf numFmtId="174" fontId="11" fillId="34" borderId="0" xfId="0" applyNumberFormat="1" applyFont="1" applyFill="1"/>
    <xf numFmtId="165" fontId="0" fillId="34" borderId="0" xfId="0" applyNumberFormat="1" applyFill="1"/>
    <xf numFmtId="10" fontId="0" fillId="34" borderId="0" xfId="72" applyNumberFormat="1" applyFont="1" applyFill="1"/>
    <xf numFmtId="165" fontId="11" fillId="0" borderId="0" xfId="0" applyNumberFormat="1" applyFont="1"/>
    <xf numFmtId="174" fontId="11" fillId="0" borderId="0" xfId="0" applyNumberFormat="1" applyFont="1" applyAlignment="1">
      <alignment horizontal="right"/>
    </xf>
    <xf numFmtId="165" fontId="11" fillId="0" borderId="0" xfId="0" applyNumberFormat="1" applyFont="1" applyAlignment="1">
      <alignment horizontal="right"/>
    </xf>
    <xf numFmtId="174" fontId="0" fillId="0" borderId="0" xfId="71" applyNumberFormat="1" applyFont="1"/>
    <xf numFmtId="174" fontId="0" fillId="0" borderId="0" xfId="72" applyNumberFormat="1" applyFont="1"/>
    <xf numFmtId="0" fontId="11" fillId="0" borderId="0" xfId="0" applyFont="1" applyAlignment="1">
      <alignment horizontal="right"/>
    </xf>
    <xf numFmtId="0" fontId="34" fillId="0" borderId="0" xfId="73" applyFont="1" applyFill="1" applyAlignment="1">
      <alignment horizontal="right"/>
    </xf>
    <xf numFmtId="178" fontId="0" fillId="0" borderId="0" xfId="72" applyNumberFormat="1" applyFont="1"/>
    <xf numFmtId="174" fontId="29" fillId="0" borderId="19" xfId="72" applyNumberFormat="1" applyFont="1" applyBorder="1"/>
    <xf numFmtId="178" fontId="0" fillId="0" borderId="10" xfId="72" applyNumberFormat="1" applyFont="1" applyBorder="1"/>
    <xf numFmtId="14" fontId="0" fillId="0" borderId="0" xfId="0" applyNumberFormat="1" applyFill="1"/>
    <xf numFmtId="165" fontId="0" fillId="0" borderId="0" xfId="0" applyNumberFormat="1" applyFill="1"/>
    <xf numFmtId="10" fontId="0" fillId="0" borderId="0" xfId="72" applyNumberFormat="1" applyFont="1" applyFill="1"/>
    <xf numFmtId="181" fontId="0" fillId="0" borderId="0" xfId="0" applyNumberFormat="1"/>
    <xf numFmtId="181" fontId="0" fillId="0" borderId="0" xfId="0" applyNumberFormat="1" applyBorder="1"/>
    <xf numFmtId="181" fontId="0" fillId="0" borderId="10" xfId="0" applyNumberFormat="1" applyBorder="1"/>
    <xf numFmtId="167" fontId="0" fillId="0" borderId="0" xfId="0" applyNumberFormat="1"/>
    <xf numFmtId="10" fontId="0" fillId="38" borderId="0" xfId="72" applyNumberFormat="1" applyFont="1" applyFill="1"/>
    <xf numFmtId="164" fontId="0" fillId="36" borderId="13" xfId="72" applyNumberFormat="1" applyFont="1" applyFill="1" applyBorder="1"/>
    <xf numFmtId="164" fontId="0" fillId="36" borderId="11" xfId="72" applyNumberFormat="1" applyFont="1" applyFill="1" applyBorder="1"/>
    <xf numFmtId="164" fontId="0" fillId="36" borderId="16" xfId="72" applyNumberFormat="1" applyFont="1" applyFill="1" applyBorder="1"/>
    <xf numFmtId="169" fontId="0" fillId="0" borderId="0" xfId="0" applyNumberFormat="1" applyFont="1" applyFill="1"/>
  </cellXfs>
  <cellStyles count="78">
    <cellStyle name="20% - Accent1" xfId="18" builtinId="30" customBuiltin="1"/>
    <cellStyle name="20% - Accent1 2" xfId="45"/>
    <cellStyle name="20% - Accent1 3" xfId="59"/>
    <cellStyle name="20% - Accent2" xfId="22" builtinId="34" customBuiltin="1"/>
    <cellStyle name="20% - Accent2 2" xfId="47"/>
    <cellStyle name="20% - Accent2 3" xfId="61"/>
    <cellStyle name="20% - Accent3" xfId="26" builtinId="38" customBuiltin="1"/>
    <cellStyle name="20% - Accent3 2" xfId="49"/>
    <cellStyle name="20% - Accent3 3" xfId="63"/>
    <cellStyle name="20% - Accent4" xfId="30" builtinId="42" customBuiltin="1"/>
    <cellStyle name="20% - Accent4 2" xfId="51"/>
    <cellStyle name="20% - Accent4 3" xfId="65"/>
    <cellStyle name="20% - Accent5" xfId="34" builtinId="46" customBuiltin="1"/>
    <cellStyle name="20% - Accent5 2" xfId="53"/>
    <cellStyle name="20% - Accent5 3" xfId="67"/>
    <cellStyle name="20% - Accent6" xfId="38" builtinId="50" customBuiltin="1"/>
    <cellStyle name="20% - Accent6 2" xfId="55"/>
    <cellStyle name="20% - Accent6 3" xfId="69"/>
    <cellStyle name="40% - Accent1" xfId="19" builtinId="31" customBuiltin="1"/>
    <cellStyle name="40% - Accent1 2" xfId="46"/>
    <cellStyle name="40% - Accent1 3" xfId="60"/>
    <cellStyle name="40% - Accent2" xfId="23" builtinId="35" customBuiltin="1"/>
    <cellStyle name="40% - Accent2 2" xfId="48"/>
    <cellStyle name="40% - Accent2 3" xfId="62"/>
    <cellStyle name="40% - Accent3" xfId="27" builtinId="39" customBuiltin="1"/>
    <cellStyle name="40% - Accent3 2" xfId="50"/>
    <cellStyle name="40% - Accent3 3" xfId="64"/>
    <cellStyle name="40% - Accent4" xfId="31" builtinId="43" customBuiltin="1"/>
    <cellStyle name="40% - Accent4 2" xfId="52"/>
    <cellStyle name="40% - Accent4 3" xfId="66"/>
    <cellStyle name="40% - Accent5" xfId="35" builtinId="47" customBuiltin="1"/>
    <cellStyle name="40% - Accent5 2" xfId="54"/>
    <cellStyle name="40% - Accent5 3" xfId="68"/>
    <cellStyle name="40% - Accent6" xfId="39" builtinId="51" customBuiltin="1"/>
    <cellStyle name="40% - Accent6 2" xfId="56"/>
    <cellStyle name="40% - Accent6 3" xfId="70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71" builtinId="3"/>
    <cellStyle name="Comma 2" xfId="74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1"/>
    <cellStyle name="Normal 2 2" xfId="75"/>
    <cellStyle name="Normal 2 3" xfId="77"/>
    <cellStyle name="Normal 3" xfId="43"/>
    <cellStyle name="Normal 4" xfId="57"/>
    <cellStyle name="Normal 5" xfId="73"/>
    <cellStyle name="Note 2" xfId="42"/>
    <cellStyle name="Note 3" xfId="44"/>
    <cellStyle name="Note 4" xfId="58"/>
    <cellStyle name="Output" xfId="10" builtinId="21" customBuiltin="1"/>
    <cellStyle name="Percent" xfId="72" builtinId="5"/>
    <cellStyle name="Percent 2" xfId="76"/>
    <cellStyle name="Title" xfId="1" builtinId="15" customBuiltin="1"/>
    <cellStyle name="Total" xfId="16" builtinId="25" customBuiltin="1"/>
    <cellStyle name="Warning Text" xfId="14" builtinId="11" customBuiltin="1"/>
  </cellStyles>
  <dxfs count="3"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Excess Return to Variability Ratio</a:t>
            </a:r>
          </a:p>
          <a:p>
            <a:pPr>
              <a:defRPr/>
            </a:pPr>
            <a:r>
              <a:rPr lang="en-US"/>
              <a:t>(Sharpe Ratio)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'Performance Measures'!$A$59</c:f>
              <c:strCache>
                <c:ptCount val="1"/>
                <c:pt idx="0">
                  <c:v>Excess Return to Variability( Sharpe)</c:v>
                </c:pt>
              </c:strCache>
            </c:strRef>
          </c:tx>
          <c:marker>
            <c:symbol val="none"/>
          </c:marker>
          <c:cat>
            <c:numRef>
              <c:f>'Performance Measures'!$B$60:$Q$60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'Performance Measures'!$B$61:$Q$61</c:f>
              <c:numCache>
                <c:formatCode>General</c:formatCode>
                <c:ptCount val="16"/>
                <c:pt idx="0">
                  <c:v>6.5490749282917052E-2</c:v>
                </c:pt>
                <c:pt idx="1">
                  <c:v>8.6395508410835958E-2</c:v>
                </c:pt>
                <c:pt idx="2">
                  <c:v>0.10490363297980805</c:v>
                </c:pt>
                <c:pt idx="3">
                  <c:v>9.139967512883887E-3</c:v>
                </c:pt>
                <c:pt idx="4">
                  <c:v>6.276479106530862E-2</c:v>
                </c:pt>
                <c:pt idx="5">
                  <c:v>4.987908977657339E-2</c:v>
                </c:pt>
                <c:pt idx="6">
                  <c:v>2.2468783424560726E-2</c:v>
                </c:pt>
                <c:pt idx="7">
                  <c:v>5.5140826286459534E-2</c:v>
                </c:pt>
                <c:pt idx="8">
                  <c:v>8.3851977407866998E-2</c:v>
                </c:pt>
                <c:pt idx="9">
                  <c:v>6.1866470991093402E-2</c:v>
                </c:pt>
                <c:pt idx="10">
                  <c:v>3.1640488604396354E-2</c:v>
                </c:pt>
                <c:pt idx="11">
                  <c:v>0.12848691076348784</c:v>
                </c:pt>
                <c:pt idx="12">
                  <c:v>6.0281118634976837E-2</c:v>
                </c:pt>
                <c:pt idx="13">
                  <c:v>0.10785681997720697</c:v>
                </c:pt>
                <c:pt idx="14">
                  <c:v>6.5535111436113028E-2</c:v>
                </c:pt>
                <c:pt idx="15">
                  <c:v>5.0220331294343064E-2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92096"/>
        <c:axId val="30167040"/>
      </c:lineChart>
      <c:dateAx>
        <c:axId val="29092096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crossAx val="30167040"/>
        <c:crosses val="autoZero"/>
        <c:auto val="1"/>
        <c:lblOffset val="100"/>
        <c:baseTimeUnit val="days"/>
      </c:dateAx>
      <c:valAx>
        <c:axId val="30167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0920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'Performance Measures'!$A$63</c:f>
              <c:strCache>
                <c:ptCount val="1"/>
                <c:pt idx="0">
                  <c:v>Excess Return to Non Diversifiable Risk</c:v>
                </c:pt>
              </c:strCache>
            </c:strRef>
          </c:tx>
          <c:marker>
            <c:symbol val="none"/>
          </c:marker>
          <c:cat>
            <c:numRef>
              <c:f>'Performance Measures'!$B$64:$Q$64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'Performance Measures'!$B$65:$Q$65</c:f>
              <c:numCache>
                <c:formatCode>General</c:formatCode>
                <c:ptCount val="16"/>
                <c:pt idx="0">
                  <c:v>-1.3650167945442864E-3</c:v>
                </c:pt>
                <c:pt idx="1">
                  <c:v>-9.0091343657806494E-2</c:v>
                </c:pt>
                <c:pt idx="2">
                  <c:v>-1.4880880965199377E-3</c:v>
                </c:pt>
                <c:pt idx="3">
                  <c:v>-3.879628083033701E-3</c:v>
                </c:pt>
                <c:pt idx="4">
                  <c:v>1.9913580311068435E-2</c:v>
                </c:pt>
                <c:pt idx="5">
                  <c:v>-0.33083108396716954</c:v>
                </c:pt>
                <c:pt idx="6">
                  <c:v>1.4270030859718202E-2</c:v>
                </c:pt>
                <c:pt idx="7">
                  <c:v>3.1623659968766003E-2</c:v>
                </c:pt>
                <c:pt idx="8">
                  <c:v>-2.065323433952894E-3</c:v>
                </c:pt>
                <c:pt idx="9">
                  <c:v>-6.5484681567045316E-2</c:v>
                </c:pt>
                <c:pt idx="10">
                  <c:v>1.295447738509567E-2</c:v>
                </c:pt>
                <c:pt idx="11">
                  <c:v>-3.509835143528886E-3</c:v>
                </c:pt>
                <c:pt idx="12">
                  <c:v>-1.0156356512205842E-2</c:v>
                </c:pt>
                <c:pt idx="13">
                  <c:v>-1.4478392894417125E-2</c:v>
                </c:pt>
                <c:pt idx="14">
                  <c:v>-2.3232856922373171E-2</c:v>
                </c:pt>
                <c:pt idx="15">
                  <c:v>-4.2668505575554298E-3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95712"/>
        <c:axId val="30197248"/>
      </c:lineChart>
      <c:dateAx>
        <c:axId val="30195712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crossAx val="30197248"/>
        <c:crosses val="autoZero"/>
        <c:auto val="1"/>
        <c:lblOffset val="100"/>
        <c:baseTimeUnit val="days"/>
      </c:dateAx>
      <c:valAx>
        <c:axId val="3019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95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Differential Return with Risk Measured by Standard Deviation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'Performance Measures'!$A$67</c:f>
              <c:strCache>
                <c:ptCount val="1"/>
                <c:pt idx="0">
                  <c:v>Differential Return with Risk Measured by Standard Deviation</c:v>
                </c:pt>
              </c:strCache>
            </c:strRef>
          </c:tx>
          <c:marker>
            <c:symbol val="none"/>
          </c:marker>
          <c:cat>
            <c:numRef>
              <c:f>'Performance Measures'!$B$68:$Q$68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'Performance Measures'!$B$69:$Q$69</c:f>
              <c:numCache>
                <c:formatCode>General</c:formatCode>
                <c:ptCount val="16"/>
                <c:pt idx="0">
                  <c:v>1.8494260142002256E-3</c:v>
                </c:pt>
                <c:pt idx="1">
                  <c:v>5.603442230006795E-3</c:v>
                </c:pt>
                <c:pt idx="2">
                  <c:v>2.3357954132004082E-3</c:v>
                </c:pt>
                <c:pt idx="3">
                  <c:v>4.0310107915440666E-4</c:v>
                </c:pt>
                <c:pt idx="4">
                  <c:v>3.1205278381229648E-3</c:v>
                </c:pt>
                <c:pt idx="5">
                  <c:v>1.2985167962535644E-3</c:v>
                </c:pt>
                <c:pt idx="6">
                  <c:v>9.8784874319885374E-4</c:v>
                </c:pt>
                <c:pt idx="7">
                  <c:v>1.1441046766331828E-3</c:v>
                </c:pt>
                <c:pt idx="8">
                  <c:v>3.0231983202938946E-3</c:v>
                </c:pt>
                <c:pt idx="9">
                  <c:v>5.4967489193518144E-3</c:v>
                </c:pt>
                <c:pt idx="10">
                  <c:v>1.4659519193493975E-3</c:v>
                </c:pt>
                <c:pt idx="11">
                  <c:v>3.5170912274991827E-3</c:v>
                </c:pt>
                <c:pt idx="12">
                  <c:v>3.0462851764340589E-3</c:v>
                </c:pt>
                <c:pt idx="13">
                  <c:v>3.7871882731837312E-3</c:v>
                </c:pt>
                <c:pt idx="14">
                  <c:v>3.140354272646449E-3</c:v>
                </c:pt>
                <c:pt idx="15">
                  <c:v>1.6495242292366658E-3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1824"/>
        <c:axId val="30223360"/>
      </c:lineChart>
      <c:dateAx>
        <c:axId val="30221824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crossAx val="30223360"/>
        <c:crosses val="autoZero"/>
        <c:auto val="1"/>
        <c:lblOffset val="100"/>
        <c:baseTimeUnit val="days"/>
      </c:dateAx>
      <c:valAx>
        <c:axId val="3022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218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'Performance Measures'!$A$71</c:f>
              <c:strCache>
                <c:ptCount val="1"/>
                <c:pt idx="0">
                  <c:v>Differential Return When Risk Is Measured by Beta</c:v>
                </c:pt>
              </c:strCache>
            </c:strRef>
          </c:tx>
          <c:marker>
            <c:symbol val="none"/>
          </c:marker>
          <c:cat>
            <c:numRef>
              <c:f>'Performance Measures'!$B$72:$Q$72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'Performance Measures'!$B$73:$Q$73</c:f>
              <c:numCache>
                <c:formatCode>General</c:formatCode>
                <c:ptCount val="16"/>
                <c:pt idx="0">
                  <c:v>2.1392774855421024E-3</c:v>
                </c:pt>
                <c:pt idx="1">
                  <c:v>5.641072982939554E-3</c:v>
                </c:pt>
                <c:pt idx="2">
                  <c:v>2.6613744960279637E-3</c:v>
                </c:pt>
                <c:pt idx="3">
                  <c:v>3.5257875340424669E-4</c:v>
                </c:pt>
                <c:pt idx="4">
                  <c:v>3.1253469111147832E-3</c:v>
                </c:pt>
                <c:pt idx="5">
                  <c:v>1.2459512986983385E-3</c:v>
                </c:pt>
                <c:pt idx="6">
                  <c:v>9.875804300135565E-4</c:v>
                </c:pt>
                <c:pt idx="7">
                  <c:v>1.1434285597994463E-3</c:v>
                </c:pt>
                <c:pt idx="8">
                  <c:v>3.3185906225419513E-3</c:v>
                </c:pt>
                <c:pt idx="9">
                  <c:v>5.5112860988374814E-3</c:v>
                </c:pt>
                <c:pt idx="10">
                  <c:v>1.4519153860562059E-3</c:v>
                </c:pt>
                <c:pt idx="11">
                  <c:v>3.7053490182530745E-3</c:v>
                </c:pt>
                <c:pt idx="12">
                  <c:v>3.1032944816109138E-3</c:v>
                </c:pt>
                <c:pt idx="13">
                  <c:v>3.8865196259417079E-3</c:v>
                </c:pt>
                <c:pt idx="14">
                  <c:v>3.1669588016363763E-3</c:v>
                </c:pt>
                <c:pt idx="15">
                  <c:v>1.7234438408802481E-3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39744"/>
        <c:axId val="30266112"/>
      </c:lineChart>
      <c:dateAx>
        <c:axId val="30239744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crossAx val="30266112"/>
        <c:crosses val="autoZero"/>
        <c:auto val="1"/>
        <c:lblOffset val="100"/>
        <c:baseTimeUnit val="days"/>
      </c:dateAx>
      <c:valAx>
        <c:axId val="3026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397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'Portfolio Selection'!$B$1065</c:f>
              <c:strCache>
                <c:ptCount val="1"/>
                <c:pt idx="0">
                  <c:v>Net Worth</c:v>
                </c:pt>
              </c:strCache>
            </c:strRef>
          </c:tx>
          <c:marker>
            <c:symbol val="none"/>
          </c:marker>
          <c:cat>
            <c:numRef>
              <c:f>'Portfolio Selection'!$C$1050:$R$1050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'Portfolio Selection'!$C$1065:$R$1065</c:f>
              <c:numCache>
                <c:formatCode>#,##0.00_);[Red]\(#,##0.00\)</c:formatCode>
                <c:ptCount val="16"/>
                <c:pt idx="0">
                  <c:v>986835767.88729036</c:v>
                </c:pt>
                <c:pt idx="1">
                  <c:v>931781655.99179757</c:v>
                </c:pt>
                <c:pt idx="2">
                  <c:v>846730397.40468454</c:v>
                </c:pt>
                <c:pt idx="3">
                  <c:v>588726537.43100965</c:v>
                </c:pt>
                <c:pt idx="4">
                  <c:v>577008869.00368357</c:v>
                </c:pt>
                <c:pt idx="5">
                  <c:v>539257580.69797838</c:v>
                </c:pt>
                <c:pt idx="6">
                  <c:v>544979897.89765441</c:v>
                </c:pt>
                <c:pt idx="7">
                  <c:v>513939633.48699456</c:v>
                </c:pt>
                <c:pt idx="8">
                  <c:v>496087627.1561833</c:v>
                </c:pt>
                <c:pt idx="9">
                  <c:v>459335694.0120241</c:v>
                </c:pt>
                <c:pt idx="10">
                  <c:v>434892912.74562663</c:v>
                </c:pt>
                <c:pt idx="11">
                  <c:v>401660666.47493845</c:v>
                </c:pt>
                <c:pt idx="12">
                  <c:v>380698589.87877643</c:v>
                </c:pt>
                <c:pt idx="13">
                  <c:v>348868940.2524702</c:v>
                </c:pt>
                <c:pt idx="14">
                  <c:v>372009547.56037378</c:v>
                </c:pt>
                <c:pt idx="15">
                  <c:v>364140872.91997612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01280"/>
        <c:axId val="30402816"/>
      </c:lineChart>
      <c:dateAx>
        <c:axId val="30401280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0402816"/>
        <c:crosses val="autoZero"/>
        <c:auto val="1"/>
        <c:lblOffset val="100"/>
        <c:baseTimeUnit val="days"/>
      </c:dateAx>
      <c:valAx>
        <c:axId val="30402816"/>
        <c:scaling>
          <c:orientation val="minMax"/>
        </c:scaling>
        <c:delete val="0"/>
        <c:axPos val="l"/>
        <c:majorGridlines/>
        <c:numFmt formatCode="#,##0.00_);[Red]\(#,##0.00\)" sourceLinked="1"/>
        <c:majorTickMark val="out"/>
        <c:minorTickMark val="none"/>
        <c:tickLblPos val="nextTo"/>
        <c:crossAx val="304012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'Portfolio Selection'!$B$1051</c:f>
              <c:strCache>
                <c:ptCount val="1"/>
                <c:pt idx="0">
                  <c:v>Risky Allocation</c:v>
                </c:pt>
              </c:strCache>
            </c:strRef>
          </c:tx>
          <c:marker>
            <c:symbol val="none"/>
          </c:marker>
          <c:cat>
            <c:numRef>
              <c:f>'Portfolio Selection'!$C$1050:$R$1050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'Portfolio Selection'!$C$1051:$R$1051</c:f>
              <c:numCache>
                <c:formatCode>0.00%</c:formatCode>
                <c:ptCount val="16"/>
                <c:pt idx="0">
                  <c:v>1.0268340803872904</c:v>
                </c:pt>
                <c:pt idx="1">
                  <c:v>1.0250439063426555</c:v>
                </c:pt>
                <c:pt idx="2">
                  <c:v>1.0792787275598703</c:v>
                </c:pt>
                <c:pt idx="3">
                  <c:v>1.0464142294219361</c:v>
                </c:pt>
                <c:pt idx="4">
                  <c:v>1.0298029686469876</c:v>
                </c:pt>
                <c:pt idx="5">
                  <c:v>1.0230976511906369</c:v>
                </c:pt>
                <c:pt idx="6">
                  <c:v>1.0271842255599319</c:v>
                </c:pt>
                <c:pt idx="7">
                  <c:v>1.0249240923653054</c:v>
                </c:pt>
                <c:pt idx="8">
                  <c:v>1.0269412161374736</c:v>
                </c:pt>
                <c:pt idx="9">
                  <c:v>1.0347478084886843</c:v>
                </c:pt>
                <c:pt idx="10">
                  <c:v>1.0381730133594129</c:v>
                </c:pt>
                <c:pt idx="11">
                  <c:v>1.0341434924793018</c:v>
                </c:pt>
                <c:pt idx="12">
                  <c:v>1.0378930317757817</c:v>
                </c:pt>
                <c:pt idx="13">
                  <c:v>1.0314978012356497</c:v>
                </c:pt>
                <c:pt idx="14">
                  <c:v>1.0385679849746658</c:v>
                </c:pt>
                <c:pt idx="15">
                  <c:v>1.0461047803927279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'Portfolio Selection'!$B$1052</c:f>
              <c:strCache>
                <c:ptCount val="1"/>
                <c:pt idx="0">
                  <c:v>Risk Free Allocation</c:v>
                </c:pt>
              </c:strCache>
            </c:strRef>
          </c:tx>
          <c:marker>
            <c:symbol val="none"/>
          </c:marker>
          <c:val>
            <c:numRef>
              <c:f>'Portfolio Selection'!$C$1052:$R$1052</c:f>
              <c:numCache>
                <c:formatCode>0.00%</c:formatCode>
                <c:ptCount val="16"/>
                <c:pt idx="0">
                  <c:v>-2.6834080387290404E-2</c:v>
                </c:pt>
                <c:pt idx="1">
                  <c:v>-2.504390634265552E-2</c:v>
                </c:pt>
                <c:pt idx="2">
                  <c:v>-7.927872755987031E-2</c:v>
                </c:pt>
                <c:pt idx="3">
                  <c:v>-4.6414229421936071E-2</c:v>
                </c:pt>
                <c:pt idx="4">
                  <c:v>-2.9802968646987615E-2</c:v>
                </c:pt>
                <c:pt idx="5">
                  <c:v>-2.3097651190636892E-2</c:v>
                </c:pt>
                <c:pt idx="6">
                  <c:v>-2.718422555993194E-2</c:v>
                </c:pt>
                <c:pt idx="7">
                  <c:v>-2.492409236530535E-2</c:v>
                </c:pt>
                <c:pt idx="8">
                  <c:v>-2.6941216137473578E-2</c:v>
                </c:pt>
                <c:pt idx="9">
                  <c:v>-3.4747808488684306E-2</c:v>
                </c:pt>
                <c:pt idx="10">
                  <c:v>-3.8173013359412922E-2</c:v>
                </c:pt>
                <c:pt idx="11">
                  <c:v>-3.4143492479301818E-2</c:v>
                </c:pt>
                <c:pt idx="12">
                  <c:v>-3.7893031775781738E-2</c:v>
                </c:pt>
                <c:pt idx="13">
                  <c:v>-3.1497801235649714E-2</c:v>
                </c:pt>
                <c:pt idx="14">
                  <c:v>-3.8567984974665848E-2</c:v>
                </c:pt>
                <c:pt idx="15">
                  <c:v>-4.6104780392727918E-2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34080"/>
        <c:axId val="44339968"/>
      </c:lineChart>
      <c:dateAx>
        <c:axId val="44334080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4339968"/>
        <c:crosses val="autoZero"/>
        <c:auto val="1"/>
        <c:lblOffset val="100"/>
        <c:baseTimeUnit val="days"/>
      </c:dateAx>
      <c:valAx>
        <c:axId val="4433996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43340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'Portfolio Selection'!$B$1071</c:f>
              <c:strCache>
                <c:ptCount val="1"/>
                <c:pt idx="0">
                  <c:v>Net Performance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'Portfolio Selection'!$C$1071:$R$1071</c:f>
              <c:numCache>
                <c:formatCode>#,##0.00_);[Red]\(#,##0.00\)</c:formatCode>
                <c:ptCount val="16"/>
                <c:pt idx="1">
                  <c:v>-57983187.5</c:v>
                </c:pt>
                <c:pt idx="2">
                  <c:v>-84632200</c:v>
                </c:pt>
                <c:pt idx="3">
                  <c:v>-257706362.5</c:v>
                </c:pt>
                <c:pt idx="4">
                  <c:v>-12902750</c:v>
                </c:pt>
                <c:pt idx="5">
                  <c:v>-44988474.999999881</c:v>
                </c:pt>
                <c:pt idx="6">
                  <c:v>10681300.000000119</c:v>
                </c:pt>
                <c:pt idx="7">
                  <c:v>-34810037.5</c:v>
                </c:pt>
                <c:pt idx="8">
                  <c:v>-16867900</c:v>
                </c:pt>
                <c:pt idx="9">
                  <c:v>-40722350</c:v>
                </c:pt>
                <c:pt idx="10">
                  <c:v>-21071800</c:v>
                </c:pt>
                <c:pt idx="11">
                  <c:v>-35723925</c:v>
                </c:pt>
                <c:pt idx="12">
                  <c:v>-20695225</c:v>
                </c:pt>
                <c:pt idx="13">
                  <c:v>-4648300</c:v>
                </c:pt>
                <c:pt idx="14">
                  <c:v>-3530512.5</c:v>
                </c:pt>
                <c:pt idx="15">
                  <c:v>-3333512.5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'Portfolio Selection'!$B$1072</c:f>
              <c:strCache>
                <c:ptCount val="1"/>
                <c:pt idx="0">
                  <c:v>Transaction Cost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'Portfolio Selection'!$C$1072:$R$1072</c:f>
              <c:numCache>
                <c:formatCode>#,##0.00_);[Red]\(#,##0.00\)</c:formatCode>
                <c:ptCount val="16"/>
                <c:pt idx="1">
                  <c:v>-1414224.0853657722</c:v>
                </c:pt>
                <c:pt idx="2">
                  <c:v>-2064200</c:v>
                </c:pt>
                <c:pt idx="3">
                  <c:v>-6285521.036585331</c:v>
                </c:pt>
                <c:pt idx="4">
                  <c:v>-314701.2195122242</c:v>
                </c:pt>
                <c:pt idx="5">
                  <c:v>-1097279.8780487776</c:v>
                </c:pt>
                <c:pt idx="6">
                  <c:v>260519.51219511032</c:v>
                </c:pt>
                <c:pt idx="7">
                  <c:v>-849025.30487811565</c:v>
                </c:pt>
                <c:pt idx="8">
                  <c:v>-411412.19512194395</c:v>
                </c:pt>
                <c:pt idx="9">
                  <c:v>-993228.04878044128</c:v>
                </c:pt>
                <c:pt idx="10">
                  <c:v>-513946.34146338701</c:v>
                </c:pt>
                <c:pt idx="11">
                  <c:v>-871315.24390244484</c:v>
                </c:pt>
                <c:pt idx="12">
                  <c:v>-504761.58536583185</c:v>
                </c:pt>
                <c:pt idx="13">
                  <c:v>-113373.1707316637</c:v>
                </c:pt>
                <c:pt idx="14">
                  <c:v>-86110.06097561121</c:v>
                </c:pt>
                <c:pt idx="15">
                  <c:v>-81305.182926774025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6736"/>
        <c:axId val="44358272"/>
      </c:lineChart>
      <c:dateAx>
        <c:axId val="44356736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crossAx val="44358272"/>
        <c:crosses val="autoZero"/>
        <c:auto val="1"/>
        <c:lblOffset val="100"/>
        <c:baseTimeUnit val="days"/>
      </c:dateAx>
      <c:valAx>
        <c:axId val="44358272"/>
        <c:scaling>
          <c:orientation val="minMax"/>
        </c:scaling>
        <c:delete val="0"/>
        <c:axPos val="l"/>
        <c:majorGridlines/>
        <c:numFmt formatCode="#,##0.00_);[Red]\(#,##0.00\)" sourceLinked="1"/>
        <c:majorTickMark val="out"/>
        <c:minorTickMark val="none"/>
        <c:tickLblPos val="nextTo"/>
        <c:crossAx val="4435673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Historical</a:t>
            </a:r>
            <a:r>
              <a:rPr lang="en-US" baseline="0"/>
              <a:t> Price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'Portfolio Selection'!$B$1116</c:f>
              <c:strCache>
                <c:ptCount val="1"/>
                <c:pt idx="0">
                  <c:v>AALI.JK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Selection'!$C$1116:$S$1116</c:f>
              <c:numCache>
                <c:formatCode>#,##0.00_);[Red]\(#,##0.00\)</c:formatCode>
                <c:ptCount val="17"/>
                <c:pt idx="0">
                  <c:v>21850</c:v>
                </c:pt>
                <c:pt idx="1">
                  <c:v>21550</c:v>
                </c:pt>
                <c:pt idx="2">
                  <c:v>22000</c:v>
                </c:pt>
                <c:pt idx="3">
                  <c:v>18800</c:v>
                </c:pt>
                <c:pt idx="4">
                  <c:v>17300</c:v>
                </c:pt>
                <c:pt idx="5">
                  <c:v>16700</c:v>
                </c:pt>
                <c:pt idx="6">
                  <c:v>19550</c:v>
                </c:pt>
                <c:pt idx="7">
                  <c:v>19850</c:v>
                </c:pt>
                <c:pt idx="8">
                  <c:v>21450</c:v>
                </c:pt>
                <c:pt idx="9">
                  <c:v>21500</c:v>
                </c:pt>
                <c:pt idx="10">
                  <c:v>21950</c:v>
                </c:pt>
                <c:pt idx="11">
                  <c:v>21550</c:v>
                </c:pt>
                <c:pt idx="12">
                  <c:v>20900</c:v>
                </c:pt>
                <c:pt idx="13">
                  <c:v>22000</c:v>
                </c:pt>
                <c:pt idx="14">
                  <c:v>21800</c:v>
                </c:pt>
                <c:pt idx="15">
                  <c:v>20600</c:v>
                </c:pt>
                <c:pt idx="16">
                  <c:v>20600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'Portfolio Selection'!$B$1117</c:f>
              <c:strCache>
                <c:ptCount val="1"/>
                <c:pt idx="0">
                  <c:v>ABDA.JK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Selection'!$C$1117:$S$1117</c:f>
              <c:numCache>
                <c:formatCode>#,##0.00_);[Red]\(#,##0.00\)</c:formatCode>
                <c:ptCount val="17"/>
                <c:pt idx="0">
                  <c:v>650</c:v>
                </c:pt>
                <c:pt idx="1">
                  <c:v>680</c:v>
                </c:pt>
                <c:pt idx="2">
                  <c:v>660</c:v>
                </c:pt>
                <c:pt idx="3">
                  <c:v>570</c:v>
                </c:pt>
                <c:pt idx="4">
                  <c:v>560</c:v>
                </c:pt>
                <c:pt idx="5">
                  <c:v>580</c:v>
                </c:pt>
                <c:pt idx="6">
                  <c:v>670</c:v>
                </c:pt>
                <c:pt idx="7">
                  <c:v>660</c:v>
                </c:pt>
                <c:pt idx="8">
                  <c:v>670</c:v>
                </c:pt>
                <c:pt idx="9">
                  <c:v>670</c:v>
                </c:pt>
                <c:pt idx="10">
                  <c:v>720</c:v>
                </c:pt>
                <c:pt idx="11">
                  <c:v>730</c:v>
                </c:pt>
                <c:pt idx="12">
                  <c:v>700</c:v>
                </c:pt>
                <c:pt idx="13">
                  <c:v>740</c:v>
                </c:pt>
                <c:pt idx="14">
                  <c:v>740</c:v>
                </c:pt>
                <c:pt idx="15">
                  <c:v>710</c:v>
                </c:pt>
                <c:pt idx="16">
                  <c:v>710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'Portfolio Selection'!$B$1118</c:f>
              <c:strCache>
                <c:ptCount val="1"/>
                <c:pt idx="0">
                  <c:v>ACES.JK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Selection'!$C$1118:$S$1118</c:f>
              <c:numCache>
                <c:formatCode>#,##0.00_);[Red]\(#,##0.00\)</c:formatCode>
                <c:ptCount val="17"/>
                <c:pt idx="0">
                  <c:v>3325</c:v>
                </c:pt>
                <c:pt idx="1">
                  <c:v>3250</c:v>
                </c:pt>
                <c:pt idx="2">
                  <c:v>3200</c:v>
                </c:pt>
                <c:pt idx="3">
                  <c:v>3100</c:v>
                </c:pt>
                <c:pt idx="4">
                  <c:v>3275</c:v>
                </c:pt>
                <c:pt idx="5">
                  <c:v>3400</c:v>
                </c:pt>
                <c:pt idx="6">
                  <c:v>3425</c:v>
                </c:pt>
                <c:pt idx="7">
                  <c:v>3400</c:v>
                </c:pt>
                <c:pt idx="8">
                  <c:v>3375</c:v>
                </c:pt>
                <c:pt idx="9">
                  <c:v>3450</c:v>
                </c:pt>
                <c:pt idx="10">
                  <c:v>3625</c:v>
                </c:pt>
                <c:pt idx="11">
                  <c:v>3825</c:v>
                </c:pt>
                <c:pt idx="12">
                  <c:v>3800</c:v>
                </c:pt>
                <c:pt idx="13">
                  <c:v>3800</c:v>
                </c:pt>
                <c:pt idx="14">
                  <c:v>3900</c:v>
                </c:pt>
                <c:pt idx="15">
                  <c:v>3900</c:v>
                </c:pt>
                <c:pt idx="16">
                  <c:v>3900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'Portfolio Selection'!$B$1119</c:f>
              <c:strCache>
                <c:ptCount val="1"/>
                <c:pt idx="0">
                  <c:v>ADES.JK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Selection'!$C$1119:$S$1119</c:f>
              <c:numCache>
                <c:formatCode>#,##0.00_);[Red]\(#,##0.00\)</c:formatCode>
                <c:ptCount val="17"/>
                <c:pt idx="0">
                  <c:v>1240</c:v>
                </c:pt>
                <c:pt idx="1">
                  <c:v>1250</c:v>
                </c:pt>
                <c:pt idx="2">
                  <c:v>1210</c:v>
                </c:pt>
                <c:pt idx="3">
                  <c:v>990</c:v>
                </c:pt>
                <c:pt idx="4">
                  <c:v>950</c:v>
                </c:pt>
                <c:pt idx="5">
                  <c:v>990</c:v>
                </c:pt>
                <c:pt idx="6">
                  <c:v>1020</c:v>
                </c:pt>
                <c:pt idx="7">
                  <c:v>1030</c:v>
                </c:pt>
                <c:pt idx="8">
                  <c:v>1070</c:v>
                </c:pt>
                <c:pt idx="9">
                  <c:v>1000</c:v>
                </c:pt>
                <c:pt idx="10">
                  <c:v>1010</c:v>
                </c:pt>
                <c:pt idx="11">
                  <c:v>1000</c:v>
                </c:pt>
                <c:pt idx="12">
                  <c:v>1000</c:v>
                </c:pt>
                <c:pt idx="13">
                  <c:v>1070</c:v>
                </c:pt>
                <c:pt idx="14">
                  <c:v>1030</c:v>
                </c:pt>
                <c:pt idx="15">
                  <c:v>1000</c:v>
                </c:pt>
                <c:pt idx="16">
                  <c:v>1000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'Portfolio Selection'!$B$1120</c:f>
              <c:strCache>
                <c:ptCount val="1"/>
                <c:pt idx="0">
                  <c:v>ADHI.JK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Selection'!$C$1120:$S$1120</c:f>
              <c:numCache>
                <c:formatCode>#,##0.00_);[Red]\(#,##0.00\)</c:formatCode>
                <c:ptCount val="17"/>
                <c:pt idx="0">
                  <c:v>580</c:v>
                </c:pt>
                <c:pt idx="1">
                  <c:v>570</c:v>
                </c:pt>
                <c:pt idx="2">
                  <c:v>580</c:v>
                </c:pt>
                <c:pt idx="3">
                  <c:v>465</c:v>
                </c:pt>
                <c:pt idx="4">
                  <c:v>480</c:v>
                </c:pt>
                <c:pt idx="5">
                  <c:v>485</c:v>
                </c:pt>
                <c:pt idx="6">
                  <c:v>560</c:v>
                </c:pt>
                <c:pt idx="7">
                  <c:v>510</c:v>
                </c:pt>
                <c:pt idx="8">
                  <c:v>530</c:v>
                </c:pt>
                <c:pt idx="9">
                  <c:v>485</c:v>
                </c:pt>
                <c:pt idx="10">
                  <c:v>495</c:v>
                </c:pt>
                <c:pt idx="11">
                  <c:v>475</c:v>
                </c:pt>
                <c:pt idx="12">
                  <c:v>460</c:v>
                </c:pt>
                <c:pt idx="13">
                  <c:v>450</c:v>
                </c:pt>
                <c:pt idx="14">
                  <c:v>550</c:v>
                </c:pt>
                <c:pt idx="15">
                  <c:v>580</c:v>
                </c:pt>
                <c:pt idx="16">
                  <c:v>580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'Portfolio Selection'!$B$1121</c:f>
              <c:strCache>
                <c:ptCount val="1"/>
                <c:pt idx="0">
                  <c:v>ADMF.JK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Selection'!$C$1121:$S$1121</c:f>
              <c:numCache>
                <c:formatCode>#,##0.00_);[Red]\(#,##0.00\)</c:formatCode>
                <c:ptCount val="17"/>
                <c:pt idx="0">
                  <c:v>11000</c:v>
                </c:pt>
                <c:pt idx="1">
                  <c:v>11150</c:v>
                </c:pt>
                <c:pt idx="2">
                  <c:v>10900</c:v>
                </c:pt>
                <c:pt idx="3">
                  <c:v>9600</c:v>
                </c:pt>
                <c:pt idx="4">
                  <c:v>9650</c:v>
                </c:pt>
                <c:pt idx="5">
                  <c:v>9750</c:v>
                </c:pt>
                <c:pt idx="6">
                  <c:v>10300</c:v>
                </c:pt>
                <c:pt idx="7">
                  <c:v>10050</c:v>
                </c:pt>
                <c:pt idx="8">
                  <c:v>11000</c:v>
                </c:pt>
                <c:pt idx="9">
                  <c:v>11400</c:v>
                </c:pt>
                <c:pt idx="10">
                  <c:v>12300</c:v>
                </c:pt>
                <c:pt idx="11">
                  <c:v>11900</c:v>
                </c:pt>
                <c:pt idx="12">
                  <c:v>11300</c:v>
                </c:pt>
                <c:pt idx="13">
                  <c:v>11100</c:v>
                </c:pt>
                <c:pt idx="14">
                  <c:v>11300</c:v>
                </c:pt>
                <c:pt idx="15">
                  <c:v>11400</c:v>
                </c:pt>
                <c:pt idx="16">
                  <c:v>11400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'Portfolio Selection'!$B$1122</c:f>
              <c:strCache>
                <c:ptCount val="1"/>
                <c:pt idx="0">
                  <c:v>ADMG.JK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Selection'!$C$1122:$S$1122</c:f>
              <c:numCache>
                <c:formatCode>#,##0.00_);[Red]\(#,##0.00\)</c:formatCode>
                <c:ptCount val="17"/>
                <c:pt idx="0">
                  <c:v>690</c:v>
                </c:pt>
                <c:pt idx="1">
                  <c:v>730</c:v>
                </c:pt>
                <c:pt idx="2">
                  <c:v>670</c:v>
                </c:pt>
                <c:pt idx="3">
                  <c:v>495</c:v>
                </c:pt>
                <c:pt idx="4">
                  <c:v>495</c:v>
                </c:pt>
                <c:pt idx="5">
                  <c:v>510</c:v>
                </c:pt>
                <c:pt idx="6">
                  <c:v>660</c:v>
                </c:pt>
                <c:pt idx="7">
                  <c:v>640</c:v>
                </c:pt>
                <c:pt idx="8">
                  <c:v>630</c:v>
                </c:pt>
                <c:pt idx="9">
                  <c:v>620</c:v>
                </c:pt>
                <c:pt idx="10">
                  <c:v>600</c:v>
                </c:pt>
                <c:pt idx="11">
                  <c:v>560</c:v>
                </c:pt>
                <c:pt idx="12">
                  <c:v>570</c:v>
                </c:pt>
                <c:pt idx="13">
                  <c:v>630</c:v>
                </c:pt>
                <c:pt idx="14">
                  <c:v>590</c:v>
                </c:pt>
                <c:pt idx="15">
                  <c:v>580</c:v>
                </c:pt>
                <c:pt idx="16">
                  <c:v>580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'Portfolio Selection'!$B$1123</c:f>
              <c:strCache>
                <c:ptCount val="1"/>
                <c:pt idx="0">
                  <c:v>AGRO.JK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Selection'!$C$1123:$S$1123</c:f>
              <c:numCache>
                <c:formatCode>#,##0.00_);[Red]\(#,##0.00\)</c:formatCode>
                <c:ptCount val="17"/>
                <c:pt idx="0">
                  <c:v>159</c:v>
                </c:pt>
                <c:pt idx="1">
                  <c:v>153</c:v>
                </c:pt>
                <c:pt idx="2">
                  <c:v>150</c:v>
                </c:pt>
                <c:pt idx="3">
                  <c:v>133</c:v>
                </c:pt>
                <c:pt idx="4">
                  <c:v>127</c:v>
                </c:pt>
                <c:pt idx="5">
                  <c:v>124</c:v>
                </c:pt>
                <c:pt idx="6">
                  <c:v>135</c:v>
                </c:pt>
                <c:pt idx="7">
                  <c:v>130</c:v>
                </c:pt>
                <c:pt idx="8">
                  <c:v>137</c:v>
                </c:pt>
                <c:pt idx="9">
                  <c:v>131</c:v>
                </c:pt>
                <c:pt idx="10">
                  <c:v>127</c:v>
                </c:pt>
                <c:pt idx="11">
                  <c:v>123</c:v>
                </c:pt>
                <c:pt idx="12">
                  <c:v>121</c:v>
                </c:pt>
                <c:pt idx="13">
                  <c:v>121</c:v>
                </c:pt>
                <c:pt idx="14">
                  <c:v>120</c:v>
                </c:pt>
                <c:pt idx="15">
                  <c:v>118</c:v>
                </c:pt>
                <c:pt idx="16">
                  <c:v>118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'Portfolio Selection'!$B$1124</c:f>
              <c:strCache>
                <c:ptCount val="1"/>
                <c:pt idx="0">
                  <c:v>AHAP.JK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Selection'!$C$1124:$S$1124</c:f>
              <c:numCache>
                <c:formatCode>#,##0.00_);[Red]\(#,##0.00\)</c:formatCode>
                <c:ptCount val="17"/>
                <c:pt idx="0">
                  <c:v>131</c:v>
                </c:pt>
                <c:pt idx="1">
                  <c:v>131</c:v>
                </c:pt>
                <c:pt idx="2">
                  <c:v>195</c:v>
                </c:pt>
                <c:pt idx="3">
                  <c:v>193</c:v>
                </c:pt>
                <c:pt idx="4">
                  <c:v>150</c:v>
                </c:pt>
                <c:pt idx="5">
                  <c:v>141</c:v>
                </c:pt>
                <c:pt idx="6">
                  <c:v>150</c:v>
                </c:pt>
                <c:pt idx="7">
                  <c:v>174</c:v>
                </c:pt>
                <c:pt idx="8">
                  <c:v>151</c:v>
                </c:pt>
                <c:pt idx="9">
                  <c:v>185</c:v>
                </c:pt>
                <c:pt idx="10">
                  <c:v>167</c:v>
                </c:pt>
                <c:pt idx="11">
                  <c:v>165</c:v>
                </c:pt>
                <c:pt idx="12">
                  <c:v>164</c:v>
                </c:pt>
                <c:pt idx="13">
                  <c:v>170</c:v>
                </c:pt>
                <c:pt idx="14">
                  <c:v>199</c:v>
                </c:pt>
                <c:pt idx="15">
                  <c:v>186</c:v>
                </c:pt>
                <c:pt idx="16">
                  <c:v>186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'Portfolio Selection'!$B$1125</c:f>
              <c:strCache>
                <c:ptCount val="1"/>
                <c:pt idx="0">
                  <c:v>AIMS.JK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Selection'!$C$1125:$S$1125</c:f>
              <c:numCache>
                <c:formatCode>#,##0.00_);[Red]\(#,##0.00\)</c:formatCode>
                <c:ptCount val="17"/>
                <c:pt idx="0">
                  <c:v>180</c:v>
                </c:pt>
                <c:pt idx="1">
                  <c:v>190</c:v>
                </c:pt>
                <c:pt idx="2">
                  <c:v>230</c:v>
                </c:pt>
                <c:pt idx="3">
                  <c:v>205</c:v>
                </c:pt>
                <c:pt idx="4">
                  <c:v>155</c:v>
                </c:pt>
                <c:pt idx="5">
                  <c:v>240</c:v>
                </c:pt>
                <c:pt idx="6">
                  <c:v>240</c:v>
                </c:pt>
                <c:pt idx="7">
                  <c:v>260</c:v>
                </c:pt>
                <c:pt idx="8">
                  <c:v>240</c:v>
                </c:pt>
                <c:pt idx="9">
                  <c:v>200</c:v>
                </c:pt>
                <c:pt idx="10">
                  <c:v>240</c:v>
                </c:pt>
                <c:pt idx="11">
                  <c:v>230</c:v>
                </c:pt>
                <c:pt idx="12">
                  <c:v>265</c:v>
                </c:pt>
                <c:pt idx="13">
                  <c:v>270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'Portfolio Selection'!$B$1126</c:f>
              <c:strCache>
                <c:ptCount val="1"/>
                <c:pt idx="0">
                  <c:v>AISA.JK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Selection'!$C$1126:$S$1126</c:f>
              <c:numCache>
                <c:formatCode>#,##0.00_);[Red]\(#,##0.00\)</c:formatCode>
                <c:ptCount val="17"/>
                <c:pt idx="0">
                  <c:v>750</c:v>
                </c:pt>
                <c:pt idx="1">
                  <c:v>750</c:v>
                </c:pt>
                <c:pt idx="2">
                  <c:v>720</c:v>
                </c:pt>
                <c:pt idx="3">
                  <c:v>680</c:v>
                </c:pt>
                <c:pt idx="4">
                  <c:v>620</c:v>
                </c:pt>
                <c:pt idx="5">
                  <c:v>660</c:v>
                </c:pt>
                <c:pt idx="6">
                  <c:v>680</c:v>
                </c:pt>
                <c:pt idx="7">
                  <c:v>680</c:v>
                </c:pt>
                <c:pt idx="8">
                  <c:v>650</c:v>
                </c:pt>
                <c:pt idx="9">
                  <c:v>670</c:v>
                </c:pt>
                <c:pt idx="10">
                  <c:v>690</c:v>
                </c:pt>
                <c:pt idx="11">
                  <c:v>680</c:v>
                </c:pt>
                <c:pt idx="12">
                  <c:v>680</c:v>
                </c:pt>
                <c:pt idx="13">
                  <c:v>590</c:v>
                </c:pt>
                <c:pt idx="14">
                  <c:v>570</c:v>
                </c:pt>
                <c:pt idx="15">
                  <c:v>560</c:v>
                </c:pt>
                <c:pt idx="16">
                  <c:v>560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'Portfolio Selection'!$B$1127</c:f>
              <c:strCache>
                <c:ptCount val="1"/>
                <c:pt idx="0">
                  <c:v>AKKU.JK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Selection'!$C$1127:$S$1127</c:f>
              <c:numCache>
                <c:formatCode>#,##0.00_);[Red]\(#,##0.00\)</c:formatCode>
                <c:ptCount val="17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200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179</c:v>
                </c:pt>
                <c:pt idx="9">
                  <c:v>170</c:v>
                </c:pt>
                <c:pt idx="10">
                  <c:v>148</c:v>
                </c:pt>
                <c:pt idx="11">
                  <c:v>150</c:v>
                </c:pt>
                <c:pt idx="12">
                  <c:v>149</c:v>
                </c:pt>
                <c:pt idx="13">
                  <c:v>140</c:v>
                </c:pt>
                <c:pt idx="14">
                  <c:v>170</c:v>
                </c:pt>
                <c:pt idx="15">
                  <c:v>200</c:v>
                </c:pt>
                <c:pt idx="16">
                  <c:v>200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'Portfolio Selection'!$B$1128</c:f>
              <c:strCache>
                <c:ptCount val="1"/>
                <c:pt idx="0">
                  <c:v>AKPI.JK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Selection'!$C$1128:$S$1128</c:f>
              <c:numCache>
                <c:formatCode>#,##0.00_);[Red]\(#,##0.00\)</c:formatCode>
                <c:ptCount val="17"/>
                <c:pt idx="0">
                  <c:v>1200</c:v>
                </c:pt>
                <c:pt idx="1">
                  <c:v>1220</c:v>
                </c:pt>
                <c:pt idx="2">
                  <c:v>1220</c:v>
                </c:pt>
                <c:pt idx="3">
                  <c:v>910</c:v>
                </c:pt>
                <c:pt idx="4">
                  <c:v>1000</c:v>
                </c:pt>
                <c:pt idx="5">
                  <c:v>1200</c:v>
                </c:pt>
                <c:pt idx="6">
                  <c:v>1310</c:v>
                </c:pt>
                <c:pt idx="7">
                  <c:v>1280</c:v>
                </c:pt>
                <c:pt idx="8">
                  <c:v>1380</c:v>
                </c:pt>
                <c:pt idx="9">
                  <c:v>1150</c:v>
                </c:pt>
                <c:pt idx="10">
                  <c:v>970</c:v>
                </c:pt>
                <c:pt idx="11">
                  <c:v>940</c:v>
                </c:pt>
                <c:pt idx="12">
                  <c:v>920</c:v>
                </c:pt>
                <c:pt idx="13">
                  <c:v>920</c:v>
                </c:pt>
                <c:pt idx="14">
                  <c:v>950</c:v>
                </c:pt>
                <c:pt idx="15">
                  <c:v>950</c:v>
                </c:pt>
                <c:pt idx="16">
                  <c:v>950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'Portfolio Selection'!$B$1129</c:f>
              <c:strCache>
                <c:ptCount val="1"/>
                <c:pt idx="0">
                  <c:v>KLBF.JK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Selection'!$C$1129:$S$1129</c:f>
              <c:numCache>
                <c:formatCode>#,##0.00_);[Red]\(#,##0.00\)</c:formatCode>
                <c:ptCount val="17"/>
                <c:pt idx="0">
                  <c:v>3450</c:v>
                </c:pt>
                <c:pt idx="1">
                  <c:v>3625</c:v>
                </c:pt>
                <c:pt idx="2">
                  <c:v>3475</c:v>
                </c:pt>
                <c:pt idx="3">
                  <c:v>2950</c:v>
                </c:pt>
                <c:pt idx="4">
                  <c:v>3050</c:v>
                </c:pt>
                <c:pt idx="5">
                  <c:v>3375</c:v>
                </c:pt>
                <c:pt idx="6">
                  <c:v>3400</c:v>
                </c:pt>
                <c:pt idx="7">
                  <c:v>3475</c:v>
                </c:pt>
                <c:pt idx="8">
                  <c:v>3475</c:v>
                </c:pt>
                <c:pt idx="9">
                  <c:v>3475</c:v>
                </c:pt>
                <c:pt idx="10">
                  <c:v>3500</c:v>
                </c:pt>
                <c:pt idx="11">
                  <c:v>3400</c:v>
                </c:pt>
                <c:pt idx="12">
                  <c:v>3500</c:v>
                </c:pt>
                <c:pt idx="13">
                  <c:v>3550</c:v>
                </c:pt>
                <c:pt idx="14">
                  <c:v>3425</c:v>
                </c:pt>
                <c:pt idx="15">
                  <c:v>3400</c:v>
                </c:pt>
                <c:pt idx="16">
                  <c:v>3400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'Portfolio Selection'!$B$1130</c:f>
              <c:strCache>
                <c:ptCount val="1"/>
                <c:pt idx="0">
                  <c:v>KOIN.JK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Selection'!$C$1130:$S$1130</c:f>
              <c:numCache>
                <c:formatCode>#,##0.00_);[Red]\(#,##0.00\)</c:formatCode>
                <c:ptCount val="17"/>
                <c:pt idx="0">
                  <c:v>255</c:v>
                </c:pt>
                <c:pt idx="1">
                  <c:v>250</c:v>
                </c:pt>
                <c:pt idx="2">
                  <c:v>230</c:v>
                </c:pt>
                <c:pt idx="3">
                  <c:v>117</c:v>
                </c:pt>
                <c:pt idx="4">
                  <c:v>178</c:v>
                </c:pt>
                <c:pt idx="5">
                  <c:v>154</c:v>
                </c:pt>
                <c:pt idx="6">
                  <c:v>158</c:v>
                </c:pt>
                <c:pt idx="7">
                  <c:v>183</c:v>
                </c:pt>
                <c:pt idx="8">
                  <c:v>180</c:v>
                </c:pt>
                <c:pt idx="9">
                  <c:v>184</c:v>
                </c:pt>
                <c:pt idx="10">
                  <c:v>180</c:v>
                </c:pt>
                <c:pt idx="11">
                  <c:v>151</c:v>
                </c:pt>
                <c:pt idx="12">
                  <c:v>156</c:v>
                </c:pt>
                <c:pt idx="13">
                  <c:v>178</c:v>
                </c:pt>
                <c:pt idx="14">
                  <c:v>199</c:v>
                </c:pt>
                <c:pt idx="15">
                  <c:v>250</c:v>
                </c:pt>
                <c:pt idx="16">
                  <c:v>250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'Portfolio Selection'!$B$1131</c:f>
              <c:strCache>
                <c:ptCount val="1"/>
                <c:pt idx="0">
                  <c:v>KONI.JK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Selection'!$C$1131:$S$1131</c:f>
              <c:numCache>
                <c:formatCode>#,##0.00_);[Red]\(#,##0.00\)</c:formatCode>
                <c:ptCount val="17"/>
                <c:pt idx="0">
                  <c:v>200</c:v>
                </c:pt>
                <c:pt idx="1">
                  <c:v>192</c:v>
                </c:pt>
                <c:pt idx="2">
                  <c:v>205</c:v>
                </c:pt>
                <c:pt idx="3">
                  <c:v>195</c:v>
                </c:pt>
                <c:pt idx="4">
                  <c:v>185</c:v>
                </c:pt>
                <c:pt idx="5">
                  <c:v>165</c:v>
                </c:pt>
                <c:pt idx="6">
                  <c:v>186</c:v>
                </c:pt>
                <c:pt idx="7">
                  <c:v>165</c:v>
                </c:pt>
                <c:pt idx="8">
                  <c:v>225</c:v>
                </c:pt>
                <c:pt idx="9">
                  <c:v>150</c:v>
                </c:pt>
                <c:pt idx="10">
                  <c:v>190</c:v>
                </c:pt>
                <c:pt idx="11">
                  <c:v>220</c:v>
                </c:pt>
                <c:pt idx="12">
                  <c:v>200</c:v>
                </c:pt>
                <c:pt idx="13">
                  <c:v>200</c:v>
                </c:pt>
                <c:pt idx="14">
                  <c:v>190</c:v>
                </c:pt>
                <c:pt idx="15">
                  <c:v>185</c:v>
                </c:pt>
                <c:pt idx="16">
                  <c:v>185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'Portfolio Selection'!$B$1132</c:f>
              <c:strCache>
                <c:ptCount val="1"/>
                <c:pt idx="0">
                  <c:v>KPIG.JK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Selection'!$C$1132:$S$1132</c:f>
              <c:numCache>
                <c:formatCode>#,##0.00_);[Red]\(#,##0.00\)</c:formatCode>
                <c:ptCount val="17"/>
                <c:pt idx="0">
                  <c:v>690</c:v>
                </c:pt>
                <c:pt idx="1">
                  <c:v>650</c:v>
                </c:pt>
                <c:pt idx="2">
                  <c:v>700</c:v>
                </c:pt>
                <c:pt idx="3">
                  <c:v>630</c:v>
                </c:pt>
                <c:pt idx="4">
                  <c:v>660</c:v>
                </c:pt>
                <c:pt idx="5">
                  <c:v>670</c:v>
                </c:pt>
                <c:pt idx="6">
                  <c:v>750</c:v>
                </c:pt>
                <c:pt idx="7">
                  <c:v>700</c:v>
                </c:pt>
                <c:pt idx="8">
                  <c:v>700</c:v>
                </c:pt>
                <c:pt idx="9">
                  <c:v>680</c:v>
                </c:pt>
                <c:pt idx="10">
                  <c:v>690</c:v>
                </c:pt>
                <c:pt idx="11">
                  <c:v>650</c:v>
                </c:pt>
                <c:pt idx="12">
                  <c:v>690</c:v>
                </c:pt>
                <c:pt idx="13">
                  <c:v>650</c:v>
                </c:pt>
                <c:pt idx="14">
                  <c:v>650</c:v>
                </c:pt>
                <c:pt idx="15">
                  <c:v>650</c:v>
                </c:pt>
                <c:pt idx="16">
                  <c:v>650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'Portfolio Selection'!$B$1133</c:f>
              <c:strCache>
                <c:ptCount val="1"/>
                <c:pt idx="0">
                  <c:v>KREN.JK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Selection'!$C$1133:$S$1133</c:f>
              <c:numCache>
                <c:formatCode>#,##0.00_);[Red]\(#,##0.00\)</c:formatCode>
                <c:ptCount val="17"/>
                <c:pt idx="0">
                  <c:v>750</c:v>
                </c:pt>
                <c:pt idx="1">
                  <c:v>750</c:v>
                </c:pt>
                <c:pt idx="2">
                  <c:v>720</c:v>
                </c:pt>
                <c:pt idx="3">
                  <c:v>600</c:v>
                </c:pt>
                <c:pt idx="4">
                  <c:v>580</c:v>
                </c:pt>
                <c:pt idx="5">
                  <c:v>600</c:v>
                </c:pt>
                <c:pt idx="6">
                  <c:v>730</c:v>
                </c:pt>
                <c:pt idx="7">
                  <c:v>720</c:v>
                </c:pt>
                <c:pt idx="8">
                  <c:v>720</c:v>
                </c:pt>
                <c:pt idx="9">
                  <c:v>720</c:v>
                </c:pt>
                <c:pt idx="10">
                  <c:v>750</c:v>
                </c:pt>
                <c:pt idx="11">
                  <c:v>690</c:v>
                </c:pt>
                <c:pt idx="12">
                  <c:v>720</c:v>
                </c:pt>
                <c:pt idx="13">
                  <c:v>700</c:v>
                </c:pt>
                <c:pt idx="14">
                  <c:v>690</c:v>
                </c:pt>
                <c:pt idx="15">
                  <c:v>690</c:v>
                </c:pt>
                <c:pt idx="16">
                  <c:v>690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'Portfolio Selection'!$B$1134</c:f>
              <c:strCache>
                <c:ptCount val="1"/>
                <c:pt idx="0">
                  <c:v>LAMI.JK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Selection'!$C$1134:$S$1134</c:f>
              <c:numCache>
                <c:formatCode>#,##0.00_);[Red]\(#,##0.00\)</c:formatCode>
                <c:ptCount val="17"/>
                <c:pt idx="0">
                  <c:v>200</c:v>
                </c:pt>
                <c:pt idx="1">
                  <c:v>200</c:v>
                </c:pt>
                <c:pt idx="2">
                  <c:v>198</c:v>
                </c:pt>
                <c:pt idx="3">
                  <c:v>180</c:v>
                </c:pt>
                <c:pt idx="4">
                  <c:v>173</c:v>
                </c:pt>
                <c:pt idx="5">
                  <c:v>163</c:v>
                </c:pt>
                <c:pt idx="6">
                  <c:v>167</c:v>
                </c:pt>
                <c:pt idx="7">
                  <c:v>168</c:v>
                </c:pt>
                <c:pt idx="8">
                  <c:v>183</c:v>
                </c:pt>
                <c:pt idx="9">
                  <c:v>168</c:v>
                </c:pt>
                <c:pt idx="10">
                  <c:v>197</c:v>
                </c:pt>
                <c:pt idx="11">
                  <c:v>176</c:v>
                </c:pt>
                <c:pt idx="12">
                  <c:v>172</c:v>
                </c:pt>
                <c:pt idx="13">
                  <c:v>172</c:v>
                </c:pt>
                <c:pt idx="14">
                  <c:v>205</c:v>
                </c:pt>
                <c:pt idx="15">
                  <c:v>225</c:v>
                </c:pt>
                <c:pt idx="16">
                  <c:v>225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'Portfolio Selection'!$B$1135</c:f>
              <c:strCache>
                <c:ptCount val="1"/>
                <c:pt idx="0">
                  <c:v>LAPD.JK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Selection'!$C$1135:$S$1135</c:f>
              <c:numCache>
                <c:formatCode>#,##0.00_);[Red]\(#,##0.00\)</c:formatCode>
                <c:ptCount val="17"/>
                <c:pt idx="0">
                  <c:v>190</c:v>
                </c:pt>
                <c:pt idx="1">
                  <c:v>119</c:v>
                </c:pt>
                <c:pt idx="2">
                  <c:v>119</c:v>
                </c:pt>
                <c:pt idx="3">
                  <c:v>119</c:v>
                </c:pt>
                <c:pt idx="4">
                  <c:v>121</c:v>
                </c:pt>
                <c:pt idx="5">
                  <c:v>120</c:v>
                </c:pt>
                <c:pt idx="6">
                  <c:v>119</c:v>
                </c:pt>
                <c:pt idx="7">
                  <c:v>190</c:v>
                </c:pt>
                <c:pt idx="8">
                  <c:v>119</c:v>
                </c:pt>
                <c:pt idx="9">
                  <c:v>195</c:v>
                </c:pt>
                <c:pt idx="10">
                  <c:v>198</c:v>
                </c:pt>
                <c:pt idx="11">
                  <c:v>182</c:v>
                </c:pt>
                <c:pt idx="12">
                  <c:v>199</c:v>
                </c:pt>
                <c:pt idx="13">
                  <c:v>193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'Portfolio Selection'!$B$1136</c:f>
              <c:strCache>
                <c:ptCount val="1"/>
                <c:pt idx="0">
                  <c:v>LCGP.JK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Selection'!$C$1136:$S$1136</c:f>
              <c:numCache>
                <c:formatCode>#,##0.00_);[Red]\(#,##0.00\)</c:formatCode>
                <c:ptCount val="17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54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'Portfolio Selection'!$B$1137</c:f>
              <c:strCache>
                <c:ptCount val="1"/>
                <c:pt idx="0">
                  <c:v>LION.JK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Selection'!$C$1137:$S$1137</c:f>
              <c:numCache>
                <c:formatCode>#,##0.00_);[Red]\(#,##0.00\)</c:formatCode>
                <c:ptCount val="17"/>
                <c:pt idx="0">
                  <c:v>5000</c:v>
                </c:pt>
                <c:pt idx="1">
                  <c:v>5100</c:v>
                </c:pt>
                <c:pt idx="2">
                  <c:v>5000</c:v>
                </c:pt>
                <c:pt idx="3">
                  <c:v>5850</c:v>
                </c:pt>
                <c:pt idx="4">
                  <c:v>6300</c:v>
                </c:pt>
                <c:pt idx="5">
                  <c:v>4200</c:v>
                </c:pt>
                <c:pt idx="6">
                  <c:v>4500</c:v>
                </c:pt>
                <c:pt idx="7">
                  <c:v>5000</c:v>
                </c:pt>
                <c:pt idx="8">
                  <c:v>4425</c:v>
                </c:pt>
                <c:pt idx="9">
                  <c:v>4800</c:v>
                </c:pt>
                <c:pt idx="10">
                  <c:v>4500</c:v>
                </c:pt>
                <c:pt idx="11">
                  <c:v>4250</c:v>
                </c:pt>
                <c:pt idx="12">
                  <c:v>4250</c:v>
                </c:pt>
                <c:pt idx="13">
                  <c:v>4250</c:v>
                </c:pt>
                <c:pt idx="14">
                  <c:v>4600</c:v>
                </c:pt>
                <c:pt idx="15">
                  <c:v>4500</c:v>
                </c:pt>
                <c:pt idx="16">
                  <c:v>4500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'Portfolio Selection'!$B$1138</c:f>
              <c:strCache>
                <c:ptCount val="1"/>
                <c:pt idx="0">
                  <c:v>LMAS.JK</c:v>
                </c:pt>
              </c:strCache>
            </c:strRef>
          </c:tx>
          <c:marker>
            <c:symbol val="none"/>
          </c:marker>
          <c:cat>
            <c:numRef>
              <c:f>'Portfolio Selection'!$C$1115:$S$1115</c:f>
              <c:numCache>
                <c:formatCode>[$-409]d\-mmm\-yy;@</c:formatCode>
                <c:ptCount val="17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  <c:pt idx="16">
                  <c:v>40903</c:v>
                </c:pt>
              </c:numCache>
            </c:numRef>
          </c:cat>
          <c:val>
            <c:numRef>
              <c:f>'Portfolio Selection'!$C$1138:$S$1138</c:f>
              <c:numCache>
                <c:formatCode>#,##0.00_);[Red]\(#,##0.00\)</c:formatCode>
                <c:ptCount val="17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53728"/>
        <c:axId val="44555264"/>
      </c:lineChart>
      <c:dateAx>
        <c:axId val="44553728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crossAx val="44555264"/>
        <c:crosses val="autoZero"/>
        <c:auto val="1"/>
        <c:lblOffset val="100"/>
        <c:baseTimeUnit val="days"/>
      </c:dateAx>
      <c:valAx>
        <c:axId val="44555264"/>
        <c:scaling>
          <c:orientation val="minMax"/>
        </c:scaling>
        <c:delete val="0"/>
        <c:axPos val="l"/>
        <c:majorGridlines/>
        <c:numFmt formatCode="#,##0.00_);[Red]\(#,##0.00\)" sourceLinked="1"/>
        <c:majorTickMark val="out"/>
        <c:minorTickMark val="none"/>
        <c:tickLblPos val="nextTo"/>
        <c:crossAx val="445537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Allocation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'Portfolio Selection'!$B$1090</c:f>
              <c:strCache>
                <c:ptCount val="1"/>
                <c:pt idx="0">
                  <c:v>AALI.JK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Selection'!$C$1090,'Portfolio Selection'!$E$1090,'Portfolio Selection'!$G$1090,'Portfolio Selection'!$I$1090,'Portfolio Selection'!$K$1090,'Portfolio Selection'!$M$1090,'Portfolio Selection'!$O$1090,'Portfolio Selection'!$Q$1090,'Portfolio Selection'!$S$1090,'Portfolio Selection'!$U$1090,'Portfolio Selection'!$W$1090,'Portfolio Selection'!$Y$1090,'Portfolio Selection'!$AA$1090,'Portfolio Selection'!$AC$1090,'Portfolio Selection'!$AE$1090,'Portfolio Selection'!$AG$1090)</c:f>
              <c:numCache>
                <c:formatCode>0.0000%</c:formatCode>
                <c:ptCount val="16"/>
                <c:pt idx="0">
                  <c:v>8.1396530488551194E-2</c:v>
                </c:pt>
                <c:pt idx="1">
                  <c:v>1.8138384852363167E-2</c:v>
                </c:pt>
                <c:pt idx="2">
                  <c:v>5.4913818291818579E-2</c:v>
                </c:pt>
                <c:pt idx="3">
                  <c:v>4.1399465636485282E-4</c:v>
                </c:pt>
                <c:pt idx="4">
                  <c:v>4.9563100972798988E-3</c:v>
                </c:pt>
                <c:pt idx="5">
                  <c:v>0.10289073875188399</c:v>
                </c:pt>
                <c:pt idx="6">
                  <c:v>6.0560315959914566E-3</c:v>
                </c:pt>
                <c:pt idx="7">
                  <c:v>8.7465858367016008E-2</c:v>
                </c:pt>
                <c:pt idx="8">
                  <c:v>3.1834378176088064E-2</c:v>
                </c:pt>
                <c:pt idx="9">
                  <c:v>1.6000242264622811E-2</c:v>
                </c:pt>
                <c:pt idx="10">
                  <c:v>3.0293098378839738E-2</c:v>
                </c:pt>
                <c:pt idx="11">
                  <c:v>1.2567069645825699E-2</c:v>
                </c:pt>
                <c:pt idx="12">
                  <c:v>1.4698464061877154E-2</c:v>
                </c:pt>
                <c:pt idx="13">
                  <c:v>8.1396530488551194E-2</c:v>
                </c:pt>
                <c:pt idx="14">
                  <c:v>1.2244772468211292E-2</c:v>
                </c:pt>
                <c:pt idx="15">
                  <c:v>4.3773534956787191E-3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'Portfolio Selection'!$B$1091</c:f>
              <c:strCache>
                <c:ptCount val="1"/>
                <c:pt idx="0">
                  <c:v>ABDA.JK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Selection'!$C$1091,'Portfolio Selection'!$E$1091,'Portfolio Selection'!$G$1091,'Portfolio Selection'!$I$1091,'Portfolio Selection'!$K$1091,'Portfolio Selection'!$M$1091,'Portfolio Selection'!$O$1091,'Portfolio Selection'!$Q$1091,'Portfolio Selection'!$S$1091,'Portfolio Selection'!$U$1091,'Portfolio Selection'!$W$1091,'Portfolio Selection'!$Y$1091,'Portfolio Selection'!$AA$1091,'Portfolio Selection'!$AC$1091,'Portfolio Selection'!$AE$1091,'Portfolio Selection'!$AG$1091)</c:f>
              <c:numCache>
                <c:formatCode>0.0000%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'Portfolio Selection'!$B$1092</c:f>
              <c:strCache>
                <c:ptCount val="1"/>
                <c:pt idx="0">
                  <c:v>ACES.JK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Selection'!$C$1092,'Portfolio Selection'!$E$1092,'Portfolio Selection'!$G$1092,'Portfolio Selection'!$I$1092,'Portfolio Selection'!$K$1092,'Portfolio Selection'!$M$1092,'Portfolio Selection'!$O$1092,'Portfolio Selection'!$Q$1092,'Portfolio Selection'!$S$1092,'Portfolio Selection'!$U$1092,'Portfolio Selection'!$W$1092,'Portfolio Selection'!$Y$1092,'Portfolio Selection'!$AA$1092,'Portfolio Selection'!$AC$1092,'Portfolio Selection'!$AE$1092,'Portfolio Selection'!$AG$1092)</c:f>
              <c:numCache>
                <c:formatCode>0.0000%</c:formatCode>
                <c:ptCount val="16"/>
                <c:pt idx="0">
                  <c:v>4.623916372492462E-2</c:v>
                </c:pt>
                <c:pt idx="1">
                  <c:v>6.3118052955305246E-2</c:v>
                </c:pt>
                <c:pt idx="2">
                  <c:v>2.9048461687608912E-2</c:v>
                </c:pt>
                <c:pt idx="3">
                  <c:v>8.7763803039090389E-3</c:v>
                </c:pt>
                <c:pt idx="4">
                  <c:v>9.6484057551146071E-2</c:v>
                </c:pt>
                <c:pt idx="5">
                  <c:v>0.34251663516959852</c:v>
                </c:pt>
                <c:pt idx="6">
                  <c:v>0.18844735795098674</c:v>
                </c:pt>
                <c:pt idx="7">
                  <c:v>1.7399309818451832E-2</c:v>
                </c:pt>
                <c:pt idx="8">
                  <c:v>2.7733773772693929E-2</c:v>
                </c:pt>
                <c:pt idx="9">
                  <c:v>0.12630163911695153</c:v>
                </c:pt>
                <c:pt idx="10">
                  <c:v>0.17176555622852988</c:v>
                </c:pt>
                <c:pt idx="11">
                  <c:v>6.3488085335991429E-2</c:v>
                </c:pt>
                <c:pt idx="12">
                  <c:v>6.9854594281528763E-3</c:v>
                </c:pt>
                <c:pt idx="13">
                  <c:v>1.5200146028287932E-2</c:v>
                </c:pt>
                <c:pt idx="14">
                  <c:v>3.7720873869615194E-2</c:v>
                </c:pt>
                <c:pt idx="15">
                  <c:v>3.6546445357704953E-2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'Portfolio Selection'!$B$1093</c:f>
              <c:strCache>
                <c:ptCount val="1"/>
                <c:pt idx="0">
                  <c:v>ADES.JK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Selection'!$C$1093,'Portfolio Selection'!$E$1093,'Portfolio Selection'!$G$1093,'Portfolio Selection'!$I$1093,'Portfolio Selection'!$K$1093,'Portfolio Selection'!$M$1093,'Portfolio Selection'!$O$1093,'Portfolio Selection'!$Q$1093,'Portfolio Selection'!$S$1093,'Portfolio Selection'!$U$1093,'Portfolio Selection'!$W$1093,'Portfolio Selection'!$Y$1093,'Portfolio Selection'!$AA$1093,'Portfolio Selection'!$AC$1093,'Portfolio Selection'!$AE$1093,'Portfolio Selection'!$AG$1093)</c:f>
              <c:numCache>
                <c:formatCode>0.0000%</c:formatCode>
                <c:ptCount val="16"/>
                <c:pt idx="0">
                  <c:v>3.756226118938822E-3</c:v>
                </c:pt>
                <c:pt idx="1">
                  <c:v>3.8835746127140636E-2</c:v>
                </c:pt>
                <c:pt idx="2">
                  <c:v>4.3734513290879769E-3</c:v>
                </c:pt>
                <c:pt idx="3">
                  <c:v>4.1243680103913043E-2</c:v>
                </c:pt>
                <c:pt idx="4">
                  <c:v>3.9430077768547135E-4</c:v>
                </c:pt>
                <c:pt idx="5">
                  <c:v>3.9254353390490666E-2</c:v>
                </c:pt>
                <c:pt idx="6">
                  <c:v>2.0489782739132625E-2</c:v>
                </c:pt>
                <c:pt idx="7">
                  <c:v>4.4553921402462754E-2</c:v>
                </c:pt>
                <c:pt idx="8">
                  <c:v>2.7611108224801426E-2</c:v>
                </c:pt>
                <c:pt idx="9">
                  <c:v>6.9557330577352874E-2</c:v>
                </c:pt>
                <c:pt idx="10">
                  <c:v>0.10499127564149971</c:v>
                </c:pt>
                <c:pt idx="11">
                  <c:v>3.6253422213903229E-2</c:v>
                </c:pt>
                <c:pt idx="12">
                  <c:v>7.6957816344362634E-2</c:v>
                </c:pt>
                <c:pt idx="13">
                  <c:v>6.717923779491905E-2</c:v>
                </c:pt>
                <c:pt idx="14">
                  <c:v>4.0587392691110682E-2</c:v>
                </c:pt>
                <c:pt idx="15">
                  <c:v>3.9662016020976333E-2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'Portfolio Selection'!$B$1094</c:f>
              <c:strCache>
                <c:ptCount val="1"/>
                <c:pt idx="0">
                  <c:v>ADHI.JK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Selection'!$C$1094,'Portfolio Selection'!$E$1094,'Portfolio Selection'!$G$1094,'Portfolio Selection'!$I$1094,'Portfolio Selection'!$K$1094,'Portfolio Selection'!$M$1094,'Portfolio Selection'!$O$1094,'Portfolio Selection'!$Q$1094,'Portfolio Selection'!$S$1094,'Portfolio Selection'!$U$1094,'Portfolio Selection'!$W$1094,'Portfolio Selection'!$Y$1094,'Portfolio Selection'!$AA$1094,'Portfolio Selection'!$AC$1094,'Portfolio Selection'!$AE$1094,'Portfolio Selection'!$AG$1094)</c:f>
              <c:numCache>
                <c:formatCode>0.0000%</c:formatCode>
                <c:ptCount val="16"/>
                <c:pt idx="0">
                  <c:v>2.2523241831521632E-2</c:v>
                </c:pt>
                <c:pt idx="1">
                  <c:v>4.089597213217662E-2</c:v>
                </c:pt>
                <c:pt idx="2">
                  <c:v>7.4911212921871861E-2</c:v>
                </c:pt>
                <c:pt idx="3">
                  <c:v>0.27981182761900053</c:v>
                </c:pt>
                <c:pt idx="4">
                  <c:v>3.6645406891063832E-2</c:v>
                </c:pt>
                <c:pt idx="5">
                  <c:v>0.19758217414152576</c:v>
                </c:pt>
                <c:pt idx="6">
                  <c:v>2.6917686081593464E-2</c:v>
                </c:pt>
                <c:pt idx="7">
                  <c:v>0.26240651576161816</c:v>
                </c:pt>
                <c:pt idx="8">
                  <c:v>0.1129240957802064</c:v>
                </c:pt>
                <c:pt idx="9">
                  <c:v>0.11881555292334298</c:v>
                </c:pt>
                <c:pt idx="10">
                  <c:v>0.17565910655961725</c:v>
                </c:pt>
                <c:pt idx="11">
                  <c:v>0.14758194230155816</c:v>
                </c:pt>
                <c:pt idx="12">
                  <c:v>0.20471689897649425</c:v>
                </c:pt>
                <c:pt idx="13">
                  <c:v>0.19047566067673088</c:v>
                </c:pt>
                <c:pt idx="14">
                  <c:v>0.19516575853213167</c:v>
                </c:pt>
                <c:pt idx="15">
                  <c:v>0.18959631276787861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'Portfolio Selection'!$B$1095</c:f>
              <c:strCache>
                <c:ptCount val="1"/>
                <c:pt idx="0">
                  <c:v>ADMF.JK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Selection'!$C$1095,'Portfolio Selection'!$E$1095,'Portfolio Selection'!$G$1095,'Portfolio Selection'!$I$1095,'Portfolio Selection'!$K$1095,'Portfolio Selection'!$M$1095,'Portfolio Selection'!$O$1095,'Portfolio Selection'!$Q$1095,'Portfolio Selection'!$S$1095,'Portfolio Selection'!$U$1095,'Portfolio Selection'!$W$1095,'Portfolio Selection'!$Y$1095,'Portfolio Selection'!$AA$1095,'Portfolio Selection'!$AC$1095,'Portfolio Selection'!$AE$1095,'Portfolio Selection'!$AG$1095)</c:f>
              <c:numCache>
                <c:formatCode>0.0000%</c:formatCode>
                <c:ptCount val="16"/>
                <c:pt idx="0">
                  <c:v>2.3055127871653869E-2</c:v>
                </c:pt>
                <c:pt idx="1">
                  <c:v>3.9245011756388944E-3</c:v>
                </c:pt>
                <c:pt idx="2">
                  <c:v>1.9425806388230486E-2</c:v>
                </c:pt>
                <c:pt idx="3">
                  <c:v>4.024569897179032E-3</c:v>
                </c:pt>
                <c:pt idx="4">
                  <c:v>1.4953316046906122E-3</c:v>
                </c:pt>
                <c:pt idx="5">
                  <c:v>1.1053716099688797E-2</c:v>
                </c:pt>
                <c:pt idx="6">
                  <c:v>7.4895598995776652E-4</c:v>
                </c:pt>
                <c:pt idx="7">
                  <c:v>1.2164373914174099E-4</c:v>
                </c:pt>
                <c:pt idx="8">
                  <c:v>7.9731417831807355E-4</c:v>
                </c:pt>
                <c:pt idx="9">
                  <c:v>4.8577244257958542E-2</c:v>
                </c:pt>
                <c:pt idx="10">
                  <c:v>4.0950920216286085E-3</c:v>
                </c:pt>
                <c:pt idx="11">
                  <c:v>0.10352176408938693</c:v>
                </c:pt>
                <c:pt idx="12">
                  <c:v>7.7629447466130925E-4</c:v>
                </c:pt>
                <c:pt idx="13">
                  <c:v>4.0058360358751529E-4</c:v>
                </c:pt>
                <c:pt idx="14">
                  <c:v>4.0185111007222949E-4</c:v>
                </c:pt>
                <c:pt idx="15">
                  <c:v>1.7351253983914516E-4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'Portfolio Selection'!$B$1096</c:f>
              <c:strCache>
                <c:ptCount val="1"/>
                <c:pt idx="0">
                  <c:v>ADMG.JK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Selection'!$C$1096,'Portfolio Selection'!$E$1096,'Portfolio Selection'!$G$1096,'Portfolio Selection'!$I$1096,'Portfolio Selection'!$K$1096,'Portfolio Selection'!$M$1096,'Portfolio Selection'!$O$1096,'Portfolio Selection'!$Q$1096,'Portfolio Selection'!$S$1096,'Portfolio Selection'!$U$1096,'Portfolio Selection'!$W$1096,'Portfolio Selection'!$Y$1096,'Portfolio Selection'!$AA$1096,'Portfolio Selection'!$AC$1096,'Portfolio Selection'!$AE$1096,'Portfolio Selection'!$AG$1096)</c:f>
              <c:numCache>
                <c:formatCode>0.0000%</c:formatCode>
                <c:ptCount val="16"/>
                <c:pt idx="0">
                  <c:v>3.0526440977047668E-3</c:v>
                </c:pt>
                <c:pt idx="1">
                  <c:v>0.20416994147968068</c:v>
                </c:pt>
                <c:pt idx="2">
                  <c:v>5.0575179166328389E-4</c:v>
                </c:pt>
                <c:pt idx="3">
                  <c:v>1.8355724147945597E-2</c:v>
                </c:pt>
                <c:pt idx="4">
                  <c:v>0.20672506635742169</c:v>
                </c:pt>
                <c:pt idx="5">
                  <c:v>2.4008080255419909E-2</c:v>
                </c:pt>
                <c:pt idx="6">
                  <c:v>7.6891267151709422E-2</c:v>
                </c:pt>
                <c:pt idx="7">
                  <c:v>1.8256726052314005E-2</c:v>
                </c:pt>
                <c:pt idx="8">
                  <c:v>0.12905994443523572</c:v>
                </c:pt>
                <c:pt idx="9">
                  <c:v>0.18852763311785531</c:v>
                </c:pt>
                <c:pt idx="10">
                  <c:v>0.10122722136080761</c:v>
                </c:pt>
                <c:pt idx="11">
                  <c:v>0.20875061219734359</c:v>
                </c:pt>
                <c:pt idx="12">
                  <c:v>0.18699410703321001</c:v>
                </c:pt>
                <c:pt idx="13">
                  <c:v>0.14718408487208182</c:v>
                </c:pt>
                <c:pt idx="14">
                  <c:v>0.11015276637508845</c:v>
                </c:pt>
                <c:pt idx="15">
                  <c:v>8.3669697036379848E-3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'Portfolio Selection'!$B$1097</c:f>
              <c:strCache>
                <c:ptCount val="1"/>
                <c:pt idx="0">
                  <c:v>AGRO.JK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Selection'!$C$1097,'Portfolio Selection'!$E$1097,'Portfolio Selection'!$G$1097,'Portfolio Selection'!$I$1097,'Portfolio Selection'!$K$1097,'Portfolio Selection'!$M$1097,'Portfolio Selection'!$O$1097,'Portfolio Selection'!$Q$1097,'Portfolio Selection'!$S$1097,'Portfolio Selection'!$U$1097,'Portfolio Selection'!$W$1097,'Portfolio Selection'!$Y$1097,'Portfolio Selection'!$AA$1097,'Portfolio Selection'!$AC$1097,'Portfolio Selection'!$AE$1097,'Portfolio Selection'!$AG$1097)</c:f>
              <c:numCache>
                <c:formatCode>0.0000%</c:formatCode>
                <c:ptCount val="16"/>
                <c:pt idx="0">
                  <c:v>0.10420221276633428</c:v>
                </c:pt>
                <c:pt idx="1">
                  <c:v>2.1624726864402827E-2</c:v>
                </c:pt>
                <c:pt idx="2">
                  <c:v>0.11521503359118099</c:v>
                </c:pt>
                <c:pt idx="3">
                  <c:v>9.9098271647575467E-2</c:v>
                </c:pt>
                <c:pt idx="4">
                  <c:v>1.8146956393598188E-2</c:v>
                </c:pt>
                <c:pt idx="5">
                  <c:v>1.2946649445663087E-2</c:v>
                </c:pt>
                <c:pt idx="6">
                  <c:v>0.25739090972602857</c:v>
                </c:pt>
                <c:pt idx="7">
                  <c:v>6.9383535735174334E-2</c:v>
                </c:pt>
                <c:pt idx="8">
                  <c:v>0.17542055970679321</c:v>
                </c:pt>
                <c:pt idx="9">
                  <c:v>9.376257668670597E-2</c:v>
                </c:pt>
                <c:pt idx="10">
                  <c:v>0.17989606120172227</c:v>
                </c:pt>
                <c:pt idx="11">
                  <c:v>0.15792148838485714</c:v>
                </c:pt>
                <c:pt idx="12">
                  <c:v>0.15273792965240918</c:v>
                </c:pt>
                <c:pt idx="13">
                  <c:v>0.21309938070277182</c:v>
                </c:pt>
                <c:pt idx="14">
                  <c:v>0.24385919981841236</c:v>
                </c:pt>
                <c:pt idx="15">
                  <c:v>0.35813575499680306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'Portfolio Selection'!$B$1098</c:f>
              <c:strCache>
                <c:ptCount val="1"/>
                <c:pt idx="0">
                  <c:v>AHAP.JK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Selection'!$C$1098,'Portfolio Selection'!$E$1098,'Portfolio Selection'!$G$1098,'Portfolio Selection'!$I$1098,'Portfolio Selection'!$K$1098,'Portfolio Selection'!$M$1098,'Portfolio Selection'!$O$1098,'Portfolio Selection'!$Q$1098,'Portfolio Selection'!$S$1098,'Portfolio Selection'!$U$1098,'Portfolio Selection'!$W$1098,'Portfolio Selection'!$Y$1098,'Portfolio Selection'!$AA$1098,'Portfolio Selection'!$AC$1098,'Portfolio Selection'!$AE$1098,'Portfolio Selection'!$AG$1098)</c:f>
              <c:numCache>
                <c:formatCode>0.0000%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'Portfolio Selection'!$B$1099</c:f>
              <c:strCache>
                <c:ptCount val="1"/>
                <c:pt idx="0">
                  <c:v>AIMS.JK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Selection'!$C$1099,'Portfolio Selection'!$E$1099,'Portfolio Selection'!$G$1099,'Portfolio Selection'!$I$1099,'Portfolio Selection'!$K$1099,'Portfolio Selection'!$M$1099,'Portfolio Selection'!$O$1099,'Portfolio Selection'!$Q$1099,'Portfolio Selection'!$S$1099,'Portfolio Selection'!$U$1099,'Portfolio Selection'!$W$1099,'Portfolio Selection'!$Y$1099,'Portfolio Selection'!$AA$1099,'Portfolio Selection'!$AC$1099,'Portfolio Selection'!$AE$1099,'Portfolio Selection'!$AG$1099)</c:f>
              <c:numCache>
                <c:formatCode>0.0000%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'Portfolio Selection'!$B$1100</c:f>
              <c:strCache>
                <c:ptCount val="1"/>
                <c:pt idx="0">
                  <c:v>AISA.JK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Selection'!$C$1100,'Portfolio Selection'!$E$1100,'Portfolio Selection'!$G$1100,'Portfolio Selection'!$I$1100,'Portfolio Selection'!$K$1100,'Portfolio Selection'!$M$1100,'Portfolio Selection'!$O$1100,'Portfolio Selection'!$Q$1100,'Portfolio Selection'!$S$1100,'Portfolio Selection'!$U$1100,'Portfolio Selection'!$W$1100,'Portfolio Selection'!$Y$1100,'Portfolio Selection'!$AA$1100,'Portfolio Selection'!$AC$1100,'Portfolio Selection'!$AE$1100,'Portfolio Selection'!$AG$1100)</c:f>
              <c:numCache>
                <c:formatCode>0.0000%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'Portfolio Selection'!$B$1101</c:f>
              <c:strCache>
                <c:ptCount val="1"/>
                <c:pt idx="0">
                  <c:v>AKKU.JK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Selection'!$C$1101,'Portfolio Selection'!$E$1101,'Portfolio Selection'!$G$1101,'Portfolio Selection'!$I$1101,'Portfolio Selection'!$K$1101,'Portfolio Selection'!$M$1101,'Portfolio Selection'!$O$1101,'Portfolio Selection'!$Q$1101,'Portfolio Selection'!$S$1101,'Portfolio Selection'!$U$1101,'Portfolio Selection'!$W$1101,'Portfolio Selection'!$Y$1101,'Portfolio Selection'!$AA$1101,'Portfolio Selection'!$AC$1101,'Portfolio Selection'!$AE$1101,'Portfolio Selection'!$AG$1101)</c:f>
              <c:numCache>
                <c:formatCode>0.0000%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'Portfolio Selection'!$B$1102</c:f>
              <c:strCache>
                <c:ptCount val="1"/>
                <c:pt idx="0">
                  <c:v>AKPI.JK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Selection'!$C$1102,'Portfolio Selection'!$E$1102,'Portfolio Selection'!$G$1102,'Portfolio Selection'!$I$1102,'Portfolio Selection'!$K$1102,'Portfolio Selection'!$M$1102,'Portfolio Selection'!$O$1102,'Portfolio Selection'!$Q$1102,'Portfolio Selection'!$S$1102,'Portfolio Selection'!$U$1102,'Portfolio Selection'!$W$1102,'Portfolio Selection'!$Y$1102,'Portfolio Selection'!$AA$1102,'Portfolio Selection'!$AC$1102,'Portfolio Selection'!$AE$1102,'Portfolio Selection'!$AG$1102)</c:f>
              <c:numCache>
                <c:formatCode>0.0000%</c:formatCode>
                <c:ptCount val="16"/>
                <c:pt idx="0">
                  <c:v>3.7500872616846148E-2</c:v>
                </c:pt>
                <c:pt idx="1">
                  <c:v>3.1173367777251906E-2</c:v>
                </c:pt>
                <c:pt idx="2">
                  <c:v>3.8918544721405032E-2</c:v>
                </c:pt>
                <c:pt idx="3">
                  <c:v>4.515131172156802E-2</c:v>
                </c:pt>
                <c:pt idx="4">
                  <c:v>9.0818070193797104E-4</c:v>
                </c:pt>
                <c:pt idx="5">
                  <c:v>1.628277240959787E-2</c:v>
                </c:pt>
                <c:pt idx="6">
                  <c:v>4.7933264102009598E-2</c:v>
                </c:pt>
                <c:pt idx="7">
                  <c:v>4.5811991956671945E-3</c:v>
                </c:pt>
                <c:pt idx="8">
                  <c:v>7.5893276835815079E-2</c:v>
                </c:pt>
                <c:pt idx="9">
                  <c:v>7.5771957543527679E-3</c:v>
                </c:pt>
                <c:pt idx="10">
                  <c:v>1.0479554371717867E-2</c:v>
                </c:pt>
                <c:pt idx="11">
                  <c:v>7.6204794614211889E-3</c:v>
                </c:pt>
                <c:pt idx="12">
                  <c:v>4.7756225104870209E-3</c:v>
                </c:pt>
                <c:pt idx="13">
                  <c:v>1.4150013222185361E-3</c:v>
                </c:pt>
                <c:pt idx="14">
                  <c:v>7.1651366397906561E-3</c:v>
                </c:pt>
                <c:pt idx="15">
                  <c:v>3.0686264629763441E-2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'Portfolio Selection'!$B$1103</c:f>
              <c:strCache>
                <c:ptCount val="1"/>
                <c:pt idx="0">
                  <c:v>KLBF.JK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Selection'!$C$1103,'Portfolio Selection'!$E$1103,'Portfolio Selection'!$G$1103,'Portfolio Selection'!$I$1103,'Portfolio Selection'!$K$1103,'Portfolio Selection'!$M$1103,'Portfolio Selection'!$O$1103,'Portfolio Selection'!$Q$1103,'Portfolio Selection'!$S$1103,'Portfolio Selection'!$U$1103,'Portfolio Selection'!$W$1103,'Portfolio Selection'!$Y$1103,'Portfolio Selection'!$AA$1103,'Portfolio Selection'!$AC$1103,'Portfolio Selection'!$AE$1103,'Portfolio Selection'!$AG$1103)</c:f>
              <c:numCache>
                <c:formatCode>0.0000%</c:formatCode>
                <c:ptCount val="16"/>
                <c:pt idx="0">
                  <c:v>7.3475249499849002E-2</c:v>
                </c:pt>
                <c:pt idx="1">
                  <c:v>1.9798105420011126E-2</c:v>
                </c:pt>
                <c:pt idx="2">
                  <c:v>6.7276292545943264E-2</c:v>
                </c:pt>
                <c:pt idx="3">
                  <c:v>6.1479147115179766E-2</c:v>
                </c:pt>
                <c:pt idx="4">
                  <c:v>3.7942003311499745E-2</c:v>
                </c:pt>
                <c:pt idx="5">
                  <c:v>2.3396979628436544E-2</c:v>
                </c:pt>
                <c:pt idx="6">
                  <c:v>5.2953289750348985E-2</c:v>
                </c:pt>
                <c:pt idx="7">
                  <c:v>0.10023746592428828</c:v>
                </c:pt>
                <c:pt idx="8">
                  <c:v>6.1230075776503808E-2</c:v>
                </c:pt>
                <c:pt idx="9">
                  <c:v>9.0711454070415032E-2</c:v>
                </c:pt>
                <c:pt idx="10">
                  <c:v>3.8121577635747771E-2</c:v>
                </c:pt>
                <c:pt idx="11">
                  <c:v>4.0839119031280284E-2</c:v>
                </c:pt>
                <c:pt idx="12">
                  <c:v>3.2590681738717528E-2</c:v>
                </c:pt>
                <c:pt idx="13">
                  <c:v>6.2162163979554213E-3</c:v>
                </c:pt>
                <c:pt idx="14">
                  <c:v>1.0008444881651606E-2</c:v>
                </c:pt>
                <c:pt idx="15">
                  <c:v>1.7901595655870753E-2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'Portfolio Selection'!$B$1104</c:f>
              <c:strCache>
                <c:ptCount val="1"/>
                <c:pt idx="0">
                  <c:v>KOIN.JK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Selection'!$C$1104,'Portfolio Selection'!$E$1104,'Portfolio Selection'!$G$1104,'Portfolio Selection'!$I$1104,'Portfolio Selection'!$K$1104,'Portfolio Selection'!$M$1104,'Portfolio Selection'!$O$1104,'Portfolio Selection'!$Q$1104,'Portfolio Selection'!$S$1104,'Portfolio Selection'!$U$1104,'Portfolio Selection'!$W$1104,'Portfolio Selection'!$Y$1104,'Portfolio Selection'!$AA$1104,'Portfolio Selection'!$AC$1104,'Portfolio Selection'!$AE$1104,'Portfolio Selection'!$AG$1104)</c:f>
              <c:numCache>
                <c:formatCode>0.0000%</c:formatCode>
                <c:ptCount val="16"/>
                <c:pt idx="0">
                  <c:v>0.27426189085151337</c:v>
                </c:pt>
                <c:pt idx="1">
                  <c:v>0.28838526050168628</c:v>
                </c:pt>
                <c:pt idx="2">
                  <c:v>0.2794509670071193</c:v>
                </c:pt>
                <c:pt idx="3">
                  <c:v>3.5358142072209303E-2</c:v>
                </c:pt>
                <c:pt idx="4">
                  <c:v>0.34692804547415551</c:v>
                </c:pt>
                <c:pt idx="5">
                  <c:v>0.18403620281212013</c:v>
                </c:pt>
                <c:pt idx="6">
                  <c:v>0.10082915600201493</c:v>
                </c:pt>
                <c:pt idx="7">
                  <c:v>0.24080578336759181</c:v>
                </c:pt>
                <c:pt idx="8">
                  <c:v>0.15557218517326882</c:v>
                </c:pt>
                <c:pt idx="9">
                  <c:v>9.1249442410482662E-2</c:v>
                </c:pt>
                <c:pt idx="10">
                  <c:v>5.2317957546617784E-2</c:v>
                </c:pt>
                <c:pt idx="11">
                  <c:v>0.11301049591977354</c:v>
                </c:pt>
                <c:pt idx="12">
                  <c:v>0.14993482524017973</c:v>
                </c:pt>
                <c:pt idx="13">
                  <c:v>0.14832871002710221</c:v>
                </c:pt>
                <c:pt idx="14">
                  <c:v>0.14815670591585728</c:v>
                </c:pt>
                <c:pt idx="15">
                  <c:v>0.13440519474998211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'Portfolio Selection'!$B$1105</c:f>
              <c:strCache>
                <c:ptCount val="1"/>
                <c:pt idx="0">
                  <c:v>KONI.JK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Selection'!$C$1105,'Portfolio Selection'!$E$1105,'Portfolio Selection'!$G$1105,'Portfolio Selection'!$I$1105,'Portfolio Selection'!$K$1105,'Portfolio Selection'!$M$1105,'Portfolio Selection'!$O$1105,'Portfolio Selection'!$Q$1105,'Portfolio Selection'!$S$1105,'Portfolio Selection'!$U$1105,'Portfolio Selection'!$W$1105,'Portfolio Selection'!$Y$1105,'Portfolio Selection'!$AA$1105,'Portfolio Selection'!$AC$1105,'Portfolio Selection'!$AE$1105,'Portfolio Selection'!$AG$1105)</c:f>
              <c:numCache>
                <c:formatCode>0.0000%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'Portfolio Selection'!$B$1106</c:f>
              <c:strCache>
                <c:ptCount val="1"/>
                <c:pt idx="0">
                  <c:v>KPIG.JK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Selection'!$C$1106,'Portfolio Selection'!$E$1106,'Portfolio Selection'!$G$1106,'Portfolio Selection'!$I$1106,'Portfolio Selection'!$K$1106,'Portfolio Selection'!$M$1106,'Portfolio Selection'!$O$1106,'Portfolio Selection'!$Q$1106,'Portfolio Selection'!$S$1106,'Portfolio Selection'!$U$1106,'Portfolio Selection'!$W$1106,'Portfolio Selection'!$Y$1106,'Portfolio Selection'!$AA$1106,'Portfolio Selection'!$AC$1106,'Portfolio Selection'!$AE$1106,'Portfolio Selection'!$AG$1106)</c:f>
              <c:numCache>
                <c:formatCode>0.0000%</c:formatCode>
                <c:ptCount val="16"/>
                <c:pt idx="0">
                  <c:v>5.3112669379172814E-3</c:v>
                </c:pt>
                <c:pt idx="1">
                  <c:v>0.11556649293231473</c:v>
                </c:pt>
                <c:pt idx="2">
                  <c:v>7.6136107995144114E-2</c:v>
                </c:pt>
                <c:pt idx="3">
                  <c:v>0.18525716123854899</c:v>
                </c:pt>
                <c:pt idx="4">
                  <c:v>6.971238640159208E-2</c:v>
                </c:pt>
                <c:pt idx="5">
                  <c:v>4.3487010524543866E-2</c:v>
                </c:pt>
                <c:pt idx="6">
                  <c:v>0.18773195340124543</c:v>
                </c:pt>
                <c:pt idx="7">
                  <c:v>1.1923322852911592E-2</c:v>
                </c:pt>
                <c:pt idx="8">
                  <c:v>4.8919685162294523E-2</c:v>
                </c:pt>
                <c:pt idx="9">
                  <c:v>0.10683973781028462</c:v>
                </c:pt>
                <c:pt idx="10">
                  <c:v>1.0727089195222901E-2</c:v>
                </c:pt>
                <c:pt idx="11">
                  <c:v>1.2268484586236805E-2</c:v>
                </c:pt>
                <c:pt idx="12">
                  <c:v>1.5697784043421637E-2</c:v>
                </c:pt>
                <c:pt idx="13">
                  <c:v>1.8245432998234661E-2</c:v>
                </c:pt>
                <c:pt idx="14">
                  <c:v>4.5964689805888644E-2</c:v>
                </c:pt>
                <c:pt idx="15">
                  <c:v>2.6750643151182609E-2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'Portfolio Selection'!$B$1107</c:f>
              <c:strCache>
                <c:ptCount val="1"/>
                <c:pt idx="0">
                  <c:v>KREN.JK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Selection'!$C$1107,'Portfolio Selection'!$E$1107,'Portfolio Selection'!$G$1107,'Portfolio Selection'!$I$1107,'Portfolio Selection'!$K$1107,'Portfolio Selection'!$M$1107,'Portfolio Selection'!$O$1107,'Portfolio Selection'!$Q$1107,'Portfolio Selection'!$S$1107,'Portfolio Selection'!$U$1107,'Portfolio Selection'!$W$1107,'Portfolio Selection'!$Y$1107,'Portfolio Selection'!$AA$1107,'Portfolio Selection'!$AC$1107,'Portfolio Selection'!$AE$1107,'Portfolio Selection'!$AG$1107)</c:f>
              <c:numCache>
                <c:formatCode>0.0000%</c:formatCode>
                <c:ptCount val="16"/>
                <c:pt idx="0">
                  <c:v>0.2577243990260451</c:v>
                </c:pt>
                <c:pt idx="1">
                  <c:v>0.14879808410766626</c:v>
                </c:pt>
                <c:pt idx="2">
                  <c:v>0.19125012875724406</c:v>
                </c:pt>
                <c:pt idx="3">
                  <c:v>0.21897529292403289</c:v>
                </c:pt>
                <c:pt idx="4">
                  <c:v>0.17577992604156692</c:v>
                </c:pt>
                <c:pt idx="5">
                  <c:v>1.0337971913820382E-3</c:v>
                </c:pt>
                <c:pt idx="6">
                  <c:v>3.0339207138145592E-2</c:v>
                </c:pt>
                <c:pt idx="7">
                  <c:v>0.1347443303230037</c:v>
                </c:pt>
                <c:pt idx="8">
                  <c:v>0.11804689863983568</c:v>
                </c:pt>
                <c:pt idx="9">
                  <c:v>3.0422354805294049E-2</c:v>
                </c:pt>
                <c:pt idx="10">
                  <c:v>0.10383850971641979</c:v>
                </c:pt>
                <c:pt idx="11">
                  <c:v>5.8866890408390153E-2</c:v>
                </c:pt>
                <c:pt idx="12">
                  <c:v>0.11005335802663455</c:v>
                </c:pt>
                <c:pt idx="13">
                  <c:v>0.11468617482955989</c:v>
                </c:pt>
                <c:pt idx="14">
                  <c:v>0.10983138004224835</c:v>
                </c:pt>
                <c:pt idx="15">
                  <c:v>0.1219712580598311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'Portfolio Selection'!$B$1108</c:f>
              <c:strCache>
                <c:ptCount val="1"/>
                <c:pt idx="0">
                  <c:v>LAMI.JK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Selection'!$C$1108,'Portfolio Selection'!$E$1108,'Portfolio Selection'!$G$1108,'Portfolio Selection'!$I$1108,'Portfolio Selection'!$K$1108,'Portfolio Selection'!$M$1108,'Portfolio Selection'!$O$1108,'Portfolio Selection'!$Q$1108,'Portfolio Selection'!$S$1108,'Portfolio Selection'!$U$1108,'Portfolio Selection'!$W$1108,'Portfolio Selection'!$Y$1108,'Portfolio Selection'!$AA$1108,'Portfolio Selection'!$AC$1108,'Portfolio Selection'!$AE$1108,'Portfolio Selection'!$AG$1108)</c:f>
              <c:numCache>
                <c:formatCode>0.0000%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'Portfolio Selection'!$B$1109</c:f>
              <c:strCache>
                <c:ptCount val="1"/>
                <c:pt idx="0">
                  <c:v>LAPD.JK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Selection'!$C$1109,'Portfolio Selection'!$E$1109,'Portfolio Selection'!$G$1109,'Portfolio Selection'!$I$1109,'Portfolio Selection'!$K$1109,'Portfolio Selection'!$M$1109,'Portfolio Selection'!$O$1109,'Portfolio Selection'!$Q$1109,'Portfolio Selection'!$S$1109,'Portfolio Selection'!$U$1109,'Portfolio Selection'!$W$1109,'Portfolio Selection'!$Y$1109,'Portfolio Selection'!$AA$1109,'Portfolio Selection'!$AC$1109,'Portfolio Selection'!$AE$1109,'Portfolio Selection'!$AG$1109)</c:f>
              <c:numCache>
                <c:formatCode>0.0000%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'Portfolio Selection'!$B$1110</c:f>
              <c:strCache>
                <c:ptCount val="1"/>
                <c:pt idx="0">
                  <c:v>LCGP.JK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Selection'!$C$1110,'Portfolio Selection'!$E$1110,'Portfolio Selection'!$G$1110,'Portfolio Selection'!$I$1110,'Portfolio Selection'!$K$1110,'Portfolio Selection'!$M$1110,'Portfolio Selection'!$O$1110,'Portfolio Selection'!$Q$1110,'Portfolio Selection'!$S$1110,'Portfolio Selection'!$U$1110,'Portfolio Selection'!$W$1110,'Portfolio Selection'!$Y$1110,'Portfolio Selection'!$AA$1110,'Portfolio Selection'!$AC$1110,'Portfolio Selection'!$AE$1110,'Portfolio Selection'!$AG$1110)</c:f>
              <c:numCache>
                <c:formatCode>0.0000%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'Portfolio Selection'!$B$1111</c:f>
              <c:strCache>
                <c:ptCount val="1"/>
                <c:pt idx="0">
                  <c:v>LION.JK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Selection'!$C$1111,'Portfolio Selection'!$E$1111,'Portfolio Selection'!$G$1111,'Portfolio Selection'!$I$1111,'Portfolio Selection'!$K$1111,'Portfolio Selection'!$M$1111,'Portfolio Selection'!$O$1111,'Portfolio Selection'!$Q$1111,'Portfolio Selection'!$S$1111,'Portfolio Selection'!$U$1111,'Portfolio Selection'!$W$1111,'Portfolio Selection'!$Y$1111,'Portfolio Selection'!$AA$1111,'Portfolio Selection'!$AC$1111,'Portfolio Selection'!$AE$1111,'Portfolio Selection'!$AG$1111)</c:f>
              <c:numCache>
                <c:formatCode>0.0000%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'Portfolio Selection'!$B$1112</c:f>
              <c:strCache>
                <c:ptCount val="1"/>
                <c:pt idx="0">
                  <c:v>LMAS.JK</c:v>
                </c:pt>
              </c:strCache>
            </c:strRef>
          </c:tx>
          <c:marker>
            <c:symbol val="none"/>
          </c:marker>
          <c:cat>
            <c:numRef>
              <c:f>'Portfolio Selection'!$C$1067:$R$1067</c:f>
              <c:numCache>
                <c:formatCode>[$-409]d\-mmm\-yy;@</c:formatCode>
                <c:ptCount val="16"/>
                <c:pt idx="0">
                  <c:v>40791</c:v>
                </c:pt>
                <c:pt idx="1">
                  <c:v>40798</c:v>
                </c:pt>
                <c:pt idx="2">
                  <c:v>40805</c:v>
                </c:pt>
                <c:pt idx="3">
                  <c:v>40812</c:v>
                </c:pt>
                <c:pt idx="4">
                  <c:v>40819</c:v>
                </c:pt>
                <c:pt idx="5">
                  <c:v>40826</c:v>
                </c:pt>
                <c:pt idx="6">
                  <c:v>40833</c:v>
                </c:pt>
                <c:pt idx="7">
                  <c:v>40840</c:v>
                </c:pt>
                <c:pt idx="8">
                  <c:v>40847</c:v>
                </c:pt>
                <c:pt idx="9">
                  <c:v>40854</c:v>
                </c:pt>
                <c:pt idx="10">
                  <c:v>40861</c:v>
                </c:pt>
                <c:pt idx="11">
                  <c:v>40868</c:v>
                </c:pt>
                <c:pt idx="12">
                  <c:v>40875</c:v>
                </c:pt>
                <c:pt idx="13">
                  <c:v>40882</c:v>
                </c:pt>
                <c:pt idx="14">
                  <c:v>40889</c:v>
                </c:pt>
                <c:pt idx="15">
                  <c:v>40896</c:v>
                </c:pt>
              </c:numCache>
            </c:numRef>
          </c:cat>
          <c:val>
            <c:numRef>
              <c:f>('Portfolio Selection'!$C$1112,'Portfolio Selection'!$E$1112,'Portfolio Selection'!$G$1112,'Portfolio Selection'!$I$1112,'Portfolio Selection'!$K$1112,'Portfolio Selection'!$M$1112,'Portfolio Selection'!$O$1112,'Portfolio Selection'!$Q$1112,'Portfolio Selection'!$S$1112,'Portfolio Selection'!$U$1112,'Portfolio Selection'!$W$1112,'Portfolio Selection'!$Y$1112,'Portfolio Selection'!$AA$1112,'Portfolio Selection'!$AC$1112,'Portfolio Selection'!$AE$1112,'Portfolio Selection'!$AG$1112)</c:f>
              <c:numCache>
                <c:formatCode>0.0000%</c:formatCode>
                <c:ptCount val="16"/>
                <c:pt idx="0">
                  <c:v>6.7501174168199882E-2</c:v>
                </c:pt>
                <c:pt idx="1">
                  <c:v>5.5713636743618617E-3</c:v>
                </c:pt>
                <c:pt idx="2">
                  <c:v>4.8574422971681984E-2</c:v>
                </c:pt>
                <c:pt idx="3">
                  <c:v>2.0544965525734695E-3</c:v>
                </c:pt>
                <c:pt idx="4">
                  <c:v>3.8820283963621111E-3</c:v>
                </c:pt>
                <c:pt idx="5">
                  <c:v>1.510890179648935E-3</c:v>
                </c:pt>
                <c:pt idx="6">
                  <c:v>3.2711383708355956E-3</c:v>
                </c:pt>
                <c:pt idx="7">
                  <c:v>8.1203874603583588E-3</c:v>
                </c:pt>
                <c:pt idx="8">
                  <c:v>3.4956704138145354E-2</c:v>
                </c:pt>
                <c:pt idx="9">
                  <c:v>1.165759620438094E-2</c:v>
                </c:pt>
                <c:pt idx="10">
                  <c:v>1.6587900141628753E-2</c:v>
                </c:pt>
                <c:pt idx="11">
                  <c:v>3.7310146424031757E-2</c:v>
                </c:pt>
                <c:pt idx="12">
                  <c:v>4.3080758469392043E-2</c:v>
                </c:pt>
                <c:pt idx="13">
                  <c:v>7.3641602345239185E-2</c:v>
                </c:pt>
                <c:pt idx="14">
                  <c:v>3.8741027849921644E-2</c:v>
                </c:pt>
                <c:pt idx="15">
                  <c:v>3.1426678870851335E-2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7088"/>
        <c:axId val="44218624"/>
      </c:lineChart>
      <c:dateAx>
        <c:axId val="44217088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4218624"/>
        <c:crosses val="autoZero"/>
        <c:auto val="1"/>
        <c:lblOffset val="100"/>
        <c:baseTimeUnit val="days"/>
      </c:dateAx>
      <c:valAx>
        <c:axId val="4421862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42170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'Portfolio Selection'!$A$538</c:f>
              <c:strCache>
                <c:ptCount val="1"/>
                <c:pt idx="0">
                  <c:v>Exp. Return</c:v>
                </c:pt>
              </c:strCache>
            </c:strRef>
          </c:tx>
          <c:invertIfNegative val="0"/>
          <c:cat>
            <c:strRef>
              <c:f>'Portfolio Selection'!$B$537:$Y$537</c:f>
              <c:strCache>
                <c:ptCount val="24"/>
                <c:pt idx="0">
                  <c:v>^JKSE</c:v>
                </c:pt>
                <c:pt idx="1">
                  <c:v>AALI.JK</c:v>
                </c:pt>
                <c:pt idx="2">
                  <c:v>ABDA.JK</c:v>
                </c:pt>
                <c:pt idx="3">
                  <c:v>ACES.JK</c:v>
                </c:pt>
                <c:pt idx="4">
                  <c:v>ADES.JK</c:v>
                </c:pt>
                <c:pt idx="5">
                  <c:v>ADHI.JK</c:v>
                </c:pt>
                <c:pt idx="6">
                  <c:v>ADMF.JK</c:v>
                </c:pt>
                <c:pt idx="7">
                  <c:v>ADMG.JK</c:v>
                </c:pt>
                <c:pt idx="8">
                  <c:v>AGRO.JK</c:v>
                </c:pt>
                <c:pt idx="9">
                  <c:v>AHAP.JK</c:v>
                </c:pt>
                <c:pt idx="10">
                  <c:v>AIMS.JK</c:v>
                </c:pt>
                <c:pt idx="11">
                  <c:v>AISA.JK</c:v>
                </c:pt>
                <c:pt idx="12">
                  <c:v>AKKU.JK</c:v>
                </c:pt>
                <c:pt idx="13">
                  <c:v>AKPI.JK</c:v>
                </c:pt>
                <c:pt idx="14">
                  <c:v>KLBF.JK</c:v>
                </c:pt>
                <c:pt idx="15">
                  <c:v>KOIN.JK</c:v>
                </c:pt>
                <c:pt idx="16">
                  <c:v>KONI.JK</c:v>
                </c:pt>
                <c:pt idx="17">
                  <c:v>KPIG.JK</c:v>
                </c:pt>
                <c:pt idx="18">
                  <c:v>KREN.JK</c:v>
                </c:pt>
                <c:pt idx="19">
                  <c:v>LAMI.JK</c:v>
                </c:pt>
                <c:pt idx="20">
                  <c:v>LAPD.JK</c:v>
                </c:pt>
                <c:pt idx="21">
                  <c:v>LCGP.JK</c:v>
                </c:pt>
                <c:pt idx="22">
                  <c:v>LION.JK</c:v>
                </c:pt>
                <c:pt idx="23">
                  <c:v>LMAS.JK</c:v>
                </c:pt>
              </c:strCache>
            </c:strRef>
          </c:cat>
          <c:val>
            <c:numRef>
              <c:f>'Portfolio Selection'!$B$538:$Y$538</c:f>
              <c:numCache>
                <c:formatCode>0.00000%</c:formatCode>
                <c:ptCount val="24"/>
                <c:pt idx="0">
                  <c:v>3.6302127948519681E-4</c:v>
                </c:pt>
                <c:pt idx="1">
                  <c:v>-3.946279926541313E-4</c:v>
                </c:pt>
                <c:pt idx="2">
                  <c:v>1.7186597536413954E-3</c:v>
                </c:pt>
                <c:pt idx="3">
                  <c:v>1.9913582558147673E-3</c:v>
                </c:pt>
                <c:pt idx="4">
                  <c:v>-1.3439487836011451E-3</c:v>
                </c:pt>
                <c:pt idx="5">
                  <c:v>-1.9557698410788433E-3</c:v>
                </c:pt>
                <c:pt idx="6">
                  <c:v>3.438972136748922E-4</c:v>
                </c:pt>
                <c:pt idx="7">
                  <c:v>6.0443993517386649E-3</c:v>
                </c:pt>
                <c:pt idx="8">
                  <c:v>-1.0633436113197516E-3</c:v>
                </c:pt>
                <c:pt idx="9">
                  <c:v>9.7638877129207942E-3</c:v>
                </c:pt>
                <c:pt idx="10">
                  <c:v>8.9990710883082557E-3</c:v>
                </c:pt>
                <c:pt idx="11">
                  <c:v>6.3731347717147695E-4</c:v>
                </c:pt>
                <c:pt idx="12">
                  <c:v>1.8916995682567231E-2</c:v>
                </c:pt>
                <c:pt idx="13">
                  <c:v>1.1388193435789792E-3</c:v>
                </c:pt>
                <c:pt idx="14">
                  <c:v>4.0235069967541559E-6</c:v>
                </c:pt>
                <c:pt idx="15">
                  <c:v>4.7410501580779345E-3</c:v>
                </c:pt>
                <c:pt idx="16">
                  <c:v>1.1626775490937356E-2</c:v>
                </c:pt>
                <c:pt idx="17">
                  <c:v>3.1788989674797607E-3</c:v>
                </c:pt>
                <c:pt idx="18">
                  <c:v>1.5676553835001839E-3</c:v>
                </c:pt>
                <c:pt idx="19">
                  <c:v>1.4678961404064426E-3</c:v>
                </c:pt>
                <c:pt idx="20">
                  <c:v>1.4109202662518899E-2</c:v>
                </c:pt>
                <c:pt idx="21">
                  <c:v>2.3652304645018244E-4</c:v>
                </c:pt>
                <c:pt idx="22">
                  <c:v>6.0573808185921093E-3</c:v>
                </c:pt>
                <c:pt idx="23">
                  <c:v>4.0379557603606376E-5</c:v>
                </c:pt>
              </c:numCache>
            </c:numRef>
          </c:val>
        </c:ser>
        <c:ser>
          <c:idx val="1"/>
          <c:order val="1"/>
          <c:tx>
            <c:strRef>
              <c:f>'Portfolio Selection'!$A$539</c:f>
              <c:strCache>
                <c:ptCount val="1"/>
                <c:pt idx="0">
                  <c:v>Varians</c:v>
                </c:pt>
              </c:strCache>
            </c:strRef>
          </c:tx>
          <c:invertIfNegative val="0"/>
          <c:cat>
            <c:strRef>
              <c:f>'Portfolio Selection'!$B$537:$Y$537</c:f>
              <c:strCache>
                <c:ptCount val="24"/>
                <c:pt idx="0">
                  <c:v>^JKSE</c:v>
                </c:pt>
                <c:pt idx="1">
                  <c:v>AALI.JK</c:v>
                </c:pt>
                <c:pt idx="2">
                  <c:v>ABDA.JK</c:v>
                </c:pt>
                <c:pt idx="3">
                  <c:v>ACES.JK</c:v>
                </c:pt>
                <c:pt idx="4">
                  <c:v>ADES.JK</c:v>
                </c:pt>
                <c:pt idx="5">
                  <c:v>ADHI.JK</c:v>
                </c:pt>
                <c:pt idx="6">
                  <c:v>ADMF.JK</c:v>
                </c:pt>
                <c:pt idx="7">
                  <c:v>ADMG.JK</c:v>
                </c:pt>
                <c:pt idx="8">
                  <c:v>AGRO.JK</c:v>
                </c:pt>
                <c:pt idx="9">
                  <c:v>AHAP.JK</c:v>
                </c:pt>
                <c:pt idx="10">
                  <c:v>AIMS.JK</c:v>
                </c:pt>
                <c:pt idx="11">
                  <c:v>AISA.JK</c:v>
                </c:pt>
                <c:pt idx="12">
                  <c:v>AKKU.JK</c:v>
                </c:pt>
                <c:pt idx="13">
                  <c:v>AKPI.JK</c:v>
                </c:pt>
                <c:pt idx="14">
                  <c:v>KLBF.JK</c:v>
                </c:pt>
                <c:pt idx="15">
                  <c:v>KOIN.JK</c:v>
                </c:pt>
                <c:pt idx="16">
                  <c:v>KONI.JK</c:v>
                </c:pt>
                <c:pt idx="17">
                  <c:v>KPIG.JK</c:v>
                </c:pt>
                <c:pt idx="18">
                  <c:v>KREN.JK</c:v>
                </c:pt>
                <c:pt idx="19">
                  <c:v>LAMI.JK</c:v>
                </c:pt>
                <c:pt idx="20">
                  <c:v>LAPD.JK</c:v>
                </c:pt>
                <c:pt idx="21">
                  <c:v>LCGP.JK</c:v>
                </c:pt>
                <c:pt idx="22">
                  <c:v>LION.JK</c:v>
                </c:pt>
                <c:pt idx="23">
                  <c:v>LMAS.JK</c:v>
                </c:pt>
              </c:strCache>
            </c:strRef>
          </c:cat>
          <c:val>
            <c:numRef>
              <c:f>'Portfolio Selection'!$B$539:$Y$539</c:f>
              <c:numCache>
                <c:formatCode>_(* #,##0.000000_);_(* \(#,##0.000000\);_(* "-"??_);_(@_)</c:formatCode>
                <c:ptCount val="24"/>
                <c:pt idx="0">
                  <c:v>1.7072582252705416E-7</c:v>
                </c:pt>
                <c:pt idx="1">
                  <c:v>4.2988263230633623E-4</c:v>
                </c:pt>
                <c:pt idx="2">
                  <c:v>1.52261399591257E-3</c:v>
                </c:pt>
                <c:pt idx="3">
                  <c:v>1.0818253868835593E-3</c:v>
                </c:pt>
                <c:pt idx="4">
                  <c:v>1.0309728293659342E-3</c:v>
                </c:pt>
                <c:pt idx="5">
                  <c:v>6.6256786487823942E-4</c:v>
                </c:pt>
                <c:pt idx="6">
                  <c:v>5.4090318814982875E-4</c:v>
                </c:pt>
                <c:pt idx="7">
                  <c:v>2.3660266087360817E-3</c:v>
                </c:pt>
                <c:pt idx="8">
                  <c:v>6.0074777332726225E-4</c:v>
                </c:pt>
                <c:pt idx="9">
                  <c:v>1.7509350273991978E-2</c:v>
                </c:pt>
                <c:pt idx="10">
                  <c:v>1.3884065664811384E-2</c:v>
                </c:pt>
                <c:pt idx="11">
                  <c:v>7.1126514535727297E-4</c:v>
                </c:pt>
                <c:pt idx="12">
                  <c:v>3.5603024752361878E-2</c:v>
                </c:pt>
                <c:pt idx="13">
                  <c:v>2.6472701616700868E-3</c:v>
                </c:pt>
                <c:pt idx="14">
                  <c:v>6.8270853830895858E-4</c:v>
                </c:pt>
                <c:pt idx="15">
                  <c:v>8.9473204047280045E-3</c:v>
                </c:pt>
                <c:pt idx="16">
                  <c:v>1.9464241459973913E-2</c:v>
                </c:pt>
                <c:pt idx="17">
                  <c:v>1.832224084575918E-3</c:v>
                </c:pt>
                <c:pt idx="18">
                  <c:v>9.3274192684722717E-4</c:v>
                </c:pt>
                <c:pt idx="19">
                  <c:v>3.2441904177158438E-3</c:v>
                </c:pt>
                <c:pt idx="20">
                  <c:v>3.1860788202281352E-2</c:v>
                </c:pt>
                <c:pt idx="21">
                  <c:v>4.9009006715183996E-4</c:v>
                </c:pt>
                <c:pt idx="22">
                  <c:v>1.2931610079791454E-2</c:v>
                </c:pt>
                <c:pt idx="23">
                  <c:v>8.1326673992026917E-5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146688"/>
        <c:axId val="44148224"/>
      </c:barChart>
      <c:catAx>
        <c:axId val="44146688"/>
        <c:scaling>
          <c:orientation val="minMax"/>
        </c:scaling>
        <c:delete val="0"/>
        <c:axPos val="b"/>
        <c:majorTickMark val="out"/>
        <c:minorTickMark val="none"/>
        <c:tickLblPos val="nextTo"/>
        <c:crossAx val="44148224"/>
        <c:crosses val="autoZero"/>
        <c:auto val="1"/>
        <c:lblAlgn val="ctr"/>
        <c:lblOffset val="100"/>
        <c:noMultiLvlLbl val="0"/>
      </c:catAx>
      <c:valAx>
        <c:axId val="4414822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4146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Efficient Set</a:t>
            </a:r>
          </a:p>
        </c:rich>
      </c:tx>
      <c:layout>
        <c:manualLayout>
          <c:xMode val="edge"/>
          <c:yMode val="edge"/>
          <c:x val="0.34247565322991341"/>
          <c:y val="1.649618413082980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57793708622243"/>
          <c:y val="0.1088323036543509"/>
          <c:w val="0.6588235294117647"/>
          <c:h val="0.5348189415041783"/>
        </c:manualLayout>
      </c:layout>
      <c:scatterChart>
        <c:scatterStyle val="smoothMarker"/>
        <c:varyColors val="0"/>
        <c:ser>
          <c:idx val="0"/>
          <c:order val="0"/>
          <c:tx>
            <c:v>Portfolio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'Portfolio Selection'!$C$722:$C$744</c:f>
              <c:numCache>
                <c:formatCode>#,##0.000000_);[Red]\(#,##0.000000\)</c:formatCode>
                <c:ptCount val="23"/>
                <c:pt idx="0">
                  <c:v>7.4400115191863526E-3</c:v>
                </c:pt>
                <c:pt idx="1">
                  <c:v>7.6152890474761098E-3</c:v>
                </c:pt>
                <c:pt idx="2">
                  <c:v>8.5802897688600083E-3</c:v>
                </c:pt>
                <c:pt idx="3">
                  <c:v>1.0111380080315842E-2</c:v>
                </c:pt>
                <c:pt idx="4">
                  <c:v>1.199368713572363E-2</c:v>
                </c:pt>
                <c:pt idx="5">
                  <c:v>1.4087119807137543E-2</c:v>
                </c:pt>
                <c:pt idx="6">
                  <c:v>1.6310586966191063E-2</c:v>
                </c:pt>
                <c:pt idx="7">
                  <c:v>1.8617557285334908E-2</c:v>
                </c:pt>
                <c:pt idx="8">
                  <c:v>2.0980503347960512E-2</c:v>
                </c:pt>
                <c:pt idx="9">
                  <c:v>2.338246119562366E-2</c:v>
                </c:pt>
                <c:pt idx="10">
                  <c:v>2.5812542528118432E-2</c:v>
                </c:pt>
                <c:pt idx="11">
                  <c:v>2.8263494145929789E-2</c:v>
                </c:pt>
                <c:pt idx="12">
                  <c:v>3.0730322814414169E-2</c:v>
                </c:pt>
                <c:pt idx="13">
                  <c:v>3.3209490640315614E-2</c:v>
                </c:pt>
                <c:pt idx="14">
                  <c:v>3.5698426943919066E-2</c:v>
                </c:pt>
                <c:pt idx="15">
                  <c:v>3.8195222126876739E-2</c:v>
                </c:pt>
                <c:pt idx="16">
                  <c:v>4.0698429819129266E-2</c:v>
                </c:pt>
                <c:pt idx="17">
                  <c:v>4.3206935502691411E-2</c:v>
                </c:pt>
                <c:pt idx="18">
                  <c:v>4.5719867133390615E-2</c:v>
                </c:pt>
                <c:pt idx="19">
                  <c:v>4.8236532993427901E-2</c:v>
                </c:pt>
                <c:pt idx="20">
                  <c:v>5.0756377620228513E-2</c:v>
                </c:pt>
                <c:pt idx="21">
                  <c:v>5.3278949993392527E-2</c:v>
                </c:pt>
                <c:pt idx="22">
                  <c:v>5.5803880196986518E-2</c:v>
                </c:pt>
              </c:numCache>
            </c:numRef>
          </c:xVal>
          <c:yVal>
            <c:numRef>
              <c:f>'Portfolio Selection'!$B$722:$B$744</c:f>
              <c:numCache>
                <c:formatCode>0.0000%</c:formatCode>
                <c:ptCount val="23"/>
                <c:pt idx="0">
                  <c:v>0</c:v>
                </c:pt>
                <c:pt idx="1">
                  <c:v>7.5000000000000002E-4</c:v>
                </c:pt>
                <c:pt idx="2">
                  <c:v>1.5E-3</c:v>
                </c:pt>
                <c:pt idx="3">
                  <c:v>2.2500000000000003E-3</c:v>
                </c:pt>
                <c:pt idx="4">
                  <c:v>3.0000000000000001E-3</c:v>
                </c:pt>
                <c:pt idx="5">
                  <c:v>3.7499999999999999E-3</c:v>
                </c:pt>
                <c:pt idx="6">
                  <c:v>4.4999999999999997E-3</c:v>
                </c:pt>
                <c:pt idx="7">
                  <c:v>5.2499999999999995E-3</c:v>
                </c:pt>
                <c:pt idx="8">
                  <c:v>5.9999999999999993E-3</c:v>
                </c:pt>
                <c:pt idx="9">
                  <c:v>6.7499999999999991E-3</c:v>
                </c:pt>
                <c:pt idx="10">
                  <c:v>7.4999999999999989E-3</c:v>
                </c:pt>
                <c:pt idx="11">
                  <c:v>8.2499999999999987E-3</c:v>
                </c:pt>
                <c:pt idx="12">
                  <c:v>8.9999999999999993E-3</c:v>
                </c:pt>
                <c:pt idx="13">
                  <c:v>9.75E-3</c:v>
                </c:pt>
                <c:pt idx="14">
                  <c:v>1.0500000000000001E-2</c:v>
                </c:pt>
                <c:pt idx="15">
                  <c:v>1.1250000000000001E-2</c:v>
                </c:pt>
                <c:pt idx="16">
                  <c:v>1.2000000000000002E-2</c:v>
                </c:pt>
                <c:pt idx="17">
                  <c:v>1.2750000000000003E-2</c:v>
                </c:pt>
                <c:pt idx="18">
                  <c:v>1.3500000000000003E-2</c:v>
                </c:pt>
                <c:pt idx="19">
                  <c:v>1.4250000000000004E-2</c:v>
                </c:pt>
                <c:pt idx="20">
                  <c:v>1.5000000000000005E-2</c:v>
                </c:pt>
                <c:pt idx="21">
                  <c:v>1.5750000000000004E-2</c:v>
                </c:pt>
                <c:pt idx="22">
                  <c:v>1.6500000000000004E-2</c:v>
                </c:pt>
              </c:numCache>
            </c:numRef>
          </c:yVal>
          <c:smooth val="1"/>
        </c:ser>
        <c:ser>
          <c:idx val="1"/>
          <c:order val="1"/>
          <c:tx>
            <c:v>Optimal Portfolio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'Portfolio Selection'!$C$883</c:f>
              <c:numCache>
                <c:formatCode>#,##0.000000_);[Red]\(#,##0.000000\)</c:formatCode>
                <c:ptCount val="1"/>
                <c:pt idx="0">
                  <c:v>8.281695326261114E-3</c:v>
                </c:pt>
              </c:numCache>
            </c:numRef>
          </c:xVal>
          <c:yVal>
            <c:numRef>
              <c:f>'Portfolio Selection'!$B$883</c:f>
              <c:numCache>
                <c:formatCode>#,##0.000000_);[Red]\(#,##0.000000\)</c:formatCode>
                <c:ptCount val="1"/>
                <c:pt idx="0">
                  <c:v>4.533272372223264E-3</c:v>
                </c:pt>
              </c:numCache>
            </c:numRef>
          </c:yVal>
          <c:smooth val="1"/>
        </c:ser>
        <c:ser>
          <c:idx val="2"/>
          <c:order val="2"/>
          <c:tx>
            <c:v>Port w Risk Free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'Portfolio Selection'!$B$891:$B$913</c:f>
              <c:numCache>
                <c:formatCode>#,##0.0000_);[Red]\(#,##0.0000\)</c:formatCode>
                <c:ptCount val="23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</c:numCache>
            </c:numRef>
          </c:xVal>
          <c:yVal>
            <c:numRef>
              <c:f>'Portfolio Selection'!$C$891:$C$913</c:f>
              <c:numCache>
                <c:formatCode>#,##0.000000_);[Red]\(#,##0.000000\)</c:formatCode>
                <c:ptCount val="23"/>
                <c:pt idx="0">
                  <c:v>1.7808219178082192E-4</c:v>
                </c:pt>
                <c:pt idx="1">
                  <c:v>2.8074895829415477E-3</c:v>
                </c:pt>
                <c:pt idx="2">
                  <c:v>5.4368969741022729E-3</c:v>
                </c:pt>
                <c:pt idx="3">
                  <c:v>8.0663043652629985E-3</c:v>
                </c:pt>
                <c:pt idx="4">
                  <c:v>1.0695711756423724E-2</c:v>
                </c:pt>
                <c:pt idx="5">
                  <c:v>1.3325119147584451E-2</c:v>
                </c:pt>
                <c:pt idx="6">
                  <c:v>1.5954526538745181E-2</c:v>
                </c:pt>
                <c:pt idx="7">
                  <c:v>1.8583933929905906E-2</c:v>
                </c:pt>
                <c:pt idx="8">
                  <c:v>2.1213341321066628E-2</c:v>
                </c:pt>
                <c:pt idx="9">
                  <c:v>2.3842748712227354E-2</c:v>
                </c:pt>
                <c:pt idx="10">
                  <c:v>2.647215610338808E-2</c:v>
                </c:pt>
                <c:pt idx="11">
                  <c:v>2.9101563494548802E-2</c:v>
                </c:pt>
                <c:pt idx="12">
                  <c:v>3.1730970885709531E-2</c:v>
                </c:pt>
                <c:pt idx="13">
                  <c:v>3.4360378276870253E-2</c:v>
                </c:pt>
                <c:pt idx="14">
                  <c:v>3.6989785668030982E-2</c:v>
                </c:pt>
                <c:pt idx="15">
                  <c:v>3.9619193059191711E-2</c:v>
                </c:pt>
                <c:pt idx="16">
                  <c:v>4.2248600450352433E-2</c:v>
                </c:pt>
                <c:pt idx="17">
                  <c:v>4.4878007841513162E-2</c:v>
                </c:pt>
                <c:pt idx="18">
                  <c:v>4.7507415232673891E-2</c:v>
                </c:pt>
                <c:pt idx="19">
                  <c:v>5.013682262383462E-2</c:v>
                </c:pt>
                <c:pt idx="20">
                  <c:v>5.2766230014995349E-2</c:v>
                </c:pt>
                <c:pt idx="21">
                  <c:v>5.5395637406156079E-2</c:v>
                </c:pt>
                <c:pt idx="22">
                  <c:v>5.8025044797316808E-2</c:v>
                </c:pt>
              </c:numCache>
            </c:numRef>
          </c:yVal>
          <c:smooth val="1"/>
        </c:ser>
        <c:ser>
          <c:idx val="4"/>
          <c:order val="3"/>
          <c:tx>
            <c:v>Port. Optimal w Risk Free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'Portfolio Selection'!$I$884</c:f>
              <c:numCache>
                <c:formatCode>0.000000</c:formatCode>
                <c:ptCount val="1"/>
                <c:pt idx="0">
                  <c:v>8.6635210705578638E-3</c:v>
                </c:pt>
              </c:numCache>
            </c:numRef>
          </c:xVal>
          <c:yVal>
            <c:numRef>
              <c:f>'Portfolio Selection'!$I$883</c:f>
              <c:numCache>
                <c:formatCode>0.000000</c:formatCode>
                <c:ptCount val="1"/>
                <c:pt idx="0">
                  <c:v>4.7340674590611283E-3</c:v>
                </c:pt>
              </c:numCache>
            </c:numRef>
          </c:yVal>
          <c:smooth val="1"/>
        </c:ser>
        <c:ser>
          <c:idx val="3"/>
          <c:order val="4"/>
          <c:tx>
            <c:v>Port w Risk Free &amp; U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'Portfolio Selection'!$F$891:$F$913</c:f>
              <c:numCache>
                <c:formatCode>#,##0.0000_);[Red]\(#,##0.0000\)</c:formatCode>
                <c:ptCount val="23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</c:numCache>
            </c:numRef>
          </c:xVal>
          <c:yVal>
            <c:numRef>
              <c:f>'Portfolio Selection'!$G$891:$G$913</c:f>
              <c:numCache>
                <c:formatCode>#,##0.000000_);[Red]\(#,##0.000000\)</c:formatCode>
                <c:ptCount val="23"/>
                <c:pt idx="0">
                  <c:v>2.4560748254209759E-3</c:v>
                </c:pt>
                <c:pt idx="1">
                  <c:v>3.2148331206182114E-3</c:v>
                </c:pt>
                <c:pt idx="2">
                  <c:v>5.4911080062099177E-3</c:v>
                </c:pt>
                <c:pt idx="3">
                  <c:v>9.2848994821960948E-3</c:v>
                </c:pt>
                <c:pt idx="4">
                  <c:v>1.4596207548576743E-2</c:v>
                </c:pt>
                <c:pt idx="5">
                  <c:v>2.1425032205351868E-2</c:v>
                </c:pt>
                <c:pt idx="6">
                  <c:v>2.9771373452521458E-2</c:v>
                </c:pt>
                <c:pt idx="7">
                  <c:v>3.9635231290085518E-2</c:v>
                </c:pt>
                <c:pt idx="8">
                  <c:v>5.1016605718044047E-2</c:v>
                </c:pt>
                <c:pt idx="9">
                  <c:v>6.3915496736397043E-2</c:v>
                </c:pt>
                <c:pt idx="10">
                  <c:v>7.8331904345144504E-2</c:v>
                </c:pt>
                <c:pt idx="11">
                  <c:v>9.4265828544286445E-2</c:v>
                </c:pt>
                <c:pt idx="12">
                  <c:v>0.11171726933382285</c:v>
                </c:pt>
                <c:pt idx="13">
                  <c:v>0.13068622671375374</c:v>
                </c:pt>
                <c:pt idx="14">
                  <c:v>0.15117270068407909</c:v>
                </c:pt>
                <c:pt idx="15">
                  <c:v>0.17317669124479895</c:v>
                </c:pt>
                <c:pt idx="16">
                  <c:v>0.19669819839591327</c:v>
                </c:pt>
                <c:pt idx="17">
                  <c:v>0.22173722213742209</c:v>
                </c:pt>
                <c:pt idx="18">
                  <c:v>0.2482937624693253</c:v>
                </c:pt>
                <c:pt idx="19">
                  <c:v>0.27636781939162308</c:v>
                </c:pt>
                <c:pt idx="20">
                  <c:v>0.30595939290431529</c:v>
                </c:pt>
                <c:pt idx="21">
                  <c:v>0.337068483007402</c:v>
                </c:pt>
                <c:pt idx="22">
                  <c:v>0.36969508970088316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71904"/>
        <c:axId val="44978176"/>
      </c:scatterChart>
      <c:valAx>
        <c:axId val="44971904"/>
        <c:scaling>
          <c:orientation val="minMax"/>
          <c:max val="8.0000000000000016E-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Deviasi Standar</a:t>
                </a:r>
              </a:p>
            </c:rich>
          </c:tx>
          <c:layout>
            <c:manualLayout>
              <c:xMode val="edge"/>
              <c:yMode val="edge"/>
              <c:x val="0.65274822736710159"/>
              <c:y val="0.7269065213002220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4978176"/>
        <c:crosses val="autoZero"/>
        <c:crossBetween val="midCat"/>
        <c:majorUnit val="2.0000000000000004E-2"/>
      </c:valAx>
      <c:valAx>
        <c:axId val="44978176"/>
        <c:scaling>
          <c:orientation val="minMax"/>
          <c:max val="2.0000000000000004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 Return</a:t>
                </a:r>
              </a:p>
            </c:rich>
          </c:tx>
          <c:layout>
            <c:manualLayout>
              <c:xMode val="edge"/>
              <c:yMode val="edge"/>
              <c:x val="1.7746542876170338E-2"/>
              <c:y val="9.2709226731273978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49719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648560347866963E-2"/>
          <c:y val="0.72153830002018982"/>
          <c:w val="0.40643444993104677"/>
          <c:h val="0.1866747425802544"/>
        </c:manualLayout>
      </c:layout>
      <c:overlay val="0"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Fungsi Utility</a:t>
            </a:r>
          </a:p>
        </c:rich>
      </c:tx>
      <c:layout>
        <c:manualLayout>
          <c:xMode val="edge"/>
          <c:yMode val="edge"/>
          <c:x val="0.36775872744508192"/>
          <c:y val="3.54609929078014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510705029795809E-2"/>
          <c:y val="0.13067102461248947"/>
          <c:w val="0.67254490778606613"/>
          <c:h val="0.58510840920188245"/>
        </c:manualLayout>
      </c:layout>
      <c:scatterChart>
        <c:scatterStyle val="smoothMarker"/>
        <c:varyColors val="0"/>
        <c:ser>
          <c:idx val="0"/>
          <c:order val="0"/>
          <c:tx>
            <c:v>Utility Function</c:v>
          </c:tx>
          <c:marker>
            <c:symbol val="none"/>
          </c:marker>
          <c:xVal>
            <c:numRef>
              <c:f>'Portfolio Selection'!$I$891:$I$913</c:f>
              <c:numCache>
                <c:formatCode>#,##0.0000_);[Red]\(#,##0.0000\)</c:formatCode>
                <c:ptCount val="23"/>
                <c:pt idx="0">
                  <c:v>-0.5</c:v>
                </c:pt>
                <c:pt idx="1">
                  <c:v>-0.35</c:v>
                </c:pt>
                <c:pt idx="2">
                  <c:v>-0.19999999999999998</c:v>
                </c:pt>
                <c:pt idx="3">
                  <c:v>-4.9999999999999989E-2</c:v>
                </c:pt>
                <c:pt idx="4">
                  <c:v>0.1</c:v>
                </c:pt>
                <c:pt idx="5">
                  <c:v>0.25</c:v>
                </c:pt>
                <c:pt idx="6">
                  <c:v>0.4</c:v>
                </c:pt>
                <c:pt idx="7">
                  <c:v>0.55000000000000004</c:v>
                </c:pt>
                <c:pt idx="8">
                  <c:v>0.70000000000000007</c:v>
                </c:pt>
                <c:pt idx="9">
                  <c:v>0.85000000000000009</c:v>
                </c:pt>
                <c:pt idx="10">
                  <c:v>1</c:v>
                </c:pt>
                <c:pt idx="11">
                  <c:v>1.1499999999999999</c:v>
                </c:pt>
                <c:pt idx="12">
                  <c:v>1.2999999999999998</c:v>
                </c:pt>
                <c:pt idx="13">
                  <c:v>1.4499999999999997</c:v>
                </c:pt>
                <c:pt idx="14">
                  <c:v>1.5999999999999996</c:v>
                </c:pt>
                <c:pt idx="15">
                  <c:v>1.7499999999999996</c:v>
                </c:pt>
                <c:pt idx="16">
                  <c:v>1.8999999999999995</c:v>
                </c:pt>
                <c:pt idx="17">
                  <c:v>2.0499999999999994</c:v>
                </c:pt>
                <c:pt idx="18">
                  <c:v>2.1999999999999993</c:v>
                </c:pt>
                <c:pt idx="19">
                  <c:v>2.3499999999999992</c:v>
                </c:pt>
                <c:pt idx="20">
                  <c:v>2.4999999999999991</c:v>
                </c:pt>
                <c:pt idx="21">
                  <c:v>2.649999999999999</c:v>
                </c:pt>
                <c:pt idx="22">
                  <c:v>2.7999999999999989</c:v>
                </c:pt>
              </c:numCache>
            </c:numRef>
          </c:xVal>
          <c:yVal>
            <c:numRef>
              <c:f>'Portfolio Selection'!$J$891:$J$913</c:f>
              <c:numCache>
                <c:formatCode>#,##0.0000000_);[Red]\(#,##0.0000000\)</c:formatCode>
                <c:ptCount val="23"/>
                <c:pt idx="0">
                  <c:v>-2.5199184856808353E-3</c:v>
                </c:pt>
                <c:pt idx="1">
                  <c:v>-1.6012331091218466E-3</c:v>
                </c:pt>
                <c:pt idx="2">
                  <c:v>-7.7622073826613626E-4</c:v>
                </c:pt>
                <c:pt idx="3">
                  <c:v>-4.4881373113704517E-5</c:v>
                </c:pt>
                <c:pt idx="4">
                  <c:v>5.9278498633544871E-4</c:v>
                </c:pt>
                <c:pt idx="5">
                  <c:v>1.1367783400813233E-3</c:v>
                </c:pt>
                <c:pt idx="6">
                  <c:v>1.5870986881239197E-3</c:v>
                </c:pt>
                <c:pt idx="7">
                  <c:v>1.9437460304632375E-3</c:v>
                </c:pt>
                <c:pt idx="8">
                  <c:v>2.2067203670992769E-3</c:v>
                </c:pt>
                <c:pt idx="9">
                  <c:v>2.3760216980320374E-3</c:v>
                </c:pt>
                <c:pt idx="10">
                  <c:v>2.4516500232615187E-3</c:v>
                </c:pt>
                <c:pt idx="11">
                  <c:v>2.433605342787722E-3</c:v>
                </c:pt>
                <c:pt idx="12">
                  <c:v>2.3218876566106477E-3</c:v>
                </c:pt>
                <c:pt idx="13">
                  <c:v>2.1164969647302946E-3</c:v>
                </c:pt>
                <c:pt idx="14">
                  <c:v>1.8174332671466635E-3</c:v>
                </c:pt>
                <c:pt idx="15">
                  <c:v>1.4246965638597528E-3</c:v>
                </c:pt>
                <c:pt idx="16">
                  <c:v>9.3828685486956574E-4</c:v>
                </c:pt>
                <c:pt idx="17">
                  <c:v>3.5820414017609901E-4</c:v>
                </c:pt>
                <c:pt idx="18">
                  <c:v>-3.1555158022064655E-4</c:v>
                </c:pt>
                <c:pt idx="19">
                  <c:v>-1.0829803063206692E-3</c:v>
                </c:pt>
                <c:pt idx="20">
                  <c:v>-1.9440820381239742E-3</c:v>
                </c:pt>
                <c:pt idx="21">
                  <c:v>-2.8988567756305546E-3</c:v>
                </c:pt>
                <c:pt idx="22">
                  <c:v>-3.9473045188404155E-3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97248"/>
        <c:axId val="45003520"/>
      </c:scatterChart>
      <c:valAx>
        <c:axId val="44997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Investment on Risky Port.,</a:t>
                </a:r>
                <a:r>
                  <a:rPr lang="en-US" baseline="0"/>
                  <a:t> Y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7732602607064056"/>
              <c:y val="0.7385839451228017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00_);[Red]\(#,##0.00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45003520"/>
        <c:crosses val="autoZero"/>
        <c:crossBetween val="midCat"/>
      </c:valAx>
      <c:valAx>
        <c:axId val="45003520"/>
        <c:scaling>
          <c:orientation val="minMax"/>
          <c:max val="3.0000000000000009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60" b="1"/>
                </a:pPr>
                <a:r>
                  <a:rPr lang="en-US" sz="960" b="1"/>
                  <a:t>Utility</a:t>
                </a:r>
              </a:p>
            </c:rich>
          </c:tx>
          <c:layout>
            <c:manualLayout>
              <c:xMode val="edge"/>
              <c:yMode val="edge"/>
              <c:x val="1.793999020562681E-2"/>
              <c:y val="0.136693408606943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00000_);[Red]\(#,##0.00000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4997248"/>
        <c:crosses val="autoZero"/>
        <c:crossBetween val="midCat"/>
        <c:majorUnit val="1.0000000000000002E-3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7984251968503936"/>
          <c:y val="0.75057781956359937"/>
          <c:w val="0.28859633553000119"/>
          <c:h val="7.278663337814481E-2"/>
        </c:manualLayout>
      </c:layout>
      <c:overlay val="0"/>
    </c:legend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800" b="1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'Volume Analysis'!$A$274</c:f>
              <c:strCache>
                <c:ptCount val="1"/>
                <c:pt idx="0">
                  <c:v>Trans (3 Mth)</c:v>
                </c:pt>
              </c:strCache>
            </c:strRef>
          </c:tx>
          <c:invertIfNegative val="0"/>
          <c:cat>
            <c:strRef>
              <c:f>'Volume Analysis'!$B$271:$Y$271</c:f>
              <c:strCache>
                <c:ptCount val="24"/>
                <c:pt idx="0">
                  <c:v>^JKSE</c:v>
                </c:pt>
                <c:pt idx="1">
                  <c:v>AALI.JK</c:v>
                </c:pt>
                <c:pt idx="2">
                  <c:v>ABDA.JK</c:v>
                </c:pt>
                <c:pt idx="3">
                  <c:v>ACES.JK</c:v>
                </c:pt>
                <c:pt idx="4">
                  <c:v>ADES.JK</c:v>
                </c:pt>
                <c:pt idx="5">
                  <c:v>ADHI.JK</c:v>
                </c:pt>
                <c:pt idx="6">
                  <c:v>ADMF.JK</c:v>
                </c:pt>
                <c:pt idx="7">
                  <c:v>ADMG.JK</c:v>
                </c:pt>
                <c:pt idx="8">
                  <c:v>AGRO.JK</c:v>
                </c:pt>
                <c:pt idx="9">
                  <c:v>AHAP.JK</c:v>
                </c:pt>
                <c:pt idx="10">
                  <c:v>AIMS.JK</c:v>
                </c:pt>
                <c:pt idx="11">
                  <c:v>AISA.JK</c:v>
                </c:pt>
                <c:pt idx="12">
                  <c:v>AKKU.JK</c:v>
                </c:pt>
                <c:pt idx="13">
                  <c:v>AKPI.JK</c:v>
                </c:pt>
                <c:pt idx="14">
                  <c:v>KLBF.JK</c:v>
                </c:pt>
                <c:pt idx="15">
                  <c:v>KOIN.JK</c:v>
                </c:pt>
                <c:pt idx="16">
                  <c:v>KONI.JK</c:v>
                </c:pt>
                <c:pt idx="17">
                  <c:v>KPIG.JK</c:v>
                </c:pt>
                <c:pt idx="18">
                  <c:v>KREN.JK</c:v>
                </c:pt>
                <c:pt idx="19">
                  <c:v>LAMI.JK</c:v>
                </c:pt>
                <c:pt idx="20">
                  <c:v>LAPD.JK</c:v>
                </c:pt>
                <c:pt idx="21">
                  <c:v>LCGP.JK</c:v>
                </c:pt>
                <c:pt idx="22">
                  <c:v>LION.JK</c:v>
                </c:pt>
                <c:pt idx="23">
                  <c:v>LMAS.JK</c:v>
                </c:pt>
              </c:strCache>
            </c:strRef>
          </c:cat>
          <c:val>
            <c:numRef>
              <c:f>'Volume Analysis'!$B$274:$Y$274</c:f>
              <c:numCache>
                <c:formatCode>#,##0_);[Red]\(#,##0\)</c:formatCode>
                <c:ptCount val="24"/>
                <c:pt idx="0">
                  <c:v>59</c:v>
                </c:pt>
                <c:pt idx="1">
                  <c:v>60</c:v>
                </c:pt>
                <c:pt idx="2">
                  <c:v>20</c:v>
                </c:pt>
                <c:pt idx="3">
                  <c:v>53</c:v>
                </c:pt>
                <c:pt idx="4">
                  <c:v>59</c:v>
                </c:pt>
                <c:pt idx="5">
                  <c:v>60</c:v>
                </c:pt>
                <c:pt idx="6">
                  <c:v>57</c:v>
                </c:pt>
                <c:pt idx="7">
                  <c:v>60</c:v>
                </c:pt>
                <c:pt idx="8">
                  <c:v>60</c:v>
                </c:pt>
                <c:pt idx="9">
                  <c:v>29</c:v>
                </c:pt>
                <c:pt idx="10">
                  <c:v>11</c:v>
                </c:pt>
                <c:pt idx="11">
                  <c:v>28</c:v>
                </c:pt>
                <c:pt idx="12">
                  <c:v>22</c:v>
                </c:pt>
                <c:pt idx="13">
                  <c:v>60</c:v>
                </c:pt>
                <c:pt idx="14">
                  <c:v>60</c:v>
                </c:pt>
                <c:pt idx="15">
                  <c:v>57</c:v>
                </c:pt>
                <c:pt idx="16">
                  <c:v>1</c:v>
                </c:pt>
                <c:pt idx="17">
                  <c:v>45</c:v>
                </c:pt>
                <c:pt idx="18">
                  <c:v>60</c:v>
                </c:pt>
                <c:pt idx="19">
                  <c:v>40</c:v>
                </c:pt>
                <c:pt idx="20">
                  <c:v>23</c:v>
                </c:pt>
                <c:pt idx="21">
                  <c:v>28</c:v>
                </c:pt>
                <c:pt idx="22">
                  <c:v>6</c:v>
                </c:pt>
                <c:pt idx="23">
                  <c:v>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494144"/>
        <c:axId val="77495680"/>
      </c:barChart>
      <c:catAx>
        <c:axId val="7749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77495680"/>
        <c:crosses val="autoZero"/>
        <c:auto val="1"/>
        <c:lblAlgn val="ctr"/>
        <c:lblOffset val="100"/>
        <c:noMultiLvlLbl val="0"/>
      </c:catAx>
      <c:valAx>
        <c:axId val="77495680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774941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emf"/><Relationship Id="rId7" Type="http://schemas.openxmlformats.org/officeDocument/2006/relationships/chart" Target="../charts/chart3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6" Type="http://schemas.openxmlformats.org/officeDocument/2006/relationships/image" Target="../media/image4.emf"/><Relationship Id="rId5" Type="http://schemas.openxmlformats.org/officeDocument/2006/relationships/image" Target="../media/image3.emf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image" Target="../media/image7.emf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image" Target="../media/image9.emf"/><Relationship Id="rId10" Type="http://schemas.openxmlformats.org/officeDocument/2006/relationships/chart" Target="../charts/chart9.xml"/><Relationship Id="rId4" Type="http://schemas.openxmlformats.org/officeDocument/2006/relationships/image" Target="../media/image8.emf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114300</xdr:colOff>
      <xdr:row>57</xdr:row>
      <xdr:rowOff>57150</xdr:rowOff>
    </xdr:from>
    <xdr:to>
      <xdr:col>4</xdr:col>
      <xdr:colOff>257175</xdr:colOff>
      <xdr:row>58</xdr:row>
      <xdr:rowOff>95250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8058150"/>
          <a:ext cx="6762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333375</xdr:colOff>
      <xdr:row>37</xdr:row>
      <xdr:rowOff>52387</xdr:rowOff>
    </xdr:from>
    <xdr:to>
      <xdr:col>16</xdr:col>
      <xdr:colOff>104775</xdr:colOff>
      <xdr:row>56</xdr:row>
      <xdr:rowOff>80962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323850</xdr:colOff>
      <xdr:row>61</xdr:row>
      <xdr:rowOff>66675</xdr:rowOff>
    </xdr:from>
    <xdr:to>
      <xdr:col>4</xdr:col>
      <xdr:colOff>504825</xdr:colOff>
      <xdr:row>62</xdr:row>
      <xdr:rowOff>133350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050" y="8782050"/>
          <a:ext cx="7143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114300</xdr:colOff>
      <xdr:row>37</xdr:row>
      <xdr:rowOff>71437</xdr:rowOff>
    </xdr:from>
    <xdr:to>
      <xdr:col>24</xdr:col>
      <xdr:colOff>419100</xdr:colOff>
      <xdr:row>56</xdr:row>
      <xdr:rowOff>100012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381000</xdr:colOff>
      <xdr:row>64</xdr:row>
      <xdr:rowOff>19050</xdr:rowOff>
    </xdr:from>
    <xdr:to>
      <xdr:col>8</xdr:col>
      <xdr:colOff>28575</xdr:colOff>
      <xdr:row>67</xdr:row>
      <xdr:rowOff>28575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9163050"/>
          <a:ext cx="1247775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</xdr:row>
      <xdr:rowOff>0</xdr:rowOff>
    </xdr:from>
    <xdr:to>
      <xdr:col>7</xdr:col>
      <xdr:colOff>104775</xdr:colOff>
      <xdr:row>71</xdr:row>
      <xdr:rowOff>47625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" y="10001250"/>
          <a:ext cx="11715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333375</xdr:colOff>
      <xdr:row>56</xdr:row>
      <xdr:rowOff>90487</xdr:rowOff>
    </xdr:from>
    <xdr:to>
      <xdr:col>16</xdr:col>
      <xdr:colOff>57150</xdr:colOff>
      <xdr:row>75</xdr:row>
      <xdr:rowOff>119062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104775</xdr:colOff>
      <xdr:row>57</xdr:row>
      <xdr:rowOff>42862</xdr:rowOff>
    </xdr:from>
    <xdr:to>
      <xdr:col>24</xdr:col>
      <xdr:colOff>409575</xdr:colOff>
      <xdr:row>76</xdr:row>
      <xdr:rowOff>71437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923</xdr:row>
      <xdr:rowOff>95250</xdr:rowOff>
    </xdr:from>
    <xdr:to>
      <xdr:col>2</xdr:col>
      <xdr:colOff>838200</xdr:colOff>
      <xdr:row>931</xdr:row>
      <xdr:rowOff>19050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68961000"/>
          <a:ext cx="1628775" cy="1114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19050</xdr:colOff>
      <xdr:row>568</xdr:row>
      <xdr:rowOff>71437</xdr:rowOff>
    </xdr:from>
    <xdr:ext cx="600075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619125" y="76509562"/>
              <a:ext cx="6000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/>
                            <a:ea typeface="Cambria Math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𝑚</m:t>
                        </m:r>
                      </m:sub>
                    </m:sSub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/>
                            <a:ea typeface="Cambria Math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𝑖</m:t>
                        </m:r>
                      </m:sub>
                    </m:sSub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/>
                            <a:ea typeface="Cambria Math"/>
                          </a:rPr>
                          <m:t>𝜌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𝑖𝑚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619125" y="76509562"/>
              <a:ext cx="6000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i="0">
                  <a:latin typeface="Cambria Math"/>
                  <a:ea typeface="Cambria Math"/>
                </a:rPr>
                <a:t>𝜎_</a:t>
              </a:r>
              <a:r>
                <a:rPr lang="en-US" sz="1100" b="0" i="0">
                  <a:latin typeface="Cambria Math"/>
                </a:rPr>
                <a:t>𝑚 </a:t>
              </a:r>
              <a:r>
                <a:rPr lang="en-US" sz="1100" i="0">
                  <a:latin typeface="Cambria Math"/>
                  <a:ea typeface="Cambria Math"/>
                </a:rPr>
                <a:t>𝜎_</a:t>
              </a:r>
              <a:r>
                <a:rPr lang="en-US" sz="1100" b="0" i="0">
                  <a:latin typeface="Cambria Math"/>
                </a:rPr>
                <a:t>𝑖 </a:t>
              </a:r>
              <a:r>
                <a:rPr lang="en-US" sz="1100" i="0">
                  <a:latin typeface="Cambria Math"/>
                  <a:ea typeface="Cambria Math"/>
                </a:rPr>
                <a:t>𝜌_</a:t>
              </a:r>
              <a:r>
                <a:rPr lang="en-US" sz="1100" b="0" i="0">
                  <a:latin typeface="Cambria Math"/>
                </a:rPr>
                <a:t>𝑖𝑚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28576</xdr:colOff>
      <xdr:row>569</xdr:row>
      <xdr:rowOff>114299</xdr:rowOff>
    </xdr:from>
    <xdr:ext cx="390524" cy="2095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/>
            <xdr:cNvSpPr txBox="1"/>
          </xdr:nvSpPr>
          <xdr:spPr>
            <a:xfrm>
              <a:off x="628651" y="67265549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/>
                            <a:ea typeface="Cambria Math"/>
                          </a:rPr>
                          <m:t>𝛽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628651" y="67265549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i="0">
                  <a:latin typeface="Cambria Math"/>
                  <a:ea typeface="Cambria Math"/>
                </a:rPr>
                <a:t>𝛽_</a:t>
              </a:r>
              <a:r>
                <a:rPr lang="en-US" sz="1100" b="0" i="0">
                  <a:latin typeface="Cambria Math"/>
                </a:rPr>
                <a:t>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4</xdr:col>
      <xdr:colOff>76201</xdr:colOff>
      <xdr:row>934</xdr:row>
      <xdr:rowOff>42863</xdr:rowOff>
    </xdr:from>
    <xdr:ext cx="476250" cy="3634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/>
            <xdr:cNvSpPr txBox="1"/>
          </xdr:nvSpPr>
          <xdr:spPr>
            <a:xfrm>
              <a:off x="2543176" y="70337363"/>
              <a:ext cx="476250" cy="3634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800" i="1">
                            <a:latin typeface="Cambria Math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US" sz="8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en-US" sz="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acc>
                        <m:r>
                          <m:rPr>
                            <m:nor/>
                          </m:rPr>
                          <a:rPr lang="en-US" sz="8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8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</m:sSub>
                        <m:r>
                          <m:rPr>
                            <m:nor/>
                          </m:rPr>
                          <a:rPr lang="en-US" sz="800">
                            <a:effectLst/>
                          </a:rPr>
                          <m:t> </m:t>
                        </m:r>
                      </m:num>
                      <m:den>
                        <m:sSub>
                          <m:sSubPr>
                            <m:ctrlPr>
                              <a:rPr lang="en-US" sz="8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8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𝛽</m:t>
                            </m:r>
                          </m:e>
                          <m:sub>
                            <m:r>
                              <a:rPr lang="en-US" sz="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8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2543176" y="70337363"/>
              <a:ext cx="476250" cy="3634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800" i="0">
                  <a:latin typeface="Cambria Math"/>
                </a:rPr>
                <a:t>(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𝑅_𝑖 ) ̅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" 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𝑅_𝑓 "</a:t>
              </a:r>
              <a:r>
                <a:rPr lang="en-US" sz="800" i="0">
                  <a:effectLst/>
                </a:rPr>
                <a:t> </a:t>
              </a:r>
              <a:r>
                <a:rPr lang="en-US" sz="800" i="0">
                  <a:effectLst/>
                  <a:latin typeface="Cambria Math"/>
                </a:rPr>
                <a:t>" )/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𝛽_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𝑖 </a:t>
              </a:r>
              <a:endParaRPr lang="en-US" sz="800"/>
            </a:p>
          </xdr:txBody>
        </xdr:sp>
      </mc:Fallback>
    </mc:AlternateContent>
    <xdr:clientData/>
  </xdr:oneCellAnchor>
  <xdr:oneCellAnchor>
    <xdr:from>
      <xdr:col>2</xdr:col>
      <xdr:colOff>180975</xdr:colOff>
      <xdr:row>935</xdr:row>
      <xdr:rowOff>38100</xdr:rowOff>
    </xdr:from>
    <xdr:ext cx="400050" cy="1960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1390650" y="70475475"/>
              <a:ext cx="400050" cy="1960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</a:rPr>
                              <m:t>𝑖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1390650" y="70475475"/>
              <a:ext cx="400050" cy="1960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i="0">
                  <a:latin typeface="Cambria Math"/>
                </a:rPr>
                <a:t>(</a:t>
              </a:r>
              <a:r>
                <a:rPr lang="en-US" sz="1100" b="0" i="0">
                  <a:latin typeface="Cambria Math"/>
                </a:rPr>
                <a:t>𝑅_𝑖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85725</xdr:colOff>
      <xdr:row>935</xdr:row>
      <xdr:rowOff>38100</xdr:rowOff>
    </xdr:from>
    <xdr:ext cx="390524" cy="2095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/>
            <xdr:cNvSpPr txBox="1"/>
          </xdr:nvSpPr>
          <xdr:spPr>
            <a:xfrm>
              <a:off x="2000250" y="70475475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/>
                            <a:ea typeface="Cambria Math"/>
                          </a:rPr>
                          <m:t>𝛽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2000250" y="70475475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i="0">
                  <a:latin typeface="Cambria Math"/>
                  <a:ea typeface="Cambria Math"/>
                </a:rPr>
                <a:t>𝛽_</a:t>
              </a:r>
              <a:r>
                <a:rPr lang="en-US" sz="1100" b="0" i="0">
                  <a:latin typeface="Cambria Math"/>
                </a:rPr>
                <a:t>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28575</xdr:colOff>
      <xdr:row>934</xdr:row>
      <xdr:rowOff>76200</xdr:rowOff>
    </xdr:from>
    <xdr:ext cx="476250" cy="3634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/>
            <xdr:cNvSpPr txBox="1"/>
          </xdr:nvSpPr>
          <xdr:spPr>
            <a:xfrm>
              <a:off x="5762625" y="70418325"/>
              <a:ext cx="476250" cy="3634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800" i="1">
                            <a:latin typeface="Cambria Math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US" sz="8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en-US" sz="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acc>
                        <m:r>
                          <m:rPr>
                            <m:nor/>
                          </m:rPr>
                          <a:rPr lang="en-US" sz="80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US" sz="8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</m:sSub>
                        <m:r>
                          <m:rPr>
                            <m:nor/>
                          </m:rPr>
                          <a:rPr lang="en-US" sz="800">
                            <a:effectLst/>
                          </a:rPr>
                          <m:t> </m:t>
                        </m:r>
                      </m:num>
                      <m:den>
                        <m:sSub>
                          <m:sSubPr>
                            <m:ctrlPr>
                              <a:rPr lang="en-US" sz="8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8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𝛽</m:t>
                            </m:r>
                          </m:e>
                          <m:sub>
                            <m:r>
                              <a:rPr lang="en-US" sz="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800"/>
            </a:p>
          </xdr:txBody>
        </xdr:sp>
      </mc:Choice>
      <mc:Fallback xmlns="">
        <xdr:sp macro="" textlink="">
          <xdr:nvSpPr>
            <xdr:cNvPr id="18" name="TextBox 17"/>
            <xdr:cNvSpPr txBox="1"/>
          </xdr:nvSpPr>
          <xdr:spPr>
            <a:xfrm>
              <a:off x="5762625" y="70418325"/>
              <a:ext cx="476250" cy="3634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800" i="0">
                  <a:latin typeface="Cambria Math"/>
                </a:rPr>
                <a:t>(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𝑅_𝑖 ) ̅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" 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𝑅_𝑓 "</a:t>
              </a:r>
              <a:r>
                <a:rPr lang="en-US" sz="800" i="0">
                  <a:effectLst/>
                </a:rPr>
                <a:t> </a:t>
              </a:r>
              <a:r>
                <a:rPr lang="en-US" sz="800" i="0">
                  <a:effectLst/>
                  <a:latin typeface="Cambria Math"/>
                </a:rPr>
                <a:t>" )/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𝛽_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𝑖 </a:t>
              </a:r>
              <a:endParaRPr lang="en-US" sz="800"/>
            </a:p>
          </xdr:txBody>
        </xdr:sp>
      </mc:Fallback>
    </mc:AlternateContent>
    <xdr:clientData/>
  </xdr:oneCellAnchor>
  <xdr:twoCellAnchor>
    <xdr:from>
      <xdr:col>7</xdr:col>
      <xdr:colOff>190500</xdr:colOff>
      <xdr:row>934</xdr:row>
      <xdr:rowOff>0</xdr:rowOff>
    </xdr:from>
    <xdr:to>
      <xdr:col>8</xdr:col>
      <xdr:colOff>457199</xdr:colOff>
      <xdr:row>935</xdr:row>
      <xdr:rowOff>104775</xdr:rowOff>
    </xdr:to>
    <xdr:sp macro="[0]!Sort_ExcRetBeta" textlink="">
      <xdr:nvSpPr>
        <xdr:cNvPr id="3" name="Rounded Rectangle 2"/>
        <xdr:cNvSpPr/>
      </xdr:nvSpPr>
      <xdr:spPr>
        <a:xfrm>
          <a:off x="4600575" y="70294500"/>
          <a:ext cx="971549" cy="2476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Sort Ci Rank</a:t>
          </a:r>
        </a:p>
      </xdr:txBody>
    </xdr:sp>
    <xdr:clientData/>
  </xdr:twoCellAnchor>
  <xdr:oneCellAnchor>
    <xdr:from>
      <xdr:col>10</xdr:col>
      <xdr:colOff>95250</xdr:colOff>
      <xdr:row>934</xdr:row>
      <xdr:rowOff>123825</xdr:rowOff>
    </xdr:from>
    <xdr:ext cx="400050" cy="2341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6438900" y="70465950"/>
              <a:ext cx="400050" cy="2341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</a:rPr>
                              <m:t>𝑖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6438900" y="70465950"/>
              <a:ext cx="400050" cy="2341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i="0">
                  <a:latin typeface="Cambria Math"/>
                </a:rPr>
                <a:t>(</a:t>
              </a:r>
              <a:r>
                <a:rPr lang="en-US" sz="1100" b="0" i="0">
                  <a:latin typeface="Cambria Math"/>
                </a:rPr>
                <a:t>𝑅_𝑖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95250</xdr:colOff>
      <xdr:row>934</xdr:row>
      <xdr:rowOff>123825</xdr:rowOff>
    </xdr:from>
    <xdr:ext cx="390524" cy="2095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7029450" y="70465950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/>
                            <a:ea typeface="Cambria Math"/>
                          </a:rPr>
                          <m:t>𝛽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7029450" y="70465950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i="0">
                  <a:latin typeface="Cambria Math"/>
                  <a:ea typeface="Cambria Math"/>
                </a:rPr>
                <a:t>𝛽_</a:t>
              </a:r>
              <a:r>
                <a:rPr lang="en-US" sz="1100" b="0" i="0">
                  <a:latin typeface="Cambria Math"/>
                </a:rPr>
                <a:t>𝑖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13</xdr:col>
      <xdr:colOff>9526</xdr:colOff>
      <xdr:row>934</xdr:row>
      <xdr:rowOff>47625</xdr:rowOff>
    </xdr:from>
    <xdr:to>
      <xdr:col>13</xdr:col>
      <xdr:colOff>602458</xdr:colOff>
      <xdr:row>936</xdr:row>
      <xdr:rowOff>133350</xdr:rowOff>
    </xdr:to>
    <xdr:pic>
      <xdr:nvPicPr>
        <xdr:cNvPr id="22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1" y="70389750"/>
          <a:ext cx="592932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247650</xdr:colOff>
      <xdr:row>934</xdr:row>
      <xdr:rowOff>9525</xdr:rowOff>
    </xdr:from>
    <xdr:to>
      <xdr:col>14</xdr:col>
      <xdr:colOff>466725</xdr:colOff>
      <xdr:row>937</xdr:row>
      <xdr:rowOff>28575</xdr:rowOff>
    </xdr:to>
    <xdr:pic>
      <xdr:nvPicPr>
        <xdr:cNvPr id="23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0" y="70351650"/>
          <a:ext cx="21907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133350</xdr:colOff>
      <xdr:row>935</xdr:row>
      <xdr:rowOff>9525</xdr:rowOff>
    </xdr:from>
    <xdr:ext cx="390524" cy="2095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7658100" y="70494525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latin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/>
                                <a:ea typeface="Cambria Math"/>
                              </a:rPr>
                              <m:t>𝜎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</a:rPr>
                              <m:t>𝑒𝑖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7658100" y="70494525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i="0">
                  <a:latin typeface="Cambria Math"/>
                </a:rPr>
                <a:t>〖</a:t>
              </a:r>
              <a:r>
                <a:rPr lang="en-US" sz="1100" i="0">
                  <a:latin typeface="Cambria Math"/>
                  <a:ea typeface="Cambria Math"/>
                </a:rPr>
                <a:t>𝜎_</a:t>
              </a:r>
              <a:r>
                <a:rPr lang="en-US" sz="1100" b="0" i="0">
                  <a:latin typeface="Cambria Math"/>
                </a:rPr>
                <a:t>𝑒𝑖〗^2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15</xdr:col>
      <xdr:colOff>152400</xdr:colOff>
      <xdr:row>935</xdr:row>
      <xdr:rowOff>9525</xdr:rowOff>
    </xdr:from>
    <xdr:ext cx="390524" cy="2095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9601200" y="46205775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9601200" y="46205775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𝐶_𝑖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66675</xdr:colOff>
      <xdr:row>965</xdr:row>
      <xdr:rowOff>9525</xdr:rowOff>
    </xdr:from>
    <xdr:ext cx="390524" cy="2095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/>
            <xdr:cNvSpPr txBox="1"/>
          </xdr:nvSpPr>
          <xdr:spPr>
            <a:xfrm>
              <a:off x="10820400" y="70494525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7" name="TextBox 26"/>
            <xdr:cNvSpPr txBox="1"/>
          </xdr:nvSpPr>
          <xdr:spPr>
            <a:xfrm>
              <a:off x="10820400" y="70494525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𝑍_𝑖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123825</xdr:colOff>
      <xdr:row>965</xdr:row>
      <xdr:rowOff>9525</xdr:rowOff>
    </xdr:from>
    <xdr:ext cx="390524" cy="2095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/>
            <xdr:cNvSpPr txBox="1"/>
          </xdr:nvSpPr>
          <xdr:spPr>
            <a:xfrm>
              <a:off x="11430000" y="70494525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11430000" y="70494525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𝑋_𝑖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133350</xdr:colOff>
      <xdr:row>965</xdr:row>
      <xdr:rowOff>38100</xdr:rowOff>
    </xdr:from>
    <xdr:ext cx="390524" cy="2095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/>
            <xdr:cNvSpPr txBox="1"/>
          </xdr:nvSpPr>
          <xdr:spPr>
            <a:xfrm>
              <a:off x="12030075" y="70523100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12030075" y="70523100"/>
              <a:ext cx="390524" cy="2095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𝑋_𝑖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76201</xdr:colOff>
      <xdr:row>577</xdr:row>
      <xdr:rowOff>95250</xdr:rowOff>
    </xdr:from>
    <xdr:ext cx="43815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/>
            <xdr:cNvSpPr txBox="1"/>
          </xdr:nvSpPr>
          <xdr:spPr>
            <a:xfrm>
              <a:off x="676276" y="68627625"/>
              <a:ext cx="43815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/>
                            <a:ea typeface="Cambria Math"/>
                          </a:rPr>
                          <m:t>𝜌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𝑖𝑚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1" name="TextBox 30"/>
            <xdr:cNvSpPr txBox="1"/>
          </xdr:nvSpPr>
          <xdr:spPr>
            <a:xfrm>
              <a:off x="676276" y="68627625"/>
              <a:ext cx="43815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i="0">
                  <a:latin typeface="Cambria Math"/>
                  <a:ea typeface="Cambria Math"/>
                </a:rPr>
                <a:t>𝜌_</a:t>
              </a:r>
              <a:r>
                <a:rPr lang="en-US" sz="1100" b="0" i="0">
                  <a:latin typeface="Cambria Math"/>
                </a:rPr>
                <a:t>𝑖𝑚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0</xdr:col>
      <xdr:colOff>590550</xdr:colOff>
      <xdr:row>961</xdr:row>
      <xdr:rowOff>133350</xdr:rowOff>
    </xdr:from>
    <xdr:to>
      <xdr:col>2</xdr:col>
      <xdr:colOff>400050</xdr:colOff>
      <xdr:row>964</xdr:row>
      <xdr:rowOff>104775</xdr:rowOff>
    </xdr:to>
    <xdr:pic>
      <xdr:nvPicPr>
        <xdr:cNvPr id="34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54778275"/>
          <a:ext cx="124777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314325</xdr:colOff>
      <xdr:row>963</xdr:row>
      <xdr:rowOff>19050</xdr:rowOff>
    </xdr:from>
    <xdr:to>
      <xdr:col>17</xdr:col>
      <xdr:colOff>781050</xdr:colOff>
      <xdr:row>965</xdr:row>
      <xdr:rowOff>76200</xdr:rowOff>
    </xdr:to>
    <xdr:sp macro="[0]!Sort_Xi" textlink="">
      <xdr:nvSpPr>
        <xdr:cNvPr id="9" name="Rounded Rectangle 8"/>
        <xdr:cNvSpPr/>
      </xdr:nvSpPr>
      <xdr:spPr>
        <a:xfrm>
          <a:off x="12877800" y="93097350"/>
          <a:ext cx="1371600" cy="342900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Sort Xi</a:t>
          </a:r>
        </a:p>
      </xdr:txBody>
    </xdr:sp>
    <xdr:clientData/>
  </xdr:twoCellAnchor>
  <xdr:twoCellAnchor editAs="oneCell">
    <xdr:from>
      <xdr:col>4</xdr:col>
      <xdr:colOff>466726</xdr:colOff>
      <xdr:row>965</xdr:row>
      <xdr:rowOff>33514</xdr:rowOff>
    </xdr:from>
    <xdr:to>
      <xdr:col>4</xdr:col>
      <xdr:colOff>657226</xdr:colOff>
      <xdr:row>966</xdr:row>
      <xdr:rowOff>95250</xdr:rowOff>
    </xdr:to>
    <xdr:pic>
      <xdr:nvPicPr>
        <xdr:cNvPr id="41" name="Picture 40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6" y="93492814"/>
          <a:ext cx="190500" cy="2046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66675</xdr:colOff>
      <xdr:row>1072</xdr:row>
      <xdr:rowOff>138112</xdr:rowOff>
    </xdr:from>
    <xdr:to>
      <xdr:col>5</xdr:col>
      <xdr:colOff>542925</xdr:colOff>
      <xdr:row>1087</xdr:row>
      <xdr:rowOff>123825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752475</xdr:colOff>
      <xdr:row>1073</xdr:row>
      <xdr:rowOff>0</xdr:rowOff>
    </xdr:from>
    <xdr:to>
      <xdr:col>8</xdr:col>
      <xdr:colOff>1076325</xdr:colOff>
      <xdr:row>1087</xdr:row>
      <xdr:rowOff>128588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19049</xdr:colOff>
      <xdr:row>1072</xdr:row>
      <xdr:rowOff>142874</xdr:rowOff>
    </xdr:from>
    <xdr:to>
      <xdr:col>13</xdr:col>
      <xdr:colOff>228599</xdr:colOff>
      <xdr:row>1088</xdr:row>
      <xdr:rowOff>4761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666750</xdr:colOff>
      <xdr:row>1113</xdr:row>
      <xdr:rowOff>33337</xdr:rowOff>
    </xdr:from>
    <xdr:to>
      <xdr:col>16</xdr:col>
      <xdr:colOff>990600</xdr:colOff>
      <xdr:row>1132</xdr:row>
      <xdr:rowOff>61912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885825</xdr:colOff>
      <xdr:row>1089</xdr:row>
      <xdr:rowOff>23812</xdr:rowOff>
    </xdr:from>
    <xdr:to>
      <xdr:col>7</xdr:col>
      <xdr:colOff>923925</xdr:colOff>
      <xdr:row>1108</xdr:row>
      <xdr:rowOff>52387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809625</xdr:colOff>
      <xdr:row>526</xdr:row>
      <xdr:rowOff>33337</xdr:rowOff>
    </xdr:from>
    <xdr:to>
      <xdr:col>8</xdr:col>
      <xdr:colOff>704850</xdr:colOff>
      <xdr:row>546</xdr:row>
      <xdr:rowOff>61912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28576</xdr:colOff>
      <xdr:row>881</xdr:row>
      <xdr:rowOff>19049</xdr:rowOff>
    </xdr:from>
    <xdr:to>
      <xdr:col>16</xdr:col>
      <xdr:colOff>923926</xdr:colOff>
      <xdr:row>902</xdr:row>
      <xdr:rowOff>114299</xdr:rowOff>
    </xdr:to>
    <xdr:graphicFrame macro="">
      <xdr:nvGraphicFramePr>
        <xdr:cNvPr id="5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19050</xdr:colOff>
      <xdr:row>902</xdr:row>
      <xdr:rowOff>104775</xdr:rowOff>
    </xdr:from>
    <xdr:to>
      <xdr:col>14</xdr:col>
      <xdr:colOff>561975</xdr:colOff>
      <xdr:row>921</xdr:row>
      <xdr:rowOff>123825</xdr:rowOff>
    </xdr:to>
    <xdr:graphicFrame macro="">
      <xdr:nvGraphicFramePr>
        <xdr:cNvPr id="6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828675</xdr:colOff>
      <xdr:row>1</xdr:row>
      <xdr:rowOff>9525</xdr:rowOff>
    </xdr:from>
    <xdr:to>
      <xdr:col>4</xdr:col>
      <xdr:colOff>9524</xdr:colOff>
      <xdr:row>2</xdr:row>
      <xdr:rowOff>114300</xdr:rowOff>
    </xdr:to>
    <xdr:sp macro="[0]!Sort_ExcRetBeta" textlink="">
      <xdr:nvSpPr>
        <xdr:cNvPr id="37" name="Rounded Rectangle 36"/>
        <xdr:cNvSpPr/>
      </xdr:nvSpPr>
      <xdr:spPr>
        <a:xfrm>
          <a:off x="2266950" y="533400"/>
          <a:ext cx="1228724" cy="24765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Sort Ci Rank</a:t>
          </a:r>
        </a:p>
      </xdr:txBody>
    </xdr:sp>
    <xdr:clientData/>
  </xdr:twoCellAnchor>
  <xdr:twoCellAnchor>
    <xdr:from>
      <xdr:col>4</xdr:col>
      <xdr:colOff>171452</xdr:colOff>
      <xdr:row>1</xdr:row>
      <xdr:rowOff>28575</xdr:rowOff>
    </xdr:from>
    <xdr:to>
      <xdr:col>5</xdr:col>
      <xdr:colOff>219076</xdr:colOff>
      <xdr:row>2</xdr:row>
      <xdr:rowOff>104775</xdr:rowOff>
    </xdr:to>
    <xdr:sp macro="[0]!Sort_Xi" textlink="">
      <xdr:nvSpPr>
        <xdr:cNvPr id="38" name="Rounded Rectangle 37"/>
        <xdr:cNvSpPr/>
      </xdr:nvSpPr>
      <xdr:spPr>
        <a:xfrm>
          <a:off x="3657602" y="552450"/>
          <a:ext cx="1285874" cy="219075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Sort Xi</a:t>
          </a:r>
        </a:p>
      </xdr:txBody>
    </xdr:sp>
    <xdr:clientData/>
  </xdr:twoCellAnchor>
  <xdr:twoCellAnchor>
    <xdr:from>
      <xdr:col>9</xdr:col>
      <xdr:colOff>19049</xdr:colOff>
      <xdr:row>885</xdr:row>
      <xdr:rowOff>28575</xdr:rowOff>
    </xdr:from>
    <xdr:to>
      <xdr:col>9</xdr:col>
      <xdr:colOff>1114424</xdr:colOff>
      <xdr:row>886</xdr:row>
      <xdr:rowOff>114300</xdr:rowOff>
    </xdr:to>
    <xdr:sp macro="[0]!Optimum_Point" textlink="">
      <xdr:nvSpPr>
        <xdr:cNvPr id="8" name="Rounded Rectangle 7"/>
        <xdr:cNvSpPr/>
      </xdr:nvSpPr>
      <xdr:spPr>
        <a:xfrm>
          <a:off x="8886824" y="126853950"/>
          <a:ext cx="1095375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Opt. Point</a:t>
          </a:r>
        </a:p>
      </xdr:txBody>
    </xdr:sp>
    <xdr:clientData/>
  </xdr:twoCellAnchor>
  <xdr:twoCellAnchor>
    <xdr:from>
      <xdr:col>1</xdr:col>
      <xdr:colOff>133350</xdr:colOff>
      <xdr:row>1</xdr:row>
      <xdr:rowOff>28574</xdr:rowOff>
    </xdr:from>
    <xdr:to>
      <xdr:col>2</xdr:col>
      <xdr:colOff>523875</xdr:colOff>
      <xdr:row>2</xdr:row>
      <xdr:rowOff>123825</xdr:rowOff>
    </xdr:to>
    <xdr:sp macro="[0]!Optimum_Point" textlink="">
      <xdr:nvSpPr>
        <xdr:cNvPr id="40" name="Rounded Rectangle 39"/>
        <xdr:cNvSpPr/>
      </xdr:nvSpPr>
      <xdr:spPr>
        <a:xfrm>
          <a:off x="752475" y="552449"/>
          <a:ext cx="1209675" cy="238126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Opt. Point</a:t>
          </a:r>
        </a:p>
      </xdr:txBody>
    </xdr:sp>
    <xdr:clientData/>
  </xdr:twoCellAnchor>
  <xdr:twoCellAnchor>
    <xdr:from>
      <xdr:col>0</xdr:col>
      <xdr:colOff>57151</xdr:colOff>
      <xdr:row>0</xdr:row>
      <xdr:rowOff>57151</xdr:rowOff>
    </xdr:from>
    <xdr:to>
      <xdr:col>0</xdr:col>
      <xdr:colOff>600075</xdr:colOff>
      <xdr:row>0</xdr:row>
      <xdr:rowOff>447675</xdr:rowOff>
    </xdr:to>
    <xdr:sp macro="[0]!Fill_Date" textlink="">
      <xdr:nvSpPr>
        <xdr:cNvPr id="42" name="Rounded Rectangle 41"/>
        <xdr:cNvSpPr/>
      </xdr:nvSpPr>
      <xdr:spPr>
        <a:xfrm>
          <a:off x="57151" y="57151"/>
          <a:ext cx="542924" cy="390524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tx1"/>
              </a:solidFill>
            </a:rPr>
            <a:t>Fill Date</a:t>
          </a:r>
        </a:p>
      </xdr:txBody>
    </xdr:sp>
    <xdr:clientData/>
  </xdr:twoCellAnchor>
  <xdr:twoCellAnchor>
    <xdr:from>
      <xdr:col>1</xdr:col>
      <xdr:colOff>152400</xdr:colOff>
      <xdr:row>3</xdr:row>
      <xdr:rowOff>38100</xdr:rowOff>
    </xdr:from>
    <xdr:to>
      <xdr:col>2</xdr:col>
      <xdr:colOff>504825</xdr:colOff>
      <xdr:row>5</xdr:row>
      <xdr:rowOff>0</xdr:rowOff>
    </xdr:to>
    <xdr:sp macro="[0]!Go_to" textlink="">
      <xdr:nvSpPr>
        <xdr:cNvPr id="44" name="Rounded Rectangle 43"/>
        <xdr:cNvSpPr/>
      </xdr:nvSpPr>
      <xdr:spPr>
        <a:xfrm>
          <a:off x="771525" y="847725"/>
          <a:ext cx="1171575" cy="24765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Go To Calc</a:t>
          </a:r>
        </a:p>
      </xdr:txBody>
    </xdr:sp>
    <xdr:clientData/>
  </xdr:twoCellAnchor>
  <xdr:twoCellAnchor>
    <xdr:from>
      <xdr:col>0</xdr:col>
      <xdr:colOff>47624</xdr:colOff>
      <xdr:row>1045</xdr:row>
      <xdr:rowOff>38101</xdr:rowOff>
    </xdr:from>
    <xdr:to>
      <xdr:col>0</xdr:col>
      <xdr:colOff>476250</xdr:colOff>
      <xdr:row>1046</xdr:row>
      <xdr:rowOff>114300</xdr:rowOff>
    </xdr:to>
    <xdr:sp macro="[0]!Back" textlink="">
      <xdr:nvSpPr>
        <xdr:cNvPr id="45" name="Rounded Rectangle 44"/>
        <xdr:cNvSpPr/>
      </xdr:nvSpPr>
      <xdr:spPr>
        <a:xfrm>
          <a:off x="47624" y="150075901"/>
          <a:ext cx="428626" cy="219074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Back</a:t>
          </a:r>
        </a:p>
      </xdr:txBody>
    </xdr:sp>
    <xdr:clientData/>
  </xdr:twoCellAnchor>
  <xdr:twoCellAnchor>
    <xdr:from>
      <xdr:col>0</xdr:col>
      <xdr:colOff>114300</xdr:colOff>
      <xdr:row>1048</xdr:row>
      <xdr:rowOff>76199</xdr:rowOff>
    </xdr:from>
    <xdr:to>
      <xdr:col>0</xdr:col>
      <xdr:colOff>590550</xdr:colOff>
      <xdr:row>1048</xdr:row>
      <xdr:rowOff>295274</xdr:rowOff>
    </xdr:to>
    <xdr:sp macro="[0]!Reset_Calc" textlink="">
      <xdr:nvSpPr>
        <xdr:cNvPr id="46" name="Rounded Rectangle 45"/>
        <xdr:cNvSpPr/>
      </xdr:nvSpPr>
      <xdr:spPr>
        <a:xfrm>
          <a:off x="114300" y="150542624"/>
          <a:ext cx="476250" cy="219075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Reset</a:t>
          </a:r>
        </a:p>
      </xdr:txBody>
    </xdr:sp>
    <xdr:clientData/>
  </xdr:twoCellAnchor>
  <xdr:twoCellAnchor>
    <xdr:from>
      <xdr:col>2</xdr:col>
      <xdr:colOff>438150</xdr:colOff>
      <xdr:row>1048</xdr:row>
      <xdr:rowOff>57150</xdr:rowOff>
    </xdr:from>
    <xdr:to>
      <xdr:col>2</xdr:col>
      <xdr:colOff>904875</xdr:colOff>
      <xdr:row>1048</xdr:row>
      <xdr:rowOff>247650</xdr:rowOff>
    </xdr:to>
    <xdr:sp macro="[0]!Calc_1" textlink="">
      <xdr:nvSpPr>
        <xdr:cNvPr id="47" name="Rounded Rectangle 46"/>
        <xdr:cNvSpPr/>
      </xdr:nvSpPr>
      <xdr:spPr>
        <a:xfrm>
          <a:off x="1876425" y="150523575"/>
          <a:ext cx="466725" cy="19050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1</a:t>
          </a:r>
        </a:p>
      </xdr:txBody>
    </xdr:sp>
    <xdr:clientData/>
  </xdr:twoCellAnchor>
  <xdr:twoCellAnchor>
    <xdr:from>
      <xdr:col>3</xdr:col>
      <xdr:colOff>228600</xdr:colOff>
      <xdr:row>1048</xdr:row>
      <xdr:rowOff>66675</xdr:rowOff>
    </xdr:from>
    <xdr:to>
      <xdr:col>3</xdr:col>
      <xdr:colOff>695325</xdr:colOff>
      <xdr:row>1048</xdr:row>
      <xdr:rowOff>257175</xdr:rowOff>
    </xdr:to>
    <xdr:sp macro="[0]!Calc_2" textlink="">
      <xdr:nvSpPr>
        <xdr:cNvPr id="48" name="Rounded Rectangle 47"/>
        <xdr:cNvSpPr/>
      </xdr:nvSpPr>
      <xdr:spPr>
        <a:xfrm>
          <a:off x="2800350" y="150533100"/>
          <a:ext cx="466725" cy="19050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2</a:t>
          </a:r>
        </a:p>
      </xdr:txBody>
    </xdr:sp>
    <xdr:clientData/>
  </xdr:twoCellAnchor>
  <xdr:twoCellAnchor>
    <xdr:from>
      <xdr:col>4</xdr:col>
      <xdr:colOff>495300</xdr:colOff>
      <xdr:row>1048</xdr:row>
      <xdr:rowOff>66675</xdr:rowOff>
    </xdr:from>
    <xdr:to>
      <xdr:col>4</xdr:col>
      <xdr:colOff>962025</xdr:colOff>
      <xdr:row>1048</xdr:row>
      <xdr:rowOff>257175</xdr:rowOff>
    </xdr:to>
    <xdr:sp macro="[0]!Calc_3" textlink="">
      <xdr:nvSpPr>
        <xdr:cNvPr id="49" name="Rounded Rectangle 48"/>
        <xdr:cNvSpPr/>
      </xdr:nvSpPr>
      <xdr:spPr>
        <a:xfrm>
          <a:off x="3981450" y="150533100"/>
          <a:ext cx="466725" cy="19050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3</a:t>
          </a:r>
        </a:p>
      </xdr:txBody>
    </xdr:sp>
    <xdr:clientData/>
  </xdr:twoCellAnchor>
  <xdr:twoCellAnchor>
    <xdr:from>
      <xdr:col>5</xdr:col>
      <xdr:colOff>361950</xdr:colOff>
      <xdr:row>1048</xdr:row>
      <xdr:rowOff>57150</xdr:rowOff>
    </xdr:from>
    <xdr:to>
      <xdr:col>5</xdr:col>
      <xdr:colOff>828675</xdr:colOff>
      <xdr:row>1048</xdr:row>
      <xdr:rowOff>247650</xdr:rowOff>
    </xdr:to>
    <xdr:sp macro="[0]!Calc_4" textlink="">
      <xdr:nvSpPr>
        <xdr:cNvPr id="50" name="Rounded Rectangle 49"/>
        <xdr:cNvSpPr/>
      </xdr:nvSpPr>
      <xdr:spPr>
        <a:xfrm>
          <a:off x="5086350" y="150523575"/>
          <a:ext cx="466725" cy="19050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4</a:t>
          </a:r>
        </a:p>
      </xdr:txBody>
    </xdr:sp>
    <xdr:clientData/>
  </xdr:twoCellAnchor>
  <xdr:twoCellAnchor>
    <xdr:from>
      <xdr:col>6</xdr:col>
      <xdr:colOff>276225</xdr:colOff>
      <xdr:row>1048</xdr:row>
      <xdr:rowOff>57150</xdr:rowOff>
    </xdr:from>
    <xdr:to>
      <xdr:col>6</xdr:col>
      <xdr:colOff>742950</xdr:colOff>
      <xdr:row>1048</xdr:row>
      <xdr:rowOff>247650</xdr:rowOff>
    </xdr:to>
    <xdr:sp macro="[0]!Calc_5" textlink="">
      <xdr:nvSpPr>
        <xdr:cNvPr id="51" name="Rounded Rectangle 50"/>
        <xdr:cNvSpPr/>
      </xdr:nvSpPr>
      <xdr:spPr>
        <a:xfrm>
          <a:off x="6105525" y="150523575"/>
          <a:ext cx="466725" cy="19050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5</a:t>
          </a:r>
        </a:p>
      </xdr:txBody>
    </xdr:sp>
    <xdr:clientData/>
  </xdr:twoCellAnchor>
  <xdr:twoCellAnchor>
    <xdr:from>
      <xdr:col>7</xdr:col>
      <xdr:colOff>304800</xdr:colOff>
      <xdr:row>1048</xdr:row>
      <xdr:rowOff>66675</xdr:rowOff>
    </xdr:from>
    <xdr:to>
      <xdr:col>7</xdr:col>
      <xdr:colOff>771525</xdr:colOff>
      <xdr:row>1048</xdr:row>
      <xdr:rowOff>257175</xdr:rowOff>
    </xdr:to>
    <xdr:sp macro="[0]!Calc_6" textlink="">
      <xdr:nvSpPr>
        <xdr:cNvPr id="52" name="Rounded Rectangle 51"/>
        <xdr:cNvSpPr/>
      </xdr:nvSpPr>
      <xdr:spPr>
        <a:xfrm>
          <a:off x="6972300" y="150533100"/>
          <a:ext cx="466725" cy="19050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6</a:t>
          </a:r>
        </a:p>
      </xdr:txBody>
    </xdr:sp>
    <xdr:clientData/>
  </xdr:twoCellAnchor>
  <xdr:twoCellAnchor>
    <xdr:from>
      <xdr:col>8</xdr:col>
      <xdr:colOff>419100</xdr:colOff>
      <xdr:row>1048</xdr:row>
      <xdr:rowOff>66675</xdr:rowOff>
    </xdr:from>
    <xdr:to>
      <xdr:col>8</xdr:col>
      <xdr:colOff>885825</xdr:colOff>
      <xdr:row>1048</xdr:row>
      <xdr:rowOff>257175</xdr:rowOff>
    </xdr:to>
    <xdr:sp macro="[0]!Calc_7" textlink="">
      <xdr:nvSpPr>
        <xdr:cNvPr id="53" name="Rounded Rectangle 52"/>
        <xdr:cNvSpPr/>
      </xdr:nvSpPr>
      <xdr:spPr>
        <a:xfrm>
          <a:off x="8048625" y="150533100"/>
          <a:ext cx="466725" cy="19050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7</a:t>
          </a:r>
        </a:p>
      </xdr:txBody>
    </xdr:sp>
    <xdr:clientData/>
  </xdr:twoCellAnchor>
  <xdr:twoCellAnchor>
    <xdr:from>
      <xdr:col>9</xdr:col>
      <xdr:colOff>419100</xdr:colOff>
      <xdr:row>1048</xdr:row>
      <xdr:rowOff>66675</xdr:rowOff>
    </xdr:from>
    <xdr:to>
      <xdr:col>9</xdr:col>
      <xdr:colOff>885825</xdr:colOff>
      <xdr:row>1048</xdr:row>
      <xdr:rowOff>257175</xdr:rowOff>
    </xdr:to>
    <xdr:sp macro="[0]!Calc_8" textlink="">
      <xdr:nvSpPr>
        <xdr:cNvPr id="54" name="Rounded Rectangle 53"/>
        <xdr:cNvSpPr/>
      </xdr:nvSpPr>
      <xdr:spPr>
        <a:xfrm>
          <a:off x="9286875" y="150533100"/>
          <a:ext cx="466725" cy="19050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8</a:t>
          </a:r>
        </a:p>
      </xdr:txBody>
    </xdr:sp>
    <xdr:clientData/>
  </xdr:twoCellAnchor>
  <xdr:twoCellAnchor>
    <xdr:from>
      <xdr:col>10</xdr:col>
      <xdr:colOff>285750</xdr:colOff>
      <xdr:row>1048</xdr:row>
      <xdr:rowOff>57150</xdr:rowOff>
    </xdr:from>
    <xdr:to>
      <xdr:col>10</xdr:col>
      <xdr:colOff>752475</xdr:colOff>
      <xdr:row>1048</xdr:row>
      <xdr:rowOff>247650</xdr:rowOff>
    </xdr:to>
    <xdr:sp macro="[0]!Calc_9" textlink="">
      <xdr:nvSpPr>
        <xdr:cNvPr id="55" name="Rounded Rectangle 54"/>
        <xdr:cNvSpPr/>
      </xdr:nvSpPr>
      <xdr:spPr>
        <a:xfrm>
          <a:off x="10391775" y="150523575"/>
          <a:ext cx="466725" cy="190500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9</a:t>
          </a:r>
        </a:p>
      </xdr:txBody>
    </xdr:sp>
    <xdr:clientData/>
  </xdr:twoCellAnchor>
  <xdr:twoCellAnchor>
    <xdr:from>
      <xdr:col>11</xdr:col>
      <xdr:colOff>447675</xdr:colOff>
      <xdr:row>1048</xdr:row>
      <xdr:rowOff>66675</xdr:rowOff>
    </xdr:from>
    <xdr:to>
      <xdr:col>11</xdr:col>
      <xdr:colOff>971550</xdr:colOff>
      <xdr:row>1048</xdr:row>
      <xdr:rowOff>247650</xdr:rowOff>
    </xdr:to>
    <xdr:sp macro="[0]!Calc_10" textlink="">
      <xdr:nvSpPr>
        <xdr:cNvPr id="56" name="Rounded Rectangle 55"/>
        <xdr:cNvSpPr/>
      </xdr:nvSpPr>
      <xdr:spPr>
        <a:xfrm>
          <a:off x="11477625" y="150533100"/>
          <a:ext cx="523875" cy="180975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10</a:t>
          </a:r>
        </a:p>
      </xdr:txBody>
    </xdr:sp>
    <xdr:clientData/>
  </xdr:twoCellAnchor>
  <xdr:twoCellAnchor>
    <xdr:from>
      <xdr:col>12</xdr:col>
      <xdr:colOff>228600</xdr:colOff>
      <xdr:row>1048</xdr:row>
      <xdr:rowOff>57150</xdr:rowOff>
    </xdr:from>
    <xdr:to>
      <xdr:col>12</xdr:col>
      <xdr:colOff>752475</xdr:colOff>
      <xdr:row>1048</xdr:row>
      <xdr:rowOff>238125</xdr:rowOff>
    </xdr:to>
    <xdr:sp macro="[0]!Calc_11" textlink="">
      <xdr:nvSpPr>
        <xdr:cNvPr id="57" name="Rounded Rectangle 56"/>
        <xdr:cNvSpPr/>
      </xdr:nvSpPr>
      <xdr:spPr>
        <a:xfrm>
          <a:off x="12496800" y="150523575"/>
          <a:ext cx="523875" cy="180975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11</a:t>
          </a:r>
        </a:p>
      </xdr:txBody>
    </xdr:sp>
    <xdr:clientData/>
  </xdr:twoCellAnchor>
  <xdr:twoCellAnchor>
    <xdr:from>
      <xdr:col>13</xdr:col>
      <xdr:colOff>428625</xdr:colOff>
      <xdr:row>1048</xdr:row>
      <xdr:rowOff>57150</xdr:rowOff>
    </xdr:from>
    <xdr:to>
      <xdr:col>13</xdr:col>
      <xdr:colOff>952500</xdr:colOff>
      <xdr:row>1048</xdr:row>
      <xdr:rowOff>238125</xdr:rowOff>
    </xdr:to>
    <xdr:sp macro="[0]!Calc_12" textlink="">
      <xdr:nvSpPr>
        <xdr:cNvPr id="59" name="Rounded Rectangle 58"/>
        <xdr:cNvSpPr/>
      </xdr:nvSpPr>
      <xdr:spPr>
        <a:xfrm>
          <a:off x="13649325" y="150523575"/>
          <a:ext cx="523875" cy="180975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12</a:t>
          </a:r>
        </a:p>
      </xdr:txBody>
    </xdr:sp>
    <xdr:clientData/>
  </xdr:twoCellAnchor>
  <xdr:twoCellAnchor>
    <xdr:from>
      <xdr:col>14</xdr:col>
      <xdr:colOff>180975</xdr:colOff>
      <xdr:row>1048</xdr:row>
      <xdr:rowOff>47625</xdr:rowOff>
    </xdr:from>
    <xdr:to>
      <xdr:col>14</xdr:col>
      <xdr:colOff>704850</xdr:colOff>
      <xdr:row>1048</xdr:row>
      <xdr:rowOff>228600</xdr:rowOff>
    </xdr:to>
    <xdr:sp macro="[0]!Calc_13" textlink="">
      <xdr:nvSpPr>
        <xdr:cNvPr id="60" name="Rounded Rectangle 59"/>
        <xdr:cNvSpPr/>
      </xdr:nvSpPr>
      <xdr:spPr>
        <a:xfrm>
          <a:off x="14639925" y="150514050"/>
          <a:ext cx="523875" cy="180975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13</a:t>
          </a:r>
        </a:p>
      </xdr:txBody>
    </xdr:sp>
    <xdr:clientData/>
  </xdr:twoCellAnchor>
  <xdr:twoCellAnchor>
    <xdr:from>
      <xdr:col>15</xdr:col>
      <xdr:colOff>257175</xdr:colOff>
      <xdr:row>1048</xdr:row>
      <xdr:rowOff>57150</xdr:rowOff>
    </xdr:from>
    <xdr:to>
      <xdr:col>15</xdr:col>
      <xdr:colOff>781050</xdr:colOff>
      <xdr:row>1048</xdr:row>
      <xdr:rowOff>238125</xdr:rowOff>
    </xdr:to>
    <xdr:sp macro="[0]!Calc_14" textlink="">
      <xdr:nvSpPr>
        <xdr:cNvPr id="61" name="Rounded Rectangle 60"/>
        <xdr:cNvSpPr/>
      </xdr:nvSpPr>
      <xdr:spPr>
        <a:xfrm>
          <a:off x="15535275" y="150523575"/>
          <a:ext cx="523875" cy="180975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14</a:t>
          </a:r>
        </a:p>
      </xdr:txBody>
    </xdr:sp>
    <xdr:clientData/>
  </xdr:twoCellAnchor>
  <xdr:twoCellAnchor>
    <xdr:from>
      <xdr:col>16</xdr:col>
      <xdr:colOff>381000</xdr:colOff>
      <xdr:row>1048</xdr:row>
      <xdr:rowOff>57150</xdr:rowOff>
    </xdr:from>
    <xdr:to>
      <xdr:col>16</xdr:col>
      <xdr:colOff>904875</xdr:colOff>
      <xdr:row>1048</xdr:row>
      <xdr:rowOff>238125</xdr:rowOff>
    </xdr:to>
    <xdr:sp macro="[0]!Calc_15" textlink="">
      <xdr:nvSpPr>
        <xdr:cNvPr id="63" name="Rounded Rectangle 62"/>
        <xdr:cNvSpPr/>
      </xdr:nvSpPr>
      <xdr:spPr>
        <a:xfrm>
          <a:off x="16697325" y="150523575"/>
          <a:ext cx="523875" cy="180975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15</a:t>
          </a:r>
        </a:p>
      </xdr:txBody>
    </xdr:sp>
    <xdr:clientData/>
  </xdr:twoCellAnchor>
  <xdr:twoCellAnchor>
    <xdr:from>
      <xdr:col>17</xdr:col>
      <xdr:colOff>381000</xdr:colOff>
      <xdr:row>1048</xdr:row>
      <xdr:rowOff>47625</xdr:rowOff>
    </xdr:from>
    <xdr:to>
      <xdr:col>17</xdr:col>
      <xdr:colOff>904875</xdr:colOff>
      <xdr:row>1048</xdr:row>
      <xdr:rowOff>228600</xdr:rowOff>
    </xdr:to>
    <xdr:sp macro="[0]!Calc_16" textlink="">
      <xdr:nvSpPr>
        <xdr:cNvPr id="64" name="Rounded Rectangle 63"/>
        <xdr:cNvSpPr/>
      </xdr:nvSpPr>
      <xdr:spPr>
        <a:xfrm>
          <a:off x="17935575" y="150514050"/>
          <a:ext cx="523875" cy="180975"/>
        </a:xfrm>
        <a:prstGeom prst="round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ysClr val="windowText" lastClr="000000"/>
              </a:solidFill>
            </a:rPr>
            <a:t>Calc 16</a:t>
          </a:r>
        </a:p>
        <a:p>
          <a:pPr algn="l"/>
          <a:endParaRPr lang="en-US" sz="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66675</xdr:colOff>
      <xdr:row>0</xdr:row>
      <xdr:rowOff>76200</xdr:rowOff>
    </xdr:from>
    <xdr:to>
      <xdr:col>2</xdr:col>
      <xdr:colOff>714375</xdr:colOff>
      <xdr:row>0</xdr:row>
      <xdr:rowOff>476250</xdr:rowOff>
    </xdr:to>
    <xdr:sp macro="[0]!AutoModelling" textlink="">
      <xdr:nvSpPr>
        <xdr:cNvPr id="4" name="Rounded Rectangle 3"/>
        <xdr:cNvSpPr/>
      </xdr:nvSpPr>
      <xdr:spPr>
        <a:xfrm>
          <a:off x="685800" y="76200"/>
          <a:ext cx="1466850" cy="400050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Auto Modelling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263</xdr:row>
      <xdr:rowOff>33337</xdr:rowOff>
    </xdr:from>
    <xdr:to>
      <xdr:col>9</xdr:col>
      <xdr:colOff>57150</xdr:colOff>
      <xdr:row>282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73"/>
  <sheetViews>
    <sheetView workbookViewId="0"/>
  </sheetViews>
  <sheetFormatPr defaultRowHeight="11.25" x14ac:dyDescent="0.2"/>
  <cols>
    <col min="15" max="15" width="10.1640625" bestFit="1" customWidth="1"/>
  </cols>
  <sheetData>
    <row r="1" spans="1:17" x14ac:dyDescent="0.2">
      <c r="B1" s="36">
        <v>40791</v>
      </c>
      <c r="C1" s="36">
        <v>40798</v>
      </c>
      <c r="D1" s="36">
        <v>40805</v>
      </c>
      <c r="E1" s="36">
        <v>40812</v>
      </c>
      <c r="F1" s="36">
        <v>40819</v>
      </c>
      <c r="G1" s="36">
        <v>40826</v>
      </c>
      <c r="H1" s="36">
        <v>40833</v>
      </c>
      <c r="I1" s="36">
        <v>40840</v>
      </c>
      <c r="J1" s="36">
        <v>40847</v>
      </c>
      <c r="K1" s="36">
        <v>40854</v>
      </c>
      <c r="L1" s="36">
        <v>40861</v>
      </c>
      <c r="M1" s="36">
        <v>40868</v>
      </c>
      <c r="N1" s="36">
        <v>40875</v>
      </c>
      <c r="O1" s="36">
        <v>40882</v>
      </c>
      <c r="P1" s="36">
        <v>40889</v>
      </c>
      <c r="Q1" s="36">
        <v>40896</v>
      </c>
    </row>
    <row r="2" spans="1:17" x14ac:dyDescent="0.2">
      <c r="A2" t="s">
        <v>112</v>
      </c>
      <c r="B2" s="43">
        <v>1.7808219178082192E-4</v>
      </c>
      <c r="C2" s="43">
        <v>1.7808219178082192E-4</v>
      </c>
      <c r="D2" s="43">
        <v>1.7808219178082192E-4</v>
      </c>
      <c r="E2" s="43">
        <v>1.7808219178082192E-4</v>
      </c>
      <c r="F2" s="43">
        <v>1.7808219178082192E-4</v>
      </c>
      <c r="G2" s="43">
        <v>1.7808219178082192E-4</v>
      </c>
      <c r="H2" s="43">
        <v>1.7808219178082192E-4</v>
      </c>
      <c r="I2" s="43">
        <v>1.7808219178082192E-4</v>
      </c>
      <c r="J2" s="43">
        <v>1.7808219178082192E-4</v>
      </c>
      <c r="K2" s="43">
        <v>1.7808219178082192E-4</v>
      </c>
      <c r="L2" s="43">
        <v>1.7808219178082192E-4</v>
      </c>
      <c r="M2" s="43">
        <v>1.7808219178082192E-4</v>
      </c>
      <c r="N2" s="43">
        <v>1.7808219178082192E-4</v>
      </c>
      <c r="O2" s="43">
        <v>0</v>
      </c>
      <c r="P2" s="43">
        <v>1.7808219178082192E-4</v>
      </c>
      <c r="Q2" s="43">
        <v>1.7808219178082192E-4</v>
      </c>
    </row>
    <row r="3" spans="1:17" x14ac:dyDescent="0.2">
      <c r="A3" t="s">
        <v>105</v>
      </c>
      <c r="B3" s="28">
        <v>2.0293185520628347E-3</v>
      </c>
      <c r="C3" s="28">
        <v>5.7962885158401563E-3</v>
      </c>
      <c r="D3" s="28">
        <v>2.5159155685059715E-3</v>
      </c>
      <c r="E3" s="28">
        <v>5.4946415563557739E-4</v>
      </c>
      <c r="F3" s="28">
        <v>3.2915955211658093E-3</v>
      </c>
      <c r="G3" s="28">
        <v>1.4247761852215401E-3</v>
      </c>
      <c r="H3" s="28">
        <v>1.1683089851165214E-3</v>
      </c>
      <c r="I3" s="28">
        <v>1.3213232011362063E-3</v>
      </c>
      <c r="J3" s="28">
        <v>3.2026084758725571E-3</v>
      </c>
      <c r="K3" s="28">
        <v>5.676336769928219E-3</v>
      </c>
      <c r="L3" s="28">
        <v>1.6470683775045318E-3</v>
      </c>
      <c r="M3" s="28">
        <v>3.6979628094833995E-3</v>
      </c>
      <c r="N3" s="28">
        <v>3.2258787481305984E-3</v>
      </c>
      <c r="O3" s="28">
        <v>3.7914552802653608E-3</v>
      </c>
      <c r="P3" s="28">
        <v>3.3200303360812165E-3</v>
      </c>
      <c r="Q3" s="28">
        <v>1.8299296282843498E-3</v>
      </c>
    </row>
    <row r="4" spans="1:17" x14ac:dyDescent="0.2">
      <c r="A4" s="55" t="s">
        <v>106</v>
      </c>
      <c r="B4">
        <v>2.8267142772863324E-2</v>
      </c>
      <c r="C4">
        <v>6.5028916750430099E-2</v>
      </c>
      <c r="D4">
        <v>2.2285533020340084E-2</v>
      </c>
      <c r="E4">
        <v>4.0632744408691586E-2</v>
      </c>
      <c r="F4">
        <v>4.9606049451280491E-2</v>
      </c>
      <c r="G4">
        <v>2.4994321248144557E-2</v>
      </c>
      <c r="H4">
        <v>4.407122426812296E-2</v>
      </c>
      <c r="I4">
        <v>2.0733113490468684E-2</v>
      </c>
      <c r="J4">
        <v>3.6069826587154206E-2</v>
      </c>
      <c r="K4">
        <v>8.8872930523852783E-2</v>
      </c>
      <c r="L4">
        <v>4.6427417859773459E-2</v>
      </c>
      <c r="M4">
        <v>2.7394857552313592E-2</v>
      </c>
      <c r="N4">
        <v>5.0559721275334084E-2</v>
      </c>
      <c r="O4">
        <v>3.5152670745035842E-2</v>
      </c>
      <c r="P4">
        <v>4.794297400963949E-2</v>
      </c>
      <c r="Q4">
        <v>3.2892005965113894E-2</v>
      </c>
    </row>
    <row r="5" spans="1:17" x14ac:dyDescent="0.2">
      <c r="A5" s="75" t="s">
        <v>109</v>
      </c>
      <c r="B5" s="34">
        <v>-1.3562004274826902</v>
      </c>
      <c r="C5" s="34">
        <v>-6.2361222465489467E-2</v>
      </c>
      <c r="D5" s="34">
        <v>-1.5710315687575469</v>
      </c>
      <c r="E5" s="34">
        <v>-9.57261768154722E-2</v>
      </c>
      <c r="F5" s="34">
        <v>0.15635125782250334</v>
      </c>
      <c r="G5" s="34">
        <v>-3.7683701860507027E-3</v>
      </c>
      <c r="H5" s="34">
        <v>6.9392056896732876E-2</v>
      </c>
      <c r="I5" s="34">
        <v>3.6151445167464442E-2</v>
      </c>
      <c r="J5" s="34">
        <v>-1.4644322697210623</v>
      </c>
      <c r="K5" s="34">
        <v>-8.3962454219436156E-2</v>
      </c>
      <c r="L5" s="34">
        <v>0.11339602070044151</v>
      </c>
      <c r="M5" s="34">
        <v>-1.0028620928798357</v>
      </c>
      <c r="N5" s="34">
        <v>-0.30008759073068719</v>
      </c>
      <c r="O5" s="34">
        <v>-0.26186989867689997</v>
      </c>
      <c r="P5" s="34">
        <v>-0.1352372699921682</v>
      </c>
      <c r="Q5" s="34">
        <v>-0.38713505763133799</v>
      </c>
    </row>
    <row r="6" spans="1:17" x14ac:dyDescent="0.2">
      <c r="A6" t="s">
        <v>107</v>
      </c>
      <c r="B6">
        <v>3.9047050800834055E-4</v>
      </c>
      <c r="C6">
        <v>5.4476292663771552E-4</v>
      </c>
      <c r="D6">
        <v>3.8402402371911148E-4</v>
      </c>
      <c r="E6">
        <v>-1.8344857496984585E-5</v>
      </c>
      <c r="F6">
        <v>1.0239631694615983E-4</v>
      </c>
      <c r="G6">
        <v>-1.9004268867027929E-5</v>
      </c>
      <c r="H6">
        <v>2.1621859298422318E-4</v>
      </c>
      <c r="I6">
        <v>1.7289428177630646E-4</v>
      </c>
      <c r="J6">
        <v>3.7888652020922248E-4</v>
      </c>
      <c r="K6">
        <v>3.3328871606876873E-4</v>
      </c>
      <c r="L6">
        <v>3.2862362667473115E-4</v>
      </c>
      <c r="M6">
        <v>3.6302127948519681E-4</v>
      </c>
      <c r="N6">
        <v>3.6302127948519681E-4</v>
      </c>
      <c r="O6">
        <v>3.6302127948519681E-4</v>
      </c>
      <c r="P6">
        <v>3.6302127948519681E-4</v>
      </c>
      <c r="Q6">
        <v>3.6302127948519681E-4</v>
      </c>
    </row>
    <row r="7" spans="1:17" x14ac:dyDescent="0.2">
      <c r="A7" s="55" t="s">
        <v>108</v>
      </c>
      <c r="B7" s="34">
        <v>2.4094221410631185E-4</v>
      </c>
      <c r="C7" s="34">
        <v>2.618335112186356E-3</v>
      </c>
      <c r="D7" s="34">
        <v>2.2053364776555701E-4</v>
      </c>
      <c r="E7" s="34">
        <v>6.5613911606326094E-3</v>
      </c>
      <c r="F7" s="34">
        <v>4.5974505559019567E-3</v>
      </c>
      <c r="G7" s="34">
        <v>6.5721195521284423E-3</v>
      </c>
      <c r="H7" s="34">
        <v>2.7481245632694513E-3</v>
      </c>
      <c r="I7" s="34">
        <v>3.4515848719453013E-3</v>
      </c>
      <c r="J7" s="34">
        <v>2.3853780581827014E-4</v>
      </c>
      <c r="K7" s="34">
        <v>8.6215647277964843E-4</v>
      </c>
      <c r="L7" s="34">
        <v>9.3577660500806983E-4</v>
      </c>
      <c r="M7" s="34">
        <v>4.1318981416178953E-4</v>
      </c>
      <c r="N7" s="34">
        <v>4.1318981416178953E-4</v>
      </c>
      <c r="O7" s="34">
        <v>4.1318981416178953E-4</v>
      </c>
      <c r="P7" s="34">
        <v>4.1318981416178953E-4</v>
      </c>
      <c r="Q7" s="34">
        <v>4.1318981416178953E-4</v>
      </c>
    </row>
    <row r="8" spans="1:17" x14ac:dyDescent="0.2">
      <c r="A8" s="55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</row>
    <row r="9" spans="1:17" x14ac:dyDescent="0.2">
      <c r="A9" t="s">
        <v>110</v>
      </c>
      <c r="B9" s="77">
        <v>40881</v>
      </c>
      <c r="C9" s="77">
        <v>40882</v>
      </c>
      <c r="D9" s="77">
        <v>40883</v>
      </c>
      <c r="E9" s="77">
        <v>40884</v>
      </c>
      <c r="F9" s="77">
        <v>40885</v>
      </c>
      <c r="G9" s="77">
        <v>40886</v>
      </c>
      <c r="H9" s="77">
        <v>40887</v>
      </c>
      <c r="I9" s="77">
        <v>40888</v>
      </c>
      <c r="J9" s="77">
        <v>40889</v>
      </c>
      <c r="K9" s="77">
        <v>40890</v>
      </c>
      <c r="L9" s="77">
        <v>40891</v>
      </c>
      <c r="M9" s="77">
        <v>40892</v>
      </c>
      <c r="N9" s="77">
        <v>40893</v>
      </c>
      <c r="O9" s="77">
        <v>40894</v>
      </c>
      <c r="P9" s="77">
        <v>40895</v>
      </c>
      <c r="Q9" s="77">
        <v>40896</v>
      </c>
    </row>
    <row r="10" spans="1:17" x14ac:dyDescent="0.2">
      <c r="A10" t="s">
        <v>8</v>
      </c>
      <c r="B10" s="10">
        <v>11.170762651890998</v>
      </c>
      <c r="C10" s="10">
        <v>0.19149161184660279</v>
      </c>
      <c r="D10" s="10">
        <v>11.855484744348423</v>
      </c>
      <c r="E10" s="10">
        <v>0.10525440624895652</v>
      </c>
      <c r="F10" s="10">
        <v>1.7686756817426721E-2</v>
      </c>
      <c r="G10" s="10">
        <v>0.29213061025894099</v>
      </c>
      <c r="H10" s="10">
        <v>-0.10034941422615651</v>
      </c>
      <c r="I10" s="10">
        <v>-0.18565021280958824</v>
      </c>
      <c r="J10" s="10">
        <v>5.3080803680626518</v>
      </c>
      <c r="K10" s="10">
        <v>-0.52744500079026946</v>
      </c>
      <c r="L10" s="10">
        <v>-0.49019886120448619</v>
      </c>
      <c r="M10" s="10">
        <v>0.63875070294795511</v>
      </c>
      <c r="N10" s="10">
        <v>1.0617391604667583</v>
      </c>
      <c r="O10" s="10">
        <v>0.3556010876823989</v>
      </c>
      <c r="P10" s="10">
        <v>0.52368486186876351</v>
      </c>
      <c r="Q10" s="10">
        <v>0.13037021537455343</v>
      </c>
    </row>
    <row r="11" spans="1:17" x14ac:dyDescent="0.2">
      <c r="A11" t="s">
        <v>9</v>
      </c>
      <c r="B11" s="10">
        <v>-13.689940037411731</v>
      </c>
      <c r="C11" s="10">
        <v>-0.51445995846210668</v>
      </c>
      <c r="D11" s="10">
        <v>-15.819488009807834</v>
      </c>
      <c r="E11" s="10">
        <v>-0.15003288914797155</v>
      </c>
      <c r="F11" s="10">
        <v>0.41297760912090276</v>
      </c>
      <c r="G11" s="10">
        <v>0.60481648675493005</v>
      </c>
      <c r="H11" s="10">
        <v>-4.8603906219267377E-2</v>
      </c>
      <c r="I11" s="10">
        <v>-2.4963971760358257E-2</v>
      </c>
      <c r="J11" s="10">
        <v>-11.2420991778635</v>
      </c>
      <c r="K11" s="10">
        <v>-0.57337270056583034</v>
      </c>
      <c r="L11" s="10">
        <v>-1.3771429831005872</v>
      </c>
      <c r="M11" s="10">
        <v>1.3328922403235153</v>
      </c>
      <c r="N11" s="10">
        <v>-1.8869210505977563</v>
      </c>
      <c r="O11" s="10">
        <v>-2.4364739579754788</v>
      </c>
      <c r="P11" s="10">
        <v>-3.0114902961315964</v>
      </c>
      <c r="Q11" s="10">
        <v>-1.0920370039109328</v>
      </c>
    </row>
    <row r="12" spans="1:17" x14ac:dyDescent="0.2">
      <c r="A12" t="s">
        <v>10</v>
      </c>
      <c r="B12" s="10">
        <v>-1.9856433453262217</v>
      </c>
      <c r="C12" s="10">
        <v>0.28910849530343857</v>
      </c>
      <c r="D12" s="10">
        <v>-2.0877818146506431</v>
      </c>
      <c r="E12" s="10">
        <v>1.9172434990154745E-2</v>
      </c>
      <c r="F12" s="10">
        <v>0.21899745884580113</v>
      </c>
      <c r="G12" s="10">
        <v>-0.86139608023969516</v>
      </c>
      <c r="H12" s="10">
        <v>1.805794390193189</v>
      </c>
      <c r="I12" s="10">
        <v>3.4414535273290255E-2</v>
      </c>
      <c r="J12" s="10">
        <v>-3.2312276306956318</v>
      </c>
      <c r="K12" s="10">
        <v>-4.075769668824111</v>
      </c>
      <c r="L12" s="10">
        <v>-3.209623116935989</v>
      </c>
      <c r="M12" s="10">
        <v>-2.2881315108104774</v>
      </c>
      <c r="N12" s="10">
        <v>-0.22055125582399737</v>
      </c>
      <c r="O12" s="10">
        <v>-0.39125522607380087</v>
      </c>
      <c r="P12" s="10">
        <v>-1.0179338476858941</v>
      </c>
      <c r="Q12" s="10">
        <v>-1.0117339198526711</v>
      </c>
    </row>
    <row r="13" spans="1:17" x14ac:dyDescent="0.2">
      <c r="A13" t="s">
        <v>11</v>
      </c>
      <c r="B13" s="10">
        <v>0.2660387491223804</v>
      </c>
      <c r="C13" s="10">
        <v>0.29268193373120599</v>
      </c>
      <c r="D13" s="10">
        <v>0.65470919576998587</v>
      </c>
      <c r="E13" s="10">
        <v>0.19631986666452741</v>
      </c>
      <c r="F13" s="10">
        <v>3.1309867661123369E-3</v>
      </c>
      <c r="G13" s="10">
        <v>5.9067965080710105E-2</v>
      </c>
      <c r="H13" s="10">
        <v>-8.968191460452711E-2</v>
      </c>
      <c r="I13" s="10">
        <v>-5.7884999437089191E-2</v>
      </c>
      <c r="J13" s="10">
        <v>-2.2677857969176669</v>
      </c>
      <c r="K13" s="10">
        <v>-1.2238185068383858</v>
      </c>
      <c r="L13" s="10">
        <v>-1.1277888759128112</v>
      </c>
      <c r="M13" s="10">
        <v>-1.0397046925547708</v>
      </c>
      <c r="N13" s="10">
        <v>-1.7702845799922524</v>
      </c>
      <c r="O13" s="10">
        <v>-1.7251090399651527</v>
      </c>
      <c r="P13" s="10">
        <v>-1.1274797635566112</v>
      </c>
      <c r="Q13" s="10">
        <v>-1.1445961762099197</v>
      </c>
    </row>
    <row r="14" spans="1:17" x14ac:dyDescent="0.2">
      <c r="A14" t="s">
        <v>12</v>
      </c>
      <c r="B14" s="10">
        <v>-4.7285391221339825</v>
      </c>
      <c r="C14" s="10">
        <v>-0.42331984912078413</v>
      </c>
      <c r="D14" s="10">
        <v>-8.4370128986097939</v>
      </c>
      <c r="E14" s="10">
        <v>0.24799803839102405</v>
      </c>
      <c r="F14" s="10">
        <v>-4.130458332959757E-2</v>
      </c>
      <c r="G14" s="10">
        <v>0.25632949912261838</v>
      </c>
      <c r="H14" s="10">
        <v>-0.10592724658602612</v>
      </c>
      <c r="I14" s="10">
        <v>0.26874020314073199</v>
      </c>
      <c r="J14" s="10">
        <v>-6.497666284005124</v>
      </c>
      <c r="K14" s="10">
        <v>-1.3679669886538728</v>
      </c>
      <c r="L14" s="10">
        <v>-1.2550668168033483</v>
      </c>
      <c r="M14" s="10">
        <v>-2.6005013443639564</v>
      </c>
      <c r="N14" s="10">
        <v>-3.000458320060492</v>
      </c>
      <c r="O14" s="10">
        <v>-2.8935368668197965</v>
      </c>
      <c r="P14" s="10">
        <v>-2.9129881194656142</v>
      </c>
      <c r="Q14" s="10">
        <v>-2.5370758920748147</v>
      </c>
    </row>
    <row r="15" spans="1:17" x14ac:dyDescent="0.2">
      <c r="A15" t="s">
        <v>13</v>
      </c>
      <c r="B15" s="10">
        <v>-2.8068404734064689</v>
      </c>
      <c r="C15" s="10">
        <v>-4.4575997289378125E-2</v>
      </c>
      <c r="D15" s="10">
        <v>-3.7365890183417343</v>
      </c>
      <c r="E15" s="10">
        <v>-9.5161894052611953E-2</v>
      </c>
      <c r="F15" s="10">
        <v>6.2862857872328204E-2</v>
      </c>
      <c r="G15" s="10">
        <v>0.13953031655210074</v>
      </c>
      <c r="H15" s="10">
        <v>0.32122160634945629</v>
      </c>
      <c r="I15" s="10">
        <v>9.1362266026458433E-4</v>
      </c>
      <c r="J15" s="10">
        <v>0.234543022118501</v>
      </c>
      <c r="K15" s="10">
        <v>-3.280770122389324</v>
      </c>
      <c r="L15" s="10">
        <v>0.2210465148686836</v>
      </c>
      <c r="M15" s="10">
        <v>4.5063261654558904</v>
      </c>
      <c r="N15" s="10">
        <v>0.2108883579594229</v>
      </c>
      <c r="O15" s="10">
        <v>-0.27910478306218356</v>
      </c>
      <c r="P15" s="10">
        <v>-6.6495145519784027E-2</v>
      </c>
      <c r="Q15" s="10">
        <v>-4.4122210515064979E-2</v>
      </c>
    </row>
    <row r="16" spans="1:17" x14ac:dyDescent="0.2">
      <c r="A16" t="s">
        <v>14</v>
      </c>
      <c r="B16" s="10">
        <v>-9.824985108155998E-2</v>
      </c>
      <c r="C16" s="10">
        <v>-0.7476604405866023</v>
      </c>
      <c r="D16" s="10">
        <v>3.3625645417815368E-2</v>
      </c>
      <c r="E16" s="10">
        <v>4.1351390502146472E-2</v>
      </c>
      <c r="F16" s="10">
        <v>0.70891886557452555</v>
      </c>
      <c r="G16" s="10">
        <v>0.19166730067361698</v>
      </c>
      <c r="H16" s="10">
        <v>-0.65665428199845899</v>
      </c>
      <c r="I16" s="10">
        <v>3.1695500949160044E-2</v>
      </c>
      <c r="J16" s="10">
        <v>-12.033267228347219</v>
      </c>
      <c r="K16" s="10">
        <v>-3.3891071699428248</v>
      </c>
      <c r="L16" s="10">
        <v>-0.99965419518675391</v>
      </c>
      <c r="M16" s="10">
        <v>-5.9450690761754554</v>
      </c>
      <c r="N16" s="10">
        <v>-5.5030746057700455</v>
      </c>
      <c r="O16" s="10">
        <v>-3.8506263603912894</v>
      </c>
      <c r="P16" s="10">
        <v>-2.0468816864084292</v>
      </c>
      <c r="Q16" s="10">
        <v>0.15233634317334557</v>
      </c>
    </row>
    <row r="17" spans="1:17" x14ac:dyDescent="0.2">
      <c r="A17" t="s">
        <v>15</v>
      </c>
      <c r="B17" s="10">
        <v>-9.3541988787877006</v>
      </c>
      <c r="C17" s="10">
        <v>0.22520066130586444</v>
      </c>
      <c r="D17" s="10">
        <v>-11.919237685504436</v>
      </c>
      <c r="E17" s="10">
        <v>0.179302222594938</v>
      </c>
      <c r="F17" s="10">
        <v>-3.9394188288344643E-2</v>
      </c>
      <c r="G17" s="10">
        <v>-2.7001678231153313E-2</v>
      </c>
      <c r="H17" s="10">
        <v>-1.5107052870160373</v>
      </c>
      <c r="I17" s="10">
        <v>-9.3914406414670068E-2</v>
      </c>
      <c r="J17" s="10">
        <v>-15.270261866435682</v>
      </c>
      <c r="K17" s="10">
        <v>-1.7945364547965048</v>
      </c>
      <c r="L17" s="10">
        <v>1.8234318814609467</v>
      </c>
      <c r="M17" s="10">
        <v>-4.0749612173196805</v>
      </c>
      <c r="N17" s="10">
        <v>-2.9901611434801754</v>
      </c>
      <c r="O17" s="10">
        <v>-5.1331485119700551</v>
      </c>
      <c r="P17" s="10">
        <v>-5.0922462077457578</v>
      </c>
      <c r="Q17" s="10">
        <v>-7.2087579873505909</v>
      </c>
    </row>
    <row r="18" spans="1:17" x14ac:dyDescent="0.2">
      <c r="A18" t="s">
        <v>16</v>
      </c>
      <c r="B18" s="10">
        <v>5.2386100156280602</v>
      </c>
      <c r="C18" s="10">
        <v>-0.91083086023255</v>
      </c>
      <c r="D18" s="10">
        <v>-19.506202938753042</v>
      </c>
      <c r="E18" s="10">
        <v>5.5354736782668813E-2</v>
      </c>
      <c r="F18" s="10">
        <v>0.21627205189098375</v>
      </c>
      <c r="G18" s="10">
        <v>0.74580521490677665</v>
      </c>
      <c r="H18" s="10">
        <v>4.3601108499765138</v>
      </c>
      <c r="I18" s="10">
        <v>0.68439895643978599</v>
      </c>
      <c r="J18" s="10">
        <v>3.384336739024532</v>
      </c>
      <c r="K18" s="10">
        <v>16.427039086852425</v>
      </c>
      <c r="L18" s="10">
        <v>2.9363321061391816</v>
      </c>
      <c r="M18" s="10">
        <v>11.065907095877741</v>
      </c>
      <c r="N18" s="10">
        <v>7.100742216672475</v>
      </c>
      <c r="O18" s="10">
        <v>2.4107448615601221</v>
      </c>
      <c r="P18" s="10">
        <v>2.6501685996181781</v>
      </c>
      <c r="Q18" s="10">
        <v>-1.3379841762245133</v>
      </c>
    </row>
    <row r="19" spans="1:17" x14ac:dyDescent="0.2">
      <c r="A19" t="s">
        <v>17</v>
      </c>
      <c r="B19" s="10">
        <v>-26.136673625534275</v>
      </c>
      <c r="C19" s="10">
        <v>-0.32954038329199459</v>
      </c>
      <c r="D19" s="10">
        <v>-24.114065305323884</v>
      </c>
      <c r="E19" s="10">
        <v>-1.0285998943207797</v>
      </c>
      <c r="F19" s="10">
        <v>2.1729041303599916</v>
      </c>
      <c r="G19" s="10">
        <v>0.42935106984733451</v>
      </c>
      <c r="H19" s="10">
        <v>8.9236036646995559E-2</v>
      </c>
      <c r="I19" s="10">
        <v>-0.74289322972860117</v>
      </c>
      <c r="J19" s="10">
        <v>-6.8484221654189579</v>
      </c>
      <c r="K19" s="10">
        <v>-2.1509655000189594</v>
      </c>
      <c r="L19" s="10">
        <v>-6.2489551943148518</v>
      </c>
      <c r="M19" s="10">
        <v>13.703612866331072</v>
      </c>
      <c r="N19" s="10">
        <v>15.10284431217041</v>
      </c>
      <c r="O19" s="10">
        <v>32.111942781481922</v>
      </c>
      <c r="P19" s="10">
        <v>-0.33519353585225281</v>
      </c>
      <c r="Q19" s="10">
        <v>1.4331626369836237</v>
      </c>
    </row>
    <row r="20" spans="1:17" x14ac:dyDescent="0.2">
      <c r="A20" t="s">
        <v>18</v>
      </c>
      <c r="B20" s="10">
        <v>6.8988275984536029</v>
      </c>
      <c r="C20" s="10">
        <v>0.35219628655614338</v>
      </c>
      <c r="D20" s="10">
        <v>9.1903497793814637</v>
      </c>
      <c r="E20" s="10">
        <v>0.15202627853776646</v>
      </c>
      <c r="F20" s="10">
        <v>0.23352680631199593</v>
      </c>
      <c r="G20" s="10">
        <v>0.55575813360189719</v>
      </c>
      <c r="H20" s="10">
        <v>4.6115240591416556E-2</v>
      </c>
      <c r="I20" s="10">
        <v>-0.50838754528200059</v>
      </c>
      <c r="J20" s="10">
        <v>6.0850498968103919</v>
      </c>
      <c r="K20" s="10">
        <v>-1.5349604142441324</v>
      </c>
      <c r="L20" s="10">
        <v>-1.5321349306796284</v>
      </c>
      <c r="M20" s="10">
        <v>1.230768072905934</v>
      </c>
      <c r="N20" s="10">
        <v>1.5968236432570715</v>
      </c>
      <c r="O20" s="10">
        <v>2.3468739735698296</v>
      </c>
      <c r="P20" s="10">
        <v>2.2760151169762741</v>
      </c>
      <c r="Q20" s="10">
        <v>2.3654628419560839</v>
      </c>
    </row>
    <row r="21" spans="1:17" x14ac:dyDescent="0.2">
      <c r="A21" t="s">
        <v>19</v>
      </c>
      <c r="B21" s="10">
        <v>-56.611578556627308</v>
      </c>
      <c r="C21" s="10">
        <v>-1.6569130742787244</v>
      </c>
      <c r="D21" s="10">
        <v>-75.156467922076686</v>
      </c>
      <c r="E21" s="10">
        <v>-4.981338704302738</v>
      </c>
      <c r="F21" s="10">
        <v>3.9678221779247562</v>
      </c>
      <c r="G21" s="10">
        <v>7.3266935167291214E-2</v>
      </c>
      <c r="H21" s="10">
        <v>-6.1640368275620201E-2</v>
      </c>
      <c r="I21" s="10">
        <v>1.1957808308195503</v>
      </c>
      <c r="J21" s="10">
        <v>-47.463543368129187</v>
      </c>
      <c r="K21" s="10">
        <v>-2.1290116405465898</v>
      </c>
      <c r="L21" s="10">
        <v>20.168658884359633</v>
      </c>
      <c r="M21" s="10">
        <v>-52.54745478385211</v>
      </c>
      <c r="N21" s="10">
        <v>-8.3991802535942242</v>
      </c>
      <c r="O21" s="10">
        <v>-14.406392913044282</v>
      </c>
      <c r="P21" s="10">
        <v>-8.2831287283742583</v>
      </c>
      <c r="Q21" s="10">
        <v>-2.1606292209038607</v>
      </c>
    </row>
    <row r="22" spans="1:17" x14ac:dyDescent="0.2">
      <c r="A22" t="s">
        <v>20</v>
      </c>
      <c r="B22" s="10">
        <v>-6.2490300969455888</v>
      </c>
      <c r="C22" s="10">
        <v>0.47488081197376208</v>
      </c>
      <c r="D22" s="10">
        <v>-9.872566333788491</v>
      </c>
      <c r="E22" s="10">
        <v>-0.94220953083355807</v>
      </c>
      <c r="F22" s="10">
        <v>-1.760834701614945E-2</v>
      </c>
      <c r="G22" s="10">
        <v>0.1481004876559173</v>
      </c>
      <c r="H22" s="10">
        <v>1.1193475806959541</v>
      </c>
      <c r="I22" s="10">
        <v>-2.4850875086642438E-2</v>
      </c>
      <c r="J22" s="10">
        <v>-18.059666585387795</v>
      </c>
      <c r="K22" s="10">
        <v>-0.64569348947385197</v>
      </c>
      <c r="L22" s="10">
        <v>0.82996217660515315</v>
      </c>
      <c r="M22" s="10">
        <v>-1.3893777059083636</v>
      </c>
      <c r="N22" s="10">
        <v>1.1712380972195096</v>
      </c>
      <c r="O22" s="10">
        <v>-0.29382575001048783</v>
      </c>
      <c r="P22" s="10">
        <v>0.97011898629788773</v>
      </c>
      <c r="Q22" s="10">
        <v>-4.0646725887724546</v>
      </c>
    </row>
    <row r="23" spans="1:17" x14ac:dyDescent="0.2">
      <c r="A23" t="s">
        <v>21</v>
      </c>
      <c r="B23" s="10">
        <v>-2.4866237387301271</v>
      </c>
      <c r="C23" s="10">
        <v>-6.9794235809297472E-2</v>
      </c>
      <c r="D23" s="10">
        <v>-4.0312420381396183</v>
      </c>
      <c r="E23" s="10">
        <v>-0.24398236108905158</v>
      </c>
      <c r="F23" s="10">
        <v>0.10855716692477564</v>
      </c>
      <c r="G23" s="10">
        <v>7.3638527498067458E-2</v>
      </c>
      <c r="H23" s="10">
        <v>0.4645738767178616</v>
      </c>
      <c r="I23" s="10">
        <v>0.25381583268179064</v>
      </c>
      <c r="J23" s="10">
        <v>-6.3428386322914294</v>
      </c>
      <c r="K23" s="10">
        <v>-2.4045799035890503</v>
      </c>
      <c r="L23" s="10">
        <v>-0.84455958374240359</v>
      </c>
      <c r="M23" s="10">
        <v>-2.8451996104631267</v>
      </c>
      <c r="N23" s="10">
        <v>-2.8726177664766559</v>
      </c>
      <c r="O23" s="10">
        <v>-2.7377819645081933</v>
      </c>
      <c r="P23" s="10">
        <v>-2.0906786871728866</v>
      </c>
      <c r="Q23" s="10">
        <v>-2.2244520298564248</v>
      </c>
    </row>
    <row r="24" spans="1:17" x14ac:dyDescent="0.2">
      <c r="A24" t="s">
        <v>22</v>
      </c>
      <c r="B24" s="10">
        <v>30.56030353535721</v>
      </c>
      <c r="C24" s="10">
        <v>-3.059872818082658</v>
      </c>
      <c r="D24" s="10">
        <v>45.721574957899065</v>
      </c>
      <c r="E24" s="10">
        <v>-0.17206146783142548</v>
      </c>
      <c r="F24" s="10">
        <v>2.1045861185697383</v>
      </c>
      <c r="G24" s="10">
        <v>-1.3648651738411237</v>
      </c>
      <c r="H24" s="10">
        <v>2.186368378166192</v>
      </c>
      <c r="I24" s="10">
        <v>1.2941202474246212</v>
      </c>
      <c r="J24" s="10">
        <v>48.613927990642004</v>
      </c>
      <c r="K24" s="10">
        <v>-5.3151396574972098</v>
      </c>
      <c r="L24" s="10">
        <v>1.862697704285796</v>
      </c>
      <c r="M24" s="10">
        <v>9.7274173425455785</v>
      </c>
      <c r="N24" s="10">
        <v>11.189177070658383</v>
      </c>
      <c r="O24" s="10">
        <v>11.680773722596077</v>
      </c>
      <c r="P24" s="10">
        <v>12.308543836607219</v>
      </c>
      <c r="Q24" s="10">
        <v>11.910971583187102</v>
      </c>
    </row>
    <row r="25" spans="1:17" x14ac:dyDescent="0.2">
      <c r="A25" t="s">
        <v>23</v>
      </c>
      <c r="B25" s="10">
        <v>13.90595658985694</v>
      </c>
      <c r="C25" s="10">
        <v>-0.16693369751604517</v>
      </c>
      <c r="D25" s="10">
        <v>20.348090419519458</v>
      </c>
      <c r="E25" s="10">
        <v>0.38624963413071428</v>
      </c>
      <c r="F25" s="10">
        <v>3.5687152126170472</v>
      </c>
      <c r="G25" s="10">
        <v>0.93301633159817321</v>
      </c>
      <c r="H25" s="10">
        <v>0.40330318786254976</v>
      </c>
      <c r="I25" s="10">
        <v>1.2565490777521686</v>
      </c>
      <c r="J25" s="10">
        <v>-16.984369147187461</v>
      </c>
      <c r="K25" s="10">
        <v>-2.8053797453095428</v>
      </c>
      <c r="L25" s="10">
        <v>-0.12498404122654669</v>
      </c>
      <c r="M25" s="10">
        <v>-16.599176818585747</v>
      </c>
      <c r="N25" s="10">
        <v>-3.9937970342214948</v>
      </c>
      <c r="O25" s="10">
        <v>-3.9156727242595633</v>
      </c>
      <c r="P25" s="10">
        <v>2.6062488389418177</v>
      </c>
      <c r="Q25" s="10">
        <v>-13.510166532376083</v>
      </c>
    </row>
    <row r="26" spans="1:17" x14ac:dyDescent="0.2">
      <c r="A26" t="s">
        <v>24</v>
      </c>
      <c r="B26" s="10">
        <v>0.32482962356425032</v>
      </c>
      <c r="C26" s="10">
        <v>0.59700275385395118</v>
      </c>
      <c r="D26" s="10">
        <v>-7.178537210821009</v>
      </c>
      <c r="E26" s="10">
        <v>-0.37927289237811673</v>
      </c>
      <c r="F26" s="10">
        <v>-0.19551600621103646</v>
      </c>
      <c r="G26" s="10">
        <v>0.14353219323240468</v>
      </c>
      <c r="H26" s="10">
        <v>1.8556010004494465</v>
      </c>
      <c r="I26" s="10">
        <v>2.6981859298527859E-2</v>
      </c>
      <c r="J26" s="10">
        <v>-5.609040586995568</v>
      </c>
      <c r="K26" s="10">
        <v>-3.3375932121041534</v>
      </c>
      <c r="L26" s="10">
        <v>0.16845074277199665</v>
      </c>
      <c r="M26" s="10">
        <v>0.40919216794122765</v>
      </c>
      <c r="N26" s="10">
        <v>-0.47608476608348832</v>
      </c>
      <c r="O26" s="10">
        <v>-0.57612013939003648</v>
      </c>
      <c r="P26" s="10">
        <v>-1.3564477955934295</v>
      </c>
      <c r="Q26" s="10">
        <v>-0.74597463133746977</v>
      </c>
    </row>
    <row r="27" spans="1:17" x14ac:dyDescent="0.2">
      <c r="A27" t="s">
        <v>25</v>
      </c>
      <c r="B27" s="10">
        <v>-8.6740359569362067</v>
      </c>
      <c r="C27" s="10">
        <v>0.50086584105062826</v>
      </c>
      <c r="D27" s="10">
        <v>-11.322557078771123</v>
      </c>
      <c r="E27" s="10">
        <v>-0.45171859650634222</v>
      </c>
      <c r="F27" s="10">
        <v>0.63406909082761598</v>
      </c>
      <c r="G27" s="10">
        <v>-4.8545712786610875E-3</v>
      </c>
      <c r="H27" s="10">
        <v>0.26465846829504563</v>
      </c>
      <c r="I27" s="10">
        <v>-0.26752190881855575</v>
      </c>
      <c r="J27" s="10">
        <v>-11.575247197813553</v>
      </c>
      <c r="K27" s="10">
        <v>-0.80749924485526947</v>
      </c>
      <c r="L27" s="10">
        <v>-1.5991657196426694</v>
      </c>
      <c r="M27" s="10">
        <v>-2.3690208600598304</v>
      </c>
      <c r="N27" s="10">
        <v>-4.0542435463783875</v>
      </c>
      <c r="O27" s="10">
        <v>-3.8787258871919987</v>
      </c>
      <c r="P27" s="10">
        <v>-3.5675427107686448</v>
      </c>
      <c r="Q27" s="10">
        <v>-3.8358215613720708</v>
      </c>
    </row>
    <row r="28" spans="1:17" x14ac:dyDescent="0.2">
      <c r="A28" t="s">
        <v>26</v>
      </c>
      <c r="B28" s="10">
        <v>21.985496970332076</v>
      </c>
      <c r="C28" s="10">
        <v>0.11462387489889729</v>
      </c>
      <c r="D28" s="10">
        <v>33.6620746447676</v>
      </c>
      <c r="E28" s="10">
        <v>-0.77677236523521953</v>
      </c>
      <c r="F28" s="10">
        <v>1.7324898209584318</v>
      </c>
      <c r="G28" s="10">
        <v>0.49931381244078255</v>
      </c>
      <c r="H28" s="10">
        <v>0.35862857325623082</v>
      </c>
      <c r="I28" s="10">
        <v>0.4440084522723976</v>
      </c>
      <c r="J28" s="10">
        <v>18.693869929650482</v>
      </c>
      <c r="K28" s="10">
        <v>-2.5663281046235307</v>
      </c>
      <c r="L28" s="10">
        <v>-12.586985544704412</v>
      </c>
      <c r="M28" s="10">
        <v>-9.9831685756706516</v>
      </c>
      <c r="N28" s="10">
        <v>2.252993560082122</v>
      </c>
      <c r="O28" s="10">
        <v>2.6592831413117426</v>
      </c>
      <c r="P28" s="10">
        <v>2.3031628534073736</v>
      </c>
      <c r="Q28" s="10">
        <v>4.2694462115839178</v>
      </c>
    </row>
    <row r="29" spans="1:17" x14ac:dyDescent="0.2">
      <c r="A29" t="s">
        <v>27</v>
      </c>
      <c r="B29" s="10">
        <v>-49.454907565229327</v>
      </c>
      <c r="C29" s="10">
        <v>-0.31315380633200085</v>
      </c>
      <c r="D29" s="10">
        <v>-46.888280004393245</v>
      </c>
      <c r="E29" s="10">
        <v>4.9366322474629888E-2</v>
      </c>
      <c r="F29" s="10">
        <v>5.7219228513751032E-2</v>
      </c>
      <c r="G29" s="10">
        <v>-1.4083737324692536</v>
      </c>
      <c r="H29" s="10">
        <v>-0.13566058812917181</v>
      </c>
      <c r="I29" s="10">
        <v>8.6059052292388628E-3</v>
      </c>
      <c r="J29" s="10">
        <v>-27.413400531554629</v>
      </c>
      <c r="K29" s="10">
        <v>-3.1719316965505047</v>
      </c>
      <c r="L29" s="10">
        <v>-1.2015727704793733</v>
      </c>
      <c r="M29" s="10">
        <v>-8.64925669205223</v>
      </c>
      <c r="N29" s="10">
        <v>-9.054591468380579</v>
      </c>
      <c r="O29" s="10">
        <v>-15.783811562932948</v>
      </c>
      <c r="P29" s="10">
        <v>-9.4726586802010875</v>
      </c>
      <c r="Q29" s="10">
        <v>-9.146282788429323</v>
      </c>
    </row>
    <row r="30" spans="1:17" x14ac:dyDescent="0.2">
      <c r="A30" t="s">
        <v>28</v>
      </c>
      <c r="B30" s="10">
        <v>7.3495309542595972</v>
      </c>
      <c r="C30" s="10">
        <v>5.7033040883585108E-2</v>
      </c>
      <c r="D30" s="10">
        <v>8.8441292126993787</v>
      </c>
      <c r="E30" s="10">
        <v>1.2232713854917882E-2</v>
      </c>
      <c r="F30" s="10">
        <v>2.3606235477244036E-2</v>
      </c>
      <c r="G30" s="10">
        <v>1.2241880429987733E-2</v>
      </c>
      <c r="H30" s="10">
        <v>6.2750182217642447E-2</v>
      </c>
      <c r="I30" s="10">
        <v>4.0725269802320024E-2</v>
      </c>
      <c r="J30" s="10">
        <v>7.6847773405786146</v>
      </c>
      <c r="K30" s="10">
        <v>0.60417293552154283</v>
      </c>
      <c r="L30" s="10">
        <v>0.51525764199152257</v>
      </c>
      <c r="M30" s="10">
        <v>2.600889008864113</v>
      </c>
      <c r="N30" s="10">
        <v>2.6068031396169924</v>
      </c>
      <c r="O30" s="10">
        <v>2.61273983675982</v>
      </c>
      <c r="P30" s="10">
        <v>2.618699229694045</v>
      </c>
      <c r="Q30" s="10">
        <v>2.6246814488123378</v>
      </c>
    </row>
    <row r="31" spans="1:17" x14ac:dyDescent="0.2">
      <c r="A31" t="s">
        <v>29</v>
      </c>
      <c r="B31" s="10">
        <v>-29.229258484050131</v>
      </c>
      <c r="C31" s="10">
        <v>-0.44888309126188897</v>
      </c>
      <c r="D31" s="10">
        <v>-33.582282151278413</v>
      </c>
      <c r="E31" s="10">
        <v>4.0859099236931075E-2</v>
      </c>
      <c r="F31" s="10">
        <v>0.66625993761380398</v>
      </c>
      <c r="G31" s="10">
        <v>4.6764568427285332E-2</v>
      </c>
      <c r="H31" s="10">
        <v>0.92570021224504828</v>
      </c>
      <c r="I31" s="10">
        <v>-1.2758300999896794</v>
      </c>
      <c r="J31" s="10">
        <v>-27.839835855374975</v>
      </c>
      <c r="K31" s="10">
        <v>-5.5632272454180853</v>
      </c>
      <c r="L31" s="10">
        <v>-12.783533295411964</v>
      </c>
      <c r="M31" s="10">
        <v>-1.1843861134074707</v>
      </c>
      <c r="N31" s="10">
        <v>-32.093676889804748</v>
      </c>
      <c r="O31" s="10">
        <v>-16.404898121599587</v>
      </c>
      <c r="P31" s="10">
        <v>1.9365411528234546</v>
      </c>
      <c r="Q31" s="10">
        <v>-20.292404110960504</v>
      </c>
    </row>
    <row r="32" spans="1:17" x14ac:dyDescent="0.2">
      <c r="A32" t="s">
        <v>30</v>
      </c>
      <c r="B32" s="10">
        <v>-3.0093166460680507</v>
      </c>
      <c r="C32" s="10">
        <v>-2.6639406663867771E-2</v>
      </c>
      <c r="D32" s="10">
        <v>-3.5986907400630996</v>
      </c>
      <c r="E32" s="10">
        <v>-3.6118206072390979E-3</v>
      </c>
      <c r="F32" s="10">
        <v>-7.6538178489952546E-3</v>
      </c>
      <c r="G32" s="10">
        <v>-3.6142941101929564E-3</v>
      </c>
      <c r="H32" s="10">
        <v>-2.2250665876675763E-2</v>
      </c>
      <c r="I32" s="10">
        <v>-1.3953276564382127E-2</v>
      </c>
      <c r="J32" s="10">
        <v>-3.1058216736144244</v>
      </c>
      <c r="K32" s="10">
        <v>-0.23516714775654862</v>
      </c>
      <c r="L32" s="10">
        <v>-0.19973606706347324</v>
      </c>
      <c r="M32" s="10">
        <v>-1.0363652153830791</v>
      </c>
      <c r="N32" s="10">
        <v>-1.0383237894170041</v>
      </c>
      <c r="O32" s="10">
        <v>-0.97437829784340801</v>
      </c>
      <c r="P32" s="10">
        <v>-0.51320171255494296</v>
      </c>
      <c r="Q32" s="10">
        <v>-0.5460914975973008</v>
      </c>
    </row>
    <row r="34" spans="1:17" x14ac:dyDescent="0.2">
      <c r="A34" s="55" t="s">
        <v>108</v>
      </c>
      <c r="B34" s="77">
        <v>40881</v>
      </c>
      <c r="C34" s="77">
        <v>40882</v>
      </c>
      <c r="D34" s="77">
        <v>40883</v>
      </c>
      <c r="E34" s="77">
        <v>40884</v>
      </c>
      <c r="F34" s="77">
        <v>40885</v>
      </c>
      <c r="G34" s="77">
        <v>40886</v>
      </c>
      <c r="H34" s="77">
        <v>40887</v>
      </c>
      <c r="I34" s="77">
        <v>40888</v>
      </c>
      <c r="J34" s="77">
        <v>40889</v>
      </c>
      <c r="K34" s="77">
        <v>40890</v>
      </c>
      <c r="L34" s="77">
        <v>40891</v>
      </c>
      <c r="M34" s="77">
        <v>40892</v>
      </c>
      <c r="N34" s="77">
        <v>40893</v>
      </c>
      <c r="O34" s="77">
        <v>40894</v>
      </c>
      <c r="P34" s="77">
        <v>40895</v>
      </c>
      <c r="Q34" s="77">
        <v>40896</v>
      </c>
    </row>
    <row r="35" spans="1:17" x14ac:dyDescent="0.2">
      <c r="A35" t="s">
        <v>8</v>
      </c>
      <c r="B35" s="10">
        <v>1.9608312074103799E-2</v>
      </c>
      <c r="C35" s="10">
        <v>1.9629023946490454E-2</v>
      </c>
      <c r="D35" s="10">
        <v>1.977151124727539E-2</v>
      </c>
      <c r="E35" s="10">
        <v>1.9954097431854275E-2</v>
      </c>
      <c r="F35" s="10">
        <v>2.0786287943532347E-2</v>
      </c>
      <c r="G35" s="10">
        <v>2.1732520135317564E-2</v>
      </c>
      <c r="H35" s="10">
        <v>2.2215097820147706E-2</v>
      </c>
      <c r="I35" s="10">
        <v>2.1863662110312303E-2</v>
      </c>
      <c r="J35" s="10">
        <v>2.2164454454421941E-2</v>
      </c>
      <c r="K35" s="10">
        <v>2.185087303557319E-2</v>
      </c>
      <c r="L35" s="10">
        <v>2.1879768012258948E-2</v>
      </c>
      <c r="M35" s="10">
        <v>2.1855149722643939E-2</v>
      </c>
      <c r="N35" s="10">
        <v>2.149660028914244E-2</v>
      </c>
      <c r="O35" s="10">
        <v>2.102170572010123E-2</v>
      </c>
      <c r="P35" s="10">
        <v>2.0919451665912199E-2</v>
      </c>
      <c r="Q35" s="10">
        <v>2.0733611173800289E-2</v>
      </c>
    </row>
    <row r="36" spans="1:17" x14ac:dyDescent="0.2">
      <c r="A36" t="s">
        <v>9</v>
      </c>
      <c r="B36" s="10">
        <v>4.3395466314748339E-2</v>
      </c>
      <c r="C36" s="10">
        <v>4.3429104667353946E-2</v>
      </c>
      <c r="D36" s="10">
        <v>4.3469380040416956E-2</v>
      </c>
      <c r="E36" s="10">
        <v>4.3569728100983668E-2</v>
      </c>
      <c r="F36" s="10">
        <v>4.4202033171621004E-2</v>
      </c>
      <c r="G36" s="10">
        <v>4.3817232325789268E-2</v>
      </c>
      <c r="H36" s="10">
        <v>4.2798406159972102E-2</v>
      </c>
      <c r="I36" s="10">
        <v>4.2949620477774043E-2</v>
      </c>
      <c r="J36" s="10">
        <v>4.2872089803550957E-2</v>
      </c>
      <c r="K36" s="10">
        <v>4.2704147167796906E-2</v>
      </c>
      <c r="L36" s="10">
        <v>4.2576212228129288E-2</v>
      </c>
      <c r="M36" s="10">
        <v>4.2902331214729403E-2</v>
      </c>
      <c r="N36" s="10">
        <v>4.2953682179102587E-2</v>
      </c>
      <c r="O36" s="10">
        <v>3.9833630670519669E-2</v>
      </c>
      <c r="P36" s="10">
        <v>3.9174231675234469E-2</v>
      </c>
      <c r="Q36" s="10">
        <v>3.9020686768848262E-2</v>
      </c>
    </row>
    <row r="37" spans="1:17" x14ac:dyDescent="0.2">
      <c r="A37" t="s">
        <v>10</v>
      </c>
      <c r="B37" s="10">
        <v>3.5471815773958817E-2</v>
      </c>
      <c r="C37" s="10">
        <v>3.5553574251878536E-2</v>
      </c>
      <c r="D37" s="10">
        <v>3.5562711003483551E-2</v>
      </c>
      <c r="E37" s="10">
        <v>3.5098269173214423E-2</v>
      </c>
      <c r="F37" s="10">
        <v>3.4997536684486713E-2</v>
      </c>
      <c r="G37" s="10">
        <v>3.4948228008167465E-2</v>
      </c>
      <c r="H37" s="10">
        <v>3.4953539870081055E-2</v>
      </c>
      <c r="I37" s="10">
        <v>3.5220695572633805E-2</v>
      </c>
      <c r="J37" s="10">
        <v>3.5530324924695017E-2</v>
      </c>
      <c r="K37" s="10">
        <v>3.4003306604845691E-2</v>
      </c>
      <c r="L37" s="10">
        <v>3.4007612578078383E-2</v>
      </c>
      <c r="M37" s="10">
        <v>3.4074745826576207E-2</v>
      </c>
      <c r="N37" s="10">
        <v>3.3907346747867759E-2</v>
      </c>
      <c r="O37" s="10">
        <v>3.3526759111318465E-2</v>
      </c>
      <c r="P37" s="10">
        <v>3.290184239551306E-2</v>
      </c>
      <c r="Q37" s="10">
        <v>3.2891114102194217E-2</v>
      </c>
    </row>
    <row r="38" spans="1:17" x14ac:dyDescent="0.2">
      <c r="A38" t="s">
        <v>11</v>
      </c>
      <c r="B38" s="10">
        <v>5.1138736578110376E-2</v>
      </c>
      <c r="C38" s="10">
        <v>5.115133526513016E-2</v>
      </c>
      <c r="D38" s="10">
        <v>4.9629533476934475E-2</v>
      </c>
      <c r="E38" s="10">
        <v>5.0148347477060998E-2</v>
      </c>
      <c r="F38" s="10">
        <v>4.3191986399515714E-2</v>
      </c>
      <c r="G38" s="10">
        <v>3.4374943084997459E-2</v>
      </c>
      <c r="H38" s="10">
        <v>3.4405082595706911E-2</v>
      </c>
      <c r="I38" s="10">
        <v>3.2606643062595884E-2</v>
      </c>
      <c r="J38" s="10">
        <v>3.2690828186276347E-2</v>
      </c>
      <c r="K38" s="10">
        <v>3.244110265845894E-2</v>
      </c>
      <c r="L38" s="10">
        <v>3.2431256662335248E-2</v>
      </c>
      <c r="M38" s="10">
        <v>3.2386410775466987E-2</v>
      </c>
      <c r="N38" s="10">
        <v>3.1956364317546601E-2</v>
      </c>
      <c r="O38" s="10">
        <v>3.1895555603792702E-2</v>
      </c>
      <c r="P38" s="10">
        <v>3.2125563807989123E-2</v>
      </c>
      <c r="Q38" s="10">
        <v>3.2108765615730762E-2</v>
      </c>
    </row>
    <row r="39" spans="1:17" x14ac:dyDescent="0.2">
      <c r="A39" t="s">
        <v>12</v>
      </c>
      <c r="B39" s="10">
        <v>2.7215446798226271E-2</v>
      </c>
      <c r="C39" s="10">
        <v>2.6537359916725664E-2</v>
      </c>
      <c r="D39" s="10">
        <v>2.6796021320855613E-2</v>
      </c>
      <c r="E39" s="10">
        <v>2.525627266913795E-2</v>
      </c>
      <c r="F39" s="10">
        <v>2.5562068337109639E-2</v>
      </c>
      <c r="G39" s="10">
        <v>2.6274069632028961E-2</v>
      </c>
      <c r="H39" s="10">
        <v>2.6285520724602714E-2</v>
      </c>
      <c r="I39" s="10">
        <v>2.6625677039724918E-2</v>
      </c>
      <c r="J39" s="10">
        <v>2.6695436957846111E-2</v>
      </c>
      <c r="K39" s="10">
        <v>2.6868704033479185E-2</v>
      </c>
      <c r="L39" s="10">
        <v>2.6962374436856736E-2</v>
      </c>
      <c r="M39" s="10">
        <v>2.6895017056423137E-2</v>
      </c>
      <c r="N39" s="10">
        <v>2.6803772641737559E-2</v>
      </c>
      <c r="O39" s="10">
        <v>2.6715170002432741E-2</v>
      </c>
      <c r="P39" s="10">
        <v>2.6334507571574902E-2</v>
      </c>
      <c r="Q39" s="10">
        <v>2.5740393642643453E-2</v>
      </c>
    </row>
    <row r="40" spans="1:17" x14ac:dyDescent="0.2">
      <c r="A40" t="s">
        <v>13</v>
      </c>
      <c r="B40" s="10">
        <v>2.422286530184355E-2</v>
      </c>
      <c r="C40" s="10">
        <v>2.42681372325468E-2</v>
      </c>
      <c r="D40" s="10">
        <v>2.4281296400612953E-2</v>
      </c>
      <c r="E40" s="10">
        <v>2.4860553658344692E-2</v>
      </c>
      <c r="F40" s="10">
        <v>2.5068666150650759E-2</v>
      </c>
      <c r="G40" s="10">
        <v>2.5114107616910648E-2</v>
      </c>
      <c r="H40" s="10">
        <v>2.4977265414130655E-2</v>
      </c>
      <c r="I40" s="10">
        <v>2.4570703871223374E-2</v>
      </c>
      <c r="J40" s="10">
        <v>2.5776863621610357E-2</v>
      </c>
      <c r="K40" s="10">
        <v>2.6143823922733667E-2</v>
      </c>
      <c r="L40" s="10">
        <v>2.6095565335450707E-2</v>
      </c>
      <c r="M40" s="10">
        <v>2.6764316294908611E-2</v>
      </c>
      <c r="N40" s="10">
        <v>2.4390730857369376E-2</v>
      </c>
      <c r="O40" s="10">
        <v>2.421869351860129E-2</v>
      </c>
      <c r="P40" s="10">
        <v>2.3337756734617472E-2</v>
      </c>
      <c r="Q40" s="10">
        <v>2.3257325472844651E-2</v>
      </c>
    </row>
    <row r="41" spans="1:17" x14ac:dyDescent="0.2">
      <c r="A41" t="s">
        <v>14</v>
      </c>
      <c r="B41" s="10">
        <v>5.2000383015688011E-2</v>
      </c>
      <c r="C41" s="10">
        <v>5.0319588376628137E-2</v>
      </c>
      <c r="D41" s="10">
        <v>5.039786831387906E-2</v>
      </c>
      <c r="E41" s="10">
        <v>4.8705523358314871E-2</v>
      </c>
      <c r="F41" s="10">
        <v>4.8846516842639257E-2</v>
      </c>
      <c r="G41" s="10">
        <v>4.9383276091955398E-2</v>
      </c>
      <c r="H41" s="10">
        <v>5.0750344370518424E-2</v>
      </c>
      <c r="I41" s="10">
        <v>5.0327495820182512E-2</v>
      </c>
      <c r="J41" s="10">
        <v>5.0713010684110715E-2</v>
      </c>
      <c r="K41" s="10">
        <v>5.1074598826152284E-2</v>
      </c>
      <c r="L41" s="10">
        <v>5.14248808046757E-2</v>
      </c>
      <c r="M41" s="10">
        <v>5.2624762186416041E-2</v>
      </c>
      <c r="N41" s="10">
        <v>5.3442576817692378E-2</v>
      </c>
      <c r="O41" s="10">
        <v>5.3878219238709689E-2</v>
      </c>
      <c r="P41" s="10">
        <v>5.0166319842494159E-2</v>
      </c>
      <c r="Q41" s="10">
        <v>4.8641819545901875E-2</v>
      </c>
    </row>
    <row r="42" spans="1:17" x14ac:dyDescent="0.2">
      <c r="A42" t="s">
        <v>15</v>
      </c>
      <c r="B42" s="10">
        <v>2.3138740018684892E-2</v>
      </c>
      <c r="C42" s="10">
        <v>2.3170560178833347E-2</v>
      </c>
      <c r="D42" s="10">
        <v>2.3337580675172338E-2</v>
      </c>
      <c r="E42" s="10">
        <v>2.3734432224238187E-2</v>
      </c>
      <c r="F42" s="10">
        <v>2.3862393600234715E-2</v>
      </c>
      <c r="G42" s="10">
        <v>2.4244374998215405E-2</v>
      </c>
      <c r="H42" s="10">
        <v>2.4304896100847542E-2</v>
      </c>
      <c r="I42" s="10">
        <v>2.4406966719294765E-2</v>
      </c>
      <c r="J42" s="10">
        <v>2.4461428656003967E-2</v>
      </c>
      <c r="K42" s="10">
        <v>2.4533176982824135E-2</v>
      </c>
      <c r="L42" s="10">
        <v>2.468561806809326E-2</v>
      </c>
      <c r="M42" s="10">
        <v>2.4654496295083126E-2</v>
      </c>
      <c r="N42" s="10">
        <v>2.4678721832191292E-2</v>
      </c>
      <c r="O42" s="10">
        <v>2.4614102198100868E-2</v>
      </c>
      <c r="P42" s="10">
        <v>2.450045625210439E-2</v>
      </c>
      <c r="Q42" s="10">
        <v>2.4510156534124018E-2</v>
      </c>
    </row>
    <row r="43" spans="1:17" x14ac:dyDescent="0.2">
      <c r="A43" t="s">
        <v>16</v>
      </c>
      <c r="B43" s="10">
        <v>0.11077076637750113</v>
      </c>
      <c r="C43" s="10">
        <v>0.11819668578076135</v>
      </c>
      <c r="D43" s="10">
        <v>0.12555959755690368</v>
      </c>
      <c r="E43" s="10">
        <v>0.12907042866732682</v>
      </c>
      <c r="F43" s="10">
        <v>0.13148673563365151</v>
      </c>
      <c r="G43" s="10">
        <v>0.13082705150247481</v>
      </c>
      <c r="H43" s="10">
        <v>0.13318701516822318</v>
      </c>
      <c r="I43" s="10">
        <v>0.13391385636887998</v>
      </c>
      <c r="J43" s="10">
        <v>0.13378416559020315</v>
      </c>
      <c r="K43" s="10">
        <v>0.13737709755847774</v>
      </c>
      <c r="L43" s="10">
        <v>0.13811188867227708</v>
      </c>
      <c r="M43" s="10">
        <v>0.13692066918377618</v>
      </c>
      <c r="N43" s="10">
        <v>0.1360855671849466</v>
      </c>
      <c r="O43" s="10">
        <v>0.13594165163461883</v>
      </c>
      <c r="P43" s="10">
        <v>0.13424967308571512</v>
      </c>
      <c r="Q43" s="10">
        <v>0.13232290154766096</v>
      </c>
    </row>
    <row r="44" spans="1:17" x14ac:dyDescent="0.2">
      <c r="A44" t="s">
        <v>17</v>
      </c>
      <c r="B44" s="10">
        <v>8.7255794473418941E-2</v>
      </c>
      <c r="C44" s="10">
        <v>8.6256609284603589E-2</v>
      </c>
      <c r="D44" s="10">
        <v>8.8030094006778081E-2</v>
      </c>
      <c r="E44" s="10">
        <v>0.10366118884884247</v>
      </c>
      <c r="F44" s="10">
        <v>0.10661279806840343</v>
      </c>
      <c r="G44" s="10">
        <v>0.10891239240759175</v>
      </c>
      <c r="H44" s="10">
        <v>0.10919174330371924</v>
      </c>
      <c r="I44" s="10">
        <v>0.10767804577048581</v>
      </c>
      <c r="J44" s="10">
        <v>0.10809841461383572</v>
      </c>
      <c r="K44" s="10">
        <v>0.10829256232879406</v>
      </c>
      <c r="L44" s="10">
        <v>0.10995937309016565</v>
      </c>
      <c r="M44" s="10">
        <v>0.110602442088991</v>
      </c>
      <c r="N44" s="10">
        <v>0.11194447312993387</v>
      </c>
      <c r="O44" s="10">
        <v>0.11511811758104941</v>
      </c>
      <c r="P44" s="10">
        <v>0.11732494868800382</v>
      </c>
      <c r="Q44" s="10">
        <v>0.11783066521415969</v>
      </c>
    </row>
    <row r="45" spans="1:17" x14ac:dyDescent="0.2">
      <c r="A45" t="s">
        <v>18</v>
      </c>
      <c r="B45" s="10">
        <v>2.6394579907607314E-2</v>
      </c>
      <c r="C45" s="10">
        <v>2.6414961630279361E-2</v>
      </c>
      <c r="D45" s="10">
        <v>2.649752681057109E-2</v>
      </c>
      <c r="E45" s="10">
        <v>2.6776109084837008E-2</v>
      </c>
      <c r="F45" s="10">
        <v>2.6290997357904949E-2</v>
      </c>
      <c r="G45" s="10">
        <v>2.7881154357058961E-2</v>
      </c>
      <c r="H45" s="10">
        <v>2.7733524881338296E-2</v>
      </c>
      <c r="I45" s="10">
        <v>2.7765807160719268E-2</v>
      </c>
      <c r="J45" s="10">
        <v>2.778408442788147E-2</v>
      </c>
      <c r="K45" s="10">
        <v>2.7650822696161169E-2</v>
      </c>
      <c r="L45" s="10">
        <v>2.7752235349517543E-2</v>
      </c>
      <c r="M45" s="10">
        <v>2.7671236598495901E-2</v>
      </c>
      <c r="N45" s="10">
        <v>2.7382358373617233E-2</v>
      </c>
      <c r="O45" s="10">
        <v>2.6925259817273284E-2</v>
      </c>
      <c r="P45" s="10">
        <v>2.6760334472399436E-2</v>
      </c>
      <c r="Q45" s="10">
        <v>2.6669554652398546E-2</v>
      </c>
    </row>
    <row r="46" spans="1:17" x14ac:dyDescent="0.2">
      <c r="A46" t="s">
        <v>19</v>
      </c>
      <c r="B46" s="10">
        <v>0.17556092691105016</v>
      </c>
      <c r="C46" s="10">
        <v>0.17612170243972308</v>
      </c>
      <c r="D46" s="10">
        <v>0.17653536168830949</v>
      </c>
      <c r="E46" s="10">
        <v>0.1792973382946817</v>
      </c>
      <c r="F46" s="10">
        <v>0.18051474249234112</v>
      </c>
      <c r="G46" s="10">
        <v>0.18277161670859315</v>
      </c>
      <c r="H46" s="10">
        <v>0.18195810193246018</v>
      </c>
      <c r="I46" s="10">
        <v>0.17832107490741317</v>
      </c>
      <c r="J46" s="10">
        <v>0.17731233121080203</v>
      </c>
      <c r="K46" s="10">
        <v>0.17698765072299216</v>
      </c>
      <c r="L46" s="10">
        <v>0.17703904600738501</v>
      </c>
      <c r="M46" s="10">
        <v>0.18166197983126445</v>
      </c>
      <c r="N46" s="10">
        <v>0.18160792196147113</v>
      </c>
      <c r="O46" s="10">
        <v>0.18153552313938101</v>
      </c>
      <c r="P46" s="10">
        <v>0.18268629149683729</v>
      </c>
      <c r="Q46" s="10">
        <v>0.18868763804860636</v>
      </c>
    </row>
    <row r="47" spans="1:17" x14ac:dyDescent="0.2">
      <c r="A47" t="s">
        <v>20</v>
      </c>
      <c r="B47" s="10">
        <v>4.298427857048271E-2</v>
      </c>
      <c r="C47" s="10">
        <v>4.3669761813151776E-2</v>
      </c>
      <c r="D47" s="10">
        <v>4.3846584491164867E-2</v>
      </c>
      <c r="E47" s="10">
        <v>4.609206212763977E-2</v>
      </c>
      <c r="F47" s="10">
        <v>4.6542187824260818E-2</v>
      </c>
      <c r="G47" s="10">
        <v>4.7642695713380707E-2</v>
      </c>
      <c r="H47" s="10">
        <v>4.821041314419558E-2</v>
      </c>
      <c r="I47" s="10">
        <v>4.8957758954257767E-2</v>
      </c>
      <c r="J47" s="10">
        <v>4.9438420425773462E-2</v>
      </c>
      <c r="K47" s="10">
        <v>5.039860530003392E-2</v>
      </c>
      <c r="L47" s="10">
        <v>5.0914016686995432E-2</v>
      </c>
      <c r="M47" s="10">
        <v>5.1070094241274497E-2</v>
      </c>
      <c r="N47" s="10">
        <v>5.1115106512744542E-2</v>
      </c>
      <c r="O47" s="10">
        <v>5.1056581013330264E-2</v>
      </c>
      <c r="P47" s="10">
        <v>5.1440102772599069E-2</v>
      </c>
      <c r="Q47" s="10">
        <v>5.1451629339313312E-2</v>
      </c>
    </row>
    <row r="48" spans="1:17" x14ac:dyDescent="0.2">
      <c r="A48" t="s">
        <v>21</v>
      </c>
      <c r="B48" s="10">
        <v>2.4218729506508614E-2</v>
      </c>
      <c r="C48" s="10">
        <v>2.425521854287107E-2</v>
      </c>
      <c r="D48" s="10">
        <v>2.4409312914971868E-2</v>
      </c>
      <c r="E48" s="10">
        <v>2.6574329849820413E-2</v>
      </c>
      <c r="F48" s="10">
        <v>2.6618672179474716E-2</v>
      </c>
      <c r="G48" s="10">
        <v>2.6997737262878321E-2</v>
      </c>
      <c r="H48" s="10">
        <v>2.6991886262320252E-2</v>
      </c>
      <c r="I48" s="10">
        <v>2.7076988641619608E-2</v>
      </c>
      <c r="J48" s="10">
        <v>2.7144910552104926E-2</v>
      </c>
      <c r="K48" s="10">
        <v>2.7271734253658014E-2</v>
      </c>
      <c r="L48" s="10">
        <v>2.7061281085596817E-2</v>
      </c>
      <c r="M48" s="10">
        <v>2.6859883436225581E-2</v>
      </c>
      <c r="N48" s="10">
        <v>2.6782044996365603E-2</v>
      </c>
      <c r="O48" s="10">
        <v>2.6594772349108443E-2</v>
      </c>
      <c r="P48" s="10">
        <v>2.6174898767270364E-2</v>
      </c>
      <c r="Q48" s="10">
        <v>2.6128691859887639E-2</v>
      </c>
    </row>
    <row r="49" spans="1:17" x14ac:dyDescent="0.2">
      <c r="A49" t="s">
        <v>22</v>
      </c>
      <c r="B49" s="10">
        <v>7.6094979264332993E-2</v>
      </c>
      <c r="C49" s="10">
        <v>7.9311862235755468E-2</v>
      </c>
      <c r="D49" s="10">
        <v>7.9264912946745675E-2</v>
      </c>
      <c r="E49" s="10">
        <v>8.0127827032333718E-2</v>
      </c>
      <c r="F49" s="10">
        <v>9.0405538769613922E-2</v>
      </c>
      <c r="G49" s="10">
        <v>9.1534160045913651E-2</v>
      </c>
      <c r="H49" s="10">
        <v>9.2233655659424263E-2</v>
      </c>
      <c r="I49" s="10">
        <v>9.2515813283267273E-2</v>
      </c>
      <c r="J49" s="10">
        <v>9.3610451170937525E-2</v>
      </c>
      <c r="K49" s="10">
        <v>9.5392617876158728E-2</v>
      </c>
      <c r="L49" s="10">
        <v>9.5523199338980402E-2</v>
      </c>
      <c r="M49" s="10">
        <v>9.5643456592679046E-2</v>
      </c>
      <c r="N49" s="10">
        <v>9.5409237127055652E-2</v>
      </c>
      <c r="O49" s="10">
        <v>9.512071094149066E-2</v>
      </c>
      <c r="P49" s="10">
        <v>9.4618332154634166E-2</v>
      </c>
      <c r="Q49" s="10">
        <v>9.4590276480873051E-2</v>
      </c>
    </row>
    <row r="50" spans="1:17" x14ac:dyDescent="0.2">
      <c r="A50" t="s">
        <v>23</v>
      </c>
      <c r="B50" s="10">
        <v>0.14157574438301776</v>
      </c>
      <c r="C50" s="10">
        <v>0.14194137522109826</v>
      </c>
      <c r="D50" s="10">
        <v>0.14198442462393207</v>
      </c>
      <c r="E50" s="10">
        <v>0.1420348226275284</v>
      </c>
      <c r="F50" s="10">
        <v>0.14295306137353964</v>
      </c>
      <c r="G50" s="10">
        <v>0.14435301934659731</v>
      </c>
      <c r="H50" s="10">
        <v>0.15169474632235069</v>
      </c>
      <c r="I50" s="10">
        <v>0.14785200406453303</v>
      </c>
      <c r="J50" s="10">
        <v>0.15046361284241444</v>
      </c>
      <c r="K50" s="10">
        <v>0.14300323146494198</v>
      </c>
      <c r="L50" s="10">
        <v>0.14275147833448773</v>
      </c>
      <c r="M50" s="10">
        <v>0.14369235449021772</v>
      </c>
      <c r="N50" s="10">
        <v>0.14383497154763061</v>
      </c>
      <c r="O50" s="10">
        <v>0.14383031093834603</v>
      </c>
      <c r="P50" s="10">
        <v>0.14386479279395956</v>
      </c>
      <c r="Q50" s="10">
        <v>0.13951430557463959</v>
      </c>
    </row>
    <row r="51" spans="1:17" x14ac:dyDescent="0.2">
      <c r="A51" t="s">
        <v>24</v>
      </c>
      <c r="B51" s="10">
        <v>4.2123856170475024E-2</v>
      </c>
      <c r="C51" s="10">
        <v>4.2033912950888652E-2</v>
      </c>
      <c r="D51" s="10">
        <v>4.3130512534552051E-2</v>
      </c>
      <c r="E51" s="10">
        <v>4.3396835534444976E-2</v>
      </c>
      <c r="F51" s="10">
        <v>4.4649653237308781E-2</v>
      </c>
      <c r="G51" s="10">
        <v>4.4579289125474007E-2</v>
      </c>
      <c r="H51" s="10">
        <v>4.5118500357728172E-2</v>
      </c>
      <c r="I51" s="10">
        <v>4.6188083346912684E-2</v>
      </c>
      <c r="J51" s="10">
        <v>4.6081720334987065E-2</v>
      </c>
      <c r="K51" s="10">
        <v>4.6046336550439396E-2</v>
      </c>
      <c r="L51" s="10">
        <v>4.5532621047272605E-2</v>
      </c>
      <c r="M51" s="10">
        <v>4.5282861725926792E-2</v>
      </c>
      <c r="N51" s="10">
        <v>4.4560412872242584E-2</v>
      </c>
      <c r="O51" s="10">
        <v>4.3655126930342604E-2</v>
      </c>
      <c r="P51" s="10">
        <v>4.3108415295700267E-2</v>
      </c>
      <c r="Q51" s="10">
        <v>4.2804486734172129E-2</v>
      </c>
    </row>
    <row r="52" spans="1:17" x14ac:dyDescent="0.2">
      <c r="A52" t="s">
        <v>25</v>
      </c>
      <c r="B52" s="10">
        <v>2.6463369431248298E-2</v>
      </c>
      <c r="C52" s="10">
        <v>2.6474805784545856E-2</v>
      </c>
      <c r="D52" s="10">
        <v>2.6612537780587399E-2</v>
      </c>
      <c r="E52" s="10">
        <v>2.7347464736444383E-2</v>
      </c>
      <c r="F52" s="10">
        <v>2.8792347829555174E-2</v>
      </c>
      <c r="G52" s="10">
        <v>2.8843442001835726E-2</v>
      </c>
      <c r="H52" s="10">
        <v>3.0287839190388903E-2</v>
      </c>
      <c r="I52" s="10">
        <v>3.1046411714195393E-2</v>
      </c>
      <c r="J52" s="10">
        <v>3.1070109492655505E-2</v>
      </c>
      <c r="K52" s="10">
        <v>3.0978916124237855E-2</v>
      </c>
      <c r="L52" s="10">
        <v>3.0956105157271027E-2</v>
      </c>
      <c r="M52" s="10">
        <v>3.0902583225256467E-2</v>
      </c>
      <c r="N52" s="10">
        <v>3.0884328342582233E-2</v>
      </c>
      <c r="O52" s="10">
        <v>3.0789649593481447E-2</v>
      </c>
      <c r="P52" s="10">
        <v>3.0607242931216378E-2</v>
      </c>
      <c r="Q52" s="10">
        <v>3.0540823938578134E-2</v>
      </c>
    </row>
    <row r="53" spans="1:17" x14ac:dyDescent="0.2">
      <c r="A53" t="s">
        <v>26</v>
      </c>
      <c r="B53" s="10">
        <v>8.1391040581818272E-2</v>
      </c>
      <c r="C53" s="10">
        <v>8.0925184899024713E-2</v>
      </c>
      <c r="D53" s="10">
        <v>8.0444769837085345E-2</v>
      </c>
      <c r="E53" s="10">
        <v>8.072289510054062E-2</v>
      </c>
      <c r="F53" s="10">
        <v>8.0349590528344964E-2</v>
      </c>
      <c r="G53" s="10">
        <v>7.9319668158356463E-2</v>
      </c>
      <c r="H53" s="10">
        <v>7.5435177666520747E-2</v>
      </c>
      <c r="I53" s="10">
        <v>6.9519406365340666E-2</v>
      </c>
      <c r="J53" s="10">
        <v>6.7938285191847012E-2</v>
      </c>
      <c r="K53" s="10">
        <v>6.2030920444432515E-2</v>
      </c>
      <c r="L53" s="10">
        <v>6.2862582517075494E-2</v>
      </c>
      <c r="M53" s="10">
        <v>6.2852674443201029E-2</v>
      </c>
      <c r="N53" s="10">
        <v>6.3373334456561015E-2</v>
      </c>
      <c r="O53" s="10">
        <v>6.2786011371192843E-2</v>
      </c>
      <c r="P53" s="10">
        <v>5.8189070220812628E-2</v>
      </c>
      <c r="Q53" s="10">
        <v>5.6957795056654395E-2</v>
      </c>
    </row>
    <row r="54" spans="1:17" x14ac:dyDescent="0.2">
      <c r="A54" t="s">
        <v>27</v>
      </c>
      <c r="B54" s="10">
        <v>0.15545539647921353</v>
      </c>
      <c r="C54" s="10">
        <v>0.16060764122771209</v>
      </c>
      <c r="D54" s="10">
        <v>0.16609150638668871</v>
      </c>
      <c r="E54" s="10">
        <v>0.16594841527382292</v>
      </c>
      <c r="F54" s="10">
        <v>0.17016706213722185</v>
      </c>
      <c r="G54" s="10">
        <v>0.17398937014637625</v>
      </c>
      <c r="H54" s="10">
        <v>0.18077880238201649</v>
      </c>
      <c r="I54" s="10">
        <v>0.17832416034534926</v>
      </c>
      <c r="J54" s="10">
        <v>0.18097692836407464</v>
      </c>
      <c r="K54" s="10">
        <v>0.18355673313610735</v>
      </c>
      <c r="L54" s="10">
        <v>0.18270118850336942</v>
      </c>
      <c r="M54" s="10">
        <v>0.18136569107634629</v>
      </c>
      <c r="N54" s="10">
        <v>0.18138859259933776</v>
      </c>
      <c r="O54" s="10">
        <v>0.18144493101925338</v>
      </c>
      <c r="P54" s="10">
        <v>0.17854517592261546</v>
      </c>
      <c r="Q54" s="10">
        <v>0.1784959052815536</v>
      </c>
    </row>
    <row r="55" spans="1:17" x14ac:dyDescent="0.2">
      <c r="A55" t="s">
        <v>28</v>
      </c>
      <c r="B55" s="10">
        <v>2.2137977937287768E-2</v>
      </c>
      <c r="C55" s="10">
        <v>2.2137977937287768E-2</v>
      </c>
      <c r="D55" s="10">
        <v>2.2137977937287768E-2</v>
      </c>
      <c r="E55" s="10">
        <v>2.2137977937287768E-2</v>
      </c>
      <c r="F55" s="10">
        <v>2.2137977937287768E-2</v>
      </c>
      <c r="G55" s="10">
        <v>2.2137977937287768E-2</v>
      </c>
      <c r="H55" s="10">
        <v>2.2137977937287768E-2</v>
      </c>
      <c r="I55" s="10">
        <v>2.2137977937287768E-2</v>
      </c>
      <c r="J55" s="10">
        <v>2.2137977937287768E-2</v>
      </c>
      <c r="K55" s="10">
        <v>2.2137977937287768E-2</v>
      </c>
      <c r="L55" s="10">
        <v>2.2137977937287768E-2</v>
      </c>
      <c r="M55" s="10">
        <v>2.2137977937287768E-2</v>
      </c>
      <c r="N55" s="10">
        <v>2.2137977937287768E-2</v>
      </c>
      <c r="O55" s="10">
        <v>2.2137977937287768E-2</v>
      </c>
      <c r="P55" s="10">
        <v>2.2137977937287768E-2</v>
      </c>
      <c r="Q55" s="10">
        <v>2.2137977937287768E-2</v>
      </c>
    </row>
    <row r="56" spans="1:17" x14ac:dyDescent="0.2">
      <c r="A56" t="s">
        <v>29</v>
      </c>
      <c r="B56" s="10">
        <v>0.11448279298564649</v>
      </c>
      <c r="C56" s="10">
        <v>0.11455764532557511</v>
      </c>
      <c r="D56" s="10">
        <v>0.1148877601058851</v>
      </c>
      <c r="E56" s="10">
        <v>0.11359347251689507</v>
      </c>
      <c r="F56" s="10">
        <v>0.11308227480255087</v>
      </c>
      <c r="G56" s="10">
        <v>0.11505831058992549</v>
      </c>
      <c r="H56" s="10">
        <v>0.1143313647204716</v>
      </c>
      <c r="I56" s="10">
        <v>0.11455872722559536</v>
      </c>
      <c r="J56" s="10">
        <v>0.11434232344449378</v>
      </c>
      <c r="K56" s="10">
        <v>0.11432794805375196</v>
      </c>
      <c r="L56" s="10">
        <v>0.11392894358126059</v>
      </c>
      <c r="M56" s="10">
        <v>0.11436823217699929</v>
      </c>
      <c r="N56" s="10">
        <v>0.1149917200426215</v>
      </c>
      <c r="O56" s="10">
        <v>0.11280655878784396</v>
      </c>
      <c r="P56" s="10">
        <v>0.11347971295912829</v>
      </c>
      <c r="Q56" s="10">
        <v>0.11371723739078195</v>
      </c>
    </row>
    <row r="57" spans="1:17" x14ac:dyDescent="0.2">
      <c r="A57" t="s">
        <v>30</v>
      </c>
      <c r="B57" s="10">
        <v>9.9464968240827699E-3</v>
      </c>
      <c r="C57" s="10">
        <v>9.9464968240827699E-3</v>
      </c>
      <c r="D57" s="10">
        <v>9.9464968240827699E-3</v>
      </c>
      <c r="E57" s="10">
        <v>9.9464968240827699E-3</v>
      </c>
      <c r="F57" s="10">
        <v>9.9464968240827699E-3</v>
      </c>
      <c r="G57" s="10">
        <v>9.9464968240827699E-3</v>
      </c>
      <c r="H57" s="10">
        <v>9.9464968240827699E-3</v>
      </c>
      <c r="I57" s="10">
        <v>9.9464968240827699E-3</v>
      </c>
      <c r="J57" s="10">
        <v>9.9464968240827699E-3</v>
      </c>
      <c r="K57" s="10">
        <v>9.9464968240827699E-3</v>
      </c>
      <c r="L57" s="10">
        <v>9.9464968240827699E-3</v>
      </c>
      <c r="M57" s="10">
        <v>9.9464968240827699E-3</v>
      </c>
      <c r="N57" s="10">
        <v>9.9464968240827699E-3</v>
      </c>
      <c r="O57" s="10">
        <v>9.6366080727086426E-3</v>
      </c>
      <c r="P57" s="10">
        <v>9.260402715654148E-3</v>
      </c>
      <c r="Q57" s="10">
        <v>9.018130293582307E-3</v>
      </c>
    </row>
    <row r="59" spans="1:17" x14ac:dyDescent="0.2">
      <c r="A59" t="s">
        <v>111</v>
      </c>
    </row>
    <row r="60" spans="1:17" x14ac:dyDescent="0.2">
      <c r="B60" s="77">
        <v>40791</v>
      </c>
      <c r="C60" s="77">
        <v>40798</v>
      </c>
      <c r="D60" s="77">
        <v>40805</v>
      </c>
      <c r="E60" s="77">
        <v>40812</v>
      </c>
      <c r="F60" s="77">
        <v>40819</v>
      </c>
      <c r="G60" s="77">
        <v>40826</v>
      </c>
      <c r="H60" s="77">
        <v>40833</v>
      </c>
      <c r="I60" s="77">
        <v>40840</v>
      </c>
      <c r="J60" s="77">
        <v>40847</v>
      </c>
      <c r="K60" s="77">
        <v>40854</v>
      </c>
      <c r="L60" s="77">
        <v>40861</v>
      </c>
      <c r="M60" s="77">
        <v>40868</v>
      </c>
      <c r="N60" s="77">
        <v>40875</v>
      </c>
      <c r="O60" s="77">
        <v>40882</v>
      </c>
      <c r="P60" s="77">
        <v>40889</v>
      </c>
      <c r="Q60" s="77">
        <v>40896</v>
      </c>
    </row>
    <row r="61" spans="1:17" x14ac:dyDescent="0.2">
      <c r="B61">
        <f>(B3-B2)/B4</f>
        <v>6.5490749282917052E-2</v>
      </c>
      <c r="C61">
        <f t="shared" ref="C61:Q61" si="0">(C3-C2)/C4</f>
        <v>8.6395508410835958E-2</v>
      </c>
      <c r="D61">
        <f t="shared" si="0"/>
        <v>0.10490363297980805</v>
      </c>
      <c r="E61">
        <f t="shared" si="0"/>
        <v>9.139967512883887E-3</v>
      </c>
      <c r="F61">
        <f t="shared" si="0"/>
        <v>6.276479106530862E-2</v>
      </c>
      <c r="G61">
        <f t="shared" si="0"/>
        <v>4.987908977657339E-2</v>
      </c>
      <c r="H61">
        <f t="shared" si="0"/>
        <v>2.2468783424560726E-2</v>
      </c>
      <c r="I61">
        <f t="shared" si="0"/>
        <v>5.5140826286459534E-2</v>
      </c>
      <c r="J61">
        <f t="shared" si="0"/>
        <v>8.3851977407866998E-2</v>
      </c>
      <c r="K61">
        <f t="shared" si="0"/>
        <v>6.1866470991093402E-2</v>
      </c>
      <c r="L61">
        <f t="shared" si="0"/>
        <v>3.1640488604396354E-2</v>
      </c>
      <c r="M61">
        <f t="shared" si="0"/>
        <v>0.12848691076348784</v>
      </c>
      <c r="N61">
        <f t="shared" si="0"/>
        <v>6.0281118634976837E-2</v>
      </c>
      <c r="O61">
        <f t="shared" si="0"/>
        <v>0.10785681997720697</v>
      </c>
      <c r="P61">
        <f t="shared" si="0"/>
        <v>6.5535111436113028E-2</v>
      </c>
      <c r="Q61">
        <f t="shared" si="0"/>
        <v>5.0220331294343064E-2</v>
      </c>
    </row>
    <row r="63" spans="1:17" x14ac:dyDescent="0.2">
      <c r="A63" t="s">
        <v>113</v>
      </c>
    </row>
    <row r="64" spans="1:17" x14ac:dyDescent="0.2">
      <c r="B64" s="77">
        <v>40791</v>
      </c>
      <c r="C64" s="77">
        <v>40798</v>
      </c>
      <c r="D64" s="77">
        <v>40805</v>
      </c>
      <c r="E64" s="77">
        <v>40812</v>
      </c>
      <c r="F64" s="77">
        <v>40819</v>
      </c>
      <c r="G64" s="77">
        <v>40826</v>
      </c>
      <c r="H64" s="77">
        <v>40833</v>
      </c>
      <c r="I64" s="77">
        <v>40840</v>
      </c>
      <c r="J64" s="77">
        <v>40847</v>
      </c>
      <c r="K64" s="77">
        <v>40854</v>
      </c>
      <c r="L64" s="77">
        <v>40861</v>
      </c>
      <c r="M64" s="77">
        <v>40868</v>
      </c>
      <c r="N64" s="77">
        <v>40875</v>
      </c>
      <c r="O64" s="77">
        <v>40882</v>
      </c>
      <c r="P64" s="77">
        <v>40889</v>
      </c>
      <c r="Q64" s="77">
        <v>40896</v>
      </c>
    </row>
    <row r="65" spans="1:17" x14ac:dyDescent="0.2">
      <c r="B65">
        <f>(B3-B2)/B5</f>
        <v>-1.3650167945442864E-3</v>
      </c>
      <c r="C65">
        <f t="shared" ref="C65:Q65" si="1">(C3-C2)/C5</f>
        <v>-9.0091343657806494E-2</v>
      </c>
      <c r="D65">
        <f t="shared" si="1"/>
        <v>-1.4880880965199377E-3</v>
      </c>
      <c r="E65">
        <f t="shared" si="1"/>
        <v>-3.879628083033701E-3</v>
      </c>
      <c r="F65">
        <f t="shared" si="1"/>
        <v>1.9913580311068435E-2</v>
      </c>
      <c r="G65">
        <f t="shared" si="1"/>
        <v>-0.33083108396716954</v>
      </c>
      <c r="H65">
        <f t="shared" si="1"/>
        <v>1.4270030859718202E-2</v>
      </c>
      <c r="I65">
        <f t="shared" si="1"/>
        <v>3.1623659968766003E-2</v>
      </c>
      <c r="J65">
        <f t="shared" si="1"/>
        <v>-2.065323433952894E-3</v>
      </c>
      <c r="K65">
        <f t="shared" si="1"/>
        <v>-6.5484681567045316E-2</v>
      </c>
      <c r="L65">
        <f t="shared" si="1"/>
        <v>1.295447738509567E-2</v>
      </c>
      <c r="M65">
        <f t="shared" si="1"/>
        <v>-3.509835143528886E-3</v>
      </c>
      <c r="N65">
        <f t="shared" si="1"/>
        <v>-1.0156356512205842E-2</v>
      </c>
      <c r="O65">
        <f t="shared" si="1"/>
        <v>-1.4478392894417125E-2</v>
      </c>
      <c r="P65">
        <f t="shared" si="1"/>
        <v>-2.3232856922373171E-2</v>
      </c>
      <c r="Q65">
        <f t="shared" si="1"/>
        <v>-4.2668505575554298E-3</v>
      </c>
    </row>
    <row r="67" spans="1:17" x14ac:dyDescent="0.2">
      <c r="A67" t="s">
        <v>117</v>
      </c>
    </row>
    <row r="68" spans="1:17" x14ac:dyDescent="0.2">
      <c r="B68" s="77">
        <v>40791</v>
      </c>
      <c r="C68" s="77">
        <v>40798</v>
      </c>
      <c r="D68" s="77">
        <v>40805</v>
      </c>
      <c r="E68" s="77">
        <v>40812</v>
      </c>
      <c r="F68" s="77">
        <v>40819</v>
      </c>
      <c r="G68" s="77">
        <v>40826</v>
      </c>
      <c r="H68" s="77">
        <v>40833</v>
      </c>
      <c r="I68" s="77">
        <v>40840</v>
      </c>
      <c r="J68" s="77">
        <v>40847</v>
      </c>
      <c r="K68" s="77">
        <v>40854</v>
      </c>
      <c r="L68" s="77">
        <v>40861</v>
      </c>
      <c r="M68" s="77">
        <v>40868</v>
      </c>
      <c r="N68" s="77">
        <v>40875</v>
      </c>
      <c r="O68" s="77">
        <v>40882</v>
      </c>
      <c r="P68" s="77">
        <v>40889</v>
      </c>
      <c r="Q68" s="77">
        <v>40896</v>
      </c>
    </row>
    <row r="69" spans="1:17" x14ac:dyDescent="0.2">
      <c r="B69">
        <f>B3-(B2+(B6-B2)*(B7/B4))</f>
        <v>1.8494260142002256E-3</v>
      </c>
      <c r="C69">
        <f t="shared" ref="C69:Q69" si="2">C3-(C2+(C6-C2)*(C7/C4))</f>
        <v>5.603442230006795E-3</v>
      </c>
      <c r="D69">
        <f t="shared" si="2"/>
        <v>2.3357954132004082E-3</v>
      </c>
      <c r="E69">
        <f t="shared" si="2"/>
        <v>4.0310107915440666E-4</v>
      </c>
      <c r="F69">
        <f t="shared" si="2"/>
        <v>3.1205278381229648E-3</v>
      </c>
      <c r="G69">
        <f t="shared" si="2"/>
        <v>1.2985167962535644E-3</v>
      </c>
      <c r="H69">
        <f t="shared" si="2"/>
        <v>9.8784874319885374E-4</v>
      </c>
      <c r="I69">
        <f t="shared" si="2"/>
        <v>1.1441046766331828E-3</v>
      </c>
      <c r="J69">
        <f t="shared" si="2"/>
        <v>3.0231983202938946E-3</v>
      </c>
      <c r="K69">
        <f t="shared" si="2"/>
        <v>5.4967489193518144E-3</v>
      </c>
      <c r="L69">
        <f t="shared" si="2"/>
        <v>1.4659519193493975E-3</v>
      </c>
      <c r="M69">
        <f t="shared" si="2"/>
        <v>3.5170912274991827E-3</v>
      </c>
      <c r="N69">
        <f t="shared" si="2"/>
        <v>3.0462851764340589E-3</v>
      </c>
      <c r="O69">
        <f t="shared" si="2"/>
        <v>3.7871882731837312E-3</v>
      </c>
      <c r="P69">
        <f t="shared" si="2"/>
        <v>3.140354272646449E-3</v>
      </c>
      <c r="Q69">
        <f t="shared" si="2"/>
        <v>1.6495242292366658E-3</v>
      </c>
    </row>
    <row r="71" spans="1:17" x14ac:dyDescent="0.2">
      <c r="A71" t="s">
        <v>118</v>
      </c>
    </row>
    <row r="72" spans="1:17" x14ac:dyDescent="0.2">
      <c r="B72" s="77">
        <v>40791</v>
      </c>
      <c r="C72" s="77">
        <v>40798</v>
      </c>
      <c r="D72" s="77">
        <v>40805</v>
      </c>
      <c r="E72" s="77">
        <v>40812</v>
      </c>
      <c r="F72" s="77">
        <v>40819</v>
      </c>
      <c r="G72" s="77">
        <v>40826</v>
      </c>
      <c r="H72" s="77">
        <v>40833</v>
      </c>
      <c r="I72" s="77">
        <v>40840</v>
      </c>
      <c r="J72" s="77">
        <v>40847</v>
      </c>
      <c r="K72" s="77">
        <v>40854</v>
      </c>
      <c r="L72" s="77">
        <v>40861</v>
      </c>
      <c r="M72" s="77">
        <v>40868</v>
      </c>
      <c r="N72" s="77">
        <v>40875</v>
      </c>
      <c r="O72" s="77">
        <v>40882</v>
      </c>
      <c r="P72" s="77">
        <v>40889</v>
      </c>
      <c r="Q72" s="77">
        <v>40896</v>
      </c>
    </row>
    <row r="73" spans="1:17" x14ac:dyDescent="0.2">
      <c r="B73">
        <f>B3-(B2+(B6-B2)*B5)</f>
        <v>2.1392774855421024E-3</v>
      </c>
      <c r="C73">
        <f t="shared" ref="C73:Q73" si="3">C3-(C2+(C6-C2)*C5)</f>
        <v>5.641072982939554E-3</v>
      </c>
      <c r="D73">
        <f t="shared" si="3"/>
        <v>2.6613744960279637E-3</v>
      </c>
      <c r="E73">
        <f t="shared" si="3"/>
        <v>3.5257875340424669E-4</v>
      </c>
      <c r="F73">
        <f t="shared" si="3"/>
        <v>3.1253469111147832E-3</v>
      </c>
      <c r="G73">
        <f t="shared" si="3"/>
        <v>1.2459512986983385E-3</v>
      </c>
      <c r="H73">
        <f t="shared" si="3"/>
        <v>9.875804300135565E-4</v>
      </c>
      <c r="I73">
        <f t="shared" si="3"/>
        <v>1.1434285597994463E-3</v>
      </c>
      <c r="J73">
        <f t="shared" si="3"/>
        <v>3.3185906225419513E-3</v>
      </c>
      <c r="K73">
        <f t="shared" si="3"/>
        <v>5.5112860988374814E-3</v>
      </c>
      <c r="L73">
        <f t="shared" si="3"/>
        <v>1.4519153860562059E-3</v>
      </c>
      <c r="M73">
        <f t="shared" si="3"/>
        <v>3.7053490182530745E-3</v>
      </c>
      <c r="N73">
        <f t="shared" si="3"/>
        <v>3.1032944816109138E-3</v>
      </c>
      <c r="O73">
        <f t="shared" si="3"/>
        <v>3.8865196259417079E-3</v>
      </c>
      <c r="P73">
        <f t="shared" si="3"/>
        <v>3.1669588016363763E-3</v>
      </c>
      <c r="Q73">
        <f t="shared" si="3"/>
        <v>1.7234438408802481E-3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G1476"/>
  <sheetViews>
    <sheetView tabSelected="1" topLeftCell="Q1046" zoomScaleNormal="100" workbookViewId="0">
      <selection activeCell="AA1076" sqref="AA1076"/>
    </sheetView>
  </sheetViews>
  <sheetFormatPr defaultRowHeight="11.25" x14ac:dyDescent="0.2"/>
  <cols>
    <col min="1" max="1" width="10.83203125" bestFit="1" customWidth="1"/>
    <col min="2" max="2" width="14.33203125" style="20" customWidth="1"/>
    <col min="3" max="3" width="19.83203125" customWidth="1"/>
    <col min="4" max="4" width="16" customWidth="1"/>
    <col min="5" max="5" width="21.6640625" bestFit="1" customWidth="1"/>
    <col min="6" max="6" width="19.33203125" customWidth="1"/>
    <col min="7" max="7" width="14.6640625" customWidth="1"/>
    <col min="8" max="8" width="16.83203125" customWidth="1"/>
    <col min="9" max="10" width="21.6640625" bestFit="1" customWidth="1"/>
    <col min="11" max="11" width="16.1640625" customWidth="1"/>
    <col min="12" max="12" width="21.6640625" bestFit="1" customWidth="1"/>
    <col min="13" max="13" width="16.6640625" customWidth="1"/>
    <col min="14" max="14" width="21.6640625" bestFit="1" customWidth="1"/>
    <col min="15" max="15" width="14.33203125" customWidth="1"/>
    <col min="16" max="16" width="18.1640625" customWidth="1"/>
    <col min="17" max="19" width="21.6640625" bestFit="1" customWidth="1"/>
    <col min="20" max="20" width="17.83203125" customWidth="1"/>
    <col min="21" max="25" width="21.6640625" bestFit="1" customWidth="1"/>
    <col min="26" max="26" width="12.1640625" bestFit="1" customWidth="1"/>
    <col min="27" max="27" width="11.1640625" customWidth="1"/>
    <col min="28" max="28" width="11" customWidth="1"/>
    <col min="29" max="29" width="12.33203125" customWidth="1"/>
    <col min="30" max="30" width="11.83203125" customWidth="1"/>
    <col min="31" max="32" width="12.1640625" customWidth="1"/>
    <col min="33" max="33" width="11.83203125" customWidth="1"/>
    <col min="34" max="34" width="10.83203125" customWidth="1"/>
    <col min="35" max="35" width="12.33203125" customWidth="1"/>
    <col min="36" max="36" width="12" customWidth="1"/>
    <col min="37" max="37" width="12.1640625" customWidth="1"/>
    <col min="38" max="39" width="12.33203125" customWidth="1"/>
    <col min="40" max="40" width="10.33203125" customWidth="1"/>
    <col min="41" max="41" width="11.33203125" customWidth="1"/>
    <col min="42" max="42" width="10.6640625" customWidth="1"/>
    <col min="43" max="43" width="10" bestFit="1" customWidth="1"/>
  </cols>
  <sheetData>
    <row r="1" spans="1:25" ht="41.25" customHeight="1" x14ac:dyDescent="0.2">
      <c r="B1" s="19" t="s">
        <v>7</v>
      </c>
      <c r="C1" s="19" t="s">
        <v>8</v>
      </c>
      <c r="D1" s="19" t="s">
        <v>9</v>
      </c>
      <c r="E1" s="19" t="s">
        <v>10</v>
      </c>
      <c r="F1" s="19" t="s">
        <v>11</v>
      </c>
      <c r="G1" s="19" t="s">
        <v>12</v>
      </c>
      <c r="H1" s="19" t="s">
        <v>13</v>
      </c>
      <c r="I1" s="19" t="s">
        <v>14</v>
      </c>
      <c r="J1" s="19" t="s">
        <v>15</v>
      </c>
      <c r="K1" s="19" t="s">
        <v>16</v>
      </c>
      <c r="L1" s="19" t="s">
        <v>17</v>
      </c>
      <c r="M1" s="19" t="s">
        <v>18</v>
      </c>
      <c r="N1" s="19" t="s">
        <v>19</v>
      </c>
      <c r="O1" s="19" t="s">
        <v>20</v>
      </c>
      <c r="P1" s="19" t="s">
        <v>21</v>
      </c>
      <c r="Q1" s="19" t="s">
        <v>22</v>
      </c>
      <c r="R1" s="19" t="s">
        <v>23</v>
      </c>
      <c r="S1" s="19" t="s">
        <v>24</v>
      </c>
      <c r="T1" s="19" t="s">
        <v>25</v>
      </c>
      <c r="U1" s="19" t="s">
        <v>26</v>
      </c>
      <c r="V1" s="19" t="s">
        <v>27</v>
      </c>
      <c r="W1" s="19" t="s">
        <v>28</v>
      </c>
      <c r="X1" s="19" t="s">
        <v>29</v>
      </c>
      <c r="Y1" s="19" t="s">
        <v>30</v>
      </c>
    </row>
    <row r="2" spans="1:25" x14ac:dyDescent="0.2">
      <c r="A2" s="78">
        <v>40893</v>
      </c>
      <c r="B2" s="4">
        <f>'^JKSE'!J2</f>
        <v>3813.84</v>
      </c>
      <c r="C2" s="4">
        <f>AALI.JK!J2</f>
        <v>22750</v>
      </c>
      <c r="D2" s="4">
        <f>ABDA.JK!J2</f>
        <v>710</v>
      </c>
      <c r="E2" s="4">
        <f>ACES.JK!J2</f>
        <v>3825</v>
      </c>
      <c r="F2" s="4">
        <f>ADES.JK!J2</f>
        <v>1070</v>
      </c>
      <c r="G2" s="4">
        <f>ADHI.JK!J2</f>
        <v>480</v>
      </c>
      <c r="H2" s="4">
        <f>ADMF.JK!J2</f>
        <v>12550</v>
      </c>
      <c r="I2" s="4">
        <f>ADMG.JK!J2</f>
        <v>590</v>
      </c>
      <c r="J2" s="4">
        <f>AGRO.JK!J2</f>
        <v>118</v>
      </c>
      <c r="K2" s="4">
        <f>AHAP.JK!J2</f>
        <v>160</v>
      </c>
      <c r="L2" s="4">
        <f>AIMS.JK!J2</f>
        <v>255</v>
      </c>
      <c r="M2" s="4">
        <f>AISA.JK!J2</f>
        <v>680</v>
      </c>
      <c r="N2" s="4">
        <f>AKKU.JK!J2</f>
        <v>200</v>
      </c>
      <c r="O2" s="4">
        <f>AKPI.JK!J2</f>
        <v>950</v>
      </c>
      <c r="P2" s="4">
        <f>KLBF.JK!J2</f>
        <v>3450</v>
      </c>
      <c r="Q2" s="4">
        <f>KOIN.JK!J2</f>
        <v>178</v>
      </c>
      <c r="R2" s="4">
        <f>KONI.JK!J2</f>
        <v>185</v>
      </c>
      <c r="S2" s="4">
        <f>KPIG.JK!J2</f>
        <v>650</v>
      </c>
      <c r="T2" s="4">
        <f>KREN.JK!J2</f>
        <v>710</v>
      </c>
      <c r="U2" s="4">
        <f>LAMI.JK!J2</f>
        <v>200</v>
      </c>
      <c r="V2" s="4">
        <f>LAPD.JK!J2</f>
        <v>200</v>
      </c>
      <c r="W2" s="4">
        <f>LCGP.JK!J2</f>
        <v>50</v>
      </c>
      <c r="X2" s="4">
        <f>LION.JK!J2</f>
        <v>4500</v>
      </c>
      <c r="Y2" s="4">
        <f>LMAS.JK!J2</f>
        <v>50</v>
      </c>
    </row>
    <row r="3" spans="1:25" x14ac:dyDescent="0.2">
      <c r="A3" s="78">
        <v>40892</v>
      </c>
      <c r="B3" s="4">
        <v>3834.18</v>
      </c>
      <c r="C3" s="4">
        <f>AALI.JK!J3</f>
        <v>22750</v>
      </c>
      <c r="D3" s="4">
        <f>ABDA.JK!J3</f>
        <v>710</v>
      </c>
      <c r="E3" s="4">
        <f>ACES.JK!J3</f>
        <v>3825</v>
      </c>
      <c r="F3" s="4">
        <f>ADES.JK!J3</f>
        <v>1070</v>
      </c>
      <c r="G3" s="4">
        <f>ADHI.JK!J3</f>
        <v>480</v>
      </c>
      <c r="H3" s="4">
        <f>ADMF.JK!J3</f>
        <v>12550</v>
      </c>
      <c r="I3" s="4">
        <f>ADMG.JK!J3</f>
        <v>590</v>
      </c>
      <c r="J3" s="4">
        <f>AGRO.JK!J3</f>
        <v>116</v>
      </c>
      <c r="K3" s="4">
        <f>AHAP.JK!J3</f>
        <v>160</v>
      </c>
      <c r="L3" s="4">
        <f>AIMS.JK!J3</f>
        <v>255</v>
      </c>
      <c r="M3" s="4">
        <f>AISA.JK!J3</f>
        <v>680</v>
      </c>
      <c r="N3" s="4">
        <f>AKKU.JK!J3</f>
        <v>200</v>
      </c>
      <c r="O3" s="4">
        <f>AKPI.JK!J3</f>
        <v>940</v>
      </c>
      <c r="P3" s="4">
        <f>KLBF.JK!J3</f>
        <v>3450</v>
      </c>
      <c r="Q3" s="4">
        <f>KOIN.JK!J3</f>
        <v>178</v>
      </c>
      <c r="R3" s="4">
        <f>KONI.JK!J3</f>
        <v>180</v>
      </c>
      <c r="S3" s="4">
        <f>KPIG.JK!J3</f>
        <v>650</v>
      </c>
      <c r="T3" s="4">
        <f>KREN.JK!J3</f>
        <v>710</v>
      </c>
      <c r="U3" s="4">
        <f>LAMI.JK!J3</f>
        <v>200</v>
      </c>
      <c r="V3" s="4">
        <f>LAPD.JK!J3</f>
        <v>200</v>
      </c>
      <c r="W3" s="4">
        <f>LCGP.JK!J3</f>
        <v>50</v>
      </c>
      <c r="X3" s="4">
        <f>LION.JK!J3</f>
        <v>4200</v>
      </c>
      <c r="Y3" s="4">
        <f>LMAS.JK!J3</f>
        <v>50</v>
      </c>
    </row>
    <row r="4" spans="1:25" x14ac:dyDescent="0.2">
      <c r="A4" s="78">
        <v>40891</v>
      </c>
      <c r="B4" s="4">
        <v>3833.18</v>
      </c>
      <c r="C4" s="4">
        <f>AALI.JK!J4</f>
        <v>22750</v>
      </c>
      <c r="D4" s="4">
        <f>ABDA.JK!J4</f>
        <v>710</v>
      </c>
      <c r="E4" s="4">
        <f>ACES.JK!J4</f>
        <v>3825</v>
      </c>
      <c r="F4" s="4">
        <f>ADES.JK!J4</f>
        <v>1070</v>
      </c>
      <c r="G4" s="4">
        <f>ADHI.JK!J4</f>
        <v>480</v>
      </c>
      <c r="H4" s="4">
        <f>ADMF.JK!J4</f>
        <v>12550</v>
      </c>
      <c r="I4" s="4">
        <f>ADMG.JK!J4</f>
        <v>590</v>
      </c>
      <c r="J4" s="4">
        <f>AGRO.JK!J4</f>
        <v>119</v>
      </c>
      <c r="K4" s="4">
        <f>AHAP.JK!J4</f>
        <v>160</v>
      </c>
      <c r="L4" s="4">
        <f>AIMS.JK!J4</f>
        <v>255</v>
      </c>
      <c r="M4" s="4">
        <f>AISA.JK!J4</f>
        <v>680</v>
      </c>
      <c r="N4" s="4">
        <f>AKKU.JK!J4</f>
        <v>150</v>
      </c>
      <c r="O4" s="4">
        <f>AKPI.JK!J4</f>
        <v>940</v>
      </c>
      <c r="P4" s="4">
        <f>KLBF.JK!J4</f>
        <v>3450</v>
      </c>
      <c r="Q4" s="4">
        <f>KOIN.JK!J4</f>
        <v>178</v>
      </c>
      <c r="R4" s="4">
        <f>KONI.JK!J4</f>
        <v>185</v>
      </c>
      <c r="S4" s="4">
        <f>KPIG.JK!J4</f>
        <v>650</v>
      </c>
      <c r="T4" s="4">
        <f>KREN.JK!J4</f>
        <v>710</v>
      </c>
      <c r="U4" s="4">
        <f>LAMI.JK!J4</f>
        <v>200</v>
      </c>
      <c r="V4" s="4">
        <f>LAPD.JK!J4</f>
        <v>199</v>
      </c>
      <c r="W4" s="4">
        <f>LCGP.JK!J4</f>
        <v>50</v>
      </c>
      <c r="X4" s="4">
        <f>LION.JK!J4</f>
        <v>4200</v>
      </c>
      <c r="Y4" s="4">
        <f>LMAS.JK!J4</f>
        <v>50</v>
      </c>
    </row>
    <row r="5" spans="1:25" x14ac:dyDescent="0.2">
      <c r="A5" s="78">
        <v>40890</v>
      </c>
      <c r="B5" s="4">
        <v>3832.18</v>
      </c>
      <c r="C5" s="4">
        <f>AALI.JK!J5</f>
        <v>22750</v>
      </c>
      <c r="D5" s="4">
        <f>ABDA.JK!J5</f>
        <v>720</v>
      </c>
      <c r="E5" s="4">
        <f>ACES.JK!J5</f>
        <v>3825</v>
      </c>
      <c r="F5" s="4">
        <f>ADES.JK!J5</f>
        <v>1070</v>
      </c>
      <c r="G5" s="4">
        <f>ADHI.JK!J5</f>
        <v>480</v>
      </c>
      <c r="H5" s="4">
        <f>ADMF.JK!J5</f>
        <v>12550</v>
      </c>
      <c r="I5" s="4">
        <f>ADMG.JK!J5</f>
        <v>590</v>
      </c>
      <c r="J5" s="4">
        <f>AGRO.JK!J5</f>
        <v>120</v>
      </c>
      <c r="K5" s="4">
        <f>AHAP.JK!J5</f>
        <v>160</v>
      </c>
      <c r="L5" s="4">
        <f>AIMS.JK!J5</f>
        <v>255</v>
      </c>
      <c r="M5" s="4">
        <f>AISA.JK!J5</f>
        <v>680</v>
      </c>
      <c r="N5" s="4">
        <f>AKKU.JK!J5</f>
        <v>145</v>
      </c>
      <c r="O5" s="4">
        <f>AKPI.JK!J5</f>
        <v>940</v>
      </c>
      <c r="P5" s="4">
        <f>KLBF.JK!J5</f>
        <v>3450</v>
      </c>
      <c r="Q5" s="4">
        <f>KOIN.JK!J5</f>
        <v>178</v>
      </c>
      <c r="R5" s="4">
        <f>KONI.JK!J5</f>
        <v>190</v>
      </c>
      <c r="S5" s="4">
        <f>KPIG.JK!J5</f>
        <v>650</v>
      </c>
      <c r="T5" s="4">
        <f>KREN.JK!J5</f>
        <v>710</v>
      </c>
      <c r="U5" s="4">
        <f>LAMI.JK!J5</f>
        <v>200</v>
      </c>
      <c r="V5" s="4">
        <f>LAPD.JK!J5</f>
        <v>200</v>
      </c>
      <c r="W5" s="4">
        <f>LCGP.JK!J5</f>
        <v>50</v>
      </c>
      <c r="X5" s="4">
        <f>LION.JK!J5</f>
        <v>4250</v>
      </c>
      <c r="Y5" s="4">
        <f>LMAS.JK!J5</f>
        <v>50</v>
      </c>
    </row>
    <row r="6" spans="1:25" x14ac:dyDescent="0.2">
      <c r="A6" s="78">
        <v>40889</v>
      </c>
      <c r="B6" s="4">
        <v>3831.18</v>
      </c>
      <c r="C6" s="4">
        <f>AALI.JK!J6</f>
        <v>22750</v>
      </c>
      <c r="D6" s="4">
        <f>ABDA.JK!J6</f>
        <v>740</v>
      </c>
      <c r="E6" s="4">
        <f>ACES.JK!J6</f>
        <v>3825</v>
      </c>
      <c r="F6" s="4">
        <f>ADES.JK!J6</f>
        <v>1070</v>
      </c>
      <c r="G6" s="4">
        <f>ADHI.JK!J6</f>
        <v>480</v>
      </c>
      <c r="H6" s="4">
        <f>ADMF.JK!J6</f>
        <v>12550</v>
      </c>
      <c r="I6" s="4">
        <f>ADMG.JK!J6</f>
        <v>590</v>
      </c>
      <c r="J6" s="4">
        <f>AGRO.JK!J6</f>
        <v>120</v>
      </c>
      <c r="K6" s="4">
        <f>AHAP.JK!J6</f>
        <v>160</v>
      </c>
      <c r="L6" s="4">
        <f>AIMS.JK!J6</f>
        <v>255</v>
      </c>
      <c r="M6" s="4">
        <f>AISA.JK!J6</f>
        <v>680</v>
      </c>
      <c r="N6" s="4">
        <f>AKKU.JK!J6</f>
        <v>170</v>
      </c>
      <c r="O6" s="4">
        <f>AKPI.JK!J6</f>
        <v>950</v>
      </c>
      <c r="P6" s="4">
        <f>KLBF.JK!J6</f>
        <v>3450</v>
      </c>
      <c r="Q6" s="4">
        <f>KOIN.JK!J6</f>
        <v>178</v>
      </c>
      <c r="R6" s="4">
        <f>KONI.JK!J6</f>
        <v>190</v>
      </c>
      <c r="S6" s="4">
        <f>KPIG.JK!J6</f>
        <v>650</v>
      </c>
      <c r="T6" s="4">
        <f>KREN.JK!J6</f>
        <v>710</v>
      </c>
      <c r="U6" s="4">
        <f>LAMI.JK!J6</f>
        <v>200</v>
      </c>
      <c r="V6" s="4">
        <f>LAPD.JK!J6</f>
        <v>200</v>
      </c>
      <c r="W6" s="4">
        <f>LCGP.JK!J6</f>
        <v>50</v>
      </c>
      <c r="X6" s="4">
        <f>LION.JK!J6</f>
        <v>4600</v>
      </c>
      <c r="Y6" s="4">
        <f>LMAS.JK!J6</f>
        <v>50</v>
      </c>
    </row>
    <row r="7" spans="1:25" x14ac:dyDescent="0.2">
      <c r="A7" s="78">
        <v>40886</v>
      </c>
      <c r="B7" s="4">
        <v>3828.18</v>
      </c>
      <c r="C7" s="4">
        <f>AALI.JK!J7</f>
        <v>22750</v>
      </c>
      <c r="D7" s="4">
        <f>ABDA.JK!J7</f>
        <v>720</v>
      </c>
      <c r="E7" s="4">
        <f>ACES.JK!J7</f>
        <v>3825</v>
      </c>
      <c r="F7" s="4">
        <f>ADES.JK!J7</f>
        <v>1070</v>
      </c>
      <c r="G7" s="4">
        <f>ADHI.JK!J7</f>
        <v>480</v>
      </c>
      <c r="H7" s="4">
        <f>ADMF.JK!J7</f>
        <v>12550</v>
      </c>
      <c r="I7" s="4">
        <f>ADMG.JK!J7</f>
        <v>590</v>
      </c>
      <c r="J7" s="4">
        <f>AGRO.JK!J7</f>
        <v>121</v>
      </c>
      <c r="K7" s="4">
        <f>AHAP.JK!J7</f>
        <v>160</v>
      </c>
      <c r="L7" s="4">
        <f>AIMS.JK!J7</f>
        <v>215</v>
      </c>
      <c r="M7" s="4">
        <f>AISA.JK!J7</f>
        <v>680</v>
      </c>
      <c r="N7" s="4">
        <f>AKKU.JK!J7</f>
        <v>100</v>
      </c>
      <c r="O7" s="4">
        <f>AKPI.JK!J7</f>
        <v>940</v>
      </c>
      <c r="P7" s="4">
        <f>KLBF.JK!J7</f>
        <v>3450</v>
      </c>
      <c r="Q7" s="4">
        <f>KOIN.JK!J7</f>
        <v>178</v>
      </c>
      <c r="R7" s="4">
        <f>KONI.JK!J7</f>
        <v>190</v>
      </c>
      <c r="S7" s="4">
        <f>KPIG.JK!J7</f>
        <v>650</v>
      </c>
      <c r="T7" s="4">
        <f>KREN.JK!J7</f>
        <v>710</v>
      </c>
      <c r="U7" s="4">
        <f>LAMI.JK!J7</f>
        <v>200</v>
      </c>
      <c r="V7" s="4">
        <f>LAPD.JK!J7</f>
        <v>192</v>
      </c>
      <c r="W7" s="4">
        <f>LCGP.JK!J7</f>
        <v>50</v>
      </c>
      <c r="X7" s="4">
        <f>LION.JK!J7</f>
        <v>4200</v>
      </c>
      <c r="Y7" s="4">
        <f>LMAS.JK!J7</f>
        <v>50</v>
      </c>
    </row>
    <row r="8" spans="1:25" x14ac:dyDescent="0.2">
      <c r="A8" s="78">
        <v>40885</v>
      </c>
      <c r="B8" s="4">
        <v>3827.18</v>
      </c>
      <c r="C8" s="4">
        <f>AALI.JK!J8</f>
        <v>22750</v>
      </c>
      <c r="D8" s="4">
        <f>ABDA.JK!J8</f>
        <v>710</v>
      </c>
      <c r="E8" s="4">
        <f>ACES.JK!J8</f>
        <v>3825</v>
      </c>
      <c r="F8" s="4">
        <f>ADES.JK!J8</f>
        <v>1070</v>
      </c>
      <c r="G8" s="4">
        <f>ADHI.JK!J8</f>
        <v>480</v>
      </c>
      <c r="H8" s="4">
        <f>ADMF.JK!J8</f>
        <v>12550</v>
      </c>
      <c r="I8" s="4">
        <f>ADMG.JK!J8</f>
        <v>590</v>
      </c>
      <c r="J8" s="4">
        <f>AGRO.JK!J8</f>
        <v>121</v>
      </c>
      <c r="K8" s="4">
        <f>AHAP.JK!J8</f>
        <v>160</v>
      </c>
      <c r="L8" s="4">
        <f>AIMS.JK!J8</f>
        <v>215</v>
      </c>
      <c r="M8" s="4">
        <f>AISA.JK!J8</f>
        <v>680</v>
      </c>
      <c r="N8" s="4">
        <f>AKKU.JK!J8</f>
        <v>100</v>
      </c>
      <c r="O8" s="4">
        <f>AKPI.JK!J8</f>
        <v>970</v>
      </c>
      <c r="P8" s="4">
        <f>KLBF.JK!J8</f>
        <v>3450</v>
      </c>
      <c r="Q8" s="4">
        <f>KOIN.JK!J8</f>
        <v>178</v>
      </c>
      <c r="R8" s="4">
        <f>KONI.JK!J8</f>
        <v>200</v>
      </c>
      <c r="S8" s="4">
        <f>KPIG.JK!J8</f>
        <v>650</v>
      </c>
      <c r="T8" s="4">
        <f>KREN.JK!J8</f>
        <v>710</v>
      </c>
      <c r="U8" s="4">
        <f>LAMI.JK!J8</f>
        <v>200</v>
      </c>
      <c r="V8" s="4">
        <f>LAPD.JK!J8</f>
        <v>192</v>
      </c>
      <c r="W8" s="4">
        <f>LCGP.JK!J8</f>
        <v>50</v>
      </c>
      <c r="X8" s="4">
        <f>LION.JK!J8</f>
        <v>4750</v>
      </c>
      <c r="Y8" s="4">
        <f>LMAS.JK!J8</f>
        <v>50</v>
      </c>
    </row>
    <row r="9" spans="1:25" x14ac:dyDescent="0.2">
      <c r="A9" s="78">
        <v>40884</v>
      </c>
      <c r="B9" s="4">
        <v>3826.18</v>
      </c>
      <c r="C9" s="4">
        <f>AALI.JK!J9</f>
        <v>22750</v>
      </c>
      <c r="D9" s="4">
        <f>ABDA.JK!J9</f>
        <v>730</v>
      </c>
      <c r="E9" s="4">
        <f>ACES.JK!J9</f>
        <v>3825</v>
      </c>
      <c r="F9" s="4">
        <f>ADES.JK!J9</f>
        <v>1070</v>
      </c>
      <c r="G9" s="4">
        <f>ADHI.JK!J9</f>
        <v>480</v>
      </c>
      <c r="H9" s="4">
        <f>ADMF.JK!J9</f>
        <v>12550</v>
      </c>
      <c r="I9" s="4">
        <f>ADMG.JK!J9</f>
        <v>590</v>
      </c>
      <c r="J9" s="4">
        <f>AGRO.JK!J9</f>
        <v>121</v>
      </c>
      <c r="K9" s="4">
        <f>AHAP.JK!J9</f>
        <v>160</v>
      </c>
      <c r="L9" s="4">
        <f>AIMS.JK!J9</f>
        <v>280</v>
      </c>
      <c r="M9" s="4">
        <f>AISA.JK!J9</f>
        <v>680</v>
      </c>
      <c r="N9" s="4">
        <f>AKKU.JK!J9</f>
        <v>100</v>
      </c>
      <c r="O9" s="4">
        <f>AKPI.JK!J9</f>
        <v>970</v>
      </c>
      <c r="P9" s="4">
        <f>KLBF.JK!J9</f>
        <v>3450</v>
      </c>
      <c r="Q9" s="4">
        <f>KOIN.JK!J9</f>
        <v>178</v>
      </c>
      <c r="R9" s="4">
        <f>KONI.JK!J9</f>
        <v>200</v>
      </c>
      <c r="S9" s="4">
        <f>KPIG.JK!J9</f>
        <v>650</v>
      </c>
      <c r="T9" s="4">
        <f>KREN.JK!J9</f>
        <v>710</v>
      </c>
      <c r="U9" s="4">
        <f>LAMI.JK!J9</f>
        <v>200</v>
      </c>
      <c r="V9" s="4">
        <f>LAPD.JK!J9</f>
        <v>193</v>
      </c>
      <c r="W9" s="4">
        <f>LCGP.JK!J9</f>
        <v>50</v>
      </c>
      <c r="X9" s="4">
        <f>LION.JK!J9</f>
        <v>5000</v>
      </c>
      <c r="Y9" s="4">
        <f>LMAS.JK!J9</f>
        <v>50</v>
      </c>
    </row>
    <row r="10" spans="1:25" x14ac:dyDescent="0.2">
      <c r="A10" s="78">
        <v>40883</v>
      </c>
      <c r="B10" s="4">
        <v>3825.18</v>
      </c>
      <c r="C10" s="4">
        <f>AALI.JK!J10</f>
        <v>22750</v>
      </c>
      <c r="D10" s="4">
        <f>ABDA.JK!J10</f>
        <v>710</v>
      </c>
      <c r="E10" s="4">
        <f>ACES.JK!J10</f>
        <v>3825</v>
      </c>
      <c r="F10" s="4">
        <f>ADES.JK!J10</f>
        <v>1070</v>
      </c>
      <c r="G10" s="4">
        <f>ADHI.JK!J10</f>
        <v>480</v>
      </c>
      <c r="H10" s="4">
        <f>ADMF.JK!J10</f>
        <v>12550</v>
      </c>
      <c r="I10" s="4">
        <f>ADMG.JK!J10</f>
        <v>590</v>
      </c>
      <c r="J10" s="4">
        <f>AGRO.JK!J10</f>
        <v>120</v>
      </c>
      <c r="K10" s="4">
        <f>AHAP.JK!J10</f>
        <v>160</v>
      </c>
      <c r="L10" s="4">
        <f>AIMS.JK!J10</f>
        <v>280</v>
      </c>
      <c r="M10" s="4">
        <f>AISA.JK!J10</f>
        <v>680</v>
      </c>
      <c r="N10" s="4">
        <f>AKKU.JK!J10</f>
        <v>150</v>
      </c>
      <c r="O10" s="4">
        <f>AKPI.JK!J10</f>
        <v>890</v>
      </c>
      <c r="P10" s="4">
        <f>KLBF.JK!J10</f>
        <v>3450</v>
      </c>
      <c r="Q10" s="4">
        <f>KOIN.JK!J10</f>
        <v>178</v>
      </c>
      <c r="R10" s="4">
        <f>KONI.JK!J10</f>
        <v>200</v>
      </c>
      <c r="S10" s="4">
        <f>KPIG.JK!J10</f>
        <v>650</v>
      </c>
      <c r="T10" s="4">
        <f>KREN.JK!J10</f>
        <v>710</v>
      </c>
      <c r="U10" s="4">
        <f>LAMI.JK!J10</f>
        <v>200</v>
      </c>
      <c r="V10" s="4">
        <f>LAPD.JK!J10</f>
        <v>193</v>
      </c>
      <c r="W10" s="4">
        <f>LCGP.JK!J10</f>
        <v>50</v>
      </c>
      <c r="X10" s="4">
        <f>LION.JK!J10</f>
        <v>5250</v>
      </c>
      <c r="Y10" s="4">
        <f>LMAS.JK!J10</f>
        <v>50</v>
      </c>
    </row>
    <row r="11" spans="1:25" x14ac:dyDescent="0.2">
      <c r="A11" s="78">
        <v>40882</v>
      </c>
      <c r="B11" s="4">
        <v>3824.18</v>
      </c>
      <c r="C11" s="4">
        <f>AALI.JK!J11</f>
        <v>22750</v>
      </c>
      <c r="D11" s="4">
        <f>ABDA.JK!J11</f>
        <v>740</v>
      </c>
      <c r="E11" s="4">
        <f>ACES.JK!J11</f>
        <v>3825</v>
      </c>
      <c r="F11" s="4">
        <f>ADES.JK!J11</f>
        <v>1070</v>
      </c>
      <c r="G11" s="4">
        <f>ADHI.JK!J11</f>
        <v>480</v>
      </c>
      <c r="H11" s="4">
        <f>ADMF.JK!J11</f>
        <v>12550</v>
      </c>
      <c r="I11" s="4">
        <f>ADMG.JK!J11</f>
        <v>590</v>
      </c>
      <c r="J11" s="4">
        <f>AGRO.JK!J11</f>
        <v>121</v>
      </c>
      <c r="K11" s="4">
        <f>AHAP.JK!J11</f>
        <v>160</v>
      </c>
      <c r="L11" s="4">
        <f>AIMS.JK!J11</f>
        <v>270</v>
      </c>
      <c r="M11" s="4">
        <f>AISA.JK!J11</f>
        <v>680</v>
      </c>
      <c r="N11" s="4">
        <f>AKKU.JK!J11</f>
        <v>140</v>
      </c>
      <c r="O11" s="4">
        <f>AKPI.JK!J11</f>
        <v>920</v>
      </c>
      <c r="P11" s="4">
        <f>KLBF.JK!J11</f>
        <v>3450</v>
      </c>
      <c r="Q11" s="4">
        <f>KOIN.JK!J11</f>
        <v>178</v>
      </c>
      <c r="R11" s="4">
        <f>KONI.JK!J11</f>
        <v>200</v>
      </c>
      <c r="S11" s="4">
        <f>KPIG.JK!J11</f>
        <v>650</v>
      </c>
      <c r="T11" s="4">
        <f>KREN.JK!J11</f>
        <v>710</v>
      </c>
      <c r="U11" s="4">
        <f>LAMI.JK!J11</f>
        <v>200</v>
      </c>
      <c r="V11" s="4">
        <f>LAPD.JK!J11</f>
        <v>193</v>
      </c>
      <c r="W11" s="4">
        <f>LCGP.JK!J11</f>
        <v>50</v>
      </c>
      <c r="X11" s="4">
        <f>LION.JK!J11</f>
        <v>4250</v>
      </c>
      <c r="Y11" s="4">
        <f>LMAS.JK!J11</f>
        <v>50</v>
      </c>
    </row>
    <row r="12" spans="1:25" x14ac:dyDescent="0.2">
      <c r="A12" s="78">
        <v>40879</v>
      </c>
      <c r="B12" s="4">
        <v>3821.18</v>
      </c>
      <c r="C12" s="4">
        <f>AALI.JK!J12</f>
        <v>22750</v>
      </c>
      <c r="D12" s="4">
        <f>ABDA.JK!J12</f>
        <v>710</v>
      </c>
      <c r="E12" s="4">
        <f>ACES.JK!J12</f>
        <v>3825</v>
      </c>
      <c r="F12" s="4">
        <f>ADES.JK!J12</f>
        <v>1000</v>
      </c>
      <c r="G12" s="4">
        <f>ADHI.JK!J12</f>
        <v>480</v>
      </c>
      <c r="H12" s="4">
        <f>ADMF.JK!J12</f>
        <v>12550</v>
      </c>
      <c r="I12" s="4">
        <f>ADMG.JK!J12</f>
        <v>590</v>
      </c>
      <c r="J12" s="4">
        <f>AGRO.JK!J12</f>
        <v>122</v>
      </c>
      <c r="K12" s="4">
        <f>AHAP.JK!J12</f>
        <v>160</v>
      </c>
      <c r="L12" s="4">
        <f>AIMS.JK!J12</f>
        <v>210</v>
      </c>
      <c r="M12" s="4">
        <f>AISA.JK!J12</f>
        <v>680</v>
      </c>
      <c r="N12" s="4">
        <f>AKKU.JK!J12</f>
        <v>148</v>
      </c>
      <c r="O12" s="4">
        <f>AKPI.JK!J12</f>
        <v>900</v>
      </c>
      <c r="P12" s="4">
        <f>KLBF.JK!J12</f>
        <v>3450</v>
      </c>
      <c r="Q12" s="4">
        <f>KOIN.JK!J12</f>
        <v>178</v>
      </c>
      <c r="R12" s="4">
        <f>KONI.JK!J12</f>
        <v>200</v>
      </c>
      <c r="S12" s="4">
        <f>KPIG.JK!J12</f>
        <v>650</v>
      </c>
      <c r="T12" s="4">
        <f>KREN.JK!J12</f>
        <v>710</v>
      </c>
      <c r="U12" s="4">
        <f>LAMI.JK!J12</f>
        <v>200</v>
      </c>
      <c r="V12" s="4">
        <f>LAPD.JK!J12</f>
        <v>195</v>
      </c>
      <c r="W12" s="4">
        <f>LCGP.JK!J12</f>
        <v>50</v>
      </c>
      <c r="X12" s="4">
        <f>LION.JK!J12</f>
        <v>4300</v>
      </c>
      <c r="Y12" s="4">
        <f>LMAS.JK!J12</f>
        <v>50</v>
      </c>
    </row>
    <row r="13" spans="1:25" x14ac:dyDescent="0.2">
      <c r="A13" s="78">
        <v>40878</v>
      </c>
      <c r="B13" s="4">
        <v>3820.18</v>
      </c>
      <c r="C13" s="4">
        <f>AALI.JK!J13</f>
        <v>22750</v>
      </c>
      <c r="D13" s="4">
        <f>ABDA.JK!J13</f>
        <v>710</v>
      </c>
      <c r="E13" s="4">
        <f>ACES.JK!J13</f>
        <v>3825</v>
      </c>
      <c r="F13" s="4">
        <f>ADES.JK!J13</f>
        <v>1000</v>
      </c>
      <c r="G13" s="4">
        <f>ADHI.JK!J13</f>
        <v>480</v>
      </c>
      <c r="H13" s="4">
        <f>ADMF.JK!J13</f>
        <v>12550</v>
      </c>
      <c r="I13" s="4">
        <f>ADMG.JK!J13</f>
        <v>590</v>
      </c>
      <c r="J13" s="4">
        <f>AGRO.JK!J13</f>
        <v>122</v>
      </c>
      <c r="K13" s="4">
        <f>AHAP.JK!J13</f>
        <v>160</v>
      </c>
      <c r="L13" s="4">
        <f>AIMS.JK!J13</f>
        <v>295</v>
      </c>
      <c r="M13" s="4">
        <f>AISA.JK!J13</f>
        <v>680</v>
      </c>
      <c r="N13" s="4">
        <f>AKKU.JK!J13</f>
        <v>140</v>
      </c>
      <c r="O13" s="4">
        <f>AKPI.JK!J13</f>
        <v>920</v>
      </c>
      <c r="P13" s="4">
        <f>KLBF.JK!J13</f>
        <v>3450</v>
      </c>
      <c r="Q13" s="4">
        <f>KOIN.JK!J13</f>
        <v>178</v>
      </c>
      <c r="R13" s="4">
        <f>KONI.JK!J13</f>
        <v>200</v>
      </c>
      <c r="S13" s="4">
        <f>KPIG.JK!J13</f>
        <v>650</v>
      </c>
      <c r="T13" s="4">
        <f>KREN.JK!J13</f>
        <v>710</v>
      </c>
      <c r="U13" s="4">
        <f>LAMI.JK!J13</f>
        <v>200</v>
      </c>
      <c r="V13" s="4">
        <f>LAPD.JK!J13</f>
        <v>185</v>
      </c>
      <c r="W13" s="4">
        <f>LCGP.JK!J13</f>
        <v>50</v>
      </c>
      <c r="X13" s="4">
        <f>LION.JK!J13</f>
        <v>4225</v>
      </c>
      <c r="Y13" s="4">
        <f>LMAS.JK!J13</f>
        <v>50</v>
      </c>
    </row>
    <row r="14" spans="1:25" x14ac:dyDescent="0.2">
      <c r="A14" s="78">
        <v>40877</v>
      </c>
      <c r="B14" s="4">
        <v>3819.18</v>
      </c>
      <c r="C14" s="4">
        <f>AALI.JK!J14</f>
        <v>22750</v>
      </c>
      <c r="D14" s="4">
        <f>ABDA.JK!J14</f>
        <v>700</v>
      </c>
      <c r="E14" s="4">
        <f>ACES.JK!J14</f>
        <v>3825</v>
      </c>
      <c r="F14" s="4">
        <f>ADES.JK!J14</f>
        <v>1000</v>
      </c>
      <c r="G14" s="4">
        <f>ADHI.JK!J14</f>
        <v>480</v>
      </c>
      <c r="H14" s="4">
        <f>ADMF.JK!J14</f>
        <v>12550</v>
      </c>
      <c r="I14" s="4">
        <f>ADMG.JK!J14</f>
        <v>590</v>
      </c>
      <c r="J14" s="4">
        <f>AGRO.JK!J14</f>
        <v>119</v>
      </c>
      <c r="K14" s="4">
        <f>AHAP.JK!J14</f>
        <v>160</v>
      </c>
      <c r="L14" s="4">
        <f>AIMS.JK!J14</f>
        <v>240</v>
      </c>
      <c r="M14" s="4">
        <f>AISA.JK!J14</f>
        <v>680</v>
      </c>
      <c r="N14" s="4">
        <f>AKKU.JK!J14</f>
        <v>147</v>
      </c>
      <c r="O14" s="4">
        <f>AKPI.JK!J14</f>
        <v>920</v>
      </c>
      <c r="P14" s="4">
        <f>KLBF.JK!J14</f>
        <v>3450</v>
      </c>
      <c r="Q14" s="4">
        <f>KOIN.JK!J14</f>
        <v>178</v>
      </c>
      <c r="R14" s="4">
        <f>KONI.JK!J14</f>
        <v>200</v>
      </c>
      <c r="S14" s="4">
        <f>KPIG.JK!J14</f>
        <v>650</v>
      </c>
      <c r="T14" s="4">
        <f>KREN.JK!J14</f>
        <v>710</v>
      </c>
      <c r="U14" s="4">
        <f>LAMI.JK!J14</f>
        <v>200</v>
      </c>
      <c r="V14" s="4">
        <f>LAPD.JK!J14</f>
        <v>181</v>
      </c>
      <c r="W14" s="4">
        <f>LCGP.JK!J14</f>
        <v>50</v>
      </c>
      <c r="X14" s="4">
        <f>LION.JK!J14</f>
        <v>4500</v>
      </c>
      <c r="Y14" s="4">
        <f>LMAS.JK!J14</f>
        <v>50</v>
      </c>
    </row>
    <row r="15" spans="1:25" x14ac:dyDescent="0.2">
      <c r="A15" s="78">
        <v>40876</v>
      </c>
      <c r="B15" s="4">
        <v>3818.18</v>
      </c>
      <c r="C15" s="4">
        <f>AALI.JK!J15</f>
        <v>22750</v>
      </c>
      <c r="D15" s="4">
        <f>ABDA.JK!J15</f>
        <v>700</v>
      </c>
      <c r="E15" s="4">
        <f>ACES.JK!J15</f>
        <v>3825</v>
      </c>
      <c r="F15" s="4">
        <f>ADES.JK!J15</f>
        <v>1010</v>
      </c>
      <c r="G15" s="4">
        <f>ADHI.JK!J15</f>
        <v>480</v>
      </c>
      <c r="H15" s="4">
        <f>ADMF.JK!J15</f>
        <v>12550</v>
      </c>
      <c r="I15" s="4">
        <f>ADMG.JK!J15</f>
        <v>590</v>
      </c>
      <c r="J15" s="4">
        <f>AGRO.JK!J15</f>
        <v>122</v>
      </c>
      <c r="K15" s="4">
        <f>AHAP.JK!J15</f>
        <v>160</v>
      </c>
      <c r="L15" s="4">
        <f>AIMS.JK!J15</f>
        <v>280</v>
      </c>
      <c r="M15" s="4">
        <f>AISA.JK!J15</f>
        <v>680</v>
      </c>
      <c r="N15" s="4">
        <f>AKKU.JK!J15</f>
        <v>147</v>
      </c>
      <c r="O15" s="4">
        <f>AKPI.JK!J15</f>
        <v>920</v>
      </c>
      <c r="P15" s="4">
        <f>KLBF.JK!J15</f>
        <v>3450</v>
      </c>
      <c r="Q15" s="4">
        <f>KOIN.JK!J15</f>
        <v>178</v>
      </c>
      <c r="R15" s="4">
        <f>KONI.JK!J15</f>
        <v>200</v>
      </c>
      <c r="S15" s="4">
        <f>KPIG.JK!J15</f>
        <v>650</v>
      </c>
      <c r="T15" s="4">
        <f>KREN.JK!J15</f>
        <v>710</v>
      </c>
      <c r="U15" s="4">
        <f>LAMI.JK!J15</f>
        <v>200</v>
      </c>
      <c r="V15" s="4">
        <f>LAPD.JK!J15</f>
        <v>188</v>
      </c>
      <c r="W15" s="4">
        <f>LCGP.JK!J15</f>
        <v>50</v>
      </c>
      <c r="X15" s="4">
        <f>LION.JK!J15</f>
        <v>4225</v>
      </c>
      <c r="Y15" s="4">
        <f>LMAS.JK!J15</f>
        <v>50</v>
      </c>
    </row>
    <row r="16" spans="1:25" x14ac:dyDescent="0.2">
      <c r="A16" s="78">
        <v>40875</v>
      </c>
      <c r="B16" s="4">
        <v>3817.18</v>
      </c>
      <c r="C16" s="4">
        <f>AALI.JK!J16</f>
        <v>22750</v>
      </c>
      <c r="D16" s="4">
        <f>ABDA.JK!J16</f>
        <v>700</v>
      </c>
      <c r="E16" s="4">
        <f>ACES.JK!J16</f>
        <v>3825</v>
      </c>
      <c r="F16" s="4">
        <f>ADES.JK!J16</f>
        <v>1000</v>
      </c>
      <c r="G16" s="4">
        <f>ADHI.JK!J16</f>
        <v>480</v>
      </c>
      <c r="H16" s="4">
        <f>ADMF.JK!J16</f>
        <v>12550</v>
      </c>
      <c r="I16" s="4">
        <f>ADMG.JK!J16</f>
        <v>590</v>
      </c>
      <c r="J16" s="4">
        <f>AGRO.JK!J16</f>
        <v>121</v>
      </c>
      <c r="K16" s="4">
        <f>AHAP.JK!J16</f>
        <v>160</v>
      </c>
      <c r="L16" s="4">
        <f>AIMS.JK!J16</f>
        <v>265</v>
      </c>
      <c r="M16" s="4">
        <f>AISA.JK!J16</f>
        <v>680</v>
      </c>
      <c r="N16" s="4">
        <f>AKKU.JK!J16</f>
        <v>149</v>
      </c>
      <c r="O16" s="4">
        <f>AKPI.JK!J16</f>
        <v>920</v>
      </c>
      <c r="P16" s="4">
        <f>KLBF.JK!J16</f>
        <v>3450</v>
      </c>
      <c r="Q16" s="4">
        <f>KOIN.JK!J16</f>
        <v>178</v>
      </c>
      <c r="R16" s="4">
        <f>KONI.JK!J16</f>
        <v>200</v>
      </c>
      <c r="S16" s="4">
        <f>KPIG.JK!J16</f>
        <v>650</v>
      </c>
      <c r="T16" s="4">
        <f>KREN.JK!J16</f>
        <v>710</v>
      </c>
      <c r="U16" s="4">
        <f>LAMI.JK!J16</f>
        <v>200</v>
      </c>
      <c r="V16" s="4">
        <f>LAPD.JK!J16</f>
        <v>199</v>
      </c>
      <c r="W16" s="4">
        <f>LCGP.JK!J16</f>
        <v>50</v>
      </c>
      <c r="X16" s="4">
        <f>LION.JK!J16</f>
        <v>4250</v>
      </c>
      <c r="Y16" s="4">
        <f>LMAS.JK!J16</f>
        <v>50</v>
      </c>
    </row>
    <row r="17" spans="1:25" x14ac:dyDescent="0.2">
      <c r="A17" s="78">
        <v>40872</v>
      </c>
      <c r="B17" s="4">
        <v>3814.18</v>
      </c>
      <c r="C17" s="4">
        <f>AALI.JK!J17</f>
        <v>22750</v>
      </c>
      <c r="D17" s="4">
        <f>ABDA.JK!J17</f>
        <v>700</v>
      </c>
      <c r="E17" s="4">
        <f>ACES.JK!J17</f>
        <v>3825</v>
      </c>
      <c r="F17" s="4">
        <f>ADES.JK!J17</f>
        <v>1000</v>
      </c>
      <c r="G17" s="4">
        <f>ADHI.JK!J17</f>
        <v>480</v>
      </c>
      <c r="H17" s="4">
        <f>ADMF.JK!J17</f>
        <v>12550</v>
      </c>
      <c r="I17" s="4">
        <f>ADMG.JK!J17</f>
        <v>590</v>
      </c>
      <c r="J17" s="4">
        <f>AGRO.JK!J17</f>
        <v>121</v>
      </c>
      <c r="K17" s="4">
        <f>AHAP.JK!J17</f>
        <v>160</v>
      </c>
      <c r="L17" s="4">
        <f>AIMS.JK!J17</f>
        <v>225</v>
      </c>
      <c r="M17" s="4">
        <f>AISA.JK!J17</f>
        <v>680</v>
      </c>
      <c r="N17" s="4">
        <f>AKKU.JK!J17</f>
        <v>145</v>
      </c>
      <c r="O17" s="4">
        <f>AKPI.JK!J17</f>
        <v>900</v>
      </c>
      <c r="P17" s="4">
        <f>KLBF.JK!J17</f>
        <v>3450</v>
      </c>
      <c r="Q17" s="4">
        <f>KOIN.JK!J17</f>
        <v>178</v>
      </c>
      <c r="R17" s="4">
        <f>KONI.JK!J17</f>
        <v>200</v>
      </c>
      <c r="S17" s="4">
        <f>KPIG.JK!J17</f>
        <v>650</v>
      </c>
      <c r="T17" s="4">
        <f>KREN.JK!J17</f>
        <v>710</v>
      </c>
      <c r="U17" s="4">
        <f>LAMI.JK!J17</f>
        <v>200</v>
      </c>
      <c r="V17" s="4">
        <f>LAPD.JK!J17</f>
        <v>199</v>
      </c>
      <c r="W17" s="4">
        <f>LCGP.JK!J17</f>
        <v>50</v>
      </c>
      <c r="X17" s="4">
        <f>LION.JK!J17</f>
        <v>5000</v>
      </c>
      <c r="Y17" s="4">
        <f>LMAS.JK!J17</f>
        <v>50</v>
      </c>
    </row>
    <row r="18" spans="1:25" x14ac:dyDescent="0.2">
      <c r="A18" s="78">
        <v>40871</v>
      </c>
      <c r="B18" s="4">
        <v>3813.18</v>
      </c>
      <c r="C18" s="4">
        <f>AALI.JK!J18</f>
        <v>22750</v>
      </c>
      <c r="D18" s="4">
        <f>ABDA.JK!J18</f>
        <v>700</v>
      </c>
      <c r="E18" s="4">
        <f>ACES.JK!J18</f>
        <v>3825</v>
      </c>
      <c r="F18" s="4">
        <f>ADES.JK!J18</f>
        <v>1000</v>
      </c>
      <c r="G18" s="4">
        <f>ADHI.JK!J18</f>
        <v>480</v>
      </c>
      <c r="H18" s="4">
        <f>ADMF.JK!J18</f>
        <v>12550</v>
      </c>
      <c r="I18" s="4">
        <f>ADMG.JK!J18</f>
        <v>590</v>
      </c>
      <c r="J18" s="4">
        <f>AGRO.JK!J18</f>
        <v>123</v>
      </c>
      <c r="K18" s="4">
        <f>AHAP.JK!J18</f>
        <v>160</v>
      </c>
      <c r="L18" s="4">
        <f>AIMS.JK!J18</f>
        <v>270</v>
      </c>
      <c r="M18" s="4">
        <f>AISA.JK!J18</f>
        <v>680</v>
      </c>
      <c r="N18" s="4">
        <f>AKKU.JK!J18</f>
        <v>144</v>
      </c>
      <c r="O18" s="4">
        <f>AKPI.JK!J18</f>
        <v>930</v>
      </c>
      <c r="P18" s="4">
        <f>KLBF.JK!J18</f>
        <v>3450</v>
      </c>
      <c r="Q18" s="4">
        <f>KOIN.JK!J18</f>
        <v>178</v>
      </c>
      <c r="R18" s="4">
        <f>KONI.JK!J18</f>
        <v>200</v>
      </c>
      <c r="S18" s="4">
        <f>KPIG.JK!J18</f>
        <v>650</v>
      </c>
      <c r="T18" s="4">
        <f>KREN.JK!J18</f>
        <v>710</v>
      </c>
      <c r="U18" s="4">
        <f>LAMI.JK!J18</f>
        <v>200</v>
      </c>
      <c r="V18" s="4">
        <f>LAPD.JK!J18</f>
        <v>199</v>
      </c>
      <c r="W18" s="4">
        <f>LCGP.JK!J18</f>
        <v>50</v>
      </c>
      <c r="X18" s="4">
        <f>LION.JK!J18</f>
        <v>4200</v>
      </c>
      <c r="Y18" s="4">
        <f>LMAS.JK!J18</f>
        <v>50</v>
      </c>
    </row>
    <row r="19" spans="1:25" x14ac:dyDescent="0.2">
      <c r="A19" s="78">
        <v>40870</v>
      </c>
      <c r="B19" s="4">
        <v>3812.18</v>
      </c>
      <c r="C19" s="4">
        <f>AALI.JK!J19</f>
        <v>22750</v>
      </c>
      <c r="D19" s="4">
        <f>ABDA.JK!J19</f>
        <v>700</v>
      </c>
      <c r="E19" s="4">
        <f>ACES.JK!J19</f>
        <v>3825</v>
      </c>
      <c r="F19" s="4">
        <f>ADES.JK!J19</f>
        <v>1000</v>
      </c>
      <c r="G19" s="4">
        <f>ADHI.JK!J19</f>
        <v>480</v>
      </c>
      <c r="H19" s="4">
        <f>ADMF.JK!J19</f>
        <v>12550</v>
      </c>
      <c r="I19" s="4">
        <f>ADMG.JK!J19</f>
        <v>580</v>
      </c>
      <c r="J19" s="4">
        <f>AGRO.JK!J19</f>
        <v>120</v>
      </c>
      <c r="K19" s="4">
        <f>AHAP.JK!J19</f>
        <v>160</v>
      </c>
      <c r="L19" s="4">
        <f>AIMS.JK!J19</f>
        <v>265</v>
      </c>
      <c r="M19" s="4">
        <f>AISA.JK!J19</f>
        <v>680</v>
      </c>
      <c r="N19" s="4">
        <f>AKKU.JK!J19</f>
        <v>139</v>
      </c>
      <c r="O19" s="4">
        <f>AKPI.JK!J19</f>
        <v>930</v>
      </c>
      <c r="P19" s="4">
        <f>KLBF.JK!J19</f>
        <v>3450</v>
      </c>
      <c r="Q19" s="4">
        <f>KOIN.JK!J19</f>
        <v>178</v>
      </c>
      <c r="R19" s="4">
        <f>KONI.JK!J19</f>
        <v>200</v>
      </c>
      <c r="S19" s="4">
        <f>KPIG.JK!J19</f>
        <v>650</v>
      </c>
      <c r="T19" s="4">
        <f>KREN.JK!J19</f>
        <v>710</v>
      </c>
      <c r="U19" s="4">
        <f>LAMI.JK!J19</f>
        <v>200</v>
      </c>
      <c r="V19" s="4">
        <f>LAPD.JK!J19</f>
        <v>195</v>
      </c>
      <c r="W19" s="4">
        <f>LCGP.JK!J19</f>
        <v>50</v>
      </c>
      <c r="X19" s="4">
        <f>LION.JK!J19</f>
        <v>4225</v>
      </c>
      <c r="Y19" s="4">
        <f>LMAS.JK!J19</f>
        <v>50</v>
      </c>
    </row>
    <row r="20" spans="1:25" x14ac:dyDescent="0.2">
      <c r="A20" s="78">
        <v>40869</v>
      </c>
      <c r="B20" s="4">
        <v>3811.18</v>
      </c>
      <c r="C20" s="4">
        <f>AALI.JK!J20</f>
        <v>22750</v>
      </c>
      <c r="D20" s="4">
        <f>ABDA.JK!J20</f>
        <v>730</v>
      </c>
      <c r="E20" s="4">
        <f>ACES.JK!J20</f>
        <v>3825</v>
      </c>
      <c r="F20" s="4">
        <f>ADES.JK!J20</f>
        <v>1000</v>
      </c>
      <c r="G20" s="4">
        <f>ADHI.JK!J20</f>
        <v>480</v>
      </c>
      <c r="H20" s="4">
        <f>ADMF.JK!J20</f>
        <v>12550</v>
      </c>
      <c r="I20" s="4">
        <f>ADMG.JK!J20</f>
        <v>580</v>
      </c>
      <c r="J20" s="4">
        <f>AGRO.JK!J20</f>
        <v>122</v>
      </c>
      <c r="K20" s="4">
        <f>AHAP.JK!J20</f>
        <v>160</v>
      </c>
      <c r="L20" s="4">
        <f>AIMS.JK!J20</f>
        <v>270</v>
      </c>
      <c r="M20" s="4">
        <f>AISA.JK!J20</f>
        <v>680</v>
      </c>
      <c r="N20" s="4">
        <f>AKKU.JK!J20</f>
        <v>148</v>
      </c>
      <c r="O20" s="4">
        <f>AKPI.JK!J20</f>
        <v>940</v>
      </c>
      <c r="P20" s="4">
        <f>KLBF.JK!J20</f>
        <v>3450</v>
      </c>
      <c r="Q20" s="4">
        <f>KOIN.JK!J20</f>
        <v>178</v>
      </c>
      <c r="R20" s="4">
        <f>KONI.JK!J20</f>
        <v>200</v>
      </c>
      <c r="S20" s="4">
        <f>KPIG.JK!J20</f>
        <v>650</v>
      </c>
      <c r="T20" s="4">
        <f>KREN.JK!J20</f>
        <v>710</v>
      </c>
      <c r="U20" s="4">
        <f>LAMI.JK!J20</f>
        <v>200</v>
      </c>
      <c r="V20" s="4">
        <f>LAPD.JK!J20</f>
        <v>195</v>
      </c>
      <c r="W20" s="4">
        <f>LCGP.JK!J20</f>
        <v>50</v>
      </c>
      <c r="X20" s="4">
        <f>LION.JK!J20</f>
        <v>4225</v>
      </c>
      <c r="Y20" s="4">
        <f>LMAS.JK!J20</f>
        <v>50</v>
      </c>
    </row>
    <row r="21" spans="1:25" x14ac:dyDescent="0.2">
      <c r="A21" s="78">
        <v>40868</v>
      </c>
      <c r="B21" s="4">
        <v>3810.18</v>
      </c>
      <c r="C21" s="4">
        <f>AALI.JK!J21</f>
        <v>22750</v>
      </c>
      <c r="D21" s="4">
        <f>ABDA.JK!J21</f>
        <v>730</v>
      </c>
      <c r="E21" s="4">
        <f>ACES.JK!J21</f>
        <v>3825</v>
      </c>
      <c r="F21" s="4">
        <f>ADES.JK!J21</f>
        <v>1000</v>
      </c>
      <c r="G21" s="4">
        <f>ADHI.JK!J21</f>
        <v>480</v>
      </c>
      <c r="H21" s="4">
        <f>ADMF.JK!J21</f>
        <v>12550</v>
      </c>
      <c r="I21" s="4">
        <f>ADMG.JK!J21</f>
        <v>560</v>
      </c>
      <c r="J21" s="4">
        <f>AGRO.JK!J21</f>
        <v>123</v>
      </c>
      <c r="K21" s="4">
        <f>AHAP.JK!J21</f>
        <v>160</v>
      </c>
      <c r="L21" s="4">
        <f>AIMS.JK!J21</f>
        <v>230</v>
      </c>
      <c r="M21" s="4">
        <f>AISA.JK!J21</f>
        <v>680</v>
      </c>
      <c r="N21" s="4">
        <f>AKKU.JK!J21</f>
        <v>150</v>
      </c>
      <c r="O21" s="4">
        <f>AKPI.JK!J21</f>
        <v>940</v>
      </c>
      <c r="P21" s="4">
        <f>KLBF.JK!J21</f>
        <v>3450</v>
      </c>
      <c r="Q21" s="4">
        <f>KOIN.JK!J21</f>
        <v>178</v>
      </c>
      <c r="R21" s="4">
        <f>KONI.JK!J21</f>
        <v>220</v>
      </c>
      <c r="S21" s="4">
        <f>KPIG.JK!J21</f>
        <v>650</v>
      </c>
      <c r="T21" s="4">
        <f>KREN.JK!J21</f>
        <v>710</v>
      </c>
      <c r="U21" s="4">
        <f>LAMI.JK!J21</f>
        <v>176</v>
      </c>
      <c r="V21" s="4">
        <f>LAPD.JK!J21</f>
        <v>182</v>
      </c>
      <c r="W21" s="4">
        <f>LCGP.JK!J21</f>
        <v>50</v>
      </c>
      <c r="X21" s="4">
        <f>LION.JK!J21</f>
        <v>4250</v>
      </c>
      <c r="Y21" s="4">
        <f>LMAS.JK!J21</f>
        <v>50</v>
      </c>
    </row>
    <row r="22" spans="1:25" x14ac:dyDescent="0.2">
      <c r="A22" s="78">
        <v>40865</v>
      </c>
      <c r="B22" s="4">
        <v>3807.18</v>
      </c>
      <c r="C22" s="4">
        <f>AALI.JK!J22</f>
        <v>22750</v>
      </c>
      <c r="D22" s="4">
        <f>ABDA.JK!J22</f>
        <v>700</v>
      </c>
      <c r="E22" s="4">
        <f>ACES.JK!J22</f>
        <v>3850</v>
      </c>
      <c r="F22" s="4">
        <f>ADES.JK!J22</f>
        <v>1010</v>
      </c>
      <c r="G22" s="4">
        <f>ADHI.JK!J22</f>
        <v>480</v>
      </c>
      <c r="H22" s="4">
        <f>ADMF.JK!J22</f>
        <v>12550</v>
      </c>
      <c r="I22" s="4">
        <f>ADMG.JK!J22</f>
        <v>580</v>
      </c>
      <c r="J22" s="4">
        <f>AGRO.JK!J22</f>
        <v>124</v>
      </c>
      <c r="K22" s="4">
        <f>AHAP.JK!J22</f>
        <v>160</v>
      </c>
      <c r="L22" s="4">
        <f>AIMS.JK!J22</f>
        <v>200</v>
      </c>
      <c r="M22" s="4">
        <f>AISA.JK!J22</f>
        <v>690</v>
      </c>
      <c r="N22" s="4">
        <f>AKKU.JK!J22</f>
        <v>151</v>
      </c>
      <c r="O22" s="4">
        <f>AKPI.JK!J22</f>
        <v>980</v>
      </c>
      <c r="P22" s="4">
        <f>KLBF.JK!J22</f>
        <v>3450</v>
      </c>
      <c r="Q22" s="4">
        <f>KOIN.JK!J22</f>
        <v>178</v>
      </c>
      <c r="R22" s="4">
        <f>KONI.JK!J22</f>
        <v>220</v>
      </c>
      <c r="S22" s="4">
        <f>KPIG.JK!J22</f>
        <v>690</v>
      </c>
      <c r="T22" s="4">
        <f>KREN.JK!J22</f>
        <v>710</v>
      </c>
      <c r="U22" s="4">
        <f>LAMI.JK!J22</f>
        <v>199</v>
      </c>
      <c r="V22" s="4">
        <f>LAPD.JK!J22</f>
        <v>182</v>
      </c>
      <c r="W22" s="4">
        <f>LCGP.JK!J22</f>
        <v>50</v>
      </c>
      <c r="X22" s="4">
        <f>LION.JK!J22</f>
        <v>4500</v>
      </c>
      <c r="Y22" s="4">
        <f>LMAS.JK!J22</f>
        <v>50</v>
      </c>
    </row>
    <row r="23" spans="1:25" x14ac:dyDescent="0.2">
      <c r="A23" s="78">
        <v>40864</v>
      </c>
      <c r="B23" s="4">
        <v>3806.18</v>
      </c>
      <c r="C23" s="4">
        <f>AALI.JK!J23</f>
        <v>22750</v>
      </c>
      <c r="D23" s="4">
        <f>ABDA.JK!J23</f>
        <v>720</v>
      </c>
      <c r="E23" s="4">
        <f>ACES.JK!J23</f>
        <v>3800</v>
      </c>
      <c r="F23" s="4">
        <f>ADES.JK!J23</f>
        <v>1020</v>
      </c>
      <c r="G23" s="4">
        <f>ADHI.JK!J23</f>
        <v>480</v>
      </c>
      <c r="H23" s="4">
        <f>ADMF.JK!J23</f>
        <v>13000</v>
      </c>
      <c r="I23" s="4">
        <f>ADMG.JK!J23</f>
        <v>580</v>
      </c>
      <c r="J23" s="4">
        <f>AGRO.JK!J23</f>
        <v>125</v>
      </c>
      <c r="K23" s="4">
        <f>AHAP.JK!J23</f>
        <v>165</v>
      </c>
      <c r="L23" s="4">
        <f>AIMS.JK!J23</f>
        <v>240</v>
      </c>
      <c r="M23" s="4">
        <f>AISA.JK!J23</f>
        <v>690</v>
      </c>
      <c r="N23" s="4">
        <f>AKKU.JK!J23</f>
        <v>110</v>
      </c>
      <c r="O23" s="4">
        <f>AKPI.JK!J23</f>
        <v>990</v>
      </c>
      <c r="P23" s="4">
        <f>KLBF.JK!J23</f>
        <v>3450</v>
      </c>
      <c r="Q23" s="4">
        <f>KOIN.JK!J23</f>
        <v>176</v>
      </c>
      <c r="R23" s="4">
        <f>KONI.JK!J23</f>
        <v>200</v>
      </c>
      <c r="S23" s="4">
        <f>KPIG.JK!J23</f>
        <v>690</v>
      </c>
      <c r="T23" s="4">
        <f>KREN.JK!J23</f>
        <v>720</v>
      </c>
      <c r="U23" s="4">
        <f>LAMI.JK!J23</f>
        <v>181</v>
      </c>
      <c r="V23" s="4">
        <f>LAPD.JK!J23</f>
        <v>182</v>
      </c>
      <c r="W23" s="4">
        <f>LCGP.JK!J23</f>
        <v>50</v>
      </c>
      <c r="X23" s="4">
        <f>LION.JK!J23</f>
        <v>4750</v>
      </c>
      <c r="Y23" s="4">
        <f>LMAS.JK!J23</f>
        <v>50</v>
      </c>
    </row>
    <row r="24" spans="1:25" x14ac:dyDescent="0.2">
      <c r="A24" s="78">
        <v>40863</v>
      </c>
      <c r="B24" s="4">
        <v>3805.18</v>
      </c>
      <c r="C24" s="4">
        <f>AALI.JK!J24</f>
        <v>22500</v>
      </c>
      <c r="D24" s="4">
        <f>ABDA.JK!J24</f>
        <v>750</v>
      </c>
      <c r="E24" s="4">
        <f>ACES.JK!J24</f>
        <v>3625</v>
      </c>
      <c r="F24" s="4">
        <f>ADES.JK!J24</f>
        <v>1040</v>
      </c>
      <c r="G24" s="4">
        <f>ADHI.JK!J24</f>
        <v>490</v>
      </c>
      <c r="H24" s="4">
        <f>ADMF.JK!J24</f>
        <v>12500</v>
      </c>
      <c r="I24" s="4">
        <f>ADMG.JK!J24</f>
        <v>590</v>
      </c>
      <c r="J24" s="4">
        <f>AGRO.JK!J24</f>
        <v>125</v>
      </c>
      <c r="K24" s="4">
        <f>AHAP.JK!J24</f>
        <v>167</v>
      </c>
      <c r="L24" s="4">
        <f>AIMS.JK!J24</f>
        <v>240</v>
      </c>
      <c r="M24" s="4">
        <f>AISA.JK!J24</f>
        <v>700</v>
      </c>
      <c r="N24" s="4">
        <f>AKKU.JK!J24</f>
        <v>175</v>
      </c>
      <c r="O24" s="4">
        <f>AKPI.JK!J24</f>
        <v>940</v>
      </c>
      <c r="P24" s="4">
        <f>KLBF.JK!J24</f>
        <v>3450</v>
      </c>
      <c r="Q24" s="4">
        <f>KOIN.JK!J24</f>
        <v>176</v>
      </c>
      <c r="R24" s="4">
        <f>KONI.JK!J24</f>
        <v>200</v>
      </c>
      <c r="S24" s="4">
        <f>KPIG.JK!J24</f>
        <v>690</v>
      </c>
      <c r="T24" s="4">
        <f>KREN.JK!J24</f>
        <v>730</v>
      </c>
      <c r="U24" s="4">
        <f>LAMI.JK!J24</f>
        <v>199</v>
      </c>
      <c r="V24" s="4">
        <f>LAPD.JK!J24</f>
        <v>200</v>
      </c>
      <c r="W24" s="4">
        <f>LCGP.JK!J24</f>
        <v>50</v>
      </c>
      <c r="X24" s="4">
        <f>LION.JK!J24</f>
        <v>5000</v>
      </c>
      <c r="Y24" s="4">
        <f>LMAS.JK!J24</f>
        <v>50</v>
      </c>
    </row>
    <row r="25" spans="1:25" x14ac:dyDescent="0.2">
      <c r="A25" s="78">
        <v>40862</v>
      </c>
      <c r="B25" s="4">
        <v>3804.18</v>
      </c>
      <c r="C25" s="4">
        <f>AALI.JK!J25</f>
        <v>22600</v>
      </c>
      <c r="D25" s="4">
        <f>ABDA.JK!J25</f>
        <v>760</v>
      </c>
      <c r="E25" s="4">
        <f>ACES.JK!J25</f>
        <v>3550</v>
      </c>
      <c r="F25" s="4">
        <f>ADES.JK!J25</f>
        <v>1010</v>
      </c>
      <c r="G25" s="4">
        <f>ADHI.JK!J25</f>
        <v>495</v>
      </c>
      <c r="H25" s="4">
        <f>ADMF.JK!J25</f>
        <v>12700</v>
      </c>
      <c r="I25" s="4">
        <f>ADMG.JK!J25</f>
        <v>600</v>
      </c>
      <c r="J25" s="4">
        <f>AGRO.JK!J25</f>
        <v>125</v>
      </c>
      <c r="K25" s="4">
        <f>AHAP.JK!J25</f>
        <v>167</v>
      </c>
      <c r="L25" s="4">
        <f>AIMS.JK!J25</f>
        <v>240</v>
      </c>
      <c r="M25" s="4">
        <f>AISA.JK!J25</f>
        <v>700</v>
      </c>
      <c r="N25" s="4">
        <f>AKKU.JK!J25</f>
        <v>175</v>
      </c>
      <c r="O25" s="4">
        <f>AKPI.JK!J25</f>
        <v>970</v>
      </c>
      <c r="P25" s="4">
        <f>KLBF.JK!J25</f>
        <v>3500</v>
      </c>
      <c r="Q25" s="4">
        <f>KOIN.JK!J25</f>
        <v>178</v>
      </c>
      <c r="R25" s="4">
        <f>KONI.JK!J25</f>
        <v>165</v>
      </c>
      <c r="S25" s="4">
        <f>KPIG.JK!J25</f>
        <v>690</v>
      </c>
      <c r="T25" s="4">
        <f>KREN.JK!J25</f>
        <v>720</v>
      </c>
      <c r="U25" s="4">
        <f>LAMI.JK!J25</f>
        <v>198</v>
      </c>
      <c r="V25" s="4">
        <f>LAPD.JK!J25</f>
        <v>192</v>
      </c>
      <c r="W25" s="4">
        <f>LCGP.JK!J25</f>
        <v>50</v>
      </c>
      <c r="X25" s="4">
        <f>LION.JK!J25</f>
        <v>5100</v>
      </c>
      <c r="Y25" s="4">
        <f>LMAS.JK!J25</f>
        <v>50</v>
      </c>
    </row>
    <row r="26" spans="1:25" x14ac:dyDescent="0.2">
      <c r="A26" s="78">
        <v>40861</v>
      </c>
      <c r="B26" s="4">
        <v>3803.18</v>
      </c>
      <c r="C26" s="4">
        <f>AALI.JK!J26</f>
        <v>21950</v>
      </c>
      <c r="D26" s="4">
        <f>ABDA.JK!J26</f>
        <v>720</v>
      </c>
      <c r="E26" s="4">
        <f>ACES.JK!J26</f>
        <v>3625</v>
      </c>
      <c r="F26" s="4">
        <f>ADES.JK!J26</f>
        <v>1010</v>
      </c>
      <c r="G26" s="4">
        <f>ADHI.JK!J26</f>
        <v>495</v>
      </c>
      <c r="H26" s="4">
        <f>ADMF.JK!J26</f>
        <v>12300</v>
      </c>
      <c r="I26" s="4">
        <f>ADMG.JK!J26</f>
        <v>600</v>
      </c>
      <c r="J26" s="4">
        <f>AGRO.JK!J26</f>
        <v>127</v>
      </c>
      <c r="K26" s="4">
        <f>AHAP.JK!J26</f>
        <v>167</v>
      </c>
      <c r="L26" s="4">
        <f>AIMS.JK!J26</f>
        <v>240</v>
      </c>
      <c r="M26" s="4">
        <f>AISA.JK!J26</f>
        <v>690</v>
      </c>
      <c r="N26" s="4">
        <f>AKKU.JK!J26</f>
        <v>148</v>
      </c>
      <c r="O26" s="4">
        <f>AKPI.JK!J26</f>
        <v>970</v>
      </c>
      <c r="P26" s="4">
        <f>KLBF.JK!J26</f>
        <v>3500</v>
      </c>
      <c r="Q26" s="4">
        <f>KOIN.JK!J26</f>
        <v>180</v>
      </c>
      <c r="R26" s="4">
        <f>KONI.JK!J26</f>
        <v>190</v>
      </c>
      <c r="S26" s="4">
        <f>KPIG.JK!J26</f>
        <v>690</v>
      </c>
      <c r="T26" s="4">
        <f>KREN.JK!J26</f>
        <v>750</v>
      </c>
      <c r="U26" s="4">
        <f>LAMI.JK!J26</f>
        <v>197</v>
      </c>
      <c r="V26" s="4">
        <f>LAPD.JK!J26</f>
        <v>198</v>
      </c>
      <c r="W26" s="4">
        <f>LCGP.JK!J26</f>
        <v>50</v>
      </c>
      <c r="X26" s="4">
        <f>LION.JK!J26</f>
        <v>4500</v>
      </c>
      <c r="Y26" s="4">
        <f>LMAS.JK!J26</f>
        <v>50</v>
      </c>
    </row>
    <row r="27" spans="1:25" x14ac:dyDescent="0.2">
      <c r="A27" s="78">
        <v>40858</v>
      </c>
      <c r="B27" s="4">
        <v>3800.18</v>
      </c>
      <c r="C27" s="4">
        <f>AALI.JK!J27</f>
        <v>21500</v>
      </c>
      <c r="D27" s="4">
        <f>ABDA.JK!J27</f>
        <v>680</v>
      </c>
      <c r="E27" s="4">
        <f>ACES.JK!J27</f>
        <v>3650</v>
      </c>
      <c r="F27" s="4">
        <f>ADES.JK!J27</f>
        <v>1010</v>
      </c>
      <c r="G27" s="4">
        <f>ADHI.JK!J27</f>
        <v>495</v>
      </c>
      <c r="H27" s="4">
        <f>ADMF.JK!J27</f>
        <v>11350</v>
      </c>
      <c r="I27" s="4">
        <f>ADMG.JK!J27</f>
        <v>600</v>
      </c>
      <c r="J27" s="4">
        <f>AGRO.JK!J27</f>
        <v>125</v>
      </c>
      <c r="K27" s="4">
        <f>AHAP.JK!J27</f>
        <v>166</v>
      </c>
      <c r="L27" s="4">
        <f>AIMS.JK!J27</f>
        <v>260</v>
      </c>
      <c r="M27" s="4">
        <f>AISA.JK!J27</f>
        <v>700</v>
      </c>
      <c r="N27" s="4">
        <f>AKKU.JK!J27</f>
        <v>98</v>
      </c>
      <c r="O27" s="4">
        <f>AKPI.JK!J27</f>
        <v>990</v>
      </c>
      <c r="P27" s="4">
        <f>KLBF.JK!J27</f>
        <v>3525</v>
      </c>
      <c r="Q27" s="4">
        <f>KOIN.JK!J27</f>
        <v>194</v>
      </c>
      <c r="R27" s="4">
        <f>KONI.JK!J27</f>
        <v>200</v>
      </c>
      <c r="S27" s="4">
        <f>KPIG.JK!J27</f>
        <v>680</v>
      </c>
      <c r="T27" s="4">
        <f>KREN.JK!J27</f>
        <v>740</v>
      </c>
      <c r="U27" s="4">
        <f>LAMI.JK!J27</f>
        <v>205</v>
      </c>
      <c r="V27" s="4">
        <f>LAPD.JK!J27</f>
        <v>195</v>
      </c>
      <c r="W27" s="4">
        <f>LCGP.JK!J27</f>
        <v>50</v>
      </c>
      <c r="X27" s="4">
        <f>LION.JK!J27</f>
        <v>5000</v>
      </c>
      <c r="Y27" s="4">
        <f>LMAS.JK!J27</f>
        <v>50</v>
      </c>
    </row>
    <row r="28" spans="1:25" x14ac:dyDescent="0.2">
      <c r="A28" s="78">
        <v>40857</v>
      </c>
      <c r="B28" s="4">
        <v>3799.18</v>
      </c>
      <c r="C28" s="4">
        <f>AALI.JK!J28</f>
        <v>21300</v>
      </c>
      <c r="D28" s="4">
        <f>ABDA.JK!J28</f>
        <v>670</v>
      </c>
      <c r="E28" s="4">
        <f>ACES.JK!J28</f>
        <v>3475</v>
      </c>
      <c r="F28" s="4">
        <f>ADES.JK!J28</f>
        <v>1000</v>
      </c>
      <c r="G28" s="4">
        <f>ADHI.JK!J28</f>
        <v>490</v>
      </c>
      <c r="H28" s="4">
        <f>ADMF.JK!J28</f>
        <v>11400</v>
      </c>
      <c r="I28" s="4">
        <f>ADMG.JK!J28</f>
        <v>600</v>
      </c>
      <c r="J28" s="4">
        <f>AGRO.JK!J28</f>
        <v>131</v>
      </c>
      <c r="K28" s="4">
        <f>AHAP.JK!J28</f>
        <v>170</v>
      </c>
      <c r="L28" s="4">
        <f>AIMS.JK!J28</f>
        <v>240</v>
      </c>
      <c r="M28" s="4">
        <f>AISA.JK!J28</f>
        <v>680</v>
      </c>
      <c r="N28" s="4">
        <f>AKKU.JK!J28</f>
        <v>149</v>
      </c>
      <c r="O28" s="4">
        <f>AKPI.JK!J28</f>
        <v>1010</v>
      </c>
      <c r="P28" s="4">
        <f>KLBF.JK!J28</f>
        <v>3500</v>
      </c>
      <c r="Q28" s="4">
        <f>KOIN.JK!J28</f>
        <v>192</v>
      </c>
      <c r="R28" s="4">
        <f>KONI.JK!J28</f>
        <v>200</v>
      </c>
      <c r="S28" s="4">
        <f>KPIG.JK!J28</f>
        <v>680</v>
      </c>
      <c r="T28" s="4">
        <f>KREN.JK!J28</f>
        <v>730</v>
      </c>
      <c r="U28" s="4">
        <f>LAMI.JK!J28</f>
        <v>170</v>
      </c>
      <c r="V28" s="4">
        <f>LAPD.JK!J28</f>
        <v>195</v>
      </c>
      <c r="W28" s="4">
        <f>LCGP.JK!J28</f>
        <v>50</v>
      </c>
      <c r="X28" s="4">
        <f>LION.JK!J28</f>
        <v>4225</v>
      </c>
      <c r="Y28" s="4">
        <f>LMAS.JK!J28</f>
        <v>50</v>
      </c>
    </row>
    <row r="29" spans="1:25" x14ac:dyDescent="0.2">
      <c r="A29" s="78">
        <v>40856</v>
      </c>
      <c r="B29" s="4">
        <v>3798.18</v>
      </c>
      <c r="C29" s="4">
        <f>AALI.JK!J29</f>
        <v>21950</v>
      </c>
      <c r="D29" s="4">
        <f>ABDA.JK!J29</f>
        <v>670</v>
      </c>
      <c r="E29" s="4">
        <f>ACES.JK!J29</f>
        <v>3600</v>
      </c>
      <c r="F29" s="4">
        <f>ADES.JK!J29</f>
        <v>1030</v>
      </c>
      <c r="G29" s="4">
        <f>ADHI.JK!J29</f>
        <v>500</v>
      </c>
      <c r="H29" s="4">
        <f>ADMF.JK!J29</f>
        <v>11400</v>
      </c>
      <c r="I29" s="4">
        <f>ADMG.JK!J29</f>
        <v>620</v>
      </c>
      <c r="J29" s="4">
        <f>AGRO.JK!J29</f>
        <v>132</v>
      </c>
      <c r="K29" s="4">
        <f>AHAP.JK!J29</f>
        <v>180</v>
      </c>
      <c r="L29" s="4">
        <f>AIMS.JK!J29</f>
        <v>245</v>
      </c>
      <c r="M29" s="4">
        <f>AISA.JK!J29</f>
        <v>690</v>
      </c>
      <c r="N29" s="4">
        <f>AKKU.JK!J29</f>
        <v>149</v>
      </c>
      <c r="O29" s="4">
        <f>AKPI.JK!J29</f>
        <v>980</v>
      </c>
      <c r="P29" s="4">
        <f>KLBF.JK!J29</f>
        <v>3575</v>
      </c>
      <c r="Q29" s="4">
        <f>KOIN.JK!J29</f>
        <v>191</v>
      </c>
      <c r="R29" s="4">
        <f>KONI.JK!J29</f>
        <v>190</v>
      </c>
      <c r="S29" s="4">
        <f>KPIG.JK!J29</f>
        <v>680</v>
      </c>
      <c r="T29" s="4">
        <f>KREN.JK!J29</f>
        <v>740</v>
      </c>
      <c r="U29" s="4">
        <f>LAMI.JK!J29</f>
        <v>170</v>
      </c>
      <c r="V29" s="4">
        <f>LAPD.JK!J29</f>
        <v>195</v>
      </c>
      <c r="W29" s="4">
        <f>LCGP.JK!J29</f>
        <v>50</v>
      </c>
      <c r="X29" s="4">
        <f>LION.JK!J29</f>
        <v>4300</v>
      </c>
      <c r="Y29" s="4">
        <f>LMAS.JK!J29</f>
        <v>50</v>
      </c>
    </row>
    <row r="30" spans="1:25" x14ac:dyDescent="0.2">
      <c r="A30" s="78">
        <v>40855</v>
      </c>
      <c r="B30" s="4">
        <v>3797.18</v>
      </c>
      <c r="C30" s="4">
        <f>AALI.JK!J30</f>
        <v>21250</v>
      </c>
      <c r="D30" s="4">
        <f>ABDA.JK!J30</f>
        <v>680</v>
      </c>
      <c r="E30" s="4">
        <f>ACES.JK!J30</f>
        <v>3450</v>
      </c>
      <c r="F30" s="4">
        <f>ADES.JK!J30</f>
        <v>1020</v>
      </c>
      <c r="G30" s="4">
        <f>ADHI.JK!J30</f>
        <v>495</v>
      </c>
      <c r="H30" s="4">
        <f>ADMF.JK!J30</f>
        <v>11400</v>
      </c>
      <c r="I30" s="4">
        <f>ADMG.JK!J30</f>
        <v>620</v>
      </c>
      <c r="J30" s="4">
        <f>AGRO.JK!J30</f>
        <v>133</v>
      </c>
      <c r="K30" s="4">
        <f>AHAP.JK!J30</f>
        <v>176</v>
      </c>
      <c r="L30" s="4">
        <f>AIMS.JK!J30</f>
        <v>250</v>
      </c>
      <c r="M30" s="4">
        <f>AISA.JK!J30</f>
        <v>670</v>
      </c>
      <c r="N30" s="4">
        <f>AKKU.JK!J30</f>
        <v>172</v>
      </c>
      <c r="O30" s="4">
        <f>AKPI.JK!J30</f>
        <v>1040</v>
      </c>
      <c r="P30" s="4">
        <f>KLBF.JK!J30</f>
        <v>3500</v>
      </c>
      <c r="Q30" s="4">
        <f>KOIN.JK!J30</f>
        <v>186</v>
      </c>
      <c r="R30" s="4">
        <f>KONI.JK!J30</f>
        <v>125</v>
      </c>
      <c r="S30" s="4">
        <f>KPIG.JK!J30</f>
        <v>690</v>
      </c>
      <c r="T30" s="4">
        <f>KREN.JK!J30</f>
        <v>730</v>
      </c>
      <c r="U30" s="4">
        <f>LAMI.JK!J30</f>
        <v>169</v>
      </c>
      <c r="V30" s="4">
        <f>LAPD.JK!J30</f>
        <v>183</v>
      </c>
      <c r="W30" s="4">
        <f>LCGP.JK!J30</f>
        <v>50</v>
      </c>
      <c r="X30" s="4">
        <f>LION.JK!J30</f>
        <v>4800</v>
      </c>
      <c r="Y30" s="4">
        <f>LMAS.JK!J30</f>
        <v>50</v>
      </c>
    </row>
    <row r="31" spans="1:25" x14ac:dyDescent="0.2">
      <c r="A31" s="78">
        <v>40854</v>
      </c>
      <c r="B31" s="4">
        <v>3796.18</v>
      </c>
      <c r="C31" s="4">
        <f>AALI.JK!J31</f>
        <v>21500</v>
      </c>
      <c r="D31" s="4">
        <f>ABDA.JK!J31</f>
        <v>670</v>
      </c>
      <c r="E31" s="4">
        <f>ACES.JK!J31</f>
        <v>3450</v>
      </c>
      <c r="F31" s="4">
        <f>ADES.JK!J31</f>
        <v>1000</v>
      </c>
      <c r="G31" s="4">
        <f>ADHI.JK!J31</f>
        <v>485</v>
      </c>
      <c r="H31" s="4">
        <f>ADMF.JK!J31</f>
        <v>11400</v>
      </c>
      <c r="I31" s="4">
        <f>ADMG.JK!J31</f>
        <v>620</v>
      </c>
      <c r="J31" s="4">
        <f>AGRO.JK!J31</f>
        <v>131</v>
      </c>
      <c r="K31" s="4">
        <f>AHAP.JK!J31</f>
        <v>185</v>
      </c>
      <c r="L31" s="4">
        <f>AIMS.JK!J31</f>
        <v>200</v>
      </c>
      <c r="M31" s="4">
        <f>AISA.JK!J31</f>
        <v>670</v>
      </c>
      <c r="N31" s="4">
        <f>AKKU.JK!J31</f>
        <v>170</v>
      </c>
      <c r="O31" s="4">
        <f>AKPI.JK!J31</f>
        <v>1150</v>
      </c>
      <c r="P31" s="4">
        <f>KLBF.JK!J31</f>
        <v>3475</v>
      </c>
      <c r="Q31" s="4">
        <f>KOIN.JK!J31</f>
        <v>184</v>
      </c>
      <c r="R31" s="4">
        <f>KONI.JK!J31</f>
        <v>150</v>
      </c>
      <c r="S31" s="4">
        <f>KPIG.JK!J31</f>
        <v>680</v>
      </c>
      <c r="T31" s="4">
        <f>KREN.JK!J31</f>
        <v>720</v>
      </c>
      <c r="U31" s="4">
        <f>LAMI.JK!J31</f>
        <v>168</v>
      </c>
      <c r="V31" s="4">
        <f>LAPD.JK!J31</f>
        <v>195</v>
      </c>
      <c r="W31" s="4">
        <f>LCGP.JK!J31</f>
        <v>50</v>
      </c>
      <c r="X31" s="4">
        <f>LION.JK!J31</f>
        <v>4800</v>
      </c>
      <c r="Y31" s="4">
        <f>LMAS.JK!J31</f>
        <v>50</v>
      </c>
    </row>
    <row r="32" spans="1:25" x14ac:dyDescent="0.2">
      <c r="A32" s="78">
        <v>40851</v>
      </c>
      <c r="B32" s="4">
        <v>3793.18</v>
      </c>
      <c r="C32" s="4">
        <f>AALI.JK!J32</f>
        <v>21350</v>
      </c>
      <c r="D32" s="4">
        <f>ABDA.JK!J32</f>
        <v>680</v>
      </c>
      <c r="E32" s="4">
        <f>ACES.JK!J32</f>
        <v>3600</v>
      </c>
      <c r="F32" s="4">
        <f>ADES.JK!J32</f>
        <v>1020</v>
      </c>
      <c r="G32" s="4">
        <f>ADHI.JK!J32</f>
        <v>495</v>
      </c>
      <c r="H32" s="4">
        <f>ADMF.JK!J32</f>
        <v>11200</v>
      </c>
      <c r="I32" s="4">
        <f>ADMG.JK!J32</f>
        <v>630</v>
      </c>
      <c r="J32" s="4">
        <f>AGRO.JK!J32</f>
        <v>131</v>
      </c>
      <c r="K32" s="4">
        <f>AHAP.JK!J32</f>
        <v>148</v>
      </c>
      <c r="L32" s="4">
        <f>AIMS.JK!J32</f>
        <v>240</v>
      </c>
      <c r="M32" s="4">
        <f>AISA.JK!J32</f>
        <v>690</v>
      </c>
      <c r="N32" s="4">
        <f>AKKU.JK!J32</f>
        <v>149</v>
      </c>
      <c r="O32" s="4">
        <f>AKPI.JK!J32</f>
        <v>1110</v>
      </c>
      <c r="P32" s="4">
        <f>KLBF.JK!J32</f>
        <v>3475</v>
      </c>
      <c r="Q32" s="4">
        <f>KOIN.JK!J32</f>
        <v>200</v>
      </c>
      <c r="R32" s="4">
        <f>KONI.JK!J32</f>
        <v>200</v>
      </c>
      <c r="S32" s="4">
        <f>KPIG.JK!J32</f>
        <v>670</v>
      </c>
      <c r="T32" s="4">
        <f>KREN.JK!J32</f>
        <v>720</v>
      </c>
      <c r="U32" s="4">
        <f>LAMI.JK!J32</f>
        <v>179</v>
      </c>
      <c r="V32" s="4">
        <f>LAPD.JK!J32</f>
        <v>200</v>
      </c>
      <c r="W32" s="4">
        <f>LCGP.JK!J32</f>
        <v>50</v>
      </c>
      <c r="X32" s="4">
        <f>LION.JK!J32</f>
        <v>4750</v>
      </c>
      <c r="Y32" s="4">
        <f>LMAS.JK!J32</f>
        <v>50</v>
      </c>
    </row>
    <row r="33" spans="1:25" x14ac:dyDescent="0.2">
      <c r="A33" s="78">
        <v>40850</v>
      </c>
      <c r="B33" s="4">
        <v>3792.18</v>
      </c>
      <c r="C33" s="4">
        <f>AALI.JK!J33</f>
        <v>21150</v>
      </c>
      <c r="D33" s="4">
        <f>ABDA.JK!J33</f>
        <v>680</v>
      </c>
      <c r="E33" s="4">
        <f>ACES.JK!J33</f>
        <v>3400</v>
      </c>
      <c r="F33" s="4">
        <f>ADES.JK!J33</f>
        <v>1010</v>
      </c>
      <c r="G33" s="4">
        <f>ADHI.JK!J33</f>
        <v>490</v>
      </c>
      <c r="H33" s="4">
        <f>ADMF.JK!J33</f>
        <v>10700</v>
      </c>
      <c r="I33" s="4">
        <f>ADMG.JK!J33</f>
        <v>610</v>
      </c>
      <c r="J33" s="4">
        <f>AGRO.JK!J33</f>
        <v>130</v>
      </c>
      <c r="K33" s="4">
        <f>AHAP.JK!J33</f>
        <v>191</v>
      </c>
      <c r="L33" s="4">
        <f>AIMS.JK!J33</f>
        <v>235</v>
      </c>
      <c r="M33" s="4">
        <f>AISA.JK!J33</f>
        <v>670</v>
      </c>
      <c r="N33" s="4">
        <f>AKKU.JK!J33</f>
        <v>150</v>
      </c>
      <c r="O33" s="4">
        <f>AKPI.JK!J33</f>
        <v>1110</v>
      </c>
      <c r="P33" s="4">
        <f>KLBF.JK!J33</f>
        <v>3375</v>
      </c>
      <c r="Q33" s="4">
        <f>KOIN.JK!J33</f>
        <v>178</v>
      </c>
      <c r="R33" s="4">
        <f>KONI.JK!J33</f>
        <v>187</v>
      </c>
      <c r="S33" s="4">
        <f>KPIG.JK!J33</f>
        <v>640</v>
      </c>
      <c r="T33" s="4">
        <f>KREN.JK!J33</f>
        <v>720</v>
      </c>
      <c r="U33" s="4">
        <f>LAMI.JK!J33</f>
        <v>170</v>
      </c>
      <c r="V33" s="4">
        <f>LAPD.JK!J33</f>
        <v>195</v>
      </c>
      <c r="W33" s="4">
        <f>LCGP.JK!J33</f>
        <v>50</v>
      </c>
      <c r="X33" s="4">
        <f>LION.JK!J33</f>
        <v>4500</v>
      </c>
      <c r="Y33" s="4">
        <f>LMAS.JK!J33</f>
        <v>50</v>
      </c>
    </row>
    <row r="34" spans="1:25" x14ac:dyDescent="0.2">
      <c r="A34" s="78">
        <v>40849</v>
      </c>
      <c r="B34" s="4">
        <v>3791.18</v>
      </c>
      <c r="C34" s="4">
        <f>AALI.JK!J34</f>
        <v>21000</v>
      </c>
      <c r="D34" s="4">
        <f>ABDA.JK!J34</f>
        <v>680</v>
      </c>
      <c r="E34" s="4">
        <f>ACES.JK!J34</f>
        <v>3400</v>
      </c>
      <c r="F34" s="4">
        <f>ADES.JK!J34</f>
        <v>1040</v>
      </c>
      <c r="G34" s="4">
        <f>ADHI.JK!J34</f>
        <v>510</v>
      </c>
      <c r="H34" s="4">
        <f>ADMF.JK!J34</f>
        <v>11000</v>
      </c>
      <c r="I34" s="4">
        <f>ADMG.JK!J34</f>
        <v>630</v>
      </c>
      <c r="J34" s="4">
        <f>AGRO.JK!J34</f>
        <v>134</v>
      </c>
      <c r="K34" s="4">
        <f>AHAP.JK!J34</f>
        <v>151</v>
      </c>
      <c r="L34" s="4">
        <f>AIMS.JK!J34</f>
        <v>240</v>
      </c>
      <c r="M34" s="4">
        <f>AISA.JK!J34</f>
        <v>670</v>
      </c>
      <c r="N34" s="4">
        <f>AKKU.JK!J34</f>
        <v>140</v>
      </c>
      <c r="O34" s="4">
        <f>AKPI.JK!J34</f>
        <v>1190</v>
      </c>
      <c r="P34" s="4">
        <f>KLBF.JK!J34</f>
        <v>3425</v>
      </c>
      <c r="Q34" s="4">
        <f>KOIN.JK!J34</f>
        <v>171</v>
      </c>
      <c r="R34" s="4">
        <f>KONI.JK!J34</f>
        <v>186</v>
      </c>
      <c r="S34" s="4">
        <f>KPIG.JK!J34</f>
        <v>590</v>
      </c>
      <c r="T34" s="4">
        <f>KREN.JK!J34</f>
        <v>720</v>
      </c>
      <c r="U34" s="4">
        <f>LAMI.JK!J34</f>
        <v>173</v>
      </c>
      <c r="V34" s="4">
        <f>LAPD.JK!J34</f>
        <v>195</v>
      </c>
      <c r="W34" s="4">
        <f>LCGP.JK!J34</f>
        <v>50</v>
      </c>
      <c r="X34" s="4">
        <f>LION.JK!J34</f>
        <v>4500</v>
      </c>
      <c r="Y34" s="4">
        <f>LMAS.JK!J34</f>
        <v>50</v>
      </c>
    </row>
    <row r="35" spans="1:25" x14ac:dyDescent="0.2">
      <c r="A35" s="78">
        <v>40848</v>
      </c>
      <c r="B35" s="4">
        <v>3790.18</v>
      </c>
      <c r="C35" s="4">
        <f>AALI.JK!J35</f>
        <v>21100</v>
      </c>
      <c r="D35" s="4">
        <f>ABDA.JK!J35</f>
        <v>660</v>
      </c>
      <c r="E35" s="4">
        <f>ACES.JK!J35</f>
        <v>3400</v>
      </c>
      <c r="F35" s="4">
        <f>ADES.JK!J35</f>
        <v>1000</v>
      </c>
      <c r="G35" s="4">
        <f>ADHI.JK!J35</f>
        <v>510</v>
      </c>
      <c r="H35" s="4">
        <f>ADMF.JK!J35</f>
        <v>10700</v>
      </c>
      <c r="I35" s="4">
        <f>ADMG.JK!J35</f>
        <v>600</v>
      </c>
      <c r="J35" s="4">
        <f>AGRO.JK!J35</f>
        <v>133</v>
      </c>
      <c r="K35" s="4">
        <f>AHAP.JK!J35</f>
        <v>146</v>
      </c>
      <c r="L35" s="4">
        <f>AIMS.JK!J35</f>
        <v>250</v>
      </c>
      <c r="M35" s="4">
        <f>AISA.JK!J35</f>
        <v>660</v>
      </c>
      <c r="N35" s="4">
        <f>AKKU.JK!J35</f>
        <v>145</v>
      </c>
      <c r="O35" s="4">
        <f>AKPI.JK!J35</f>
        <v>1180</v>
      </c>
      <c r="P35" s="4">
        <f>KLBF.JK!J35</f>
        <v>3375</v>
      </c>
      <c r="Q35" s="4">
        <f>KOIN.JK!J35</f>
        <v>179</v>
      </c>
      <c r="R35" s="4">
        <f>KONI.JK!J35</f>
        <v>186</v>
      </c>
      <c r="S35" s="4">
        <f>KPIG.JK!J35</f>
        <v>700</v>
      </c>
      <c r="T35" s="4">
        <f>KREN.JK!J35</f>
        <v>710</v>
      </c>
      <c r="U35" s="4">
        <f>LAMI.JK!J35</f>
        <v>170</v>
      </c>
      <c r="V35" s="4">
        <f>LAPD.JK!J35</f>
        <v>119</v>
      </c>
      <c r="W35" s="4">
        <f>LCGP.JK!J35</f>
        <v>50</v>
      </c>
      <c r="X35" s="4">
        <f>LION.JK!J35</f>
        <v>4800</v>
      </c>
      <c r="Y35" s="4">
        <f>LMAS.JK!J35</f>
        <v>50</v>
      </c>
    </row>
    <row r="36" spans="1:25" x14ac:dyDescent="0.2">
      <c r="A36" s="78">
        <v>40847</v>
      </c>
      <c r="B36" s="4">
        <v>3789.18</v>
      </c>
      <c r="C36" s="4">
        <f>AALI.JK!J36</f>
        <v>21450</v>
      </c>
      <c r="D36" s="4">
        <f>ABDA.JK!J36</f>
        <v>670</v>
      </c>
      <c r="E36" s="4">
        <f>ACES.JK!J36</f>
        <v>3375</v>
      </c>
      <c r="F36" s="4">
        <f>ADES.JK!J36</f>
        <v>1070</v>
      </c>
      <c r="G36" s="4">
        <f>ADHI.JK!J36</f>
        <v>530</v>
      </c>
      <c r="H36" s="4">
        <f>ADMF.JK!J36</f>
        <v>11000</v>
      </c>
      <c r="I36" s="4">
        <f>ADMG.JK!J36</f>
        <v>630</v>
      </c>
      <c r="J36" s="4">
        <f>AGRO.JK!J36</f>
        <v>137</v>
      </c>
      <c r="K36" s="4">
        <f>AHAP.JK!J36</f>
        <v>151</v>
      </c>
      <c r="L36" s="4">
        <f>AIMS.JK!J36</f>
        <v>240</v>
      </c>
      <c r="M36" s="4">
        <f>AISA.JK!J36</f>
        <v>650</v>
      </c>
      <c r="N36" s="4">
        <f>AKKU.JK!J36</f>
        <v>179</v>
      </c>
      <c r="O36" s="4">
        <f>AKPI.JK!J36</f>
        <v>1380</v>
      </c>
      <c r="P36" s="4">
        <f>KLBF.JK!J36</f>
        <v>3475</v>
      </c>
      <c r="Q36" s="4">
        <f>KOIN.JK!J36</f>
        <v>180</v>
      </c>
      <c r="R36" s="4">
        <f>KONI.JK!J36</f>
        <v>225</v>
      </c>
      <c r="S36" s="4">
        <f>KPIG.JK!J36</f>
        <v>700</v>
      </c>
      <c r="T36" s="4">
        <f>KREN.JK!J36</f>
        <v>720</v>
      </c>
      <c r="U36" s="4">
        <f>LAMI.JK!J36</f>
        <v>183</v>
      </c>
      <c r="V36" s="4">
        <f>LAPD.JK!J36</f>
        <v>119</v>
      </c>
      <c r="W36" s="4">
        <f>LCGP.JK!J36</f>
        <v>50</v>
      </c>
      <c r="X36" s="4">
        <f>LION.JK!J36</f>
        <v>4425</v>
      </c>
      <c r="Y36" s="4">
        <f>LMAS.JK!J36</f>
        <v>50</v>
      </c>
    </row>
    <row r="37" spans="1:25" x14ac:dyDescent="0.2">
      <c r="A37" s="78">
        <v>40844</v>
      </c>
      <c r="B37" s="4">
        <v>3786.18</v>
      </c>
      <c r="C37" s="4">
        <f>AALI.JK!J37</f>
        <v>21000</v>
      </c>
      <c r="D37" s="4">
        <f>ABDA.JK!J37</f>
        <v>680</v>
      </c>
      <c r="E37" s="4">
        <f>ACES.JK!J37</f>
        <v>3300</v>
      </c>
      <c r="F37" s="4">
        <f>ADES.JK!J37</f>
        <v>1080</v>
      </c>
      <c r="G37" s="4">
        <f>ADHI.JK!J37</f>
        <v>540</v>
      </c>
      <c r="H37" s="4">
        <f>ADMF.JK!J37</f>
        <v>11350</v>
      </c>
      <c r="I37" s="4">
        <f>ADMG.JK!J37</f>
        <v>660</v>
      </c>
      <c r="J37" s="4">
        <f>AGRO.JK!J37</f>
        <v>137</v>
      </c>
      <c r="K37" s="4">
        <f>AHAP.JK!J37</f>
        <v>191</v>
      </c>
      <c r="L37" s="4">
        <f>AIMS.JK!J37</f>
        <v>220</v>
      </c>
      <c r="M37" s="4">
        <f>AISA.JK!J37</f>
        <v>630</v>
      </c>
      <c r="N37" s="4">
        <f>AKKU.JK!J37</f>
        <v>179</v>
      </c>
      <c r="O37" s="4">
        <f>AKPI.JK!J37</f>
        <v>1390</v>
      </c>
      <c r="P37" s="4">
        <f>KLBF.JK!J37</f>
        <v>3525</v>
      </c>
      <c r="Q37" s="4">
        <f>KOIN.JK!J37</f>
        <v>141</v>
      </c>
      <c r="R37" s="4">
        <f>KONI.JK!J37</f>
        <v>190</v>
      </c>
      <c r="S37" s="4">
        <f>KPIG.JK!J37</f>
        <v>700</v>
      </c>
      <c r="T37" s="4">
        <f>KREN.JK!J37</f>
        <v>740</v>
      </c>
      <c r="U37" s="4">
        <f>LAMI.JK!J37</f>
        <v>166</v>
      </c>
      <c r="V37" s="4">
        <f>LAPD.JK!J37</f>
        <v>119</v>
      </c>
      <c r="W37" s="4">
        <f>LCGP.JK!J37</f>
        <v>50</v>
      </c>
      <c r="X37" s="4">
        <f>LION.JK!J37</f>
        <v>4500</v>
      </c>
      <c r="Y37" s="4">
        <f>LMAS.JK!J37</f>
        <v>50</v>
      </c>
    </row>
    <row r="38" spans="1:25" x14ac:dyDescent="0.2">
      <c r="A38" s="78">
        <v>40843</v>
      </c>
      <c r="B38" s="4">
        <v>3785.18</v>
      </c>
      <c r="C38" s="4">
        <f>AALI.JK!J38</f>
        <v>21450</v>
      </c>
      <c r="D38" s="4">
        <f>ABDA.JK!J38</f>
        <v>670</v>
      </c>
      <c r="E38" s="4">
        <f>ACES.JK!J38</f>
        <v>3275</v>
      </c>
      <c r="F38" s="4">
        <f>ADES.JK!J38</f>
        <v>1100</v>
      </c>
      <c r="G38" s="4">
        <f>ADHI.JK!J38</f>
        <v>540</v>
      </c>
      <c r="H38" s="4">
        <f>ADMF.JK!J38</f>
        <v>11400</v>
      </c>
      <c r="I38" s="4">
        <f>ADMG.JK!J38</f>
        <v>680</v>
      </c>
      <c r="J38" s="4">
        <f>AGRO.JK!J38</f>
        <v>137</v>
      </c>
      <c r="K38" s="4">
        <f>AHAP.JK!J38</f>
        <v>190</v>
      </c>
      <c r="L38" s="4">
        <f>AIMS.JK!J38</f>
        <v>250</v>
      </c>
      <c r="M38" s="4">
        <f>AISA.JK!J38</f>
        <v>630</v>
      </c>
      <c r="N38" s="4">
        <f>AKKU.JK!J38</f>
        <v>179</v>
      </c>
      <c r="O38" s="4">
        <f>AKPI.JK!J38</f>
        <v>1300</v>
      </c>
      <c r="P38" s="4">
        <f>KLBF.JK!J38</f>
        <v>3475</v>
      </c>
      <c r="Q38" s="4">
        <f>KOIN.JK!J38</f>
        <v>180</v>
      </c>
      <c r="R38" s="4">
        <f>KONI.JK!J38</f>
        <v>160</v>
      </c>
      <c r="S38" s="4">
        <f>KPIG.JK!J38</f>
        <v>700</v>
      </c>
      <c r="T38" s="4">
        <f>KREN.JK!J38</f>
        <v>730</v>
      </c>
      <c r="U38" s="4">
        <f>LAMI.JK!J38</f>
        <v>166</v>
      </c>
      <c r="V38" s="4">
        <f>LAPD.JK!J38</f>
        <v>119</v>
      </c>
      <c r="W38" s="4">
        <f>LCGP.JK!J38</f>
        <v>50</v>
      </c>
      <c r="X38" s="4">
        <f>LION.JK!J38</f>
        <v>4500</v>
      </c>
      <c r="Y38" s="4">
        <f>LMAS.JK!J38</f>
        <v>50</v>
      </c>
    </row>
    <row r="39" spans="1:25" x14ac:dyDescent="0.2">
      <c r="A39" s="78">
        <v>40842</v>
      </c>
      <c r="B39" s="4">
        <v>3784.18</v>
      </c>
      <c r="C39" s="4">
        <f>AALI.JK!J39</f>
        <v>20400</v>
      </c>
      <c r="D39" s="4">
        <f>ABDA.JK!J39</f>
        <v>630</v>
      </c>
      <c r="E39" s="4">
        <f>ACES.JK!J39</f>
        <v>3150</v>
      </c>
      <c r="F39" s="4">
        <f>ADES.JK!J39</f>
        <v>1040</v>
      </c>
      <c r="G39" s="4">
        <f>ADHI.JK!J39</f>
        <v>530</v>
      </c>
      <c r="H39" s="4">
        <f>ADMF.JK!J39</f>
        <v>10100</v>
      </c>
      <c r="I39" s="4">
        <f>ADMG.JK!J39</f>
        <v>640</v>
      </c>
      <c r="J39" s="4">
        <f>AGRO.JK!J39</f>
        <v>134</v>
      </c>
      <c r="K39" s="4">
        <f>AHAP.JK!J39</f>
        <v>188</v>
      </c>
      <c r="L39" s="4">
        <f>AIMS.JK!J39</f>
        <v>250</v>
      </c>
      <c r="M39" s="4">
        <f>AISA.JK!J39</f>
        <v>630</v>
      </c>
      <c r="N39" s="4">
        <f>AKKU.JK!J39</f>
        <v>140</v>
      </c>
      <c r="O39" s="4">
        <f>AKPI.JK!J39</f>
        <v>1210</v>
      </c>
      <c r="P39" s="4">
        <f>KLBF.JK!J39</f>
        <v>3475</v>
      </c>
      <c r="Q39" s="4">
        <f>KOIN.JK!J39</f>
        <v>178</v>
      </c>
      <c r="R39" s="4">
        <f>KONI.JK!J39</f>
        <v>121</v>
      </c>
      <c r="S39" s="4">
        <f>KPIG.JK!J39</f>
        <v>700</v>
      </c>
      <c r="T39" s="4">
        <f>KREN.JK!J39</f>
        <v>720</v>
      </c>
      <c r="U39" s="4">
        <f>LAMI.JK!J39</f>
        <v>164</v>
      </c>
      <c r="V39" s="4">
        <f>LAPD.JK!J39</f>
        <v>141</v>
      </c>
      <c r="W39" s="4">
        <f>LCGP.JK!J39</f>
        <v>50</v>
      </c>
      <c r="X39" s="4">
        <f>LION.JK!J39</f>
        <v>4600</v>
      </c>
      <c r="Y39" s="4">
        <f>LMAS.JK!J39</f>
        <v>50</v>
      </c>
    </row>
    <row r="40" spans="1:25" x14ac:dyDescent="0.2">
      <c r="A40" s="78">
        <v>40841</v>
      </c>
      <c r="B40" s="4">
        <v>3783.18</v>
      </c>
      <c r="C40" s="4">
        <f>AALI.JK!J40</f>
        <v>20200</v>
      </c>
      <c r="D40" s="4">
        <f>ABDA.JK!J40</f>
        <v>660</v>
      </c>
      <c r="E40" s="4">
        <f>ACES.JK!J40</f>
        <v>3400</v>
      </c>
      <c r="F40" s="4">
        <f>ADES.JK!J40</f>
        <v>1050</v>
      </c>
      <c r="G40" s="4">
        <f>ADHI.JK!J40</f>
        <v>520</v>
      </c>
      <c r="H40" s="4">
        <f>ADMF.JK!J40</f>
        <v>10200</v>
      </c>
      <c r="I40" s="4">
        <f>ADMG.JK!J40</f>
        <v>650</v>
      </c>
      <c r="J40" s="4">
        <f>AGRO.JK!J40</f>
        <v>133</v>
      </c>
      <c r="K40" s="4">
        <f>AHAP.JK!J40</f>
        <v>179</v>
      </c>
      <c r="L40" s="4">
        <f>AIMS.JK!J40</f>
        <v>250</v>
      </c>
      <c r="M40" s="4">
        <f>AISA.JK!J40</f>
        <v>660</v>
      </c>
      <c r="N40" s="4">
        <f>AKKU.JK!J40</f>
        <v>140</v>
      </c>
      <c r="O40" s="4">
        <f>AKPI.JK!J40</f>
        <v>1280</v>
      </c>
      <c r="P40" s="4">
        <f>KLBF.JK!J40</f>
        <v>3450</v>
      </c>
      <c r="Q40" s="4">
        <f>KOIN.JK!J40</f>
        <v>184</v>
      </c>
      <c r="R40" s="4">
        <f>KONI.JK!J40</f>
        <v>186</v>
      </c>
      <c r="S40" s="4">
        <f>KPIG.JK!J40</f>
        <v>700</v>
      </c>
      <c r="T40" s="4">
        <f>KREN.JK!J40</f>
        <v>710</v>
      </c>
      <c r="U40" s="4">
        <f>LAMI.JK!J40</f>
        <v>167</v>
      </c>
      <c r="V40" s="4">
        <f>LAPD.JK!J40</f>
        <v>119</v>
      </c>
      <c r="W40" s="4">
        <f>LCGP.JK!J40</f>
        <v>50</v>
      </c>
      <c r="X40" s="4">
        <f>LION.JK!J40</f>
        <v>4500</v>
      </c>
      <c r="Y40" s="4">
        <f>LMAS.JK!J40</f>
        <v>50</v>
      </c>
    </row>
    <row r="41" spans="1:25" x14ac:dyDescent="0.2">
      <c r="A41" s="78">
        <v>40840</v>
      </c>
      <c r="B41" s="4">
        <v>3782.18</v>
      </c>
      <c r="C41" s="4">
        <f>AALI.JK!J41</f>
        <v>19850</v>
      </c>
      <c r="D41" s="4">
        <f>ABDA.JK!J41</f>
        <v>660</v>
      </c>
      <c r="E41" s="4">
        <f>ACES.JK!J41</f>
        <v>3400</v>
      </c>
      <c r="F41" s="4">
        <f>ADES.JK!J41</f>
        <v>1030</v>
      </c>
      <c r="G41" s="4">
        <f>ADHI.JK!J41</f>
        <v>510</v>
      </c>
      <c r="H41" s="4">
        <f>ADMF.JK!J41</f>
        <v>10050</v>
      </c>
      <c r="I41" s="4">
        <f>ADMG.JK!J41</f>
        <v>640</v>
      </c>
      <c r="J41" s="4">
        <f>AGRO.JK!J41</f>
        <v>130</v>
      </c>
      <c r="K41" s="4">
        <f>AHAP.JK!J41</f>
        <v>174</v>
      </c>
      <c r="L41" s="4">
        <f>AIMS.JK!J41</f>
        <v>260</v>
      </c>
      <c r="M41" s="4">
        <f>AISA.JK!J41</f>
        <v>680</v>
      </c>
      <c r="N41" s="4">
        <f>AKKU.JK!J41</f>
        <v>150</v>
      </c>
      <c r="O41" s="4">
        <f>AKPI.JK!J41</f>
        <v>1280</v>
      </c>
      <c r="P41" s="4">
        <f>KLBF.JK!J41</f>
        <v>3475</v>
      </c>
      <c r="Q41" s="4">
        <f>KOIN.JK!J41</f>
        <v>183</v>
      </c>
      <c r="R41" s="4">
        <f>KONI.JK!J41</f>
        <v>165</v>
      </c>
      <c r="S41" s="4">
        <f>KPIG.JK!J41</f>
        <v>700</v>
      </c>
      <c r="T41" s="4">
        <f>KREN.JK!J41</f>
        <v>720</v>
      </c>
      <c r="U41" s="4">
        <f>LAMI.JK!J41</f>
        <v>168</v>
      </c>
      <c r="V41" s="4">
        <f>LAPD.JK!J41</f>
        <v>190</v>
      </c>
      <c r="W41" s="4">
        <f>LCGP.JK!J41</f>
        <v>50</v>
      </c>
      <c r="X41" s="4">
        <f>LION.JK!J41</f>
        <v>5000</v>
      </c>
      <c r="Y41" s="4">
        <f>LMAS.JK!J41</f>
        <v>50</v>
      </c>
    </row>
    <row r="42" spans="1:25" x14ac:dyDescent="0.2">
      <c r="A42" s="78">
        <v>40837</v>
      </c>
      <c r="B42" s="4">
        <v>3779.18</v>
      </c>
      <c r="C42" s="4">
        <f>AALI.JK!J42</f>
        <v>19250</v>
      </c>
      <c r="D42" s="4">
        <f>ABDA.JK!J42</f>
        <v>650</v>
      </c>
      <c r="E42" s="4">
        <f>ACES.JK!J42</f>
        <v>3400</v>
      </c>
      <c r="F42" s="4">
        <f>ADES.JK!J42</f>
        <v>1000</v>
      </c>
      <c r="G42" s="4">
        <f>ADHI.JK!J42</f>
        <v>520</v>
      </c>
      <c r="H42" s="4">
        <f>ADMF.JK!J42</f>
        <v>9950</v>
      </c>
      <c r="I42" s="4">
        <f>ADMG.JK!J42</f>
        <v>600</v>
      </c>
      <c r="J42" s="4">
        <f>AGRO.JK!J42</f>
        <v>130</v>
      </c>
      <c r="K42" s="4">
        <f>AHAP.JK!J42</f>
        <v>165</v>
      </c>
      <c r="L42" s="4">
        <f>AIMS.JK!J42</f>
        <v>240</v>
      </c>
      <c r="M42" s="4">
        <f>AISA.JK!J42</f>
        <v>670</v>
      </c>
      <c r="N42" s="4">
        <f>AKKU.JK!J42</f>
        <v>140</v>
      </c>
      <c r="O42" s="4">
        <f>AKPI.JK!J42</f>
        <v>1260</v>
      </c>
      <c r="P42" s="4">
        <f>KLBF.JK!J42</f>
        <v>3350</v>
      </c>
      <c r="Q42" s="4">
        <f>KOIN.JK!J42</f>
        <v>171</v>
      </c>
      <c r="R42" s="4">
        <f>KONI.JK!J42</f>
        <v>165</v>
      </c>
      <c r="S42" s="4">
        <f>KPIG.JK!J42</f>
        <v>700</v>
      </c>
      <c r="T42" s="4">
        <f>KREN.JK!J42</f>
        <v>720</v>
      </c>
      <c r="U42" s="4">
        <f>LAMI.JK!J42</f>
        <v>168</v>
      </c>
      <c r="V42" s="4">
        <f>LAPD.JK!J42</f>
        <v>119</v>
      </c>
      <c r="W42" s="4">
        <f>LCGP.JK!J42</f>
        <v>50</v>
      </c>
      <c r="X42" s="4">
        <f>LION.JK!J42</f>
        <v>4500</v>
      </c>
      <c r="Y42" s="4">
        <f>LMAS.JK!J42</f>
        <v>50</v>
      </c>
    </row>
    <row r="43" spans="1:25" x14ac:dyDescent="0.2">
      <c r="A43" s="78">
        <v>40836</v>
      </c>
      <c r="B43" s="4">
        <v>3778.18</v>
      </c>
      <c r="C43" s="4">
        <f>AALI.JK!J43</f>
        <v>19050</v>
      </c>
      <c r="D43" s="4">
        <f>ABDA.JK!J43</f>
        <v>650</v>
      </c>
      <c r="E43" s="4">
        <f>ACES.JK!J43</f>
        <v>3400</v>
      </c>
      <c r="F43" s="4">
        <f>ADES.JK!J43</f>
        <v>1000</v>
      </c>
      <c r="G43" s="4">
        <f>ADHI.JK!J43</f>
        <v>530</v>
      </c>
      <c r="H43" s="4">
        <f>ADMF.JK!J43</f>
        <v>9950</v>
      </c>
      <c r="I43" s="4">
        <f>ADMG.JK!J43</f>
        <v>600</v>
      </c>
      <c r="J43" s="4">
        <f>AGRO.JK!J43</f>
        <v>130</v>
      </c>
      <c r="K43" s="4">
        <f>AHAP.JK!J43</f>
        <v>170</v>
      </c>
      <c r="L43" s="4">
        <f>AIMS.JK!J43</f>
        <v>230</v>
      </c>
      <c r="M43" s="4">
        <f>AISA.JK!J43</f>
        <v>650</v>
      </c>
      <c r="N43" s="4">
        <f>AKKU.JK!J43</f>
        <v>150</v>
      </c>
      <c r="O43" s="4">
        <f>AKPI.JK!J43</f>
        <v>1260</v>
      </c>
      <c r="P43" s="4">
        <f>KLBF.JK!J43</f>
        <v>3400</v>
      </c>
      <c r="Q43" s="4">
        <f>KOIN.JK!J43</f>
        <v>182</v>
      </c>
      <c r="R43" s="4">
        <f>KONI.JK!J43</f>
        <v>175</v>
      </c>
      <c r="S43" s="4">
        <f>KPIG.JK!J43</f>
        <v>700</v>
      </c>
      <c r="T43" s="4">
        <f>KREN.JK!J43</f>
        <v>710</v>
      </c>
      <c r="U43" s="4">
        <f>LAMI.JK!J43</f>
        <v>171</v>
      </c>
      <c r="V43" s="4">
        <f>LAPD.JK!J43</f>
        <v>119</v>
      </c>
      <c r="W43" s="4">
        <f>LCGP.JK!J43</f>
        <v>50</v>
      </c>
      <c r="X43" s="4">
        <f>LION.JK!J43</f>
        <v>4200</v>
      </c>
      <c r="Y43" s="4">
        <f>LMAS.JK!J43</f>
        <v>50</v>
      </c>
    </row>
    <row r="44" spans="1:25" x14ac:dyDescent="0.2">
      <c r="A44" s="78">
        <v>40835</v>
      </c>
      <c r="B44" s="4">
        <v>3777.18</v>
      </c>
      <c r="C44" s="4">
        <f>AALI.JK!J44</f>
        <v>19600</v>
      </c>
      <c r="D44" s="4">
        <f>ABDA.JK!J44</f>
        <v>680</v>
      </c>
      <c r="E44" s="4">
        <f>ACES.JK!J44</f>
        <v>3375</v>
      </c>
      <c r="F44" s="4">
        <f>ADES.JK!J44</f>
        <v>1000</v>
      </c>
      <c r="G44" s="4">
        <f>ADHI.JK!J44</f>
        <v>540</v>
      </c>
      <c r="H44" s="4">
        <f>ADMF.JK!J44</f>
        <v>10000</v>
      </c>
      <c r="I44" s="4">
        <f>ADMG.JK!J44</f>
        <v>630</v>
      </c>
      <c r="J44" s="4">
        <f>AGRO.JK!J44</f>
        <v>134</v>
      </c>
      <c r="K44" s="4">
        <f>AHAP.JK!J44</f>
        <v>165</v>
      </c>
      <c r="L44" s="4">
        <f>AIMS.JK!J44</f>
        <v>240</v>
      </c>
      <c r="M44" s="4">
        <f>AISA.JK!J44</f>
        <v>650</v>
      </c>
      <c r="N44" s="4">
        <f>AKKU.JK!J44</f>
        <v>200</v>
      </c>
      <c r="O44" s="4">
        <f>AKPI.JK!J44</f>
        <v>1280</v>
      </c>
      <c r="P44" s="4">
        <f>KLBF.JK!J44</f>
        <v>3450</v>
      </c>
      <c r="Q44" s="4">
        <f>KOIN.JK!J44</f>
        <v>180</v>
      </c>
      <c r="R44" s="4">
        <f>KONI.JK!J44</f>
        <v>186</v>
      </c>
      <c r="S44" s="4">
        <f>KPIG.JK!J44</f>
        <v>740</v>
      </c>
      <c r="T44" s="4">
        <f>KREN.JK!J44</f>
        <v>730</v>
      </c>
      <c r="U44" s="4">
        <f>LAMI.JK!J44</f>
        <v>180</v>
      </c>
      <c r="V44" s="4">
        <f>LAPD.JK!J44</f>
        <v>119</v>
      </c>
      <c r="W44" s="4">
        <f>LCGP.JK!J44</f>
        <v>50</v>
      </c>
      <c r="X44" s="4">
        <f>LION.JK!J44</f>
        <v>4200</v>
      </c>
      <c r="Y44" s="4">
        <f>LMAS.JK!J44</f>
        <v>50</v>
      </c>
    </row>
    <row r="45" spans="1:25" x14ac:dyDescent="0.2">
      <c r="A45" s="78">
        <v>40834</v>
      </c>
      <c r="B45" s="4">
        <v>3776.18</v>
      </c>
      <c r="C45" s="4">
        <f>AALI.JK!J45</f>
        <v>19000</v>
      </c>
      <c r="D45" s="4">
        <f>ABDA.JK!J45</f>
        <v>630</v>
      </c>
      <c r="E45" s="4">
        <f>ACES.JK!J45</f>
        <v>3375</v>
      </c>
      <c r="F45" s="4">
        <f>ADES.JK!J45</f>
        <v>970</v>
      </c>
      <c r="G45" s="4">
        <f>ADHI.JK!J45</f>
        <v>530</v>
      </c>
      <c r="H45" s="4">
        <f>ADMF.JK!J45</f>
        <v>10000</v>
      </c>
      <c r="I45" s="4">
        <f>ADMG.JK!J45</f>
        <v>610</v>
      </c>
      <c r="J45" s="4">
        <f>AGRO.JK!J45</f>
        <v>132</v>
      </c>
      <c r="K45" s="4">
        <f>AHAP.JK!J45</f>
        <v>140</v>
      </c>
      <c r="L45" s="4">
        <f>AIMS.JK!J45</f>
        <v>240</v>
      </c>
      <c r="M45" s="4">
        <f>AISA.JK!J45</f>
        <v>650</v>
      </c>
      <c r="N45" s="4">
        <f>AKKU.JK!J45</f>
        <v>150</v>
      </c>
      <c r="O45" s="4">
        <f>AKPI.JK!J45</f>
        <v>1180</v>
      </c>
      <c r="P45" s="4">
        <f>KLBF.JK!J45</f>
        <v>3350</v>
      </c>
      <c r="Q45" s="4">
        <f>KOIN.JK!J45</f>
        <v>171</v>
      </c>
      <c r="R45" s="4">
        <f>KONI.JK!J45</f>
        <v>165</v>
      </c>
      <c r="S45" s="4">
        <f>KPIG.JK!J45</f>
        <v>730</v>
      </c>
      <c r="T45" s="4">
        <f>KREN.JK!J45</f>
        <v>690</v>
      </c>
      <c r="U45" s="4">
        <f>LAMI.JK!J45</f>
        <v>173</v>
      </c>
      <c r="V45" s="4">
        <f>LAPD.JK!J45</f>
        <v>119</v>
      </c>
      <c r="W45" s="4">
        <f>LCGP.JK!J45</f>
        <v>50</v>
      </c>
      <c r="X45" s="4">
        <f>LION.JK!J45</f>
        <v>5000</v>
      </c>
      <c r="Y45" s="4">
        <f>LMAS.JK!J45</f>
        <v>50</v>
      </c>
    </row>
    <row r="46" spans="1:25" x14ac:dyDescent="0.2">
      <c r="A46" s="78">
        <v>40833</v>
      </c>
      <c r="B46" s="4">
        <v>3775.18</v>
      </c>
      <c r="C46" s="4">
        <f>AALI.JK!J46</f>
        <v>19550</v>
      </c>
      <c r="D46" s="4">
        <f>ABDA.JK!J46</f>
        <v>670</v>
      </c>
      <c r="E46" s="4">
        <f>ACES.JK!J46</f>
        <v>3425</v>
      </c>
      <c r="F46" s="4">
        <f>ADES.JK!J46</f>
        <v>1020</v>
      </c>
      <c r="G46" s="4">
        <f>ADHI.JK!J46</f>
        <v>560</v>
      </c>
      <c r="H46" s="4">
        <f>ADMF.JK!J46</f>
        <v>10300</v>
      </c>
      <c r="I46" s="4">
        <f>ADMG.JK!J46</f>
        <v>660</v>
      </c>
      <c r="J46" s="4">
        <f>AGRO.JK!J46</f>
        <v>135</v>
      </c>
      <c r="K46" s="4">
        <f>AHAP.JK!J46</f>
        <v>150</v>
      </c>
      <c r="L46" s="4">
        <f>AIMS.JK!J46</f>
        <v>240</v>
      </c>
      <c r="M46" s="4">
        <f>AISA.JK!J46</f>
        <v>680</v>
      </c>
      <c r="N46" s="4">
        <f>AKKU.JK!J46</f>
        <v>150</v>
      </c>
      <c r="O46" s="4">
        <f>AKPI.JK!J46</f>
        <v>1310</v>
      </c>
      <c r="P46" s="4">
        <f>KLBF.JK!J46</f>
        <v>3400</v>
      </c>
      <c r="Q46" s="4">
        <f>KOIN.JK!J46</f>
        <v>158</v>
      </c>
      <c r="R46" s="4">
        <f>KONI.JK!J46</f>
        <v>186</v>
      </c>
      <c r="S46" s="4">
        <f>KPIG.JK!J46</f>
        <v>750</v>
      </c>
      <c r="T46" s="4">
        <f>KREN.JK!J46</f>
        <v>730</v>
      </c>
      <c r="U46" s="4">
        <f>LAMI.JK!J46</f>
        <v>167</v>
      </c>
      <c r="V46" s="4">
        <f>LAPD.JK!J46</f>
        <v>119</v>
      </c>
      <c r="W46" s="4">
        <f>LCGP.JK!J46</f>
        <v>50</v>
      </c>
      <c r="X46" s="4">
        <f>LION.JK!J46</f>
        <v>4500</v>
      </c>
      <c r="Y46" s="4">
        <f>LMAS.JK!J46</f>
        <v>50</v>
      </c>
    </row>
    <row r="47" spans="1:25" x14ac:dyDescent="0.2">
      <c r="A47" s="78">
        <v>40830</v>
      </c>
      <c r="B47" s="4">
        <v>3772.18</v>
      </c>
      <c r="C47" s="4">
        <f>AALI.JK!J47</f>
        <v>18800</v>
      </c>
      <c r="D47" s="4">
        <f>ABDA.JK!J47</f>
        <v>660</v>
      </c>
      <c r="E47" s="4">
        <f>ACES.JK!J47</f>
        <v>3125</v>
      </c>
      <c r="F47" s="4">
        <f>ADES.JK!J47</f>
        <v>1000</v>
      </c>
      <c r="G47" s="4">
        <f>ADHI.JK!J47</f>
        <v>540</v>
      </c>
      <c r="H47" s="4">
        <f>ADMF.JK!J47</f>
        <v>10100</v>
      </c>
      <c r="I47" s="4">
        <f>ADMG.JK!J47</f>
        <v>670</v>
      </c>
      <c r="J47" s="4">
        <f>AGRO.JK!J47</f>
        <v>138</v>
      </c>
      <c r="K47" s="4">
        <f>AHAP.JK!J47</f>
        <v>134</v>
      </c>
      <c r="L47" s="4">
        <f>AIMS.JK!J47</f>
        <v>235</v>
      </c>
      <c r="M47" s="4">
        <f>AISA.JK!J47</f>
        <v>680</v>
      </c>
      <c r="N47" s="4">
        <f>AKKU.JK!J47</f>
        <v>150</v>
      </c>
      <c r="O47" s="4">
        <f>AKPI.JK!J47</f>
        <v>1250</v>
      </c>
      <c r="P47" s="4">
        <f>KLBF.JK!J47</f>
        <v>3375</v>
      </c>
      <c r="Q47" s="4">
        <f>KOIN.JK!J47</f>
        <v>164</v>
      </c>
      <c r="R47" s="4">
        <f>KONI.JK!J47</f>
        <v>186</v>
      </c>
      <c r="S47" s="4">
        <f>KPIG.JK!J47</f>
        <v>650</v>
      </c>
      <c r="T47" s="4">
        <f>KREN.JK!J47</f>
        <v>680</v>
      </c>
      <c r="U47" s="4">
        <f>LAMI.JK!J47</f>
        <v>170</v>
      </c>
      <c r="V47" s="4">
        <f>LAPD.JK!J47</f>
        <v>119</v>
      </c>
      <c r="W47" s="4">
        <f>LCGP.JK!J47</f>
        <v>50</v>
      </c>
      <c r="X47" s="4">
        <f>LION.JK!J47</f>
        <v>4600</v>
      </c>
      <c r="Y47" s="4">
        <f>LMAS.JK!J47</f>
        <v>50</v>
      </c>
    </row>
    <row r="48" spans="1:25" x14ac:dyDescent="0.2">
      <c r="A48" s="78">
        <v>40829</v>
      </c>
      <c r="B48" s="4">
        <v>3771.18</v>
      </c>
      <c r="C48" s="4">
        <f>AALI.JK!J48</f>
        <v>18700</v>
      </c>
      <c r="D48" s="4">
        <f>ABDA.JK!J48</f>
        <v>660</v>
      </c>
      <c r="E48" s="4">
        <f>ACES.JK!J48</f>
        <v>3400</v>
      </c>
      <c r="F48" s="4">
        <f>ADES.JK!J48</f>
        <v>1000</v>
      </c>
      <c r="G48" s="4">
        <f>ADHI.JK!J48</f>
        <v>540</v>
      </c>
      <c r="H48" s="4">
        <f>ADMF.JK!J48</f>
        <v>10250</v>
      </c>
      <c r="I48" s="4">
        <f>ADMG.JK!J48</f>
        <v>650</v>
      </c>
      <c r="J48" s="4">
        <f>AGRO.JK!J48</f>
        <v>130</v>
      </c>
      <c r="K48" s="4">
        <f>AHAP.JK!J48</f>
        <v>165</v>
      </c>
      <c r="L48" s="4">
        <f>AIMS.JK!J48</f>
        <v>235</v>
      </c>
      <c r="M48" s="4">
        <f>AISA.JK!J48</f>
        <v>680</v>
      </c>
      <c r="N48" s="4">
        <f>AKKU.JK!J48</f>
        <v>150</v>
      </c>
      <c r="O48" s="4">
        <f>AKPI.JK!J48</f>
        <v>1320</v>
      </c>
      <c r="P48" s="4">
        <f>KLBF.JK!J48</f>
        <v>3450</v>
      </c>
      <c r="Q48" s="4">
        <f>KOIN.JK!J48</f>
        <v>179</v>
      </c>
      <c r="R48" s="4">
        <f>KONI.JK!J48</f>
        <v>186</v>
      </c>
      <c r="S48" s="4">
        <f>KPIG.JK!J48</f>
        <v>710</v>
      </c>
      <c r="T48" s="4">
        <f>KREN.JK!J48</f>
        <v>690</v>
      </c>
      <c r="U48" s="4">
        <f>LAMI.JK!J48</f>
        <v>170</v>
      </c>
      <c r="V48" s="4">
        <f>LAPD.JK!J48</f>
        <v>119</v>
      </c>
      <c r="W48" s="4">
        <f>LCGP.JK!J48</f>
        <v>50</v>
      </c>
      <c r="X48" s="4">
        <f>LION.JK!J48</f>
        <v>4800</v>
      </c>
      <c r="Y48" s="4">
        <f>LMAS.JK!J48</f>
        <v>50</v>
      </c>
    </row>
    <row r="49" spans="1:25" x14ac:dyDescent="0.2">
      <c r="A49" s="78">
        <v>40828</v>
      </c>
      <c r="B49" s="4">
        <v>3770.18</v>
      </c>
      <c r="C49" s="4">
        <f>AALI.JK!J49</f>
        <v>18100</v>
      </c>
      <c r="D49" s="4">
        <f>ABDA.JK!J49</f>
        <v>650</v>
      </c>
      <c r="E49" s="4">
        <f>ACES.JK!J49</f>
        <v>3400</v>
      </c>
      <c r="F49" s="4">
        <f>ADES.JK!J49</f>
        <v>1010</v>
      </c>
      <c r="G49" s="4">
        <f>ADHI.JK!J49</f>
        <v>530</v>
      </c>
      <c r="H49" s="4">
        <f>ADMF.JK!J49</f>
        <v>10500</v>
      </c>
      <c r="I49" s="4">
        <f>ADMG.JK!J49</f>
        <v>560</v>
      </c>
      <c r="J49" s="4">
        <f>AGRO.JK!J49</f>
        <v>130</v>
      </c>
      <c r="K49" s="4">
        <f>AHAP.JK!J49</f>
        <v>124</v>
      </c>
      <c r="L49" s="4">
        <f>AIMS.JK!J49</f>
        <v>300</v>
      </c>
      <c r="M49" s="4">
        <f>AISA.JK!J49</f>
        <v>680</v>
      </c>
      <c r="N49" s="4">
        <f>AKKU.JK!J49</f>
        <v>150</v>
      </c>
      <c r="O49" s="4">
        <f>AKPI.JK!J49</f>
        <v>1250</v>
      </c>
      <c r="P49" s="4">
        <f>KLBF.JK!J49</f>
        <v>3475</v>
      </c>
      <c r="Q49" s="4">
        <f>KOIN.JK!J49</f>
        <v>181</v>
      </c>
      <c r="R49" s="4">
        <f>KONI.JK!J49</f>
        <v>111</v>
      </c>
      <c r="S49" s="4">
        <f>KPIG.JK!J49</f>
        <v>670</v>
      </c>
      <c r="T49" s="4">
        <f>KREN.JK!J49</f>
        <v>710</v>
      </c>
      <c r="U49" s="4">
        <f>LAMI.JK!J49</f>
        <v>178</v>
      </c>
      <c r="V49" s="4">
        <f>LAPD.JK!J49</f>
        <v>185</v>
      </c>
      <c r="W49" s="4">
        <f>LCGP.JK!J49</f>
        <v>50</v>
      </c>
      <c r="X49" s="4">
        <f>LION.JK!J49</f>
        <v>4250</v>
      </c>
      <c r="Y49" s="4">
        <f>LMAS.JK!J49</f>
        <v>50</v>
      </c>
    </row>
    <row r="50" spans="1:25" x14ac:dyDescent="0.2">
      <c r="A50" s="78">
        <v>40827</v>
      </c>
      <c r="B50" s="4">
        <v>3769.18</v>
      </c>
      <c r="C50" s="4">
        <f>AALI.JK!J50</f>
        <v>17000</v>
      </c>
      <c r="D50" s="4">
        <f>ABDA.JK!J50</f>
        <v>630</v>
      </c>
      <c r="E50" s="4">
        <f>ACES.JK!J50</f>
        <v>3400</v>
      </c>
      <c r="F50" s="4">
        <f>ADES.JK!J50</f>
        <v>1000</v>
      </c>
      <c r="G50" s="4">
        <f>ADHI.JK!J50</f>
        <v>495</v>
      </c>
      <c r="H50" s="4">
        <f>ADMF.JK!J50</f>
        <v>10250</v>
      </c>
      <c r="I50" s="4">
        <f>ADMG.JK!J50</f>
        <v>520</v>
      </c>
      <c r="J50" s="4">
        <f>AGRO.JK!J50</f>
        <v>126</v>
      </c>
      <c r="K50" s="4">
        <f>AHAP.JK!J50</f>
        <v>147</v>
      </c>
      <c r="L50" s="4">
        <f>AIMS.JK!J50</f>
        <v>245</v>
      </c>
      <c r="M50" s="4">
        <f>AISA.JK!J50</f>
        <v>680</v>
      </c>
      <c r="N50" s="4">
        <f>AKKU.JK!J50</f>
        <v>150</v>
      </c>
      <c r="O50" s="4">
        <f>AKPI.JK!J50</f>
        <v>1300</v>
      </c>
      <c r="P50" s="4">
        <f>KLBF.JK!J50</f>
        <v>3400</v>
      </c>
      <c r="Q50" s="4">
        <f>KOIN.JK!J50</f>
        <v>175</v>
      </c>
      <c r="R50" s="4">
        <f>KONI.JK!J50</f>
        <v>165</v>
      </c>
      <c r="S50" s="4">
        <f>KPIG.JK!J50</f>
        <v>670</v>
      </c>
      <c r="T50" s="4">
        <f>KREN.JK!J50</f>
        <v>620</v>
      </c>
      <c r="U50" s="4">
        <f>LAMI.JK!J50</f>
        <v>166</v>
      </c>
      <c r="V50" s="4">
        <f>LAPD.JK!J50</f>
        <v>195</v>
      </c>
      <c r="W50" s="4">
        <f>LCGP.JK!J50</f>
        <v>50</v>
      </c>
      <c r="X50" s="4">
        <f>LION.JK!J50</f>
        <v>4400</v>
      </c>
      <c r="Y50" s="4">
        <f>LMAS.JK!J50</f>
        <v>50</v>
      </c>
    </row>
    <row r="51" spans="1:25" x14ac:dyDescent="0.2">
      <c r="A51" s="78">
        <v>40826</v>
      </c>
      <c r="B51" s="4">
        <v>3768.18</v>
      </c>
      <c r="C51" s="4">
        <f>AALI.JK!J51</f>
        <v>16700</v>
      </c>
      <c r="D51" s="4">
        <f>ABDA.JK!J51</f>
        <v>580</v>
      </c>
      <c r="E51" s="4">
        <f>ACES.JK!J51</f>
        <v>3400</v>
      </c>
      <c r="F51" s="4">
        <f>ADES.JK!J51</f>
        <v>990</v>
      </c>
      <c r="G51" s="4">
        <f>ADHI.JK!J51</f>
        <v>485</v>
      </c>
      <c r="H51" s="4">
        <f>ADMF.JK!J51</f>
        <v>9750</v>
      </c>
      <c r="I51" s="4">
        <f>ADMG.JK!J51</f>
        <v>510</v>
      </c>
      <c r="J51" s="4">
        <f>AGRO.JK!J51</f>
        <v>124</v>
      </c>
      <c r="K51" s="4">
        <f>AHAP.JK!J51</f>
        <v>141</v>
      </c>
      <c r="L51" s="4">
        <f>AIMS.JK!J51</f>
        <v>240</v>
      </c>
      <c r="M51" s="4">
        <f>AISA.JK!J51</f>
        <v>660</v>
      </c>
      <c r="N51" s="4">
        <f>AKKU.JK!J51</f>
        <v>150</v>
      </c>
      <c r="O51" s="4">
        <f>AKPI.JK!J51</f>
        <v>1200</v>
      </c>
      <c r="P51" s="4">
        <f>KLBF.JK!J51</f>
        <v>3375</v>
      </c>
      <c r="Q51" s="4">
        <f>KOIN.JK!J51</f>
        <v>154</v>
      </c>
      <c r="R51" s="4">
        <f>KONI.JK!J51</f>
        <v>165</v>
      </c>
      <c r="S51" s="4">
        <f>KPIG.JK!J51</f>
        <v>670</v>
      </c>
      <c r="T51" s="4">
        <f>KREN.JK!J51</f>
        <v>600</v>
      </c>
      <c r="U51" s="4">
        <f>LAMI.JK!J51</f>
        <v>163</v>
      </c>
      <c r="V51" s="4">
        <f>LAPD.JK!J51</f>
        <v>120</v>
      </c>
      <c r="W51" s="4">
        <f>LCGP.JK!J51</f>
        <v>50</v>
      </c>
      <c r="X51" s="4">
        <f>LION.JK!J51</f>
        <v>4200</v>
      </c>
      <c r="Y51" s="4">
        <f>LMAS.JK!J51</f>
        <v>50</v>
      </c>
    </row>
    <row r="52" spans="1:25" x14ac:dyDescent="0.2">
      <c r="A52" s="78">
        <v>40823</v>
      </c>
      <c r="B52" s="4">
        <v>3765.18</v>
      </c>
      <c r="C52" s="4">
        <f>AALI.JK!J52</f>
        <v>17100</v>
      </c>
      <c r="D52" s="4">
        <f>ABDA.JK!J52</f>
        <v>570</v>
      </c>
      <c r="E52" s="4">
        <f>ACES.JK!J52</f>
        <v>3500</v>
      </c>
      <c r="F52" s="4">
        <f>ADES.JK!J52</f>
        <v>980</v>
      </c>
      <c r="G52" s="4">
        <f>ADHI.JK!J52</f>
        <v>475</v>
      </c>
      <c r="H52" s="4">
        <f>ADMF.JK!J52</f>
        <v>9650</v>
      </c>
      <c r="I52" s="4">
        <f>ADMG.JK!J52</f>
        <v>510</v>
      </c>
      <c r="J52" s="4">
        <f>AGRO.JK!J52</f>
        <v>127</v>
      </c>
      <c r="K52" s="4">
        <f>AHAP.JK!J52</f>
        <v>140</v>
      </c>
      <c r="L52" s="4">
        <f>AIMS.JK!J52</f>
        <v>240</v>
      </c>
      <c r="M52" s="4">
        <f>AISA.JK!J52</f>
        <v>650</v>
      </c>
      <c r="N52" s="4">
        <f>AKKU.JK!J52</f>
        <v>150</v>
      </c>
      <c r="O52" s="4">
        <f>AKPI.JK!J52</f>
        <v>1230</v>
      </c>
      <c r="P52" s="4">
        <f>KLBF.JK!J52</f>
        <v>3325</v>
      </c>
      <c r="Q52" s="4">
        <f>KOIN.JK!J52</f>
        <v>171</v>
      </c>
      <c r="R52" s="4">
        <f>KONI.JK!J52</f>
        <v>225</v>
      </c>
      <c r="S52" s="4">
        <f>KPIG.JK!J52</f>
        <v>710</v>
      </c>
      <c r="T52" s="4">
        <f>KREN.JK!J52</f>
        <v>600</v>
      </c>
      <c r="U52" s="4">
        <f>LAMI.JK!J52</f>
        <v>165</v>
      </c>
      <c r="V52" s="4">
        <f>LAPD.JK!J52</f>
        <v>220</v>
      </c>
      <c r="W52" s="4">
        <f>LCGP.JK!J52</f>
        <v>50</v>
      </c>
      <c r="X52" s="4">
        <f>LION.JK!J52</f>
        <v>4200</v>
      </c>
      <c r="Y52" s="4">
        <f>LMAS.JK!J52</f>
        <v>50</v>
      </c>
    </row>
    <row r="53" spans="1:25" x14ac:dyDescent="0.2">
      <c r="A53" s="78">
        <v>40822</v>
      </c>
      <c r="B53" s="4">
        <v>3764.18</v>
      </c>
      <c r="C53" s="4">
        <f>AALI.JK!J53</f>
        <v>17650</v>
      </c>
      <c r="D53" s="4">
        <f>ABDA.JK!J53</f>
        <v>610</v>
      </c>
      <c r="E53" s="4">
        <f>ACES.JK!J53</f>
        <v>3200</v>
      </c>
      <c r="F53" s="4">
        <f>ADES.JK!J53</f>
        <v>990</v>
      </c>
      <c r="G53" s="4">
        <f>ADHI.JK!J53</f>
        <v>490</v>
      </c>
      <c r="H53" s="4">
        <f>ADMF.JK!J53</f>
        <v>9800</v>
      </c>
      <c r="I53" s="4">
        <f>ADMG.JK!J53</f>
        <v>520</v>
      </c>
      <c r="J53" s="4">
        <f>AGRO.JK!J53</f>
        <v>127</v>
      </c>
      <c r="K53" s="4">
        <f>AHAP.JK!J53</f>
        <v>151</v>
      </c>
      <c r="L53" s="4">
        <f>AIMS.JK!J53</f>
        <v>250</v>
      </c>
      <c r="M53" s="4">
        <f>AISA.JK!J53</f>
        <v>690</v>
      </c>
      <c r="N53" s="4">
        <f>AKKU.JK!J53</f>
        <v>150</v>
      </c>
      <c r="O53" s="4">
        <f>AKPI.JK!J53</f>
        <v>1250</v>
      </c>
      <c r="P53" s="4">
        <f>KLBF.JK!J53</f>
        <v>3350</v>
      </c>
      <c r="Q53" s="4">
        <f>KOIN.JK!J53</f>
        <v>148</v>
      </c>
      <c r="R53" s="4">
        <f>KONI.JK!J53</f>
        <v>245</v>
      </c>
      <c r="S53" s="4">
        <f>KPIG.JK!J53</f>
        <v>720</v>
      </c>
      <c r="T53" s="4">
        <f>KREN.JK!J53</f>
        <v>600</v>
      </c>
      <c r="U53" s="4">
        <f>LAMI.JK!J53</f>
        <v>173</v>
      </c>
      <c r="V53" s="4">
        <f>LAPD.JK!J53</f>
        <v>190</v>
      </c>
      <c r="W53" s="4">
        <f>LCGP.JK!J53</f>
        <v>50</v>
      </c>
      <c r="X53" s="4">
        <f>LION.JK!J53</f>
        <v>4200</v>
      </c>
      <c r="Y53" s="4">
        <f>LMAS.JK!J53</f>
        <v>50</v>
      </c>
    </row>
    <row r="54" spans="1:25" x14ac:dyDescent="0.2">
      <c r="A54" s="78">
        <v>40821</v>
      </c>
      <c r="B54" s="4">
        <v>3763.18</v>
      </c>
      <c r="C54" s="4">
        <f>AALI.JK!J54</f>
        <v>16950</v>
      </c>
      <c r="D54" s="4">
        <f>ABDA.JK!J54</f>
        <v>590</v>
      </c>
      <c r="E54" s="4">
        <f>ACES.JK!J54</f>
        <v>3175</v>
      </c>
      <c r="F54" s="4">
        <f>ADES.JK!J54</f>
        <v>960</v>
      </c>
      <c r="G54" s="4">
        <f>ADHI.JK!J54</f>
        <v>460</v>
      </c>
      <c r="H54" s="4">
        <f>ADMF.JK!J54</f>
        <v>9500</v>
      </c>
      <c r="I54" s="4">
        <f>ADMG.JK!J54</f>
        <v>490</v>
      </c>
      <c r="J54" s="4">
        <f>AGRO.JK!J54</f>
        <v>127</v>
      </c>
      <c r="K54" s="4">
        <f>AHAP.JK!J54</f>
        <v>121</v>
      </c>
      <c r="L54" s="4">
        <f>AIMS.JK!J54</f>
        <v>250</v>
      </c>
      <c r="M54" s="4">
        <f>AISA.JK!J54</f>
        <v>600</v>
      </c>
      <c r="N54" s="4">
        <f>AKKU.JK!J54</f>
        <v>150</v>
      </c>
      <c r="O54" s="4">
        <f>AKPI.JK!J54</f>
        <v>1120</v>
      </c>
      <c r="P54" s="4">
        <f>KLBF.JK!J54</f>
        <v>3200</v>
      </c>
      <c r="Q54" s="4">
        <f>KOIN.JK!J54</f>
        <v>148</v>
      </c>
      <c r="R54" s="4">
        <f>KONI.JK!J54</f>
        <v>225</v>
      </c>
      <c r="S54" s="4">
        <f>KPIG.JK!J54</f>
        <v>710</v>
      </c>
      <c r="T54" s="4">
        <f>KREN.JK!J54</f>
        <v>580</v>
      </c>
      <c r="U54" s="4">
        <f>LAMI.JK!J54</f>
        <v>176</v>
      </c>
      <c r="V54" s="4">
        <f>LAPD.JK!J54</f>
        <v>200</v>
      </c>
      <c r="W54" s="4">
        <f>LCGP.JK!J54</f>
        <v>50</v>
      </c>
      <c r="X54" s="4">
        <f>LION.JK!J54</f>
        <v>4500</v>
      </c>
      <c r="Y54" s="4">
        <f>LMAS.JK!J54</f>
        <v>50</v>
      </c>
    </row>
    <row r="55" spans="1:25" x14ac:dyDescent="0.2">
      <c r="A55" s="78">
        <v>40820</v>
      </c>
      <c r="B55" s="4">
        <v>3762.18</v>
      </c>
      <c r="C55" s="4">
        <f>AALI.JK!J55</f>
        <v>17000</v>
      </c>
      <c r="D55" s="4">
        <f>ABDA.JK!J55</f>
        <v>550</v>
      </c>
      <c r="E55" s="4">
        <f>ACES.JK!J55</f>
        <v>3100</v>
      </c>
      <c r="F55" s="4">
        <f>ADES.JK!J55</f>
        <v>930</v>
      </c>
      <c r="G55" s="4">
        <f>ADHI.JK!J55</f>
        <v>455</v>
      </c>
      <c r="H55" s="4">
        <f>ADMF.JK!J55</f>
        <v>9500</v>
      </c>
      <c r="I55" s="4">
        <f>ADMG.JK!J55</f>
        <v>485</v>
      </c>
      <c r="J55" s="4">
        <f>AGRO.JK!J55</f>
        <v>130</v>
      </c>
      <c r="K55" s="4">
        <f>AHAP.JK!J55</f>
        <v>126</v>
      </c>
      <c r="L55" s="4">
        <f>AIMS.JK!J55</f>
        <v>200</v>
      </c>
      <c r="M55" s="4">
        <f>AISA.JK!J55</f>
        <v>600</v>
      </c>
      <c r="N55" s="4">
        <f>AKKU.JK!J55</f>
        <v>98</v>
      </c>
      <c r="O55" s="4">
        <f>AKPI.JK!J55</f>
        <v>1000</v>
      </c>
      <c r="P55" s="4">
        <f>KLBF.JK!J55</f>
        <v>3100</v>
      </c>
      <c r="Q55" s="4">
        <f>KOIN.JK!J55</f>
        <v>180</v>
      </c>
      <c r="R55" s="4">
        <f>KONI.JK!J55</f>
        <v>184</v>
      </c>
      <c r="S55" s="4">
        <f>KPIG.JK!J55</f>
        <v>690</v>
      </c>
      <c r="T55" s="4">
        <f>KREN.JK!J55</f>
        <v>580</v>
      </c>
      <c r="U55" s="4">
        <f>LAMI.JK!J55</f>
        <v>175</v>
      </c>
      <c r="V55" s="4">
        <f>LAPD.JK!J55</f>
        <v>121</v>
      </c>
      <c r="W55" s="4">
        <f>LCGP.JK!J55</f>
        <v>50</v>
      </c>
      <c r="X55" s="4">
        <f>LION.JK!J55</f>
        <v>5000</v>
      </c>
      <c r="Y55" s="4">
        <f>LMAS.JK!J55</f>
        <v>50</v>
      </c>
    </row>
    <row r="56" spans="1:25" x14ac:dyDescent="0.2">
      <c r="A56" s="78">
        <v>40819</v>
      </c>
      <c r="B56" s="4">
        <v>3761.18</v>
      </c>
      <c r="C56" s="4">
        <f>AALI.JK!J56</f>
        <v>17300</v>
      </c>
      <c r="D56" s="4">
        <f>ABDA.JK!J56</f>
        <v>560</v>
      </c>
      <c r="E56" s="4">
        <f>ACES.JK!J56</f>
        <v>3275</v>
      </c>
      <c r="F56" s="4">
        <f>ADES.JK!J56</f>
        <v>950</v>
      </c>
      <c r="G56" s="4">
        <f>ADHI.JK!J56</f>
        <v>480</v>
      </c>
      <c r="H56" s="4">
        <f>ADMF.JK!J56</f>
        <v>9650</v>
      </c>
      <c r="I56" s="4">
        <f>ADMG.JK!J56</f>
        <v>495</v>
      </c>
      <c r="J56" s="4">
        <f>AGRO.JK!J56</f>
        <v>127</v>
      </c>
      <c r="K56" s="4">
        <f>AHAP.JK!J56</f>
        <v>150</v>
      </c>
      <c r="L56" s="4">
        <f>AIMS.JK!J56</f>
        <v>155</v>
      </c>
      <c r="M56" s="4">
        <f>AISA.JK!J56</f>
        <v>620</v>
      </c>
      <c r="N56" s="4">
        <f>AKKU.JK!J56</f>
        <v>150</v>
      </c>
      <c r="O56" s="4">
        <f>AKPI.JK!J56</f>
        <v>1000</v>
      </c>
      <c r="P56" s="4">
        <f>KLBF.JK!J56</f>
        <v>3050</v>
      </c>
      <c r="Q56" s="4">
        <f>KOIN.JK!J56</f>
        <v>178</v>
      </c>
      <c r="R56" s="4">
        <f>KONI.JK!J56</f>
        <v>185</v>
      </c>
      <c r="S56" s="4">
        <f>KPIG.JK!J56</f>
        <v>660</v>
      </c>
      <c r="T56" s="4">
        <f>KREN.JK!J56</f>
        <v>580</v>
      </c>
      <c r="U56" s="4">
        <f>LAMI.JK!J56</f>
        <v>173</v>
      </c>
      <c r="V56" s="4">
        <f>LAPD.JK!J56</f>
        <v>121</v>
      </c>
      <c r="W56" s="4">
        <f>LCGP.JK!J56</f>
        <v>50</v>
      </c>
      <c r="X56" s="4">
        <f>LION.JK!J56</f>
        <v>6300</v>
      </c>
      <c r="Y56" s="4">
        <f>LMAS.JK!J56</f>
        <v>50</v>
      </c>
    </row>
    <row r="57" spans="1:25" x14ac:dyDescent="0.2">
      <c r="A57" s="78">
        <v>40816</v>
      </c>
      <c r="B57" s="4">
        <v>3758.18</v>
      </c>
      <c r="C57" s="4">
        <f>AALI.JK!J57</f>
        <v>19300</v>
      </c>
      <c r="D57" s="4">
        <f>ABDA.JK!J57</f>
        <v>600</v>
      </c>
      <c r="E57" s="4">
        <f>ACES.JK!J57</f>
        <v>3300</v>
      </c>
      <c r="F57" s="4">
        <f>ADES.JK!J57</f>
        <v>1000</v>
      </c>
      <c r="G57" s="4">
        <f>ADHI.JK!J57</f>
        <v>510</v>
      </c>
      <c r="H57" s="4">
        <f>ADMF.JK!J57</f>
        <v>10000</v>
      </c>
      <c r="I57" s="4">
        <f>ADMG.JK!J57</f>
        <v>570</v>
      </c>
      <c r="J57" s="4">
        <f>AGRO.JK!J57</f>
        <v>137</v>
      </c>
      <c r="K57" s="4">
        <f>AHAP.JK!J57</f>
        <v>175</v>
      </c>
      <c r="L57" s="4">
        <f>AIMS.JK!J57</f>
        <v>160</v>
      </c>
      <c r="M57" s="4">
        <f>AISA.JK!J57</f>
        <v>670</v>
      </c>
      <c r="N57" s="4">
        <f>AKKU.JK!J57</f>
        <v>120</v>
      </c>
      <c r="O57" s="4">
        <f>AKPI.JK!J57</f>
        <v>1000</v>
      </c>
      <c r="P57" s="4">
        <f>KLBF.JK!J57</f>
        <v>3250</v>
      </c>
      <c r="Q57" s="4">
        <f>KOIN.JK!J57</f>
        <v>175</v>
      </c>
      <c r="R57" s="4">
        <f>KONI.JK!J57</f>
        <v>150</v>
      </c>
      <c r="S57" s="4">
        <f>KPIG.JK!J57</f>
        <v>660</v>
      </c>
      <c r="T57" s="4">
        <f>KREN.JK!J57</f>
        <v>590</v>
      </c>
      <c r="U57" s="4">
        <f>LAMI.JK!J57</f>
        <v>176</v>
      </c>
      <c r="V57" s="4">
        <f>LAPD.JK!J57</f>
        <v>121</v>
      </c>
      <c r="W57" s="4">
        <f>LCGP.JK!J57</f>
        <v>50</v>
      </c>
      <c r="X57" s="4">
        <f>LION.JK!J57</f>
        <v>5000</v>
      </c>
      <c r="Y57" s="4">
        <f>LMAS.JK!J57</f>
        <v>50</v>
      </c>
    </row>
    <row r="58" spans="1:25" x14ac:dyDescent="0.2">
      <c r="A58" s="78">
        <v>40815</v>
      </c>
      <c r="B58" s="4">
        <v>3757.18</v>
      </c>
      <c r="C58" s="4">
        <f>AALI.JK!J58</f>
        <v>19300</v>
      </c>
      <c r="D58" s="4">
        <f>ABDA.JK!J58</f>
        <v>620</v>
      </c>
      <c r="E58" s="4">
        <f>ACES.JK!J58</f>
        <v>3350</v>
      </c>
      <c r="F58" s="4">
        <f>ADES.JK!J58</f>
        <v>1000</v>
      </c>
      <c r="G58" s="4">
        <f>ADHI.JK!J58</f>
        <v>510</v>
      </c>
      <c r="H58" s="4">
        <f>ADMF.JK!J58</f>
        <v>10050</v>
      </c>
      <c r="I58" s="4">
        <f>ADMG.JK!J58</f>
        <v>600</v>
      </c>
      <c r="J58" s="4">
        <f>AGRO.JK!J58</f>
        <v>137</v>
      </c>
      <c r="K58" s="4">
        <f>AHAP.JK!J58</f>
        <v>176</v>
      </c>
      <c r="L58" s="4">
        <f>AIMS.JK!J58</f>
        <v>190</v>
      </c>
      <c r="M58" s="4">
        <f>AISA.JK!J58</f>
        <v>680</v>
      </c>
      <c r="N58" s="4">
        <f>AKKU.JK!J58</f>
        <v>170</v>
      </c>
      <c r="O58" s="4">
        <f>AKPI.JK!J58</f>
        <v>1000</v>
      </c>
      <c r="P58" s="4">
        <f>KLBF.JK!J58</f>
        <v>3275</v>
      </c>
      <c r="Q58" s="4">
        <f>KOIN.JK!J58</f>
        <v>205</v>
      </c>
      <c r="R58" s="4">
        <f>KONI.JK!J58</f>
        <v>200</v>
      </c>
      <c r="S58" s="4">
        <f>KPIG.JK!J58</f>
        <v>650</v>
      </c>
      <c r="T58" s="4">
        <f>KREN.JK!J58</f>
        <v>620</v>
      </c>
      <c r="U58" s="4">
        <f>LAMI.JK!J58</f>
        <v>200</v>
      </c>
      <c r="V58" s="4">
        <f>LAPD.JK!J58</f>
        <v>121</v>
      </c>
      <c r="W58" s="4">
        <f>LCGP.JK!J58</f>
        <v>50</v>
      </c>
      <c r="X58" s="4">
        <f>LION.JK!J58</f>
        <v>5250</v>
      </c>
      <c r="Y58" s="4">
        <f>LMAS.JK!J58</f>
        <v>50</v>
      </c>
    </row>
    <row r="59" spans="1:25" x14ac:dyDescent="0.2">
      <c r="A59" s="78">
        <v>40814</v>
      </c>
      <c r="B59" s="4">
        <v>3756.18</v>
      </c>
      <c r="C59" s="4">
        <f>AALI.JK!J59</f>
        <v>19350</v>
      </c>
      <c r="D59" s="4">
        <f>ABDA.JK!J59</f>
        <v>630</v>
      </c>
      <c r="E59" s="4">
        <f>ACES.JK!J59</f>
        <v>3350</v>
      </c>
      <c r="F59" s="4">
        <f>ADES.JK!J59</f>
        <v>990</v>
      </c>
      <c r="G59" s="4">
        <f>ADHI.JK!J59</f>
        <v>500</v>
      </c>
      <c r="H59" s="4">
        <f>ADMF.JK!J59</f>
        <v>10000</v>
      </c>
      <c r="I59" s="4">
        <f>ADMG.JK!J59</f>
        <v>570</v>
      </c>
      <c r="J59" s="4">
        <f>AGRO.JK!J59</f>
        <v>135</v>
      </c>
      <c r="K59" s="4">
        <f>AHAP.JK!J59</f>
        <v>190</v>
      </c>
      <c r="L59" s="4">
        <f>AIMS.JK!J59</f>
        <v>200</v>
      </c>
      <c r="M59" s="4">
        <f>AISA.JK!J59</f>
        <v>670</v>
      </c>
      <c r="N59" s="4">
        <f>AKKU.JK!J59</f>
        <v>189</v>
      </c>
      <c r="O59" s="4">
        <f>AKPI.JK!J59</f>
        <v>1000</v>
      </c>
      <c r="P59" s="4">
        <f>KLBF.JK!J59</f>
        <v>3225</v>
      </c>
      <c r="Q59" s="4">
        <f>KOIN.JK!J59</f>
        <v>198</v>
      </c>
      <c r="R59" s="4">
        <f>KONI.JK!J59</f>
        <v>195</v>
      </c>
      <c r="S59" s="4">
        <f>KPIG.JK!J59</f>
        <v>660</v>
      </c>
      <c r="T59" s="4">
        <f>KREN.JK!J59</f>
        <v>660</v>
      </c>
      <c r="U59" s="4">
        <f>LAMI.JK!J59</f>
        <v>185</v>
      </c>
      <c r="V59" s="4">
        <f>LAPD.JK!J59</f>
        <v>192</v>
      </c>
      <c r="W59" s="4">
        <f>LCGP.JK!J59</f>
        <v>50</v>
      </c>
      <c r="X59" s="4">
        <f>LION.JK!J59</f>
        <v>5250</v>
      </c>
      <c r="Y59" s="4">
        <f>LMAS.JK!J59</f>
        <v>50</v>
      </c>
    </row>
    <row r="60" spans="1:25" x14ac:dyDescent="0.2">
      <c r="A60" s="78">
        <v>40813</v>
      </c>
      <c r="B60" s="4">
        <v>3755.18</v>
      </c>
      <c r="C60" s="4">
        <f>AALI.JK!J60</f>
        <v>19400</v>
      </c>
      <c r="D60" s="4">
        <f>ABDA.JK!J60</f>
        <v>620</v>
      </c>
      <c r="E60" s="4">
        <f>ACES.JK!J60</f>
        <v>3200</v>
      </c>
      <c r="F60" s="4">
        <f>ADES.JK!J60</f>
        <v>1050</v>
      </c>
      <c r="G60" s="4">
        <f>ADHI.JK!J60</f>
        <v>500</v>
      </c>
      <c r="H60" s="4">
        <f>ADMF.JK!J60</f>
        <v>10150</v>
      </c>
      <c r="I60" s="4">
        <f>ADMG.JK!J60</f>
        <v>560</v>
      </c>
      <c r="J60" s="4">
        <f>AGRO.JK!J60</f>
        <v>135</v>
      </c>
      <c r="K60" s="4">
        <f>AHAP.JK!J60</f>
        <v>187</v>
      </c>
      <c r="L60" s="4">
        <f>AIMS.JK!J60</f>
        <v>160</v>
      </c>
      <c r="M60" s="4">
        <f>AISA.JK!J60</f>
        <v>680</v>
      </c>
      <c r="N60" s="4">
        <f>AKKU.JK!J60</f>
        <v>150</v>
      </c>
      <c r="O60" s="4">
        <f>AKPI.JK!J60</f>
        <v>960</v>
      </c>
      <c r="P60" s="4">
        <f>KLBF.JK!J60</f>
        <v>3100</v>
      </c>
      <c r="Q60" s="4">
        <f>KOIN.JK!J60</f>
        <v>183</v>
      </c>
      <c r="R60" s="4">
        <f>KONI.JK!J60</f>
        <v>195</v>
      </c>
      <c r="S60" s="4">
        <f>KPIG.JK!J60</f>
        <v>690</v>
      </c>
      <c r="T60" s="4">
        <f>KREN.JK!J60</f>
        <v>660</v>
      </c>
      <c r="U60" s="4">
        <f>LAMI.JK!J60</f>
        <v>180</v>
      </c>
      <c r="V60" s="4">
        <f>LAPD.JK!J60</f>
        <v>188</v>
      </c>
      <c r="W60" s="4">
        <f>LCGP.JK!J60</f>
        <v>50</v>
      </c>
      <c r="X60" s="4">
        <f>LION.JK!J60</f>
        <v>5250</v>
      </c>
      <c r="Y60" s="4">
        <f>LMAS.JK!J60</f>
        <v>50</v>
      </c>
    </row>
    <row r="61" spans="1:25" x14ac:dyDescent="0.2">
      <c r="A61" s="78">
        <v>40812</v>
      </c>
      <c r="B61" s="4">
        <v>3754.18</v>
      </c>
      <c r="C61" s="4">
        <f>AALI.JK!J61</f>
        <v>18800</v>
      </c>
      <c r="D61" s="4">
        <f>ABDA.JK!J61</f>
        <v>570</v>
      </c>
      <c r="E61" s="4">
        <f>ACES.JK!J61</f>
        <v>3100</v>
      </c>
      <c r="F61" s="4">
        <f>ADES.JK!J61</f>
        <v>990</v>
      </c>
      <c r="G61" s="4">
        <f>ADHI.JK!J61</f>
        <v>465</v>
      </c>
      <c r="H61" s="4">
        <f>ADMF.JK!J61</f>
        <v>9600</v>
      </c>
      <c r="I61" s="4">
        <f>ADMG.JK!J61</f>
        <v>495</v>
      </c>
      <c r="J61" s="4">
        <f>AGRO.JK!J61</f>
        <v>133</v>
      </c>
      <c r="K61" s="4">
        <f>AHAP.JK!J61</f>
        <v>193</v>
      </c>
      <c r="L61" s="4">
        <f>AIMS.JK!J61</f>
        <v>205</v>
      </c>
      <c r="M61" s="4">
        <f>AISA.JK!J61</f>
        <v>680</v>
      </c>
      <c r="N61" s="4">
        <f>AKKU.JK!J61</f>
        <v>200</v>
      </c>
      <c r="O61" s="4">
        <f>AKPI.JK!J61</f>
        <v>910</v>
      </c>
      <c r="P61" s="4">
        <f>KLBF.JK!J61</f>
        <v>2950</v>
      </c>
      <c r="Q61" s="4">
        <f>KOIN.JK!J61</f>
        <v>117</v>
      </c>
      <c r="R61" s="4">
        <f>KONI.JK!J61</f>
        <v>195</v>
      </c>
      <c r="S61" s="4">
        <f>KPIG.JK!J61</f>
        <v>630</v>
      </c>
      <c r="T61" s="4">
        <f>KREN.JK!J61</f>
        <v>600</v>
      </c>
      <c r="U61" s="4">
        <f>LAMI.JK!J61</f>
        <v>180</v>
      </c>
      <c r="V61" s="4">
        <f>LAPD.JK!J61</f>
        <v>119</v>
      </c>
      <c r="W61" s="4">
        <f>LCGP.JK!J61</f>
        <v>50</v>
      </c>
      <c r="X61" s="4">
        <f>LION.JK!J61</f>
        <v>5850</v>
      </c>
      <c r="Y61" s="4">
        <f>LMAS.JK!J61</f>
        <v>50</v>
      </c>
    </row>
    <row r="62" spans="1:25" x14ac:dyDescent="0.2">
      <c r="A62" s="78">
        <v>40809</v>
      </c>
      <c r="B62" s="4">
        <v>3751.18</v>
      </c>
      <c r="C62" s="4">
        <f>AALI.JK!J62</f>
        <v>20750</v>
      </c>
      <c r="D62" s="4">
        <f>ABDA.JK!J62</f>
        <v>620</v>
      </c>
      <c r="E62" s="4">
        <f>ACES.JK!J62</f>
        <v>3250</v>
      </c>
      <c r="F62" s="4">
        <f>ADES.JK!J62</f>
        <v>1050</v>
      </c>
      <c r="G62" s="4">
        <f>ADHI.JK!J62</f>
        <v>495</v>
      </c>
      <c r="H62" s="4">
        <f>ADMF.JK!J62</f>
        <v>10000</v>
      </c>
      <c r="I62" s="4">
        <f>ADMG.JK!J62</f>
        <v>580</v>
      </c>
      <c r="J62" s="4">
        <f>AGRO.JK!J62</f>
        <v>138</v>
      </c>
      <c r="K62" s="4">
        <f>AHAP.JK!J62</f>
        <v>127</v>
      </c>
      <c r="L62" s="4">
        <f>AIMS.JK!J62</f>
        <v>240</v>
      </c>
      <c r="M62" s="4">
        <f>AISA.JK!J62</f>
        <v>680</v>
      </c>
      <c r="N62" s="4">
        <f>AKKU.JK!J62</f>
        <v>200</v>
      </c>
      <c r="O62" s="4">
        <f>AKPI.JK!J62</f>
        <v>990</v>
      </c>
      <c r="P62" s="4">
        <f>KLBF.JK!J62</f>
        <v>2900</v>
      </c>
      <c r="Q62" s="4">
        <f>KOIN.JK!J62</f>
        <v>178</v>
      </c>
      <c r="R62" s="4">
        <f>KONI.JK!J62</f>
        <v>195</v>
      </c>
      <c r="S62" s="4">
        <f>KPIG.JK!J62</f>
        <v>730</v>
      </c>
      <c r="T62" s="4">
        <f>KREN.JK!J62</f>
        <v>650</v>
      </c>
      <c r="U62" s="4">
        <f>LAMI.JK!J62</f>
        <v>180</v>
      </c>
      <c r="V62" s="4">
        <f>LAPD.JK!J62</f>
        <v>119</v>
      </c>
      <c r="W62" s="4">
        <f>LCGP.JK!J62</f>
        <v>50</v>
      </c>
      <c r="X62" s="4">
        <f>LION.JK!J62</f>
        <v>6300</v>
      </c>
      <c r="Y62" s="4">
        <f>LMAS.JK!J62</f>
        <v>50</v>
      </c>
    </row>
    <row r="63" spans="1:25" x14ac:dyDescent="0.2">
      <c r="A63" s="78">
        <v>40808</v>
      </c>
      <c r="B63" s="4">
        <v>3750.18</v>
      </c>
      <c r="C63" s="4">
        <f>AALI.JK!J63</f>
        <v>20950</v>
      </c>
      <c r="D63" s="4">
        <f>ABDA.JK!J63</f>
        <v>610</v>
      </c>
      <c r="E63" s="4">
        <f>ACES.JK!J63</f>
        <v>3250</v>
      </c>
      <c r="F63" s="4">
        <f>ADES.JK!J63</f>
        <v>1070</v>
      </c>
      <c r="G63" s="4">
        <f>ADHI.JK!J63</f>
        <v>510</v>
      </c>
      <c r="H63" s="4">
        <f>ADMF.JK!J63</f>
        <v>9900</v>
      </c>
      <c r="I63" s="4">
        <f>ADMG.JK!J63</f>
        <v>580</v>
      </c>
      <c r="J63" s="4">
        <f>AGRO.JK!J63</f>
        <v>141</v>
      </c>
      <c r="K63" s="4">
        <f>AHAP.JK!J63</f>
        <v>127</v>
      </c>
      <c r="L63" s="4">
        <f>AIMS.JK!J63</f>
        <v>215</v>
      </c>
      <c r="M63" s="4">
        <f>AISA.JK!J63</f>
        <v>690</v>
      </c>
      <c r="N63" s="4">
        <f>AKKU.JK!J63</f>
        <v>130</v>
      </c>
      <c r="O63" s="4">
        <f>AKPI.JK!J63</f>
        <v>900</v>
      </c>
      <c r="P63" s="4">
        <f>KLBF.JK!J63</f>
        <v>2825</v>
      </c>
      <c r="Q63" s="4">
        <f>KOIN.JK!J63</f>
        <v>173</v>
      </c>
      <c r="R63" s="4">
        <f>KONI.JK!J63</f>
        <v>200</v>
      </c>
      <c r="S63" s="4">
        <f>KPIG.JK!J63</f>
        <v>700</v>
      </c>
      <c r="T63" s="4">
        <f>KREN.JK!J63</f>
        <v>620</v>
      </c>
      <c r="U63" s="4">
        <f>LAMI.JK!J63</f>
        <v>165</v>
      </c>
      <c r="V63" s="4">
        <f>LAPD.JK!J63</f>
        <v>119</v>
      </c>
      <c r="W63" s="4">
        <f>LCGP.JK!J63</f>
        <v>50</v>
      </c>
      <c r="X63" s="4">
        <f>LION.JK!J63</f>
        <v>6300</v>
      </c>
      <c r="Y63" s="4">
        <f>LMAS.JK!J63</f>
        <v>50</v>
      </c>
    </row>
    <row r="64" spans="1:25" x14ac:dyDescent="0.2">
      <c r="A64" s="78">
        <v>40807</v>
      </c>
      <c r="B64" s="4">
        <v>3749.18</v>
      </c>
      <c r="C64" s="4">
        <f>AALI.JK!J64</f>
        <v>21850</v>
      </c>
      <c r="D64" s="4">
        <f>ABDA.JK!J64</f>
        <v>660</v>
      </c>
      <c r="E64" s="4">
        <f>ACES.JK!J64</f>
        <v>3250</v>
      </c>
      <c r="F64" s="4">
        <f>ADES.JK!J64</f>
        <v>1210</v>
      </c>
      <c r="G64" s="4">
        <f>ADHI.JK!J64</f>
        <v>570</v>
      </c>
      <c r="H64" s="4">
        <f>ADMF.JK!J64</f>
        <v>10800</v>
      </c>
      <c r="I64" s="4">
        <f>ADMG.JK!J64</f>
        <v>680</v>
      </c>
      <c r="J64" s="4">
        <f>AGRO.JK!J64</f>
        <v>151</v>
      </c>
      <c r="K64" s="4">
        <f>AHAP.JK!J64</f>
        <v>193</v>
      </c>
      <c r="L64" s="4">
        <f>AIMS.JK!J64</f>
        <v>270</v>
      </c>
      <c r="M64" s="4">
        <f>AISA.JK!J64</f>
        <v>730</v>
      </c>
      <c r="N64" s="4">
        <f>AKKU.JK!J64</f>
        <v>135</v>
      </c>
      <c r="O64" s="4">
        <f>AKPI.JK!J64</f>
        <v>1100</v>
      </c>
      <c r="P64" s="4">
        <f>KLBF.JK!J64</f>
        <v>3400</v>
      </c>
      <c r="Q64" s="4">
        <f>KOIN.JK!J64</f>
        <v>186</v>
      </c>
      <c r="R64" s="4">
        <f>KONI.JK!J64</f>
        <v>205</v>
      </c>
      <c r="S64" s="4">
        <f>KPIG.JK!J64</f>
        <v>740</v>
      </c>
      <c r="T64" s="4">
        <f>KREN.JK!J64</f>
        <v>670</v>
      </c>
      <c r="U64" s="4">
        <f>LAMI.JK!J64</f>
        <v>195</v>
      </c>
      <c r="V64" s="4">
        <f>LAPD.JK!J64</f>
        <v>119</v>
      </c>
      <c r="W64" s="4">
        <f>LCGP.JK!J64</f>
        <v>50</v>
      </c>
      <c r="X64" s="4">
        <f>LION.JK!J64</f>
        <v>6300</v>
      </c>
      <c r="Y64" s="4">
        <f>LMAS.JK!J64</f>
        <v>50</v>
      </c>
    </row>
    <row r="65" spans="1:25" x14ac:dyDescent="0.2">
      <c r="A65" s="78">
        <v>40806</v>
      </c>
      <c r="B65" s="4">
        <v>3748.18</v>
      </c>
      <c r="C65" s="4">
        <f>AALI.JK!J65</f>
        <v>21850</v>
      </c>
      <c r="D65" s="4">
        <f>ABDA.JK!J65</f>
        <v>680</v>
      </c>
      <c r="E65" s="4">
        <f>ACES.JK!J65</f>
        <v>3250</v>
      </c>
      <c r="F65" s="4">
        <f>ADES.JK!J65</f>
        <v>1220</v>
      </c>
      <c r="G65" s="4">
        <f>ADHI.JK!J65</f>
        <v>580</v>
      </c>
      <c r="H65" s="4">
        <f>ADMF.JK!J65</f>
        <v>11000</v>
      </c>
      <c r="I65" s="4">
        <f>ADMG.JK!J65</f>
        <v>700</v>
      </c>
      <c r="J65" s="4">
        <f>AGRO.JK!J65</f>
        <v>149</v>
      </c>
      <c r="K65" s="4">
        <f>AHAP.JK!J65</f>
        <v>151</v>
      </c>
      <c r="L65" s="4">
        <f>AIMS.JK!J65</f>
        <v>173</v>
      </c>
      <c r="M65" s="4">
        <f>AISA.JK!J65</f>
        <v>730</v>
      </c>
      <c r="N65" s="4">
        <f>AKKU.JK!J65</f>
        <v>130</v>
      </c>
      <c r="O65" s="4">
        <f>AKPI.JK!J65</f>
        <v>1220</v>
      </c>
      <c r="P65" s="4">
        <f>KLBF.JK!J65</f>
        <v>3450</v>
      </c>
      <c r="Q65" s="4">
        <f>KOIN.JK!J65</f>
        <v>230</v>
      </c>
      <c r="R65" s="4">
        <f>KONI.JK!J65</f>
        <v>200</v>
      </c>
      <c r="S65" s="4">
        <f>KPIG.JK!J65</f>
        <v>740</v>
      </c>
      <c r="T65" s="4">
        <f>KREN.JK!J65</f>
        <v>690</v>
      </c>
      <c r="U65" s="4">
        <f>LAMI.JK!J65</f>
        <v>195</v>
      </c>
      <c r="V65" s="4">
        <f>LAPD.JK!J65</f>
        <v>119</v>
      </c>
      <c r="W65" s="4">
        <f>LCGP.JK!J65</f>
        <v>50</v>
      </c>
      <c r="X65" s="4">
        <f>LION.JK!J65</f>
        <v>5000</v>
      </c>
      <c r="Y65" s="4">
        <f>LMAS.JK!J65</f>
        <v>50</v>
      </c>
    </row>
    <row r="66" spans="1:25" x14ac:dyDescent="0.2">
      <c r="A66" s="78">
        <v>40805</v>
      </c>
      <c r="B66" s="4">
        <v>3747.18</v>
      </c>
      <c r="C66" s="4">
        <f>AALI.JK!J66</f>
        <v>22000</v>
      </c>
      <c r="D66" s="4">
        <f>ABDA.JK!J66</f>
        <v>660</v>
      </c>
      <c r="E66" s="4">
        <f>ACES.JK!J66</f>
        <v>3200</v>
      </c>
      <c r="F66" s="4">
        <f>ADES.JK!J66</f>
        <v>1210</v>
      </c>
      <c r="G66" s="4">
        <f>ADHI.JK!J66</f>
        <v>580</v>
      </c>
      <c r="H66" s="4">
        <f>ADMF.JK!J66</f>
        <v>10900</v>
      </c>
      <c r="I66" s="4">
        <f>ADMG.JK!J66</f>
        <v>670</v>
      </c>
      <c r="J66" s="4">
        <f>AGRO.JK!J66</f>
        <v>150</v>
      </c>
      <c r="K66" s="4">
        <f>AHAP.JK!J66</f>
        <v>195</v>
      </c>
      <c r="L66" s="4">
        <f>AIMS.JK!J66</f>
        <v>230</v>
      </c>
      <c r="M66" s="4">
        <f>AISA.JK!J66</f>
        <v>720</v>
      </c>
      <c r="N66" s="4">
        <f>AKKU.JK!J66</f>
        <v>130</v>
      </c>
      <c r="O66" s="4">
        <f>AKPI.JK!J66</f>
        <v>1220</v>
      </c>
      <c r="P66" s="4">
        <f>KLBF.JK!J66</f>
        <v>3475</v>
      </c>
      <c r="Q66" s="4">
        <f>KOIN.JK!J66</f>
        <v>230</v>
      </c>
      <c r="R66" s="4">
        <f>KONI.JK!J66</f>
        <v>205</v>
      </c>
      <c r="S66" s="4">
        <f>KPIG.JK!J66</f>
        <v>700</v>
      </c>
      <c r="T66" s="4">
        <f>KREN.JK!J66</f>
        <v>720</v>
      </c>
      <c r="U66" s="4">
        <f>LAMI.JK!J66</f>
        <v>198</v>
      </c>
      <c r="V66" s="4">
        <f>LAPD.JK!J66</f>
        <v>119</v>
      </c>
      <c r="W66" s="4">
        <f>LCGP.JK!J66</f>
        <v>50</v>
      </c>
      <c r="X66" s="4">
        <f>LION.JK!J66</f>
        <v>5000</v>
      </c>
      <c r="Y66" s="4">
        <f>LMAS.JK!J66</f>
        <v>50</v>
      </c>
    </row>
    <row r="67" spans="1:25" x14ac:dyDescent="0.2">
      <c r="A67" s="78">
        <v>40802</v>
      </c>
      <c r="B67" s="4">
        <v>3744.18</v>
      </c>
      <c r="C67" s="4">
        <f>AALI.JK!J67</f>
        <v>22400</v>
      </c>
      <c r="D67" s="4">
        <f>ABDA.JK!J67</f>
        <v>680</v>
      </c>
      <c r="E67" s="4">
        <f>ACES.JK!J67</f>
        <v>3275</v>
      </c>
      <c r="F67" s="4">
        <f>ADES.JK!J67</f>
        <v>1250</v>
      </c>
      <c r="G67" s="4">
        <f>ADHI.JK!J67</f>
        <v>590</v>
      </c>
      <c r="H67" s="4">
        <f>ADMF.JK!J67</f>
        <v>11000</v>
      </c>
      <c r="I67" s="4">
        <f>ADMG.JK!J67</f>
        <v>710</v>
      </c>
      <c r="J67" s="4">
        <f>AGRO.JK!J67</f>
        <v>149</v>
      </c>
      <c r="K67" s="4">
        <f>AHAP.JK!J67</f>
        <v>197</v>
      </c>
      <c r="L67" s="4">
        <f>AIMS.JK!J67</f>
        <v>143</v>
      </c>
      <c r="M67" s="4">
        <f>AISA.JK!J67</f>
        <v>750</v>
      </c>
      <c r="N67" s="4">
        <f>AKKU.JK!J67</f>
        <v>140</v>
      </c>
      <c r="O67" s="4">
        <f>AKPI.JK!J67</f>
        <v>1240</v>
      </c>
      <c r="P67" s="4">
        <f>KLBF.JK!J67</f>
        <v>3550</v>
      </c>
      <c r="Q67" s="4">
        <f>KOIN.JK!J67</f>
        <v>240</v>
      </c>
      <c r="R67" s="4">
        <f>KONI.JK!J67</f>
        <v>205</v>
      </c>
      <c r="S67" s="4">
        <f>KPIG.JK!J67</f>
        <v>720</v>
      </c>
      <c r="T67" s="4">
        <f>KREN.JK!J67</f>
        <v>730</v>
      </c>
      <c r="U67" s="4">
        <f>LAMI.JK!J67</f>
        <v>200</v>
      </c>
      <c r="V67" s="4">
        <f>LAPD.JK!J67</f>
        <v>119</v>
      </c>
      <c r="W67" s="4">
        <f>LCGP.JK!J67</f>
        <v>50</v>
      </c>
      <c r="X67" s="4">
        <f>LION.JK!J67</f>
        <v>4300</v>
      </c>
      <c r="Y67" s="4">
        <f>LMAS.JK!J67</f>
        <v>50</v>
      </c>
    </row>
    <row r="68" spans="1:25" x14ac:dyDescent="0.2">
      <c r="A68" s="78">
        <v>40801</v>
      </c>
      <c r="B68" s="4">
        <v>3743.18</v>
      </c>
      <c r="C68" s="4">
        <f>AALI.JK!J68</f>
        <v>21800</v>
      </c>
      <c r="D68" s="4">
        <f>ABDA.JK!J68</f>
        <v>670</v>
      </c>
      <c r="E68" s="4">
        <f>ACES.JK!J68</f>
        <v>3300</v>
      </c>
      <c r="F68" s="4">
        <f>ADES.JK!J68</f>
        <v>1250</v>
      </c>
      <c r="G68" s="4">
        <f>ADHI.JK!J68</f>
        <v>590</v>
      </c>
      <c r="H68" s="4">
        <f>ADMF.JK!J68</f>
        <v>11000</v>
      </c>
      <c r="I68" s="4">
        <f>ADMG.JK!J68</f>
        <v>700</v>
      </c>
      <c r="J68" s="4">
        <f>AGRO.JK!J68</f>
        <v>151</v>
      </c>
      <c r="K68" s="4">
        <f>AHAP.JK!J68</f>
        <v>134</v>
      </c>
      <c r="L68" s="4">
        <f>AIMS.JK!J68</f>
        <v>200</v>
      </c>
      <c r="M68" s="4">
        <f>AISA.JK!J68</f>
        <v>750</v>
      </c>
      <c r="N68" s="4">
        <f>AKKU.JK!J68</f>
        <v>150</v>
      </c>
      <c r="O68" s="4">
        <f>AKPI.JK!J68</f>
        <v>1200</v>
      </c>
      <c r="P68" s="4">
        <f>KLBF.JK!J68</f>
        <v>3450</v>
      </c>
      <c r="Q68" s="4">
        <f>KOIN.JK!J68</f>
        <v>240</v>
      </c>
      <c r="R68" s="4">
        <f>KONI.JK!J68</f>
        <v>205</v>
      </c>
      <c r="S68" s="4">
        <f>KPIG.JK!J68</f>
        <v>650</v>
      </c>
      <c r="T68" s="4">
        <f>KREN.JK!J68</f>
        <v>720</v>
      </c>
      <c r="U68" s="4">
        <f>LAMI.JK!J68</f>
        <v>210</v>
      </c>
      <c r="V68" s="4">
        <f>LAPD.JK!J68</f>
        <v>119</v>
      </c>
      <c r="W68" s="4">
        <f>LCGP.JK!J68</f>
        <v>50</v>
      </c>
      <c r="X68" s="4">
        <f>LION.JK!J68</f>
        <v>4300</v>
      </c>
      <c r="Y68" s="4">
        <f>LMAS.JK!J68</f>
        <v>50</v>
      </c>
    </row>
    <row r="69" spans="1:25" x14ac:dyDescent="0.2">
      <c r="A69" s="78">
        <v>40800</v>
      </c>
      <c r="B69" s="4">
        <v>3742.18</v>
      </c>
      <c r="C69" s="4">
        <f>AALI.JK!J69</f>
        <v>21800</v>
      </c>
      <c r="D69" s="4">
        <f>ABDA.JK!J69</f>
        <v>670</v>
      </c>
      <c r="E69" s="4">
        <f>ACES.JK!J69</f>
        <v>3325</v>
      </c>
      <c r="F69" s="4">
        <f>ADES.JK!J69</f>
        <v>1260</v>
      </c>
      <c r="G69" s="4">
        <f>ADHI.JK!J69</f>
        <v>550</v>
      </c>
      <c r="H69" s="4">
        <f>ADMF.JK!J69</f>
        <v>11050</v>
      </c>
      <c r="I69" s="4">
        <f>ADMG.JK!J69</f>
        <v>700</v>
      </c>
      <c r="J69" s="4">
        <f>AGRO.JK!J69</f>
        <v>151</v>
      </c>
      <c r="K69" s="4">
        <f>AHAP.JK!J69</f>
        <v>136</v>
      </c>
      <c r="L69" s="4">
        <f>AIMS.JK!J69</f>
        <v>200</v>
      </c>
      <c r="M69" s="4">
        <f>AISA.JK!J69</f>
        <v>730</v>
      </c>
      <c r="N69" s="4">
        <f>AKKU.JK!J69</f>
        <v>130</v>
      </c>
      <c r="O69" s="4">
        <f>AKPI.JK!J69</f>
        <v>1180</v>
      </c>
      <c r="P69" s="4">
        <f>KLBF.JK!J69</f>
        <v>3575</v>
      </c>
      <c r="Q69" s="4">
        <f>KOIN.JK!J69</f>
        <v>245</v>
      </c>
      <c r="R69" s="4">
        <f>KONI.JK!J69</f>
        <v>205</v>
      </c>
      <c r="S69" s="4">
        <f>KPIG.JK!J69</f>
        <v>710</v>
      </c>
      <c r="T69" s="4">
        <f>KREN.JK!J69</f>
        <v>740</v>
      </c>
      <c r="U69" s="4">
        <f>LAMI.JK!J69</f>
        <v>205</v>
      </c>
      <c r="V69" s="4">
        <f>LAPD.JK!J69</f>
        <v>192</v>
      </c>
      <c r="W69" s="4">
        <f>LCGP.JK!J69</f>
        <v>50</v>
      </c>
      <c r="X69" s="4">
        <f>LION.JK!J69</f>
        <v>5000</v>
      </c>
      <c r="Y69" s="4">
        <f>LMAS.JK!J69</f>
        <v>50</v>
      </c>
    </row>
    <row r="70" spans="1:25" x14ac:dyDescent="0.2">
      <c r="A70" s="78">
        <v>40799</v>
      </c>
      <c r="B70" s="4">
        <v>3741.18</v>
      </c>
      <c r="C70" s="4">
        <f>AALI.JK!J70</f>
        <v>21750</v>
      </c>
      <c r="D70" s="4">
        <f>ABDA.JK!J70</f>
        <v>690</v>
      </c>
      <c r="E70" s="4">
        <f>ACES.JK!J70</f>
        <v>3275</v>
      </c>
      <c r="F70" s="4">
        <f>ADES.JK!J70</f>
        <v>1270</v>
      </c>
      <c r="G70" s="4">
        <f>ADHI.JK!J70</f>
        <v>560</v>
      </c>
      <c r="H70" s="4">
        <f>ADMF.JK!J70</f>
        <v>11150</v>
      </c>
      <c r="I70" s="4">
        <f>ADMG.JK!J70</f>
        <v>720</v>
      </c>
      <c r="J70" s="4">
        <f>AGRO.JK!J70</f>
        <v>153</v>
      </c>
      <c r="K70" s="4">
        <f>AHAP.JK!J70</f>
        <v>177</v>
      </c>
      <c r="L70" s="4">
        <f>AIMS.JK!J70</f>
        <v>195</v>
      </c>
      <c r="M70" s="4">
        <f>AISA.JK!J70</f>
        <v>750</v>
      </c>
      <c r="N70" s="4">
        <f>AKKU.JK!J70</f>
        <v>130</v>
      </c>
      <c r="O70" s="4">
        <f>AKPI.JK!J70</f>
        <v>1220</v>
      </c>
      <c r="P70" s="4">
        <f>KLBF.JK!J70</f>
        <v>3625</v>
      </c>
      <c r="Q70" s="4">
        <f>KOIN.JK!J70</f>
        <v>245</v>
      </c>
      <c r="R70" s="4">
        <f>KONI.JK!J70</f>
        <v>200</v>
      </c>
      <c r="S70" s="4">
        <f>KPIG.JK!J70</f>
        <v>650</v>
      </c>
      <c r="T70" s="4">
        <f>KREN.JK!J70</f>
        <v>750</v>
      </c>
      <c r="U70" s="4">
        <f>LAMI.JK!J70</f>
        <v>200</v>
      </c>
      <c r="V70" s="4">
        <f>LAPD.JK!J70</f>
        <v>119</v>
      </c>
      <c r="W70" s="4">
        <f>LCGP.JK!J70</f>
        <v>50</v>
      </c>
      <c r="X70" s="4">
        <f>LION.JK!J70</f>
        <v>5000</v>
      </c>
      <c r="Y70" s="4">
        <f>LMAS.JK!J70</f>
        <v>50</v>
      </c>
    </row>
    <row r="71" spans="1:25" x14ac:dyDescent="0.2">
      <c r="A71" s="78">
        <v>40798</v>
      </c>
      <c r="B71" s="4">
        <v>3740.18</v>
      </c>
      <c r="C71" s="4">
        <f>AALI.JK!J71</f>
        <v>21550</v>
      </c>
      <c r="D71" s="4">
        <f>ABDA.JK!J71</f>
        <v>680</v>
      </c>
      <c r="E71" s="4">
        <f>ACES.JK!J71</f>
        <v>3250</v>
      </c>
      <c r="F71" s="4">
        <f>ADES.JK!J71</f>
        <v>1250</v>
      </c>
      <c r="G71" s="4">
        <f>ADHI.JK!J71</f>
        <v>570</v>
      </c>
      <c r="H71" s="4">
        <f>ADMF.JK!J71</f>
        <v>11150</v>
      </c>
      <c r="I71" s="4">
        <f>ADMG.JK!J71</f>
        <v>730</v>
      </c>
      <c r="J71" s="4">
        <f>AGRO.JK!J71</f>
        <v>153</v>
      </c>
      <c r="K71" s="4">
        <f>AHAP.JK!J71</f>
        <v>131</v>
      </c>
      <c r="L71" s="4">
        <f>AIMS.JK!J71</f>
        <v>190</v>
      </c>
      <c r="M71" s="4">
        <f>AISA.JK!J71</f>
        <v>750</v>
      </c>
      <c r="N71" s="4">
        <f>AKKU.JK!J71</f>
        <v>130</v>
      </c>
      <c r="O71" s="4">
        <f>AKPI.JK!J71</f>
        <v>1220</v>
      </c>
      <c r="P71" s="4">
        <f>KLBF.JK!J71</f>
        <v>3625</v>
      </c>
      <c r="Q71" s="4">
        <f>KOIN.JK!J71</f>
        <v>250</v>
      </c>
      <c r="R71" s="4">
        <f>KONI.JK!J71</f>
        <v>192</v>
      </c>
      <c r="S71" s="4">
        <f>KPIG.JK!J71</f>
        <v>650</v>
      </c>
      <c r="T71" s="4">
        <f>KREN.JK!J71</f>
        <v>750</v>
      </c>
      <c r="U71" s="4">
        <f>LAMI.JK!J71</f>
        <v>200</v>
      </c>
      <c r="V71" s="4">
        <f>LAPD.JK!J71</f>
        <v>119</v>
      </c>
      <c r="W71" s="4">
        <f>LCGP.JK!J71</f>
        <v>50</v>
      </c>
      <c r="X71" s="4">
        <f>LION.JK!J71</f>
        <v>5100</v>
      </c>
      <c r="Y71" s="4">
        <f>LMAS.JK!J71</f>
        <v>50</v>
      </c>
    </row>
    <row r="72" spans="1:25" x14ac:dyDescent="0.2">
      <c r="A72" s="78">
        <v>40795</v>
      </c>
      <c r="B72" s="4">
        <v>3737.18</v>
      </c>
      <c r="C72" s="4">
        <f>AALI.JK!J72</f>
        <v>22300</v>
      </c>
      <c r="D72" s="4">
        <f>ABDA.JK!J72</f>
        <v>690</v>
      </c>
      <c r="E72" s="4">
        <f>ACES.JK!J72</f>
        <v>3250</v>
      </c>
      <c r="F72" s="4">
        <f>ADES.JK!J72</f>
        <v>1270</v>
      </c>
      <c r="G72" s="4">
        <f>ADHI.JK!J72</f>
        <v>590</v>
      </c>
      <c r="H72" s="4">
        <f>ADMF.JK!J72</f>
        <v>11300</v>
      </c>
      <c r="I72" s="4">
        <f>ADMG.JK!J72</f>
        <v>760</v>
      </c>
      <c r="J72" s="4">
        <f>AGRO.JK!J72</f>
        <v>160</v>
      </c>
      <c r="K72" s="4">
        <f>AHAP.JK!J72</f>
        <v>190</v>
      </c>
      <c r="L72" s="4">
        <f>AIMS.JK!J72</f>
        <v>180</v>
      </c>
      <c r="M72" s="4">
        <f>AISA.JK!J72</f>
        <v>750</v>
      </c>
      <c r="N72" s="4">
        <f>AKKU.JK!J72</f>
        <v>145</v>
      </c>
      <c r="O72" s="4">
        <f>AKPI.JK!J72</f>
        <v>1270</v>
      </c>
      <c r="P72" s="4">
        <f>KLBF.JK!J72</f>
        <v>3600</v>
      </c>
      <c r="Q72" s="4">
        <f>KOIN.JK!J72</f>
        <v>250</v>
      </c>
      <c r="R72" s="4">
        <f>KONI.JK!J72</f>
        <v>200</v>
      </c>
      <c r="S72" s="4">
        <f>KPIG.JK!J72</f>
        <v>720</v>
      </c>
      <c r="T72" s="4">
        <f>KREN.JK!J72</f>
        <v>770</v>
      </c>
      <c r="U72" s="4">
        <f>LAMI.JK!J72</f>
        <v>215</v>
      </c>
      <c r="V72" s="4">
        <f>LAPD.JK!J72</f>
        <v>120</v>
      </c>
      <c r="W72" s="4">
        <f>LCGP.JK!J72</f>
        <v>50</v>
      </c>
      <c r="X72" s="4">
        <f>LION.JK!J72</f>
        <v>5100</v>
      </c>
      <c r="Y72" s="4">
        <f>LMAS.JK!J72</f>
        <v>50</v>
      </c>
    </row>
    <row r="73" spans="1:25" x14ac:dyDescent="0.2">
      <c r="A73" s="78">
        <v>40794</v>
      </c>
      <c r="B73" s="4">
        <v>3736.18</v>
      </c>
      <c r="C73" s="4">
        <f>AALI.JK!J73</f>
        <v>22200</v>
      </c>
      <c r="D73" s="4">
        <f>ABDA.JK!J73</f>
        <v>700</v>
      </c>
      <c r="E73" s="4">
        <f>ACES.JK!J73</f>
        <v>3200</v>
      </c>
      <c r="F73" s="4">
        <f>ADES.JK!J73</f>
        <v>1250</v>
      </c>
      <c r="G73" s="4">
        <f>ADHI.JK!J73</f>
        <v>600</v>
      </c>
      <c r="H73" s="4">
        <f>ADMF.JK!J73</f>
        <v>11300</v>
      </c>
      <c r="I73" s="4">
        <f>ADMG.JK!J73</f>
        <v>780</v>
      </c>
      <c r="J73" s="4">
        <f>AGRO.JK!J73</f>
        <v>158</v>
      </c>
      <c r="K73" s="4">
        <f>AHAP.JK!J73</f>
        <v>196</v>
      </c>
      <c r="L73" s="4">
        <f>AIMS.JK!J73</f>
        <v>180</v>
      </c>
      <c r="M73" s="4">
        <f>AISA.JK!J73</f>
        <v>740</v>
      </c>
      <c r="N73" s="4">
        <f>AKKU.JK!J73</f>
        <v>150</v>
      </c>
      <c r="O73" s="4">
        <f>AKPI.JK!J73</f>
        <v>1240</v>
      </c>
      <c r="P73" s="4">
        <f>KLBF.JK!J73</f>
        <v>3600</v>
      </c>
      <c r="Q73" s="4">
        <f>KOIN.JK!J73</f>
        <v>290</v>
      </c>
      <c r="R73" s="4">
        <f>KONI.JK!J73</f>
        <v>200</v>
      </c>
      <c r="S73" s="4">
        <f>KPIG.JK!J73</f>
        <v>700</v>
      </c>
      <c r="T73" s="4">
        <f>KREN.JK!J73</f>
        <v>750</v>
      </c>
      <c r="U73" s="4">
        <f>LAMI.JK!J73</f>
        <v>215</v>
      </c>
      <c r="V73" s="4">
        <f>LAPD.JK!J73</f>
        <v>119</v>
      </c>
      <c r="W73" s="4">
        <f>LCGP.JK!J73</f>
        <v>50</v>
      </c>
      <c r="X73" s="4">
        <f>LION.JK!J73</f>
        <v>5100</v>
      </c>
      <c r="Y73" s="4">
        <f>LMAS.JK!J73</f>
        <v>50</v>
      </c>
    </row>
    <row r="74" spans="1:25" x14ac:dyDescent="0.2">
      <c r="A74" s="78">
        <v>40793</v>
      </c>
      <c r="B74" s="4">
        <v>3735.18</v>
      </c>
      <c r="C74" s="4">
        <f>AALI.JK!J74</f>
        <v>22500</v>
      </c>
      <c r="D74" s="4">
        <f>ABDA.JK!J74</f>
        <v>690</v>
      </c>
      <c r="E74" s="4">
        <f>ACES.JK!J74</f>
        <v>3325</v>
      </c>
      <c r="F74" s="4">
        <f>ADES.JK!J74</f>
        <v>1250</v>
      </c>
      <c r="G74" s="4">
        <f>ADHI.JK!J74</f>
        <v>590</v>
      </c>
      <c r="H74" s="4">
        <f>ADMF.JK!J74</f>
        <v>11400</v>
      </c>
      <c r="I74" s="4">
        <f>ADMG.JK!J74</f>
        <v>780</v>
      </c>
      <c r="J74" s="4">
        <f>AGRO.JK!J74</f>
        <v>161</v>
      </c>
      <c r="K74" s="4">
        <f>AHAP.JK!J74</f>
        <v>199</v>
      </c>
      <c r="L74" s="4">
        <f>AIMS.JK!J74</f>
        <v>180</v>
      </c>
      <c r="M74" s="4">
        <f>AISA.JK!J74</f>
        <v>760</v>
      </c>
      <c r="N74" s="4">
        <f>AKKU.JK!J74</f>
        <v>150</v>
      </c>
      <c r="O74" s="4">
        <f>AKPI.JK!J74</f>
        <v>1350</v>
      </c>
      <c r="P74" s="4">
        <f>KLBF.JK!J74</f>
        <v>3600</v>
      </c>
      <c r="Q74" s="4">
        <f>KOIN.JK!J74</f>
        <v>255</v>
      </c>
      <c r="R74" s="4">
        <f>KONI.JK!J74</f>
        <v>220</v>
      </c>
      <c r="S74" s="4">
        <f>KPIG.JK!J74</f>
        <v>750</v>
      </c>
      <c r="T74" s="4">
        <f>KREN.JK!J74</f>
        <v>750</v>
      </c>
      <c r="U74" s="4">
        <f>LAMI.JK!J74</f>
        <v>215</v>
      </c>
      <c r="V74" s="4">
        <f>LAPD.JK!J74</f>
        <v>192</v>
      </c>
      <c r="W74" s="4">
        <f>LCGP.JK!J74</f>
        <v>50</v>
      </c>
      <c r="X74" s="4">
        <f>LION.JK!J74</f>
        <v>5100</v>
      </c>
      <c r="Y74" s="4">
        <f>LMAS.JK!J74</f>
        <v>50</v>
      </c>
    </row>
    <row r="75" spans="1:25" x14ac:dyDescent="0.2">
      <c r="A75" s="78">
        <v>40792</v>
      </c>
      <c r="B75" s="4">
        <v>3734.18</v>
      </c>
      <c r="C75" s="4">
        <f>AALI.JK!J75</f>
        <v>22150</v>
      </c>
      <c r="D75" s="4">
        <f>ABDA.JK!J75</f>
        <v>660</v>
      </c>
      <c r="E75" s="4">
        <f>ACES.JK!J75</f>
        <v>3350</v>
      </c>
      <c r="F75" s="4">
        <f>ADES.JK!J75</f>
        <v>1230</v>
      </c>
      <c r="G75" s="4">
        <f>ADHI.JK!J75</f>
        <v>570</v>
      </c>
      <c r="H75" s="4">
        <f>ADMF.JK!J75</f>
        <v>11200</v>
      </c>
      <c r="I75" s="4">
        <f>ADMG.JK!J75</f>
        <v>720</v>
      </c>
      <c r="J75" s="4">
        <f>AGRO.JK!J75</f>
        <v>159</v>
      </c>
      <c r="K75" s="4">
        <f>AHAP.JK!J75</f>
        <v>130</v>
      </c>
      <c r="L75" s="4">
        <f>AIMS.JK!J75</f>
        <v>180</v>
      </c>
      <c r="M75" s="4">
        <f>AISA.JK!J75</f>
        <v>750</v>
      </c>
      <c r="N75" s="4">
        <f>AKKU.JK!J75</f>
        <v>150</v>
      </c>
      <c r="O75" s="4">
        <f>AKPI.JK!J75</f>
        <v>1300</v>
      </c>
      <c r="P75" s="4">
        <f>KLBF.JK!J75</f>
        <v>3525</v>
      </c>
      <c r="Q75" s="4">
        <f>KOIN.JK!J75</f>
        <v>260</v>
      </c>
      <c r="R75" s="4">
        <f>KONI.JK!J75</f>
        <v>200</v>
      </c>
      <c r="S75" s="4">
        <f>KPIG.JK!J75</f>
        <v>720</v>
      </c>
      <c r="T75" s="4">
        <f>KREN.JK!J75</f>
        <v>740</v>
      </c>
      <c r="U75" s="4">
        <f>LAMI.JK!J75</f>
        <v>205</v>
      </c>
      <c r="V75" s="4">
        <f>LAPD.JK!J75</f>
        <v>184</v>
      </c>
      <c r="W75" s="4">
        <f>LCGP.JK!J75</f>
        <v>50</v>
      </c>
      <c r="X75" s="4">
        <f>LION.JK!J75</f>
        <v>5250</v>
      </c>
      <c r="Y75" s="4">
        <f>LMAS.JK!J75</f>
        <v>50</v>
      </c>
    </row>
    <row r="76" spans="1:25" x14ac:dyDescent="0.2">
      <c r="A76" s="78">
        <v>40791</v>
      </c>
      <c r="B76" s="4">
        <v>3733.18</v>
      </c>
      <c r="C76" s="4">
        <f>AALI.JK!J76</f>
        <v>21850</v>
      </c>
      <c r="D76" s="4">
        <f>ABDA.JK!J76</f>
        <v>650</v>
      </c>
      <c r="E76" s="4">
        <f>ACES.JK!J76</f>
        <v>3325</v>
      </c>
      <c r="F76" s="4">
        <f>ADES.JK!J76</f>
        <v>1240</v>
      </c>
      <c r="G76" s="4">
        <f>ADHI.JK!J76</f>
        <v>580</v>
      </c>
      <c r="H76" s="4">
        <f>ADMF.JK!J76</f>
        <v>11000</v>
      </c>
      <c r="I76" s="4">
        <f>ADMG.JK!J76</f>
        <v>690</v>
      </c>
      <c r="J76" s="4">
        <f>AGRO.JK!J76</f>
        <v>159</v>
      </c>
      <c r="K76" s="4">
        <f>AHAP.JK!J76</f>
        <v>131</v>
      </c>
      <c r="L76" s="4">
        <f>AIMS.JK!J76</f>
        <v>180</v>
      </c>
      <c r="M76" s="4">
        <f>AISA.JK!J76</f>
        <v>750</v>
      </c>
      <c r="N76" s="4">
        <f>AKKU.JK!J76</f>
        <v>130</v>
      </c>
      <c r="O76" s="4">
        <f>AKPI.JK!J76</f>
        <v>1200</v>
      </c>
      <c r="P76" s="4">
        <f>KLBF.JK!J76</f>
        <v>3450</v>
      </c>
      <c r="Q76" s="4">
        <f>KOIN.JK!J76</f>
        <v>255</v>
      </c>
      <c r="R76" s="4">
        <f>KONI.JK!J76</f>
        <v>200</v>
      </c>
      <c r="S76" s="4">
        <f>KPIG.JK!J76</f>
        <v>690</v>
      </c>
      <c r="T76" s="4">
        <f>KREN.JK!J76</f>
        <v>750</v>
      </c>
      <c r="U76" s="4">
        <f>LAMI.JK!J76</f>
        <v>200</v>
      </c>
      <c r="V76" s="4">
        <f>LAPD.JK!J76</f>
        <v>190</v>
      </c>
      <c r="W76" s="4">
        <f>LCGP.JK!J76</f>
        <v>50</v>
      </c>
      <c r="X76" s="4">
        <f>LION.JK!J76</f>
        <v>5000</v>
      </c>
      <c r="Y76" s="4">
        <f>LMAS.JK!J76</f>
        <v>50</v>
      </c>
    </row>
    <row r="77" spans="1:25" x14ac:dyDescent="0.2">
      <c r="A77" s="78">
        <v>40788</v>
      </c>
      <c r="B77" s="4">
        <v>3730.18</v>
      </c>
      <c r="C77" s="4">
        <f>AALI.JK!J77</f>
        <v>21500</v>
      </c>
      <c r="D77" s="4">
        <f>ABDA.JK!J77</f>
        <v>660</v>
      </c>
      <c r="E77" s="4">
        <f>ACES.JK!J77</f>
        <v>3300</v>
      </c>
      <c r="F77" s="4">
        <f>ADES.JK!J77</f>
        <v>1260</v>
      </c>
      <c r="G77" s="4">
        <f>ADHI.JK!J77</f>
        <v>580</v>
      </c>
      <c r="H77" s="4">
        <f>ADMF.JK!J77</f>
        <v>11100</v>
      </c>
      <c r="I77" s="4">
        <f>ADMG.JK!J77</f>
        <v>700</v>
      </c>
      <c r="J77" s="4">
        <f>AGRO.JK!J77</f>
        <v>161</v>
      </c>
      <c r="K77" s="4">
        <f>AHAP.JK!J77</f>
        <v>199</v>
      </c>
      <c r="L77" s="4">
        <f>AIMS.JK!J77</f>
        <v>180</v>
      </c>
      <c r="M77" s="4">
        <f>AISA.JK!J77</f>
        <v>750</v>
      </c>
      <c r="N77" s="4">
        <f>AKKU.JK!J77</f>
        <v>155</v>
      </c>
      <c r="O77" s="4">
        <f>AKPI.JK!J77</f>
        <v>1220</v>
      </c>
      <c r="P77" s="4">
        <f>KLBF.JK!J77</f>
        <v>3475</v>
      </c>
      <c r="Q77" s="4">
        <f>KOIN.JK!J77</f>
        <v>192</v>
      </c>
      <c r="R77" s="4">
        <f>KONI.JK!J77</f>
        <v>180</v>
      </c>
      <c r="S77" s="4">
        <f>KPIG.JK!J77</f>
        <v>650</v>
      </c>
      <c r="T77" s="4">
        <f>KREN.JK!J77</f>
        <v>740</v>
      </c>
      <c r="U77" s="4">
        <f>LAMI.JK!J77</f>
        <v>188</v>
      </c>
      <c r="V77" s="4">
        <f>LAPD.JK!J77</f>
        <v>120</v>
      </c>
      <c r="W77" s="4">
        <f>LCGP.JK!J77</f>
        <v>50</v>
      </c>
      <c r="X77" s="4">
        <f>LION.JK!J77</f>
        <v>5500</v>
      </c>
      <c r="Y77" s="4">
        <f>LMAS.JK!J77</f>
        <v>50</v>
      </c>
    </row>
    <row r="78" spans="1:25" x14ac:dyDescent="0.2">
      <c r="A78" s="78">
        <v>40787</v>
      </c>
      <c r="B78" s="4">
        <v>3729.18</v>
      </c>
      <c r="C78" s="4">
        <f>AALI.JK!J78</f>
        <v>21500</v>
      </c>
      <c r="D78" s="4">
        <f>ABDA.JK!J78</f>
        <v>660</v>
      </c>
      <c r="E78" s="4">
        <f>ACES.JK!J78</f>
        <v>3300</v>
      </c>
      <c r="F78" s="4">
        <f>ADES.JK!J78</f>
        <v>1260</v>
      </c>
      <c r="G78" s="4">
        <f>ADHI.JK!J78</f>
        <v>580</v>
      </c>
      <c r="H78" s="4">
        <f>ADMF.JK!J78</f>
        <v>11100</v>
      </c>
      <c r="I78" s="4">
        <f>ADMG.JK!J78</f>
        <v>700</v>
      </c>
      <c r="J78" s="4">
        <f>AGRO.JK!J78</f>
        <v>161</v>
      </c>
      <c r="K78" s="4">
        <f>AHAP.JK!J78</f>
        <v>199</v>
      </c>
      <c r="L78" s="4">
        <f>AIMS.JK!J78</f>
        <v>180</v>
      </c>
      <c r="M78" s="4">
        <f>AISA.JK!J78</f>
        <v>750</v>
      </c>
      <c r="N78" s="4">
        <f>AKKU.JK!J78</f>
        <v>155</v>
      </c>
      <c r="O78" s="4">
        <f>AKPI.JK!J78</f>
        <v>1220</v>
      </c>
      <c r="P78" s="4">
        <f>KLBF.JK!J78</f>
        <v>3475</v>
      </c>
      <c r="Q78" s="4">
        <f>KOIN.JK!J78</f>
        <v>192</v>
      </c>
      <c r="R78" s="4">
        <f>KONI.JK!J78</f>
        <v>180</v>
      </c>
      <c r="S78" s="4">
        <f>KPIG.JK!J78</f>
        <v>650</v>
      </c>
      <c r="T78" s="4">
        <f>KREN.JK!J78</f>
        <v>740</v>
      </c>
      <c r="U78" s="4">
        <f>LAMI.JK!J78</f>
        <v>188</v>
      </c>
      <c r="V78" s="4">
        <f>LAPD.JK!J78</f>
        <v>120</v>
      </c>
      <c r="W78" s="4">
        <f>LCGP.JK!J78</f>
        <v>50</v>
      </c>
      <c r="X78" s="4">
        <f>LION.JK!J78</f>
        <v>5500</v>
      </c>
      <c r="Y78" s="4">
        <f>LMAS.JK!J78</f>
        <v>50</v>
      </c>
    </row>
    <row r="79" spans="1:25" x14ac:dyDescent="0.2">
      <c r="A79" s="78">
        <v>40786</v>
      </c>
      <c r="B79" s="4">
        <v>3728.18</v>
      </c>
      <c r="C79" s="4">
        <f>AALI.JK!J79</f>
        <v>21500</v>
      </c>
      <c r="D79" s="4">
        <f>ABDA.JK!J79</f>
        <v>660</v>
      </c>
      <c r="E79" s="4">
        <f>ACES.JK!J79</f>
        <v>3300</v>
      </c>
      <c r="F79" s="4">
        <f>ADES.JK!J79</f>
        <v>1260</v>
      </c>
      <c r="G79" s="4">
        <f>ADHI.JK!J79</f>
        <v>580</v>
      </c>
      <c r="H79" s="4">
        <f>ADMF.JK!J79</f>
        <v>11100</v>
      </c>
      <c r="I79" s="4">
        <f>ADMG.JK!J79</f>
        <v>700</v>
      </c>
      <c r="J79" s="4">
        <f>AGRO.JK!J79</f>
        <v>161</v>
      </c>
      <c r="K79" s="4">
        <f>AHAP.JK!J79</f>
        <v>199</v>
      </c>
      <c r="L79" s="4">
        <f>AIMS.JK!J79</f>
        <v>180</v>
      </c>
      <c r="M79" s="4">
        <f>AISA.JK!J79</f>
        <v>750</v>
      </c>
      <c r="N79" s="4">
        <f>AKKU.JK!J79</f>
        <v>155</v>
      </c>
      <c r="O79" s="4">
        <f>AKPI.JK!J79</f>
        <v>1220</v>
      </c>
      <c r="P79" s="4">
        <f>KLBF.JK!J79</f>
        <v>3475</v>
      </c>
      <c r="Q79" s="4">
        <f>KOIN.JK!J79</f>
        <v>192</v>
      </c>
      <c r="R79" s="4">
        <f>KONI.JK!J79</f>
        <v>180</v>
      </c>
      <c r="S79" s="4">
        <f>KPIG.JK!J79</f>
        <v>650</v>
      </c>
      <c r="T79" s="4">
        <f>KREN.JK!J79</f>
        <v>740</v>
      </c>
      <c r="U79" s="4">
        <f>LAMI.JK!J79</f>
        <v>188</v>
      </c>
      <c r="V79" s="4">
        <f>LAPD.JK!J79</f>
        <v>120</v>
      </c>
      <c r="W79" s="4">
        <f>LCGP.JK!J79</f>
        <v>50</v>
      </c>
      <c r="X79" s="4">
        <f>LION.JK!J79</f>
        <v>5500</v>
      </c>
      <c r="Y79" s="4">
        <f>LMAS.JK!J79</f>
        <v>50</v>
      </c>
    </row>
    <row r="80" spans="1:25" x14ac:dyDescent="0.2">
      <c r="A80" s="78">
        <v>40785</v>
      </c>
      <c r="B80" s="4">
        <v>3727.18</v>
      </c>
      <c r="C80" s="4">
        <f>AALI.JK!J80</f>
        <v>21500</v>
      </c>
      <c r="D80" s="4">
        <f>ABDA.JK!J80</f>
        <v>660</v>
      </c>
      <c r="E80" s="4">
        <f>ACES.JK!J80</f>
        <v>3300</v>
      </c>
      <c r="F80" s="4">
        <f>ADES.JK!J80</f>
        <v>1260</v>
      </c>
      <c r="G80" s="4">
        <f>ADHI.JK!J80</f>
        <v>580</v>
      </c>
      <c r="H80" s="4">
        <f>ADMF.JK!J80</f>
        <v>11100</v>
      </c>
      <c r="I80" s="4">
        <f>ADMG.JK!J80</f>
        <v>700</v>
      </c>
      <c r="J80" s="4">
        <f>AGRO.JK!J80</f>
        <v>161</v>
      </c>
      <c r="K80" s="4">
        <f>AHAP.JK!J80</f>
        <v>199</v>
      </c>
      <c r="L80" s="4">
        <f>AIMS.JK!J80</f>
        <v>180</v>
      </c>
      <c r="M80" s="4">
        <f>AISA.JK!J80</f>
        <v>750</v>
      </c>
      <c r="N80" s="4">
        <f>AKKU.JK!J80</f>
        <v>155</v>
      </c>
      <c r="O80" s="4">
        <f>AKPI.JK!J80</f>
        <v>1220</v>
      </c>
      <c r="P80" s="4">
        <f>KLBF.JK!J80</f>
        <v>3475</v>
      </c>
      <c r="Q80" s="4">
        <f>KOIN.JK!J80</f>
        <v>192</v>
      </c>
      <c r="R80" s="4">
        <f>KONI.JK!J80</f>
        <v>180</v>
      </c>
      <c r="S80" s="4">
        <f>KPIG.JK!J80</f>
        <v>650</v>
      </c>
      <c r="T80" s="4">
        <f>KREN.JK!J80</f>
        <v>740</v>
      </c>
      <c r="U80" s="4">
        <f>LAMI.JK!J80</f>
        <v>188</v>
      </c>
      <c r="V80" s="4">
        <f>LAPD.JK!J80</f>
        <v>120</v>
      </c>
      <c r="W80" s="4">
        <f>LCGP.JK!J80</f>
        <v>50</v>
      </c>
      <c r="X80" s="4">
        <f>LION.JK!J80</f>
        <v>5500</v>
      </c>
      <c r="Y80" s="4">
        <f>LMAS.JK!J80</f>
        <v>50</v>
      </c>
    </row>
    <row r="81" spans="1:25" x14ac:dyDescent="0.2">
      <c r="A81" s="78">
        <v>40784</v>
      </c>
      <c r="B81" s="4">
        <v>3726.18</v>
      </c>
      <c r="C81" s="4">
        <f>AALI.JK!J81</f>
        <v>21500</v>
      </c>
      <c r="D81" s="4">
        <f>ABDA.JK!J81</f>
        <v>660</v>
      </c>
      <c r="E81" s="4">
        <f>ACES.JK!J81</f>
        <v>3300</v>
      </c>
      <c r="F81" s="4">
        <f>ADES.JK!J81</f>
        <v>1260</v>
      </c>
      <c r="G81" s="4">
        <f>ADHI.JK!J81</f>
        <v>580</v>
      </c>
      <c r="H81" s="4">
        <f>ADMF.JK!J81</f>
        <v>11100</v>
      </c>
      <c r="I81" s="4">
        <f>ADMG.JK!J81</f>
        <v>700</v>
      </c>
      <c r="J81" s="4">
        <f>AGRO.JK!J81</f>
        <v>161</v>
      </c>
      <c r="K81" s="4">
        <f>AHAP.JK!J81</f>
        <v>199</v>
      </c>
      <c r="L81" s="4">
        <f>AIMS.JK!J81</f>
        <v>180</v>
      </c>
      <c r="M81" s="4">
        <f>AISA.JK!J81</f>
        <v>750</v>
      </c>
      <c r="N81" s="4">
        <f>AKKU.JK!J81</f>
        <v>155</v>
      </c>
      <c r="O81" s="4">
        <f>AKPI.JK!J81</f>
        <v>1220</v>
      </c>
      <c r="P81" s="4">
        <f>KLBF.JK!J81</f>
        <v>3475</v>
      </c>
      <c r="Q81" s="4">
        <f>KOIN.JK!J81</f>
        <v>192</v>
      </c>
      <c r="R81" s="4">
        <f>KONI.JK!J81</f>
        <v>180</v>
      </c>
      <c r="S81" s="4">
        <f>KPIG.JK!J81</f>
        <v>650</v>
      </c>
      <c r="T81" s="4">
        <f>KREN.JK!J81</f>
        <v>740</v>
      </c>
      <c r="U81" s="4">
        <f>LAMI.JK!J81</f>
        <v>188</v>
      </c>
      <c r="V81" s="4">
        <f>LAPD.JK!J81</f>
        <v>120</v>
      </c>
      <c r="W81" s="4">
        <f>LCGP.JK!J81</f>
        <v>50</v>
      </c>
      <c r="X81" s="4">
        <f>LION.JK!J81</f>
        <v>5500</v>
      </c>
      <c r="Y81" s="4">
        <f>LMAS.JK!J81</f>
        <v>50</v>
      </c>
    </row>
    <row r="82" spans="1:25" x14ac:dyDescent="0.2">
      <c r="A82" s="78">
        <v>40781</v>
      </c>
      <c r="B82" s="4">
        <v>3723.18</v>
      </c>
      <c r="C82" s="4">
        <f>AALI.JK!J82</f>
        <v>21500</v>
      </c>
      <c r="D82" s="4">
        <f>ABDA.JK!J82</f>
        <v>660</v>
      </c>
      <c r="E82" s="4">
        <f>ACES.JK!J82</f>
        <v>3300</v>
      </c>
      <c r="F82" s="4">
        <f>ADES.JK!J82</f>
        <v>1260</v>
      </c>
      <c r="G82" s="4">
        <f>ADHI.JK!J82</f>
        <v>580</v>
      </c>
      <c r="H82" s="4">
        <f>ADMF.JK!J82</f>
        <v>11100</v>
      </c>
      <c r="I82" s="4">
        <f>ADMG.JK!J82</f>
        <v>700</v>
      </c>
      <c r="J82" s="4">
        <f>AGRO.JK!J82</f>
        <v>161</v>
      </c>
      <c r="K82" s="4">
        <f>AHAP.JK!J82</f>
        <v>199</v>
      </c>
      <c r="L82" s="4">
        <f>AIMS.JK!J82</f>
        <v>180</v>
      </c>
      <c r="M82" s="4">
        <f>AISA.JK!J82</f>
        <v>750</v>
      </c>
      <c r="N82" s="4">
        <f>AKKU.JK!J82</f>
        <v>155</v>
      </c>
      <c r="O82" s="4">
        <f>AKPI.JK!J82</f>
        <v>1220</v>
      </c>
      <c r="P82" s="4">
        <f>KLBF.JK!J82</f>
        <v>3475</v>
      </c>
      <c r="Q82" s="4">
        <f>KOIN.JK!J82</f>
        <v>192</v>
      </c>
      <c r="R82" s="4">
        <f>KONI.JK!J82</f>
        <v>180</v>
      </c>
      <c r="S82" s="4">
        <f>KPIG.JK!J82</f>
        <v>650</v>
      </c>
      <c r="T82" s="4">
        <f>KREN.JK!J82</f>
        <v>740</v>
      </c>
      <c r="U82" s="4">
        <f>LAMI.JK!J82</f>
        <v>188</v>
      </c>
      <c r="V82" s="4">
        <f>LAPD.JK!J82</f>
        <v>120</v>
      </c>
      <c r="W82" s="4">
        <f>LCGP.JK!J82</f>
        <v>50</v>
      </c>
      <c r="X82" s="4">
        <f>LION.JK!J82</f>
        <v>5500</v>
      </c>
      <c r="Y82" s="4">
        <f>LMAS.JK!J82</f>
        <v>50</v>
      </c>
    </row>
    <row r="83" spans="1:25" x14ac:dyDescent="0.2">
      <c r="A83" s="78">
        <v>40780</v>
      </c>
      <c r="B83" s="4">
        <v>3722.18</v>
      </c>
      <c r="C83" s="4">
        <f>AALI.JK!J83</f>
        <v>21750</v>
      </c>
      <c r="D83" s="4">
        <f>ABDA.JK!J83</f>
        <v>680</v>
      </c>
      <c r="E83" s="4">
        <f>ACES.JK!J83</f>
        <v>3325</v>
      </c>
      <c r="F83" s="4">
        <f>ADES.JK!J83</f>
        <v>1290</v>
      </c>
      <c r="G83" s="4">
        <f>ADHI.JK!J83</f>
        <v>590</v>
      </c>
      <c r="H83" s="4">
        <f>ADMF.JK!J83</f>
        <v>11250</v>
      </c>
      <c r="I83" s="4">
        <f>ADMG.JK!J83</f>
        <v>730</v>
      </c>
      <c r="J83" s="4">
        <f>AGRO.JK!J83</f>
        <v>165</v>
      </c>
      <c r="K83" s="4">
        <f>AHAP.JK!J83</f>
        <v>129</v>
      </c>
      <c r="L83" s="4">
        <f>AIMS.JK!J83</f>
        <v>180</v>
      </c>
      <c r="M83" s="4">
        <f>AISA.JK!J83</f>
        <v>740</v>
      </c>
      <c r="N83" s="4">
        <f>AKKU.JK!J83</f>
        <v>155</v>
      </c>
      <c r="O83" s="4">
        <f>AKPI.JK!J83</f>
        <v>1250</v>
      </c>
      <c r="P83" s="4">
        <f>KLBF.JK!J83</f>
        <v>3400</v>
      </c>
      <c r="Q83" s="4">
        <f>KOIN.JK!J83</f>
        <v>255</v>
      </c>
      <c r="R83" s="4">
        <f>KONI.JK!J83</f>
        <v>220</v>
      </c>
      <c r="S83" s="4">
        <f>KPIG.JK!J83</f>
        <v>680</v>
      </c>
      <c r="T83" s="4">
        <f>KREN.JK!J83</f>
        <v>750</v>
      </c>
      <c r="U83" s="4">
        <f>LAMI.JK!J83</f>
        <v>188</v>
      </c>
      <c r="V83" s="4">
        <f>LAPD.JK!J83</f>
        <v>120</v>
      </c>
      <c r="W83" s="4">
        <f>LCGP.JK!J83</f>
        <v>50</v>
      </c>
      <c r="X83" s="4">
        <f>LION.JK!J83</f>
        <v>5100</v>
      </c>
      <c r="Y83" s="4">
        <f>LMAS.JK!J83</f>
        <v>50</v>
      </c>
    </row>
    <row r="84" spans="1:25" x14ac:dyDescent="0.2">
      <c r="A84" s="78">
        <v>40779</v>
      </c>
      <c r="B84" s="4">
        <v>3721.18</v>
      </c>
      <c r="C84" s="4">
        <f>AALI.JK!J84</f>
        <v>21550</v>
      </c>
      <c r="D84" s="4">
        <f>ABDA.JK!J84</f>
        <v>700</v>
      </c>
      <c r="E84" s="4">
        <f>ACES.JK!J84</f>
        <v>3325</v>
      </c>
      <c r="F84" s="4">
        <f>ADES.JK!J84</f>
        <v>1300</v>
      </c>
      <c r="G84" s="4">
        <f>ADHI.JK!J84</f>
        <v>580</v>
      </c>
      <c r="H84" s="4">
        <f>ADMF.JK!J84</f>
        <v>11000</v>
      </c>
      <c r="I84" s="4">
        <f>ADMG.JK!J84</f>
        <v>750</v>
      </c>
      <c r="J84" s="4">
        <f>AGRO.JK!J84</f>
        <v>161</v>
      </c>
      <c r="K84" s="4">
        <f>AHAP.JK!J84</f>
        <v>136</v>
      </c>
      <c r="L84" s="4">
        <f>AIMS.JK!J84</f>
        <v>180</v>
      </c>
      <c r="M84" s="4">
        <f>AISA.JK!J84</f>
        <v>750</v>
      </c>
      <c r="N84" s="4">
        <f>AKKU.JK!J84</f>
        <v>155</v>
      </c>
      <c r="O84" s="4">
        <f>AKPI.JK!J84</f>
        <v>1260</v>
      </c>
      <c r="P84" s="4">
        <f>KLBF.JK!J84</f>
        <v>3400</v>
      </c>
      <c r="Q84" s="4">
        <f>KOIN.JK!J84</f>
        <v>245</v>
      </c>
      <c r="R84" s="4">
        <f>KONI.JK!J84</f>
        <v>190</v>
      </c>
      <c r="S84" s="4">
        <f>KPIG.JK!J84</f>
        <v>700</v>
      </c>
      <c r="T84" s="4">
        <f>KREN.JK!J84</f>
        <v>750</v>
      </c>
      <c r="U84" s="4">
        <f>LAMI.JK!J84</f>
        <v>189</v>
      </c>
      <c r="V84" s="4">
        <f>LAPD.JK!J84</f>
        <v>119</v>
      </c>
      <c r="W84" s="4">
        <f>LCGP.JK!J84</f>
        <v>50</v>
      </c>
      <c r="X84" s="4">
        <f>LION.JK!J84</f>
        <v>5200</v>
      </c>
      <c r="Y84" s="4">
        <f>LMAS.JK!J84</f>
        <v>50</v>
      </c>
    </row>
    <row r="85" spans="1:25" x14ac:dyDescent="0.2">
      <c r="A85" s="78">
        <v>40778</v>
      </c>
      <c r="B85" s="4">
        <v>3720.18</v>
      </c>
      <c r="C85" s="4">
        <f>AALI.JK!J85</f>
        <v>21550</v>
      </c>
      <c r="D85" s="4">
        <f>ABDA.JK!J85</f>
        <v>690</v>
      </c>
      <c r="E85" s="4">
        <f>ACES.JK!J85</f>
        <v>3300</v>
      </c>
      <c r="F85" s="4">
        <f>ADES.JK!J85</f>
        <v>1280</v>
      </c>
      <c r="G85" s="4">
        <f>ADHI.JK!J85</f>
        <v>580</v>
      </c>
      <c r="H85" s="4">
        <f>ADMF.JK!J85</f>
        <v>11150</v>
      </c>
      <c r="I85" s="4">
        <f>ADMG.JK!J85</f>
        <v>760</v>
      </c>
      <c r="J85" s="4">
        <f>AGRO.JK!J85</f>
        <v>164</v>
      </c>
      <c r="K85" s="4">
        <f>AHAP.JK!J85</f>
        <v>129</v>
      </c>
      <c r="L85" s="4">
        <f>AIMS.JK!J85</f>
        <v>180</v>
      </c>
      <c r="M85" s="4">
        <f>AISA.JK!J85</f>
        <v>760</v>
      </c>
      <c r="N85" s="4">
        <f>AKKU.JK!J85</f>
        <v>150</v>
      </c>
      <c r="O85" s="4">
        <f>AKPI.JK!J85</f>
        <v>1250</v>
      </c>
      <c r="P85" s="4">
        <f>KLBF.JK!J85</f>
        <v>3450</v>
      </c>
      <c r="Q85" s="4">
        <f>KOIN.JK!J85</f>
        <v>245</v>
      </c>
      <c r="R85" s="4">
        <f>KONI.JK!J85</f>
        <v>190</v>
      </c>
      <c r="S85" s="4">
        <f>KPIG.JK!J85</f>
        <v>730</v>
      </c>
      <c r="T85" s="4">
        <f>KREN.JK!J85</f>
        <v>760</v>
      </c>
      <c r="U85" s="4">
        <f>LAMI.JK!J85</f>
        <v>189</v>
      </c>
      <c r="V85" s="4">
        <f>LAPD.JK!J85</f>
        <v>182</v>
      </c>
      <c r="W85" s="4">
        <f>LCGP.JK!J85</f>
        <v>50</v>
      </c>
      <c r="X85" s="4">
        <f>LION.JK!J85</f>
        <v>5000</v>
      </c>
      <c r="Y85" s="4">
        <f>LMAS.JK!J85</f>
        <v>50</v>
      </c>
    </row>
    <row r="86" spans="1:25" x14ac:dyDescent="0.2">
      <c r="A86" s="78">
        <v>40777</v>
      </c>
      <c r="B86" s="4">
        <v>3719.18</v>
      </c>
      <c r="C86" s="4">
        <f>AALI.JK!J86</f>
        <v>21600</v>
      </c>
      <c r="D86" s="4">
        <f>ABDA.JK!J86</f>
        <v>690</v>
      </c>
      <c r="E86" s="4">
        <f>ACES.JK!J86</f>
        <v>3250</v>
      </c>
      <c r="F86" s="4">
        <f>ADES.JK!J86</f>
        <v>1290</v>
      </c>
      <c r="G86" s="4">
        <f>ADHI.JK!J86</f>
        <v>580</v>
      </c>
      <c r="H86" s="4">
        <f>ADMF.JK!J86</f>
        <v>11000</v>
      </c>
      <c r="I86" s="4">
        <f>ADMG.JK!J86</f>
        <v>760</v>
      </c>
      <c r="J86" s="4">
        <f>AGRO.JK!J86</f>
        <v>164</v>
      </c>
      <c r="K86" s="4">
        <f>AHAP.JK!J86</f>
        <v>170</v>
      </c>
      <c r="L86" s="4">
        <f>AIMS.JK!J86</f>
        <v>180</v>
      </c>
      <c r="M86" s="4">
        <f>AISA.JK!J86</f>
        <v>750</v>
      </c>
      <c r="N86" s="4">
        <f>AKKU.JK!J86</f>
        <v>200</v>
      </c>
      <c r="O86" s="4">
        <f>AKPI.JK!J86</f>
        <v>1240</v>
      </c>
      <c r="P86" s="4">
        <f>KLBF.JK!J86</f>
        <v>3400</v>
      </c>
      <c r="Q86" s="4">
        <f>KOIN.JK!J86</f>
        <v>245</v>
      </c>
      <c r="R86" s="4">
        <f>KONI.JK!J86</f>
        <v>190</v>
      </c>
      <c r="S86" s="4">
        <f>KPIG.JK!J86</f>
        <v>720</v>
      </c>
      <c r="T86" s="4">
        <f>KREN.JK!J86</f>
        <v>740</v>
      </c>
      <c r="U86" s="4">
        <f>LAMI.JK!J86</f>
        <v>194</v>
      </c>
      <c r="V86" s="4">
        <f>LAPD.JK!J86</f>
        <v>118</v>
      </c>
      <c r="W86" s="4">
        <f>LCGP.JK!J86</f>
        <v>50</v>
      </c>
      <c r="X86" s="4">
        <f>LION.JK!J86</f>
        <v>5000</v>
      </c>
      <c r="Y86" s="4">
        <f>LMAS.JK!J86</f>
        <v>50</v>
      </c>
    </row>
    <row r="87" spans="1:25" x14ac:dyDescent="0.2">
      <c r="A87" s="78">
        <v>40774</v>
      </c>
      <c r="B87" s="4">
        <v>3716.18</v>
      </c>
      <c r="C87" s="4">
        <f>AALI.JK!J87</f>
        <v>21600</v>
      </c>
      <c r="D87" s="4">
        <f>ABDA.JK!J87</f>
        <v>690</v>
      </c>
      <c r="E87" s="4">
        <f>ACES.JK!J87</f>
        <v>3100</v>
      </c>
      <c r="F87" s="4">
        <f>ADES.JK!J87</f>
        <v>1280</v>
      </c>
      <c r="G87" s="4">
        <f>ADHI.JK!J87</f>
        <v>580</v>
      </c>
      <c r="H87" s="4">
        <f>ADMF.JK!J87</f>
        <v>10800</v>
      </c>
      <c r="I87" s="4">
        <f>ADMG.JK!J87</f>
        <v>740</v>
      </c>
      <c r="J87" s="4">
        <f>AGRO.JK!J87</f>
        <v>158</v>
      </c>
      <c r="K87" s="4">
        <f>AHAP.JK!J87</f>
        <v>198</v>
      </c>
      <c r="L87" s="4">
        <f>AIMS.JK!J87</f>
        <v>180</v>
      </c>
      <c r="M87" s="4">
        <f>AISA.JK!J87</f>
        <v>720</v>
      </c>
      <c r="N87" s="4">
        <f>AKKU.JK!J87</f>
        <v>130</v>
      </c>
      <c r="O87" s="4">
        <f>AKPI.JK!J87</f>
        <v>1250</v>
      </c>
      <c r="P87" s="4">
        <f>KLBF.JK!J87</f>
        <v>3425</v>
      </c>
      <c r="Q87" s="4">
        <f>KOIN.JK!J87</f>
        <v>245</v>
      </c>
      <c r="R87" s="4">
        <f>KONI.JK!J87</f>
        <v>220</v>
      </c>
      <c r="S87" s="4">
        <f>KPIG.JK!J87</f>
        <v>720</v>
      </c>
      <c r="T87" s="4">
        <f>KREN.JK!J87</f>
        <v>750</v>
      </c>
      <c r="U87" s="4">
        <f>LAMI.JK!J87</f>
        <v>200</v>
      </c>
      <c r="V87" s="4">
        <f>LAPD.JK!J87</f>
        <v>118</v>
      </c>
      <c r="W87" s="4">
        <f>LCGP.JK!J87</f>
        <v>50</v>
      </c>
      <c r="X87" s="4">
        <f>LION.JK!J87</f>
        <v>4900</v>
      </c>
      <c r="Y87" s="4">
        <f>LMAS.JK!J87</f>
        <v>50</v>
      </c>
    </row>
    <row r="88" spans="1:25" x14ac:dyDescent="0.2">
      <c r="A88" s="78">
        <v>40773</v>
      </c>
      <c r="B88" s="4">
        <v>3715.18</v>
      </c>
      <c r="C88" s="4">
        <f>AALI.JK!J88</f>
        <v>22350</v>
      </c>
      <c r="D88" s="4">
        <f>ABDA.JK!J88</f>
        <v>700</v>
      </c>
      <c r="E88" s="4">
        <f>ACES.JK!J88</f>
        <v>3150</v>
      </c>
      <c r="F88" s="4">
        <f>ADES.JK!J88</f>
        <v>1310</v>
      </c>
      <c r="G88" s="4">
        <f>ADHI.JK!J88</f>
        <v>620</v>
      </c>
      <c r="H88" s="4">
        <f>ADMF.JK!J88</f>
        <v>11300</v>
      </c>
      <c r="I88" s="4">
        <f>ADMG.JK!J88</f>
        <v>810</v>
      </c>
      <c r="J88" s="4">
        <f>AGRO.JK!J88</f>
        <v>165</v>
      </c>
      <c r="K88" s="4">
        <f>AHAP.JK!J88</f>
        <v>198</v>
      </c>
      <c r="L88" s="4">
        <f>AIMS.JK!J88</f>
        <v>180</v>
      </c>
      <c r="M88" s="4">
        <f>AISA.JK!J88</f>
        <v>770</v>
      </c>
      <c r="N88" s="4">
        <f>AKKU.JK!J88</f>
        <v>130</v>
      </c>
      <c r="O88" s="4">
        <f>AKPI.JK!J88</f>
        <v>1360</v>
      </c>
      <c r="P88" s="4">
        <f>KLBF.JK!J88</f>
        <v>3525</v>
      </c>
      <c r="Q88" s="4">
        <f>KOIN.JK!J88</f>
        <v>240</v>
      </c>
      <c r="R88" s="4">
        <f>KONI.JK!J88</f>
        <v>245</v>
      </c>
      <c r="S88" s="4">
        <f>KPIG.JK!J88</f>
        <v>740</v>
      </c>
      <c r="T88" s="4">
        <f>KREN.JK!J88</f>
        <v>800</v>
      </c>
      <c r="U88" s="4">
        <f>LAMI.JK!J88</f>
        <v>205</v>
      </c>
      <c r="V88" s="4">
        <f>LAPD.JK!J88</f>
        <v>181</v>
      </c>
      <c r="W88" s="4">
        <f>LCGP.JK!J88</f>
        <v>50</v>
      </c>
      <c r="X88" s="4">
        <f>LION.JK!J88</f>
        <v>5100</v>
      </c>
      <c r="Y88" s="4">
        <f>LMAS.JK!J88</f>
        <v>53</v>
      </c>
    </row>
    <row r="89" spans="1:25" x14ac:dyDescent="0.2">
      <c r="A89" s="78">
        <v>40772</v>
      </c>
      <c r="B89" s="4">
        <v>3714.18</v>
      </c>
      <c r="C89" s="4">
        <f>AALI.JK!J89</f>
        <v>21700</v>
      </c>
      <c r="D89" s="4">
        <f>ABDA.JK!J89</f>
        <v>680</v>
      </c>
      <c r="E89" s="4">
        <f>ACES.JK!J89</f>
        <v>3150</v>
      </c>
      <c r="F89" s="4">
        <f>ADES.JK!J89</f>
        <v>1330</v>
      </c>
      <c r="G89" s="4">
        <f>ADHI.JK!J89</f>
        <v>620</v>
      </c>
      <c r="H89" s="4">
        <f>ADMF.JK!J89</f>
        <v>11200</v>
      </c>
      <c r="I89" s="4">
        <f>ADMG.JK!J89</f>
        <v>790</v>
      </c>
      <c r="J89" s="4">
        <f>AGRO.JK!J89</f>
        <v>160</v>
      </c>
      <c r="K89" s="4">
        <f>AHAP.JK!J89</f>
        <v>198</v>
      </c>
      <c r="L89" s="4">
        <f>AIMS.JK!J89</f>
        <v>180</v>
      </c>
      <c r="M89" s="4">
        <f>AISA.JK!J89</f>
        <v>780</v>
      </c>
      <c r="N89" s="4">
        <f>AKKU.JK!J89</f>
        <v>150</v>
      </c>
      <c r="O89" s="4">
        <f>AKPI.JK!J89</f>
        <v>1410</v>
      </c>
      <c r="P89" s="4">
        <f>KLBF.JK!J89</f>
        <v>3350</v>
      </c>
      <c r="Q89" s="4">
        <f>KOIN.JK!J89</f>
        <v>245</v>
      </c>
      <c r="R89" s="4">
        <f>KONI.JK!J89</f>
        <v>200</v>
      </c>
      <c r="S89" s="4">
        <f>KPIG.JK!J89</f>
        <v>740</v>
      </c>
      <c r="T89" s="4">
        <f>KREN.JK!J89</f>
        <v>800</v>
      </c>
      <c r="U89" s="4">
        <f>LAMI.JK!J89</f>
        <v>205</v>
      </c>
      <c r="V89" s="4">
        <f>LAPD.JK!J89</f>
        <v>117</v>
      </c>
      <c r="W89" s="4">
        <f>LCGP.JK!J89</f>
        <v>50</v>
      </c>
      <c r="X89" s="4">
        <f>LION.JK!J89</f>
        <v>5100</v>
      </c>
      <c r="Y89" s="4">
        <f>LMAS.JK!J89</f>
        <v>53</v>
      </c>
    </row>
    <row r="90" spans="1:25" x14ac:dyDescent="0.2">
      <c r="A90" s="78">
        <v>40771</v>
      </c>
      <c r="B90" s="4">
        <v>3713.18</v>
      </c>
      <c r="C90" s="4">
        <f>AALI.JK!J90</f>
        <v>21700</v>
      </c>
      <c r="D90" s="4">
        <f>ABDA.JK!J90</f>
        <v>680</v>
      </c>
      <c r="E90" s="4">
        <f>ACES.JK!J90</f>
        <v>3150</v>
      </c>
      <c r="F90" s="4">
        <f>ADES.JK!J90</f>
        <v>1330</v>
      </c>
      <c r="G90" s="4">
        <f>ADHI.JK!J90</f>
        <v>620</v>
      </c>
      <c r="H90" s="4">
        <f>ADMF.JK!J90</f>
        <v>11200</v>
      </c>
      <c r="I90" s="4">
        <f>ADMG.JK!J90</f>
        <v>790</v>
      </c>
      <c r="J90" s="4">
        <f>AGRO.JK!J90</f>
        <v>160</v>
      </c>
      <c r="K90" s="4">
        <f>AHAP.JK!J90</f>
        <v>198</v>
      </c>
      <c r="L90" s="4">
        <f>AIMS.JK!J90</f>
        <v>180</v>
      </c>
      <c r="M90" s="4">
        <f>AISA.JK!J90</f>
        <v>780</v>
      </c>
      <c r="N90" s="4">
        <f>AKKU.JK!J90</f>
        <v>150</v>
      </c>
      <c r="O90" s="4">
        <f>AKPI.JK!J90</f>
        <v>1410</v>
      </c>
      <c r="P90" s="4">
        <f>KLBF.JK!J90</f>
        <v>3350</v>
      </c>
      <c r="Q90" s="4">
        <f>KOIN.JK!J90</f>
        <v>245</v>
      </c>
      <c r="R90" s="4">
        <f>KONI.JK!J90</f>
        <v>200</v>
      </c>
      <c r="S90" s="4">
        <f>KPIG.JK!J90</f>
        <v>740</v>
      </c>
      <c r="T90" s="4">
        <f>KREN.JK!J90</f>
        <v>800</v>
      </c>
      <c r="U90" s="4">
        <f>LAMI.JK!J90</f>
        <v>205</v>
      </c>
      <c r="V90" s="4">
        <f>LAPD.JK!J90</f>
        <v>117</v>
      </c>
      <c r="W90" s="4">
        <f>LCGP.JK!J90</f>
        <v>50</v>
      </c>
      <c r="X90" s="4">
        <f>LION.JK!J90</f>
        <v>5100</v>
      </c>
      <c r="Y90" s="4">
        <f>LMAS.JK!J90</f>
        <v>53</v>
      </c>
    </row>
    <row r="91" spans="1:25" x14ac:dyDescent="0.2">
      <c r="A91" s="78">
        <v>40770</v>
      </c>
      <c r="B91" s="4">
        <v>3712.18</v>
      </c>
      <c r="C91" s="4">
        <f>AALI.JK!J91</f>
        <v>21850</v>
      </c>
      <c r="D91" s="4">
        <f>ABDA.JK!J91</f>
        <v>660</v>
      </c>
      <c r="E91" s="4">
        <f>ACES.JK!J91</f>
        <v>3150</v>
      </c>
      <c r="F91" s="4">
        <f>ADES.JK!J91</f>
        <v>1330</v>
      </c>
      <c r="G91" s="4">
        <f>ADHI.JK!J91</f>
        <v>630</v>
      </c>
      <c r="H91" s="4">
        <f>ADMF.JK!J91</f>
        <v>11500</v>
      </c>
      <c r="I91" s="4">
        <f>ADMG.JK!J91</f>
        <v>830</v>
      </c>
      <c r="J91" s="4">
        <f>AGRO.JK!J91</f>
        <v>156</v>
      </c>
      <c r="K91" s="4">
        <f>AHAP.JK!J91</f>
        <v>180</v>
      </c>
      <c r="L91" s="4">
        <f>AIMS.JK!J91</f>
        <v>180</v>
      </c>
      <c r="M91" s="4">
        <f>AISA.JK!J91</f>
        <v>780</v>
      </c>
      <c r="N91" s="4">
        <f>AKKU.JK!J91</f>
        <v>130</v>
      </c>
      <c r="O91" s="4">
        <f>AKPI.JK!J91</f>
        <v>1370</v>
      </c>
      <c r="P91" s="4">
        <f>KLBF.JK!J91</f>
        <v>3425</v>
      </c>
      <c r="Q91" s="4">
        <f>KOIN.JK!J91</f>
        <v>180</v>
      </c>
      <c r="R91" s="4">
        <f>KONI.JK!J91</f>
        <v>200</v>
      </c>
      <c r="S91" s="4">
        <f>KPIG.JK!J91</f>
        <v>720</v>
      </c>
      <c r="T91" s="4">
        <f>KREN.JK!J91</f>
        <v>800</v>
      </c>
      <c r="U91" s="4">
        <f>LAMI.JK!J91</f>
        <v>210</v>
      </c>
      <c r="V91" s="4">
        <f>LAPD.JK!J91</f>
        <v>180</v>
      </c>
      <c r="W91" s="4">
        <f>LCGP.JK!J91</f>
        <v>50</v>
      </c>
      <c r="X91" s="4">
        <f>LION.JK!J91</f>
        <v>4900</v>
      </c>
      <c r="Y91" s="4">
        <f>LMAS.JK!J91</f>
        <v>52</v>
      </c>
    </row>
    <row r="92" spans="1:25" x14ac:dyDescent="0.2">
      <c r="A92" s="78">
        <v>40767</v>
      </c>
      <c r="B92" s="4">
        <v>3709.18</v>
      </c>
      <c r="C92" s="4">
        <f>AALI.JK!J92</f>
        <v>21350</v>
      </c>
      <c r="D92" s="4">
        <f>ABDA.JK!J92</f>
        <v>630</v>
      </c>
      <c r="E92" s="4">
        <f>ACES.JK!J92</f>
        <v>3200</v>
      </c>
      <c r="F92" s="4">
        <f>ADES.JK!J92</f>
        <v>1310</v>
      </c>
      <c r="G92" s="4">
        <f>ADHI.JK!J92</f>
        <v>590</v>
      </c>
      <c r="H92" s="4">
        <f>ADMF.JK!J92</f>
        <v>11600</v>
      </c>
      <c r="I92" s="4">
        <f>ADMG.JK!J92</f>
        <v>740</v>
      </c>
      <c r="J92" s="4">
        <f>AGRO.JK!J92</f>
        <v>155</v>
      </c>
      <c r="K92" s="4">
        <f>AHAP.JK!J92</f>
        <v>181</v>
      </c>
      <c r="L92" s="4">
        <f>AIMS.JK!J92</f>
        <v>180</v>
      </c>
      <c r="M92" s="4">
        <f>AISA.JK!J92</f>
        <v>750</v>
      </c>
      <c r="N92" s="4">
        <f>AKKU.JK!J92</f>
        <v>200</v>
      </c>
      <c r="O92" s="4">
        <f>AKPI.JK!J92</f>
        <v>1370</v>
      </c>
      <c r="P92" s="4">
        <f>KLBF.JK!J92</f>
        <v>3425</v>
      </c>
      <c r="Q92" s="4">
        <f>KOIN.JK!J92</f>
        <v>240</v>
      </c>
      <c r="R92" s="4">
        <f>KONI.JK!J92</f>
        <v>200</v>
      </c>
      <c r="S92" s="4">
        <f>KPIG.JK!J92</f>
        <v>720</v>
      </c>
      <c r="T92" s="4">
        <f>KREN.JK!J92</f>
        <v>750</v>
      </c>
      <c r="U92" s="4">
        <f>LAMI.JK!J92</f>
        <v>205</v>
      </c>
      <c r="V92" s="4">
        <f>LAPD.JK!J92</f>
        <v>141</v>
      </c>
      <c r="W92" s="4">
        <f>LCGP.JK!J92</f>
        <v>50</v>
      </c>
      <c r="X92" s="4">
        <f>LION.JK!J92</f>
        <v>5100</v>
      </c>
      <c r="Y92" s="4">
        <f>LMAS.JK!J92</f>
        <v>50</v>
      </c>
    </row>
    <row r="93" spans="1:25" x14ac:dyDescent="0.2">
      <c r="A93" s="78">
        <v>40766</v>
      </c>
      <c r="B93" s="4">
        <v>3708.18</v>
      </c>
      <c r="C93" s="4">
        <f>AALI.JK!J93</f>
        <v>21400</v>
      </c>
      <c r="D93" s="4">
        <f>ABDA.JK!J93</f>
        <v>590</v>
      </c>
      <c r="E93" s="4">
        <f>ACES.JK!J93</f>
        <v>3100</v>
      </c>
      <c r="F93" s="4">
        <f>ADES.JK!J93</f>
        <v>1290</v>
      </c>
      <c r="G93" s="4">
        <f>ADHI.JK!J93</f>
        <v>560</v>
      </c>
      <c r="H93" s="4">
        <f>ADMF.JK!J93</f>
        <v>11600</v>
      </c>
      <c r="I93" s="4">
        <f>ADMG.JK!J93</f>
        <v>710</v>
      </c>
      <c r="J93" s="4">
        <f>AGRO.JK!J93</f>
        <v>152</v>
      </c>
      <c r="K93" s="4">
        <f>AHAP.JK!J93</f>
        <v>198</v>
      </c>
      <c r="L93" s="4">
        <f>AIMS.JK!J93</f>
        <v>180</v>
      </c>
      <c r="M93" s="4">
        <f>AISA.JK!J93</f>
        <v>720</v>
      </c>
      <c r="N93" s="4">
        <f>AKKU.JK!J93</f>
        <v>190</v>
      </c>
      <c r="O93" s="4">
        <f>AKPI.JK!J93</f>
        <v>1380</v>
      </c>
      <c r="P93" s="4">
        <f>KLBF.JK!J93</f>
        <v>3450</v>
      </c>
      <c r="Q93" s="4">
        <f>KOIN.JK!J93</f>
        <v>240</v>
      </c>
      <c r="R93" s="4">
        <f>KONI.JK!J93</f>
        <v>205</v>
      </c>
      <c r="S93" s="4">
        <f>KPIG.JK!J93</f>
        <v>660</v>
      </c>
      <c r="T93" s="4">
        <f>KREN.JK!J93</f>
        <v>730</v>
      </c>
      <c r="U93" s="4">
        <f>LAMI.JK!J93</f>
        <v>205</v>
      </c>
      <c r="V93" s="4">
        <f>LAPD.JK!J93</f>
        <v>181</v>
      </c>
      <c r="W93" s="4">
        <f>LCGP.JK!J93</f>
        <v>50</v>
      </c>
      <c r="X93" s="4">
        <f>LION.JK!J93</f>
        <v>4900</v>
      </c>
      <c r="Y93" s="4">
        <f>LMAS.JK!J93</f>
        <v>50</v>
      </c>
    </row>
    <row r="94" spans="1:25" x14ac:dyDescent="0.2">
      <c r="A94" s="78">
        <v>40765</v>
      </c>
      <c r="B94" s="4">
        <v>3707.18</v>
      </c>
      <c r="C94" s="4">
        <f>AALI.JK!J94</f>
        <v>21200</v>
      </c>
      <c r="D94" s="4">
        <f>ABDA.JK!J94</f>
        <v>590</v>
      </c>
      <c r="E94" s="4">
        <f>ACES.JK!J94</f>
        <v>3250</v>
      </c>
      <c r="F94" s="4">
        <f>ADES.JK!J94</f>
        <v>1290</v>
      </c>
      <c r="G94" s="4">
        <f>ADHI.JK!J94</f>
        <v>550</v>
      </c>
      <c r="H94" s="4">
        <f>ADMF.JK!J94</f>
        <v>11700</v>
      </c>
      <c r="I94" s="4">
        <f>ADMG.JK!J94</f>
        <v>680</v>
      </c>
      <c r="J94" s="4">
        <f>AGRO.JK!J94</f>
        <v>155</v>
      </c>
      <c r="K94" s="4">
        <f>AHAP.JK!J94</f>
        <v>195</v>
      </c>
      <c r="L94" s="4">
        <f>AIMS.JK!J94</f>
        <v>180</v>
      </c>
      <c r="M94" s="4">
        <f>AISA.JK!J94</f>
        <v>700</v>
      </c>
      <c r="N94" s="4">
        <f>AKKU.JK!J94</f>
        <v>145</v>
      </c>
      <c r="O94" s="4">
        <f>AKPI.JK!J94</f>
        <v>1390</v>
      </c>
      <c r="P94" s="4">
        <f>KLBF.JK!J94</f>
        <v>3325</v>
      </c>
      <c r="Q94" s="4">
        <f>KOIN.JK!J94</f>
        <v>250</v>
      </c>
      <c r="R94" s="4">
        <f>KONI.JK!J94</f>
        <v>225</v>
      </c>
      <c r="S94" s="4">
        <f>KPIG.JK!J94</f>
        <v>720</v>
      </c>
      <c r="T94" s="4">
        <f>KREN.JK!J94</f>
        <v>660</v>
      </c>
      <c r="U94" s="4">
        <f>LAMI.JK!J94</f>
        <v>220</v>
      </c>
      <c r="V94" s="4">
        <f>LAPD.JK!J94</f>
        <v>180</v>
      </c>
      <c r="W94" s="4">
        <f>LCGP.JK!J94</f>
        <v>50</v>
      </c>
      <c r="X94" s="4">
        <f>LION.JK!J94</f>
        <v>5500</v>
      </c>
      <c r="Y94" s="4">
        <f>LMAS.JK!J94</f>
        <v>50</v>
      </c>
    </row>
    <row r="95" spans="1:25" x14ac:dyDescent="0.2">
      <c r="A95" s="78">
        <v>40764</v>
      </c>
      <c r="B95" s="4">
        <v>3706.18</v>
      </c>
      <c r="C95" s="4">
        <f>AALI.JK!J95</f>
        <v>21200</v>
      </c>
      <c r="D95" s="4">
        <f>ABDA.JK!J95</f>
        <v>560</v>
      </c>
      <c r="E95" s="4">
        <f>ACES.JK!J95</f>
        <v>3250</v>
      </c>
      <c r="F95" s="4">
        <f>ADES.JK!J95</f>
        <v>1280</v>
      </c>
      <c r="G95" s="4">
        <f>ADHI.JK!J95</f>
        <v>520</v>
      </c>
      <c r="H95" s="4">
        <f>ADMF.JK!J95</f>
        <v>11050</v>
      </c>
      <c r="I95" s="4">
        <f>ADMG.JK!J95</f>
        <v>650</v>
      </c>
      <c r="J95" s="4">
        <f>AGRO.JK!J95</f>
        <v>153</v>
      </c>
      <c r="K95" s="4">
        <f>AHAP.JK!J95</f>
        <v>200</v>
      </c>
      <c r="L95" s="4">
        <f>AIMS.JK!J95</f>
        <v>130</v>
      </c>
      <c r="M95" s="4">
        <f>AISA.JK!J95</f>
        <v>660</v>
      </c>
      <c r="N95" s="4">
        <f>AKKU.JK!J95</f>
        <v>135</v>
      </c>
      <c r="O95" s="4">
        <f>AKPI.JK!J95</f>
        <v>1360</v>
      </c>
      <c r="P95" s="4">
        <f>KLBF.JK!J95</f>
        <v>2975</v>
      </c>
      <c r="Q95" s="4">
        <f>KOIN.JK!J95</f>
        <v>270</v>
      </c>
      <c r="R95" s="4">
        <f>KONI.JK!J95</f>
        <v>200</v>
      </c>
      <c r="S95" s="4">
        <f>KPIG.JK!J95</f>
        <v>660</v>
      </c>
      <c r="T95" s="4">
        <f>KREN.JK!J95</f>
        <v>620</v>
      </c>
      <c r="U95" s="4">
        <f>LAMI.JK!J95</f>
        <v>195</v>
      </c>
      <c r="V95" s="4">
        <f>LAPD.JK!J95</f>
        <v>179</v>
      </c>
      <c r="W95" s="4">
        <f>LCGP.JK!J95</f>
        <v>50</v>
      </c>
      <c r="X95" s="4">
        <f>LION.JK!J95</f>
        <v>5000</v>
      </c>
      <c r="Y95" s="4">
        <f>LMAS.JK!J95</f>
        <v>50</v>
      </c>
    </row>
    <row r="96" spans="1:25" x14ac:dyDescent="0.2">
      <c r="A96" s="78">
        <v>40763</v>
      </c>
      <c r="B96" s="4">
        <v>3705.18</v>
      </c>
      <c r="C96" s="4">
        <f>AALI.JK!J96</f>
        <v>22300</v>
      </c>
      <c r="D96" s="4">
        <f>ABDA.JK!J96</f>
        <v>610</v>
      </c>
      <c r="E96" s="4">
        <f>ACES.JK!J96</f>
        <v>3400</v>
      </c>
      <c r="F96" s="4">
        <f>ADES.JK!J96</f>
        <v>1350</v>
      </c>
      <c r="G96" s="4">
        <f>ADHI.JK!J96</f>
        <v>570</v>
      </c>
      <c r="H96" s="4">
        <f>ADMF.JK!J96</f>
        <v>11700</v>
      </c>
      <c r="I96" s="4">
        <f>ADMG.JK!J96</f>
        <v>690</v>
      </c>
      <c r="J96" s="4">
        <f>AGRO.JK!J96</f>
        <v>157</v>
      </c>
      <c r="K96" s="4">
        <f>AHAP.JK!J96</f>
        <v>190</v>
      </c>
      <c r="L96" s="4">
        <f>AIMS.JK!J96</f>
        <v>130</v>
      </c>
      <c r="M96" s="4">
        <f>AISA.JK!J96</f>
        <v>690</v>
      </c>
      <c r="N96" s="4">
        <f>AKKU.JK!J96</f>
        <v>145</v>
      </c>
      <c r="O96" s="4">
        <f>AKPI.JK!J96</f>
        <v>1280</v>
      </c>
      <c r="P96" s="4">
        <f>KLBF.JK!J96</f>
        <v>3175</v>
      </c>
      <c r="Q96" s="4">
        <f>KOIN.JK!J96</f>
        <v>270</v>
      </c>
      <c r="R96" s="4">
        <f>KONI.JK!J96</f>
        <v>190</v>
      </c>
      <c r="S96" s="4">
        <f>KPIG.JK!J96</f>
        <v>680</v>
      </c>
      <c r="T96" s="4">
        <f>KREN.JK!J96</f>
        <v>700</v>
      </c>
      <c r="U96" s="4">
        <f>LAMI.JK!J96</f>
        <v>220</v>
      </c>
      <c r="V96" s="4">
        <f>LAPD.JK!J96</f>
        <v>117</v>
      </c>
      <c r="W96" s="4">
        <f>LCGP.JK!J96</f>
        <v>50</v>
      </c>
      <c r="X96" s="4">
        <f>LION.JK!J96</f>
        <v>5100</v>
      </c>
      <c r="Y96" s="4">
        <f>LMAS.JK!J96</f>
        <v>51</v>
      </c>
    </row>
    <row r="97" spans="1:25" x14ac:dyDescent="0.2">
      <c r="A97" s="78">
        <v>40760</v>
      </c>
      <c r="B97" s="4">
        <v>3702.18</v>
      </c>
      <c r="C97" s="4">
        <f>AALI.JK!J97</f>
        <v>21650</v>
      </c>
      <c r="D97" s="4">
        <f>ABDA.JK!J97</f>
        <v>680</v>
      </c>
      <c r="E97" s="4">
        <f>ACES.JK!J97</f>
        <v>3100</v>
      </c>
      <c r="F97" s="4">
        <f>ADES.JK!J97</f>
        <v>1370</v>
      </c>
      <c r="G97" s="4">
        <f>ADHI.JK!J97</f>
        <v>590</v>
      </c>
      <c r="H97" s="4">
        <f>ADMF.JK!J97</f>
        <v>11700</v>
      </c>
      <c r="I97" s="4">
        <f>ADMG.JK!J97</f>
        <v>660</v>
      </c>
      <c r="J97" s="4">
        <f>AGRO.JK!J97</f>
        <v>152</v>
      </c>
      <c r="K97" s="4">
        <f>AHAP.JK!J97</f>
        <v>185</v>
      </c>
      <c r="L97" s="4">
        <f>AIMS.JK!J97</f>
        <v>125</v>
      </c>
      <c r="M97" s="4">
        <f>AISA.JK!J97</f>
        <v>710</v>
      </c>
      <c r="N97" s="4">
        <f>AKKU.JK!J97</f>
        <v>165</v>
      </c>
      <c r="O97" s="4">
        <f>AKPI.JK!J97</f>
        <v>1570</v>
      </c>
      <c r="P97" s="4">
        <f>KLBF.JK!J97</f>
        <v>3200</v>
      </c>
      <c r="Q97" s="4">
        <f>KOIN.JK!J97</f>
        <v>280</v>
      </c>
      <c r="R97" s="4">
        <f>KONI.JK!J97</f>
        <v>205</v>
      </c>
      <c r="S97" s="4">
        <f>KPIG.JK!J97</f>
        <v>680</v>
      </c>
      <c r="T97" s="4">
        <f>KREN.JK!J97</f>
        <v>760</v>
      </c>
      <c r="U97" s="4">
        <f>LAMI.JK!J97</f>
        <v>210</v>
      </c>
      <c r="V97" s="4">
        <f>LAPD.JK!J97</f>
        <v>178</v>
      </c>
      <c r="W97" s="4">
        <f>LCGP.JK!J97</f>
        <v>50</v>
      </c>
      <c r="X97" s="4">
        <f>LION.JK!J97</f>
        <v>4900</v>
      </c>
      <c r="Y97" s="4">
        <f>LMAS.JK!J97</f>
        <v>52</v>
      </c>
    </row>
    <row r="98" spans="1:25" x14ac:dyDescent="0.2">
      <c r="A98" s="78">
        <v>40759</v>
      </c>
      <c r="B98" s="4">
        <v>3701.18</v>
      </c>
      <c r="C98" s="4">
        <f>AALI.JK!J98</f>
        <v>23200</v>
      </c>
      <c r="D98" s="4">
        <f>ABDA.JK!J98</f>
        <v>740</v>
      </c>
      <c r="E98" s="4">
        <f>ACES.JK!J98</f>
        <v>3150</v>
      </c>
      <c r="F98" s="4">
        <f>ADES.JK!J98</f>
        <v>1490</v>
      </c>
      <c r="G98" s="4">
        <f>ADHI.JK!J98</f>
        <v>650</v>
      </c>
      <c r="H98" s="4">
        <f>ADMF.JK!J98</f>
        <v>12650</v>
      </c>
      <c r="I98" s="4">
        <f>ADMG.JK!J98</f>
        <v>780</v>
      </c>
      <c r="J98" s="4">
        <f>AGRO.JK!J98</f>
        <v>168</v>
      </c>
      <c r="K98" s="4">
        <f>AHAP.JK!J98</f>
        <v>185</v>
      </c>
      <c r="L98" s="4">
        <f>AIMS.JK!J98</f>
        <v>180</v>
      </c>
      <c r="M98" s="4">
        <f>AISA.JK!J98</f>
        <v>750</v>
      </c>
      <c r="N98" s="4">
        <f>AKKU.JK!J98</f>
        <v>165</v>
      </c>
      <c r="O98" s="4">
        <f>AKPI.JK!J98</f>
        <v>1970</v>
      </c>
      <c r="P98" s="4">
        <f>KLBF.JK!J98</f>
        <v>3325</v>
      </c>
      <c r="Q98" s="4">
        <f>KOIN.JK!J98</f>
        <v>280</v>
      </c>
      <c r="R98" s="4">
        <f>KONI.JK!J98</f>
        <v>230</v>
      </c>
      <c r="S98" s="4">
        <f>KPIG.JK!J98</f>
        <v>670</v>
      </c>
      <c r="T98" s="4">
        <f>KREN.JK!J98</f>
        <v>850</v>
      </c>
      <c r="U98" s="4">
        <f>LAMI.JK!J98</f>
        <v>240</v>
      </c>
      <c r="V98" s="4">
        <f>LAPD.JK!J98</f>
        <v>117</v>
      </c>
      <c r="W98" s="4">
        <f>LCGP.JK!J98</f>
        <v>51</v>
      </c>
      <c r="X98" s="4">
        <f>LION.JK!J98</f>
        <v>5350</v>
      </c>
      <c r="Y98" s="4">
        <f>LMAS.JK!J98</f>
        <v>53</v>
      </c>
    </row>
    <row r="99" spans="1:25" x14ac:dyDescent="0.2">
      <c r="A99" s="78">
        <v>40758</v>
      </c>
      <c r="B99" s="4">
        <v>3700.18</v>
      </c>
      <c r="C99" s="4">
        <f>AALI.JK!J99</f>
        <v>22900</v>
      </c>
      <c r="D99" s="4">
        <f>ABDA.JK!J99</f>
        <v>730</v>
      </c>
      <c r="E99" s="4">
        <f>ACES.JK!J99</f>
        <v>3400</v>
      </c>
      <c r="F99" s="4">
        <f>ADES.JK!J99</f>
        <v>1490</v>
      </c>
      <c r="G99" s="4">
        <f>ADHI.JK!J99</f>
        <v>660</v>
      </c>
      <c r="H99" s="4">
        <f>ADMF.JK!J99</f>
        <v>12900</v>
      </c>
      <c r="I99" s="4">
        <f>ADMG.JK!J99</f>
        <v>840</v>
      </c>
      <c r="J99" s="4">
        <f>AGRO.JK!J99</f>
        <v>173</v>
      </c>
      <c r="K99" s="4">
        <f>AHAP.JK!J99</f>
        <v>192</v>
      </c>
      <c r="L99" s="4">
        <f>AIMS.JK!J99</f>
        <v>175</v>
      </c>
      <c r="M99" s="4">
        <f>AISA.JK!J99</f>
        <v>750</v>
      </c>
      <c r="N99" s="4">
        <f>AKKU.JK!J99</f>
        <v>170</v>
      </c>
      <c r="O99" s="4">
        <f>AKPI.JK!J99</f>
        <v>2050</v>
      </c>
      <c r="P99" s="4">
        <f>KLBF.JK!J99</f>
        <v>3400</v>
      </c>
      <c r="Q99" s="4">
        <f>KOIN.JK!J99</f>
        <v>280</v>
      </c>
      <c r="R99" s="4">
        <f>KONI.JK!J99</f>
        <v>250</v>
      </c>
      <c r="S99" s="4">
        <f>KPIG.JK!J99</f>
        <v>530</v>
      </c>
      <c r="T99" s="4">
        <f>KREN.JK!J99</f>
        <v>830</v>
      </c>
      <c r="U99" s="4">
        <f>LAMI.JK!J99</f>
        <v>265</v>
      </c>
      <c r="V99" s="4">
        <f>LAPD.JK!J99</f>
        <v>121</v>
      </c>
      <c r="W99" s="4">
        <f>LCGP.JK!J99</f>
        <v>51</v>
      </c>
      <c r="X99" s="4">
        <f>LION.JK!J99</f>
        <v>5200</v>
      </c>
      <c r="Y99" s="4">
        <f>LMAS.JK!J99</f>
        <v>53</v>
      </c>
    </row>
    <row r="100" spans="1:25" x14ac:dyDescent="0.2">
      <c r="A100" s="78">
        <v>40757</v>
      </c>
      <c r="B100" s="4">
        <v>3699.18</v>
      </c>
      <c r="C100" s="4">
        <f>AALI.JK!J100</f>
        <v>23200</v>
      </c>
      <c r="D100" s="4">
        <f>ABDA.JK!J100</f>
        <v>740</v>
      </c>
      <c r="E100" s="4">
        <f>ACES.JK!J100</f>
        <v>3450</v>
      </c>
      <c r="F100" s="4">
        <f>ADES.JK!J100</f>
        <v>1510</v>
      </c>
      <c r="G100" s="4">
        <f>ADHI.JK!J100</f>
        <v>680</v>
      </c>
      <c r="H100" s="4">
        <f>ADMF.JK!J100</f>
        <v>13150</v>
      </c>
      <c r="I100" s="4">
        <f>ADMG.JK!J100</f>
        <v>850</v>
      </c>
      <c r="J100" s="4">
        <f>AGRO.JK!J100</f>
        <v>169</v>
      </c>
      <c r="K100" s="4">
        <f>AHAP.JK!J100</f>
        <v>196</v>
      </c>
      <c r="L100" s="4">
        <f>AIMS.JK!J100</f>
        <v>115</v>
      </c>
      <c r="M100" s="4">
        <f>AISA.JK!J100</f>
        <v>750</v>
      </c>
      <c r="N100" s="4">
        <f>AKKU.JK!J100</f>
        <v>175</v>
      </c>
      <c r="O100" s="4">
        <f>AKPI.JK!J100</f>
        <v>2200</v>
      </c>
      <c r="P100" s="4">
        <f>KLBF.JK!J100</f>
        <v>3475</v>
      </c>
      <c r="Q100" s="4">
        <f>KOIN.JK!J100</f>
        <v>290</v>
      </c>
      <c r="R100" s="4">
        <f>KONI.JK!J100</f>
        <v>270</v>
      </c>
      <c r="S100" s="4">
        <f>KPIG.JK!J100</f>
        <v>560</v>
      </c>
      <c r="T100" s="4">
        <f>KREN.JK!J100</f>
        <v>840</v>
      </c>
      <c r="U100" s="4">
        <f>LAMI.JK!J100</f>
        <v>265</v>
      </c>
      <c r="V100" s="4">
        <f>LAPD.JK!J100</f>
        <v>118</v>
      </c>
      <c r="W100" s="4">
        <f>LCGP.JK!J100</f>
        <v>51</v>
      </c>
      <c r="X100" s="4">
        <f>LION.JK!J100</f>
        <v>5400</v>
      </c>
      <c r="Y100" s="4">
        <f>LMAS.JK!J100</f>
        <v>53</v>
      </c>
    </row>
    <row r="101" spans="1:25" x14ac:dyDescent="0.2">
      <c r="A101" s="78">
        <v>40756</v>
      </c>
      <c r="B101" s="4">
        <v>3698.18</v>
      </c>
      <c r="C101" s="4">
        <f>AALI.JK!J101</f>
        <v>23500</v>
      </c>
      <c r="D101" s="4">
        <f>ABDA.JK!J101</f>
        <v>750</v>
      </c>
      <c r="E101" s="4">
        <f>ACES.JK!J101</f>
        <v>3400</v>
      </c>
      <c r="F101" s="4">
        <f>ADES.JK!J101</f>
        <v>1550</v>
      </c>
      <c r="G101" s="4">
        <f>ADHI.JK!J101</f>
        <v>700</v>
      </c>
      <c r="H101" s="4">
        <f>ADMF.JK!J101</f>
        <v>13400</v>
      </c>
      <c r="I101" s="4">
        <f>ADMG.JK!J101</f>
        <v>860</v>
      </c>
      <c r="J101" s="4">
        <f>AGRO.JK!J101</f>
        <v>175</v>
      </c>
      <c r="K101" s="4">
        <f>AHAP.JK!J101</f>
        <v>199</v>
      </c>
      <c r="L101" s="4">
        <f>AIMS.JK!J101</f>
        <v>115</v>
      </c>
      <c r="M101" s="4">
        <f>AISA.JK!J101</f>
        <v>760</v>
      </c>
      <c r="N101" s="4">
        <f>AKKU.JK!J101</f>
        <v>175</v>
      </c>
      <c r="O101" s="4">
        <f>AKPI.JK!J101</f>
        <v>2275</v>
      </c>
      <c r="P101" s="4">
        <f>KLBF.JK!J101</f>
        <v>3525</v>
      </c>
      <c r="Q101" s="4">
        <f>KOIN.JK!J101</f>
        <v>250</v>
      </c>
      <c r="R101" s="4">
        <f>KONI.JK!J101</f>
        <v>260</v>
      </c>
      <c r="S101" s="4">
        <f>KPIG.JK!J101</f>
        <v>530</v>
      </c>
      <c r="T101" s="4">
        <f>KREN.JK!J101</f>
        <v>830</v>
      </c>
      <c r="U101" s="4">
        <f>LAMI.JK!J101</f>
        <v>265</v>
      </c>
      <c r="V101" s="4">
        <f>LAPD.JK!J101</f>
        <v>170</v>
      </c>
      <c r="W101" s="4">
        <f>LCGP.JK!J101</f>
        <v>51</v>
      </c>
      <c r="X101" s="4">
        <f>LION.JK!J101</f>
        <v>5350</v>
      </c>
      <c r="Y101" s="4">
        <f>LMAS.JK!J101</f>
        <v>54</v>
      </c>
    </row>
    <row r="102" spans="1:25" x14ac:dyDescent="0.2">
      <c r="A102" s="78">
        <v>40753</v>
      </c>
      <c r="B102" s="4">
        <v>3695.18</v>
      </c>
      <c r="C102" s="4">
        <f>AALI.JK!J102</f>
        <v>23500</v>
      </c>
      <c r="D102" s="4">
        <f>ABDA.JK!J102</f>
        <v>760</v>
      </c>
      <c r="E102" s="4">
        <f>ACES.JK!J102</f>
        <v>3175</v>
      </c>
      <c r="F102" s="4">
        <f>ADES.JK!J102</f>
        <v>1560</v>
      </c>
      <c r="G102" s="4">
        <f>ADHI.JK!J102</f>
        <v>710</v>
      </c>
      <c r="H102" s="4">
        <f>ADMF.JK!J102</f>
        <v>13600</v>
      </c>
      <c r="I102" s="4">
        <f>ADMG.JK!J102</f>
        <v>850</v>
      </c>
      <c r="J102" s="4">
        <f>AGRO.JK!J102</f>
        <v>178</v>
      </c>
      <c r="K102" s="4">
        <f>AHAP.JK!J102</f>
        <v>194</v>
      </c>
      <c r="L102" s="4">
        <f>AIMS.JK!J102</f>
        <v>170</v>
      </c>
      <c r="M102" s="4">
        <f>AISA.JK!J102</f>
        <v>760</v>
      </c>
      <c r="N102" s="4">
        <f>AKKU.JK!J102</f>
        <v>175</v>
      </c>
      <c r="O102" s="4">
        <f>AKPI.JK!J102</f>
        <v>2425</v>
      </c>
      <c r="P102" s="4">
        <f>KLBF.JK!J102</f>
        <v>3475</v>
      </c>
      <c r="Q102" s="4">
        <f>KOIN.JK!J102</f>
        <v>290</v>
      </c>
      <c r="R102" s="4">
        <f>KONI.JK!J102</f>
        <v>225</v>
      </c>
      <c r="S102" s="4">
        <f>KPIG.JK!J102</f>
        <v>550</v>
      </c>
      <c r="T102" s="4">
        <f>KREN.JK!J102</f>
        <v>760</v>
      </c>
      <c r="U102" s="4">
        <f>LAMI.JK!J102</f>
        <v>270</v>
      </c>
      <c r="V102" s="4">
        <f>LAPD.JK!J102</f>
        <v>180</v>
      </c>
      <c r="W102" s="4">
        <f>LCGP.JK!J102</f>
        <v>52</v>
      </c>
      <c r="X102" s="4">
        <f>LION.JK!J102</f>
        <v>5350</v>
      </c>
      <c r="Y102" s="4">
        <f>LMAS.JK!J102</f>
        <v>51</v>
      </c>
    </row>
    <row r="103" spans="1:25" x14ac:dyDescent="0.2">
      <c r="A103" s="78">
        <v>40752</v>
      </c>
      <c r="B103" s="4">
        <v>3694.18</v>
      </c>
      <c r="C103" s="4">
        <f>AALI.JK!J103</f>
        <v>23500</v>
      </c>
      <c r="D103" s="4">
        <f>ABDA.JK!J103</f>
        <v>780</v>
      </c>
      <c r="E103" s="4">
        <f>ACES.JK!J103</f>
        <v>3450</v>
      </c>
      <c r="F103" s="4">
        <f>ADES.JK!J103</f>
        <v>1560</v>
      </c>
      <c r="G103" s="4">
        <f>ADHI.JK!J103</f>
        <v>720</v>
      </c>
      <c r="H103" s="4">
        <f>ADMF.JK!J103</f>
        <v>13650</v>
      </c>
      <c r="I103" s="4">
        <f>ADMG.JK!J103</f>
        <v>1030</v>
      </c>
      <c r="J103" s="4">
        <f>AGRO.JK!J103</f>
        <v>165</v>
      </c>
      <c r="K103" s="4">
        <f>AHAP.JK!J103</f>
        <v>183</v>
      </c>
      <c r="L103" s="4">
        <f>AIMS.JK!J103</f>
        <v>180</v>
      </c>
      <c r="M103" s="4">
        <f>AISA.JK!J103</f>
        <v>760</v>
      </c>
      <c r="N103" s="4">
        <f>AKKU.JK!J103</f>
        <v>175</v>
      </c>
      <c r="O103" s="4">
        <f>AKPI.JK!J103</f>
        <v>2375</v>
      </c>
      <c r="P103" s="4">
        <f>KLBF.JK!J103</f>
        <v>3450</v>
      </c>
      <c r="Q103" s="4">
        <f>KOIN.JK!J103</f>
        <v>290</v>
      </c>
      <c r="R103" s="4">
        <f>KONI.JK!J103</f>
        <v>270</v>
      </c>
      <c r="S103" s="4">
        <f>KPIG.JK!J103</f>
        <v>570</v>
      </c>
      <c r="T103" s="4">
        <f>KREN.JK!J103</f>
        <v>750</v>
      </c>
      <c r="U103" s="4">
        <f>LAMI.JK!J103</f>
        <v>285</v>
      </c>
      <c r="V103" s="4">
        <f>LAPD.JK!J103</f>
        <v>179</v>
      </c>
      <c r="W103" s="4">
        <f>LCGP.JK!J103</f>
        <v>52</v>
      </c>
      <c r="X103" s="4">
        <f>LION.JK!J103</f>
        <v>5350</v>
      </c>
      <c r="Y103" s="4">
        <f>LMAS.JK!J103</f>
        <v>52</v>
      </c>
    </row>
    <row r="104" spans="1:25" x14ac:dyDescent="0.2">
      <c r="A104" s="78">
        <v>40751</v>
      </c>
      <c r="B104" s="4">
        <v>3693.18</v>
      </c>
      <c r="C104" s="4">
        <f>AALI.JK!J104</f>
        <v>23700</v>
      </c>
      <c r="D104" s="4">
        <f>ABDA.JK!J104</f>
        <v>750</v>
      </c>
      <c r="E104" s="4">
        <f>ACES.JK!J104</f>
        <v>3475</v>
      </c>
      <c r="F104" s="4">
        <f>ADES.JK!J104</f>
        <v>1550</v>
      </c>
      <c r="G104" s="4">
        <f>ADHI.JK!J104</f>
        <v>730</v>
      </c>
      <c r="H104" s="4">
        <f>ADMF.JK!J104</f>
        <v>13900</v>
      </c>
      <c r="I104" s="4">
        <f>ADMG.JK!J104</f>
        <v>1020</v>
      </c>
      <c r="J104" s="4">
        <f>AGRO.JK!J104</f>
        <v>165</v>
      </c>
      <c r="K104" s="4">
        <f>AHAP.JK!J104</f>
        <v>187</v>
      </c>
      <c r="L104" s="4">
        <f>AIMS.JK!J104</f>
        <v>150</v>
      </c>
      <c r="M104" s="4">
        <f>AISA.JK!J104</f>
        <v>780</v>
      </c>
      <c r="N104" s="4">
        <f>AKKU.JK!J104</f>
        <v>160</v>
      </c>
      <c r="O104" s="4">
        <f>AKPI.JK!J104</f>
        <v>2500</v>
      </c>
      <c r="P104" s="4">
        <f>KLBF.JK!J104</f>
        <v>3450</v>
      </c>
      <c r="Q104" s="4">
        <f>KOIN.JK!J104</f>
        <v>290</v>
      </c>
      <c r="R104" s="4">
        <f>KONI.JK!J104</f>
        <v>275</v>
      </c>
      <c r="S104" s="4">
        <f>KPIG.JK!J104</f>
        <v>570</v>
      </c>
      <c r="T104" s="4">
        <f>KREN.JK!J104</f>
        <v>750</v>
      </c>
      <c r="U104" s="4">
        <f>LAMI.JK!J104</f>
        <v>230</v>
      </c>
      <c r="V104" s="4">
        <f>LAPD.JK!J104</f>
        <v>178</v>
      </c>
      <c r="W104" s="4">
        <f>LCGP.JK!J104</f>
        <v>51</v>
      </c>
      <c r="X104" s="4">
        <f>LION.JK!J104</f>
        <v>5400</v>
      </c>
      <c r="Y104" s="4">
        <f>LMAS.JK!J104</f>
        <v>50</v>
      </c>
    </row>
    <row r="105" spans="1:25" x14ac:dyDescent="0.2">
      <c r="A105" s="78">
        <v>40750</v>
      </c>
      <c r="B105" s="4">
        <v>3692.18</v>
      </c>
      <c r="C105" s="4">
        <f>AALI.JK!J105</f>
        <v>23450</v>
      </c>
      <c r="D105" s="4">
        <f>ABDA.JK!J105</f>
        <v>760</v>
      </c>
      <c r="E105" s="4">
        <f>ACES.JK!J105</f>
        <v>3500</v>
      </c>
      <c r="F105" s="4">
        <f>ADES.JK!J105</f>
        <v>1550</v>
      </c>
      <c r="G105" s="4">
        <f>ADHI.JK!J105</f>
        <v>740</v>
      </c>
      <c r="H105" s="4">
        <f>ADMF.JK!J105</f>
        <v>13900</v>
      </c>
      <c r="I105" s="4">
        <f>ADMG.JK!J105</f>
        <v>1060</v>
      </c>
      <c r="J105" s="4">
        <f>AGRO.JK!J105</f>
        <v>163</v>
      </c>
      <c r="K105" s="4">
        <f>AHAP.JK!J105</f>
        <v>188</v>
      </c>
      <c r="L105" s="4">
        <f>AIMS.JK!J105</f>
        <v>115</v>
      </c>
      <c r="M105" s="4">
        <f>AISA.JK!J105</f>
        <v>780</v>
      </c>
      <c r="N105" s="4">
        <f>AKKU.JK!J105</f>
        <v>160</v>
      </c>
      <c r="O105" s="4">
        <f>AKPI.JK!J105</f>
        <v>2325</v>
      </c>
      <c r="P105" s="4">
        <f>KLBF.JK!J105</f>
        <v>3525</v>
      </c>
      <c r="Q105" s="4">
        <f>KOIN.JK!J105</f>
        <v>290</v>
      </c>
      <c r="R105" s="4">
        <f>KONI.JK!J105</f>
        <v>290</v>
      </c>
      <c r="S105" s="4">
        <f>KPIG.JK!J105</f>
        <v>540</v>
      </c>
      <c r="T105" s="4">
        <f>KREN.JK!J105</f>
        <v>740</v>
      </c>
      <c r="U105" s="4">
        <f>LAMI.JK!J105</f>
        <v>230</v>
      </c>
      <c r="V105" s="4">
        <f>LAPD.JK!J105</f>
        <v>179</v>
      </c>
      <c r="W105" s="4">
        <f>LCGP.JK!J105</f>
        <v>52</v>
      </c>
      <c r="X105" s="4">
        <f>LION.JK!J105</f>
        <v>5450</v>
      </c>
      <c r="Y105" s="4">
        <f>LMAS.JK!J105</f>
        <v>50</v>
      </c>
    </row>
    <row r="106" spans="1:25" x14ac:dyDescent="0.2">
      <c r="A106" s="78">
        <v>40749</v>
      </c>
      <c r="B106" s="4">
        <v>3691.18</v>
      </c>
      <c r="C106" s="4">
        <f>AALI.JK!J106</f>
        <v>23350</v>
      </c>
      <c r="D106" s="4">
        <f>ABDA.JK!J106</f>
        <v>760</v>
      </c>
      <c r="E106" s="4">
        <f>ACES.JK!J106</f>
        <v>3500</v>
      </c>
      <c r="F106" s="4">
        <f>ADES.JK!J106</f>
        <v>1560</v>
      </c>
      <c r="G106" s="4">
        <f>ADHI.JK!J106</f>
        <v>740</v>
      </c>
      <c r="H106" s="4">
        <f>ADMF.JK!J106</f>
        <v>13950</v>
      </c>
      <c r="I106" s="4">
        <f>ADMG.JK!J106</f>
        <v>990</v>
      </c>
      <c r="J106" s="4">
        <f>AGRO.JK!J106</f>
        <v>166</v>
      </c>
      <c r="K106" s="4">
        <f>AHAP.JK!J106</f>
        <v>188</v>
      </c>
      <c r="L106" s="4">
        <f>AIMS.JK!J106</f>
        <v>150</v>
      </c>
      <c r="M106" s="4">
        <f>AISA.JK!J106</f>
        <v>750</v>
      </c>
      <c r="N106" s="4">
        <f>AKKU.JK!J106</f>
        <v>170</v>
      </c>
      <c r="O106" s="4">
        <f>AKPI.JK!J106</f>
        <v>1870</v>
      </c>
      <c r="P106" s="4">
        <f>KLBF.JK!J106</f>
        <v>3500</v>
      </c>
      <c r="Q106" s="4">
        <f>KOIN.JK!J106</f>
        <v>290</v>
      </c>
      <c r="R106" s="4">
        <f>KONI.JK!J106</f>
        <v>275</v>
      </c>
      <c r="S106" s="4">
        <f>KPIG.JK!J106</f>
        <v>540</v>
      </c>
      <c r="T106" s="4">
        <f>KREN.JK!J106</f>
        <v>710</v>
      </c>
      <c r="U106" s="4">
        <f>LAMI.JK!J106</f>
        <v>235</v>
      </c>
      <c r="V106" s="4">
        <f>LAPD.JK!J106</f>
        <v>178</v>
      </c>
      <c r="W106" s="4">
        <f>LCGP.JK!J106</f>
        <v>57</v>
      </c>
      <c r="X106" s="4">
        <f>LION.JK!J106</f>
        <v>5350</v>
      </c>
      <c r="Y106" s="4">
        <f>LMAS.JK!J106</f>
        <v>50</v>
      </c>
    </row>
    <row r="107" spans="1:25" x14ac:dyDescent="0.2">
      <c r="A107" s="78">
        <v>40746</v>
      </c>
      <c r="B107" s="4">
        <v>3688.18</v>
      </c>
      <c r="C107" s="4">
        <f>AALI.JK!J107</f>
        <v>23200</v>
      </c>
      <c r="D107" s="4">
        <f>ABDA.JK!J107</f>
        <v>790</v>
      </c>
      <c r="E107" s="4">
        <f>ACES.JK!J107</f>
        <v>3550</v>
      </c>
      <c r="F107" s="4">
        <f>ADES.JK!J107</f>
        <v>1550</v>
      </c>
      <c r="G107" s="4">
        <f>ADHI.JK!J107</f>
        <v>750</v>
      </c>
      <c r="H107" s="4">
        <f>ADMF.JK!J107</f>
        <v>13700</v>
      </c>
      <c r="I107" s="4">
        <f>ADMG.JK!J107</f>
        <v>960</v>
      </c>
      <c r="J107" s="4">
        <f>AGRO.JK!J107</f>
        <v>167</v>
      </c>
      <c r="K107" s="4">
        <f>AHAP.JK!J107</f>
        <v>188</v>
      </c>
      <c r="L107" s="4">
        <f>AIMS.JK!J107</f>
        <v>175</v>
      </c>
      <c r="M107" s="4">
        <f>AISA.JK!J107</f>
        <v>720</v>
      </c>
      <c r="N107" s="4">
        <f>AKKU.JK!J107</f>
        <v>210</v>
      </c>
      <c r="O107" s="4">
        <f>AKPI.JK!J107</f>
        <v>1500</v>
      </c>
      <c r="P107" s="4">
        <f>KLBF.JK!J107</f>
        <v>3500</v>
      </c>
      <c r="Q107" s="4">
        <f>KOIN.JK!J107</f>
        <v>290</v>
      </c>
      <c r="R107" s="4">
        <f>KONI.JK!J107</f>
        <v>240</v>
      </c>
      <c r="S107" s="4">
        <f>KPIG.JK!J107</f>
        <v>530</v>
      </c>
      <c r="T107" s="4">
        <f>KREN.JK!J107</f>
        <v>730</v>
      </c>
      <c r="U107" s="4">
        <f>LAMI.JK!J107</f>
        <v>205</v>
      </c>
      <c r="V107" s="4">
        <f>LAPD.JK!J107</f>
        <v>177</v>
      </c>
      <c r="W107" s="4">
        <f>LCGP.JK!J107</f>
        <v>60</v>
      </c>
      <c r="X107" s="4">
        <f>LION.JK!J107</f>
        <v>5850</v>
      </c>
      <c r="Y107" s="4">
        <f>LMAS.JK!J107</f>
        <v>50</v>
      </c>
    </row>
    <row r="108" spans="1:25" x14ac:dyDescent="0.2">
      <c r="A108" s="78">
        <v>40745</v>
      </c>
      <c r="B108" s="4">
        <v>3687.18</v>
      </c>
      <c r="C108" s="4">
        <f>AALI.JK!J108</f>
        <v>23050</v>
      </c>
      <c r="D108" s="4">
        <f>ABDA.JK!J108</f>
        <v>790</v>
      </c>
      <c r="E108" s="4">
        <f>ACES.JK!J108</f>
        <v>3550</v>
      </c>
      <c r="F108" s="4">
        <f>ADES.JK!J108</f>
        <v>1580</v>
      </c>
      <c r="G108" s="4">
        <f>ADHI.JK!J108</f>
        <v>750</v>
      </c>
      <c r="H108" s="4">
        <f>ADMF.JK!J108</f>
        <v>13800</v>
      </c>
      <c r="I108" s="4">
        <f>ADMG.JK!J108</f>
        <v>890</v>
      </c>
      <c r="J108" s="4">
        <f>AGRO.JK!J108</f>
        <v>165</v>
      </c>
      <c r="K108" s="4">
        <f>AHAP.JK!J108</f>
        <v>189</v>
      </c>
      <c r="L108" s="4">
        <f>AIMS.JK!J108</f>
        <v>170</v>
      </c>
      <c r="M108" s="4">
        <f>AISA.JK!J108</f>
        <v>760</v>
      </c>
      <c r="N108" s="4">
        <f>AKKU.JK!J108</f>
        <v>160</v>
      </c>
      <c r="O108" s="4">
        <f>AKPI.JK!J108</f>
        <v>1200</v>
      </c>
      <c r="P108" s="4">
        <f>KLBF.JK!J108</f>
        <v>3425</v>
      </c>
      <c r="Q108" s="4">
        <f>KOIN.JK!J108</f>
        <v>295</v>
      </c>
      <c r="R108" s="4">
        <f>KONI.JK!J108</f>
        <v>180</v>
      </c>
      <c r="S108" s="4">
        <f>KPIG.JK!J108</f>
        <v>560</v>
      </c>
      <c r="T108" s="4">
        <f>KREN.JK!J108</f>
        <v>730</v>
      </c>
      <c r="U108" s="4">
        <f>LAMI.JK!J108</f>
        <v>205</v>
      </c>
      <c r="V108" s="4">
        <f>LAPD.JK!J108</f>
        <v>177</v>
      </c>
      <c r="W108" s="4">
        <f>LCGP.JK!J108</f>
        <v>61</v>
      </c>
      <c r="X108" s="4">
        <f>LION.JK!J108</f>
        <v>5300</v>
      </c>
      <c r="Y108" s="4">
        <f>LMAS.JK!J108</f>
        <v>50</v>
      </c>
    </row>
    <row r="109" spans="1:25" x14ac:dyDescent="0.2">
      <c r="A109" s="78">
        <v>40744</v>
      </c>
      <c r="B109" s="4">
        <v>3686.18</v>
      </c>
      <c r="C109" s="4">
        <f>AALI.JK!J109</f>
        <v>23000</v>
      </c>
      <c r="D109" s="4">
        <f>ABDA.JK!J109</f>
        <v>790</v>
      </c>
      <c r="E109" s="4">
        <f>ACES.JK!J109</f>
        <v>3150</v>
      </c>
      <c r="F109" s="4">
        <f>ADES.JK!J109</f>
        <v>1580</v>
      </c>
      <c r="G109" s="4">
        <f>ADHI.JK!J109</f>
        <v>750</v>
      </c>
      <c r="H109" s="4">
        <f>ADMF.JK!J109</f>
        <v>13700</v>
      </c>
      <c r="I109" s="4">
        <f>ADMG.JK!J109</f>
        <v>920</v>
      </c>
      <c r="J109" s="4">
        <f>AGRO.JK!J109</f>
        <v>165</v>
      </c>
      <c r="K109" s="4">
        <f>AHAP.JK!J109</f>
        <v>190</v>
      </c>
      <c r="L109" s="4">
        <f>AIMS.JK!J109</f>
        <v>160</v>
      </c>
      <c r="M109" s="4">
        <f>AISA.JK!J109</f>
        <v>780</v>
      </c>
      <c r="N109" s="4">
        <f>AKKU.JK!J109</f>
        <v>160</v>
      </c>
      <c r="O109" s="4">
        <f>AKPI.JK!J109</f>
        <v>1220</v>
      </c>
      <c r="P109" s="4">
        <f>KLBF.JK!J109</f>
        <v>3450</v>
      </c>
      <c r="Q109" s="4">
        <f>KOIN.JK!J109</f>
        <v>290</v>
      </c>
      <c r="R109" s="4">
        <f>KONI.JK!J109</f>
        <v>175</v>
      </c>
      <c r="S109" s="4">
        <f>KPIG.JK!J109</f>
        <v>530</v>
      </c>
      <c r="T109" s="4">
        <f>KREN.JK!J109</f>
        <v>740</v>
      </c>
      <c r="U109" s="4">
        <f>LAMI.JK!J109</f>
        <v>191</v>
      </c>
      <c r="V109" s="4">
        <f>LAPD.JK!J109</f>
        <v>177</v>
      </c>
      <c r="W109" s="4">
        <f>LCGP.JK!J109</f>
        <v>63</v>
      </c>
      <c r="X109" s="4">
        <f>LION.JK!J109</f>
        <v>5350</v>
      </c>
      <c r="Y109" s="4">
        <f>LMAS.JK!J109</f>
        <v>50</v>
      </c>
    </row>
    <row r="110" spans="1:25" x14ac:dyDescent="0.2">
      <c r="A110" s="78">
        <v>40743</v>
      </c>
      <c r="B110" s="4">
        <v>3685.18</v>
      </c>
      <c r="C110" s="4">
        <f>AALI.JK!J110</f>
        <v>22800</v>
      </c>
      <c r="D110" s="4">
        <f>ABDA.JK!J110</f>
        <v>820</v>
      </c>
      <c r="E110" s="4">
        <f>ACES.JK!J110</f>
        <v>3150</v>
      </c>
      <c r="F110" s="4">
        <f>ADES.JK!J110</f>
        <v>1590</v>
      </c>
      <c r="G110" s="4">
        <f>ADHI.JK!J110</f>
        <v>750</v>
      </c>
      <c r="H110" s="4">
        <f>ADMF.JK!J110</f>
        <v>13750</v>
      </c>
      <c r="I110" s="4">
        <f>ADMG.JK!J110</f>
        <v>900</v>
      </c>
      <c r="J110" s="4">
        <f>AGRO.JK!J110</f>
        <v>161</v>
      </c>
      <c r="K110" s="4">
        <f>AHAP.JK!J110</f>
        <v>196</v>
      </c>
      <c r="L110" s="4">
        <f>AIMS.JK!J110</f>
        <v>150</v>
      </c>
      <c r="M110" s="4">
        <f>AISA.JK!J110</f>
        <v>780</v>
      </c>
      <c r="N110" s="4">
        <f>AKKU.JK!J110</f>
        <v>210</v>
      </c>
      <c r="O110" s="4">
        <f>AKPI.JK!J110</f>
        <v>1110</v>
      </c>
      <c r="P110" s="4">
        <f>KLBF.JK!J110</f>
        <v>3450</v>
      </c>
      <c r="Q110" s="4">
        <f>KOIN.JK!J110</f>
        <v>290</v>
      </c>
      <c r="R110" s="4">
        <f>KONI.JK!J110</f>
        <v>220</v>
      </c>
      <c r="S110" s="4">
        <f>KPIG.JK!J110</f>
        <v>530</v>
      </c>
      <c r="T110" s="4">
        <f>KREN.JK!J110</f>
        <v>740</v>
      </c>
      <c r="U110" s="4">
        <f>LAMI.JK!J110</f>
        <v>190</v>
      </c>
      <c r="V110" s="4">
        <f>LAPD.JK!J110</f>
        <v>151</v>
      </c>
      <c r="W110" s="4">
        <f>LCGP.JK!J110</f>
        <v>64</v>
      </c>
      <c r="X110" s="4">
        <f>LION.JK!J110</f>
        <v>5400</v>
      </c>
      <c r="Y110" s="4">
        <f>LMAS.JK!J110</f>
        <v>50</v>
      </c>
    </row>
    <row r="111" spans="1:25" x14ac:dyDescent="0.2">
      <c r="A111" s="78">
        <v>40742</v>
      </c>
      <c r="B111" s="4">
        <v>3684.18</v>
      </c>
      <c r="C111" s="4">
        <f>AALI.JK!J111</f>
        <v>22950</v>
      </c>
      <c r="D111" s="4">
        <f>ABDA.JK!J111</f>
        <v>830</v>
      </c>
      <c r="E111" s="4">
        <f>ACES.JK!J111</f>
        <v>3150</v>
      </c>
      <c r="F111" s="4">
        <f>ADES.JK!J111</f>
        <v>1530</v>
      </c>
      <c r="G111" s="4">
        <f>ADHI.JK!J111</f>
        <v>750</v>
      </c>
      <c r="H111" s="4">
        <f>ADMF.JK!J111</f>
        <v>13600</v>
      </c>
      <c r="I111" s="4">
        <f>ADMG.JK!J111</f>
        <v>800</v>
      </c>
      <c r="J111" s="4">
        <f>AGRO.JK!J111</f>
        <v>163</v>
      </c>
      <c r="K111" s="4">
        <f>AHAP.JK!J111</f>
        <v>187</v>
      </c>
      <c r="L111" s="4">
        <f>AIMS.JK!J111</f>
        <v>155</v>
      </c>
      <c r="M111" s="4">
        <f>AISA.JK!J111</f>
        <v>800</v>
      </c>
      <c r="N111" s="4">
        <f>AKKU.JK!J111</f>
        <v>210</v>
      </c>
      <c r="O111" s="4">
        <f>AKPI.JK!J111</f>
        <v>1220</v>
      </c>
      <c r="P111" s="4">
        <f>KLBF.JK!J111</f>
        <v>3475</v>
      </c>
      <c r="Q111" s="4">
        <f>KOIN.JK!J111</f>
        <v>290</v>
      </c>
      <c r="R111" s="4">
        <f>KONI.JK!J111</f>
        <v>200</v>
      </c>
      <c r="S111" s="4">
        <f>KPIG.JK!J111</f>
        <v>550</v>
      </c>
      <c r="T111" s="4">
        <f>KREN.JK!J111</f>
        <v>830</v>
      </c>
      <c r="U111" s="4">
        <f>LAMI.JK!J111</f>
        <v>186</v>
      </c>
      <c r="V111" s="4">
        <f>LAPD.JK!J111</f>
        <v>176</v>
      </c>
      <c r="W111" s="4">
        <f>LCGP.JK!J111</f>
        <v>65</v>
      </c>
      <c r="X111" s="4">
        <f>LION.JK!J111</f>
        <v>6000</v>
      </c>
      <c r="Y111" s="4">
        <f>LMAS.JK!J111</f>
        <v>50</v>
      </c>
    </row>
    <row r="112" spans="1:25" x14ac:dyDescent="0.2">
      <c r="A112" s="78">
        <v>40739</v>
      </c>
      <c r="B112" s="4">
        <v>3681.18</v>
      </c>
      <c r="C112" s="4">
        <f>AALI.JK!J112</f>
        <v>22950</v>
      </c>
      <c r="D112" s="4">
        <f>ABDA.JK!J112</f>
        <v>810</v>
      </c>
      <c r="E112" s="4">
        <f>ACES.JK!J112</f>
        <v>3100</v>
      </c>
      <c r="F112" s="4">
        <f>ADES.JK!J112</f>
        <v>1570</v>
      </c>
      <c r="G112" s="4">
        <f>ADHI.JK!J112</f>
        <v>740</v>
      </c>
      <c r="H112" s="4">
        <f>ADMF.JK!J112</f>
        <v>13900</v>
      </c>
      <c r="I112" s="4">
        <f>ADMG.JK!J112</f>
        <v>820</v>
      </c>
      <c r="J112" s="4">
        <f>AGRO.JK!J112</f>
        <v>165</v>
      </c>
      <c r="K112" s="4">
        <f>AHAP.JK!J112</f>
        <v>189</v>
      </c>
      <c r="L112" s="4">
        <f>AIMS.JK!J112</f>
        <v>155</v>
      </c>
      <c r="M112" s="4">
        <f>AISA.JK!J112</f>
        <v>790</v>
      </c>
      <c r="N112" s="4">
        <f>AKKU.JK!J112</f>
        <v>210</v>
      </c>
      <c r="O112" s="4">
        <f>AKPI.JK!J112</f>
        <v>1050</v>
      </c>
      <c r="P112" s="4">
        <f>KLBF.JK!J112</f>
        <v>3550</v>
      </c>
      <c r="Q112" s="4">
        <f>KOIN.JK!J112</f>
        <v>290</v>
      </c>
      <c r="R112" s="4">
        <f>KONI.JK!J112</f>
        <v>230</v>
      </c>
      <c r="S112" s="4">
        <f>KPIG.JK!J112</f>
        <v>550</v>
      </c>
      <c r="T112" s="4">
        <f>KREN.JK!J112</f>
        <v>920</v>
      </c>
      <c r="U112" s="4">
        <f>LAMI.JK!J112</f>
        <v>191</v>
      </c>
      <c r="V112" s="4">
        <f>LAPD.JK!J112</f>
        <v>177</v>
      </c>
      <c r="W112" s="4">
        <f>LCGP.JK!J112</f>
        <v>64</v>
      </c>
      <c r="X112" s="4">
        <f>LION.JK!J112</f>
        <v>6000</v>
      </c>
      <c r="Y112" s="4">
        <f>LMAS.JK!J112</f>
        <v>50</v>
      </c>
    </row>
    <row r="113" spans="1:25" x14ac:dyDescent="0.2">
      <c r="A113" s="78">
        <v>40738</v>
      </c>
      <c r="B113" s="4">
        <v>3680.18</v>
      </c>
      <c r="C113" s="4">
        <f>AALI.JK!J113</f>
        <v>22800</v>
      </c>
      <c r="D113" s="4">
        <f>ABDA.JK!J113</f>
        <v>700</v>
      </c>
      <c r="E113" s="4">
        <f>ACES.JK!J113</f>
        <v>3150</v>
      </c>
      <c r="F113" s="4">
        <f>ADES.JK!J113</f>
        <v>1510</v>
      </c>
      <c r="G113" s="4">
        <f>ADHI.JK!J113</f>
        <v>740</v>
      </c>
      <c r="H113" s="4">
        <f>ADMF.JK!J113</f>
        <v>14000</v>
      </c>
      <c r="I113" s="4">
        <f>ADMG.JK!J113</f>
        <v>830</v>
      </c>
      <c r="J113" s="4">
        <f>AGRO.JK!J113</f>
        <v>164</v>
      </c>
      <c r="K113" s="4">
        <f>AHAP.JK!J113</f>
        <v>191</v>
      </c>
      <c r="L113" s="4">
        <f>AIMS.JK!J113</f>
        <v>155</v>
      </c>
      <c r="M113" s="4">
        <f>AISA.JK!J113</f>
        <v>770</v>
      </c>
      <c r="N113" s="4">
        <f>AKKU.JK!J113</f>
        <v>180</v>
      </c>
      <c r="O113" s="4">
        <f>AKPI.JK!J113</f>
        <v>1120</v>
      </c>
      <c r="P113" s="4">
        <f>KLBF.JK!J113</f>
        <v>3550</v>
      </c>
      <c r="Q113" s="4">
        <f>KOIN.JK!J113</f>
        <v>290</v>
      </c>
      <c r="R113" s="4">
        <f>KONI.JK!J113</f>
        <v>230</v>
      </c>
      <c r="S113" s="4">
        <f>KPIG.JK!J113</f>
        <v>560</v>
      </c>
      <c r="T113" s="4">
        <f>KREN.JK!J113</f>
        <v>940</v>
      </c>
      <c r="U113" s="4">
        <f>LAMI.JK!J113</f>
        <v>220</v>
      </c>
      <c r="V113" s="4">
        <f>LAPD.JK!J113</f>
        <v>156</v>
      </c>
      <c r="W113" s="4">
        <f>LCGP.JK!J113</f>
        <v>61</v>
      </c>
      <c r="X113" s="4">
        <f>LION.JK!J113</f>
        <v>6000</v>
      </c>
      <c r="Y113" s="4">
        <f>LMAS.JK!J113</f>
        <v>50</v>
      </c>
    </row>
    <row r="114" spans="1:25" x14ac:dyDescent="0.2">
      <c r="A114" s="78">
        <v>40737</v>
      </c>
      <c r="B114" s="4">
        <v>3679.18</v>
      </c>
      <c r="C114" s="4">
        <f>AALI.JK!J114</f>
        <v>23100</v>
      </c>
      <c r="D114" s="4">
        <f>ABDA.JK!J114</f>
        <v>710</v>
      </c>
      <c r="E114" s="4">
        <f>ACES.JK!J114</f>
        <v>3000</v>
      </c>
      <c r="F114" s="4">
        <f>ADES.JK!J114</f>
        <v>1550</v>
      </c>
      <c r="G114" s="4">
        <f>ADHI.JK!J114</f>
        <v>750</v>
      </c>
      <c r="H114" s="4">
        <f>ADMF.JK!J114</f>
        <v>13700</v>
      </c>
      <c r="I114" s="4">
        <f>ADMG.JK!J114</f>
        <v>760</v>
      </c>
      <c r="J114" s="4">
        <f>AGRO.JK!J114</f>
        <v>161</v>
      </c>
      <c r="K114" s="4">
        <f>AHAP.JK!J114</f>
        <v>186</v>
      </c>
      <c r="L114" s="4">
        <f>AIMS.JK!J114</f>
        <v>155</v>
      </c>
      <c r="M114" s="4">
        <f>AISA.JK!J114</f>
        <v>780</v>
      </c>
      <c r="N114" s="4">
        <f>AKKU.JK!J114</f>
        <v>160</v>
      </c>
      <c r="O114" s="4">
        <f>AKPI.JK!J114</f>
        <v>1040</v>
      </c>
      <c r="P114" s="4">
        <f>KLBF.JK!J114</f>
        <v>3550</v>
      </c>
      <c r="Q114" s="4">
        <f>KOIN.JK!J114</f>
        <v>290</v>
      </c>
      <c r="R114" s="4">
        <f>KONI.JK!J114</f>
        <v>220</v>
      </c>
      <c r="S114" s="4">
        <f>KPIG.JK!J114</f>
        <v>530</v>
      </c>
      <c r="T114" s="4">
        <f>KREN.JK!J114</f>
        <v>980</v>
      </c>
      <c r="U114" s="4">
        <f>LAMI.JK!J114</f>
        <v>215</v>
      </c>
      <c r="V114" s="4">
        <f>LAPD.JK!J114</f>
        <v>131</v>
      </c>
      <c r="W114" s="4">
        <f>LCGP.JK!J114</f>
        <v>65</v>
      </c>
      <c r="X114" s="4">
        <f>LION.JK!J114</f>
        <v>6000</v>
      </c>
      <c r="Y114" s="4">
        <f>LMAS.JK!J114</f>
        <v>50</v>
      </c>
    </row>
    <row r="115" spans="1:25" x14ac:dyDescent="0.2">
      <c r="A115" s="78">
        <v>40736</v>
      </c>
      <c r="B115" s="4">
        <v>3678.18</v>
      </c>
      <c r="C115" s="4">
        <f>AALI.JK!J115</f>
        <v>22900</v>
      </c>
      <c r="D115" s="4">
        <f>ABDA.JK!J115</f>
        <v>680</v>
      </c>
      <c r="E115" s="4">
        <f>ACES.JK!J115</f>
        <v>3000</v>
      </c>
      <c r="F115" s="4">
        <f>ADES.JK!J115</f>
        <v>1570</v>
      </c>
      <c r="G115" s="4">
        <f>ADHI.JK!J115</f>
        <v>750</v>
      </c>
      <c r="H115" s="4">
        <f>ADMF.JK!J115</f>
        <v>13650</v>
      </c>
      <c r="I115" s="4">
        <f>ADMG.JK!J115</f>
        <v>650</v>
      </c>
      <c r="J115" s="4">
        <f>AGRO.JK!J115</f>
        <v>165</v>
      </c>
      <c r="K115" s="4">
        <f>AHAP.JK!J115</f>
        <v>187</v>
      </c>
      <c r="L115" s="4">
        <f>AIMS.JK!J115</f>
        <v>101</v>
      </c>
      <c r="M115" s="4">
        <f>AISA.JK!J115</f>
        <v>780</v>
      </c>
      <c r="N115" s="4">
        <f>AKKU.JK!J115</f>
        <v>158</v>
      </c>
      <c r="O115" s="4">
        <f>AKPI.JK!J115</f>
        <v>1050</v>
      </c>
      <c r="P115" s="4">
        <f>KLBF.JK!J115</f>
        <v>3525</v>
      </c>
      <c r="Q115" s="4">
        <f>KOIN.JK!J115</f>
        <v>290</v>
      </c>
      <c r="R115" s="4">
        <f>KONI.JK!J115</f>
        <v>130</v>
      </c>
      <c r="S115" s="4">
        <f>KPIG.JK!J115</f>
        <v>530</v>
      </c>
      <c r="T115" s="4">
        <f>KREN.JK!J115</f>
        <v>970</v>
      </c>
      <c r="U115" s="4">
        <f>LAMI.JK!J115</f>
        <v>200</v>
      </c>
      <c r="V115" s="4">
        <f>LAPD.JK!J115</f>
        <v>175</v>
      </c>
      <c r="W115" s="4">
        <f>LCGP.JK!J115</f>
        <v>64</v>
      </c>
      <c r="X115" s="4">
        <f>LION.JK!J115</f>
        <v>5200</v>
      </c>
      <c r="Y115" s="4">
        <f>LMAS.JK!J115</f>
        <v>50</v>
      </c>
    </row>
    <row r="116" spans="1:25" x14ac:dyDescent="0.2">
      <c r="A116" s="78">
        <v>40735</v>
      </c>
      <c r="B116" s="4">
        <v>3677.18</v>
      </c>
      <c r="C116" s="4">
        <f>AALI.JK!J116</f>
        <v>23000</v>
      </c>
      <c r="D116" s="4">
        <f>ABDA.JK!J116</f>
        <v>700</v>
      </c>
      <c r="E116" s="4">
        <f>ACES.JK!J116</f>
        <v>2925</v>
      </c>
      <c r="F116" s="4">
        <f>ADES.JK!J116</f>
        <v>1500</v>
      </c>
      <c r="G116" s="4">
        <f>ADHI.JK!J116</f>
        <v>750</v>
      </c>
      <c r="H116" s="4">
        <f>ADMF.JK!J116</f>
        <v>14000</v>
      </c>
      <c r="I116" s="4">
        <f>ADMG.JK!J116</f>
        <v>680</v>
      </c>
      <c r="J116" s="4">
        <f>AGRO.JK!J116</f>
        <v>168</v>
      </c>
      <c r="K116" s="4">
        <f>AHAP.JK!J116</f>
        <v>198</v>
      </c>
      <c r="L116" s="4">
        <f>AIMS.JK!J116</f>
        <v>155</v>
      </c>
      <c r="M116" s="4">
        <f>AISA.JK!J116</f>
        <v>760</v>
      </c>
      <c r="N116" s="4">
        <f>AKKU.JK!J116</f>
        <v>210</v>
      </c>
      <c r="O116" s="4">
        <f>AKPI.JK!J116</f>
        <v>1040</v>
      </c>
      <c r="P116" s="4">
        <f>KLBF.JK!J116</f>
        <v>3575</v>
      </c>
      <c r="Q116" s="4">
        <f>KOIN.JK!J116</f>
        <v>295</v>
      </c>
      <c r="R116" s="4">
        <f>KONI.JK!J116</f>
        <v>270</v>
      </c>
      <c r="S116" s="4">
        <f>KPIG.JK!J116</f>
        <v>530</v>
      </c>
      <c r="T116" s="4">
        <f>KREN.JK!J116</f>
        <v>960</v>
      </c>
      <c r="U116" s="4">
        <f>LAMI.JK!J116</f>
        <v>190</v>
      </c>
      <c r="V116" s="4">
        <f>LAPD.JK!J116</f>
        <v>177</v>
      </c>
      <c r="W116" s="4">
        <f>LCGP.JK!J116</f>
        <v>76</v>
      </c>
      <c r="X116" s="4">
        <f>LION.JK!J116</f>
        <v>5700</v>
      </c>
      <c r="Y116" s="4">
        <f>LMAS.JK!J116</f>
        <v>50</v>
      </c>
    </row>
    <row r="117" spans="1:25" x14ac:dyDescent="0.2">
      <c r="A117" s="78">
        <v>40732</v>
      </c>
      <c r="B117" s="4">
        <v>3674.18</v>
      </c>
      <c r="C117" s="4">
        <f>AALI.JK!J117</f>
        <v>23050</v>
      </c>
      <c r="D117" s="4">
        <f>ABDA.JK!J117</f>
        <v>710</v>
      </c>
      <c r="E117" s="4">
        <f>ACES.JK!J117</f>
        <v>3000</v>
      </c>
      <c r="F117" s="4">
        <f>ADES.JK!J117</f>
        <v>1400</v>
      </c>
      <c r="G117" s="4">
        <f>ADHI.JK!J117</f>
        <v>760</v>
      </c>
      <c r="H117" s="4">
        <f>ADMF.JK!J117</f>
        <v>14000</v>
      </c>
      <c r="I117" s="4">
        <f>ADMG.JK!J117</f>
        <v>700</v>
      </c>
      <c r="J117" s="4">
        <f>AGRO.JK!J117</f>
        <v>168</v>
      </c>
      <c r="K117" s="4">
        <f>AHAP.JK!J117</f>
        <v>188</v>
      </c>
      <c r="L117" s="4">
        <f>AIMS.JK!J117</f>
        <v>155</v>
      </c>
      <c r="M117" s="4">
        <f>AISA.JK!J117</f>
        <v>720</v>
      </c>
      <c r="N117" s="4">
        <f>AKKU.JK!J117</f>
        <v>205</v>
      </c>
      <c r="O117" s="4">
        <f>AKPI.JK!J117</f>
        <v>1030</v>
      </c>
      <c r="P117" s="4">
        <f>KLBF.JK!J117</f>
        <v>3625</v>
      </c>
      <c r="Q117" s="4">
        <f>KOIN.JK!J117</f>
        <v>290</v>
      </c>
      <c r="R117" s="4">
        <f>KONI.JK!J117</f>
        <v>270</v>
      </c>
      <c r="S117" s="4">
        <f>KPIG.JK!J117</f>
        <v>560</v>
      </c>
      <c r="T117" s="4">
        <f>KREN.JK!J117</f>
        <v>1010</v>
      </c>
      <c r="U117" s="4">
        <f>LAMI.JK!J117</f>
        <v>210</v>
      </c>
      <c r="V117" s="4">
        <f>LAPD.JK!J117</f>
        <v>156</v>
      </c>
      <c r="W117" s="4">
        <f>LCGP.JK!J117</f>
        <v>62</v>
      </c>
      <c r="X117" s="4">
        <f>LION.JK!J117</f>
        <v>5300</v>
      </c>
      <c r="Y117" s="4">
        <f>LMAS.JK!J117</f>
        <v>50</v>
      </c>
    </row>
    <row r="118" spans="1:25" x14ac:dyDescent="0.2">
      <c r="A118" s="78">
        <v>40731</v>
      </c>
      <c r="B118" s="4">
        <v>3673.18</v>
      </c>
      <c r="C118" s="4">
        <f>AALI.JK!J118</f>
        <v>23000</v>
      </c>
      <c r="D118" s="4">
        <f>ABDA.JK!J118</f>
        <v>710</v>
      </c>
      <c r="E118" s="4">
        <f>ACES.JK!J118</f>
        <v>3000</v>
      </c>
      <c r="F118" s="4">
        <f>ADES.JK!J118</f>
        <v>1420</v>
      </c>
      <c r="G118" s="4">
        <f>ADHI.JK!J118</f>
        <v>760</v>
      </c>
      <c r="H118" s="4">
        <f>ADMF.JK!J118</f>
        <v>13700</v>
      </c>
      <c r="I118" s="4">
        <f>ADMG.JK!J118</f>
        <v>700</v>
      </c>
      <c r="J118" s="4">
        <f>AGRO.JK!J118</f>
        <v>168</v>
      </c>
      <c r="K118" s="4">
        <f>AHAP.JK!J118</f>
        <v>189</v>
      </c>
      <c r="L118" s="4">
        <f>AIMS.JK!J118</f>
        <v>155</v>
      </c>
      <c r="M118" s="4">
        <f>AISA.JK!J118</f>
        <v>720</v>
      </c>
      <c r="N118" s="4">
        <f>AKKU.JK!J118</f>
        <v>205</v>
      </c>
      <c r="O118" s="4">
        <f>AKPI.JK!J118</f>
        <v>1060</v>
      </c>
      <c r="P118" s="4">
        <f>KLBF.JK!J118</f>
        <v>3625</v>
      </c>
      <c r="Q118" s="4">
        <f>KOIN.JK!J118</f>
        <v>290</v>
      </c>
      <c r="R118" s="4">
        <f>KONI.JK!J118</f>
        <v>270</v>
      </c>
      <c r="S118" s="4">
        <f>KPIG.JK!J118</f>
        <v>560</v>
      </c>
      <c r="T118" s="4">
        <f>KREN.JK!J118</f>
        <v>1010</v>
      </c>
      <c r="U118" s="4">
        <f>LAMI.JK!J118</f>
        <v>210</v>
      </c>
      <c r="V118" s="4">
        <f>LAPD.JK!J118</f>
        <v>178</v>
      </c>
      <c r="W118" s="4">
        <f>LCGP.JK!J118</f>
        <v>58</v>
      </c>
      <c r="X118" s="4">
        <f>LION.JK!J118</f>
        <v>5400</v>
      </c>
      <c r="Y118" s="4">
        <f>LMAS.JK!J118</f>
        <v>50</v>
      </c>
    </row>
    <row r="119" spans="1:25" x14ac:dyDescent="0.2">
      <c r="A119" s="78">
        <v>40730</v>
      </c>
      <c r="B119" s="4">
        <v>3672.18</v>
      </c>
      <c r="C119" s="4">
        <f>AALI.JK!J119</f>
        <v>23100</v>
      </c>
      <c r="D119" s="4">
        <f>ABDA.JK!J119</f>
        <v>720</v>
      </c>
      <c r="E119" s="4">
        <f>ACES.JK!J119</f>
        <v>3000</v>
      </c>
      <c r="F119" s="4">
        <f>ADES.JK!J119</f>
        <v>1400</v>
      </c>
      <c r="G119" s="4">
        <f>ADHI.JK!J119</f>
        <v>760</v>
      </c>
      <c r="H119" s="4">
        <f>ADMF.JK!J119</f>
        <v>13950</v>
      </c>
      <c r="I119" s="4">
        <f>ADMG.JK!J119</f>
        <v>670</v>
      </c>
      <c r="J119" s="4">
        <f>AGRO.JK!J119</f>
        <v>164</v>
      </c>
      <c r="K119" s="4">
        <f>AHAP.JK!J119</f>
        <v>191</v>
      </c>
      <c r="L119" s="4">
        <f>AIMS.JK!J119</f>
        <v>155</v>
      </c>
      <c r="M119" s="4">
        <f>AISA.JK!J119</f>
        <v>730</v>
      </c>
      <c r="N119" s="4">
        <f>AKKU.JK!J119</f>
        <v>210</v>
      </c>
      <c r="O119" s="4">
        <f>AKPI.JK!J119</f>
        <v>1060</v>
      </c>
      <c r="P119" s="4">
        <f>KLBF.JK!J119</f>
        <v>3625</v>
      </c>
      <c r="Q119" s="4">
        <f>KOIN.JK!J119</f>
        <v>290</v>
      </c>
      <c r="R119" s="4">
        <f>KONI.JK!J119</f>
        <v>230</v>
      </c>
      <c r="S119" s="4">
        <f>KPIG.JK!J119</f>
        <v>570</v>
      </c>
      <c r="T119" s="4">
        <f>KREN.JK!J119</f>
        <v>980</v>
      </c>
      <c r="U119" s="4">
        <f>LAMI.JK!J119</f>
        <v>187</v>
      </c>
      <c r="V119" s="4">
        <f>LAPD.JK!J119</f>
        <v>166</v>
      </c>
      <c r="W119" s="4">
        <f>LCGP.JK!J119</f>
        <v>60</v>
      </c>
      <c r="X119" s="4">
        <f>LION.JK!J119</f>
        <v>5550</v>
      </c>
      <c r="Y119" s="4">
        <f>LMAS.JK!J119</f>
        <v>50</v>
      </c>
    </row>
    <row r="120" spans="1:25" x14ac:dyDescent="0.2">
      <c r="A120" s="78">
        <v>40729</v>
      </c>
      <c r="B120" s="4">
        <v>3671.18</v>
      </c>
      <c r="C120" s="4">
        <f>AALI.JK!J120</f>
        <v>23250</v>
      </c>
      <c r="D120" s="4">
        <f>ABDA.JK!J120</f>
        <v>670</v>
      </c>
      <c r="E120" s="4">
        <f>ACES.JK!J120</f>
        <v>3000</v>
      </c>
      <c r="F120" s="4">
        <f>ADES.JK!J120</f>
        <v>1410</v>
      </c>
      <c r="G120" s="4">
        <f>ADHI.JK!J120</f>
        <v>770</v>
      </c>
      <c r="H120" s="4">
        <f>ADMF.JK!J120</f>
        <v>14000</v>
      </c>
      <c r="I120" s="4">
        <f>ADMG.JK!J120</f>
        <v>600</v>
      </c>
      <c r="J120" s="4">
        <f>AGRO.JK!J120</f>
        <v>165</v>
      </c>
      <c r="K120" s="4">
        <f>AHAP.JK!J120</f>
        <v>195</v>
      </c>
      <c r="L120" s="4">
        <f>AIMS.JK!J120</f>
        <v>155</v>
      </c>
      <c r="M120" s="4">
        <f>AISA.JK!J120</f>
        <v>690</v>
      </c>
      <c r="N120" s="4">
        <f>AKKU.JK!J120</f>
        <v>210</v>
      </c>
      <c r="O120" s="4">
        <f>AKPI.JK!J120</f>
        <v>1050</v>
      </c>
      <c r="P120" s="4">
        <f>KLBF.JK!J120</f>
        <v>3625</v>
      </c>
      <c r="Q120" s="4">
        <f>KOIN.JK!J120</f>
        <v>285</v>
      </c>
      <c r="R120" s="4">
        <f>KONI.JK!J120</f>
        <v>270</v>
      </c>
      <c r="S120" s="4">
        <f>KPIG.JK!J120</f>
        <v>570</v>
      </c>
      <c r="T120" s="4">
        <f>KREN.JK!J120</f>
        <v>970</v>
      </c>
      <c r="U120" s="4">
        <f>LAMI.JK!J120</f>
        <v>200</v>
      </c>
      <c r="V120" s="4">
        <f>LAPD.JK!J120</f>
        <v>166</v>
      </c>
      <c r="W120" s="4">
        <f>LCGP.JK!J120</f>
        <v>60</v>
      </c>
      <c r="X120" s="4">
        <f>LION.JK!J120</f>
        <v>5700</v>
      </c>
      <c r="Y120" s="4">
        <f>LMAS.JK!J120</f>
        <v>50</v>
      </c>
    </row>
    <row r="121" spans="1:25" x14ac:dyDescent="0.2">
      <c r="A121" s="78">
        <v>40728</v>
      </c>
      <c r="B121" s="4">
        <v>3670.18</v>
      </c>
      <c r="C121" s="4">
        <f>AALI.JK!J121</f>
        <v>23300</v>
      </c>
      <c r="D121" s="4">
        <f>ABDA.JK!J121</f>
        <v>640</v>
      </c>
      <c r="E121" s="4">
        <f>ACES.JK!J121</f>
        <v>3000</v>
      </c>
      <c r="F121" s="4">
        <f>ADES.JK!J121</f>
        <v>1400</v>
      </c>
      <c r="G121" s="4">
        <f>ADHI.JK!J121</f>
        <v>810</v>
      </c>
      <c r="H121" s="4">
        <f>ADMF.JK!J121</f>
        <v>13650</v>
      </c>
      <c r="I121" s="4">
        <f>ADMG.JK!J121</f>
        <v>600</v>
      </c>
      <c r="J121" s="4">
        <f>AGRO.JK!J121</f>
        <v>164</v>
      </c>
      <c r="K121" s="4">
        <f>AHAP.JK!J121</f>
        <v>165</v>
      </c>
      <c r="L121" s="4">
        <f>AIMS.JK!J121</f>
        <v>155</v>
      </c>
      <c r="M121" s="4">
        <f>AISA.JK!J121</f>
        <v>680</v>
      </c>
      <c r="N121" s="4">
        <f>AKKU.JK!J121</f>
        <v>200</v>
      </c>
      <c r="O121" s="4">
        <f>AKPI.JK!J121</f>
        <v>1010</v>
      </c>
      <c r="P121" s="4">
        <f>KLBF.JK!J121</f>
        <v>3575</v>
      </c>
      <c r="Q121" s="4">
        <f>KOIN.JK!J121</f>
        <v>290</v>
      </c>
      <c r="R121" s="4">
        <f>KONI.JK!J121</f>
        <v>180</v>
      </c>
      <c r="S121" s="4">
        <f>KPIG.JK!J121</f>
        <v>570</v>
      </c>
      <c r="T121" s="4">
        <f>KREN.JK!J121</f>
        <v>950</v>
      </c>
      <c r="U121" s="4">
        <f>LAMI.JK!J121</f>
        <v>210</v>
      </c>
      <c r="V121" s="4">
        <f>LAPD.JK!J121</f>
        <v>178</v>
      </c>
      <c r="W121" s="4">
        <f>LCGP.JK!J121</f>
        <v>57</v>
      </c>
      <c r="X121" s="4">
        <f>LION.JK!J121</f>
        <v>5550</v>
      </c>
      <c r="Y121" s="4">
        <f>LMAS.JK!J121</f>
        <v>50</v>
      </c>
    </row>
    <row r="122" spans="1:25" x14ac:dyDescent="0.2">
      <c r="A122" s="78">
        <v>40725</v>
      </c>
      <c r="B122" s="4">
        <v>3667.18</v>
      </c>
      <c r="C122" s="4">
        <f>AALI.JK!J122</f>
        <v>23250</v>
      </c>
      <c r="D122" s="4">
        <f>ABDA.JK!J122</f>
        <v>650</v>
      </c>
      <c r="E122" s="4">
        <f>ACES.JK!J122</f>
        <v>3000</v>
      </c>
      <c r="F122" s="4">
        <f>ADES.JK!J122</f>
        <v>1370</v>
      </c>
      <c r="G122" s="4">
        <f>ADHI.JK!J122</f>
        <v>820</v>
      </c>
      <c r="H122" s="4">
        <f>ADMF.JK!J122</f>
        <v>13500</v>
      </c>
      <c r="I122" s="4">
        <f>ADMG.JK!J122</f>
        <v>590</v>
      </c>
      <c r="J122" s="4">
        <f>AGRO.JK!J122</f>
        <v>169</v>
      </c>
      <c r="K122" s="4">
        <f>AHAP.JK!J122</f>
        <v>190</v>
      </c>
      <c r="L122" s="4">
        <f>AIMS.JK!J122</f>
        <v>155</v>
      </c>
      <c r="M122" s="4">
        <f>AISA.JK!J122</f>
        <v>660</v>
      </c>
      <c r="N122" s="4">
        <f>AKKU.JK!J122</f>
        <v>210</v>
      </c>
      <c r="O122" s="4">
        <f>AKPI.JK!J122</f>
        <v>1060</v>
      </c>
      <c r="P122" s="4">
        <f>KLBF.JK!J122</f>
        <v>3450</v>
      </c>
      <c r="Q122" s="4">
        <f>KOIN.JK!J122</f>
        <v>280</v>
      </c>
      <c r="R122" s="4">
        <f>KONI.JK!J122</f>
        <v>180</v>
      </c>
      <c r="S122" s="4">
        <f>KPIG.JK!J122</f>
        <v>560</v>
      </c>
      <c r="T122" s="4">
        <f>KREN.JK!J122</f>
        <v>1000</v>
      </c>
      <c r="U122" s="4">
        <f>LAMI.JK!J122</f>
        <v>196</v>
      </c>
      <c r="V122" s="4">
        <f>LAPD.JK!J122</f>
        <v>178</v>
      </c>
      <c r="W122" s="4">
        <f>LCGP.JK!J122</f>
        <v>56</v>
      </c>
      <c r="X122" s="4">
        <f>LION.JK!J122</f>
        <v>5550</v>
      </c>
      <c r="Y122" s="4">
        <f>LMAS.JK!J122</f>
        <v>50</v>
      </c>
    </row>
    <row r="123" spans="1:25" x14ac:dyDescent="0.2">
      <c r="A123" s="78">
        <v>40724</v>
      </c>
      <c r="B123" s="4">
        <v>3666.18</v>
      </c>
      <c r="C123" s="4">
        <f>AALI.JK!J123</f>
        <v>23500</v>
      </c>
      <c r="D123" s="4">
        <f>ABDA.JK!J123</f>
        <v>650</v>
      </c>
      <c r="E123" s="4">
        <f>ACES.JK!J123</f>
        <v>3025</v>
      </c>
      <c r="F123" s="4">
        <f>ADES.JK!J123</f>
        <v>1390</v>
      </c>
      <c r="G123" s="4">
        <f>ADHI.JK!J123</f>
        <v>800</v>
      </c>
      <c r="H123" s="4">
        <f>ADMF.JK!J123</f>
        <v>13200</v>
      </c>
      <c r="I123" s="4">
        <f>ADMG.JK!J123</f>
        <v>580</v>
      </c>
      <c r="J123" s="4">
        <f>AGRO.JK!J123</f>
        <v>169</v>
      </c>
      <c r="K123" s="4">
        <f>AHAP.JK!J123</f>
        <v>194</v>
      </c>
      <c r="L123" s="4">
        <f>AIMS.JK!J123</f>
        <v>155</v>
      </c>
      <c r="M123" s="4">
        <f>AISA.JK!J123</f>
        <v>660</v>
      </c>
      <c r="N123" s="4">
        <f>AKKU.JK!J123</f>
        <v>190</v>
      </c>
      <c r="O123" s="4">
        <f>AKPI.JK!J123</f>
        <v>1070</v>
      </c>
      <c r="P123" s="4">
        <f>KLBF.JK!J123</f>
        <v>3375</v>
      </c>
      <c r="Q123" s="4">
        <f>KOIN.JK!J123</f>
        <v>280</v>
      </c>
      <c r="R123" s="4">
        <f>KONI.JK!J123</f>
        <v>200</v>
      </c>
      <c r="S123" s="4">
        <f>KPIG.JK!J123</f>
        <v>570</v>
      </c>
      <c r="T123" s="4">
        <f>KREN.JK!J123</f>
        <v>990</v>
      </c>
      <c r="U123" s="4">
        <f>LAMI.JK!J123</f>
        <v>210</v>
      </c>
      <c r="V123" s="4">
        <f>LAPD.JK!J123</f>
        <v>177</v>
      </c>
      <c r="W123" s="4">
        <f>LCGP.JK!J123</f>
        <v>58</v>
      </c>
      <c r="X123" s="4">
        <f>LION.JK!J123</f>
        <v>4300</v>
      </c>
      <c r="Y123" s="4">
        <f>LMAS.JK!J123</f>
        <v>50</v>
      </c>
    </row>
    <row r="124" spans="1:25" x14ac:dyDescent="0.2">
      <c r="A124" s="78">
        <v>40723</v>
      </c>
      <c r="B124" s="4">
        <v>3665.18</v>
      </c>
      <c r="C124" s="4">
        <f>AALI.JK!J124</f>
        <v>22950</v>
      </c>
      <c r="D124" s="4">
        <f>ABDA.JK!J124</f>
        <v>640</v>
      </c>
      <c r="E124" s="4">
        <f>ACES.JK!J124</f>
        <v>3000</v>
      </c>
      <c r="F124" s="4">
        <f>ADES.JK!J124</f>
        <v>1400</v>
      </c>
      <c r="G124" s="4">
        <f>ADHI.JK!J124</f>
        <v>790</v>
      </c>
      <c r="H124" s="4">
        <f>ADMF.JK!J124</f>
        <v>13450</v>
      </c>
      <c r="I124" s="4">
        <f>ADMG.JK!J124</f>
        <v>600</v>
      </c>
      <c r="J124" s="4">
        <f>AGRO.JK!J124</f>
        <v>169</v>
      </c>
      <c r="K124" s="4">
        <f>AHAP.JK!J124</f>
        <v>194</v>
      </c>
      <c r="L124" s="4">
        <f>AIMS.JK!J124</f>
        <v>155</v>
      </c>
      <c r="M124" s="4">
        <f>AISA.JK!J124</f>
        <v>650</v>
      </c>
      <c r="N124" s="4">
        <f>AKKU.JK!J124</f>
        <v>205</v>
      </c>
      <c r="O124" s="4">
        <f>AKPI.JK!J124</f>
        <v>1010</v>
      </c>
      <c r="P124" s="4">
        <f>KLBF.JK!J124</f>
        <v>3375</v>
      </c>
      <c r="Q124" s="4">
        <f>KOIN.JK!J124</f>
        <v>285</v>
      </c>
      <c r="R124" s="4">
        <f>KONI.JK!J124</f>
        <v>200</v>
      </c>
      <c r="S124" s="4">
        <f>KPIG.JK!J124</f>
        <v>530</v>
      </c>
      <c r="T124" s="4">
        <f>KREN.JK!J124</f>
        <v>990</v>
      </c>
      <c r="U124" s="4">
        <f>LAMI.JK!J124</f>
        <v>195</v>
      </c>
      <c r="V124" s="4">
        <f>LAPD.JK!J124</f>
        <v>143</v>
      </c>
      <c r="W124" s="4">
        <f>LCGP.JK!J124</f>
        <v>62</v>
      </c>
      <c r="X124" s="4">
        <f>LION.JK!J124</f>
        <v>4450</v>
      </c>
      <c r="Y124" s="4">
        <f>LMAS.JK!J124</f>
        <v>50</v>
      </c>
    </row>
    <row r="125" spans="1:25" x14ac:dyDescent="0.2">
      <c r="A125" s="78">
        <v>40722</v>
      </c>
      <c r="B125" s="4">
        <v>3664.18</v>
      </c>
      <c r="C125" s="4">
        <f>AALI.JK!J125</f>
        <v>22950</v>
      </c>
      <c r="D125" s="4">
        <f>ABDA.JK!J125</f>
        <v>640</v>
      </c>
      <c r="E125" s="4">
        <f>ACES.JK!J125</f>
        <v>3000</v>
      </c>
      <c r="F125" s="4">
        <f>ADES.JK!J125</f>
        <v>1400</v>
      </c>
      <c r="G125" s="4">
        <f>ADHI.JK!J125</f>
        <v>790</v>
      </c>
      <c r="H125" s="4">
        <f>ADMF.JK!J125</f>
        <v>13450</v>
      </c>
      <c r="I125" s="4">
        <f>ADMG.JK!J125</f>
        <v>600</v>
      </c>
      <c r="J125" s="4">
        <f>AGRO.JK!J125</f>
        <v>169</v>
      </c>
      <c r="K125" s="4">
        <f>AHAP.JK!J125</f>
        <v>194</v>
      </c>
      <c r="L125" s="4">
        <f>AIMS.JK!J125</f>
        <v>155</v>
      </c>
      <c r="M125" s="4">
        <f>AISA.JK!J125</f>
        <v>650</v>
      </c>
      <c r="N125" s="4">
        <f>AKKU.JK!J125</f>
        <v>205</v>
      </c>
      <c r="O125" s="4">
        <f>AKPI.JK!J125</f>
        <v>1010</v>
      </c>
      <c r="P125" s="4">
        <f>KLBF.JK!J125</f>
        <v>3375</v>
      </c>
      <c r="Q125" s="4">
        <f>KOIN.JK!J125</f>
        <v>285</v>
      </c>
      <c r="R125" s="4">
        <f>KONI.JK!J125</f>
        <v>200</v>
      </c>
      <c r="S125" s="4">
        <f>KPIG.JK!J125</f>
        <v>530</v>
      </c>
      <c r="T125" s="4">
        <f>KREN.JK!J125</f>
        <v>990</v>
      </c>
      <c r="U125" s="4">
        <f>LAMI.JK!J125</f>
        <v>195</v>
      </c>
      <c r="V125" s="4">
        <f>LAPD.JK!J125</f>
        <v>143</v>
      </c>
      <c r="W125" s="4">
        <f>LCGP.JK!J125</f>
        <v>62</v>
      </c>
      <c r="X125" s="4">
        <f>LION.JK!J125</f>
        <v>4450</v>
      </c>
      <c r="Y125" s="4">
        <f>LMAS.JK!J125</f>
        <v>50</v>
      </c>
    </row>
    <row r="126" spans="1:25" x14ac:dyDescent="0.2">
      <c r="A126" s="78">
        <v>40721</v>
      </c>
      <c r="B126" s="4">
        <v>3663.18</v>
      </c>
      <c r="C126" s="4">
        <f>AALI.JK!J126</f>
        <v>22950</v>
      </c>
      <c r="D126" s="4">
        <f>ABDA.JK!J126</f>
        <v>630</v>
      </c>
      <c r="E126" s="4">
        <f>ACES.JK!J126</f>
        <v>3000</v>
      </c>
      <c r="F126" s="4">
        <f>ADES.JK!J126</f>
        <v>1400</v>
      </c>
      <c r="G126" s="4">
        <f>ADHI.JK!J126</f>
        <v>780</v>
      </c>
      <c r="H126" s="4">
        <f>ADMF.JK!J126</f>
        <v>13000</v>
      </c>
      <c r="I126" s="4">
        <f>ADMG.JK!J126</f>
        <v>590</v>
      </c>
      <c r="J126" s="4">
        <f>AGRO.JK!J126</f>
        <v>171</v>
      </c>
      <c r="K126" s="4">
        <f>AHAP.JK!J126</f>
        <v>195</v>
      </c>
      <c r="L126" s="4">
        <f>AIMS.JK!J126</f>
        <v>155</v>
      </c>
      <c r="M126" s="4">
        <f>AISA.JK!J126</f>
        <v>640</v>
      </c>
      <c r="N126" s="4">
        <f>AKKU.JK!J126</f>
        <v>150</v>
      </c>
      <c r="O126" s="4">
        <f>AKPI.JK!J126</f>
        <v>1030</v>
      </c>
      <c r="P126" s="4">
        <f>KLBF.JK!J126</f>
        <v>3400</v>
      </c>
      <c r="Q126" s="4">
        <f>KOIN.JK!J126</f>
        <v>280</v>
      </c>
      <c r="R126" s="4">
        <f>KONI.JK!J126</f>
        <v>205</v>
      </c>
      <c r="S126" s="4">
        <f>KPIG.JK!J126</f>
        <v>540</v>
      </c>
      <c r="T126" s="4">
        <f>KREN.JK!J126</f>
        <v>990</v>
      </c>
      <c r="U126" s="4">
        <f>LAMI.JK!J126</f>
        <v>210</v>
      </c>
      <c r="V126" s="4">
        <f>LAPD.JK!J126</f>
        <v>170</v>
      </c>
      <c r="W126" s="4">
        <f>LCGP.JK!J126</f>
        <v>57</v>
      </c>
      <c r="X126" s="4">
        <f>LION.JK!J126</f>
        <v>4500</v>
      </c>
      <c r="Y126" s="4">
        <f>LMAS.JK!J126</f>
        <v>50</v>
      </c>
    </row>
    <row r="127" spans="1:25" x14ac:dyDescent="0.2">
      <c r="A127" s="78">
        <v>40718</v>
      </c>
      <c r="B127" s="4">
        <v>3660.18</v>
      </c>
      <c r="C127" s="4">
        <f>AALI.JK!J127</f>
        <v>23000</v>
      </c>
      <c r="D127" s="4">
        <f>ABDA.JK!J127</f>
        <v>630</v>
      </c>
      <c r="E127" s="4">
        <f>ACES.JK!J127</f>
        <v>3000</v>
      </c>
      <c r="F127" s="4">
        <f>ADES.JK!J127</f>
        <v>1420</v>
      </c>
      <c r="G127" s="4">
        <f>ADHI.JK!J127</f>
        <v>800</v>
      </c>
      <c r="H127" s="4">
        <f>ADMF.JK!J127</f>
        <v>13200</v>
      </c>
      <c r="I127" s="4">
        <f>ADMG.JK!J127</f>
        <v>600</v>
      </c>
      <c r="J127" s="4">
        <f>AGRO.JK!J127</f>
        <v>171</v>
      </c>
      <c r="K127" s="4">
        <f>AHAP.JK!J127</f>
        <v>195</v>
      </c>
      <c r="L127" s="4">
        <f>AIMS.JK!J127</f>
        <v>155</v>
      </c>
      <c r="M127" s="4">
        <f>AISA.JK!J127</f>
        <v>650</v>
      </c>
      <c r="N127" s="4">
        <f>AKKU.JK!J127</f>
        <v>160</v>
      </c>
      <c r="O127" s="4">
        <f>AKPI.JK!J127</f>
        <v>1000</v>
      </c>
      <c r="P127" s="4">
        <f>KLBF.JK!J127</f>
        <v>3450</v>
      </c>
      <c r="Q127" s="4">
        <f>KOIN.JK!J127</f>
        <v>285</v>
      </c>
      <c r="R127" s="4">
        <f>KONI.JK!J127</f>
        <v>200</v>
      </c>
      <c r="S127" s="4">
        <f>KPIG.JK!J127</f>
        <v>530</v>
      </c>
      <c r="T127" s="4">
        <f>KREN.JK!J127</f>
        <v>1000</v>
      </c>
      <c r="U127" s="4">
        <f>LAMI.JK!J127</f>
        <v>210</v>
      </c>
      <c r="V127" s="4">
        <f>LAPD.JK!J127</f>
        <v>151</v>
      </c>
      <c r="W127" s="4">
        <f>LCGP.JK!J127</f>
        <v>55</v>
      </c>
      <c r="X127" s="4">
        <f>LION.JK!J127</f>
        <v>4650</v>
      </c>
      <c r="Y127" s="4">
        <f>LMAS.JK!J127</f>
        <v>50</v>
      </c>
    </row>
    <row r="128" spans="1:25" x14ac:dyDescent="0.2">
      <c r="A128" s="78">
        <v>40717</v>
      </c>
      <c r="B128" s="4">
        <v>3659.18</v>
      </c>
      <c r="C128" s="4">
        <f>AALI.JK!J128</f>
        <v>23150</v>
      </c>
      <c r="D128" s="4">
        <f>ABDA.JK!J128</f>
        <v>600</v>
      </c>
      <c r="E128" s="4">
        <f>ACES.JK!J128</f>
        <v>3000</v>
      </c>
      <c r="F128" s="4">
        <f>ADES.JK!J128</f>
        <v>1360</v>
      </c>
      <c r="G128" s="4">
        <f>ADHI.JK!J128</f>
        <v>780</v>
      </c>
      <c r="H128" s="4">
        <f>ADMF.JK!J128</f>
        <v>13100</v>
      </c>
      <c r="I128" s="4">
        <f>ADMG.JK!J128</f>
        <v>620</v>
      </c>
      <c r="J128" s="4">
        <f>AGRO.JK!J128</f>
        <v>173</v>
      </c>
      <c r="K128" s="4">
        <f>AHAP.JK!J128</f>
        <v>198</v>
      </c>
      <c r="L128" s="4">
        <f>AIMS.JK!J128</f>
        <v>155</v>
      </c>
      <c r="M128" s="4">
        <f>AISA.JK!J128</f>
        <v>650</v>
      </c>
      <c r="N128" s="4">
        <f>AKKU.JK!J128</f>
        <v>200</v>
      </c>
      <c r="O128" s="4">
        <f>AKPI.JK!J128</f>
        <v>950</v>
      </c>
      <c r="P128" s="4">
        <f>KLBF.JK!J128</f>
        <v>3400</v>
      </c>
      <c r="Q128" s="4">
        <f>KOIN.JK!J128</f>
        <v>285</v>
      </c>
      <c r="R128" s="4">
        <f>KONI.JK!J128</f>
        <v>220</v>
      </c>
      <c r="S128" s="4">
        <f>KPIG.JK!J128</f>
        <v>540</v>
      </c>
      <c r="T128" s="4">
        <f>KREN.JK!J128</f>
        <v>1010</v>
      </c>
      <c r="U128" s="4">
        <f>LAMI.JK!J128</f>
        <v>220</v>
      </c>
      <c r="V128" s="4">
        <f>LAPD.JK!J128</f>
        <v>171</v>
      </c>
      <c r="W128" s="4">
        <f>LCGP.JK!J128</f>
        <v>50</v>
      </c>
      <c r="X128" s="4">
        <f>LION.JK!J128</f>
        <v>4600</v>
      </c>
      <c r="Y128" s="4">
        <f>LMAS.JK!J128</f>
        <v>50</v>
      </c>
    </row>
    <row r="129" spans="1:25" x14ac:dyDescent="0.2">
      <c r="A129" s="78">
        <v>40716</v>
      </c>
      <c r="B129" s="4">
        <v>3658.18</v>
      </c>
      <c r="C129" s="4">
        <f>AALI.JK!J129</f>
        <v>23150</v>
      </c>
      <c r="D129" s="4">
        <f>ABDA.JK!J129</f>
        <v>610</v>
      </c>
      <c r="E129" s="4">
        <f>ACES.JK!J129</f>
        <v>3000</v>
      </c>
      <c r="F129" s="4">
        <f>ADES.JK!J129</f>
        <v>1380</v>
      </c>
      <c r="G129" s="4">
        <f>ADHI.JK!J129</f>
        <v>780</v>
      </c>
      <c r="H129" s="4">
        <f>ADMF.JK!J129</f>
        <v>13200</v>
      </c>
      <c r="I129" s="4">
        <f>ADMG.JK!J129</f>
        <v>510</v>
      </c>
      <c r="J129" s="4">
        <f>AGRO.JK!J129</f>
        <v>175</v>
      </c>
      <c r="K129" s="4">
        <f>AHAP.JK!J129</f>
        <v>199</v>
      </c>
      <c r="L129" s="4">
        <f>AIMS.JK!J129</f>
        <v>155</v>
      </c>
      <c r="M129" s="4">
        <f>AISA.JK!J129</f>
        <v>660</v>
      </c>
      <c r="N129" s="4">
        <f>AKKU.JK!J129</f>
        <v>200</v>
      </c>
      <c r="O129" s="4">
        <f>AKPI.JK!J129</f>
        <v>1050</v>
      </c>
      <c r="P129" s="4">
        <f>KLBF.JK!J129</f>
        <v>3425</v>
      </c>
      <c r="Q129" s="4">
        <f>KOIN.JK!J129</f>
        <v>280</v>
      </c>
      <c r="R129" s="4">
        <f>KONI.JK!J129</f>
        <v>210</v>
      </c>
      <c r="S129" s="4">
        <f>KPIG.JK!J129</f>
        <v>530</v>
      </c>
      <c r="T129" s="4">
        <f>KREN.JK!J129</f>
        <v>950</v>
      </c>
      <c r="U129" s="4">
        <f>LAMI.JK!J129</f>
        <v>220</v>
      </c>
      <c r="V129" s="4">
        <f>LAPD.JK!J129</f>
        <v>174</v>
      </c>
      <c r="W129" s="4">
        <f>LCGP.JK!J129</f>
        <v>50</v>
      </c>
      <c r="X129" s="4">
        <f>LION.JK!J129</f>
        <v>4700</v>
      </c>
      <c r="Y129" s="4">
        <f>LMAS.JK!J129</f>
        <v>50</v>
      </c>
    </row>
    <row r="130" spans="1:25" x14ac:dyDescent="0.2">
      <c r="A130" s="78">
        <v>40715</v>
      </c>
      <c r="B130" s="4">
        <v>3657.18</v>
      </c>
      <c r="C130" s="4">
        <f>AALI.JK!J130</f>
        <v>23300</v>
      </c>
      <c r="D130" s="4">
        <f>ABDA.JK!J130</f>
        <v>600</v>
      </c>
      <c r="E130" s="4">
        <f>ACES.JK!J130</f>
        <v>3000</v>
      </c>
      <c r="F130" s="4">
        <f>ADES.JK!J130</f>
        <v>1370</v>
      </c>
      <c r="G130" s="4">
        <f>ADHI.JK!J130</f>
        <v>780</v>
      </c>
      <c r="H130" s="4">
        <f>ADMF.JK!J130</f>
        <v>12850</v>
      </c>
      <c r="I130" s="4">
        <f>ADMG.JK!J130</f>
        <v>510</v>
      </c>
      <c r="J130" s="4">
        <f>AGRO.JK!J130</f>
        <v>163</v>
      </c>
      <c r="K130" s="4">
        <f>AHAP.JK!J130</f>
        <v>198</v>
      </c>
      <c r="L130" s="4">
        <f>AIMS.JK!J130</f>
        <v>155</v>
      </c>
      <c r="M130" s="4">
        <f>AISA.JK!J130</f>
        <v>670</v>
      </c>
      <c r="N130" s="4">
        <f>AKKU.JK!J130</f>
        <v>215</v>
      </c>
      <c r="O130" s="4">
        <f>AKPI.JK!J130</f>
        <v>950</v>
      </c>
      <c r="P130" s="4">
        <f>KLBF.JK!J130</f>
        <v>3425</v>
      </c>
      <c r="Q130" s="4">
        <f>KOIN.JK!J130</f>
        <v>280</v>
      </c>
      <c r="R130" s="4">
        <f>KONI.JK!J130</f>
        <v>220</v>
      </c>
      <c r="S130" s="4">
        <f>KPIG.JK!J130</f>
        <v>540</v>
      </c>
      <c r="T130" s="4">
        <f>KREN.JK!J130</f>
        <v>870</v>
      </c>
      <c r="U130" s="4">
        <f>LAMI.JK!J130</f>
        <v>173</v>
      </c>
      <c r="V130" s="4">
        <f>LAPD.JK!J130</f>
        <v>174</v>
      </c>
      <c r="W130" s="4">
        <f>LCGP.JK!J130</f>
        <v>50</v>
      </c>
      <c r="X130" s="4">
        <f>LION.JK!J130</f>
        <v>4600</v>
      </c>
      <c r="Y130" s="4">
        <f>LMAS.JK!J130</f>
        <v>50</v>
      </c>
    </row>
    <row r="131" spans="1:25" x14ac:dyDescent="0.2">
      <c r="A131" s="78">
        <v>40714</v>
      </c>
      <c r="B131" s="4">
        <v>3656.18</v>
      </c>
      <c r="C131" s="4">
        <f>AALI.JK!J131</f>
        <v>23000</v>
      </c>
      <c r="D131" s="4">
        <f>ABDA.JK!J131</f>
        <v>610</v>
      </c>
      <c r="E131" s="4">
        <f>ACES.JK!J131</f>
        <v>2900</v>
      </c>
      <c r="F131" s="4">
        <f>ADES.JK!J131</f>
        <v>1350</v>
      </c>
      <c r="G131" s="4">
        <f>ADHI.JK!J131</f>
        <v>750</v>
      </c>
      <c r="H131" s="4">
        <f>ADMF.JK!J131</f>
        <v>12800</v>
      </c>
      <c r="I131" s="4">
        <f>ADMG.JK!J131</f>
        <v>460</v>
      </c>
      <c r="J131" s="4">
        <f>AGRO.JK!J131</f>
        <v>164</v>
      </c>
      <c r="K131" s="4">
        <f>AHAP.JK!J131</f>
        <v>194</v>
      </c>
      <c r="L131" s="4">
        <f>AIMS.JK!J131</f>
        <v>155</v>
      </c>
      <c r="M131" s="4">
        <f>AISA.JK!J131</f>
        <v>650</v>
      </c>
      <c r="N131" s="4">
        <f>AKKU.JK!J131</f>
        <v>210</v>
      </c>
      <c r="O131" s="4">
        <f>AKPI.JK!J131</f>
        <v>940</v>
      </c>
      <c r="P131" s="4">
        <f>KLBF.JK!J131</f>
        <v>3300</v>
      </c>
      <c r="Q131" s="4">
        <f>KOIN.JK!J131</f>
        <v>280</v>
      </c>
      <c r="R131" s="4">
        <f>KONI.JK!J131</f>
        <v>230</v>
      </c>
      <c r="S131" s="4">
        <f>KPIG.JK!J131</f>
        <v>570</v>
      </c>
      <c r="T131" s="4">
        <f>KREN.JK!J131</f>
        <v>860</v>
      </c>
      <c r="U131" s="4">
        <f>LAMI.JK!J131</f>
        <v>190</v>
      </c>
      <c r="V131" s="4">
        <f>LAPD.JK!J131</f>
        <v>178</v>
      </c>
      <c r="W131" s="4">
        <f>LCGP.JK!J131</f>
        <v>50</v>
      </c>
      <c r="X131" s="4">
        <f>LION.JK!J131</f>
        <v>4000</v>
      </c>
      <c r="Y131" s="4">
        <f>LMAS.JK!J131</f>
        <v>50</v>
      </c>
    </row>
    <row r="132" spans="1:25" x14ac:dyDescent="0.2">
      <c r="A132" s="78">
        <v>40711</v>
      </c>
      <c r="B132" s="4">
        <v>3653.18</v>
      </c>
      <c r="C132" s="4">
        <f>AALI.JK!J132</f>
        <v>22850</v>
      </c>
      <c r="D132" s="4">
        <f>ABDA.JK!J132</f>
        <v>610</v>
      </c>
      <c r="E132" s="4">
        <f>ACES.JK!J132</f>
        <v>3000</v>
      </c>
      <c r="F132" s="4">
        <f>ADES.JK!J132</f>
        <v>1400</v>
      </c>
      <c r="G132" s="4">
        <f>ADHI.JK!J132</f>
        <v>750</v>
      </c>
      <c r="H132" s="4">
        <f>ADMF.JK!J132</f>
        <v>13000</v>
      </c>
      <c r="I132" s="4">
        <f>ADMG.JK!J132</f>
        <v>455</v>
      </c>
      <c r="J132" s="4">
        <f>AGRO.JK!J132</f>
        <v>163</v>
      </c>
      <c r="K132" s="4">
        <f>AHAP.JK!J132</f>
        <v>197</v>
      </c>
      <c r="L132" s="4">
        <f>AIMS.JK!J132</f>
        <v>155</v>
      </c>
      <c r="M132" s="4">
        <f>AISA.JK!J132</f>
        <v>670</v>
      </c>
      <c r="N132" s="4">
        <f>AKKU.JK!J132</f>
        <v>235</v>
      </c>
      <c r="O132" s="4">
        <f>AKPI.JK!J132</f>
        <v>960</v>
      </c>
      <c r="P132" s="4">
        <f>KLBF.JK!J132</f>
        <v>3250</v>
      </c>
      <c r="Q132" s="4">
        <f>KOIN.JK!J132</f>
        <v>280</v>
      </c>
      <c r="R132" s="4">
        <f>KONI.JK!J132</f>
        <v>235</v>
      </c>
      <c r="S132" s="4">
        <f>KPIG.JK!J132</f>
        <v>550</v>
      </c>
      <c r="T132" s="4">
        <f>KREN.JK!J132</f>
        <v>860</v>
      </c>
      <c r="U132" s="4">
        <f>LAMI.JK!J132</f>
        <v>188</v>
      </c>
      <c r="V132" s="4">
        <f>LAPD.JK!J132</f>
        <v>162</v>
      </c>
      <c r="W132" s="4">
        <f>LCGP.JK!J132</f>
        <v>50</v>
      </c>
      <c r="X132" s="4">
        <f>LION.JK!J132</f>
        <v>4000</v>
      </c>
      <c r="Y132" s="4">
        <f>LMAS.JK!J132</f>
        <v>51</v>
      </c>
    </row>
    <row r="133" spans="1:25" x14ac:dyDescent="0.2">
      <c r="A133" s="78">
        <v>40710</v>
      </c>
      <c r="B133" s="4">
        <v>3652.18</v>
      </c>
      <c r="C133" s="4">
        <f>AALI.JK!J133</f>
        <v>22700</v>
      </c>
      <c r="D133" s="4">
        <f>ABDA.JK!J133</f>
        <v>600</v>
      </c>
      <c r="E133" s="4">
        <f>ACES.JK!J133</f>
        <v>2900</v>
      </c>
      <c r="F133" s="4">
        <f>ADES.JK!J133</f>
        <v>1410</v>
      </c>
      <c r="G133" s="4">
        <f>ADHI.JK!J133</f>
        <v>770</v>
      </c>
      <c r="H133" s="4">
        <f>ADMF.JK!J133</f>
        <v>12900</v>
      </c>
      <c r="I133" s="4">
        <f>ADMG.JK!J133</f>
        <v>490</v>
      </c>
      <c r="J133" s="4">
        <f>AGRO.JK!J133</f>
        <v>165</v>
      </c>
      <c r="K133" s="4">
        <f>AHAP.JK!J133</f>
        <v>199</v>
      </c>
      <c r="L133" s="4">
        <f>AIMS.JK!J133</f>
        <v>155</v>
      </c>
      <c r="M133" s="4">
        <f>AISA.JK!J133</f>
        <v>660</v>
      </c>
      <c r="N133" s="4">
        <f>AKKU.JK!J133</f>
        <v>180</v>
      </c>
      <c r="O133" s="4">
        <f>AKPI.JK!J133</f>
        <v>960</v>
      </c>
      <c r="P133" s="4">
        <f>KLBF.JK!J133</f>
        <v>3325</v>
      </c>
      <c r="Q133" s="4">
        <f>KOIN.JK!J133</f>
        <v>280</v>
      </c>
      <c r="R133" s="4">
        <f>KONI.JK!J133</f>
        <v>235</v>
      </c>
      <c r="S133" s="4">
        <f>KPIG.JK!J133</f>
        <v>550</v>
      </c>
      <c r="T133" s="4">
        <f>KREN.JK!J133</f>
        <v>850</v>
      </c>
      <c r="U133" s="4">
        <f>LAMI.JK!J133</f>
        <v>200</v>
      </c>
      <c r="V133" s="4">
        <f>LAPD.JK!J133</f>
        <v>153</v>
      </c>
      <c r="W133" s="4">
        <f>LCGP.JK!J133</f>
        <v>50</v>
      </c>
      <c r="X133" s="4">
        <f>LION.JK!J133</f>
        <v>4100</v>
      </c>
      <c r="Y133" s="4">
        <f>LMAS.JK!J133</f>
        <v>51</v>
      </c>
    </row>
    <row r="134" spans="1:25" x14ac:dyDescent="0.2">
      <c r="A134" s="78">
        <v>40709</v>
      </c>
      <c r="B134" s="4">
        <v>3651.18</v>
      </c>
      <c r="C134" s="4">
        <f>AALI.JK!J134</f>
        <v>23050</v>
      </c>
      <c r="D134" s="4">
        <f>ABDA.JK!J134</f>
        <v>610</v>
      </c>
      <c r="E134" s="4">
        <f>ACES.JK!J134</f>
        <v>3000</v>
      </c>
      <c r="F134" s="4">
        <f>ADES.JK!J134</f>
        <v>1410</v>
      </c>
      <c r="G134" s="4">
        <f>ADHI.JK!J134</f>
        <v>770</v>
      </c>
      <c r="H134" s="4">
        <f>ADMF.JK!J134</f>
        <v>13400</v>
      </c>
      <c r="I134" s="4">
        <f>ADMG.JK!J134</f>
        <v>510</v>
      </c>
      <c r="J134" s="4">
        <f>AGRO.JK!J134</f>
        <v>168</v>
      </c>
      <c r="K134" s="4">
        <f>AHAP.JK!J134</f>
        <v>193</v>
      </c>
      <c r="L134" s="4">
        <f>AIMS.JK!J134</f>
        <v>155</v>
      </c>
      <c r="M134" s="4">
        <f>AISA.JK!J134</f>
        <v>690</v>
      </c>
      <c r="N134" s="4">
        <f>AKKU.JK!J134</f>
        <v>160</v>
      </c>
      <c r="O134" s="4">
        <f>AKPI.JK!J134</f>
        <v>950</v>
      </c>
      <c r="P134" s="4">
        <f>KLBF.JK!J134</f>
        <v>3300</v>
      </c>
      <c r="Q134" s="4">
        <f>KOIN.JK!J134</f>
        <v>280</v>
      </c>
      <c r="R134" s="4">
        <f>KONI.JK!J134</f>
        <v>250</v>
      </c>
      <c r="S134" s="4">
        <f>KPIG.JK!J134</f>
        <v>560</v>
      </c>
      <c r="T134" s="4">
        <f>KREN.JK!J134</f>
        <v>860</v>
      </c>
      <c r="U134" s="4">
        <f>LAMI.JK!J134</f>
        <v>205</v>
      </c>
      <c r="V134" s="4">
        <f>LAPD.JK!J134</f>
        <v>173</v>
      </c>
      <c r="W134" s="4">
        <f>LCGP.JK!J134</f>
        <v>50</v>
      </c>
      <c r="X134" s="4">
        <f>LION.JK!J134</f>
        <v>4600</v>
      </c>
      <c r="Y134" s="4">
        <f>LMAS.JK!J134</f>
        <v>50</v>
      </c>
    </row>
    <row r="135" spans="1:25" x14ac:dyDescent="0.2">
      <c r="A135" s="78">
        <v>40708</v>
      </c>
      <c r="B135" s="4">
        <v>3650.18</v>
      </c>
      <c r="C135" s="4">
        <f>AALI.JK!J135</f>
        <v>23050</v>
      </c>
      <c r="D135" s="4">
        <f>ABDA.JK!J135</f>
        <v>610</v>
      </c>
      <c r="E135" s="4">
        <f>ACES.JK!J135</f>
        <v>2900</v>
      </c>
      <c r="F135" s="4">
        <f>ADES.JK!J135</f>
        <v>1410</v>
      </c>
      <c r="G135" s="4">
        <f>ADHI.JK!J135</f>
        <v>760</v>
      </c>
      <c r="H135" s="4">
        <f>ADMF.JK!J135</f>
        <v>13100</v>
      </c>
      <c r="I135" s="4">
        <f>ADMG.JK!J135</f>
        <v>530</v>
      </c>
      <c r="J135" s="4">
        <f>AGRO.JK!J135</f>
        <v>166</v>
      </c>
      <c r="K135" s="4">
        <f>AHAP.JK!J135</f>
        <v>195</v>
      </c>
      <c r="L135" s="4">
        <f>AIMS.JK!J135</f>
        <v>155</v>
      </c>
      <c r="M135" s="4">
        <f>AISA.JK!J135</f>
        <v>690</v>
      </c>
      <c r="N135" s="4">
        <f>AKKU.JK!J135</f>
        <v>104</v>
      </c>
      <c r="O135" s="4">
        <f>AKPI.JK!J135</f>
        <v>1000</v>
      </c>
      <c r="P135" s="4">
        <f>KLBF.JK!J135</f>
        <v>3275</v>
      </c>
      <c r="Q135" s="4">
        <f>KOIN.JK!J135</f>
        <v>280</v>
      </c>
      <c r="R135" s="4">
        <f>KONI.JK!J135</f>
        <v>290</v>
      </c>
      <c r="S135" s="4">
        <f>KPIG.JK!J135</f>
        <v>560</v>
      </c>
      <c r="T135" s="4">
        <f>KREN.JK!J135</f>
        <v>830</v>
      </c>
      <c r="U135" s="4">
        <f>LAMI.JK!J135</f>
        <v>215</v>
      </c>
      <c r="V135" s="4">
        <f>LAPD.JK!J135</f>
        <v>179</v>
      </c>
      <c r="W135" s="4">
        <f>LCGP.JK!J135</f>
        <v>50</v>
      </c>
      <c r="X135" s="4">
        <f>LION.JK!J135</f>
        <v>4600</v>
      </c>
      <c r="Y135" s="4">
        <f>LMAS.JK!J135</f>
        <v>50</v>
      </c>
    </row>
    <row r="136" spans="1:25" x14ac:dyDescent="0.2">
      <c r="A136" s="78">
        <v>40707</v>
      </c>
      <c r="B136" s="4">
        <v>3649.18</v>
      </c>
      <c r="C136" s="4">
        <f>AALI.JK!J136</f>
        <v>22700</v>
      </c>
      <c r="D136" s="4">
        <f>ABDA.JK!J136</f>
        <v>580</v>
      </c>
      <c r="E136" s="4">
        <f>ACES.JK!J136</f>
        <v>3000</v>
      </c>
      <c r="F136" s="4">
        <f>ADES.JK!J136</f>
        <v>1400</v>
      </c>
      <c r="G136" s="4">
        <f>ADHI.JK!J136</f>
        <v>750</v>
      </c>
      <c r="H136" s="4">
        <f>ADMF.JK!J136</f>
        <v>13100</v>
      </c>
      <c r="I136" s="4">
        <f>ADMG.JK!J136</f>
        <v>510</v>
      </c>
      <c r="J136" s="4">
        <f>AGRO.JK!J136</f>
        <v>170</v>
      </c>
      <c r="K136" s="4">
        <f>AHAP.JK!J136</f>
        <v>197</v>
      </c>
      <c r="L136" s="4">
        <f>AIMS.JK!J136</f>
        <v>155</v>
      </c>
      <c r="M136" s="4">
        <f>AISA.JK!J136</f>
        <v>660</v>
      </c>
      <c r="N136" s="4">
        <f>AKKU.JK!J136</f>
        <v>150</v>
      </c>
      <c r="O136" s="4">
        <f>AKPI.JK!J136</f>
        <v>950</v>
      </c>
      <c r="P136" s="4">
        <f>KLBF.JK!J136</f>
        <v>3250</v>
      </c>
      <c r="Q136" s="4">
        <f>KOIN.JK!J136</f>
        <v>280</v>
      </c>
      <c r="R136" s="4">
        <f>KONI.JK!J136</f>
        <v>320</v>
      </c>
      <c r="S136" s="4">
        <f>KPIG.JK!J136</f>
        <v>540</v>
      </c>
      <c r="T136" s="4">
        <f>KREN.JK!J136</f>
        <v>830</v>
      </c>
      <c r="U136" s="4">
        <f>LAMI.JK!J136</f>
        <v>215</v>
      </c>
      <c r="V136" s="4">
        <f>LAPD.JK!J136</f>
        <v>174</v>
      </c>
      <c r="W136" s="4">
        <f>LCGP.JK!J136</f>
        <v>50</v>
      </c>
      <c r="X136" s="4">
        <f>LION.JK!J136</f>
        <v>3550</v>
      </c>
      <c r="Y136" s="4">
        <f>LMAS.JK!J136</f>
        <v>50</v>
      </c>
    </row>
    <row r="137" spans="1:25" x14ac:dyDescent="0.2">
      <c r="A137" s="78">
        <v>40704</v>
      </c>
      <c r="B137" s="4">
        <v>3646.18</v>
      </c>
      <c r="C137" s="4">
        <f>AALI.JK!J137</f>
        <v>22800</v>
      </c>
      <c r="D137" s="4">
        <f>ABDA.JK!J137</f>
        <v>600</v>
      </c>
      <c r="E137" s="4">
        <f>ACES.JK!J137</f>
        <v>3000</v>
      </c>
      <c r="F137" s="4">
        <f>ADES.JK!J137</f>
        <v>1480</v>
      </c>
      <c r="G137" s="4">
        <f>ADHI.JK!J137</f>
        <v>750</v>
      </c>
      <c r="H137" s="4">
        <f>ADMF.JK!J137</f>
        <v>13650</v>
      </c>
      <c r="I137" s="4">
        <f>ADMG.JK!J137</f>
        <v>550</v>
      </c>
      <c r="J137" s="4">
        <f>AGRO.JK!J137</f>
        <v>168</v>
      </c>
      <c r="K137" s="4">
        <f>AHAP.JK!J137</f>
        <v>200</v>
      </c>
      <c r="L137" s="4">
        <f>AIMS.JK!J137</f>
        <v>155</v>
      </c>
      <c r="M137" s="4">
        <f>AISA.JK!J137</f>
        <v>650</v>
      </c>
      <c r="N137" s="4">
        <f>AKKU.JK!J137</f>
        <v>160</v>
      </c>
      <c r="O137" s="4">
        <f>AKPI.JK!J137</f>
        <v>1050</v>
      </c>
      <c r="P137" s="4">
        <f>KLBF.JK!J137</f>
        <v>3300</v>
      </c>
      <c r="Q137" s="4">
        <f>KOIN.JK!J137</f>
        <v>280</v>
      </c>
      <c r="R137" s="4">
        <f>KONI.JK!J137</f>
        <v>330</v>
      </c>
      <c r="S137" s="4">
        <f>KPIG.JK!J137</f>
        <v>550</v>
      </c>
      <c r="T137" s="4">
        <f>KREN.JK!J137</f>
        <v>830</v>
      </c>
      <c r="U137" s="4">
        <f>LAMI.JK!J137</f>
        <v>215</v>
      </c>
      <c r="V137" s="4">
        <f>LAPD.JK!J137</f>
        <v>181</v>
      </c>
      <c r="W137" s="4">
        <f>LCGP.JK!J137</f>
        <v>50</v>
      </c>
      <c r="X137" s="4">
        <f>LION.JK!J137</f>
        <v>4600</v>
      </c>
      <c r="Y137" s="4">
        <f>LMAS.JK!J137</f>
        <v>50</v>
      </c>
    </row>
    <row r="138" spans="1:25" x14ac:dyDescent="0.2">
      <c r="A138" s="78">
        <v>40703</v>
      </c>
      <c r="B138" s="4">
        <v>3645.18</v>
      </c>
      <c r="C138" s="4">
        <f>AALI.JK!J138</f>
        <v>23000</v>
      </c>
      <c r="D138" s="4">
        <f>ABDA.JK!J138</f>
        <v>600</v>
      </c>
      <c r="E138" s="4">
        <f>ACES.JK!J138</f>
        <v>3000</v>
      </c>
      <c r="F138" s="4">
        <f>ADES.JK!J138</f>
        <v>1510</v>
      </c>
      <c r="G138" s="4">
        <f>ADHI.JK!J138</f>
        <v>760</v>
      </c>
      <c r="H138" s="4">
        <f>ADMF.JK!J138</f>
        <v>14700</v>
      </c>
      <c r="I138" s="4">
        <f>ADMG.JK!J138</f>
        <v>570</v>
      </c>
      <c r="J138" s="4">
        <f>AGRO.JK!J138</f>
        <v>169</v>
      </c>
      <c r="K138" s="4">
        <f>AHAP.JK!J138</f>
        <v>220</v>
      </c>
      <c r="L138" s="4">
        <f>AIMS.JK!J138</f>
        <v>155</v>
      </c>
      <c r="M138" s="4">
        <f>AISA.JK!J138</f>
        <v>660</v>
      </c>
      <c r="N138" s="4">
        <f>AKKU.JK!J138</f>
        <v>150</v>
      </c>
      <c r="O138" s="4">
        <f>AKPI.JK!J138</f>
        <v>1130</v>
      </c>
      <c r="P138" s="4">
        <f>KLBF.JK!J138</f>
        <v>3375</v>
      </c>
      <c r="Q138" s="4">
        <f>KOIN.JK!J138</f>
        <v>280</v>
      </c>
      <c r="R138" s="4">
        <f>KONI.JK!J138</f>
        <v>290</v>
      </c>
      <c r="S138" s="4">
        <f>KPIG.JK!J138</f>
        <v>540</v>
      </c>
      <c r="T138" s="4">
        <f>KREN.JK!J138</f>
        <v>830</v>
      </c>
      <c r="U138" s="4">
        <f>LAMI.JK!J138</f>
        <v>215</v>
      </c>
      <c r="V138" s="4">
        <f>LAPD.JK!J138</f>
        <v>173</v>
      </c>
      <c r="W138" s="4">
        <f>LCGP.JK!J138</f>
        <v>50</v>
      </c>
      <c r="X138" s="4">
        <f>LION.JK!J138</f>
        <v>4900</v>
      </c>
      <c r="Y138" s="4">
        <f>LMAS.JK!J138</f>
        <v>50</v>
      </c>
    </row>
    <row r="139" spans="1:25" x14ac:dyDescent="0.2">
      <c r="A139" s="78">
        <v>40702</v>
      </c>
      <c r="B139" s="4">
        <v>3644.18</v>
      </c>
      <c r="C139" s="4">
        <f>AALI.JK!J139</f>
        <v>23400</v>
      </c>
      <c r="D139" s="4">
        <f>ABDA.JK!J139</f>
        <v>580</v>
      </c>
      <c r="E139" s="4">
        <f>ACES.JK!J139</f>
        <v>3025</v>
      </c>
      <c r="F139" s="4">
        <f>ADES.JK!J139</f>
        <v>1530</v>
      </c>
      <c r="G139" s="4">
        <f>ADHI.JK!J139</f>
        <v>770</v>
      </c>
      <c r="H139" s="4">
        <f>ADMF.JK!J139</f>
        <v>14800</v>
      </c>
      <c r="I139" s="4">
        <f>ADMG.JK!J139</f>
        <v>580</v>
      </c>
      <c r="J139" s="4">
        <f>AGRO.JK!J139</f>
        <v>170</v>
      </c>
      <c r="K139" s="4">
        <f>AHAP.JK!J139</f>
        <v>225</v>
      </c>
      <c r="L139" s="4">
        <f>AIMS.JK!J139</f>
        <v>130</v>
      </c>
      <c r="M139" s="4">
        <f>AISA.JK!J139</f>
        <v>660</v>
      </c>
      <c r="N139" s="4">
        <f>AKKU.JK!J139</f>
        <v>145</v>
      </c>
      <c r="O139" s="4">
        <f>AKPI.JK!J139</f>
        <v>1120</v>
      </c>
      <c r="P139" s="4">
        <f>KLBF.JK!J139</f>
        <v>3375</v>
      </c>
      <c r="Q139" s="4">
        <f>KOIN.JK!J139</f>
        <v>280</v>
      </c>
      <c r="R139" s="4">
        <f>KONI.JK!J139</f>
        <v>235</v>
      </c>
      <c r="S139" s="4">
        <f>KPIG.JK!J139</f>
        <v>550</v>
      </c>
      <c r="T139" s="4">
        <f>KREN.JK!J139</f>
        <v>830</v>
      </c>
      <c r="U139" s="4">
        <f>LAMI.JK!J139</f>
        <v>215</v>
      </c>
      <c r="V139" s="4">
        <f>LAPD.JK!J139</f>
        <v>180</v>
      </c>
      <c r="W139" s="4">
        <f>LCGP.JK!J139</f>
        <v>50</v>
      </c>
      <c r="X139" s="4">
        <f>LION.JK!J139</f>
        <v>4500</v>
      </c>
      <c r="Y139" s="4">
        <f>LMAS.JK!J139</f>
        <v>50</v>
      </c>
    </row>
    <row r="140" spans="1:25" x14ac:dyDescent="0.2">
      <c r="A140" s="78">
        <v>40701</v>
      </c>
      <c r="B140" s="4">
        <v>3643.18</v>
      </c>
      <c r="C140" s="4">
        <f>AALI.JK!J140</f>
        <v>23500</v>
      </c>
      <c r="D140" s="4">
        <f>ABDA.JK!J140</f>
        <v>570</v>
      </c>
      <c r="E140" s="4">
        <f>ACES.JK!J140</f>
        <v>2800</v>
      </c>
      <c r="F140" s="4">
        <f>ADES.JK!J140</f>
        <v>1530</v>
      </c>
      <c r="G140" s="4">
        <f>ADHI.JK!J140</f>
        <v>760</v>
      </c>
      <c r="H140" s="4">
        <f>ADMF.JK!J140</f>
        <v>14700</v>
      </c>
      <c r="I140" s="4">
        <f>ADMG.JK!J140</f>
        <v>570</v>
      </c>
      <c r="J140" s="4">
        <f>AGRO.JK!J140</f>
        <v>171</v>
      </c>
      <c r="K140" s="4">
        <f>AHAP.JK!J140</f>
        <v>215</v>
      </c>
      <c r="L140" s="4">
        <f>AIMS.JK!J140</f>
        <v>155</v>
      </c>
      <c r="M140" s="4">
        <f>AISA.JK!J140</f>
        <v>660</v>
      </c>
      <c r="N140" s="4">
        <f>AKKU.JK!J140</f>
        <v>95</v>
      </c>
      <c r="O140" s="4">
        <f>AKPI.JK!J140</f>
        <v>1130</v>
      </c>
      <c r="P140" s="4">
        <f>KLBF.JK!J140</f>
        <v>3425</v>
      </c>
      <c r="Q140" s="4">
        <f>KOIN.JK!J140</f>
        <v>280</v>
      </c>
      <c r="R140" s="4">
        <f>KONI.JK!J140</f>
        <v>180</v>
      </c>
      <c r="S140" s="4">
        <f>KPIG.JK!J140</f>
        <v>570</v>
      </c>
      <c r="T140" s="4">
        <f>KREN.JK!J140</f>
        <v>830</v>
      </c>
      <c r="U140" s="4">
        <f>LAMI.JK!J140</f>
        <v>205</v>
      </c>
      <c r="V140" s="4">
        <f>LAPD.JK!J140</f>
        <v>179</v>
      </c>
      <c r="W140" s="4">
        <f>LCGP.JK!J140</f>
        <v>50</v>
      </c>
      <c r="X140" s="4">
        <f>LION.JK!J140</f>
        <v>4025</v>
      </c>
      <c r="Y140" s="4">
        <f>LMAS.JK!J140</f>
        <v>50</v>
      </c>
    </row>
    <row r="141" spans="1:25" x14ac:dyDescent="0.2">
      <c r="A141" s="78">
        <v>40700</v>
      </c>
      <c r="B141" s="4">
        <v>3642.18</v>
      </c>
      <c r="C141" s="4">
        <f>AALI.JK!J141</f>
        <v>23600</v>
      </c>
      <c r="D141" s="4">
        <f>ABDA.JK!J141</f>
        <v>570</v>
      </c>
      <c r="E141" s="4">
        <f>ACES.JK!J141</f>
        <v>2600</v>
      </c>
      <c r="F141" s="4">
        <f>ADES.JK!J141</f>
        <v>1520</v>
      </c>
      <c r="G141" s="4">
        <f>ADHI.JK!J141</f>
        <v>770</v>
      </c>
      <c r="H141" s="4">
        <f>ADMF.JK!J141</f>
        <v>14900</v>
      </c>
      <c r="I141" s="4">
        <f>ADMG.JK!J141</f>
        <v>550</v>
      </c>
      <c r="J141" s="4">
        <f>AGRO.JK!J141</f>
        <v>171</v>
      </c>
      <c r="K141" s="4">
        <f>AHAP.JK!J141</f>
        <v>160</v>
      </c>
      <c r="L141" s="4">
        <f>AIMS.JK!J141</f>
        <v>155</v>
      </c>
      <c r="M141" s="4">
        <f>AISA.JK!J141</f>
        <v>650</v>
      </c>
      <c r="N141" s="4">
        <f>AKKU.JK!J141</f>
        <v>95</v>
      </c>
      <c r="O141" s="4">
        <f>AKPI.JK!J141</f>
        <v>1040</v>
      </c>
      <c r="P141" s="4">
        <f>KLBF.JK!J141</f>
        <v>3425</v>
      </c>
      <c r="Q141" s="4">
        <f>KOIN.JK!J141</f>
        <v>280</v>
      </c>
      <c r="R141" s="4">
        <f>KONI.JK!J141</f>
        <v>176</v>
      </c>
      <c r="S141" s="4">
        <f>KPIG.JK!J141</f>
        <v>570</v>
      </c>
      <c r="T141" s="4">
        <f>KREN.JK!J141</f>
        <v>840</v>
      </c>
      <c r="U141" s="4">
        <f>LAMI.JK!J141</f>
        <v>215</v>
      </c>
      <c r="V141" s="4">
        <f>LAPD.JK!J141</f>
        <v>179</v>
      </c>
      <c r="W141" s="4">
        <f>LCGP.JK!J141</f>
        <v>50</v>
      </c>
      <c r="X141" s="4">
        <f>LION.JK!J141</f>
        <v>4400</v>
      </c>
      <c r="Y141" s="4">
        <f>LMAS.JK!J141</f>
        <v>50</v>
      </c>
    </row>
    <row r="142" spans="1:25" x14ac:dyDescent="0.2">
      <c r="A142" s="78">
        <v>40697</v>
      </c>
      <c r="B142" s="4">
        <v>3639.18</v>
      </c>
      <c r="C142" s="4">
        <f>AALI.JK!J142</f>
        <v>23850</v>
      </c>
      <c r="D142" s="4">
        <f>ABDA.JK!J142</f>
        <v>600</v>
      </c>
      <c r="E142" s="4">
        <f>ACES.JK!J142</f>
        <v>2600</v>
      </c>
      <c r="F142" s="4">
        <f>ADES.JK!J142</f>
        <v>1510</v>
      </c>
      <c r="G142" s="4">
        <f>ADHI.JK!J142</f>
        <v>770</v>
      </c>
      <c r="H142" s="4">
        <f>ADMF.JK!J142</f>
        <v>14850</v>
      </c>
      <c r="I142" s="4">
        <f>ADMG.JK!J142</f>
        <v>550</v>
      </c>
      <c r="J142" s="4">
        <f>AGRO.JK!J142</f>
        <v>170</v>
      </c>
      <c r="K142" s="4">
        <f>AHAP.JK!J142</f>
        <v>136</v>
      </c>
      <c r="L142" s="4">
        <f>AIMS.JK!J142</f>
        <v>155</v>
      </c>
      <c r="M142" s="4">
        <f>AISA.JK!J142</f>
        <v>630</v>
      </c>
      <c r="N142" s="4">
        <f>AKKU.JK!J142</f>
        <v>95</v>
      </c>
      <c r="O142" s="4">
        <f>AKPI.JK!J142</f>
        <v>1140</v>
      </c>
      <c r="P142" s="4">
        <f>KLBF.JK!J142</f>
        <v>3450</v>
      </c>
      <c r="Q142" s="4">
        <f>KOIN.JK!J142</f>
        <v>265</v>
      </c>
      <c r="R142" s="4">
        <f>KONI.JK!J142</f>
        <v>176</v>
      </c>
      <c r="S142" s="4">
        <f>KPIG.JK!J142</f>
        <v>570</v>
      </c>
      <c r="T142" s="4">
        <f>KREN.JK!J142</f>
        <v>850</v>
      </c>
      <c r="U142" s="4">
        <f>LAMI.JK!J142</f>
        <v>205</v>
      </c>
      <c r="V142" s="4">
        <f>LAPD.JK!J142</f>
        <v>180</v>
      </c>
      <c r="W142" s="4">
        <f>LCGP.JK!J142</f>
        <v>50</v>
      </c>
      <c r="X142" s="4">
        <f>LION.JK!J142</f>
        <v>4000</v>
      </c>
      <c r="Y142" s="4">
        <f>LMAS.JK!J142</f>
        <v>50</v>
      </c>
    </row>
    <row r="143" spans="1:25" x14ac:dyDescent="0.2">
      <c r="A143" s="78">
        <v>40696</v>
      </c>
      <c r="B143" s="4">
        <v>3638.18</v>
      </c>
      <c r="C143" s="4">
        <f>AALI.JK!J143</f>
        <v>23650</v>
      </c>
      <c r="D143" s="4">
        <f>ABDA.JK!J143</f>
        <v>610</v>
      </c>
      <c r="E143" s="4">
        <f>ACES.JK!J143</f>
        <v>2600</v>
      </c>
      <c r="F143" s="4">
        <f>ADES.JK!J143</f>
        <v>1520</v>
      </c>
      <c r="G143" s="4">
        <f>ADHI.JK!J143</f>
        <v>770</v>
      </c>
      <c r="H143" s="4">
        <f>ADMF.JK!J143</f>
        <v>14600</v>
      </c>
      <c r="I143" s="4">
        <f>ADMG.JK!J143</f>
        <v>560</v>
      </c>
      <c r="J143" s="4">
        <f>AGRO.JK!J143</f>
        <v>170</v>
      </c>
      <c r="K143" s="4">
        <f>AHAP.JK!J143</f>
        <v>145</v>
      </c>
      <c r="L143" s="4">
        <f>AIMS.JK!J143</f>
        <v>160</v>
      </c>
      <c r="M143" s="4">
        <f>AISA.JK!J143</f>
        <v>640</v>
      </c>
      <c r="N143" s="4">
        <f>AKKU.JK!J143</f>
        <v>95</v>
      </c>
      <c r="O143" s="4">
        <f>AKPI.JK!J143</f>
        <v>1150</v>
      </c>
      <c r="P143" s="4">
        <f>KLBF.JK!J143</f>
        <v>3450</v>
      </c>
      <c r="Q143" s="4">
        <f>KOIN.JK!J143</f>
        <v>250</v>
      </c>
      <c r="R143" s="4">
        <f>KONI.JK!J143</f>
        <v>176</v>
      </c>
      <c r="S143" s="4">
        <f>KPIG.JK!J143</f>
        <v>570</v>
      </c>
      <c r="T143" s="4">
        <f>KREN.JK!J143</f>
        <v>850</v>
      </c>
      <c r="U143" s="4">
        <f>LAMI.JK!J143</f>
        <v>200</v>
      </c>
      <c r="V143" s="4">
        <f>LAPD.JK!J143</f>
        <v>181</v>
      </c>
      <c r="W143" s="4">
        <f>LCGP.JK!J143</f>
        <v>50</v>
      </c>
      <c r="X143" s="4">
        <f>LION.JK!J143</f>
        <v>4100</v>
      </c>
      <c r="Y143" s="4">
        <f>LMAS.JK!J143</f>
        <v>50</v>
      </c>
    </row>
    <row r="144" spans="1:25" x14ac:dyDescent="0.2">
      <c r="A144" s="78">
        <v>40695</v>
      </c>
      <c r="B144" s="4">
        <v>3637.18</v>
      </c>
      <c r="C144" s="4">
        <f>AALI.JK!J144</f>
        <v>23650</v>
      </c>
      <c r="D144" s="4">
        <f>ABDA.JK!J144</f>
        <v>610</v>
      </c>
      <c r="E144" s="4">
        <f>ACES.JK!J144</f>
        <v>2600</v>
      </c>
      <c r="F144" s="4">
        <f>ADES.JK!J144</f>
        <v>1520</v>
      </c>
      <c r="G144" s="4">
        <f>ADHI.JK!J144</f>
        <v>770</v>
      </c>
      <c r="H144" s="4">
        <f>ADMF.JK!J144</f>
        <v>14600</v>
      </c>
      <c r="I144" s="4">
        <f>ADMG.JK!J144</f>
        <v>560</v>
      </c>
      <c r="J144" s="4">
        <f>AGRO.JK!J144</f>
        <v>170</v>
      </c>
      <c r="K144" s="4">
        <f>AHAP.JK!J144</f>
        <v>145</v>
      </c>
      <c r="L144" s="4">
        <f>AIMS.JK!J144</f>
        <v>160</v>
      </c>
      <c r="M144" s="4">
        <f>AISA.JK!J144</f>
        <v>640</v>
      </c>
      <c r="N144" s="4">
        <f>AKKU.JK!J144</f>
        <v>95</v>
      </c>
      <c r="O144" s="4">
        <f>AKPI.JK!J144</f>
        <v>1150</v>
      </c>
      <c r="P144" s="4">
        <f>KLBF.JK!J144</f>
        <v>3450</v>
      </c>
      <c r="Q144" s="4">
        <f>KOIN.JK!J144</f>
        <v>250</v>
      </c>
      <c r="R144" s="4">
        <f>KONI.JK!J144</f>
        <v>176</v>
      </c>
      <c r="S144" s="4">
        <f>KPIG.JK!J144</f>
        <v>570</v>
      </c>
      <c r="T144" s="4">
        <f>KREN.JK!J144</f>
        <v>850</v>
      </c>
      <c r="U144" s="4">
        <f>LAMI.JK!J144</f>
        <v>200</v>
      </c>
      <c r="V144" s="4">
        <f>LAPD.JK!J144</f>
        <v>181</v>
      </c>
      <c r="W144" s="4">
        <f>LCGP.JK!J144</f>
        <v>50</v>
      </c>
      <c r="X144" s="4">
        <f>LION.JK!J144</f>
        <v>4100</v>
      </c>
      <c r="Y144" s="4">
        <f>LMAS.JK!J144</f>
        <v>50</v>
      </c>
    </row>
    <row r="145" spans="1:25" x14ac:dyDescent="0.2">
      <c r="A145" s="78">
        <v>40694</v>
      </c>
      <c r="B145" s="4">
        <v>3636.18</v>
      </c>
      <c r="C145" s="4">
        <f>AALI.JK!J145</f>
        <v>23600</v>
      </c>
      <c r="D145" s="4">
        <f>ABDA.JK!J145</f>
        <v>620</v>
      </c>
      <c r="E145" s="4">
        <f>ACES.JK!J145</f>
        <v>2600</v>
      </c>
      <c r="F145" s="4">
        <f>ADES.JK!J145</f>
        <v>1500</v>
      </c>
      <c r="G145" s="4">
        <f>ADHI.JK!J145</f>
        <v>780</v>
      </c>
      <c r="H145" s="4">
        <f>ADMF.JK!J145</f>
        <v>14600</v>
      </c>
      <c r="I145" s="4">
        <f>ADMG.JK!J145</f>
        <v>550</v>
      </c>
      <c r="J145" s="4">
        <f>AGRO.JK!J145</f>
        <v>171</v>
      </c>
      <c r="K145" s="4">
        <f>AHAP.JK!J145</f>
        <v>147</v>
      </c>
      <c r="L145" s="4">
        <f>AIMS.JK!J145</f>
        <v>160</v>
      </c>
      <c r="M145" s="4">
        <f>AISA.JK!J145</f>
        <v>620</v>
      </c>
      <c r="N145" s="4">
        <f>AKKU.JK!J145</f>
        <v>95</v>
      </c>
      <c r="O145" s="4">
        <f>AKPI.JK!J145</f>
        <v>1190</v>
      </c>
      <c r="P145" s="4">
        <f>KLBF.JK!J145</f>
        <v>3575</v>
      </c>
      <c r="Q145" s="4">
        <f>KOIN.JK!J145</f>
        <v>225</v>
      </c>
      <c r="R145" s="4">
        <f>KONI.JK!J145</f>
        <v>175</v>
      </c>
      <c r="S145" s="4">
        <f>KPIG.JK!J145</f>
        <v>570</v>
      </c>
      <c r="T145" s="4">
        <f>KREN.JK!J145</f>
        <v>860</v>
      </c>
      <c r="U145" s="4">
        <f>LAMI.JK!J145</f>
        <v>191</v>
      </c>
      <c r="V145" s="4">
        <f>LAPD.JK!J145</f>
        <v>183</v>
      </c>
      <c r="W145" s="4">
        <f>LCGP.JK!J145</f>
        <v>50</v>
      </c>
      <c r="X145" s="4">
        <f>LION.JK!J145</f>
        <v>4050</v>
      </c>
      <c r="Y145" s="4">
        <f>LMAS.JK!J145</f>
        <v>50</v>
      </c>
    </row>
    <row r="146" spans="1:25" x14ac:dyDescent="0.2">
      <c r="A146" s="78">
        <v>40693</v>
      </c>
      <c r="B146" s="4">
        <v>3635.18</v>
      </c>
      <c r="C146" s="4">
        <f>AALI.JK!J146</f>
        <v>23100</v>
      </c>
      <c r="D146" s="4">
        <f>ABDA.JK!J146</f>
        <v>630</v>
      </c>
      <c r="E146" s="4">
        <f>ACES.JK!J146</f>
        <v>2575</v>
      </c>
      <c r="F146" s="4">
        <f>ADES.JK!J146</f>
        <v>1510</v>
      </c>
      <c r="G146" s="4">
        <f>ADHI.JK!J146</f>
        <v>770</v>
      </c>
      <c r="H146" s="4">
        <f>ADMF.JK!J146</f>
        <v>14600</v>
      </c>
      <c r="I146" s="4">
        <f>ADMG.JK!J146</f>
        <v>570</v>
      </c>
      <c r="J146" s="4">
        <f>AGRO.JK!J146</f>
        <v>173</v>
      </c>
      <c r="K146" s="4">
        <f>AHAP.JK!J146</f>
        <v>142</v>
      </c>
      <c r="L146" s="4">
        <f>AIMS.JK!J146</f>
        <v>170</v>
      </c>
      <c r="M146" s="4">
        <f>AISA.JK!J146</f>
        <v>640</v>
      </c>
      <c r="N146" s="4">
        <f>AKKU.JK!J146</f>
        <v>95</v>
      </c>
      <c r="O146" s="4">
        <f>AKPI.JK!J146</f>
        <v>1180</v>
      </c>
      <c r="P146" s="4">
        <f>KLBF.JK!J146</f>
        <v>3375</v>
      </c>
      <c r="Q146" s="4">
        <f>KOIN.JK!J146</f>
        <v>235</v>
      </c>
      <c r="R146" s="4">
        <f>KONI.JK!J146</f>
        <v>175</v>
      </c>
      <c r="S146" s="4">
        <f>KPIG.JK!J146</f>
        <v>570</v>
      </c>
      <c r="T146" s="4">
        <f>KREN.JK!J146</f>
        <v>850</v>
      </c>
      <c r="U146" s="4">
        <f>LAMI.JK!J146</f>
        <v>200</v>
      </c>
      <c r="V146" s="4">
        <f>LAPD.JK!J146</f>
        <v>163</v>
      </c>
      <c r="W146" s="4">
        <f>LCGP.JK!J146</f>
        <v>50</v>
      </c>
      <c r="X146" s="4">
        <f>LION.JK!J146</f>
        <v>4100</v>
      </c>
      <c r="Y146" s="4">
        <f>LMAS.JK!J146</f>
        <v>50</v>
      </c>
    </row>
    <row r="147" spans="1:25" x14ac:dyDescent="0.2">
      <c r="A147" s="78">
        <v>40690</v>
      </c>
      <c r="B147" s="4">
        <v>3632.18</v>
      </c>
      <c r="C147" s="4">
        <f>AALI.JK!J147</f>
        <v>23200</v>
      </c>
      <c r="D147" s="4">
        <f>ABDA.JK!J147</f>
        <v>630</v>
      </c>
      <c r="E147" s="4">
        <f>ACES.JK!J147</f>
        <v>2700</v>
      </c>
      <c r="F147" s="4">
        <f>ADES.JK!J147</f>
        <v>1510</v>
      </c>
      <c r="G147" s="4">
        <f>ADHI.JK!J147</f>
        <v>760</v>
      </c>
      <c r="H147" s="4">
        <f>ADMF.JK!J147</f>
        <v>14700</v>
      </c>
      <c r="I147" s="4">
        <f>ADMG.JK!J147</f>
        <v>560</v>
      </c>
      <c r="J147" s="4">
        <f>AGRO.JK!J147</f>
        <v>173</v>
      </c>
      <c r="K147" s="4">
        <f>AHAP.JK!J147</f>
        <v>139</v>
      </c>
      <c r="L147" s="4">
        <f>AIMS.JK!J147</f>
        <v>170</v>
      </c>
      <c r="M147" s="4">
        <f>AISA.JK!J147</f>
        <v>640</v>
      </c>
      <c r="N147" s="4">
        <f>AKKU.JK!J147</f>
        <v>95</v>
      </c>
      <c r="O147" s="4">
        <f>AKPI.JK!J147</f>
        <v>1180</v>
      </c>
      <c r="P147" s="4">
        <f>KLBF.JK!J147</f>
        <v>3425</v>
      </c>
      <c r="Q147" s="4">
        <f>KOIN.JK!J147</f>
        <v>250</v>
      </c>
      <c r="R147" s="4">
        <f>KONI.JK!J147</f>
        <v>200</v>
      </c>
      <c r="S147" s="4">
        <f>KPIG.JK!J147</f>
        <v>570</v>
      </c>
      <c r="T147" s="4">
        <f>KREN.JK!J147</f>
        <v>850</v>
      </c>
      <c r="U147" s="4">
        <f>LAMI.JK!J147</f>
        <v>205</v>
      </c>
      <c r="V147" s="4">
        <f>LAPD.JK!J147</f>
        <v>184</v>
      </c>
      <c r="W147" s="4">
        <f>LCGP.JK!J147</f>
        <v>50</v>
      </c>
      <c r="X147" s="4">
        <f>LION.JK!J147</f>
        <v>4100</v>
      </c>
      <c r="Y147" s="4">
        <f>LMAS.JK!J147</f>
        <v>50</v>
      </c>
    </row>
    <row r="148" spans="1:25" x14ac:dyDescent="0.2">
      <c r="A148" s="78">
        <v>40689</v>
      </c>
      <c r="B148" s="4">
        <v>3631.18</v>
      </c>
      <c r="C148" s="4">
        <f>AALI.JK!J148</f>
        <v>23050</v>
      </c>
      <c r="D148" s="4">
        <f>ABDA.JK!J148</f>
        <v>630</v>
      </c>
      <c r="E148" s="4">
        <f>ACES.JK!J148</f>
        <v>2600</v>
      </c>
      <c r="F148" s="4">
        <f>ADES.JK!J148</f>
        <v>1530</v>
      </c>
      <c r="G148" s="4">
        <f>ADHI.JK!J148</f>
        <v>760</v>
      </c>
      <c r="H148" s="4">
        <f>ADMF.JK!J148</f>
        <v>14650</v>
      </c>
      <c r="I148" s="4">
        <f>ADMG.JK!J148</f>
        <v>580</v>
      </c>
      <c r="J148" s="4">
        <f>AGRO.JK!J148</f>
        <v>172</v>
      </c>
      <c r="K148" s="4">
        <f>AHAP.JK!J148</f>
        <v>138</v>
      </c>
      <c r="L148" s="4">
        <f>AIMS.JK!J148</f>
        <v>170</v>
      </c>
      <c r="M148" s="4">
        <f>AISA.JK!J148</f>
        <v>650</v>
      </c>
      <c r="N148" s="4">
        <f>AKKU.JK!J148</f>
        <v>95</v>
      </c>
      <c r="O148" s="4">
        <f>AKPI.JK!J148</f>
        <v>1150</v>
      </c>
      <c r="P148" s="4">
        <f>KLBF.JK!J148</f>
        <v>3350</v>
      </c>
      <c r="Q148" s="4">
        <f>KOIN.JK!J148</f>
        <v>220</v>
      </c>
      <c r="R148" s="4">
        <f>KONI.JK!J148</f>
        <v>188</v>
      </c>
      <c r="S148" s="4">
        <f>KPIG.JK!J148</f>
        <v>560</v>
      </c>
      <c r="T148" s="4">
        <f>KREN.JK!J148</f>
        <v>860</v>
      </c>
      <c r="U148" s="4">
        <f>LAMI.JK!J148</f>
        <v>210</v>
      </c>
      <c r="V148" s="4">
        <f>LAPD.JK!J148</f>
        <v>182</v>
      </c>
      <c r="W148" s="4">
        <f>LCGP.JK!J148</f>
        <v>50</v>
      </c>
      <c r="X148" s="4">
        <f>LION.JK!J148</f>
        <v>5000</v>
      </c>
      <c r="Y148" s="4">
        <f>LMAS.JK!J148</f>
        <v>50</v>
      </c>
    </row>
    <row r="149" spans="1:25" x14ac:dyDescent="0.2">
      <c r="A149" s="78">
        <v>40688</v>
      </c>
      <c r="B149" s="4">
        <v>3630.18</v>
      </c>
      <c r="C149" s="4">
        <f>AALI.JK!J149</f>
        <v>22750</v>
      </c>
      <c r="D149" s="4">
        <f>ABDA.JK!J149</f>
        <v>620</v>
      </c>
      <c r="E149" s="4">
        <f>ACES.JK!J149</f>
        <v>2700</v>
      </c>
      <c r="F149" s="4">
        <f>ADES.JK!J149</f>
        <v>1530</v>
      </c>
      <c r="G149" s="4">
        <f>ADHI.JK!J149</f>
        <v>750</v>
      </c>
      <c r="H149" s="4">
        <f>ADMF.JK!J149</f>
        <v>14350</v>
      </c>
      <c r="I149" s="4">
        <f>ADMG.JK!J149</f>
        <v>600</v>
      </c>
      <c r="J149" s="4">
        <f>AGRO.JK!J149</f>
        <v>172</v>
      </c>
      <c r="K149" s="4">
        <f>AHAP.JK!J149</f>
        <v>136</v>
      </c>
      <c r="L149" s="4">
        <f>AIMS.JK!J149</f>
        <v>170</v>
      </c>
      <c r="M149" s="4">
        <f>AISA.JK!J149</f>
        <v>650</v>
      </c>
      <c r="N149" s="4">
        <f>AKKU.JK!J149</f>
        <v>95</v>
      </c>
      <c r="O149" s="4">
        <f>AKPI.JK!J149</f>
        <v>1100</v>
      </c>
      <c r="P149" s="4">
        <f>KLBF.JK!J149</f>
        <v>3375</v>
      </c>
      <c r="Q149" s="4">
        <f>KOIN.JK!J149</f>
        <v>220</v>
      </c>
      <c r="R149" s="4">
        <f>KONI.JK!J149</f>
        <v>155</v>
      </c>
      <c r="S149" s="4">
        <f>KPIG.JK!J149</f>
        <v>560</v>
      </c>
      <c r="T149" s="4">
        <f>KREN.JK!J149</f>
        <v>850</v>
      </c>
      <c r="U149" s="4">
        <f>LAMI.JK!J149</f>
        <v>230</v>
      </c>
      <c r="V149" s="4">
        <f>LAPD.JK!J149</f>
        <v>182</v>
      </c>
      <c r="W149" s="4">
        <f>LCGP.JK!J149</f>
        <v>50</v>
      </c>
      <c r="X149" s="4">
        <f>LION.JK!J149</f>
        <v>4500</v>
      </c>
      <c r="Y149" s="4">
        <f>LMAS.JK!J149</f>
        <v>50</v>
      </c>
    </row>
    <row r="150" spans="1:25" x14ac:dyDescent="0.2">
      <c r="A150" s="78">
        <v>40687</v>
      </c>
      <c r="B150" s="4">
        <v>3629.18</v>
      </c>
      <c r="C150" s="4">
        <f>AALI.JK!J150</f>
        <v>23350</v>
      </c>
      <c r="D150" s="4">
        <f>ABDA.JK!J150</f>
        <v>610</v>
      </c>
      <c r="E150" s="4">
        <f>ACES.JK!J150</f>
        <v>2700</v>
      </c>
      <c r="F150" s="4">
        <f>ADES.JK!J150</f>
        <v>1550</v>
      </c>
      <c r="G150" s="4">
        <f>ADHI.JK!J150</f>
        <v>750</v>
      </c>
      <c r="H150" s="4">
        <f>ADMF.JK!J150</f>
        <v>14500</v>
      </c>
      <c r="I150" s="4">
        <f>ADMG.JK!J150</f>
        <v>620</v>
      </c>
      <c r="J150" s="4">
        <f>AGRO.JK!J150</f>
        <v>178</v>
      </c>
      <c r="K150" s="4">
        <f>AHAP.JK!J150</f>
        <v>135</v>
      </c>
      <c r="L150" s="4">
        <f>AIMS.JK!J150</f>
        <v>175</v>
      </c>
      <c r="M150" s="4">
        <f>AISA.JK!J150</f>
        <v>640</v>
      </c>
      <c r="N150" s="4">
        <f>AKKU.JK!J150</f>
        <v>95</v>
      </c>
      <c r="O150" s="4">
        <f>AKPI.JK!J150</f>
        <v>960</v>
      </c>
      <c r="P150" s="4">
        <f>KLBF.JK!J150</f>
        <v>3375</v>
      </c>
      <c r="Q150" s="4">
        <f>KOIN.JK!J150</f>
        <v>205</v>
      </c>
      <c r="R150" s="4">
        <f>KONI.JK!J150</f>
        <v>137</v>
      </c>
      <c r="S150" s="4">
        <f>KPIG.JK!J150</f>
        <v>560</v>
      </c>
      <c r="T150" s="4">
        <f>KREN.JK!J150</f>
        <v>860</v>
      </c>
      <c r="U150" s="4">
        <f>LAMI.JK!J150</f>
        <v>200</v>
      </c>
      <c r="V150" s="4">
        <f>LAPD.JK!J150</f>
        <v>182</v>
      </c>
      <c r="W150" s="4">
        <f>LCGP.JK!J150</f>
        <v>50</v>
      </c>
      <c r="X150" s="4">
        <f>LION.JK!J150</f>
        <v>5250</v>
      </c>
      <c r="Y150" s="4">
        <f>LMAS.JK!J150</f>
        <v>50</v>
      </c>
    </row>
    <row r="151" spans="1:25" x14ac:dyDescent="0.2">
      <c r="A151" s="78">
        <v>40686</v>
      </c>
      <c r="B151" s="4">
        <v>3628.18</v>
      </c>
      <c r="C151" s="4">
        <f>AALI.JK!J151</f>
        <v>23150</v>
      </c>
      <c r="D151" s="4">
        <f>ABDA.JK!J151</f>
        <v>610</v>
      </c>
      <c r="E151" s="4">
        <f>ACES.JK!J151</f>
        <v>2650</v>
      </c>
      <c r="F151" s="4">
        <f>ADES.JK!J151</f>
        <v>1530</v>
      </c>
      <c r="G151" s="4">
        <f>ADHI.JK!J151</f>
        <v>750</v>
      </c>
      <c r="H151" s="4">
        <f>ADMF.JK!J151</f>
        <v>14550</v>
      </c>
      <c r="I151" s="4">
        <f>ADMG.JK!J151</f>
        <v>620</v>
      </c>
      <c r="J151" s="4">
        <f>AGRO.JK!J151</f>
        <v>177</v>
      </c>
      <c r="K151" s="4">
        <f>AHAP.JK!J151</f>
        <v>136</v>
      </c>
      <c r="L151" s="4">
        <f>AIMS.JK!J151</f>
        <v>175</v>
      </c>
      <c r="M151" s="4">
        <f>AISA.JK!J151</f>
        <v>650</v>
      </c>
      <c r="N151" s="4">
        <f>AKKU.JK!J151</f>
        <v>185</v>
      </c>
      <c r="O151" s="4">
        <f>AKPI.JK!J151</f>
        <v>960</v>
      </c>
      <c r="P151" s="4">
        <f>KLBF.JK!J151</f>
        <v>3325</v>
      </c>
      <c r="Q151" s="4">
        <f>KOIN.JK!J151</f>
        <v>199</v>
      </c>
      <c r="R151" s="4">
        <f>KONI.JK!J151</f>
        <v>138</v>
      </c>
      <c r="S151" s="4">
        <f>KPIG.JK!J151</f>
        <v>520</v>
      </c>
      <c r="T151" s="4">
        <f>KREN.JK!J151</f>
        <v>860</v>
      </c>
      <c r="U151" s="4">
        <f>LAMI.JK!J151</f>
        <v>200</v>
      </c>
      <c r="V151" s="4">
        <f>LAPD.JK!J151</f>
        <v>188</v>
      </c>
      <c r="W151" s="4">
        <f>LCGP.JK!J151</f>
        <v>50</v>
      </c>
      <c r="X151" s="4">
        <f>LION.JK!J151</f>
        <v>4300</v>
      </c>
      <c r="Y151" s="4">
        <f>LMAS.JK!J151</f>
        <v>50</v>
      </c>
    </row>
    <row r="152" spans="1:25" x14ac:dyDescent="0.2">
      <c r="A152" s="78">
        <v>40683</v>
      </c>
      <c r="B152" s="4">
        <v>3625.18</v>
      </c>
      <c r="C152" s="4">
        <f>AALI.JK!J152</f>
        <v>24000</v>
      </c>
      <c r="D152" s="4">
        <f>ABDA.JK!J152</f>
        <v>630</v>
      </c>
      <c r="E152" s="4">
        <f>ACES.JK!J152</f>
        <v>2700</v>
      </c>
      <c r="F152" s="4">
        <f>ADES.JK!J152</f>
        <v>1550</v>
      </c>
      <c r="G152" s="4">
        <f>ADHI.JK!J152</f>
        <v>790</v>
      </c>
      <c r="H152" s="4">
        <f>ADMF.JK!J152</f>
        <v>14650</v>
      </c>
      <c r="I152" s="4">
        <f>ADMG.JK!J152</f>
        <v>630</v>
      </c>
      <c r="J152" s="4">
        <f>AGRO.JK!J152</f>
        <v>178</v>
      </c>
      <c r="K152" s="4">
        <f>AHAP.JK!J152</f>
        <v>135</v>
      </c>
      <c r="L152" s="4">
        <f>AIMS.JK!J152</f>
        <v>165</v>
      </c>
      <c r="M152" s="4">
        <f>AISA.JK!J152</f>
        <v>670</v>
      </c>
      <c r="N152" s="4">
        <f>AKKU.JK!J152</f>
        <v>98</v>
      </c>
      <c r="O152" s="4">
        <f>AKPI.JK!J152</f>
        <v>1020</v>
      </c>
      <c r="P152" s="4">
        <f>KLBF.JK!J152</f>
        <v>3500</v>
      </c>
      <c r="Q152" s="4">
        <f>KOIN.JK!J152</f>
        <v>200</v>
      </c>
      <c r="R152" s="4">
        <f>KONI.JK!J152</f>
        <v>143</v>
      </c>
      <c r="S152" s="4">
        <f>KPIG.JK!J152</f>
        <v>570</v>
      </c>
      <c r="T152" s="4">
        <f>KREN.JK!J152</f>
        <v>880</v>
      </c>
      <c r="U152" s="4">
        <f>LAMI.JK!J152</f>
        <v>200</v>
      </c>
      <c r="V152" s="4">
        <f>LAPD.JK!J152</f>
        <v>183</v>
      </c>
      <c r="W152" s="4">
        <f>LCGP.JK!J152</f>
        <v>50</v>
      </c>
      <c r="X152" s="4">
        <f>LION.JK!J152</f>
        <v>4300</v>
      </c>
      <c r="Y152" s="4">
        <f>LMAS.JK!J152</f>
        <v>50</v>
      </c>
    </row>
    <row r="153" spans="1:25" x14ac:dyDescent="0.2">
      <c r="A153" s="78">
        <v>40682</v>
      </c>
      <c r="B153" s="4">
        <v>3624.18</v>
      </c>
      <c r="C153" s="4">
        <f>AALI.JK!J153</f>
        <v>23850</v>
      </c>
      <c r="D153" s="4">
        <f>ABDA.JK!J153</f>
        <v>630</v>
      </c>
      <c r="E153" s="4">
        <f>ACES.JK!J153</f>
        <v>2600</v>
      </c>
      <c r="F153" s="4">
        <f>ADES.JK!J153</f>
        <v>1560</v>
      </c>
      <c r="G153" s="4">
        <f>ADHI.JK!J153</f>
        <v>800</v>
      </c>
      <c r="H153" s="4">
        <f>ADMF.JK!J153</f>
        <v>14500</v>
      </c>
      <c r="I153" s="4">
        <f>ADMG.JK!J153</f>
        <v>630</v>
      </c>
      <c r="J153" s="4">
        <f>AGRO.JK!J153</f>
        <v>178</v>
      </c>
      <c r="K153" s="4">
        <f>AHAP.JK!J153</f>
        <v>138</v>
      </c>
      <c r="L153" s="4">
        <f>AIMS.JK!J153</f>
        <v>165</v>
      </c>
      <c r="M153" s="4">
        <f>AISA.JK!J153</f>
        <v>680</v>
      </c>
      <c r="N153" s="4">
        <f>AKKU.JK!J153</f>
        <v>160</v>
      </c>
      <c r="O153" s="4">
        <f>AKPI.JK!J153</f>
        <v>970</v>
      </c>
      <c r="P153" s="4">
        <f>KLBF.JK!J153</f>
        <v>3500</v>
      </c>
      <c r="Q153" s="4">
        <f>KOIN.JK!J153</f>
        <v>200</v>
      </c>
      <c r="R153" s="4">
        <f>KONI.JK!J153</f>
        <v>138</v>
      </c>
      <c r="S153" s="4">
        <f>KPIG.JK!J153</f>
        <v>570</v>
      </c>
      <c r="T153" s="4">
        <f>KREN.JK!J153</f>
        <v>860</v>
      </c>
      <c r="U153" s="4">
        <f>LAMI.JK!J153</f>
        <v>200</v>
      </c>
      <c r="V153" s="4">
        <f>LAPD.JK!J153</f>
        <v>190</v>
      </c>
      <c r="W153" s="4">
        <f>LCGP.JK!J153</f>
        <v>50</v>
      </c>
      <c r="X153" s="4">
        <f>LION.JK!J153</f>
        <v>5350</v>
      </c>
      <c r="Y153" s="4">
        <f>LMAS.JK!J153</f>
        <v>50</v>
      </c>
    </row>
    <row r="154" spans="1:25" x14ac:dyDescent="0.2">
      <c r="A154" s="78">
        <v>40681</v>
      </c>
      <c r="B154" s="4">
        <v>3623.18</v>
      </c>
      <c r="C154" s="4">
        <f>AALI.JK!J154</f>
        <v>23600</v>
      </c>
      <c r="D154" s="4">
        <f>ABDA.JK!J154</f>
        <v>660</v>
      </c>
      <c r="E154" s="4">
        <f>ACES.JK!J154</f>
        <v>2700</v>
      </c>
      <c r="F154" s="4">
        <f>ADES.JK!J154</f>
        <v>1540</v>
      </c>
      <c r="G154" s="4">
        <f>ADHI.JK!J154</f>
        <v>790</v>
      </c>
      <c r="H154" s="4">
        <f>ADMF.JK!J154</f>
        <v>14500</v>
      </c>
      <c r="I154" s="4">
        <f>ADMG.JK!J154</f>
        <v>630</v>
      </c>
      <c r="J154" s="4">
        <f>AGRO.JK!J154</f>
        <v>179</v>
      </c>
      <c r="K154" s="4">
        <f>AHAP.JK!J154</f>
        <v>135</v>
      </c>
      <c r="L154" s="4">
        <f>AIMS.JK!J154</f>
        <v>165</v>
      </c>
      <c r="M154" s="4">
        <f>AISA.JK!J154</f>
        <v>680</v>
      </c>
      <c r="N154" s="4">
        <f>AKKU.JK!J154</f>
        <v>185</v>
      </c>
      <c r="O154" s="4">
        <f>AKPI.JK!J154</f>
        <v>970</v>
      </c>
      <c r="P154" s="4">
        <f>KLBF.JK!J154</f>
        <v>3550</v>
      </c>
      <c r="Q154" s="4">
        <f>KOIN.JK!J154</f>
        <v>205</v>
      </c>
      <c r="R154" s="4">
        <f>KONI.JK!J154</f>
        <v>137</v>
      </c>
      <c r="S154" s="4">
        <f>KPIG.JK!J154</f>
        <v>570</v>
      </c>
      <c r="T154" s="4">
        <f>KREN.JK!J154</f>
        <v>860</v>
      </c>
      <c r="U154" s="4">
        <f>LAMI.JK!J154</f>
        <v>200</v>
      </c>
      <c r="V154" s="4">
        <f>LAPD.JK!J154</f>
        <v>184</v>
      </c>
      <c r="W154" s="4">
        <f>LCGP.JK!J154</f>
        <v>50</v>
      </c>
      <c r="X154" s="4">
        <f>LION.JK!J154</f>
        <v>5350</v>
      </c>
      <c r="Y154" s="4">
        <f>LMAS.JK!J154</f>
        <v>50</v>
      </c>
    </row>
    <row r="155" spans="1:25" x14ac:dyDescent="0.2">
      <c r="A155" s="78">
        <v>40680</v>
      </c>
      <c r="B155" s="4">
        <v>3622.18</v>
      </c>
      <c r="C155" s="4">
        <f>AALI.JK!J155</f>
        <v>23600</v>
      </c>
      <c r="D155" s="4">
        <f>ABDA.JK!J155</f>
        <v>660</v>
      </c>
      <c r="E155" s="4">
        <f>ACES.JK!J155</f>
        <v>2625</v>
      </c>
      <c r="F155" s="4">
        <f>ADES.JK!J155</f>
        <v>1540</v>
      </c>
      <c r="G155" s="4">
        <f>ADHI.JK!J155</f>
        <v>790</v>
      </c>
      <c r="H155" s="4">
        <f>ADMF.JK!J155</f>
        <v>14300</v>
      </c>
      <c r="I155" s="4">
        <f>ADMG.JK!J155</f>
        <v>630</v>
      </c>
      <c r="J155" s="4">
        <f>AGRO.JK!J155</f>
        <v>179</v>
      </c>
      <c r="K155" s="4">
        <f>AHAP.JK!J155</f>
        <v>145</v>
      </c>
      <c r="L155" s="4">
        <f>AIMS.JK!J155</f>
        <v>155</v>
      </c>
      <c r="M155" s="4">
        <f>AISA.JK!J155</f>
        <v>670</v>
      </c>
      <c r="N155" s="4">
        <f>AKKU.JK!J155</f>
        <v>185</v>
      </c>
      <c r="O155" s="4">
        <f>AKPI.JK!J155</f>
        <v>940</v>
      </c>
      <c r="P155" s="4">
        <f>KLBF.JK!J155</f>
        <v>3500</v>
      </c>
      <c r="Q155" s="4">
        <f>KOIN.JK!J155</f>
        <v>215</v>
      </c>
      <c r="R155" s="4">
        <f>KONI.JK!J155</f>
        <v>145</v>
      </c>
      <c r="S155" s="4">
        <f>KPIG.JK!J155</f>
        <v>570</v>
      </c>
      <c r="T155" s="4">
        <f>KREN.JK!J155</f>
        <v>850</v>
      </c>
      <c r="U155" s="4">
        <f>LAMI.JK!J155</f>
        <v>200</v>
      </c>
      <c r="V155" s="4">
        <f>LAPD.JK!J155</f>
        <v>191</v>
      </c>
      <c r="W155" s="4">
        <f>LCGP.JK!J155</f>
        <v>50</v>
      </c>
      <c r="X155" s="4">
        <f>LION.JK!J155</f>
        <v>3350</v>
      </c>
      <c r="Y155" s="4">
        <f>LMAS.JK!J155</f>
        <v>50</v>
      </c>
    </row>
    <row r="156" spans="1:25" x14ac:dyDescent="0.2">
      <c r="A156" s="78">
        <v>40679</v>
      </c>
      <c r="B156" s="4">
        <v>3621.18</v>
      </c>
      <c r="C156" s="4">
        <f>AALI.JK!J156</f>
        <v>23600</v>
      </c>
      <c r="D156" s="4">
        <f>ABDA.JK!J156</f>
        <v>660</v>
      </c>
      <c r="E156" s="4">
        <f>ACES.JK!J156</f>
        <v>2625</v>
      </c>
      <c r="F156" s="4">
        <f>ADES.JK!J156</f>
        <v>1540</v>
      </c>
      <c r="G156" s="4">
        <f>ADHI.JK!J156</f>
        <v>790</v>
      </c>
      <c r="H156" s="4">
        <f>ADMF.JK!J156</f>
        <v>14300</v>
      </c>
      <c r="I156" s="4">
        <f>ADMG.JK!J156</f>
        <v>630</v>
      </c>
      <c r="J156" s="4">
        <f>AGRO.JK!J156</f>
        <v>179</v>
      </c>
      <c r="K156" s="4">
        <f>AHAP.JK!J156</f>
        <v>145</v>
      </c>
      <c r="L156" s="4">
        <f>AIMS.JK!J156</f>
        <v>155</v>
      </c>
      <c r="M156" s="4">
        <f>AISA.JK!J156</f>
        <v>670</v>
      </c>
      <c r="N156" s="4">
        <f>AKKU.JK!J156</f>
        <v>185</v>
      </c>
      <c r="O156" s="4">
        <f>AKPI.JK!J156</f>
        <v>940</v>
      </c>
      <c r="P156" s="4">
        <f>KLBF.JK!J156</f>
        <v>3500</v>
      </c>
      <c r="Q156" s="4">
        <f>KOIN.JK!J156</f>
        <v>215</v>
      </c>
      <c r="R156" s="4">
        <f>KONI.JK!J156</f>
        <v>145</v>
      </c>
      <c r="S156" s="4">
        <f>KPIG.JK!J156</f>
        <v>570</v>
      </c>
      <c r="T156" s="4">
        <f>KREN.JK!J156</f>
        <v>850</v>
      </c>
      <c r="U156" s="4">
        <f>LAMI.JK!J156</f>
        <v>200</v>
      </c>
      <c r="V156" s="4">
        <f>LAPD.JK!J156</f>
        <v>191</v>
      </c>
      <c r="W156" s="4">
        <f>LCGP.JK!J156</f>
        <v>50</v>
      </c>
      <c r="X156" s="4">
        <f>LION.JK!J156</f>
        <v>3350</v>
      </c>
      <c r="Y156" s="4">
        <f>LMAS.JK!J156</f>
        <v>50</v>
      </c>
    </row>
    <row r="157" spans="1:25" x14ac:dyDescent="0.2">
      <c r="A157" s="78">
        <v>40676</v>
      </c>
      <c r="B157" s="4">
        <v>3618.18</v>
      </c>
      <c r="C157" s="4">
        <f>AALI.JK!J157</f>
        <v>23650</v>
      </c>
      <c r="D157" s="4">
        <f>ABDA.JK!J157</f>
        <v>630</v>
      </c>
      <c r="E157" s="4">
        <f>ACES.JK!J157</f>
        <v>2700</v>
      </c>
      <c r="F157" s="4">
        <f>ADES.JK!J157</f>
        <v>1540</v>
      </c>
      <c r="G157" s="4">
        <f>ADHI.JK!J157</f>
        <v>800</v>
      </c>
      <c r="H157" s="4">
        <f>ADMF.JK!J157</f>
        <v>13700</v>
      </c>
      <c r="I157" s="4">
        <f>ADMG.JK!J157</f>
        <v>610</v>
      </c>
      <c r="J157" s="4">
        <f>AGRO.JK!J157</f>
        <v>179</v>
      </c>
      <c r="K157" s="4">
        <f>AHAP.JK!J157</f>
        <v>138</v>
      </c>
      <c r="L157" s="4">
        <f>AIMS.JK!J157</f>
        <v>150</v>
      </c>
      <c r="M157" s="4">
        <f>AISA.JK!J157</f>
        <v>670</v>
      </c>
      <c r="N157" s="4">
        <f>AKKU.JK!J157</f>
        <v>188</v>
      </c>
      <c r="O157" s="4">
        <f>AKPI.JK!J157</f>
        <v>980</v>
      </c>
      <c r="P157" s="4">
        <f>KLBF.JK!J157</f>
        <v>3425</v>
      </c>
      <c r="Q157" s="4">
        <f>KOIN.JK!J157</f>
        <v>210</v>
      </c>
      <c r="R157" s="4">
        <f>KONI.JK!J157</f>
        <v>134</v>
      </c>
      <c r="S157" s="4">
        <f>KPIG.JK!J157</f>
        <v>570</v>
      </c>
      <c r="T157" s="4">
        <f>KREN.JK!J157</f>
        <v>850</v>
      </c>
      <c r="U157" s="4">
        <f>LAMI.JK!J157</f>
        <v>200</v>
      </c>
      <c r="V157" s="4">
        <f>LAPD.JK!J157</f>
        <v>187</v>
      </c>
      <c r="W157" s="4">
        <f>LCGP.JK!J157</f>
        <v>50</v>
      </c>
      <c r="X157" s="4">
        <f>LION.JK!J157</f>
        <v>4000</v>
      </c>
      <c r="Y157" s="4">
        <f>LMAS.JK!J157</f>
        <v>50</v>
      </c>
    </row>
    <row r="158" spans="1:25" x14ac:dyDescent="0.2">
      <c r="A158" s="78">
        <v>40675</v>
      </c>
      <c r="B158" s="4">
        <v>3617.18</v>
      </c>
      <c r="C158" s="4">
        <f>AALI.JK!J158</f>
        <v>23500</v>
      </c>
      <c r="D158" s="4">
        <f>ABDA.JK!J158</f>
        <v>570</v>
      </c>
      <c r="E158" s="4">
        <f>ACES.JK!J158</f>
        <v>2675</v>
      </c>
      <c r="F158" s="4">
        <f>ADES.JK!J158</f>
        <v>1570</v>
      </c>
      <c r="G158" s="4">
        <f>ADHI.JK!J158</f>
        <v>800</v>
      </c>
      <c r="H158" s="4">
        <f>ADMF.JK!J158</f>
        <v>13000</v>
      </c>
      <c r="I158" s="4">
        <f>ADMG.JK!J158</f>
        <v>610</v>
      </c>
      <c r="J158" s="4">
        <f>AGRO.JK!J158</f>
        <v>179</v>
      </c>
      <c r="K158" s="4">
        <f>AHAP.JK!J158</f>
        <v>135</v>
      </c>
      <c r="L158" s="4">
        <f>AIMS.JK!J158</f>
        <v>155</v>
      </c>
      <c r="M158" s="4">
        <f>AISA.JK!J158</f>
        <v>690</v>
      </c>
      <c r="N158" s="4">
        <f>AKKU.JK!J158</f>
        <v>188</v>
      </c>
      <c r="O158" s="4">
        <f>AKPI.JK!J158</f>
        <v>1000</v>
      </c>
      <c r="P158" s="4">
        <f>KLBF.JK!J158</f>
        <v>3425</v>
      </c>
      <c r="Q158" s="4">
        <f>KOIN.JK!J158</f>
        <v>205</v>
      </c>
      <c r="R158" s="4">
        <f>KONI.JK!J158</f>
        <v>133</v>
      </c>
      <c r="S158" s="4">
        <f>KPIG.JK!J158</f>
        <v>570</v>
      </c>
      <c r="T158" s="4">
        <f>KREN.JK!J158</f>
        <v>850</v>
      </c>
      <c r="U158" s="4">
        <f>LAMI.JK!J158</f>
        <v>205</v>
      </c>
      <c r="V158" s="4">
        <f>LAPD.JK!J158</f>
        <v>192</v>
      </c>
      <c r="W158" s="4">
        <f>LCGP.JK!J158</f>
        <v>50</v>
      </c>
      <c r="X158" s="4">
        <f>LION.JK!J158</f>
        <v>3350</v>
      </c>
      <c r="Y158" s="4">
        <f>LMAS.JK!J158</f>
        <v>50</v>
      </c>
    </row>
    <row r="159" spans="1:25" x14ac:dyDescent="0.2">
      <c r="A159" s="78">
        <v>40674</v>
      </c>
      <c r="B159" s="4">
        <v>3616.18</v>
      </c>
      <c r="C159" s="4">
        <f>AALI.JK!J159</f>
        <v>24050</v>
      </c>
      <c r="D159" s="4">
        <f>ABDA.JK!J159</f>
        <v>570</v>
      </c>
      <c r="E159" s="4">
        <f>ACES.JK!J159</f>
        <v>2675</v>
      </c>
      <c r="F159" s="4">
        <f>ADES.JK!J159</f>
        <v>1570</v>
      </c>
      <c r="G159" s="4">
        <f>ADHI.JK!J159</f>
        <v>810</v>
      </c>
      <c r="H159" s="4">
        <f>ADMF.JK!J159</f>
        <v>12800</v>
      </c>
      <c r="I159" s="4">
        <f>ADMG.JK!J159</f>
        <v>540</v>
      </c>
      <c r="J159" s="4">
        <f>AGRO.JK!J159</f>
        <v>180</v>
      </c>
      <c r="K159" s="4">
        <f>AHAP.JK!J159</f>
        <v>138</v>
      </c>
      <c r="L159" s="4">
        <f>AIMS.JK!J159</f>
        <v>150</v>
      </c>
      <c r="M159" s="4">
        <f>AISA.JK!J159</f>
        <v>710</v>
      </c>
      <c r="N159" s="4">
        <f>AKKU.JK!J159</f>
        <v>188</v>
      </c>
      <c r="O159" s="4">
        <f>AKPI.JK!J159</f>
        <v>990</v>
      </c>
      <c r="P159" s="4">
        <f>KLBF.JK!J159</f>
        <v>3475</v>
      </c>
      <c r="Q159" s="4">
        <f>KOIN.JK!J159</f>
        <v>200</v>
      </c>
      <c r="R159" s="4">
        <f>KONI.JK!J159</f>
        <v>133</v>
      </c>
      <c r="S159" s="4">
        <f>KPIG.JK!J159</f>
        <v>570</v>
      </c>
      <c r="T159" s="4">
        <f>KREN.JK!J159</f>
        <v>840</v>
      </c>
      <c r="U159" s="4">
        <f>LAMI.JK!J159</f>
        <v>210</v>
      </c>
      <c r="V159" s="4">
        <f>LAPD.JK!J159</f>
        <v>192</v>
      </c>
      <c r="W159" s="4">
        <f>LCGP.JK!J159</f>
        <v>50</v>
      </c>
      <c r="X159" s="4">
        <f>LION.JK!J159</f>
        <v>3375</v>
      </c>
      <c r="Y159" s="4">
        <f>LMAS.JK!J159</f>
        <v>50</v>
      </c>
    </row>
    <row r="160" spans="1:25" x14ac:dyDescent="0.2">
      <c r="A160" s="78">
        <v>40673</v>
      </c>
      <c r="B160" s="4">
        <v>3615.18</v>
      </c>
      <c r="C160" s="4">
        <f>AALI.JK!J160</f>
        <v>23800</v>
      </c>
      <c r="D160" s="4">
        <f>ABDA.JK!J160</f>
        <v>520</v>
      </c>
      <c r="E160" s="4">
        <f>ACES.JK!J160</f>
        <v>2675</v>
      </c>
      <c r="F160" s="4">
        <f>ADES.JK!J160</f>
        <v>1590</v>
      </c>
      <c r="G160" s="4">
        <f>ADHI.JK!J160</f>
        <v>810</v>
      </c>
      <c r="H160" s="4">
        <f>ADMF.JK!J160</f>
        <v>12700</v>
      </c>
      <c r="I160" s="4">
        <f>ADMG.JK!J160</f>
        <v>540</v>
      </c>
      <c r="J160" s="4">
        <f>AGRO.JK!J160</f>
        <v>179</v>
      </c>
      <c r="K160" s="4">
        <f>AHAP.JK!J160</f>
        <v>133</v>
      </c>
      <c r="L160" s="4">
        <f>AIMS.JK!J160</f>
        <v>155</v>
      </c>
      <c r="M160" s="4">
        <f>AISA.JK!J160</f>
        <v>710</v>
      </c>
      <c r="N160" s="4">
        <f>AKKU.JK!J160</f>
        <v>189</v>
      </c>
      <c r="O160" s="4">
        <f>AKPI.JK!J160</f>
        <v>950</v>
      </c>
      <c r="P160" s="4">
        <f>KLBF.JK!J160</f>
        <v>3450</v>
      </c>
      <c r="Q160" s="4">
        <f>KOIN.JK!J160</f>
        <v>200</v>
      </c>
      <c r="R160" s="4">
        <f>KONI.JK!J160</f>
        <v>133</v>
      </c>
      <c r="S160" s="4">
        <f>KPIG.JK!J160</f>
        <v>530</v>
      </c>
      <c r="T160" s="4">
        <f>KREN.JK!J160</f>
        <v>820</v>
      </c>
      <c r="U160" s="4">
        <f>LAMI.JK!J160</f>
        <v>220</v>
      </c>
      <c r="V160" s="4">
        <f>LAPD.JK!J160</f>
        <v>192</v>
      </c>
      <c r="W160" s="4">
        <f>LCGP.JK!J160</f>
        <v>50</v>
      </c>
      <c r="X160" s="4">
        <f>LION.JK!J160</f>
        <v>3300</v>
      </c>
      <c r="Y160" s="4">
        <f>LMAS.JK!J160</f>
        <v>50</v>
      </c>
    </row>
    <row r="161" spans="1:25" x14ac:dyDescent="0.2">
      <c r="A161" s="78">
        <v>40672</v>
      </c>
      <c r="B161" s="4">
        <v>3614.18</v>
      </c>
      <c r="C161" s="4">
        <f>AALI.JK!J161</f>
        <v>23750</v>
      </c>
      <c r="D161" s="4">
        <f>ABDA.JK!J161</f>
        <v>500</v>
      </c>
      <c r="E161" s="4">
        <f>ACES.JK!J161</f>
        <v>2625</v>
      </c>
      <c r="F161" s="4">
        <f>ADES.JK!J161</f>
        <v>1600</v>
      </c>
      <c r="G161" s="4">
        <f>ADHI.JK!J161</f>
        <v>820</v>
      </c>
      <c r="H161" s="4">
        <f>ADMF.JK!J161</f>
        <v>12600</v>
      </c>
      <c r="I161" s="4">
        <f>ADMG.JK!J161</f>
        <v>455</v>
      </c>
      <c r="J161" s="4">
        <f>AGRO.JK!J161</f>
        <v>178</v>
      </c>
      <c r="K161" s="4">
        <f>AHAP.JK!J161</f>
        <v>139</v>
      </c>
      <c r="L161" s="4">
        <f>AIMS.JK!J161</f>
        <v>135</v>
      </c>
      <c r="M161" s="4">
        <f>AISA.JK!J161</f>
        <v>700</v>
      </c>
      <c r="N161" s="4">
        <f>AKKU.JK!J161</f>
        <v>130</v>
      </c>
      <c r="O161" s="4">
        <f>AKPI.JK!J161</f>
        <v>1000</v>
      </c>
      <c r="P161" s="4">
        <f>KLBF.JK!J161</f>
        <v>3450</v>
      </c>
      <c r="Q161" s="4">
        <f>KOIN.JK!J161</f>
        <v>205</v>
      </c>
      <c r="R161" s="4">
        <f>KONI.JK!J161</f>
        <v>131</v>
      </c>
      <c r="S161" s="4">
        <f>KPIG.JK!J161</f>
        <v>560</v>
      </c>
      <c r="T161" s="4">
        <f>KREN.JK!J161</f>
        <v>800</v>
      </c>
      <c r="U161" s="4">
        <f>LAMI.JK!J161</f>
        <v>220</v>
      </c>
      <c r="V161" s="4">
        <f>LAPD.JK!J161</f>
        <v>191</v>
      </c>
      <c r="W161" s="4">
        <f>LCGP.JK!J161</f>
        <v>50</v>
      </c>
      <c r="X161" s="4">
        <f>LION.JK!J161</f>
        <v>3325</v>
      </c>
      <c r="Y161" s="4">
        <f>LMAS.JK!J161</f>
        <v>50</v>
      </c>
    </row>
    <row r="162" spans="1:25" x14ac:dyDescent="0.2">
      <c r="A162" s="78">
        <v>40669</v>
      </c>
      <c r="B162" s="4">
        <v>3611.18</v>
      </c>
      <c r="C162" s="4">
        <f>AALI.JK!J162</f>
        <v>23400</v>
      </c>
      <c r="D162" s="4">
        <f>ABDA.JK!J162</f>
        <v>500</v>
      </c>
      <c r="E162" s="4">
        <f>ACES.JK!J162</f>
        <v>2650</v>
      </c>
      <c r="F162" s="4">
        <f>ADES.JK!J162</f>
        <v>1610</v>
      </c>
      <c r="G162" s="4">
        <f>ADHI.JK!J162</f>
        <v>810</v>
      </c>
      <c r="H162" s="4">
        <f>ADMF.JK!J162</f>
        <v>12550</v>
      </c>
      <c r="I162" s="4">
        <f>ADMG.JK!J162</f>
        <v>395</v>
      </c>
      <c r="J162" s="4">
        <f>AGRO.JK!J162</f>
        <v>179</v>
      </c>
      <c r="K162" s="4">
        <f>AHAP.JK!J162</f>
        <v>140</v>
      </c>
      <c r="L162" s="4">
        <f>AIMS.JK!J162</f>
        <v>150</v>
      </c>
      <c r="M162" s="4">
        <f>AISA.JK!J162</f>
        <v>690</v>
      </c>
      <c r="N162" s="4">
        <f>AKKU.JK!J162</f>
        <v>189</v>
      </c>
      <c r="O162" s="4">
        <f>AKPI.JK!J162</f>
        <v>970</v>
      </c>
      <c r="P162" s="4">
        <f>KLBF.JK!J162</f>
        <v>3475</v>
      </c>
      <c r="Q162" s="4">
        <f>KOIN.JK!J162</f>
        <v>210</v>
      </c>
      <c r="R162" s="4">
        <f>KONI.JK!J162</f>
        <v>130</v>
      </c>
      <c r="S162" s="4">
        <f>KPIG.JK!J162</f>
        <v>560</v>
      </c>
      <c r="T162" s="4">
        <f>KREN.JK!J162</f>
        <v>800</v>
      </c>
      <c r="U162" s="4">
        <f>LAMI.JK!J162</f>
        <v>215</v>
      </c>
      <c r="V162" s="4">
        <f>LAPD.JK!J162</f>
        <v>187</v>
      </c>
      <c r="W162" s="4">
        <f>LCGP.JK!J162</f>
        <v>50</v>
      </c>
      <c r="X162" s="4">
        <f>LION.JK!J162</f>
        <v>3300</v>
      </c>
      <c r="Y162" s="4">
        <f>LMAS.JK!J162</f>
        <v>50</v>
      </c>
    </row>
    <row r="163" spans="1:25" x14ac:dyDescent="0.2">
      <c r="A163" s="78">
        <v>40668</v>
      </c>
      <c r="B163" s="4">
        <v>3610.18</v>
      </c>
      <c r="C163" s="4">
        <f>AALI.JK!J163</f>
        <v>23650</v>
      </c>
      <c r="D163" s="4">
        <f>ABDA.JK!J163</f>
        <v>510</v>
      </c>
      <c r="E163" s="4">
        <f>ACES.JK!J163</f>
        <v>2650</v>
      </c>
      <c r="F163" s="4">
        <f>ADES.JK!J163</f>
        <v>1600</v>
      </c>
      <c r="G163" s="4">
        <f>ADHI.JK!J163</f>
        <v>810</v>
      </c>
      <c r="H163" s="4">
        <f>ADMF.JK!J163</f>
        <v>12600</v>
      </c>
      <c r="I163" s="4">
        <f>ADMG.JK!J163</f>
        <v>415</v>
      </c>
      <c r="J163" s="4">
        <f>AGRO.JK!J163</f>
        <v>180</v>
      </c>
      <c r="K163" s="4">
        <f>AHAP.JK!J163</f>
        <v>134</v>
      </c>
      <c r="L163" s="4">
        <f>AIMS.JK!J163</f>
        <v>135</v>
      </c>
      <c r="M163" s="4">
        <f>AISA.JK!J163</f>
        <v>700</v>
      </c>
      <c r="N163" s="4">
        <f>AKKU.JK!J163</f>
        <v>189</v>
      </c>
      <c r="O163" s="4">
        <f>AKPI.JK!J163</f>
        <v>970</v>
      </c>
      <c r="P163" s="4">
        <f>KLBF.JK!J163</f>
        <v>3575</v>
      </c>
      <c r="Q163" s="4">
        <f>KOIN.JK!J163</f>
        <v>210</v>
      </c>
      <c r="R163" s="4">
        <f>KONI.JK!J163</f>
        <v>130</v>
      </c>
      <c r="S163" s="4">
        <f>KPIG.JK!J163</f>
        <v>560</v>
      </c>
      <c r="T163" s="4">
        <f>KREN.JK!J163</f>
        <v>800</v>
      </c>
      <c r="U163" s="4">
        <f>LAMI.JK!J163</f>
        <v>205</v>
      </c>
      <c r="V163" s="4">
        <f>LAPD.JK!J163</f>
        <v>187</v>
      </c>
      <c r="W163" s="4">
        <f>LCGP.JK!J163</f>
        <v>50</v>
      </c>
      <c r="X163" s="4">
        <f>LION.JK!J163</f>
        <v>3500</v>
      </c>
      <c r="Y163" s="4">
        <f>LMAS.JK!J163</f>
        <v>50</v>
      </c>
    </row>
    <row r="164" spans="1:25" x14ac:dyDescent="0.2">
      <c r="A164" s="78">
        <v>40667</v>
      </c>
      <c r="B164" s="4">
        <v>3609.18</v>
      </c>
      <c r="C164" s="4">
        <f>AALI.JK!J164</f>
        <v>23800</v>
      </c>
      <c r="D164" s="4">
        <f>ABDA.JK!J164</f>
        <v>485</v>
      </c>
      <c r="E164" s="4">
        <f>ACES.JK!J164</f>
        <v>2650</v>
      </c>
      <c r="F164" s="4">
        <f>ADES.JK!J164</f>
        <v>1610</v>
      </c>
      <c r="G164" s="4">
        <f>ADHI.JK!J164</f>
        <v>820</v>
      </c>
      <c r="H164" s="4">
        <f>ADMF.JK!J164</f>
        <v>12450</v>
      </c>
      <c r="I164" s="4">
        <f>ADMG.JK!J164</f>
        <v>390</v>
      </c>
      <c r="J164" s="4">
        <f>AGRO.JK!J164</f>
        <v>158</v>
      </c>
      <c r="K164" s="4">
        <f>AHAP.JK!J164</f>
        <v>134</v>
      </c>
      <c r="L164" s="4">
        <f>AIMS.JK!J164</f>
        <v>135</v>
      </c>
      <c r="M164" s="4">
        <f>AISA.JK!J164</f>
        <v>720</v>
      </c>
      <c r="N164" s="4">
        <f>AKKU.JK!J164</f>
        <v>186</v>
      </c>
      <c r="O164" s="4">
        <f>AKPI.JK!J164</f>
        <v>1000</v>
      </c>
      <c r="P164" s="4">
        <f>KLBF.JK!J164</f>
        <v>3525</v>
      </c>
      <c r="Q164" s="4">
        <f>KOIN.JK!J164</f>
        <v>210</v>
      </c>
      <c r="R164" s="4">
        <f>KONI.JK!J164</f>
        <v>120</v>
      </c>
      <c r="S164" s="4">
        <f>KPIG.JK!J164</f>
        <v>560</v>
      </c>
      <c r="T164" s="4">
        <f>KREN.JK!J164</f>
        <v>790</v>
      </c>
      <c r="U164" s="4">
        <f>LAMI.JK!J164</f>
        <v>184</v>
      </c>
      <c r="V164" s="4">
        <f>LAPD.JK!J164</f>
        <v>186</v>
      </c>
      <c r="W164" s="4">
        <f>LCGP.JK!J164</f>
        <v>50</v>
      </c>
      <c r="X164" s="4">
        <f>LION.JK!J164</f>
        <v>3400</v>
      </c>
      <c r="Y164" s="4">
        <f>LMAS.JK!J164</f>
        <v>50</v>
      </c>
    </row>
    <row r="165" spans="1:25" x14ac:dyDescent="0.2">
      <c r="A165" s="78">
        <v>40666</v>
      </c>
      <c r="B165" s="4">
        <v>3608.18</v>
      </c>
      <c r="C165" s="4">
        <f>AALI.JK!J165</f>
        <v>23950</v>
      </c>
      <c r="D165" s="4">
        <f>ABDA.JK!J165</f>
        <v>470</v>
      </c>
      <c r="E165" s="4">
        <f>ACES.JK!J165</f>
        <v>2650</v>
      </c>
      <c r="F165" s="4">
        <f>ADES.JK!J165</f>
        <v>1620</v>
      </c>
      <c r="G165" s="4">
        <f>ADHI.JK!J165</f>
        <v>810</v>
      </c>
      <c r="H165" s="4">
        <f>ADMF.JK!J165</f>
        <v>12550</v>
      </c>
      <c r="I165" s="4">
        <f>ADMG.JK!J165</f>
        <v>315</v>
      </c>
      <c r="J165" s="4">
        <f>AGRO.JK!J165</f>
        <v>159</v>
      </c>
      <c r="K165" s="4">
        <f>AHAP.JK!J165</f>
        <v>135</v>
      </c>
      <c r="L165" s="4">
        <f>AIMS.JK!J165</f>
        <v>135</v>
      </c>
      <c r="M165" s="4">
        <f>AISA.JK!J165</f>
        <v>740</v>
      </c>
      <c r="N165" s="4">
        <f>AKKU.JK!J165</f>
        <v>125</v>
      </c>
      <c r="O165" s="4">
        <f>AKPI.JK!J165</f>
        <v>890</v>
      </c>
      <c r="P165" s="4">
        <f>KLBF.JK!J165</f>
        <v>3600</v>
      </c>
      <c r="Q165" s="4">
        <f>KOIN.JK!J165</f>
        <v>205</v>
      </c>
      <c r="R165" s="4">
        <f>KONI.JK!J165</f>
        <v>120</v>
      </c>
      <c r="S165" s="4">
        <f>KPIG.JK!J165</f>
        <v>560</v>
      </c>
      <c r="T165" s="4">
        <f>KREN.JK!J165</f>
        <v>790</v>
      </c>
      <c r="U165" s="4">
        <f>LAMI.JK!J165</f>
        <v>186</v>
      </c>
      <c r="V165" s="4">
        <f>LAPD.JK!J165</f>
        <v>187</v>
      </c>
      <c r="W165" s="4">
        <f>LCGP.JK!J165</f>
        <v>50</v>
      </c>
      <c r="X165" s="4">
        <f>LION.JK!J165</f>
        <v>4200</v>
      </c>
      <c r="Y165" s="4">
        <f>LMAS.JK!J165</f>
        <v>50</v>
      </c>
    </row>
    <row r="166" spans="1:25" x14ac:dyDescent="0.2">
      <c r="A166" s="78">
        <v>40665</v>
      </c>
      <c r="B166" s="4">
        <v>3607.18</v>
      </c>
      <c r="C166" s="4">
        <f>AALI.JK!J166</f>
        <v>24000</v>
      </c>
      <c r="D166" s="4">
        <f>ABDA.JK!J166</f>
        <v>465</v>
      </c>
      <c r="E166" s="4">
        <f>ACES.JK!J166</f>
        <v>2650</v>
      </c>
      <c r="F166" s="4">
        <f>ADES.JK!J166</f>
        <v>1640</v>
      </c>
      <c r="G166" s="4">
        <f>ADHI.JK!J166</f>
        <v>810</v>
      </c>
      <c r="H166" s="4">
        <f>ADMF.JK!J166</f>
        <v>12650</v>
      </c>
      <c r="I166" s="4">
        <f>ADMG.JK!J166</f>
        <v>255</v>
      </c>
      <c r="J166" s="4">
        <f>AGRO.JK!J166</f>
        <v>158</v>
      </c>
      <c r="K166" s="4">
        <f>AHAP.JK!J166</f>
        <v>134</v>
      </c>
      <c r="L166" s="4">
        <f>AIMS.JK!J166</f>
        <v>135</v>
      </c>
      <c r="M166" s="4">
        <f>AISA.JK!J166</f>
        <v>740</v>
      </c>
      <c r="N166" s="4">
        <f>AKKU.JK!J166</f>
        <v>100</v>
      </c>
      <c r="O166" s="4">
        <f>AKPI.JK!J166</f>
        <v>880</v>
      </c>
      <c r="P166" s="4">
        <f>KLBF.JK!J166</f>
        <v>3600</v>
      </c>
      <c r="Q166" s="4">
        <f>KOIN.JK!J166</f>
        <v>195</v>
      </c>
      <c r="R166" s="4">
        <f>KONI.JK!J166</f>
        <v>120</v>
      </c>
      <c r="S166" s="4">
        <f>KPIG.JK!J166</f>
        <v>560</v>
      </c>
      <c r="T166" s="4">
        <f>KREN.JK!J166</f>
        <v>810</v>
      </c>
      <c r="U166" s="4">
        <f>LAMI.JK!J166</f>
        <v>215</v>
      </c>
      <c r="V166" s="4">
        <f>LAPD.JK!J166</f>
        <v>183</v>
      </c>
      <c r="W166" s="4">
        <f>LCGP.JK!J166</f>
        <v>50</v>
      </c>
      <c r="X166" s="4">
        <f>LION.JK!J166</f>
        <v>4025</v>
      </c>
      <c r="Y166" s="4">
        <f>LMAS.JK!J166</f>
        <v>50</v>
      </c>
    </row>
    <row r="167" spans="1:25" x14ac:dyDescent="0.2">
      <c r="A167" s="78">
        <v>40662</v>
      </c>
      <c r="B167" s="4">
        <v>3604.18</v>
      </c>
      <c r="C167" s="4">
        <f>AALI.JK!J167</f>
        <v>23150</v>
      </c>
      <c r="D167" s="4">
        <f>ABDA.JK!J167</f>
        <v>460</v>
      </c>
      <c r="E167" s="4">
        <f>ACES.JK!J167</f>
        <v>2650</v>
      </c>
      <c r="F167" s="4">
        <f>ADES.JK!J167</f>
        <v>1600</v>
      </c>
      <c r="G167" s="4">
        <f>ADHI.JK!J167</f>
        <v>820</v>
      </c>
      <c r="H167" s="4">
        <f>ADMF.JK!J167</f>
        <v>12500</v>
      </c>
      <c r="I167" s="4">
        <f>ADMG.JK!J167</f>
        <v>205</v>
      </c>
      <c r="J167" s="4">
        <f>AGRO.JK!J167</f>
        <v>160</v>
      </c>
      <c r="K167" s="4">
        <f>AHAP.JK!J167</f>
        <v>134</v>
      </c>
      <c r="L167" s="4">
        <f>AIMS.JK!J167</f>
        <v>135</v>
      </c>
      <c r="M167" s="4">
        <f>AISA.JK!J167</f>
        <v>750</v>
      </c>
      <c r="N167" s="4">
        <f>AKKU.JK!J167</f>
        <v>180</v>
      </c>
      <c r="O167" s="4">
        <f>AKPI.JK!J167</f>
        <v>830</v>
      </c>
      <c r="P167" s="4">
        <f>KLBF.JK!J167</f>
        <v>3575</v>
      </c>
      <c r="Q167" s="4">
        <f>KOIN.JK!J167</f>
        <v>185</v>
      </c>
      <c r="R167" s="4">
        <f>KONI.JK!J167</f>
        <v>120</v>
      </c>
      <c r="S167" s="4">
        <f>KPIG.JK!J167</f>
        <v>560</v>
      </c>
      <c r="T167" s="4">
        <f>KREN.JK!J167</f>
        <v>800</v>
      </c>
      <c r="U167" s="4">
        <f>LAMI.JK!J167</f>
        <v>200</v>
      </c>
      <c r="V167" s="4">
        <f>LAPD.JK!J167</f>
        <v>186</v>
      </c>
      <c r="W167" s="4">
        <f>LCGP.JK!J167</f>
        <v>50</v>
      </c>
      <c r="X167" s="4">
        <f>LION.JK!J167</f>
        <v>3500</v>
      </c>
      <c r="Y167" s="4">
        <f>LMAS.JK!J167</f>
        <v>50</v>
      </c>
    </row>
    <row r="168" spans="1:25" x14ac:dyDescent="0.2">
      <c r="A168" s="78">
        <v>40661</v>
      </c>
      <c r="B168" s="4">
        <v>3603.18</v>
      </c>
      <c r="C168" s="4">
        <f>AALI.JK!J168</f>
        <v>23150</v>
      </c>
      <c r="D168" s="4">
        <f>ABDA.JK!J168</f>
        <v>460</v>
      </c>
      <c r="E168" s="4">
        <f>ACES.JK!J168</f>
        <v>2650</v>
      </c>
      <c r="F168" s="4">
        <f>ADES.JK!J168</f>
        <v>1630</v>
      </c>
      <c r="G168" s="4">
        <f>ADHI.JK!J168</f>
        <v>850</v>
      </c>
      <c r="H168" s="4">
        <f>ADMF.JK!J168</f>
        <v>12200</v>
      </c>
      <c r="I168" s="4">
        <f>ADMG.JK!J168</f>
        <v>205</v>
      </c>
      <c r="J168" s="4">
        <f>AGRO.JK!J168</f>
        <v>160</v>
      </c>
      <c r="K168" s="4">
        <f>AHAP.JK!J168</f>
        <v>127</v>
      </c>
      <c r="L168" s="4">
        <f>AIMS.JK!J168</f>
        <v>135</v>
      </c>
      <c r="M168" s="4">
        <f>AISA.JK!J168</f>
        <v>720</v>
      </c>
      <c r="N168" s="4">
        <f>AKKU.JK!J168</f>
        <v>120</v>
      </c>
      <c r="O168" s="4">
        <f>AKPI.JK!J168</f>
        <v>830</v>
      </c>
      <c r="P168" s="4">
        <f>KLBF.JK!J168</f>
        <v>3575</v>
      </c>
      <c r="Q168" s="4">
        <f>KOIN.JK!J168</f>
        <v>170</v>
      </c>
      <c r="R168" s="4">
        <f>KONI.JK!J168</f>
        <v>120</v>
      </c>
      <c r="S168" s="4">
        <f>KPIG.JK!J168</f>
        <v>560</v>
      </c>
      <c r="T168" s="4">
        <f>KREN.JK!J168</f>
        <v>800</v>
      </c>
      <c r="U168" s="4">
        <f>LAMI.JK!J168</f>
        <v>205</v>
      </c>
      <c r="V168" s="4">
        <f>LAPD.JK!J168</f>
        <v>176</v>
      </c>
      <c r="W168" s="4">
        <f>LCGP.JK!J168</f>
        <v>50</v>
      </c>
      <c r="X168" s="4">
        <f>LION.JK!J168</f>
        <v>4000</v>
      </c>
      <c r="Y168" s="4">
        <f>LMAS.JK!J168</f>
        <v>50</v>
      </c>
    </row>
    <row r="169" spans="1:25" x14ac:dyDescent="0.2">
      <c r="A169" s="78">
        <v>40660</v>
      </c>
      <c r="B169" s="4">
        <v>3602.18</v>
      </c>
      <c r="C169" s="4">
        <f>AALI.JK!J169</f>
        <v>23000</v>
      </c>
      <c r="D169" s="4">
        <f>ABDA.JK!J169</f>
        <v>465</v>
      </c>
      <c r="E169" s="4">
        <f>ACES.JK!J169</f>
        <v>2625</v>
      </c>
      <c r="F169" s="4">
        <f>ADES.JK!J169</f>
        <v>1640</v>
      </c>
      <c r="G169" s="4">
        <f>ADHI.JK!J169</f>
        <v>860</v>
      </c>
      <c r="H169" s="4">
        <f>ADMF.JK!J169</f>
        <v>11500</v>
      </c>
      <c r="I169" s="4">
        <f>ADMG.JK!J169</f>
        <v>200</v>
      </c>
      <c r="J169" s="4">
        <f>AGRO.JK!J169</f>
        <v>160</v>
      </c>
      <c r="K169" s="4">
        <f>AHAP.JK!J169</f>
        <v>130</v>
      </c>
      <c r="L169" s="4">
        <f>AIMS.JK!J169</f>
        <v>135</v>
      </c>
      <c r="M169" s="4">
        <f>AISA.JK!J169</f>
        <v>750</v>
      </c>
      <c r="N169" s="4">
        <f>AKKU.JK!J169</f>
        <v>100</v>
      </c>
      <c r="O169" s="4">
        <f>AKPI.JK!J169</f>
        <v>830</v>
      </c>
      <c r="P169" s="4">
        <f>KLBF.JK!J169</f>
        <v>3575</v>
      </c>
      <c r="Q169" s="4">
        <f>KOIN.JK!J169</f>
        <v>170</v>
      </c>
      <c r="R169" s="4">
        <f>KONI.JK!J169</f>
        <v>120</v>
      </c>
      <c r="S169" s="4">
        <f>KPIG.JK!J169</f>
        <v>560</v>
      </c>
      <c r="T169" s="4">
        <f>KREN.JK!J169</f>
        <v>800</v>
      </c>
      <c r="U169" s="4">
        <f>LAMI.JK!J169</f>
        <v>200</v>
      </c>
      <c r="V169" s="4">
        <f>LAPD.JK!J169</f>
        <v>188</v>
      </c>
      <c r="W169" s="4">
        <f>LCGP.JK!J169</f>
        <v>50</v>
      </c>
      <c r="X169" s="4">
        <f>LION.JK!J169</f>
        <v>3300</v>
      </c>
      <c r="Y169" s="4">
        <f>LMAS.JK!J169</f>
        <v>50</v>
      </c>
    </row>
    <row r="170" spans="1:25" x14ac:dyDescent="0.2">
      <c r="A170" s="78">
        <v>40659</v>
      </c>
      <c r="B170" s="4">
        <v>3601.18</v>
      </c>
      <c r="C170" s="4">
        <f>AALI.JK!J170</f>
        <v>22950</v>
      </c>
      <c r="D170" s="4">
        <f>ABDA.JK!J170</f>
        <v>475</v>
      </c>
      <c r="E170" s="4">
        <f>ACES.JK!J170</f>
        <v>2600</v>
      </c>
      <c r="F170" s="4">
        <f>ADES.JK!J170</f>
        <v>1630</v>
      </c>
      <c r="G170" s="4">
        <f>ADHI.JK!J170</f>
        <v>850</v>
      </c>
      <c r="H170" s="4">
        <f>ADMF.JK!J170</f>
        <v>11800</v>
      </c>
      <c r="I170" s="4">
        <f>ADMG.JK!J170</f>
        <v>205</v>
      </c>
      <c r="J170" s="4">
        <f>AGRO.JK!J170</f>
        <v>160</v>
      </c>
      <c r="K170" s="4">
        <f>AHAP.JK!J170</f>
        <v>129</v>
      </c>
      <c r="L170" s="4">
        <f>AIMS.JK!J170</f>
        <v>135</v>
      </c>
      <c r="M170" s="4">
        <f>AISA.JK!J170</f>
        <v>750</v>
      </c>
      <c r="N170" s="4">
        <f>AKKU.JK!J170</f>
        <v>125</v>
      </c>
      <c r="O170" s="4">
        <f>AKPI.JK!J170</f>
        <v>830</v>
      </c>
      <c r="P170" s="4">
        <f>KLBF.JK!J170</f>
        <v>3600</v>
      </c>
      <c r="Q170" s="4">
        <f>KOIN.JK!J170</f>
        <v>170</v>
      </c>
      <c r="R170" s="4">
        <f>KONI.JK!J170</f>
        <v>120</v>
      </c>
      <c r="S170" s="4">
        <f>KPIG.JK!J170</f>
        <v>560</v>
      </c>
      <c r="T170" s="4">
        <f>KREN.JK!J170</f>
        <v>780</v>
      </c>
      <c r="U170" s="4">
        <f>LAMI.JK!J170</f>
        <v>210</v>
      </c>
      <c r="V170" s="4">
        <f>LAPD.JK!J170</f>
        <v>190</v>
      </c>
      <c r="W170" s="4">
        <f>LCGP.JK!J170</f>
        <v>50</v>
      </c>
      <c r="X170" s="4">
        <f>LION.JK!J170</f>
        <v>4025</v>
      </c>
      <c r="Y170" s="4">
        <f>LMAS.JK!J170</f>
        <v>50</v>
      </c>
    </row>
    <row r="171" spans="1:25" x14ac:dyDescent="0.2">
      <c r="A171" s="78">
        <v>40658</v>
      </c>
      <c r="B171" s="4">
        <v>3600.18</v>
      </c>
      <c r="C171" s="4">
        <f>AALI.JK!J171</f>
        <v>22850</v>
      </c>
      <c r="D171" s="4">
        <f>ABDA.JK!J171</f>
        <v>480</v>
      </c>
      <c r="E171" s="4">
        <f>ACES.JK!J171</f>
        <v>2600</v>
      </c>
      <c r="F171" s="4">
        <f>ADES.JK!J171</f>
        <v>1680</v>
      </c>
      <c r="G171" s="4">
        <f>ADHI.JK!J171</f>
        <v>850</v>
      </c>
      <c r="H171" s="4">
        <f>ADMF.JK!J171</f>
        <v>11850</v>
      </c>
      <c r="I171" s="4">
        <f>ADMG.JK!J171</f>
        <v>205</v>
      </c>
      <c r="J171" s="4">
        <f>AGRO.JK!J171</f>
        <v>162</v>
      </c>
      <c r="K171" s="4">
        <f>AHAP.JK!J171</f>
        <v>128</v>
      </c>
      <c r="L171" s="4">
        <f>AIMS.JK!J171</f>
        <v>135</v>
      </c>
      <c r="M171" s="4">
        <f>AISA.JK!J171</f>
        <v>740</v>
      </c>
      <c r="N171" s="4">
        <f>AKKU.JK!J171</f>
        <v>100</v>
      </c>
      <c r="O171" s="4">
        <f>AKPI.JK!J171</f>
        <v>830</v>
      </c>
      <c r="P171" s="4">
        <f>KLBF.JK!J171</f>
        <v>3675</v>
      </c>
      <c r="Q171" s="4">
        <f>KOIN.JK!J171</f>
        <v>170</v>
      </c>
      <c r="R171" s="4">
        <f>KONI.JK!J171</f>
        <v>120</v>
      </c>
      <c r="S171" s="4">
        <f>KPIG.JK!J171</f>
        <v>560</v>
      </c>
      <c r="T171" s="4">
        <f>KREN.JK!J171</f>
        <v>790</v>
      </c>
      <c r="U171" s="4">
        <f>LAMI.JK!J171</f>
        <v>210</v>
      </c>
      <c r="V171" s="4">
        <f>LAPD.JK!J171</f>
        <v>191</v>
      </c>
      <c r="W171" s="4">
        <f>LCGP.JK!J171</f>
        <v>50</v>
      </c>
      <c r="X171" s="4">
        <f>LION.JK!J171</f>
        <v>3250</v>
      </c>
      <c r="Y171" s="4">
        <f>LMAS.JK!J171</f>
        <v>50</v>
      </c>
    </row>
    <row r="172" spans="1:25" x14ac:dyDescent="0.2">
      <c r="A172" s="78">
        <v>40655</v>
      </c>
      <c r="B172" s="4">
        <v>3597.18</v>
      </c>
      <c r="C172" s="4">
        <f>AALI.JK!J172</f>
        <v>22950</v>
      </c>
      <c r="D172" s="4">
        <f>ABDA.JK!J172</f>
        <v>495</v>
      </c>
      <c r="E172" s="4">
        <f>ACES.JK!J172</f>
        <v>2625</v>
      </c>
      <c r="F172" s="4">
        <f>ADES.JK!J172</f>
        <v>1480</v>
      </c>
      <c r="G172" s="4">
        <f>ADHI.JK!J172</f>
        <v>870</v>
      </c>
      <c r="H172" s="4">
        <f>ADMF.JK!J172</f>
        <v>11800</v>
      </c>
      <c r="I172" s="4">
        <f>ADMG.JK!J172</f>
        <v>205</v>
      </c>
      <c r="J172" s="4">
        <f>AGRO.JK!J172</f>
        <v>164</v>
      </c>
      <c r="K172" s="4">
        <f>AHAP.JK!J172</f>
        <v>128</v>
      </c>
      <c r="L172" s="4">
        <f>AIMS.JK!J172</f>
        <v>135</v>
      </c>
      <c r="M172" s="4">
        <f>AISA.JK!J172</f>
        <v>770</v>
      </c>
      <c r="N172" s="4">
        <f>AKKU.JK!J172</f>
        <v>115</v>
      </c>
      <c r="O172" s="4">
        <f>AKPI.JK!J172</f>
        <v>840</v>
      </c>
      <c r="P172" s="4">
        <f>KLBF.JK!J172</f>
        <v>3575</v>
      </c>
      <c r="Q172" s="4">
        <f>KOIN.JK!J172</f>
        <v>174</v>
      </c>
      <c r="R172" s="4">
        <f>KONI.JK!J172</f>
        <v>120</v>
      </c>
      <c r="S172" s="4">
        <f>KPIG.JK!J172</f>
        <v>560</v>
      </c>
      <c r="T172" s="4">
        <f>KREN.JK!J172</f>
        <v>790</v>
      </c>
      <c r="U172" s="4">
        <f>LAMI.JK!J172</f>
        <v>210</v>
      </c>
      <c r="V172" s="4">
        <f>LAPD.JK!J172</f>
        <v>193</v>
      </c>
      <c r="W172" s="4">
        <f>LCGP.JK!J172</f>
        <v>50</v>
      </c>
      <c r="X172" s="4">
        <f>LION.JK!J172</f>
        <v>3350</v>
      </c>
      <c r="Y172" s="4">
        <f>LMAS.JK!J172</f>
        <v>50</v>
      </c>
    </row>
    <row r="173" spans="1:25" x14ac:dyDescent="0.2">
      <c r="A173" s="78">
        <v>40654</v>
      </c>
      <c r="B173" s="4">
        <v>3596.18</v>
      </c>
      <c r="C173" s="4">
        <f>AALI.JK!J173</f>
        <v>22950</v>
      </c>
      <c r="D173" s="4">
        <f>ABDA.JK!J173</f>
        <v>495</v>
      </c>
      <c r="E173" s="4">
        <f>ACES.JK!J173</f>
        <v>2625</v>
      </c>
      <c r="F173" s="4">
        <f>ADES.JK!J173</f>
        <v>1480</v>
      </c>
      <c r="G173" s="4">
        <f>ADHI.JK!J173</f>
        <v>870</v>
      </c>
      <c r="H173" s="4">
        <f>ADMF.JK!J173</f>
        <v>11800</v>
      </c>
      <c r="I173" s="4">
        <f>ADMG.JK!J173</f>
        <v>205</v>
      </c>
      <c r="J173" s="4">
        <f>AGRO.JK!J173</f>
        <v>164</v>
      </c>
      <c r="K173" s="4">
        <f>AHAP.JK!J173</f>
        <v>128</v>
      </c>
      <c r="L173" s="4">
        <f>AIMS.JK!J173</f>
        <v>135</v>
      </c>
      <c r="M173" s="4">
        <f>AISA.JK!J173</f>
        <v>770</v>
      </c>
      <c r="N173" s="4">
        <f>AKKU.JK!J173</f>
        <v>115</v>
      </c>
      <c r="O173" s="4">
        <f>AKPI.JK!J173</f>
        <v>840</v>
      </c>
      <c r="P173" s="4">
        <f>KLBF.JK!J173</f>
        <v>3575</v>
      </c>
      <c r="Q173" s="4">
        <f>KOIN.JK!J173</f>
        <v>174</v>
      </c>
      <c r="R173" s="4">
        <f>KONI.JK!J173</f>
        <v>120</v>
      </c>
      <c r="S173" s="4">
        <f>KPIG.JK!J173</f>
        <v>560</v>
      </c>
      <c r="T173" s="4">
        <f>KREN.JK!J173</f>
        <v>790</v>
      </c>
      <c r="U173" s="4">
        <f>LAMI.JK!J173</f>
        <v>210</v>
      </c>
      <c r="V173" s="4">
        <f>LAPD.JK!J173</f>
        <v>193</v>
      </c>
      <c r="W173" s="4">
        <f>LCGP.JK!J173</f>
        <v>50</v>
      </c>
      <c r="X173" s="4">
        <f>LION.JK!J173</f>
        <v>3350</v>
      </c>
      <c r="Y173" s="4">
        <f>LMAS.JK!J173</f>
        <v>50</v>
      </c>
    </row>
    <row r="174" spans="1:25" x14ac:dyDescent="0.2">
      <c r="A174" s="78">
        <v>40653</v>
      </c>
      <c r="B174" s="4">
        <v>3595.18</v>
      </c>
      <c r="C174" s="4">
        <f>AALI.JK!J174</f>
        <v>22950</v>
      </c>
      <c r="D174" s="4">
        <f>ABDA.JK!J174</f>
        <v>475</v>
      </c>
      <c r="E174" s="4">
        <f>ACES.JK!J174</f>
        <v>2575</v>
      </c>
      <c r="F174" s="4">
        <f>ADES.JK!J174</f>
        <v>1490</v>
      </c>
      <c r="G174" s="4">
        <f>ADHI.JK!J174</f>
        <v>880</v>
      </c>
      <c r="H174" s="4">
        <f>ADMF.JK!J174</f>
        <v>11800</v>
      </c>
      <c r="I174" s="4">
        <f>ADMG.JK!J174</f>
        <v>205</v>
      </c>
      <c r="J174" s="4">
        <f>AGRO.JK!J174</f>
        <v>163</v>
      </c>
      <c r="K174" s="4">
        <f>AHAP.JK!J174</f>
        <v>124</v>
      </c>
      <c r="L174" s="4">
        <f>AIMS.JK!J174</f>
        <v>135</v>
      </c>
      <c r="M174" s="4">
        <f>AISA.JK!J174</f>
        <v>780</v>
      </c>
      <c r="N174" s="4">
        <f>AKKU.JK!J174</f>
        <v>115</v>
      </c>
      <c r="O174" s="4">
        <f>AKPI.JK!J174</f>
        <v>830</v>
      </c>
      <c r="P174" s="4">
        <f>KLBF.JK!J174</f>
        <v>3625</v>
      </c>
      <c r="Q174" s="4">
        <f>KOIN.JK!J174</f>
        <v>169</v>
      </c>
      <c r="R174" s="4">
        <f>KONI.JK!J174</f>
        <v>120</v>
      </c>
      <c r="S174" s="4">
        <f>KPIG.JK!J174</f>
        <v>560</v>
      </c>
      <c r="T174" s="4">
        <f>KREN.JK!J174</f>
        <v>800</v>
      </c>
      <c r="U174" s="4">
        <f>LAMI.JK!J174</f>
        <v>210</v>
      </c>
      <c r="V174" s="4">
        <f>LAPD.JK!J174</f>
        <v>194</v>
      </c>
      <c r="W174" s="4">
        <f>LCGP.JK!J174</f>
        <v>50</v>
      </c>
      <c r="X174" s="4">
        <f>LION.JK!J174</f>
        <v>3300</v>
      </c>
      <c r="Y174" s="4">
        <f>LMAS.JK!J174</f>
        <v>50</v>
      </c>
    </row>
    <row r="175" spans="1:25" x14ac:dyDescent="0.2">
      <c r="A175" s="78">
        <v>40652</v>
      </c>
      <c r="B175" s="4">
        <v>3594.18</v>
      </c>
      <c r="C175" s="4">
        <f>AALI.JK!J175</f>
        <v>22550</v>
      </c>
      <c r="D175" s="4">
        <f>ABDA.JK!J175</f>
        <v>475</v>
      </c>
      <c r="E175" s="4">
        <f>ACES.JK!J175</f>
        <v>2550</v>
      </c>
      <c r="F175" s="4">
        <f>ADES.JK!J175</f>
        <v>1520</v>
      </c>
      <c r="G175" s="4">
        <f>ADHI.JK!J175</f>
        <v>860</v>
      </c>
      <c r="H175" s="4">
        <f>ADMF.JK!J175</f>
        <v>11800</v>
      </c>
      <c r="I175" s="4">
        <f>ADMG.JK!J175</f>
        <v>205</v>
      </c>
      <c r="J175" s="4">
        <f>AGRO.JK!J175</f>
        <v>159</v>
      </c>
      <c r="K175" s="4">
        <f>AHAP.JK!J175</f>
        <v>124</v>
      </c>
      <c r="L175" s="4">
        <f>AIMS.JK!J175</f>
        <v>135</v>
      </c>
      <c r="M175" s="4">
        <f>AISA.JK!J175</f>
        <v>760</v>
      </c>
      <c r="N175" s="4">
        <f>AKKU.JK!J175</f>
        <v>105</v>
      </c>
      <c r="O175" s="4">
        <f>AKPI.JK!J175</f>
        <v>830</v>
      </c>
      <c r="P175" s="4">
        <f>KLBF.JK!J175</f>
        <v>3675</v>
      </c>
      <c r="Q175" s="4">
        <f>KOIN.JK!J175</f>
        <v>170</v>
      </c>
      <c r="R175" s="4">
        <f>KONI.JK!J175</f>
        <v>120</v>
      </c>
      <c r="S175" s="4">
        <f>KPIG.JK!J175</f>
        <v>560</v>
      </c>
      <c r="T175" s="4">
        <f>KREN.JK!J175</f>
        <v>780</v>
      </c>
      <c r="U175" s="4">
        <f>LAMI.JK!J175</f>
        <v>200</v>
      </c>
      <c r="V175" s="4">
        <f>LAPD.JK!J175</f>
        <v>192</v>
      </c>
      <c r="W175" s="4">
        <f>LCGP.JK!J175</f>
        <v>50</v>
      </c>
      <c r="X175" s="4">
        <f>LION.JK!J175</f>
        <v>3500</v>
      </c>
      <c r="Y175" s="4">
        <f>LMAS.JK!J175</f>
        <v>50</v>
      </c>
    </row>
    <row r="176" spans="1:25" x14ac:dyDescent="0.2">
      <c r="A176" s="78">
        <v>40651</v>
      </c>
      <c r="B176" s="4">
        <v>3593.18</v>
      </c>
      <c r="C176" s="4">
        <f>AALI.JK!J176</f>
        <v>22850</v>
      </c>
      <c r="D176" s="4">
        <f>ABDA.JK!J176</f>
        <v>475</v>
      </c>
      <c r="E176" s="4">
        <f>ACES.JK!J176</f>
        <v>2625</v>
      </c>
      <c r="F176" s="4">
        <f>ADES.JK!J176</f>
        <v>1530</v>
      </c>
      <c r="G176" s="4">
        <f>ADHI.JK!J176</f>
        <v>850</v>
      </c>
      <c r="H176" s="4">
        <f>ADMF.JK!J176</f>
        <v>11600</v>
      </c>
      <c r="I176" s="4">
        <f>ADMG.JK!J176</f>
        <v>205</v>
      </c>
      <c r="J176" s="4">
        <f>AGRO.JK!J176</f>
        <v>161</v>
      </c>
      <c r="K176" s="4">
        <f>AHAP.JK!J176</f>
        <v>124</v>
      </c>
      <c r="L176" s="4">
        <f>AIMS.JK!J176</f>
        <v>135</v>
      </c>
      <c r="M176" s="4">
        <f>AISA.JK!J176</f>
        <v>770</v>
      </c>
      <c r="N176" s="4">
        <f>AKKU.JK!J176</f>
        <v>101</v>
      </c>
      <c r="O176" s="4">
        <f>AKPI.JK!J176</f>
        <v>830</v>
      </c>
      <c r="P176" s="4">
        <f>KLBF.JK!J176</f>
        <v>3675</v>
      </c>
      <c r="Q176" s="4">
        <f>KOIN.JK!J176</f>
        <v>167</v>
      </c>
      <c r="R176" s="4">
        <f>KONI.JK!J176</f>
        <v>120</v>
      </c>
      <c r="S176" s="4">
        <f>KPIG.JK!J176</f>
        <v>560</v>
      </c>
      <c r="T176" s="4">
        <f>KREN.JK!J176</f>
        <v>780</v>
      </c>
      <c r="U176" s="4">
        <f>LAMI.JK!J176</f>
        <v>191</v>
      </c>
      <c r="V176" s="4">
        <f>LAPD.JK!J176</f>
        <v>190</v>
      </c>
      <c r="W176" s="4">
        <f>LCGP.JK!J176</f>
        <v>50</v>
      </c>
      <c r="X176" s="4">
        <f>LION.JK!J176</f>
        <v>3500</v>
      </c>
      <c r="Y176" s="4">
        <f>LMAS.JK!J176</f>
        <v>50</v>
      </c>
    </row>
    <row r="177" spans="1:25" x14ac:dyDescent="0.2">
      <c r="A177" s="78">
        <v>40648</v>
      </c>
      <c r="B177" s="4">
        <v>3590.18</v>
      </c>
      <c r="C177" s="4">
        <f>AALI.JK!J177</f>
        <v>22800</v>
      </c>
      <c r="D177" s="4">
        <f>ABDA.JK!J177</f>
        <v>485</v>
      </c>
      <c r="E177" s="4">
        <f>ACES.JK!J177</f>
        <v>2525</v>
      </c>
      <c r="F177" s="4">
        <f>ADES.JK!J177</f>
        <v>1560</v>
      </c>
      <c r="G177" s="4">
        <f>ADHI.JK!J177</f>
        <v>850</v>
      </c>
      <c r="H177" s="4">
        <f>ADMF.JK!J177</f>
        <v>11600</v>
      </c>
      <c r="I177" s="4">
        <f>ADMG.JK!J177</f>
        <v>210</v>
      </c>
      <c r="J177" s="4">
        <f>AGRO.JK!J177</f>
        <v>162</v>
      </c>
      <c r="K177" s="4">
        <f>AHAP.JK!J177</f>
        <v>123</v>
      </c>
      <c r="L177" s="4">
        <f>AIMS.JK!J177</f>
        <v>135</v>
      </c>
      <c r="M177" s="4">
        <f>AISA.JK!J177</f>
        <v>770</v>
      </c>
      <c r="N177" s="4">
        <f>AKKU.JK!J177</f>
        <v>100</v>
      </c>
      <c r="O177" s="4">
        <f>AKPI.JK!J177</f>
        <v>830</v>
      </c>
      <c r="P177" s="4">
        <f>KLBF.JK!J177</f>
        <v>3675</v>
      </c>
      <c r="Q177" s="4">
        <f>KOIN.JK!J177</f>
        <v>172</v>
      </c>
      <c r="R177" s="4">
        <f>KONI.JK!J177</f>
        <v>100</v>
      </c>
      <c r="S177" s="4">
        <f>KPIG.JK!J177</f>
        <v>560</v>
      </c>
      <c r="T177" s="4">
        <f>KREN.JK!J177</f>
        <v>760</v>
      </c>
      <c r="U177" s="4">
        <f>LAMI.JK!J177</f>
        <v>191</v>
      </c>
      <c r="V177" s="4">
        <f>LAPD.JK!J177</f>
        <v>189</v>
      </c>
      <c r="W177" s="4">
        <f>LCGP.JK!J177</f>
        <v>50</v>
      </c>
      <c r="X177" s="4">
        <f>LION.JK!J177</f>
        <v>4100</v>
      </c>
      <c r="Y177" s="4">
        <f>LMAS.JK!J177</f>
        <v>50</v>
      </c>
    </row>
    <row r="178" spans="1:25" x14ac:dyDescent="0.2">
      <c r="A178" s="78">
        <v>40647</v>
      </c>
      <c r="B178" s="4">
        <v>3589.18</v>
      </c>
      <c r="C178" s="4">
        <f>AALI.JK!J178</f>
        <v>22550</v>
      </c>
      <c r="D178" s="4">
        <f>ABDA.JK!J178</f>
        <v>510</v>
      </c>
      <c r="E178" s="4">
        <f>ACES.JK!J178</f>
        <v>2525</v>
      </c>
      <c r="F178" s="4">
        <f>ADES.JK!J178</f>
        <v>1580</v>
      </c>
      <c r="G178" s="4">
        <f>ADHI.JK!J178</f>
        <v>850</v>
      </c>
      <c r="H178" s="4">
        <f>ADMF.JK!J178</f>
        <v>11600</v>
      </c>
      <c r="I178" s="4">
        <f>ADMG.JK!J178</f>
        <v>210</v>
      </c>
      <c r="J178" s="4">
        <f>AGRO.JK!J178</f>
        <v>163</v>
      </c>
      <c r="K178" s="4">
        <f>AHAP.JK!J178</f>
        <v>123</v>
      </c>
      <c r="L178" s="4">
        <f>AIMS.JK!J178</f>
        <v>135</v>
      </c>
      <c r="M178" s="4">
        <f>AISA.JK!J178</f>
        <v>800</v>
      </c>
      <c r="N178" s="4">
        <f>AKKU.JK!J178</f>
        <v>125</v>
      </c>
      <c r="O178" s="4">
        <f>AKPI.JK!J178</f>
        <v>860</v>
      </c>
      <c r="P178" s="4">
        <f>KLBF.JK!J178</f>
        <v>3625</v>
      </c>
      <c r="Q178" s="4">
        <f>KOIN.JK!J178</f>
        <v>173</v>
      </c>
      <c r="R178" s="4">
        <f>KONI.JK!J178</f>
        <v>100</v>
      </c>
      <c r="S178" s="4">
        <f>KPIG.JK!J178</f>
        <v>560</v>
      </c>
      <c r="T178" s="4">
        <f>KREN.JK!J178</f>
        <v>760</v>
      </c>
      <c r="U178" s="4">
        <f>LAMI.JK!J178</f>
        <v>196</v>
      </c>
      <c r="V178" s="4">
        <f>LAPD.JK!J178</f>
        <v>188</v>
      </c>
      <c r="W178" s="4">
        <f>LCGP.JK!J178</f>
        <v>50</v>
      </c>
      <c r="X178" s="4">
        <f>LION.JK!J178</f>
        <v>3375</v>
      </c>
      <c r="Y178" s="4">
        <f>LMAS.JK!J178</f>
        <v>50</v>
      </c>
    </row>
    <row r="179" spans="1:25" x14ac:dyDescent="0.2">
      <c r="A179" s="78">
        <v>40646</v>
      </c>
      <c r="B179" s="4">
        <v>3588.18</v>
      </c>
      <c r="C179" s="4">
        <f>AALI.JK!J179</f>
        <v>22750</v>
      </c>
      <c r="D179" s="4">
        <f>ABDA.JK!J179</f>
        <v>630</v>
      </c>
      <c r="E179" s="4">
        <f>ACES.JK!J179</f>
        <v>2500</v>
      </c>
      <c r="F179" s="4">
        <f>ADES.JK!J179</f>
        <v>1610</v>
      </c>
      <c r="G179" s="4">
        <f>ADHI.JK!J179</f>
        <v>860</v>
      </c>
      <c r="H179" s="4">
        <f>ADMF.JK!J179</f>
        <v>11600</v>
      </c>
      <c r="I179" s="4">
        <f>ADMG.JK!J179</f>
        <v>205</v>
      </c>
      <c r="J179" s="4">
        <f>AGRO.JK!J179</f>
        <v>164</v>
      </c>
      <c r="K179" s="4">
        <f>AHAP.JK!J179</f>
        <v>120</v>
      </c>
      <c r="L179" s="4">
        <f>AIMS.JK!J179</f>
        <v>135</v>
      </c>
      <c r="M179" s="4">
        <f>AISA.JK!J179</f>
        <v>780</v>
      </c>
      <c r="N179" s="4">
        <f>AKKU.JK!J179</f>
        <v>125</v>
      </c>
      <c r="O179" s="4">
        <f>AKPI.JK!J179</f>
        <v>880</v>
      </c>
      <c r="P179" s="4">
        <f>KLBF.JK!J179</f>
        <v>3675</v>
      </c>
      <c r="Q179" s="4">
        <f>KOIN.JK!J179</f>
        <v>167</v>
      </c>
      <c r="R179" s="4">
        <f>KONI.JK!J179</f>
        <v>100</v>
      </c>
      <c r="S179" s="4">
        <f>KPIG.JK!J179</f>
        <v>560</v>
      </c>
      <c r="T179" s="4">
        <f>KREN.JK!J179</f>
        <v>760</v>
      </c>
      <c r="U179" s="4">
        <f>LAMI.JK!J179</f>
        <v>191</v>
      </c>
      <c r="V179" s="4">
        <f>LAPD.JK!J179</f>
        <v>187</v>
      </c>
      <c r="W179" s="4">
        <f>LCGP.JK!J179</f>
        <v>50</v>
      </c>
      <c r="X179" s="4">
        <f>LION.JK!J179</f>
        <v>3750</v>
      </c>
      <c r="Y179" s="4">
        <f>LMAS.JK!J179</f>
        <v>50</v>
      </c>
    </row>
    <row r="180" spans="1:25" x14ac:dyDescent="0.2">
      <c r="A180" s="78">
        <v>40645</v>
      </c>
      <c r="B180" s="4">
        <v>3587.18</v>
      </c>
      <c r="C180" s="4">
        <f>AALI.JK!J180</f>
        <v>22500</v>
      </c>
      <c r="D180" s="4">
        <f>ABDA.JK!J180</f>
        <v>670</v>
      </c>
      <c r="E180" s="4">
        <f>ACES.JK!J180</f>
        <v>2550</v>
      </c>
      <c r="F180" s="4">
        <f>ADES.JK!J180</f>
        <v>1620</v>
      </c>
      <c r="G180" s="4">
        <f>ADHI.JK!J180</f>
        <v>860</v>
      </c>
      <c r="H180" s="4">
        <f>ADMF.JK!J180</f>
        <v>11600</v>
      </c>
      <c r="I180" s="4">
        <f>ADMG.JK!J180</f>
        <v>200</v>
      </c>
      <c r="J180" s="4">
        <f>AGRO.JK!J180</f>
        <v>167</v>
      </c>
      <c r="K180" s="4">
        <f>AHAP.JK!J180</f>
        <v>127</v>
      </c>
      <c r="L180" s="4">
        <f>AIMS.JK!J180</f>
        <v>135</v>
      </c>
      <c r="M180" s="4">
        <f>AISA.JK!J180</f>
        <v>760</v>
      </c>
      <c r="N180" s="4">
        <f>AKKU.JK!J180</f>
        <v>145</v>
      </c>
      <c r="O180" s="4">
        <f>AKPI.JK!J180</f>
        <v>880</v>
      </c>
      <c r="P180" s="4">
        <f>KLBF.JK!J180</f>
        <v>3650</v>
      </c>
      <c r="Q180" s="4">
        <f>KOIN.JK!J180</f>
        <v>170</v>
      </c>
      <c r="R180" s="4">
        <f>KONI.JK!J180</f>
        <v>100</v>
      </c>
      <c r="S180" s="4">
        <f>KPIG.JK!J180</f>
        <v>550</v>
      </c>
      <c r="T180" s="4">
        <f>KREN.JK!J180</f>
        <v>760</v>
      </c>
      <c r="U180" s="4">
        <f>LAMI.JK!J180</f>
        <v>191</v>
      </c>
      <c r="V180" s="4">
        <f>LAPD.JK!J180</f>
        <v>187</v>
      </c>
      <c r="W180" s="4">
        <f>LCGP.JK!J180</f>
        <v>50</v>
      </c>
      <c r="X180" s="4">
        <f>LION.JK!J180</f>
        <v>4300</v>
      </c>
      <c r="Y180" s="4">
        <f>LMAS.JK!J180</f>
        <v>50</v>
      </c>
    </row>
    <row r="181" spans="1:25" x14ac:dyDescent="0.2">
      <c r="A181" s="78">
        <v>40644</v>
      </c>
      <c r="B181" s="4">
        <v>3586.18</v>
      </c>
      <c r="C181" s="4">
        <f>AALI.JK!J181</f>
        <v>22800</v>
      </c>
      <c r="D181" s="4">
        <f>ABDA.JK!J181</f>
        <v>630</v>
      </c>
      <c r="E181" s="4">
        <f>ACES.JK!J181</f>
        <v>2450</v>
      </c>
      <c r="F181" s="4">
        <f>ADES.JK!J181</f>
        <v>1640</v>
      </c>
      <c r="G181" s="4">
        <f>ADHI.JK!J181</f>
        <v>860</v>
      </c>
      <c r="H181" s="4">
        <f>ADMF.JK!J181</f>
        <v>12000</v>
      </c>
      <c r="I181" s="4">
        <f>ADMG.JK!J181</f>
        <v>205</v>
      </c>
      <c r="J181" s="4">
        <f>AGRO.JK!J181</f>
        <v>167</v>
      </c>
      <c r="K181" s="4">
        <f>AHAP.JK!J181</f>
        <v>138</v>
      </c>
      <c r="L181" s="4">
        <f>AIMS.JK!J181</f>
        <v>135</v>
      </c>
      <c r="M181" s="4">
        <f>AISA.JK!J181</f>
        <v>780</v>
      </c>
      <c r="N181" s="4">
        <f>AKKU.JK!J181</f>
        <v>95</v>
      </c>
      <c r="O181" s="4">
        <f>AKPI.JK!J181</f>
        <v>890</v>
      </c>
      <c r="P181" s="4">
        <f>KLBF.JK!J181</f>
        <v>3675</v>
      </c>
      <c r="Q181" s="4">
        <f>KOIN.JK!J181</f>
        <v>170</v>
      </c>
      <c r="R181" s="4">
        <f>KONI.JK!J181</f>
        <v>100</v>
      </c>
      <c r="S181" s="4">
        <f>KPIG.JK!J181</f>
        <v>550</v>
      </c>
      <c r="T181" s="4">
        <f>KREN.JK!J181</f>
        <v>770</v>
      </c>
      <c r="U181" s="4">
        <f>LAMI.JK!J181</f>
        <v>191</v>
      </c>
      <c r="V181" s="4">
        <f>LAPD.JK!J181</f>
        <v>188</v>
      </c>
      <c r="W181" s="4">
        <f>LCGP.JK!J181</f>
        <v>50</v>
      </c>
      <c r="X181" s="4">
        <f>LION.JK!J181</f>
        <v>5200</v>
      </c>
      <c r="Y181" s="4">
        <f>LMAS.JK!J181</f>
        <v>50</v>
      </c>
    </row>
    <row r="182" spans="1:25" x14ac:dyDescent="0.2">
      <c r="A182" s="78">
        <v>40641</v>
      </c>
      <c r="B182" s="4">
        <v>3583.18</v>
      </c>
      <c r="C182" s="4">
        <f>AALI.JK!J182</f>
        <v>22500</v>
      </c>
      <c r="D182" s="4">
        <f>ABDA.JK!J182</f>
        <v>510</v>
      </c>
      <c r="E182" s="4">
        <f>ACES.JK!J182</f>
        <v>2425</v>
      </c>
      <c r="F182" s="4">
        <f>ADES.JK!J182</f>
        <v>1630</v>
      </c>
      <c r="G182" s="4">
        <f>ADHI.JK!J182</f>
        <v>880</v>
      </c>
      <c r="H182" s="4">
        <f>ADMF.JK!J182</f>
        <v>11700</v>
      </c>
      <c r="I182" s="4">
        <f>ADMG.JK!J182</f>
        <v>205</v>
      </c>
      <c r="J182" s="4">
        <f>AGRO.JK!J182</f>
        <v>169</v>
      </c>
      <c r="K182" s="4">
        <f>AHAP.JK!J182</f>
        <v>113</v>
      </c>
      <c r="L182" s="4">
        <f>AIMS.JK!J182</f>
        <v>135</v>
      </c>
      <c r="M182" s="4">
        <f>AISA.JK!J182</f>
        <v>780</v>
      </c>
      <c r="N182" s="4">
        <f>AKKU.JK!J182</f>
        <v>130</v>
      </c>
      <c r="O182" s="4">
        <f>AKPI.JK!J182</f>
        <v>890</v>
      </c>
      <c r="P182" s="4">
        <f>KLBF.JK!J182</f>
        <v>3725</v>
      </c>
      <c r="Q182" s="4">
        <f>KOIN.JK!J182</f>
        <v>164</v>
      </c>
      <c r="R182" s="4">
        <f>KONI.JK!J182</f>
        <v>100</v>
      </c>
      <c r="S182" s="4">
        <f>KPIG.JK!J182</f>
        <v>550</v>
      </c>
      <c r="T182" s="4">
        <f>KREN.JK!J182</f>
        <v>750</v>
      </c>
      <c r="U182" s="4">
        <f>LAMI.JK!J182</f>
        <v>191</v>
      </c>
      <c r="V182" s="4">
        <f>LAPD.JK!J182</f>
        <v>189</v>
      </c>
      <c r="W182" s="4">
        <f>LCGP.JK!J182</f>
        <v>50</v>
      </c>
      <c r="X182" s="4">
        <f>LION.JK!J182</f>
        <v>4200</v>
      </c>
      <c r="Y182" s="4">
        <f>LMAS.JK!J182</f>
        <v>50</v>
      </c>
    </row>
    <row r="183" spans="1:25" x14ac:dyDescent="0.2">
      <c r="A183" s="78">
        <v>40640</v>
      </c>
      <c r="B183" s="4">
        <v>3582.18</v>
      </c>
      <c r="C183" s="4">
        <f>AALI.JK!J183</f>
        <v>22800</v>
      </c>
      <c r="D183" s="4">
        <f>ABDA.JK!J183</f>
        <v>620</v>
      </c>
      <c r="E183" s="4">
        <f>ACES.JK!J183</f>
        <v>2500</v>
      </c>
      <c r="F183" s="4">
        <f>ADES.JK!J183</f>
        <v>1730</v>
      </c>
      <c r="G183" s="4">
        <f>ADHI.JK!J183</f>
        <v>880</v>
      </c>
      <c r="H183" s="4">
        <f>ADMF.JK!J183</f>
        <v>11600</v>
      </c>
      <c r="I183" s="4">
        <f>ADMG.JK!J183</f>
        <v>200</v>
      </c>
      <c r="J183" s="4">
        <f>AGRO.JK!J183</f>
        <v>170</v>
      </c>
      <c r="K183" s="4">
        <f>AHAP.JK!J183</f>
        <v>114</v>
      </c>
      <c r="L183" s="4">
        <f>AIMS.JK!J183</f>
        <v>135</v>
      </c>
      <c r="M183" s="4">
        <f>AISA.JK!J183</f>
        <v>800</v>
      </c>
      <c r="N183" s="4">
        <f>AKKU.JK!J183</f>
        <v>125</v>
      </c>
      <c r="O183" s="4">
        <f>AKPI.JK!J183</f>
        <v>880</v>
      </c>
      <c r="P183" s="4">
        <f>KLBF.JK!J183</f>
        <v>3550</v>
      </c>
      <c r="Q183" s="4">
        <f>KOIN.JK!J183</f>
        <v>165</v>
      </c>
      <c r="R183" s="4">
        <f>KONI.JK!J183</f>
        <v>100</v>
      </c>
      <c r="S183" s="4">
        <f>KPIG.JK!J183</f>
        <v>560</v>
      </c>
      <c r="T183" s="4">
        <f>KREN.JK!J183</f>
        <v>730</v>
      </c>
      <c r="U183" s="4">
        <f>LAMI.JK!J183</f>
        <v>188</v>
      </c>
      <c r="V183" s="4">
        <f>LAPD.JK!J183</f>
        <v>188</v>
      </c>
      <c r="W183" s="4">
        <f>LCGP.JK!J183</f>
        <v>50</v>
      </c>
      <c r="X183" s="4">
        <f>LION.JK!J183</f>
        <v>5200</v>
      </c>
      <c r="Y183" s="4">
        <f>LMAS.JK!J183</f>
        <v>50</v>
      </c>
    </row>
    <row r="184" spans="1:25" x14ac:dyDescent="0.2">
      <c r="A184" s="78">
        <v>40639</v>
      </c>
      <c r="B184" s="4">
        <v>3581.18</v>
      </c>
      <c r="C184" s="4">
        <f>AALI.JK!J184</f>
        <v>22650</v>
      </c>
      <c r="D184" s="4">
        <f>ABDA.JK!J184</f>
        <v>620</v>
      </c>
      <c r="E184" s="4">
        <f>ACES.JK!J184</f>
        <v>2550</v>
      </c>
      <c r="F184" s="4">
        <f>ADES.JK!J184</f>
        <v>1870</v>
      </c>
      <c r="G184" s="4">
        <f>ADHI.JK!J184</f>
        <v>840</v>
      </c>
      <c r="H184" s="4">
        <f>ADMF.JK!J184</f>
        <v>11600</v>
      </c>
      <c r="I184" s="4">
        <f>ADMG.JK!J184</f>
        <v>200</v>
      </c>
      <c r="J184" s="4">
        <f>AGRO.JK!J184</f>
        <v>168</v>
      </c>
      <c r="K184" s="4">
        <f>AHAP.JK!J184</f>
        <v>120</v>
      </c>
      <c r="L184" s="4">
        <f>AIMS.JK!J184</f>
        <v>135</v>
      </c>
      <c r="M184" s="4">
        <f>AISA.JK!J184</f>
        <v>810</v>
      </c>
      <c r="N184" s="4">
        <f>AKKU.JK!J184</f>
        <v>110</v>
      </c>
      <c r="O184" s="4">
        <f>AKPI.JK!J184</f>
        <v>890</v>
      </c>
      <c r="P184" s="4">
        <f>KLBF.JK!J184</f>
        <v>3475</v>
      </c>
      <c r="Q184" s="4">
        <f>KOIN.JK!J184</f>
        <v>165</v>
      </c>
      <c r="R184" s="4">
        <f>KONI.JK!J184</f>
        <v>100</v>
      </c>
      <c r="S184" s="4">
        <f>KPIG.JK!J184</f>
        <v>550</v>
      </c>
      <c r="T184" s="4">
        <f>KREN.JK!J184</f>
        <v>730</v>
      </c>
      <c r="U184" s="4">
        <f>LAMI.JK!J184</f>
        <v>186</v>
      </c>
      <c r="V184" s="4">
        <f>LAPD.JK!J184</f>
        <v>189</v>
      </c>
      <c r="W184" s="4">
        <f>LCGP.JK!J184</f>
        <v>50</v>
      </c>
      <c r="X184" s="4">
        <f>LION.JK!J184</f>
        <v>4800</v>
      </c>
      <c r="Y184" s="4">
        <f>LMAS.JK!J184</f>
        <v>50</v>
      </c>
    </row>
    <row r="185" spans="1:25" x14ac:dyDescent="0.2">
      <c r="A185" s="78">
        <v>40638</v>
      </c>
      <c r="B185" s="4">
        <v>3580.18</v>
      </c>
      <c r="C185" s="4">
        <f>AALI.JK!J185</f>
        <v>22650</v>
      </c>
      <c r="D185" s="4">
        <f>ABDA.JK!J185</f>
        <v>640</v>
      </c>
      <c r="E185" s="4">
        <f>ACES.JK!J185</f>
        <v>2600</v>
      </c>
      <c r="F185" s="4">
        <f>ADES.JK!J185</f>
        <v>1550</v>
      </c>
      <c r="G185" s="4">
        <f>ADHI.JK!J185</f>
        <v>840</v>
      </c>
      <c r="H185" s="4">
        <f>ADMF.JK!J185</f>
        <v>11200</v>
      </c>
      <c r="I185" s="4">
        <f>ADMG.JK!J185</f>
        <v>195</v>
      </c>
      <c r="J185" s="4">
        <f>AGRO.JK!J185</f>
        <v>167</v>
      </c>
      <c r="K185" s="4">
        <f>AHAP.JK!J185</f>
        <v>120</v>
      </c>
      <c r="L185" s="4">
        <f>AIMS.JK!J185</f>
        <v>135</v>
      </c>
      <c r="M185" s="4">
        <f>AISA.JK!J185</f>
        <v>810</v>
      </c>
      <c r="N185" s="4">
        <f>AKKU.JK!J185</f>
        <v>120</v>
      </c>
      <c r="O185" s="4">
        <f>AKPI.JK!J185</f>
        <v>890</v>
      </c>
      <c r="P185" s="4">
        <f>KLBF.JK!J185</f>
        <v>3450</v>
      </c>
      <c r="Q185" s="4">
        <f>KOIN.JK!J185</f>
        <v>167</v>
      </c>
      <c r="R185" s="4">
        <f>KONI.JK!J185</f>
        <v>100</v>
      </c>
      <c r="S185" s="4">
        <f>KPIG.JK!J185</f>
        <v>550</v>
      </c>
      <c r="T185" s="4">
        <f>KREN.JK!J185</f>
        <v>720</v>
      </c>
      <c r="U185" s="4">
        <f>LAMI.JK!J185</f>
        <v>185</v>
      </c>
      <c r="V185" s="4">
        <f>LAPD.JK!J185</f>
        <v>190</v>
      </c>
      <c r="W185" s="4">
        <f>LCGP.JK!J185</f>
        <v>50</v>
      </c>
      <c r="X185" s="4">
        <f>LION.JK!J185</f>
        <v>4800</v>
      </c>
      <c r="Y185" s="4">
        <f>LMAS.JK!J185</f>
        <v>50</v>
      </c>
    </row>
    <row r="186" spans="1:25" x14ac:dyDescent="0.2">
      <c r="A186" s="78">
        <v>40637</v>
      </c>
      <c r="B186" s="4">
        <v>3579.18</v>
      </c>
      <c r="C186" s="4">
        <f>AALI.JK!J186</f>
        <v>22500</v>
      </c>
      <c r="D186" s="4">
        <f>ABDA.JK!J186</f>
        <v>640</v>
      </c>
      <c r="E186" s="4">
        <f>ACES.JK!J186</f>
        <v>2600</v>
      </c>
      <c r="F186" s="4">
        <f>ADES.JK!J186</f>
        <v>1240</v>
      </c>
      <c r="G186" s="4">
        <f>ADHI.JK!J186</f>
        <v>840</v>
      </c>
      <c r="H186" s="4">
        <f>ADMF.JK!J186</f>
        <v>11600</v>
      </c>
      <c r="I186" s="4">
        <f>ADMG.JK!J186</f>
        <v>199</v>
      </c>
      <c r="J186" s="4">
        <f>AGRO.JK!J186</f>
        <v>166</v>
      </c>
      <c r="K186" s="4">
        <f>AHAP.JK!J186</f>
        <v>120</v>
      </c>
      <c r="L186" s="4">
        <f>AIMS.JK!J186</f>
        <v>135</v>
      </c>
      <c r="M186" s="4">
        <f>AISA.JK!J186</f>
        <v>820</v>
      </c>
      <c r="N186" s="4">
        <f>AKKU.JK!J186</f>
        <v>120</v>
      </c>
      <c r="O186" s="4">
        <f>AKPI.JK!J186</f>
        <v>890</v>
      </c>
      <c r="P186" s="4">
        <f>KLBF.JK!J186</f>
        <v>3500</v>
      </c>
      <c r="Q186" s="4">
        <f>KOIN.JK!J186</f>
        <v>170</v>
      </c>
      <c r="R186" s="4">
        <f>KONI.JK!J186</f>
        <v>100</v>
      </c>
      <c r="S186" s="4">
        <f>KPIG.JK!J186</f>
        <v>550</v>
      </c>
      <c r="T186" s="4">
        <f>KREN.JK!J186</f>
        <v>730</v>
      </c>
      <c r="U186" s="4">
        <f>LAMI.JK!J186</f>
        <v>186</v>
      </c>
      <c r="V186" s="4">
        <f>LAPD.JK!J186</f>
        <v>190</v>
      </c>
      <c r="W186" s="4">
        <f>LCGP.JK!J186</f>
        <v>50</v>
      </c>
      <c r="X186" s="4">
        <f>LION.JK!J186</f>
        <v>3650</v>
      </c>
      <c r="Y186" s="4">
        <f>LMAS.JK!J186</f>
        <v>50</v>
      </c>
    </row>
    <row r="187" spans="1:25" x14ac:dyDescent="0.2">
      <c r="A187" s="78">
        <v>40634</v>
      </c>
      <c r="B187" s="4">
        <v>3576.18</v>
      </c>
      <c r="C187" s="4">
        <f>AALI.JK!J187</f>
        <v>22900</v>
      </c>
      <c r="D187" s="4">
        <f>ABDA.JK!J187</f>
        <v>640</v>
      </c>
      <c r="E187" s="4">
        <f>ACES.JK!J187</f>
        <v>2600</v>
      </c>
      <c r="F187" s="4">
        <f>ADES.JK!J187</f>
        <v>1200</v>
      </c>
      <c r="G187" s="4">
        <f>ADHI.JK!J187</f>
        <v>840</v>
      </c>
      <c r="H187" s="4">
        <f>ADMF.JK!J187</f>
        <v>11200</v>
      </c>
      <c r="I187" s="4">
        <f>ADMG.JK!J187</f>
        <v>197</v>
      </c>
      <c r="J187" s="4">
        <f>AGRO.JK!J187</f>
        <v>169</v>
      </c>
      <c r="K187" s="4">
        <f>AHAP.JK!J187</f>
        <v>120</v>
      </c>
      <c r="L187" s="4">
        <f>AIMS.JK!J187</f>
        <v>135</v>
      </c>
      <c r="M187" s="4">
        <f>AISA.JK!J187</f>
        <v>810</v>
      </c>
      <c r="N187" s="4">
        <f>AKKU.JK!J187</f>
        <v>125</v>
      </c>
      <c r="O187" s="4">
        <f>AKPI.JK!J187</f>
        <v>890</v>
      </c>
      <c r="P187" s="4">
        <f>KLBF.JK!J187</f>
        <v>3475</v>
      </c>
      <c r="Q187" s="4">
        <f>KOIN.JK!J187</f>
        <v>161</v>
      </c>
      <c r="R187" s="4">
        <f>KONI.JK!J187</f>
        <v>100</v>
      </c>
      <c r="S187" s="4">
        <f>KPIG.JK!J187</f>
        <v>530</v>
      </c>
      <c r="T187" s="4">
        <f>KREN.JK!J187</f>
        <v>740</v>
      </c>
      <c r="U187" s="4">
        <f>LAMI.JK!J187</f>
        <v>186</v>
      </c>
      <c r="V187" s="4">
        <f>LAPD.JK!J187</f>
        <v>189</v>
      </c>
      <c r="W187" s="4">
        <f>LCGP.JK!J187</f>
        <v>50</v>
      </c>
      <c r="X187" s="4">
        <f>LION.JK!J187</f>
        <v>4200</v>
      </c>
      <c r="Y187" s="4">
        <f>LMAS.JK!J187</f>
        <v>50</v>
      </c>
    </row>
    <row r="188" spans="1:25" x14ac:dyDescent="0.2">
      <c r="A188" s="78">
        <v>40633</v>
      </c>
      <c r="B188" s="4">
        <v>3575.18</v>
      </c>
      <c r="C188" s="4">
        <f>AALI.JK!J188</f>
        <v>22700</v>
      </c>
      <c r="D188" s="4">
        <f>ABDA.JK!J188</f>
        <v>650</v>
      </c>
      <c r="E188" s="4">
        <f>ACES.JK!J188</f>
        <v>2550</v>
      </c>
      <c r="F188" s="4">
        <f>ADES.JK!J188</f>
        <v>1180</v>
      </c>
      <c r="G188" s="4">
        <f>ADHI.JK!J188</f>
        <v>840</v>
      </c>
      <c r="H188" s="4">
        <f>ADMF.JK!J188</f>
        <v>11250</v>
      </c>
      <c r="I188" s="4">
        <f>ADMG.JK!J188</f>
        <v>195</v>
      </c>
      <c r="J188" s="4">
        <f>AGRO.JK!J188</f>
        <v>171</v>
      </c>
      <c r="K188" s="4">
        <f>AHAP.JK!J188</f>
        <v>101</v>
      </c>
      <c r="L188" s="4">
        <f>AIMS.JK!J188</f>
        <v>135</v>
      </c>
      <c r="M188" s="4">
        <f>AISA.JK!J188</f>
        <v>800</v>
      </c>
      <c r="N188" s="4">
        <f>AKKU.JK!J188</f>
        <v>125</v>
      </c>
      <c r="O188" s="4">
        <f>AKPI.JK!J188</f>
        <v>890</v>
      </c>
      <c r="P188" s="4">
        <f>KLBF.JK!J188</f>
        <v>3400</v>
      </c>
      <c r="Q188" s="4">
        <f>KOIN.JK!J188</f>
        <v>156</v>
      </c>
      <c r="R188" s="4">
        <f>KONI.JK!J188</f>
        <v>100</v>
      </c>
      <c r="S188" s="4">
        <f>KPIG.JK!J188</f>
        <v>540</v>
      </c>
      <c r="T188" s="4">
        <f>KREN.JK!J188</f>
        <v>730</v>
      </c>
      <c r="U188" s="4">
        <f>LAMI.JK!J188</f>
        <v>190</v>
      </c>
      <c r="V188" s="4">
        <f>LAPD.JK!J188</f>
        <v>190</v>
      </c>
      <c r="W188" s="4">
        <f>LCGP.JK!J188</f>
        <v>50</v>
      </c>
      <c r="X188" s="4">
        <f>LION.JK!J188</f>
        <v>4800</v>
      </c>
      <c r="Y188" s="4">
        <f>LMAS.JK!J188</f>
        <v>50</v>
      </c>
    </row>
    <row r="189" spans="1:25" x14ac:dyDescent="0.2">
      <c r="A189" s="78">
        <v>40632</v>
      </c>
      <c r="B189" s="4">
        <v>3574.18</v>
      </c>
      <c r="C189" s="4">
        <f>AALI.JK!J189</f>
        <v>22900</v>
      </c>
      <c r="D189" s="4">
        <f>ABDA.JK!J189</f>
        <v>570</v>
      </c>
      <c r="E189" s="4">
        <f>ACES.JK!J189</f>
        <v>2600</v>
      </c>
      <c r="F189" s="4">
        <f>ADES.JK!J189</f>
        <v>1170</v>
      </c>
      <c r="G189" s="4">
        <f>ADHI.JK!J189</f>
        <v>830</v>
      </c>
      <c r="H189" s="4">
        <f>ADMF.JK!J189</f>
        <v>11050</v>
      </c>
      <c r="I189" s="4">
        <f>ADMG.JK!J189</f>
        <v>195</v>
      </c>
      <c r="J189" s="4">
        <f>AGRO.JK!J189</f>
        <v>169</v>
      </c>
      <c r="K189" s="4">
        <f>AHAP.JK!J189</f>
        <v>106</v>
      </c>
      <c r="L189" s="4">
        <f>AIMS.JK!J189</f>
        <v>135</v>
      </c>
      <c r="M189" s="4">
        <f>AISA.JK!J189</f>
        <v>800</v>
      </c>
      <c r="N189" s="4">
        <f>AKKU.JK!J189</f>
        <v>125</v>
      </c>
      <c r="O189" s="4">
        <f>AKPI.JK!J189</f>
        <v>890</v>
      </c>
      <c r="P189" s="4">
        <f>KLBF.JK!J189</f>
        <v>3200</v>
      </c>
      <c r="Q189" s="4">
        <f>KOIN.JK!J189</f>
        <v>158</v>
      </c>
      <c r="R189" s="4">
        <f>KONI.JK!J189</f>
        <v>100</v>
      </c>
      <c r="S189" s="4">
        <f>KPIG.JK!J189</f>
        <v>540</v>
      </c>
      <c r="T189" s="4">
        <f>KREN.JK!J189</f>
        <v>700</v>
      </c>
      <c r="U189" s="4">
        <f>LAMI.JK!J189</f>
        <v>181</v>
      </c>
      <c r="V189" s="4">
        <f>LAPD.JK!J189</f>
        <v>190</v>
      </c>
      <c r="W189" s="4">
        <f>LCGP.JK!J189</f>
        <v>50</v>
      </c>
      <c r="X189" s="4">
        <f>LION.JK!J189</f>
        <v>4750</v>
      </c>
      <c r="Y189" s="4">
        <f>LMAS.JK!J189</f>
        <v>50</v>
      </c>
    </row>
    <row r="190" spans="1:25" x14ac:dyDescent="0.2">
      <c r="A190" s="78">
        <v>40631</v>
      </c>
      <c r="B190" s="4">
        <v>3573.18</v>
      </c>
      <c r="C190" s="4">
        <f>AALI.JK!J190</f>
        <v>22850</v>
      </c>
      <c r="D190" s="4">
        <f>ABDA.JK!J190</f>
        <v>570</v>
      </c>
      <c r="E190" s="4">
        <f>ACES.JK!J190</f>
        <v>2650</v>
      </c>
      <c r="F190" s="4">
        <f>ADES.JK!J190</f>
        <v>1160</v>
      </c>
      <c r="G190" s="4">
        <f>ADHI.JK!J190</f>
        <v>840</v>
      </c>
      <c r="H190" s="4">
        <f>ADMF.JK!J190</f>
        <v>11300</v>
      </c>
      <c r="I190" s="4">
        <f>ADMG.JK!J190</f>
        <v>195</v>
      </c>
      <c r="J190" s="4">
        <f>AGRO.JK!J190</f>
        <v>169</v>
      </c>
      <c r="K190" s="4">
        <f>AHAP.JK!J190</f>
        <v>90</v>
      </c>
      <c r="L190" s="4">
        <f>AIMS.JK!J190</f>
        <v>135</v>
      </c>
      <c r="M190" s="4">
        <f>AISA.JK!J190</f>
        <v>810</v>
      </c>
      <c r="N190" s="4">
        <f>AKKU.JK!J190</f>
        <v>130</v>
      </c>
      <c r="O190" s="4">
        <f>AKPI.JK!J190</f>
        <v>890</v>
      </c>
      <c r="P190" s="4">
        <f>KLBF.JK!J190</f>
        <v>3175</v>
      </c>
      <c r="Q190" s="4">
        <f>KOIN.JK!J190</f>
        <v>156</v>
      </c>
      <c r="R190" s="4">
        <f>KONI.JK!J190</f>
        <v>100</v>
      </c>
      <c r="S190" s="4">
        <f>KPIG.JK!J190</f>
        <v>520</v>
      </c>
      <c r="T190" s="4">
        <f>KREN.JK!J190</f>
        <v>680</v>
      </c>
      <c r="U190" s="4">
        <f>LAMI.JK!J190</f>
        <v>184</v>
      </c>
      <c r="V190" s="4">
        <f>LAPD.JK!J190</f>
        <v>190</v>
      </c>
      <c r="W190" s="4">
        <f>LCGP.JK!J190</f>
        <v>50</v>
      </c>
      <c r="X190" s="4">
        <f>LION.JK!J190</f>
        <v>3000</v>
      </c>
      <c r="Y190" s="4">
        <f>LMAS.JK!J190</f>
        <v>50</v>
      </c>
    </row>
    <row r="191" spans="1:25" x14ac:dyDescent="0.2">
      <c r="A191" s="78">
        <v>40630</v>
      </c>
      <c r="B191" s="4">
        <v>3572.18</v>
      </c>
      <c r="C191" s="4">
        <f>AALI.JK!J191</f>
        <v>22850</v>
      </c>
      <c r="D191" s="4">
        <f>ABDA.JK!J191</f>
        <v>570</v>
      </c>
      <c r="E191" s="4">
        <f>ACES.JK!J191</f>
        <v>2600</v>
      </c>
      <c r="F191" s="4">
        <f>ADES.JK!J191</f>
        <v>1160</v>
      </c>
      <c r="G191" s="4">
        <f>ADHI.JK!J191</f>
        <v>830</v>
      </c>
      <c r="H191" s="4">
        <f>ADMF.JK!J191</f>
        <v>11000</v>
      </c>
      <c r="I191" s="4">
        <f>ADMG.JK!J191</f>
        <v>193</v>
      </c>
      <c r="J191" s="4">
        <f>AGRO.JK!J191</f>
        <v>167</v>
      </c>
      <c r="K191" s="4">
        <f>AHAP.JK!J191</f>
        <v>127</v>
      </c>
      <c r="L191" s="4">
        <f>AIMS.JK!J191</f>
        <v>135</v>
      </c>
      <c r="M191" s="4">
        <f>AISA.JK!J191</f>
        <v>790</v>
      </c>
      <c r="N191" s="4">
        <f>AKKU.JK!J191</f>
        <v>110</v>
      </c>
      <c r="O191" s="4">
        <f>AKPI.JK!J191</f>
        <v>890</v>
      </c>
      <c r="P191" s="4">
        <f>KLBF.JK!J191</f>
        <v>3075</v>
      </c>
      <c r="Q191" s="4">
        <f>KOIN.JK!J191</f>
        <v>158</v>
      </c>
      <c r="R191" s="4">
        <f>KONI.JK!J191</f>
        <v>100</v>
      </c>
      <c r="S191" s="4">
        <f>KPIG.JK!J191</f>
        <v>530</v>
      </c>
      <c r="T191" s="4">
        <f>KREN.JK!J191</f>
        <v>690</v>
      </c>
      <c r="U191" s="4">
        <f>LAMI.JK!J191</f>
        <v>190</v>
      </c>
      <c r="V191" s="4">
        <f>LAPD.JK!J191</f>
        <v>189</v>
      </c>
      <c r="W191" s="4">
        <f>LCGP.JK!J191</f>
        <v>50</v>
      </c>
      <c r="X191" s="4">
        <f>LION.JK!J191</f>
        <v>3800</v>
      </c>
      <c r="Y191" s="4">
        <f>LMAS.JK!J191</f>
        <v>50</v>
      </c>
    </row>
    <row r="192" spans="1:25" x14ac:dyDescent="0.2">
      <c r="A192" s="78">
        <v>40627</v>
      </c>
      <c r="B192" s="4">
        <v>3569.18</v>
      </c>
      <c r="C192" s="4">
        <f>AALI.JK!J192</f>
        <v>22400</v>
      </c>
      <c r="D192" s="4">
        <f>ABDA.JK!J192</f>
        <v>560</v>
      </c>
      <c r="E192" s="4">
        <f>ACES.JK!J192</f>
        <v>2600</v>
      </c>
      <c r="F192" s="4">
        <f>ADES.JK!J192</f>
        <v>1160</v>
      </c>
      <c r="G192" s="4">
        <f>ADHI.JK!J192</f>
        <v>820</v>
      </c>
      <c r="H192" s="4">
        <f>ADMF.JK!J192</f>
        <v>11000</v>
      </c>
      <c r="I192" s="4">
        <f>ADMG.JK!J192</f>
        <v>199</v>
      </c>
      <c r="J192" s="4">
        <f>AGRO.JK!J192</f>
        <v>167</v>
      </c>
      <c r="K192" s="4">
        <f>AHAP.JK!J192</f>
        <v>95</v>
      </c>
      <c r="L192" s="4">
        <f>AIMS.JK!J192</f>
        <v>135</v>
      </c>
      <c r="M192" s="4">
        <f>AISA.JK!J192</f>
        <v>760</v>
      </c>
      <c r="N192" s="4">
        <f>AKKU.JK!J192</f>
        <v>130</v>
      </c>
      <c r="O192" s="4">
        <f>AKPI.JK!J192</f>
        <v>890</v>
      </c>
      <c r="P192" s="4">
        <f>KLBF.JK!J192</f>
        <v>3125</v>
      </c>
      <c r="Q192" s="4">
        <f>KOIN.JK!J192</f>
        <v>158</v>
      </c>
      <c r="R192" s="4">
        <f>KONI.JK!J192</f>
        <v>100</v>
      </c>
      <c r="S192" s="4">
        <f>KPIG.JK!J192</f>
        <v>540</v>
      </c>
      <c r="T192" s="4">
        <f>KREN.JK!J192</f>
        <v>700</v>
      </c>
      <c r="U192" s="4">
        <f>LAMI.JK!J192</f>
        <v>194</v>
      </c>
      <c r="V192" s="4">
        <f>LAPD.JK!J192</f>
        <v>188</v>
      </c>
      <c r="W192" s="4">
        <f>LCGP.JK!J192</f>
        <v>50</v>
      </c>
      <c r="X192" s="4">
        <f>LION.JK!J192</f>
        <v>4600</v>
      </c>
      <c r="Y192" s="4">
        <f>LMAS.JK!J192</f>
        <v>50</v>
      </c>
    </row>
    <row r="193" spans="1:25" x14ac:dyDescent="0.2">
      <c r="A193" s="78">
        <v>40626</v>
      </c>
      <c r="B193" s="4">
        <v>3568.18</v>
      </c>
      <c r="C193" s="4">
        <f>AALI.JK!J193</f>
        <v>22550</v>
      </c>
      <c r="D193" s="4">
        <f>ABDA.JK!J193</f>
        <v>560</v>
      </c>
      <c r="E193" s="4">
        <f>ACES.JK!J193</f>
        <v>2600</v>
      </c>
      <c r="F193" s="4">
        <f>ADES.JK!J193</f>
        <v>1160</v>
      </c>
      <c r="G193" s="4">
        <f>ADHI.JK!J193</f>
        <v>790</v>
      </c>
      <c r="H193" s="4">
        <f>ADMF.JK!J193</f>
        <v>11000</v>
      </c>
      <c r="I193" s="4">
        <f>ADMG.JK!J193</f>
        <v>194</v>
      </c>
      <c r="J193" s="4">
        <f>AGRO.JK!J193</f>
        <v>168</v>
      </c>
      <c r="K193" s="4">
        <f>AHAP.JK!J193</f>
        <v>95</v>
      </c>
      <c r="L193" s="4">
        <f>AIMS.JK!J193</f>
        <v>135</v>
      </c>
      <c r="M193" s="4">
        <f>AISA.JK!J193</f>
        <v>720</v>
      </c>
      <c r="N193" s="4">
        <f>AKKU.JK!J193</f>
        <v>120</v>
      </c>
      <c r="O193" s="4">
        <f>AKPI.JK!J193</f>
        <v>890</v>
      </c>
      <c r="P193" s="4">
        <f>KLBF.JK!J193</f>
        <v>3100</v>
      </c>
      <c r="Q193" s="4">
        <f>KOIN.JK!J193</f>
        <v>162</v>
      </c>
      <c r="R193" s="4">
        <f>KONI.JK!J193</f>
        <v>100</v>
      </c>
      <c r="S193" s="4">
        <f>KPIG.JK!J193</f>
        <v>540</v>
      </c>
      <c r="T193" s="4">
        <f>KREN.JK!J193</f>
        <v>700</v>
      </c>
      <c r="U193" s="4">
        <f>LAMI.JK!J193</f>
        <v>193</v>
      </c>
      <c r="V193" s="4">
        <f>LAPD.JK!J193</f>
        <v>187</v>
      </c>
      <c r="W193" s="4">
        <f>LCGP.JK!J193</f>
        <v>50</v>
      </c>
      <c r="X193" s="4">
        <f>LION.JK!J193</f>
        <v>4600</v>
      </c>
      <c r="Y193" s="4">
        <f>LMAS.JK!J193</f>
        <v>50</v>
      </c>
    </row>
    <row r="194" spans="1:25" x14ac:dyDescent="0.2">
      <c r="A194" s="78">
        <v>40625</v>
      </c>
      <c r="B194" s="4">
        <v>3567.18</v>
      </c>
      <c r="C194" s="4">
        <f>AALI.JK!J194</f>
        <v>22600</v>
      </c>
      <c r="D194" s="4">
        <f>ABDA.JK!J194</f>
        <v>560</v>
      </c>
      <c r="E194" s="4">
        <f>ACES.JK!J194</f>
        <v>2600</v>
      </c>
      <c r="F194" s="4">
        <f>ADES.JK!J194</f>
        <v>1150</v>
      </c>
      <c r="G194" s="4">
        <f>ADHI.JK!J194</f>
        <v>790</v>
      </c>
      <c r="H194" s="4">
        <f>ADMF.JK!J194</f>
        <v>10600</v>
      </c>
      <c r="I194" s="4">
        <f>ADMG.JK!J194</f>
        <v>191</v>
      </c>
      <c r="J194" s="4">
        <f>AGRO.JK!J194</f>
        <v>166</v>
      </c>
      <c r="K194" s="4">
        <f>AHAP.JK!J194</f>
        <v>128</v>
      </c>
      <c r="L194" s="4">
        <f>AIMS.JK!J194</f>
        <v>135</v>
      </c>
      <c r="M194" s="4">
        <f>AISA.JK!J194</f>
        <v>710</v>
      </c>
      <c r="N194" s="4">
        <f>AKKU.JK!J194</f>
        <v>115</v>
      </c>
      <c r="O194" s="4">
        <f>AKPI.JK!J194</f>
        <v>890</v>
      </c>
      <c r="P194" s="4">
        <f>KLBF.JK!J194</f>
        <v>3025</v>
      </c>
      <c r="Q194" s="4">
        <f>KOIN.JK!J194</f>
        <v>158</v>
      </c>
      <c r="R194" s="4">
        <f>KONI.JK!J194</f>
        <v>100</v>
      </c>
      <c r="S194" s="4">
        <f>KPIG.JK!J194</f>
        <v>540</v>
      </c>
      <c r="T194" s="4">
        <f>KREN.JK!J194</f>
        <v>700</v>
      </c>
      <c r="U194" s="4">
        <f>LAMI.JK!J194</f>
        <v>200</v>
      </c>
      <c r="V194" s="4">
        <f>LAPD.JK!J194</f>
        <v>186</v>
      </c>
      <c r="W194" s="4">
        <f>LCGP.JK!J194</f>
        <v>50</v>
      </c>
      <c r="X194" s="4">
        <f>LION.JK!J194</f>
        <v>4600</v>
      </c>
      <c r="Y194" s="4">
        <f>LMAS.JK!J194</f>
        <v>50</v>
      </c>
    </row>
    <row r="195" spans="1:25" x14ac:dyDescent="0.2">
      <c r="A195" s="78">
        <v>40624</v>
      </c>
      <c r="B195" s="4">
        <v>3566.18</v>
      </c>
      <c r="C195" s="4">
        <f>AALI.JK!J195</f>
        <v>22000</v>
      </c>
      <c r="D195" s="4">
        <f>ABDA.JK!J195</f>
        <v>560</v>
      </c>
      <c r="E195" s="4">
        <f>ACES.JK!J195</f>
        <v>2600</v>
      </c>
      <c r="F195" s="4">
        <f>ADES.JK!J195</f>
        <v>1140</v>
      </c>
      <c r="G195" s="4">
        <f>ADHI.JK!J195</f>
        <v>780</v>
      </c>
      <c r="H195" s="4">
        <f>ADMF.JK!J195</f>
        <v>10700</v>
      </c>
      <c r="I195" s="4">
        <f>ADMG.JK!J195</f>
        <v>188</v>
      </c>
      <c r="J195" s="4">
        <f>AGRO.JK!J195</f>
        <v>166</v>
      </c>
      <c r="K195" s="4">
        <f>AHAP.JK!J195</f>
        <v>116</v>
      </c>
      <c r="L195" s="4">
        <f>AIMS.JK!J195</f>
        <v>100</v>
      </c>
      <c r="M195" s="4">
        <f>AISA.JK!J195</f>
        <v>740</v>
      </c>
      <c r="N195" s="4">
        <f>AKKU.JK!J195</f>
        <v>130</v>
      </c>
      <c r="O195" s="4">
        <f>AKPI.JK!J195</f>
        <v>890</v>
      </c>
      <c r="P195" s="4">
        <f>KLBF.JK!J195</f>
        <v>3000</v>
      </c>
      <c r="Q195" s="4">
        <f>KOIN.JK!J195</f>
        <v>159</v>
      </c>
      <c r="R195" s="4">
        <f>KONI.JK!J195</f>
        <v>100</v>
      </c>
      <c r="S195" s="4">
        <f>KPIG.JK!J195</f>
        <v>540</v>
      </c>
      <c r="T195" s="4">
        <f>KREN.JK!J195</f>
        <v>680</v>
      </c>
      <c r="U195" s="4">
        <f>LAMI.JK!J195</f>
        <v>195</v>
      </c>
      <c r="V195" s="4">
        <f>LAPD.JK!J195</f>
        <v>186</v>
      </c>
      <c r="W195" s="4">
        <f>LCGP.JK!J195</f>
        <v>50</v>
      </c>
      <c r="X195" s="4">
        <f>LION.JK!J195</f>
        <v>4500</v>
      </c>
      <c r="Y195" s="4">
        <f>LMAS.JK!J195</f>
        <v>50</v>
      </c>
    </row>
    <row r="196" spans="1:25" x14ac:dyDescent="0.2">
      <c r="A196" s="78">
        <v>40623</v>
      </c>
      <c r="B196" s="4">
        <v>3565.18</v>
      </c>
      <c r="C196" s="4">
        <f>AALI.JK!J196</f>
        <v>22000</v>
      </c>
      <c r="D196" s="4">
        <f>ABDA.JK!J196</f>
        <v>560</v>
      </c>
      <c r="E196" s="4">
        <f>ACES.JK!J196</f>
        <v>2600</v>
      </c>
      <c r="F196" s="4">
        <f>ADES.JK!J196</f>
        <v>1150</v>
      </c>
      <c r="G196" s="4">
        <f>ADHI.JK!J196</f>
        <v>780</v>
      </c>
      <c r="H196" s="4">
        <f>ADMF.JK!J196</f>
        <v>10800</v>
      </c>
      <c r="I196" s="4">
        <f>ADMG.JK!J196</f>
        <v>187</v>
      </c>
      <c r="J196" s="4">
        <f>AGRO.JK!J196</f>
        <v>168</v>
      </c>
      <c r="K196" s="4">
        <f>AHAP.JK!J196</f>
        <v>127</v>
      </c>
      <c r="L196" s="4">
        <f>AIMS.JK!J196</f>
        <v>100</v>
      </c>
      <c r="M196" s="4">
        <f>AISA.JK!J196</f>
        <v>750</v>
      </c>
      <c r="N196" s="4">
        <f>AKKU.JK!J196</f>
        <v>120</v>
      </c>
      <c r="O196" s="4">
        <f>AKPI.JK!J196</f>
        <v>890</v>
      </c>
      <c r="P196" s="4">
        <f>KLBF.JK!J196</f>
        <v>2950</v>
      </c>
      <c r="Q196" s="4">
        <f>KOIN.JK!J196</f>
        <v>162</v>
      </c>
      <c r="R196" s="4">
        <f>KONI.JK!J196</f>
        <v>100</v>
      </c>
      <c r="S196" s="4">
        <f>KPIG.JK!J196</f>
        <v>590</v>
      </c>
      <c r="T196" s="4">
        <f>KREN.JK!J196</f>
        <v>690</v>
      </c>
      <c r="U196" s="4">
        <f>LAMI.JK!J196</f>
        <v>195</v>
      </c>
      <c r="V196" s="4">
        <f>LAPD.JK!J196</f>
        <v>185</v>
      </c>
      <c r="W196" s="4">
        <f>LCGP.JK!J196</f>
        <v>50</v>
      </c>
      <c r="X196" s="4">
        <f>LION.JK!J196</f>
        <v>2875</v>
      </c>
      <c r="Y196" s="4">
        <f>LMAS.JK!J196</f>
        <v>50</v>
      </c>
    </row>
    <row r="197" spans="1:25" x14ac:dyDescent="0.2">
      <c r="A197" s="78">
        <v>40620</v>
      </c>
      <c r="B197" s="4">
        <v>3562.18</v>
      </c>
      <c r="C197" s="4">
        <f>AALI.JK!J197</f>
        <v>22100</v>
      </c>
      <c r="D197" s="4">
        <f>ABDA.JK!J197</f>
        <v>550</v>
      </c>
      <c r="E197" s="4">
        <f>ACES.JK!J197</f>
        <v>2600</v>
      </c>
      <c r="F197" s="4">
        <f>ADES.JK!J197</f>
        <v>1150</v>
      </c>
      <c r="G197" s="4">
        <f>ADHI.JK!J197</f>
        <v>770</v>
      </c>
      <c r="H197" s="4">
        <f>ADMF.JK!J197</f>
        <v>10600</v>
      </c>
      <c r="I197" s="4">
        <f>ADMG.JK!J197</f>
        <v>188</v>
      </c>
      <c r="J197" s="4">
        <f>AGRO.JK!J197</f>
        <v>168</v>
      </c>
      <c r="K197" s="4">
        <f>AHAP.JK!J197</f>
        <v>128</v>
      </c>
      <c r="L197" s="4">
        <f>AIMS.JK!J197</f>
        <v>100</v>
      </c>
      <c r="M197" s="4">
        <f>AISA.JK!J197</f>
        <v>720</v>
      </c>
      <c r="N197" s="4">
        <f>AKKU.JK!J197</f>
        <v>125</v>
      </c>
      <c r="O197" s="4">
        <f>AKPI.JK!J197</f>
        <v>890</v>
      </c>
      <c r="P197" s="4">
        <f>KLBF.JK!J197</f>
        <v>2950</v>
      </c>
      <c r="Q197" s="4">
        <f>KOIN.JK!J197</f>
        <v>161</v>
      </c>
      <c r="R197" s="4">
        <f>KONI.JK!J197</f>
        <v>100</v>
      </c>
      <c r="S197" s="4">
        <f>KPIG.JK!J197</f>
        <v>540</v>
      </c>
      <c r="T197" s="4">
        <f>KREN.JK!J197</f>
        <v>680</v>
      </c>
      <c r="U197" s="4">
        <f>LAMI.JK!J197</f>
        <v>184</v>
      </c>
      <c r="V197" s="4">
        <f>LAPD.JK!J197</f>
        <v>184</v>
      </c>
      <c r="W197" s="4">
        <f>LCGP.JK!J197</f>
        <v>50</v>
      </c>
      <c r="X197" s="4">
        <f>LION.JK!J197</f>
        <v>2875</v>
      </c>
      <c r="Y197" s="4">
        <f>LMAS.JK!J197</f>
        <v>50</v>
      </c>
    </row>
    <row r="198" spans="1:25" x14ac:dyDescent="0.2">
      <c r="A198" s="78">
        <v>40619</v>
      </c>
      <c r="B198" s="4">
        <v>3561.18</v>
      </c>
      <c r="C198" s="4">
        <f>AALI.JK!J198</f>
        <v>21750</v>
      </c>
      <c r="D198" s="4">
        <f>ABDA.JK!J198</f>
        <v>550</v>
      </c>
      <c r="E198" s="4">
        <f>ACES.JK!J198</f>
        <v>2625</v>
      </c>
      <c r="F198" s="4">
        <f>ADES.JK!J198</f>
        <v>1140</v>
      </c>
      <c r="G198" s="4">
        <f>ADHI.JK!J198</f>
        <v>770</v>
      </c>
      <c r="H198" s="4">
        <f>ADMF.JK!J198</f>
        <v>10800</v>
      </c>
      <c r="I198" s="4">
        <f>ADMG.JK!J198</f>
        <v>187</v>
      </c>
      <c r="J198" s="4">
        <f>AGRO.JK!J198</f>
        <v>167</v>
      </c>
      <c r="K198" s="4">
        <f>AHAP.JK!J198</f>
        <v>111</v>
      </c>
      <c r="L198" s="4">
        <f>AIMS.JK!J198</f>
        <v>100</v>
      </c>
      <c r="M198" s="4">
        <f>AISA.JK!J198</f>
        <v>700</v>
      </c>
      <c r="N198" s="4">
        <f>AKKU.JK!J198</f>
        <v>130</v>
      </c>
      <c r="O198" s="4">
        <f>AKPI.JK!J198</f>
        <v>890</v>
      </c>
      <c r="P198" s="4">
        <f>KLBF.JK!J198</f>
        <v>2975</v>
      </c>
      <c r="Q198" s="4">
        <f>KOIN.JK!J198</f>
        <v>160</v>
      </c>
      <c r="R198" s="4">
        <f>KONI.JK!J198</f>
        <v>100</v>
      </c>
      <c r="S198" s="4">
        <f>KPIG.JK!J198</f>
        <v>520</v>
      </c>
      <c r="T198" s="4">
        <f>KREN.JK!J198</f>
        <v>670</v>
      </c>
      <c r="U198" s="4">
        <f>LAMI.JK!J198</f>
        <v>185</v>
      </c>
      <c r="V198" s="4">
        <f>LAPD.JK!J198</f>
        <v>183</v>
      </c>
      <c r="W198" s="4">
        <f>LCGP.JK!J198</f>
        <v>50</v>
      </c>
      <c r="X198" s="4">
        <f>LION.JK!J198</f>
        <v>3700</v>
      </c>
      <c r="Y198" s="4">
        <f>LMAS.JK!J198</f>
        <v>50</v>
      </c>
    </row>
    <row r="199" spans="1:25" x14ac:dyDescent="0.2">
      <c r="A199" s="78">
        <v>40618</v>
      </c>
      <c r="B199" s="4">
        <v>3560.18</v>
      </c>
      <c r="C199" s="4">
        <f>AALI.JK!J199</f>
        <v>21900</v>
      </c>
      <c r="D199" s="4">
        <f>ABDA.JK!J199</f>
        <v>550</v>
      </c>
      <c r="E199" s="4">
        <f>ACES.JK!J199</f>
        <v>2600</v>
      </c>
      <c r="F199" s="4">
        <f>ADES.JK!J199</f>
        <v>1160</v>
      </c>
      <c r="G199" s="4">
        <f>ADHI.JK!J199</f>
        <v>790</v>
      </c>
      <c r="H199" s="4">
        <f>ADMF.JK!J199</f>
        <v>10900</v>
      </c>
      <c r="I199" s="4">
        <f>ADMG.JK!J199</f>
        <v>191</v>
      </c>
      <c r="J199" s="4">
        <f>AGRO.JK!J199</f>
        <v>168</v>
      </c>
      <c r="K199" s="4">
        <f>AHAP.JK!J199</f>
        <v>106</v>
      </c>
      <c r="L199" s="4">
        <f>AIMS.JK!J199</f>
        <v>100</v>
      </c>
      <c r="M199" s="4">
        <f>AISA.JK!J199</f>
        <v>720</v>
      </c>
      <c r="N199" s="4">
        <f>AKKU.JK!J199</f>
        <v>130</v>
      </c>
      <c r="O199" s="4">
        <f>AKPI.JK!J199</f>
        <v>890</v>
      </c>
      <c r="P199" s="4">
        <f>KLBF.JK!J199</f>
        <v>3050</v>
      </c>
      <c r="Q199" s="4">
        <f>KOIN.JK!J199</f>
        <v>155</v>
      </c>
      <c r="R199" s="4">
        <f>KONI.JK!J199</f>
        <v>100</v>
      </c>
      <c r="S199" s="4">
        <f>KPIG.JK!J199</f>
        <v>530</v>
      </c>
      <c r="T199" s="4">
        <f>KREN.JK!J199</f>
        <v>690</v>
      </c>
      <c r="U199" s="4">
        <f>LAMI.JK!J199</f>
        <v>198</v>
      </c>
      <c r="V199" s="4">
        <f>LAPD.JK!J199</f>
        <v>240</v>
      </c>
      <c r="W199" s="4">
        <f>LCGP.JK!J199</f>
        <v>50</v>
      </c>
      <c r="X199" s="4">
        <f>LION.JK!J199</f>
        <v>3700</v>
      </c>
      <c r="Y199" s="4">
        <f>LMAS.JK!J199</f>
        <v>50</v>
      </c>
    </row>
    <row r="200" spans="1:25" x14ac:dyDescent="0.2">
      <c r="A200" s="78">
        <v>40617</v>
      </c>
      <c r="B200" s="4">
        <v>3559.18</v>
      </c>
      <c r="C200" s="4">
        <f>AALI.JK!J200</f>
        <v>21700</v>
      </c>
      <c r="D200" s="4">
        <f>ABDA.JK!J200</f>
        <v>550</v>
      </c>
      <c r="E200" s="4">
        <f>ACES.JK!J200</f>
        <v>2600</v>
      </c>
      <c r="F200" s="4">
        <f>ADES.JK!J200</f>
        <v>1170</v>
      </c>
      <c r="G200" s="4">
        <f>ADHI.JK!J200</f>
        <v>790</v>
      </c>
      <c r="H200" s="4">
        <f>ADMF.JK!J200</f>
        <v>10750</v>
      </c>
      <c r="I200" s="4">
        <f>ADMG.JK!J200</f>
        <v>190</v>
      </c>
      <c r="J200" s="4">
        <f>AGRO.JK!J200</f>
        <v>166</v>
      </c>
      <c r="K200" s="4">
        <f>AHAP.JK!J200</f>
        <v>129</v>
      </c>
      <c r="L200" s="4">
        <f>AIMS.JK!J200</f>
        <v>100</v>
      </c>
      <c r="M200" s="4">
        <f>AISA.JK!J200</f>
        <v>700</v>
      </c>
      <c r="N200" s="4">
        <f>AKKU.JK!J200</f>
        <v>100</v>
      </c>
      <c r="O200" s="4">
        <f>AKPI.JK!J200</f>
        <v>890</v>
      </c>
      <c r="P200" s="4">
        <f>KLBF.JK!J200</f>
        <v>3000</v>
      </c>
      <c r="Q200" s="4">
        <f>KOIN.JK!J200</f>
        <v>161</v>
      </c>
      <c r="R200" s="4">
        <f>KONI.JK!J200</f>
        <v>100</v>
      </c>
      <c r="S200" s="4">
        <f>KPIG.JK!J200</f>
        <v>560</v>
      </c>
      <c r="T200" s="4">
        <f>KREN.JK!J200</f>
        <v>680</v>
      </c>
      <c r="U200" s="4">
        <f>LAMI.JK!J200</f>
        <v>191</v>
      </c>
      <c r="V200" s="4">
        <f>LAPD.JK!J200</f>
        <v>250</v>
      </c>
      <c r="W200" s="4">
        <f>LCGP.JK!J200</f>
        <v>50</v>
      </c>
      <c r="X200" s="4">
        <f>LION.JK!J200</f>
        <v>4600</v>
      </c>
      <c r="Y200" s="4">
        <f>LMAS.JK!J200</f>
        <v>51</v>
      </c>
    </row>
    <row r="201" spans="1:25" x14ac:dyDescent="0.2">
      <c r="A201" s="78">
        <v>40616</v>
      </c>
      <c r="B201" s="4">
        <v>3558.18</v>
      </c>
      <c r="C201" s="4">
        <f>AALI.JK!J201</f>
        <v>22200</v>
      </c>
      <c r="D201" s="4">
        <f>ABDA.JK!J201</f>
        <v>560</v>
      </c>
      <c r="E201" s="4">
        <f>ACES.JK!J201</f>
        <v>2600</v>
      </c>
      <c r="F201" s="4">
        <f>ADES.JK!J201</f>
        <v>1170</v>
      </c>
      <c r="G201" s="4">
        <f>ADHI.JK!J201</f>
        <v>800</v>
      </c>
      <c r="H201" s="4">
        <f>ADMF.JK!J201</f>
        <v>10700</v>
      </c>
      <c r="I201" s="4">
        <f>ADMG.JK!J201</f>
        <v>192</v>
      </c>
      <c r="J201" s="4">
        <f>AGRO.JK!J201</f>
        <v>168</v>
      </c>
      <c r="K201" s="4">
        <f>AHAP.JK!J201</f>
        <v>84</v>
      </c>
      <c r="L201" s="4">
        <f>AIMS.JK!J201</f>
        <v>100</v>
      </c>
      <c r="M201" s="4">
        <f>AISA.JK!J201</f>
        <v>710</v>
      </c>
      <c r="N201" s="4">
        <f>AKKU.JK!J201</f>
        <v>138</v>
      </c>
      <c r="O201" s="4">
        <f>AKPI.JK!J201</f>
        <v>890</v>
      </c>
      <c r="P201" s="4">
        <f>KLBF.JK!J201</f>
        <v>3125</v>
      </c>
      <c r="Q201" s="4">
        <f>KOIN.JK!J201</f>
        <v>177</v>
      </c>
      <c r="R201" s="4">
        <f>KONI.JK!J201</f>
        <v>100</v>
      </c>
      <c r="S201" s="4">
        <f>KPIG.JK!J201</f>
        <v>550</v>
      </c>
      <c r="T201" s="4">
        <f>KREN.JK!J201</f>
        <v>680</v>
      </c>
      <c r="U201" s="4">
        <f>LAMI.JK!J201</f>
        <v>200</v>
      </c>
      <c r="V201" s="4">
        <f>LAPD.JK!J201</f>
        <v>181</v>
      </c>
      <c r="W201" s="4">
        <f>LCGP.JK!J201</f>
        <v>50</v>
      </c>
      <c r="X201" s="4">
        <f>LION.JK!J201</f>
        <v>4600</v>
      </c>
      <c r="Y201" s="4">
        <f>LMAS.JK!J201</f>
        <v>51</v>
      </c>
    </row>
    <row r="202" spans="1:25" x14ac:dyDescent="0.2">
      <c r="A202" s="78">
        <v>40613</v>
      </c>
      <c r="B202" s="4">
        <v>3555.18</v>
      </c>
      <c r="C202" s="4">
        <f>AALI.JK!J202</f>
        <v>22050</v>
      </c>
      <c r="D202" s="4">
        <f>ABDA.JK!J202</f>
        <v>550</v>
      </c>
      <c r="E202" s="4">
        <f>ACES.JK!J202</f>
        <v>2600</v>
      </c>
      <c r="F202" s="4">
        <f>ADES.JK!J202</f>
        <v>1170</v>
      </c>
      <c r="G202" s="4">
        <f>ADHI.JK!J202</f>
        <v>790</v>
      </c>
      <c r="H202" s="4">
        <f>ADMF.JK!J202</f>
        <v>10600</v>
      </c>
      <c r="I202" s="4">
        <f>ADMG.JK!J202</f>
        <v>194</v>
      </c>
      <c r="J202" s="4">
        <f>AGRO.JK!J202</f>
        <v>173</v>
      </c>
      <c r="K202" s="4">
        <f>AHAP.JK!J202</f>
        <v>128</v>
      </c>
      <c r="L202" s="4">
        <f>AIMS.JK!J202</f>
        <v>100</v>
      </c>
      <c r="M202" s="4">
        <f>AISA.JK!J202</f>
        <v>710</v>
      </c>
      <c r="N202" s="4">
        <f>AKKU.JK!J202</f>
        <v>141</v>
      </c>
      <c r="O202" s="4">
        <f>AKPI.JK!J202</f>
        <v>890</v>
      </c>
      <c r="P202" s="4">
        <f>KLBF.JK!J202</f>
        <v>3100</v>
      </c>
      <c r="Q202" s="4">
        <f>KOIN.JK!J202</f>
        <v>185</v>
      </c>
      <c r="R202" s="4">
        <f>KONI.JK!J202</f>
        <v>100</v>
      </c>
      <c r="S202" s="4">
        <f>KPIG.JK!J202</f>
        <v>520</v>
      </c>
      <c r="T202" s="4">
        <f>KREN.JK!J202</f>
        <v>680</v>
      </c>
      <c r="U202" s="4">
        <f>LAMI.JK!J202</f>
        <v>179</v>
      </c>
      <c r="V202" s="4">
        <f>LAPD.JK!J202</f>
        <v>240</v>
      </c>
      <c r="W202" s="4">
        <f>LCGP.JK!J202</f>
        <v>50</v>
      </c>
      <c r="X202" s="4">
        <f>LION.JK!J202</f>
        <v>4600</v>
      </c>
      <c r="Y202" s="4">
        <f>LMAS.JK!J202</f>
        <v>50</v>
      </c>
    </row>
    <row r="203" spans="1:25" x14ac:dyDescent="0.2">
      <c r="A203" s="78">
        <v>40612</v>
      </c>
      <c r="B203" s="4">
        <v>3554.18</v>
      </c>
      <c r="C203" s="4">
        <f>AALI.JK!J203</f>
        <v>22700</v>
      </c>
      <c r="D203" s="4">
        <f>ABDA.JK!J203</f>
        <v>550</v>
      </c>
      <c r="E203" s="4">
        <f>ACES.JK!J203</f>
        <v>2300</v>
      </c>
      <c r="F203" s="4">
        <f>ADES.JK!J203</f>
        <v>1170</v>
      </c>
      <c r="G203" s="4">
        <f>ADHI.JK!J203</f>
        <v>790</v>
      </c>
      <c r="H203" s="4">
        <f>ADMF.JK!J203</f>
        <v>10500</v>
      </c>
      <c r="I203" s="4">
        <f>ADMG.JK!J203</f>
        <v>194</v>
      </c>
      <c r="J203" s="4">
        <f>AGRO.JK!J203</f>
        <v>174</v>
      </c>
      <c r="K203" s="4">
        <f>AHAP.JK!J203</f>
        <v>132</v>
      </c>
      <c r="L203" s="4">
        <f>AIMS.JK!J203</f>
        <v>100</v>
      </c>
      <c r="M203" s="4">
        <f>AISA.JK!J203</f>
        <v>720</v>
      </c>
      <c r="N203" s="4">
        <f>AKKU.JK!J203</f>
        <v>145</v>
      </c>
      <c r="O203" s="4">
        <f>AKPI.JK!J203</f>
        <v>890</v>
      </c>
      <c r="P203" s="4">
        <f>KLBF.JK!J203</f>
        <v>3050</v>
      </c>
      <c r="Q203" s="4">
        <f>KOIN.JK!J203</f>
        <v>192</v>
      </c>
      <c r="R203" s="4">
        <f>KONI.JK!J203</f>
        <v>100</v>
      </c>
      <c r="S203" s="4">
        <f>KPIG.JK!J203</f>
        <v>520</v>
      </c>
      <c r="T203" s="4">
        <f>KREN.JK!J203</f>
        <v>690</v>
      </c>
      <c r="U203" s="4">
        <f>LAMI.JK!J203</f>
        <v>179</v>
      </c>
      <c r="V203" s="4">
        <f>LAPD.JK!J203</f>
        <v>250</v>
      </c>
      <c r="W203" s="4">
        <f>LCGP.JK!J203</f>
        <v>50</v>
      </c>
      <c r="X203" s="4">
        <f>LION.JK!J203</f>
        <v>4600</v>
      </c>
      <c r="Y203" s="4">
        <f>LMAS.JK!J203</f>
        <v>50</v>
      </c>
    </row>
    <row r="204" spans="1:25" x14ac:dyDescent="0.2">
      <c r="A204" s="78">
        <v>40611</v>
      </c>
      <c r="B204" s="4">
        <v>3553.18</v>
      </c>
      <c r="C204" s="4">
        <f>AALI.JK!J204</f>
        <v>23300</v>
      </c>
      <c r="D204" s="4">
        <f>ABDA.JK!J204</f>
        <v>550</v>
      </c>
      <c r="E204" s="4">
        <f>ACES.JK!J204</f>
        <v>2600</v>
      </c>
      <c r="F204" s="4">
        <f>ADES.JK!J204</f>
        <v>1180</v>
      </c>
      <c r="G204" s="4">
        <f>ADHI.JK!J204</f>
        <v>800</v>
      </c>
      <c r="H204" s="4">
        <f>ADMF.JK!J204</f>
        <v>10600</v>
      </c>
      <c r="I204" s="4">
        <f>ADMG.JK!J204</f>
        <v>196</v>
      </c>
      <c r="J204" s="4">
        <f>AGRO.JK!J204</f>
        <v>149</v>
      </c>
      <c r="K204" s="4">
        <f>AHAP.JK!J204</f>
        <v>119</v>
      </c>
      <c r="L204" s="4">
        <f>AIMS.JK!J204</f>
        <v>120</v>
      </c>
      <c r="M204" s="4">
        <f>AISA.JK!J204</f>
        <v>740</v>
      </c>
      <c r="N204" s="4">
        <f>AKKU.JK!J204</f>
        <v>141</v>
      </c>
      <c r="O204" s="4">
        <f>AKPI.JK!J204</f>
        <v>880</v>
      </c>
      <c r="P204" s="4">
        <f>KLBF.JK!J204</f>
        <v>3000</v>
      </c>
      <c r="Q204" s="4">
        <f>KOIN.JK!J204</f>
        <v>195</v>
      </c>
      <c r="R204" s="4">
        <f>KONI.JK!J204</f>
        <v>100</v>
      </c>
      <c r="S204" s="4">
        <f>KPIG.JK!J204</f>
        <v>500</v>
      </c>
      <c r="T204" s="4">
        <f>KREN.JK!J204</f>
        <v>700</v>
      </c>
      <c r="U204" s="4">
        <f>LAMI.JK!J204</f>
        <v>181</v>
      </c>
      <c r="V204" s="4">
        <f>LAPD.JK!J204</f>
        <v>250</v>
      </c>
      <c r="W204" s="4">
        <f>LCGP.JK!J204</f>
        <v>50</v>
      </c>
      <c r="X204" s="4">
        <f>LION.JK!J204</f>
        <v>4600</v>
      </c>
      <c r="Y204" s="4">
        <f>LMAS.JK!J204</f>
        <v>50</v>
      </c>
    </row>
    <row r="205" spans="1:25" x14ac:dyDescent="0.2">
      <c r="A205" s="78">
        <v>40610</v>
      </c>
      <c r="B205" s="4">
        <v>3552.18</v>
      </c>
      <c r="C205" s="4">
        <f>AALI.JK!J205</f>
        <v>23050</v>
      </c>
      <c r="D205" s="4">
        <f>ABDA.JK!J205</f>
        <v>540</v>
      </c>
      <c r="E205" s="4">
        <f>ACES.JK!J205</f>
        <v>2525</v>
      </c>
      <c r="F205" s="4">
        <f>ADES.JK!J205</f>
        <v>1150</v>
      </c>
      <c r="G205" s="4">
        <f>ADHI.JK!J205</f>
        <v>790</v>
      </c>
      <c r="H205" s="4">
        <f>ADMF.JK!J205</f>
        <v>10650</v>
      </c>
      <c r="I205" s="4">
        <f>ADMG.JK!J205</f>
        <v>192</v>
      </c>
      <c r="J205" s="4">
        <f>AGRO.JK!J205</f>
        <v>151</v>
      </c>
      <c r="K205" s="4">
        <f>AHAP.JK!J205</f>
        <v>124</v>
      </c>
      <c r="L205" s="4">
        <f>AIMS.JK!J205</f>
        <v>120</v>
      </c>
      <c r="M205" s="4">
        <f>AISA.JK!J205</f>
        <v>750</v>
      </c>
      <c r="N205" s="4">
        <f>AKKU.JK!J205</f>
        <v>136</v>
      </c>
      <c r="O205" s="4">
        <f>AKPI.JK!J205</f>
        <v>890</v>
      </c>
      <c r="P205" s="4">
        <f>KLBF.JK!J205</f>
        <v>2925</v>
      </c>
      <c r="Q205" s="4">
        <f>KOIN.JK!J205</f>
        <v>195</v>
      </c>
      <c r="R205" s="4">
        <f>KONI.JK!J205</f>
        <v>100</v>
      </c>
      <c r="S205" s="4">
        <f>KPIG.JK!J205</f>
        <v>530</v>
      </c>
      <c r="T205" s="4">
        <f>KREN.JK!J205</f>
        <v>700</v>
      </c>
      <c r="U205" s="4">
        <f>LAMI.JK!J205</f>
        <v>180</v>
      </c>
      <c r="V205" s="4">
        <f>LAPD.JK!J205</f>
        <v>177</v>
      </c>
      <c r="W205" s="4">
        <f>LCGP.JK!J205</f>
        <v>50</v>
      </c>
      <c r="X205" s="4">
        <f>LION.JK!J205</f>
        <v>4600</v>
      </c>
      <c r="Y205" s="4">
        <f>LMAS.JK!J205</f>
        <v>50</v>
      </c>
    </row>
    <row r="206" spans="1:25" x14ac:dyDescent="0.2">
      <c r="A206" s="78">
        <v>40609</v>
      </c>
      <c r="B206" s="4">
        <v>3551.18</v>
      </c>
      <c r="C206" s="4">
        <f>AALI.JK!J206</f>
        <v>23000</v>
      </c>
      <c r="D206" s="4">
        <f>ABDA.JK!J206</f>
        <v>550</v>
      </c>
      <c r="E206" s="4">
        <f>ACES.JK!J206</f>
        <v>2400</v>
      </c>
      <c r="F206" s="4">
        <f>ADES.JK!J206</f>
        <v>1140</v>
      </c>
      <c r="G206" s="4">
        <f>ADHI.JK!J206</f>
        <v>790</v>
      </c>
      <c r="H206" s="4">
        <f>ADMF.JK!J206</f>
        <v>10600</v>
      </c>
      <c r="I206" s="4">
        <f>ADMG.JK!J206</f>
        <v>189</v>
      </c>
      <c r="J206" s="4">
        <f>AGRO.JK!J206</f>
        <v>154</v>
      </c>
      <c r="K206" s="4">
        <f>AHAP.JK!J206</f>
        <v>120</v>
      </c>
      <c r="L206" s="4">
        <f>AIMS.JK!J206</f>
        <v>120</v>
      </c>
      <c r="M206" s="4">
        <f>AISA.JK!J206</f>
        <v>790</v>
      </c>
      <c r="N206" s="4">
        <f>AKKU.JK!J206</f>
        <v>180</v>
      </c>
      <c r="O206" s="4">
        <f>AKPI.JK!J206</f>
        <v>890</v>
      </c>
      <c r="P206" s="4">
        <f>KLBF.JK!J206</f>
        <v>2900</v>
      </c>
      <c r="Q206" s="4">
        <f>KOIN.JK!J206</f>
        <v>179</v>
      </c>
      <c r="R206" s="4">
        <f>KONI.JK!J206</f>
        <v>100</v>
      </c>
      <c r="S206" s="4">
        <f>KPIG.JK!J206</f>
        <v>520</v>
      </c>
      <c r="T206" s="4">
        <f>KREN.JK!J206</f>
        <v>690</v>
      </c>
      <c r="U206" s="4">
        <f>LAMI.JK!J206</f>
        <v>171</v>
      </c>
      <c r="V206" s="4">
        <f>LAPD.JK!J206</f>
        <v>177</v>
      </c>
      <c r="W206" s="4">
        <f>LCGP.JK!J206</f>
        <v>50</v>
      </c>
      <c r="X206" s="4">
        <f>LION.JK!J206</f>
        <v>4600</v>
      </c>
      <c r="Y206" s="4">
        <f>LMAS.JK!J206</f>
        <v>50</v>
      </c>
    </row>
    <row r="207" spans="1:25" x14ac:dyDescent="0.2">
      <c r="A207" s="78">
        <v>40606</v>
      </c>
      <c r="B207" s="4">
        <v>3548.18</v>
      </c>
      <c r="C207" s="4">
        <f>AALI.JK!J207</f>
        <v>22600</v>
      </c>
      <c r="D207" s="4">
        <f>ABDA.JK!J207</f>
        <v>550</v>
      </c>
      <c r="E207" s="4">
        <f>ACES.JK!J207</f>
        <v>2450</v>
      </c>
      <c r="F207" s="4">
        <f>ADES.JK!J207</f>
        <v>1150</v>
      </c>
      <c r="G207" s="4">
        <f>ADHI.JK!J207</f>
        <v>790</v>
      </c>
      <c r="H207" s="4">
        <f>ADMF.JK!J207</f>
        <v>10600</v>
      </c>
      <c r="I207" s="4">
        <f>ADMG.JK!J207</f>
        <v>189</v>
      </c>
      <c r="J207" s="4">
        <f>AGRO.JK!J207</f>
        <v>164</v>
      </c>
      <c r="K207" s="4">
        <f>AHAP.JK!J207</f>
        <v>121</v>
      </c>
      <c r="L207" s="4">
        <f>AIMS.JK!J207</f>
        <v>120</v>
      </c>
      <c r="M207" s="4">
        <f>AISA.JK!J207</f>
        <v>760</v>
      </c>
      <c r="N207" s="4">
        <f>AKKU.JK!J207</f>
        <v>164</v>
      </c>
      <c r="O207" s="4">
        <f>AKPI.JK!J207</f>
        <v>890</v>
      </c>
      <c r="P207" s="4">
        <f>KLBF.JK!J207</f>
        <v>2925</v>
      </c>
      <c r="Q207" s="4">
        <f>KOIN.JK!J207</f>
        <v>177</v>
      </c>
      <c r="R207" s="4">
        <f>KONI.JK!J207</f>
        <v>100</v>
      </c>
      <c r="S207" s="4">
        <f>KPIG.JK!J207</f>
        <v>530</v>
      </c>
      <c r="T207" s="4">
        <f>KREN.JK!J207</f>
        <v>690</v>
      </c>
      <c r="U207" s="4">
        <f>LAMI.JK!J207</f>
        <v>171</v>
      </c>
      <c r="V207" s="4">
        <f>LAPD.JK!J207</f>
        <v>250</v>
      </c>
      <c r="W207" s="4">
        <f>LCGP.JK!J207</f>
        <v>50</v>
      </c>
      <c r="X207" s="4">
        <f>LION.JK!J207</f>
        <v>4600</v>
      </c>
      <c r="Y207" s="4">
        <f>LMAS.JK!J207</f>
        <v>51</v>
      </c>
    </row>
    <row r="208" spans="1:25" x14ac:dyDescent="0.2">
      <c r="A208" s="78">
        <v>40605</v>
      </c>
      <c r="B208" s="4">
        <v>3547.18</v>
      </c>
      <c r="C208" s="4">
        <f>AALI.JK!J208</f>
        <v>22100</v>
      </c>
      <c r="D208" s="4">
        <f>ABDA.JK!J208</f>
        <v>540</v>
      </c>
      <c r="E208" s="4">
        <f>ACES.JK!J208</f>
        <v>2450</v>
      </c>
      <c r="F208" s="4">
        <f>ADES.JK!J208</f>
        <v>1060</v>
      </c>
      <c r="G208" s="4">
        <f>ADHI.JK!J208</f>
        <v>790</v>
      </c>
      <c r="H208" s="4">
        <f>ADMF.JK!J208</f>
        <v>10400</v>
      </c>
      <c r="I208" s="4">
        <f>ADMG.JK!J208</f>
        <v>189</v>
      </c>
      <c r="J208" s="4">
        <f>AGRO.JK!J208</f>
        <v>154</v>
      </c>
      <c r="K208" s="4">
        <f>AHAP.JK!J208</f>
        <v>120</v>
      </c>
      <c r="L208" s="4">
        <f>AIMS.JK!J208</f>
        <v>100</v>
      </c>
      <c r="M208" s="4">
        <f>AISA.JK!J208</f>
        <v>750</v>
      </c>
      <c r="N208" s="4">
        <f>AKKU.JK!J208</f>
        <v>160</v>
      </c>
      <c r="O208" s="4">
        <f>AKPI.JK!J208</f>
        <v>910</v>
      </c>
      <c r="P208" s="4">
        <f>KLBF.JK!J208</f>
        <v>2950</v>
      </c>
      <c r="Q208" s="4">
        <f>KOIN.JK!J208</f>
        <v>170</v>
      </c>
      <c r="R208" s="4">
        <f>KONI.JK!J208</f>
        <v>162</v>
      </c>
      <c r="S208" s="4">
        <f>KPIG.JK!J208</f>
        <v>495</v>
      </c>
      <c r="T208" s="4">
        <f>KREN.JK!J208</f>
        <v>680</v>
      </c>
      <c r="U208" s="4">
        <f>LAMI.JK!J208</f>
        <v>178</v>
      </c>
      <c r="V208" s="4">
        <f>LAPD.JK!J208</f>
        <v>178</v>
      </c>
      <c r="W208" s="4">
        <f>LCGP.JK!J208</f>
        <v>50</v>
      </c>
      <c r="X208" s="4">
        <f>LION.JK!J208</f>
        <v>4700</v>
      </c>
      <c r="Y208" s="4">
        <f>LMAS.JK!J208</f>
        <v>50</v>
      </c>
    </row>
    <row r="209" spans="1:25" x14ac:dyDescent="0.2">
      <c r="A209" s="78">
        <v>40604</v>
      </c>
      <c r="B209" s="4">
        <v>3546.18</v>
      </c>
      <c r="C209" s="4">
        <f>AALI.JK!J209</f>
        <v>22050</v>
      </c>
      <c r="D209" s="4">
        <f>ABDA.JK!J209</f>
        <v>550</v>
      </c>
      <c r="E209" s="4">
        <f>ACES.JK!J209</f>
        <v>2400</v>
      </c>
      <c r="F209" s="4">
        <f>ADES.JK!J209</f>
        <v>1060</v>
      </c>
      <c r="G209" s="4">
        <f>ADHI.JK!J209</f>
        <v>800</v>
      </c>
      <c r="H209" s="4">
        <f>ADMF.JK!J209</f>
        <v>10600</v>
      </c>
      <c r="I209" s="4">
        <f>ADMG.JK!J209</f>
        <v>190</v>
      </c>
      <c r="J209" s="4">
        <f>AGRO.JK!J209</f>
        <v>142</v>
      </c>
      <c r="K209" s="4">
        <f>AHAP.JK!J209</f>
        <v>104</v>
      </c>
      <c r="L209" s="4">
        <f>AIMS.JK!J209</f>
        <v>135</v>
      </c>
      <c r="M209" s="4">
        <f>AISA.JK!J209</f>
        <v>750</v>
      </c>
      <c r="N209" s="4">
        <f>AKKU.JK!J209</f>
        <v>160</v>
      </c>
      <c r="O209" s="4">
        <f>AKPI.JK!J209</f>
        <v>930</v>
      </c>
      <c r="P209" s="4">
        <f>KLBF.JK!J209</f>
        <v>2950</v>
      </c>
      <c r="Q209" s="4">
        <f>KOIN.JK!J209</f>
        <v>184</v>
      </c>
      <c r="R209" s="4">
        <f>KONI.JK!J209</f>
        <v>162</v>
      </c>
      <c r="S209" s="4">
        <f>KPIG.JK!J209</f>
        <v>540</v>
      </c>
      <c r="T209" s="4">
        <f>KREN.JK!J209</f>
        <v>660</v>
      </c>
      <c r="U209" s="4">
        <f>LAMI.JK!J209</f>
        <v>173</v>
      </c>
      <c r="V209" s="4">
        <f>LAPD.JK!J209</f>
        <v>250</v>
      </c>
      <c r="W209" s="4">
        <f>LCGP.JK!J209</f>
        <v>50</v>
      </c>
      <c r="X209" s="4">
        <f>LION.JK!J209</f>
        <v>4700</v>
      </c>
      <c r="Y209" s="4">
        <f>LMAS.JK!J209</f>
        <v>50</v>
      </c>
    </row>
    <row r="210" spans="1:25" x14ac:dyDescent="0.2">
      <c r="A210" s="78">
        <v>40603</v>
      </c>
      <c r="B210" s="4">
        <v>3545.18</v>
      </c>
      <c r="C210" s="4">
        <f>AALI.JK!J210</f>
        <v>22250</v>
      </c>
      <c r="D210" s="4">
        <f>ABDA.JK!J210</f>
        <v>560</v>
      </c>
      <c r="E210" s="4">
        <f>ACES.JK!J210</f>
        <v>2350</v>
      </c>
      <c r="F210" s="4">
        <f>ADES.JK!J210</f>
        <v>1070</v>
      </c>
      <c r="G210" s="4">
        <f>ADHI.JK!J210</f>
        <v>830</v>
      </c>
      <c r="H210" s="4">
        <f>ADMF.JK!J210</f>
        <v>10800</v>
      </c>
      <c r="I210" s="4">
        <f>ADMG.JK!J210</f>
        <v>191</v>
      </c>
      <c r="J210" s="4">
        <f>AGRO.JK!J210</f>
        <v>141</v>
      </c>
      <c r="K210" s="4">
        <f>AHAP.JK!J210</f>
        <v>110</v>
      </c>
      <c r="L210" s="4">
        <f>AIMS.JK!J210</f>
        <v>130</v>
      </c>
      <c r="M210" s="4">
        <f>AISA.JK!J210</f>
        <v>740</v>
      </c>
      <c r="N210" s="4">
        <f>AKKU.JK!J210</f>
        <v>150</v>
      </c>
      <c r="O210" s="4">
        <f>AKPI.JK!J210</f>
        <v>930</v>
      </c>
      <c r="P210" s="4">
        <f>KLBF.JK!J210</f>
        <v>2925</v>
      </c>
      <c r="Q210" s="4">
        <f>KOIN.JK!J210</f>
        <v>178</v>
      </c>
      <c r="R210" s="4">
        <f>KONI.JK!J210</f>
        <v>162</v>
      </c>
      <c r="S210" s="4">
        <f>KPIG.JK!J210</f>
        <v>550</v>
      </c>
      <c r="T210" s="4">
        <f>KREN.JK!J210</f>
        <v>670</v>
      </c>
      <c r="U210" s="4">
        <f>LAMI.JK!J210</f>
        <v>180</v>
      </c>
      <c r="V210" s="4">
        <f>LAPD.JK!J210</f>
        <v>235</v>
      </c>
      <c r="W210" s="4">
        <f>LCGP.JK!J210</f>
        <v>50</v>
      </c>
      <c r="X210" s="4">
        <f>LION.JK!J210</f>
        <v>4600</v>
      </c>
      <c r="Y210" s="4">
        <f>LMAS.JK!J210</f>
        <v>51</v>
      </c>
    </row>
    <row r="211" spans="1:25" x14ac:dyDescent="0.2">
      <c r="A211" s="78">
        <v>40602</v>
      </c>
      <c r="B211" s="4">
        <v>3544.18</v>
      </c>
      <c r="C211" s="4">
        <f>AALI.JK!J211</f>
        <v>21850</v>
      </c>
      <c r="D211" s="4">
        <f>ABDA.JK!J211</f>
        <v>560</v>
      </c>
      <c r="E211" s="4">
        <f>ACES.JK!J211</f>
        <v>2500</v>
      </c>
      <c r="F211" s="4">
        <f>ADES.JK!J211</f>
        <v>1040</v>
      </c>
      <c r="G211" s="4">
        <f>ADHI.JK!J211</f>
        <v>830</v>
      </c>
      <c r="H211" s="4">
        <f>ADMF.JK!J211</f>
        <v>10500</v>
      </c>
      <c r="I211" s="4">
        <f>ADMG.JK!J211</f>
        <v>191</v>
      </c>
      <c r="J211" s="4">
        <f>AGRO.JK!J211</f>
        <v>141</v>
      </c>
      <c r="K211" s="4">
        <f>AHAP.JK!J211</f>
        <v>109</v>
      </c>
      <c r="L211" s="4">
        <f>AIMS.JK!J211</f>
        <v>130</v>
      </c>
      <c r="M211" s="4">
        <f>AISA.JK!J211</f>
        <v>740</v>
      </c>
      <c r="N211" s="4">
        <f>AKKU.JK!J211</f>
        <v>150</v>
      </c>
      <c r="O211" s="4">
        <f>AKPI.JK!J211</f>
        <v>930</v>
      </c>
      <c r="P211" s="4">
        <f>KLBF.JK!J211</f>
        <v>2925</v>
      </c>
      <c r="Q211" s="4">
        <f>KOIN.JK!J211</f>
        <v>178</v>
      </c>
      <c r="R211" s="4">
        <f>KONI.JK!J211</f>
        <v>162</v>
      </c>
      <c r="S211" s="4">
        <f>KPIG.JK!J211</f>
        <v>560</v>
      </c>
      <c r="T211" s="4">
        <f>KREN.JK!J211</f>
        <v>660</v>
      </c>
      <c r="U211" s="4">
        <f>LAMI.JK!J211</f>
        <v>180</v>
      </c>
      <c r="V211" s="4">
        <f>LAPD.JK!J211</f>
        <v>250</v>
      </c>
      <c r="W211" s="4">
        <f>LCGP.JK!J211</f>
        <v>50</v>
      </c>
      <c r="X211" s="4">
        <f>LION.JK!J211</f>
        <v>4600</v>
      </c>
      <c r="Y211" s="4">
        <f>LMAS.JK!J211</f>
        <v>50</v>
      </c>
    </row>
    <row r="212" spans="1:25" x14ac:dyDescent="0.2">
      <c r="A212" s="78">
        <v>40599</v>
      </c>
      <c r="B212" s="4">
        <v>3541.18</v>
      </c>
      <c r="C212" s="4">
        <f>AALI.JK!J212</f>
        <v>21450</v>
      </c>
      <c r="D212" s="4">
        <f>ABDA.JK!J212</f>
        <v>580</v>
      </c>
      <c r="E212" s="4">
        <f>ACES.JK!J212</f>
        <v>2350</v>
      </c>
      <c r="F212" s="4">
        <f>ADES.JK!J212</f>
        <v>1040</v>
      </c>
      <c r="G212" s="4">
        <f>ADHI.JK!J212</f>
        <v>840</v>
      </c>
      <c r="H212" s="4">
        <f>ADMF.JK!J212</f>
        <v>10600</v>
      </c>
      <c r="I212" s="4">
        <f>ADMG.JK!J212</f>
        <v>194</v>
      </c>
      <c r="J212" s="4">
        <f>AGRO.JK!J212</f>
        <v>141</v>
      </c>
      <c r="K212" s="4">
        <f>AHAP.JK!J212</f>
        <v>118</v>
      </c>
      <c r="L212" s="4">
        <f>AIMS.JK!J212</f>
        <v>130</v>
      </c>
      <c r="M212" s="4">
        <f>AISA.JK!J212</f>
        <v>740</v>
      </c>
      <c r="N212" s="4">
        <f>AKKU.JK!J212</f>
        <v>160</v>
      </c>
      <c r="O212" s="4">
        <f>AKPI.JK!J212</f>
        <v>930</v>
      </c>
      <c r="P212" s="4">
        <f>KLBF.JK!J212</f>
        <v>2875</v>
      </c>
      <c r="Q212" s="4">
        <f>KOIN.JK!J212</f>
        <v>178</v>
      </c>
      <c r="R212" s="4">
        <f>KONI.JK!J212</f>
        <v>162</v>
      </c>
      <c r="S212" s="4">
        <f>KPIG.JK!J212</f>
        <v>560</v>
      </c>
      <c r="T212" s="4">
        <f>KREN.JK!J212</f>
        <v>660</v>
      </c>
      <c r="U212" s="4">
        <f>LAMI.JK!J212</f>
        <v>160</v>
      </c>
      <c r="V212" s="4">
        <f>LAPD.JK!J212</f>
        <v>290</v>
      </c>
      <c r="W212" s="4">
        <f>LCGP.JK!J212</f>
        <v>50</v>
      </c>
      <c r="X212" s="4">
        <f>LION.JK!J212</f>
        <v>4600</v>
      </c>
      <c r="Y212" s="4">
        <f>LMAS.JK!J212</f>
        <v>50</v>
      </c>
    </row>
    <row r="213" spans="1:25" x14ac:dyDescent="0.2">
      <c r="A213" s="78">
        <v>40598</v>
      </c>
      <c r="B213" s="4">
        <v>3540.18</v>
      </c>
      <c r="C213" s="4">
        <f>AALI.JK!J213</f>
        <v>21700</v>
      </c>
      <c r="D213" s="4">
        <f>ABDA.JK!J213</f>
        <v>550</v>
      </c>
      <c r="E213" s="4">
        <f>ACES.JK!J213</f>
        <v>2350</v>
      </c>
      <c r="F213" s="4">
        <f>ADES.JK!J213</f>
        <v>1050</v>
      </c>
      <c r="G213" s="4">
        <f>ADHI.JK!J213</f>
        <v>820</v>
      </c>
      <c r="H213" s="4">
        <f>ADMF.JK!J213</f>
        <v>10500</v>
      </c>
      <c r="I213" s="4">
        <f>ADMG.JK!J213</f>
        <v>194</v>
      </c>
      <c r="J213" s="4">
        <f>AGRO.JK!J213</f>
        <v>141</v>
      </c>
      <c r="K213" s="4">
        <f>AHAP.JK!J213</f>
        <v>106</v>
      </c>
      <c r="L213" s="4">
        <f>AIMS.JK!J213</f>
        <v>130</v>
      </c>
      <c r="M213" s="4">
        <f>AISA.JK!J213</f>
        <v>750</v>
      </c>
      <c r="N213" s="4">
        <f>AKKU.JK!J213</f>
        <v>150</v>
      </c>
      <c r="O213" s="4">
        <f>AKPI.JK!J213</f>
        <v>930</v>
      </c>
      <c r="P213" s="4">
        <f>KLBF.JK!J213</f>
        <v>2900</v>
      </c>
      <c r="Q213" s="4">
        <f>KOIN.JK!J213</f>
        <v>190</v>
      </c>
      <c r="R213" s="4">
        <f>KONI.JK!J213</f>
        <v>162</v>
      </c>
      <c r="S213" s="4">
        <f>KPIG.JK!J213</f>
        <v>570</v>
      </c>
      <c r="T213" s="4">
        <f>KREN.JK!J213</f>
        <v>650</v>
      </c>
      <c r="U213" s="4">
        <f>LAMI.JK!J213</f>
        <v>160</v>
      </c>
      <c r="V213" s="4">
        <f>LAPD.JK!J213</f>
        <v>250</v>
      </c>
      <c r="W213" s="4">
        <f>LCGP.JK!J213</f>
        <v>50</v>
      </c>
      <c r="X213" s="4">
        <f>LION.JK!J213</f>
        <v>4600</v>
      </c>
      <c r="Y213" s="4">
        <f>LMAS.JK!J213</f>
        <v>50</v>
      </c>
    </row>
    <row r="214" spans="1:25" x14ac:dyDescent="0.2">
      <c r="A214" s="78">
        <v>40597</v>
      </c>
      <c r="B214" s="4">
        <v>3539.18</v>
      </c>
      <c r="C214" s="4">
        <f>AALI.JK!J214</f>
        <v>22200</v>
      </c>
      <c r="D214" s="4">
        <f>ABDA.JK!J214</f>
        <v>550</v>
      </c>
      <c r="E214" s="4">
        <f>ACES.JK!J214</f>
        <v>2400</v>
      </c>
      <c r="F214" s="4">
        <f>ADES.JK!J214</f>
        <v>1040</v>
      </c>
      <c r="G214" s="4">
        <f>ADHI.JK!J214</f>
        <v>850</v>
      </c>
      <c r="H214" s="4">
        <f>ADMF.JK!J214</f>
        <v>10500</v>
      </c>
      <c r="I214" s="4">
        <f>ADMG.JK!J214</f>
        <v>197</v>
      </c>
      <c r="J214" s="4">
        <f>AGRO.JK!J214</f>
        <v>144</v>
      </c>
      <c r="K214" s="4">
        <f>AHAP.JK!J214</f>
        <v>108</v>
      </c>
      <c r="L214" s="4">
        <f>AIMS.JK!J214</f>
        <v>130</v>
      </c>
      <c r="M214" s="4">
        <f>AISA.JK!J214</f>
        <v>750</v>
      </c>
      <c r="N214" s="4">
        <f>AKKU.JK!J214</f>
        <v>127</v>
      </c>
      <c r="O214" s="4">
        <f>AKPI.JK!J214</f>
        <v>930</v>
      </c>
      <c r="P214" s="4">
        <f>KLBF.JK!J214</f>
        <v>2925</v>
      </c>
      <c r="Q214" s="4">
        <f>KOIN.JK!J214</f>
        <v>198</v>
      </c>
      <c r="R214" s="4">
        <f>KONI.JK!J214</f>
        <v>162</v>
      </c>
      <c r="S214" s="4">
        <f>KPIG.JK!J214</f>
        <v>560</v>
      </c>
      <c r="T214" s="4">
        <f>KREN.JK!J214</f>
        <v>660</v>
      </c>
      <c r="U214" s="4">
        <f>LAMI.JK!J214</f>
        <v>161</v>
      </c>
      <c r="V214" s="4">
        <f>LAPD.JK!J214</f>
        <v>235</v>
      </c>
      <c r="W214" s="4">
        <f>LCGP.JK!J214</f>
        <v>50</v>
      </c>
      <c r="X214" s="4">
        <f>LION.JK!J214</f>
        <v>4600</v>
      </c>
      <c r="Y214" s="4">
        <f>LMAS.JK!J214</f>
        <v>50</v>
      </c>
    </row>
    <row r="215" spans="1:25" x14ac:dyDescent="0.2">
      <c r="A215" s="78">
        <v>40596</v>
      </c>
      <c r="B215" s="4">
        <v>3538.18</v>
      </c>
      <c r="C215" s="4">
        <f>AALI.JK!J215</f>
        <v>22250</v>
      </c>
      <c r="D215" s="4">
        <f>ABDA.JK!J215</f>
        <v>550</v>
      </c>
      <c r="E215" s="4">
        <f>ACES.JK!J215</f>
        <v>2400</v>
      </c>
      <c r="F215" s="4">
        <f>ADES.JK!J215</f>
        <v>1040</v>
      </c>
      <c r="G215" s="4">
        <f>ADHI.JK!J215</f>
        <v>810</v>
      </c>
      <c r="H215" s="4">
        <f>ADMF.JK!J215</f>
        <v>10400</v>
      </c>
      <c r="I215" s="4">
        <f>ADMG.JK!J215</f>
        <v>197</v>
      </c>
      <c r="J215" s="4">
        <f>AGRO.JK!J215</f>
        <v>145</v>
      </c>
      <c r="K215" s="4">
        <f>AHAP.JK!J215</f>
        <v>112</v>
      </c>
      <c r="L215" s="4">
        <f>AIMS.JK!J215</f>
        <v>100</v>
      </c>
      <c r="M215" s="4">
        <f>AISA.JK!J215</f>
        <v>750</v>
      </c>
      <c r="N215" s="4">
        <f>AKKU.JK!J215</f>
        <v>150</v>
      </c>
      <c r="O215" s="4">
        <f>AKPI.JK!J215</f>
        <v>930</v>
      </c>
      <c r="P215" s="4">
        <f>KLBF.JK!J215</f>
        <v>2850</v>
      </c>
      <c r="Q215" s="4">
        <f>KOIN.JK!J215</f>
        <v>199</v>
      </c>
      <c r="R215" s="4">
        <f>KONI.JK!J215</f>
        <v>162</v>
      </c>
      <c r="S215" s="4">
        <f>KPIG.JK!J215</f>
        <v>580</v>
      </c>
      <c r="T215" s="4">
        <f>KREN.JK!J215</f>
        <v>640</v>
      </c>
      <c r="U215" s="4">
        <f>LAMI.JK!J215</f>
        <v>160</v>
      </c>
      <c r="V215" s="4">
        <f>LAPD.JK!J215</f>
        <v>250</v>
      </c>
      <c r="W215" s="4">
        <f>LCGP.JK!J215</f>
        <v>50</v>
      </c>
      <c r="X215" s="4">
        <f>LION.JK!J215</f>
        <v>3200</v>
      </c>
      <c r="Y215" s="4">
        <f>LMAS.JK!J215</f>
        <v>50</v>
      </c>
    </row>
    <row r="216" spans="1:25" x14ac:dyDescent="0.2">
      <c r="A216" s="78">
        <v>40595</v>
      </c>
      <c r="B216" s="4">
        <v>3537.18</v>
      </c>
      <c r="C216" s="4">
        <f>AALI.JK!J216</f>
        <v>22050</v>
      </c>
      <c r="D216" s="4">
        <f>ABDA.JK!J216</f>
        <v>550</v>
      </c>
      <c r="E216" s="4">
        <f>ACES.JK!J216</f>
        <v>2500</v>
      </c>
      <c r="F216" s="4">
        <f>ADES.JK!J216</f>
        <v>1040</v>
      </c>
      <c r="G216" s="4">
        <f>ADHI.JK!J216</f>
        <v>800</v>
      </c>
      <c r="H216" s="4">
        <f>ADMF.JK!J216</f>
        <v>10800</v>
      </c>
      <c r="I216" s="4">
        <f>ADMG.JK!J216</f>
        <v>200</v>
      </c>
      <c r="J216" s="4">
        <f>AGRO.JK!J216</f>
        <v>147</v>
      </c>
      <c r="K216" s="4">
        <f>AHAP.JK!J216</f>
        <v>110</v>
      </c>
      <c r="L216" s="4">
        <f>AIMS.JK!J216</f>
        <v>100</v>
      </c>
      <c r="M216" s="4">
        <f>AISA.JK!J216</f>
        <v>770</v>
      </c>
      <c r="N216" s="4">
        <f>AKKU.JK!J216</f>
        <v>150</v>
      </c>
      <c r="O216" s="4">
        <f>AKPI.JK!J216</f>
        <v>930</v>
      </c>
      <c r="P216" s="4">
        <f>KLBF.JK!J216</f>
        <v>2950</v>
      </c>
      <c r="Q216" s="4">
        <f>KOIN.JK!J216</f>
        <v>205</v>
      </c>
      <c r="R216" s="4">
        <f>KONI.JK!J216</f>
        <v>162</v>
      </c>
      <c r="S216" s="4">
        <f>KPIG.JK!J216</f>
        <v>570</v>
      </c>
      <c r="T216" s="4">
        <f>KREN.JK!J216</f>
        <v>650</v>
      </c>
      <c r="U216" s="4">
        <f>LAMI.JK!J216</f>
        <v>178</v>
      </c>
      <c r="V216" s="4">
        <f>LAPD.JK!J216</f>
        <v>240</v>
      </c>
      <c r="W216" s="4">
        <f>LCGP.JK!J216</f>
        <v>50</v>
      </c>
      <c r="X216" s="4">
        <f>LION.JK!J216</f>
        <v>3200</v>
      </c>
      <c r="Y216" s="4">
        <f>LMAS.JK!J216</f>
        <v>50</v>
      </c>
    </row>
    <row r="217" spans="1:25" x14ac:dyDescent="0.2">
      <c r="A217" s="78">
        <v>40592</v>
      </c>
      <c r="B217" s="4">
        <v>3534.18</v>
      </c>
      <c r="C217" s="4">
        <f>AALI.JK!J217</f>
        <v>22050</v>
      </c>
      <c r="D217" s="4">
        <f>ABDA.JK!J217</f>
        <v>550</v>
      </c>
      <c r="E217" s="4">
        <f>ACES.JK!J217</f>
        <v>2375</v>
      </c>
      <c r="F217" s="4">
        <f>ADES.JK!J217</f>
        <v>1030</v>
      </c>
      <c r="G217" s="4">
        <f>ADHI.JK!J217</f>
        <v>760</v>
      </c>
      <c r="H217" s="4">
        <f>ADMF.JK!J217</f>
        <v>10600</v>
      </c>
      <c r="I217" s="4">
        <f>ADMG.JK!J217</f>
        <v>200</v>
      </c>
      <c r="J217" s="4">
        <f>AGRO.JK!J217</f>
        <v>151</v>
      </c>
      <c r="K217" s="4">
        <f>AHAP.JK!J217</f>
        <v>106</v>
      </c>
      <c r="L217" s="4">
        <f>AIMS.JK!J217</f>
        <v>100</v>
      </c>
      <c r="M217" s="4">
        <f>AISA.JK!J217</f>
        <v>750</v>
      </c>
      <c r="N217" s="4">
        <f>AKKU.JK!J217</f>
        <v>151</v>
      </c>
      <c r="O217" s="4">
        <f>AKPI.JK!J217</f>
        <v>930</v>
      </c>
      <c r="P217" s="4">
        <f>KLBF.JK!J217</f>
        <v>2925</v>
      </c>
      <c r="Q217" s="4">
        <f>KOIN.JK!J217</f>
        <v>189</v>
      </c>
      <c r="R217" s="4">
        <f>KONI.JK!J217</f>
        <v>162</v>
      </c>
      <c r="S217" s="4">
        <f>KPIG.JK!J217</f>
        <v>570</v>
      </c>
      <c r="T217" s="4">
        <f>KREN.JK!J217</f>
        <v>660</v>
      </c>
      <c r="U217" s="4">
        <f>LAMI.JK!J217</f>
        <v>174</v>
      </c>
      <c r="V217" s="4">
        <f>LAPD.JK!J217</f>
        <v>250</v>
      </c>
      <c r="W217" s="4">
        <f>LCGP.JK!J217</f>
        <v>50</v>
      </c>
      <c r="X217" s="4">
        <f>LION.JK!J217</f>
        <v>3200</v>
      </c>
      <c r="Y217" s="4">
        <f>LMAS.JK!J217</f>
        <v>50</v>
      </c>
    </row>
    <row r="218" spans="1:25" x14ac:dyDescent="0.2">
      <c r="A218" s="78">
        <v>40591</v>
      </c>
      <c r="B218" s="4">
        <v>3533.18</v>
      </c>
      <c r="C218" s="4">
        <f>AALI.JK!J218</f>
        <v>21750</v>
      </c>
      <c r="D218" s="4">
        <f>ABDA.JK!J218</f>
        <v>550</v>
      </c>
      <c r="E218" s="4">
        <f>ACES.JK!J218</f>
        <v>2500</v>
      </c>
      <c r="F218" s="4">
        <f>ADES.JK!J218</f>
        <v>1040</v>
      </c>
      <c r="G218" s="4">
        <f>ADHI.JK!J218</f>
        <v>760</v>
      </c>
      <c r="H218" s="4">
        <f>ADMF.JK!J218</f>
        <v>10500</v>
      </c>
      <c r="I218" s="4">
        <f>ADMG.JK!J218</f>
        <v>200</v>
      </c>
      <c r="J218" s="4">
        <f>AGRO.JK!J218</f>
        <v>145</v>
      </c>
      <c r="K218" s="4">
        <f>AHAP.JK!J218</f>
        <v>114</v>
      </c>
      <c r="L218" s="4">
        <f>AIMS.JK!J218</f>
        <v>100</v>
      </c>
      <c r="M218" s="4">
        <f>AISA.JK!J218</f>
        <v>760</v>
      </c>
      <c r="N218" s="4">
        <f>AKKU.JK!J218</f>
        <v>180</v>
      </c>
      <c r="O218" s="4">
        <f>AKPI.JK!J218</f>
        <v>930</v>
      </c>
      <c r="P218" s="4">
        <f>KLBF.JK!J218</f>
        <v>2850</v>
      </c>
      <c r="Q218" s="4">
        <f>KOIN.JK!J218</f>
        <v>199</v>
      </c>
      <c r="R218" s="4">
        <f>KONI.JK!J218</f>
        <v>162</v>
      </c>
      <c r="S218" s="4">
        <f>KPIG.JK!J218</f>
        <v>580</v>
      </c>
      <c r="T218" s="4">
        <f>KREN.JK!J218</f>
        <v>640</v>
      </c>
      <c r="U218" s="4">
        <f>LAMI.JK!J218</f>
        <v>166</v>
      </c>
      <c r="V218" s="4">
        <f>LAPD.JK!J218</f>
        <v>250</v>
      </c>
      <c r="W218" s="4">
        <f>LCGP.JK!J218</f>
        <v>50</v>
      </c>
      <c r="X218" s="4">
        <f>LION.JK!J218</f>
        <v>3200</v>
      </c>
      <c r="Y218" s="4">
        <f>LMAS.JK!J218</f>
        <v>50</v>
      </c>
    </row>
    <row r="219" spans="1:25" x14ac:dyDescent="0.2">
      <c r="A219" s="78">
        <v>40590</v>
      </c>
      <c r="B219" s="4">
        <v>3532.18</v>
      </c>
      <c r="C219" s="4">
        <f>AALI.JK!J219</f>
        <v>22300</v>
      </c>
      <c r="D219" s="4">
        <f>ABDA.JK!J219</f>
        <v>560</v>
      </c>
      <c r="E219" s="4">
        <f>ACES.JK!J219</f>
        <v>2250</v>
      </c>
      <c r="F219" s="4">
        <f>ADES.JK!J219</f>
        <v>1040</v>
      </c>
      <c r="G219" s="4">
        <f>ADHI.JK!J219</f>
        <v>770</v>
      </c>
      <c r="H219" s="4">
        <f>ADMF.JK!J219</f>
        <v>10450</v>
      </c>
      <c r="I219" s="4">
        <f>ADMG.JK!J219</f>
        <v>200</v>
      </c>
      <c r="J219" s="4">
        <f>AGRO.JK!J219</f>
        <v>145</v>
      </c>
      <c r="K219" s="4">
        <f>AHAP.JK!J219</f>
        <v>115</v>
      </c>
      <c r="L219" s="4">
        <f>AIMS.JK!J219</f>
        <v>100</v>
      </c>
      <c r="M219" s="4">
        <f>AISA.JK!J219</f>
        <v>780</v>
      </c>
      <c r="N219" s="4">
        <f>AKKU.JK!J219</f>
        <v>180</v>
      </c>
      <c r="O219" s="4">
        <f>AKPI.JK!J219</f>
        <v>930</v>
      </c>
      <c r="P219" s="4">
        <f>KLBF.JK!J219</f>
        <v>2850</v>
      </c>
      <c r="Q219" s="4">
        <f>KOIN.JK!J219</f>
        <v>172</v>
      </c>
      <c r="R219" s="4">
        <f>KONI.JK!J219</f>
        <v>162</v>
      </c>
      <c r="S219" s="4">
        <f>KPIG.JK!J219</f>
        <v>590</v>
      </c>
      <c r="T219" s="4">
        <f>KREN.JK!J219</f>
        <v>630</v>
      </c>
      <c r="U219" s="4">
        <f>LAMI.JK!J219</f>
        <v>178</v>
      </c>
      <c r="V219" s="4">
        <f>LAPD.JK!J219</f>
        <v>250</v>
      </c>
      <c r="W219" s="4">
        <f>LCGP.JK!J219</f>
        <v>50</v>
      </c>
      <c r="X219" s="4">
        <f>LION.JK!J219</f>
        <v>3500</v>
      </c>
      <c r="Y219" s="4">
        <f>LMAS.JK!J219</f>
        <v>50</v>
      </c>
    </row>
    <row r="220" spans="1:25" x14ac:dyDescent="0.2">
      <c r="A220" s="78">
        <v>40589</v>
      </c>
      <c r="B220" s="4">
        <v>3531.18</v>
      </c>
      <c r="C220" s="4">
        <f>AALI.JK!J220</f>
        <v>23000</v>
      </c>
      <c r="D220" s="4">
        <f>ABDA.JK!J220</f>
        <v>550</v>
      </c>
      <c r="E220" s="4">
        <f>ACES.JK!J220</f>
        <v>2400</v>
      </c>
      <c r="F220" s="4">
        <f>ADES.JK!J220</f>
        <v>1040</v>
      </c>
      <c r="G220" s="4">
        <f>ADHI.JK!J220</f>
        <v>770</v>
      </c>
      <c r="H220" s="4">
        <f>ADMF.JK!J220</f>
        <v>10800</v>
      </c>
      <c r="I220" s="4">
        <f>ADMG.JK!J220</f>
        <v>200</v>
      </c>
      <c r="J220" s="4">
        <f>AGRO.JK!J220</f>
        <v>148</v>
      </c>
      <c r="K220" s="4">
        <f>AHAP.JK!J220</f>
        <v>115</v>
      </c>
      <c r="L220" s="4">
        <f>AIMS.JK!J220</f>
        <v>100</v>
      </c>
      <c r="M220" s="4">
        <f>AISA.JK!J220</f>
        <v>780</v>
      </c>
      <c r="N220" s="4">
        <f>AKKU.JK!J220</f>
        <v>190</v>
      </c>
      <c r="O220" s="4">
        <f>AKPI.JK!J220</f>
        <v>930</v>
      </c>
      <c r="P220" s="4">
        <f>KLBF.JK!J220</f>
        <v>2925</v>
      </c>
      <c r="Q220" s="4">
        <f>KOIN.JK!J220</f>
        <v>215</v>
      </c>
      <c r="R220" s="4">
        <f>KONI.JK!J220</f>
        <v>162</v>
      </c>
      <c r="S220" s="4">
        <f>KPIG.JK!J220</f>
        <v>580</v>
      </c>
      <c r="T220" s="4">
        <f>KREN.JK!J220</f>
        <v>630</v>
      </c>
      <c r="U220" s="4">
        <f>LAMI.JK!J220</f>
        <v>165</v>
      </c>
      <c r="V220" s="4">
        <f>LAPD.JK!J220</f>
        <v>250</v>
      </c>
      <c r="W220" s="4">
        <f>LCGP.JK!J220</f>
        <v>50</v>
      </c>
      <c r="X220" s="4">
        <f>LION.JK!J220</f>
        <v>3800</v>
      </c>
      <c r="Y220" s="4">
        <f>LMAS.JK!J220</f>
        <v>50</v>
      </c>
    </row>
    <row r="221" spans="1:25" x14ac:dyDescent="0.2">
      <c r="A221" s="78">
        <v>40588</v>
      </c>
      <c r="B221" s="4">
        <v>3530.18</v>
      </c>
      <c r="C221" s="4">
        <f>AALI.JK!J221</f>
        <v>23000</v>
      </c>
      <c r="D221" s="4">
        <f>ABDA.JK!J221</f>
        <v>550</v>
      </c>
      <c r="E221" s="4">
        <f>ACES.JK!J221</f>
        <v>2400</v>
      </c>
      <c r="F221" s="4">
        <f>ADES.JK!J221</f>
        <v>1040</v>
      </c>
      <c r="G221" s="4">
        <f>ADHI.JK!J221</f>
        <v>770</v>
      </c>
      <c r="H221" s="4">
        <f>ADMF.JK!J221</f>
        <v>10800</v>
      </c>
      <c r="I221" s="4">
        <f>ADMG.JK!J221</f>
        <v>200</v>
      </c>
      <c r="J221" s="4">
        <f>AGRO.JK!J221</f>
        <v>148</v>
      </c>
      <c r="K221" s="4">
        <f>AHAP.JK!J221</f>
        <v>115</v>
      </c>
      <c r="L221" s="4">
        <f>AIMS.JK!J221</f>
        <v>100</v>
      </c>
      <c r="M221" s="4">
        <f>AISA.JK!J221</f>
        <v>780</v>
      </c>
      <c r="N221" s="4">
        <f>AKKU.JK!J221</f>
        <v>190</v>
      </c>
      <c r="O221" s="4">
        <f>AKPI.JK!J221</f>
        <v>930</v>
      </c>
      <c r="P221" s="4">
        <f>KLBF.JK!J221</f>
        <v>2925</v>
      </c>
      <c r="Q221" s="4">
        <f>KOIN.JK!J221</f>
        <v>215</v>
      </c>
      <c r="R221" s="4">
        <f>KONI.JK!J221</f>
        <v>162</v>
      </c>
      <c r="S221" s="4">
        <f>KPIG.JK!J221</f>
        <v>580</v>
      </c>
      <c r="T221" s="4">
        <f>KREN.JK!J221</f>
        <v>630</v>
      </c>
      <c r="U221" s="4">
        <f>LAMI.JK!J221</f>
        <v>165</v>
      </c>
      <c r="V221" s="4">
        <f>LAPD.JK!J221</f>
        <v>250</v>
      </c>
      <c r="W221" s="4">
        <f>LCGP.JK!J221</f>
        <v>50</v>
      </c>
      <c r="X221" s="4">
        <f>LION.JK!J221</f>
        <v>3800</v>
      </c>
      <c r="Y221" s="4">
        <f>LMAS.JK!J221</f>
        <v>50</v>
      </c>
    </row>
    <row r="222" spans="1:25" x14ac:dyDescent="0.2">
      <c r="A222" s="78">
        <v>40585</v>
      </c>
      <c r="B222" s="4">
        <v>3527.18</v>
      </c>
      <c r="C222" s="4">
        <f>AALI.JK!J222</f>
        <v>22250</v>
      </c>
      <c r="D222" s="4">
        <f>ABDA.JK!J222</f>
        <v>550</v>
      </c>
      <c r="E222" s="4">
        <f>ACES.JK!J222</f>
        <v>2450</v>
      </c>
      <c r="F222" s="4">
        <f>ADES.JK!J222</f>
        <v>1040</v>
      </c>
      <c r="G222" s="4">
        <f>ADHI.JK!J222</f>
        <v>760</v>
      </c>
      <c r="H222" s="4">
        <f>ADMF.JK!J222</f>
        <v>10300</v>
      </c>
      <c r="I222" s="4">
        <f>ADMG.JK!J222</f>
        <v>200</v>
      </c>
      <c r="J222" s="4">
        <f>AGRO.JK!J222</f>
        <v>149</v>
      </c>
      <c r="K222" s="4">
        <f>AHAP.JK!J222</f>
        <v>120</v>
      </c>
      <c r="L222" s="4">
        <f>AIMS.JK!J222</f>
        <v>100</v>
      </c>
      <c r="M222" s="4">
        <f>AISA.JK!J222</f>
        <v>790</v>
      </c>
      <c r="N222" s="4">
        <f>AKKU.JK!J222</f>
        <v>180</v>
      </c>
      <c r="O222" s="4">
        <f>AKPI.JK!J222</f>
        <v>930</v>
      </c>
      <c r="P222" s="4">
        <f>KLBF.JK!J222</f>
        <v>2825</v>
      </c>
      <c r="Q222" s="4">
        <f>KOIN.JK!J222</f>
        <v>177</v>
      </c>
      <c r="R222" s="4">
        <f>KONI.JK!J222</f>
        <v>162</v>
      </c>
      <c r="S222" s="4">
        <f>KPIG.JK!J222</f>
        <v>570</v>
      </c>
      <c r="T222" s="4">
        <f>KREN.JK!J222</f>
        <v>610</v>
      </c>
      <c r="U222" s="4">
        <f>LAMI.JK!J222</f>
        <v>174</v>
      </c>
      <c r="V222" s="4">
        <f>LAPD.JK!J222</f>
        <v>250</v>
      </c>
      <c r="W222" s="4">
        <f>LCGP.JK!J222</f>
        <v>50</v>
      </c>
      <c r="X222" s="4">
        <f>LION.JK!J222</f>
        <v>3800</v>
      </c>
      <c r="Y222" s="4">
        <f>LMAS.JK!J222</f>
        <v>50</v>
      </c>
    </row>
    <row r="223" spans="1:25" x14ac:dyDescent="0.2">
      <c r="A223" s="78">
        <v>40584</v>
      </c>
      <c r="B223" s="4">
        <v>3526.18</v>
      </c>
      <c r="C223" s="4">
        <f>AALI.JK!J223</f>
        <v>21700</v>
      </c>
      <c r="D223" s="4">
        <f>ABDA.JK!J223</f>
        <v>550</v>
      </c>
      <c r="E223" s="4">
        <f>ACES.JK!J223</f>
        <v>2600</v>
      </c>
      <c r="F223" s="4">
        <f>ADES.JK!J223</f>
        <v>1070</v>
      </c>
      <c r="G223" s="4">
        <f>ADHI.JK!J223</f>
        <v>780</v>
      </c>
      <c r="H223" s="4">
        <f>ADMF.JK!J223</f>
        <v>10650</v>
      </c>
      <c r="I223" s="4">
        <f>ADMG.JK!J223</f>
        <v>205</v>
      </c>
      <c r="J223" s="4">
        <f>AGRO.JK!J223</f>
        <v>152</v>
      </c>
      <c r="K223" s="4">
        <f>AHAP.JK!J223</f>
        <v>104</v>
      </c>
      <c r="L223" s="4">
        <f>AIMS.JK!J223</f>
        <v>100</v>
      </c>
      <c r="M223" s="4">
        <f>AISA.JK!J223</f>
        <v>770</v>
      </c>
      <c r="N223" s="4">
        <f>AKKU.JK!J223</f>
        <v>181</v>
      </c>
      <c r="O223" s="4">
        <f>AKPI.JK!J223</f>
        <v>930</v>
      </c>
      <c r="P223" s="4">
        <f>KLBF.JK!J223</f>
        <v>2725</v>
      </c>
      <c r="Q223" s="4">
        <f>KOIN.JK!J223</f>
        <v>152</v>
      </c>
      <c r="R223" s="4">
        <f>KONI.JK!J223</f>
        <v>162</v>
      </c>
      <c r="S223" s="4">
        <f>KPIG.JK!J223</f>
        <v>580</v>
      </c>
      <c r="T223" s="4">
        <f>KREN.JK!J223</f>
        <v>600</v>
      </c>
      <c r="U223" s="4">
        <f>LAMI.JK!J223</f>
        <v>160</v>
      </c>
      <c r="V223" s="4">
        <f>LAPD.JK!J223</f>
        <v>250</v>
      </c>
      <c r="W223" s="4">
        <f>LCGP.JK!J223</f>
        <v>50</v>
      </c>
      <c r="X223" s="4">
        <f>LION.JK!J223</f>
        <v>3800</v>
      </c>
      <c r="Y223" s="4">
        <f>LMAS.JK!J223</f>
        <v>50</v>
      </c>
    </row>
    <row r="224" spans="1:25" x14ac:dyDescent="0.2">
      <c r="A224" s="78">
        <v>40583</v>
      </c>
      <c r="B224" s="4">
        <v>3525.18</v>
      </c>
      <c r="C224" s="4">
        <f>AALI.JK!J224</f>
        <v>21650</v>
      </c>
      <c r="D224" s="4">
        <f>ABDA.JK!J224</f>
        <v>550</v>
      </c>
      <c r="E224" s="4">
        <f>ACES.JK!J224</f>
        <v>2400</v>
      </c>
      <c r="F224" s="4">
        <f>ADES.JK!J224</f>
        <v>1100</v>
      </c>
      <c r="G224" s="4">
        <f>ADHI.JK!J224</f>
        <v>780</v>
      </c>
      <c r="H224" s="4">
        <f>ADMF.JK!J224</f>
        <v>11350</v>
      </c>
      <c r="I224" s="4">
        <f>ADMG.JK!J224</f>
        <v>200</v>
      </c>
      <c r="J224" s="4">
        <f>AGRO.JK!J224</f>
        <v>150</v>
      </c>
      <c r="K224" s="4">
        <f>AHAP.JK!J224</f>
        <v>70</v>
      </c>
      <c r="L224" s="4">
        <f>AIMS.JK!J224</f>
        <v>100</v>
      </c>
      <c r="M224" s="4">
        <f>AISA.JK!J224</f>
        <v>770</v>
      </c>
      <c r="N224" s="4">
        <f>AKKU.JK!J224</f>
        <v>180</v>
      </c>
      <c r="O224" s="4">
        <f>AKPI.JK!J224</f>
        <v>930</v>
      </c>
      <c r="P224" s="4">
        <f>KLBF.JK!J224</f>
        <v>2850</v>
      </c>
      <c r="Q224" s="4">
        <f>KOIN.JK!J224</f>
        <v>199</v>
      </c>
      <c r="R224" s="4">
        <f>KONI.JK!J224</f>
        <v>162</v>
      </c>
      <c r="S224" s="4">
        <f>KPIG.JK!J224</f>
        <v>570</v>
      </c>
      <c r="T224" s="4">
        <f>KREN.JK!J224</f>
        <v>600</v>
      </c>
      <c r="U224" s="4">
        <f>LAMI.JK!J224</f>
        <v>174</v>
      </c>
      <c r="V224" s="4">
        <f>LAPD.JK!J224</f>
        <v>250</v>
      </c>
      <c r="W224" s="4">
        <f>LCGP.JK!J224</f>
        <v>50</v>
      </c>
      <c r="X224" s="4">
        <f>LION.JK!J224</f>
        <v>3800</v>
      </c>
      <c r="Y224" s="4">
        <f>LMAS.JK!J224</f>
        <v>50</v>
      </c>
    </row>
    <row r="225" spans="1:25" x14ac:dyDescent="0.2">
      <c r="A225" s="78">
        <v>40582</v>
      </c>
      <c r="B225" s="4">
        <v>3524.18</v>
      </c>
      <c r="C225" s="4">
        <f>AALI.JK!J225</f>
        <v>22200</v>
      </c>
      <c r="D225" s="4">
        <f>ABDA.JK!J225</f>
        <v>550</v>
      </c>
      <c r="E225" s="4">
        <f>ACES.JK!J225</f>
        <v>2500</v>
      </c>
      <c r="F225" s="4">
        <f>ADES.JK!J225</f>
        <v>1120</v>
      </c>
      <c r="G225" s="4">
        <f>ADHI.JK!J225</f>
        <v>790</v>
      </c>
      <c r="H225" s="4">
        <f>ADMF.JK!J225</f>
        <v>11350</v>
      </c>
      <c r="I225" s="4">
        <f>ADMG.JK!J225</f>
        <v>200</v>
      </c>
      <c r="J225" s="4">
        <f>AGRO.JK!J225</f>
        <v>152</v>
      </c>
      <c r="K225" s="4">
        <f>AHAP.JK!J225</f>
        <v>106</v>
      </c>
      <c r="L225" s="4">
        <f>AIMS.JK!J225</f>
        <v>100</v>
      </c>
      <c r="M225" s="4">
        <f>AISA.JK!J225</f>
        <v>750</v>
      </c>
      <c r="N225" s="4">
        <f>AKKU.JK!J225</f>
        <v>180</v>
      </c>
      <c r="O225" s="4">
        <f>AKPI.JK!J225</f>
        <v>930</v>
      </c>
      <c r="P225" s="4">
        <f>KLBF.JK!J225</f>
        <v>2900</v>
      </c>
      <c r="Q225" s="4">
        <f>KOIN.JK!J225</f>
        <v>199</v>
      </c>
      <c r="R225" s="4">
        <f>KONI.JK!J225</f>
        <v>162</v>
      </c>
      <c r="S225" s="4">
        <f>KPIG.JK!J225</f>
        <v>580</v>
      </c>
      <c r="T225" s="4">
        <f>KREN.JK!J225</f>
        <v>610</v>
      </c>
      <c r="U225" s="4">
        <f>LAMI.JK!J225</f>
        <v>172</v>
      </c>
      <c r="V225" s="4">
        <f>LAPD.JK!J225</f>
        <v>250</v>
      </c>
      <c r="W225" s="4">
        <f>LCGP.JK!J225</f>
        <v>50</v>
      </c>
      <c r="X225" s="4">
        <f>LION.JK!J225</f>
        <v>3200</v>
      </c>
      <c r="Y225" s="4">
        <f>LMAS.JK!J225</f>
        <v>50</v>
      </c>
    </row>
    <row r="226" spans="1:25" x14ac:dyDescent="0.2">
      <c r="A226" s="78">
        <v>40581</v>
      </c>
      <c r="B226" s="4">
        <v>3523.18</v>
      </c>
      <c r="C226" s="4">
        <f>AALI.JK!J226</f>
        <v>22750</v>
      </c>
      <c r="D226" s="4">
        <f>ABDA.JK!J226</f>
        <v>550</v>
      </c>
      <c r="E226" s="4">
        <f>ACES.JK!J226</f>
        <v>2500</v>
      </c>
      <c r="F226" s="4">
        <f>ADES.JK!J226</f>
        <v>1080</v>
      </c>
      <c r="G226" s="4">
        <f>ADHI.JK!J226</f>
        <v>780</v>
      </c>
      <c r="H226" s="4">
        <f>ADMF.JK!J226</f>
        <v>11350</v>
      </c>
      <c r="I226" s="4">
        <f>ADMG.JK!J226</f>
        <v>200</v>
      </c>
      <c r="J226" s="4">
        <f>AGRO.JK!J226</f>
        <v>154</v>
      </c>
      <c r="K226" s="4">
        <f>AHAP.JK!J226</f>
        <v>109</v>
      </c>
      <c r="L226" s="4">
        <f>AIMS.JK!J226</f>
        <v>100</v>
      </c>
      <c r="M226" s="4">
        <f>AISA.JK!J226</f>
        <v>770</v>
      </c>
      <c r="N226" s="4">
        <f>AKKU.JK!J226</f>
        <v>215</v>
      </c>
      <c r="O226" s="4">
        <f>AKPI.JK!J226</f>
        <v>930</v>
      </c>
      <c r="P226" s="4">
        <f>KLBF.JK!J226</f>
        <v>2900</v>
      </c>
      <c r="Q226" s="4">
        <f>KOIN.JK!J226</f>
        <v>195</v>
      </c>
      <c r="R226" s="4">
        <f>KONI.JK!J226</f>
        <v>162</v>
      </c>
      <c r="S226" s="4">
        <f>KPIG.JK!J226</f>
        <v>570</v>
      </c>
      <c r="T226" s="4">
        <f>KREN.JK!J226</f>
        <v>610</v>
      </c>
      <c r="U226" s="4">
        <f>LAMI.JK!J226</f>
        <v>184</v>
      </c>
      <c r="V226" s="4">
        <f>LAPD.JK!J226</f>
        <v>250</v>
      </c>
      <c r="W226" s="4">
        <f>LCGP.JK!J226</f>
        <v>50</v>
      </c>
      <c r="X226" s="4">
        <f>LION.JK!J226</f>
        <v>3200</v>
      </c>
      <c r="Y226" s="4">
        <f>LMAS.JK!J226</f>
        <v>50</v>
      </c>
    </row>
    <row r="227" spans="1:25" x14ac:dyDescent="0.2">
      <c r="A227" s="78">
        <v>40578</v>
      </c>
      <c r="B227" s="4">
        <v>3520.18</v>
      </c>
      <c r="C227" s="4">
        <f>AALI.JK!J227</f>
        <v>22750</v>
      </c>
      <c r="D227" s="4">
        <f>ABDA.JK!J227</f>
        <v>550</v>
      </c>
      <c r="E227" s="4">
        <f>ACES.JK!J227</f>
        <v>2450</v>
      </c>
      <c r="F227" s="4">
        <f>ADES.JK!J227</f>
        <v>1130</v>
      </c>
      <c r="G227" s="4">
        <f>ADHI.JK!J227</f>
        <v>790</v>
      </c>
      <c r="H227" s="4">
        <f>ADMF.JK!J227</f>
        <v>12000</v>
      </c>
      <c r="I227" s="4">
        <f>ADMG.JK!J227</f>
        <v>200</v>
      </c>
      <c r="J227" s="4">
        <f>AGRO.JK!J227</f>
        <v>153</v>
      </c>
      <c r="K227" s="4">
        <f>AHAP.JK!J227</f>
        <v>110</v>
      </c>
      <c r="L227" s="4">
        <f>AIMS.JK!J227</f>
        <v>130</v>
      </c>
      <c r="M227" s="4">
        <f>AISA.JK!J227</f>
        <v>780</v>
      </c>
      <c r="N227" s="4">
        <f>AKKU.JK!J227</f>
        <v>220</v>
      </c>
      <c r="O227" s="4">
        <f>AKPI.JK!J227</f>
        <v>930</v>
      </c>
      <c r="P227" s="4">
        <f>KLBF.JK!J227</f>
        <v>2900</v>
      </c>
      <c r="Q227" s="4">
        <f>KOIN.JK!J227</f>
        <v>128</v>
      </c>
      <c r="R227" s="4">
        <f>KONI.JK!J227</f>
        <v>162</v>
      </c>
      <c r="S227" s="4">
        <f>KPIG.JK!J227</f>
        <v>580</v>
      </c>
      <c r="T227" s="4">
        <f>KREN.JK!J227</f>
        <v>620</v>
      </c>
      <c r="U227" s="4">
        <f>LAMI.JK!J227</f>
        <v>176</v>
      </c>
      <c r="V227" s="4">
        <f>LAPD.JK!J227</f>
        <v>240</v>
      </c>
      <c r="W227" s="4">
        <f>LCGP.JK!J227</f>
        <v>50</v>
      </c>
      <c r="X227" s="4">
        <f>LION.JK!J227</f>
        <v>3200</v>
      </c>
      <c r="Y227" s="4">
        <f>LMAS.JK!J227</f>
        <v>50</v>
      </c>
    </row>
    <row r="228" spans="1:25" x14ac:dyDescent="0.2">
      <c r="A228" s="78">
        <v>40577</v>
      </c>
      <c r="B228" s="4">
        <v>3519.18</v>
      </c>
      <c r="C228" s="4">
        <f>AALI.JK!J228</f>
        <v>22850</v>
      </c>
      <c r="D228" s="4">
        <f>ABDA.JK!J228</f>
        <v>560</v>
      </c>
      <c r="E228" s="4">
        <f>ACES.JK!J228</f>
        <v>2550</v>
      </c>
      <c r="F228" s="4">
        <f>ADES.JK!J228</f>
        <v>1150</v>
      </c>
      <c r="G228" s="4">
        <f>ADHI.JK!J228</f>
        <v>780</v>
      </c>
      <c r="H228" s="4">
        <f>ADMF.JK!J228</f>
        <v>12000</v>
      </c>
      <c r="I228" s="4">
        <f>ADMG.JK!J228</f>
        <v>200</v>
      </c>
      <c r="J228" s="4">
        <f>AGRO.JK!J228</f>
        <v>154</v>
      </c>
      <c r="K228" s="4">
        <f>AHAP.JK!J228</f>
        <v>98</v>
      </c>
      <c r="L228" s="4">
        <f>AIMS.JK!J228</f>
        <v>130</v>
      </c>
      <c r="M228" s="4">
        <f>AISA.JK!J228</f>
        <v>770</v>
      </c>
      <c r="N228" s="4">
        <f>AKKU.JK!J228</f>
        <v>215</v>
      </c>
      <c r="O228" s="4">
        <f>AKPI.JK!J228</f>
        <v>930</v>
      </c>
      <c r="P228" s="4">
        <f>KLBF.JK!J228</f>
        <v>2900</v>
      </c>
      <c r="Q228" s="4">
        <f>KOIN.JK!J228</f>
        <v>133</v>
      </c>
      <c r="R228" s="4">
        <f>KONI.JK!J228</f>
        <v>162</v>
      </c>
      <c r="S228" s="4">
        <f>KPIG.JK!J228</f>
        <v>570</v>
      </c>
      <c r="T228" s="4">
        <f>KREN.JK!J228</f>
        <v>620</v>
      </c>
      <c r="U228" s="4">
        <f>LAMI.JK!J228</f>
        <v>176</v>
      </c>
      <c r="V228" s="4">
        <f>LAPD.JK!J228</f>
        <v>235</v>
      </c>
      <c r="W228" s="4">
        <f>LCGP.JK!J228</f>
        <v>50</v>
      </c>
      <c r="X228" s="4">
        <f>LION.JK!J228</f>
        <v>3200</v>
      </c>
      <c r="Y228" s="4">
        <f>LMAS.JK!J228</f>
        <v>50</v>
      </c>
    </row>
    <row r="229" spans="1:25" x14ac:dyDescent="0.2">
      <c r="A229" s="78">
        <v>40576</v>
      </c>
      <c r="B229" s="4">
        <v>3518.18</v>
      </c>
      <c r="C229" s="4">
        <f>AALI.JK!J229</f>
        <v>22850</v>
      </c>
      <c r="D229" s="4">
        <f>ABDA.JK!J229</f>
        <v>560</v>
      </c>
      <c r="E229" s="4">
        <f>ACES.JK!J229</f>
        <v>2550</v>
      </c>
      <c r="F229" s="4">
        <f>ADES.JK!J229</f>
        <v>1150</v>
      </c>
      <c r="G229" s="4">
        <f>ADHI.JK!J229</f>
        <v>780</v>
      </c>
      <c r="H229" s="4">
        <f>ADMF.JK!J229</f>
        <v>12000</v>
      </c>
      <c r="I229" s="4">
        <f>ADMG.JK!J229</f>
        <v>200</v>
      </c>
      <c r="J229" s="4">
        <f>AGRO.JK!J229</f>
        <v>154</v>
      </c>
      <c r="K229" s="4">
        <f>AHAP.JK!J229</f>
        <v>98</v>
      </c>
      <c r="L229" s="4">
        <f>AIMS.JK!J229</f>
        <v>130</v>
      </c>
      <c r="M229" s="4">
        <f>AISA.JK!J229</f>
        <v>770</v>
      </c>
      <c r="N229" s="4">
        <f>AKKU.JK!J229</f>
        <v>215</v>
      </c>
      <c r="O229" s="4">
        <f>AKPI.JK!J229</f>
        <v>930</v>
      </c>
      <c r="P229" s="4">
        <f>KLBF.JK!J229</f>
        <v>2900</v>
      </c>
      <c r="Q229" s="4">
        <f>KOIN.JK!J229</f>
        <v>133</v>
      </c>
      <c r="R229" s="4">
        <f>KONI.JK!J229</f>
        <v>162</v>
      </c>
      <c r="S229" s="4">
        <f>KPIG.JK!J229</f>
        <v>570</v>
      </c>
      <c r="T229" s="4">
        <f>KREN.JK!J229</f>
        <v>620</v>
      </c>
      <c r="U229" s="4">
        <f>LAMI.JK!J229</f>
        <v>176</v>
      </c>
      <c r="V229" s="4">
        <f>LAPD.JK!J229</f>
        <v>235</v>
      </c>
      <c r="W229" s="4">
        <f>LCGP.JK!J229</f>
        <v>50</v>
      </c>
      <c r="X229" s="4">
        <f>LION.JK!J229</f>
        <v>3200</v>
      </c>
      <c r="Y229" s="4">
        <f>LMAS.JK!J229</f>
        <v>50</v>
      </c>
    </row>
    <row r="230" spans="1:25" x14ac:dyDescent="0.2">
      <c r="A230" s="78">
        <v>40575</v>
      </c>
      <c r="B230" s="4">
        <v>3517.18</v>
      </c>
      <c r="C230" s="4">
        <f>AALI.JK!J230</f>
        <v>22450</v>
      </c>
      <c r="D230" s="4">
        <f>ABDA.JK!J230</f>
        <v>550</v>
      </c>
      <c r="E230" s="4">
        <f>ACES.JK!J230</f>
        <v>2550</v>
      </c>
      <c r="F230" s="4">
        <f>ADES.JK!J230</f>
        <v>1160</v>
      </c>
      <c r="G230" s="4">
        <f>ADHI.JK!J230</f>
        <v>790</v>
      </c>
      <c r="H230" s="4">
        <f>ADMF.JK!J230</f>
        <v>11700</v>
      </c>
      <c r="I230" s="4">
        <f>ADMG.JK!J230</f>
        <v>200</v>
      </c>
      <c r="J230" s="4">
        <f>AGRO.JK!J230</f>
        <v>155</v>
      </c>
      <c r="K230" s="4">
        <f>AHAP.JK!J230</f>
        <v>111</v>
      </c>
      <c r="L230" s="4">
        <f>AIMS.JK!J230</f>
        <v>130</v>
      </c>
      <c r="M230" s="4">
        <f>AISA.JK!J230</f>
        <v>750</v>
      </c>
      <c r="N230" s="4">
        <f>AKKU.JK!J230</f>
        <v>215</v>
      </c>
      <c r="O230" s="4">
        <f>AKPI.JK!J230</f>
        <v>930</v>
      </c>
      <c r="P230" s="4">
        <f>KLBF.JK!J230</f>
        <v>2875</v>
      </c>
      <c r="Q230" s="4">
        <f>KOIN.JK!J230</f>
        <v>196</v>
      </c>
      <c r="R230" s="4">
        <f>KONI.JK!J230</f>
        <v>162</v>
      </c>
      <c r="S230" s="4">
        <f>KPIG.JK!J230</f>
        <v>580</v>
      </c>
      <c r="T230" s="4">
        <f>KREN.JK!J230</f>
        <v>610</v>
      </c>
      <c r="U230" s="4">
        <f>LAMI.JK!J230</f>
        <v>180</v>
      </c>
      <c r="V230" s="4">
        <f>LAPD.JK!J230</f>
        <v>240</v>
      </c>
      <c r="W230" s="4">
        <f>LCGP.JK!J230</f>
        <v>50</v>
      </c>
      <c r="X230" s="4">
        <f>LION.JK!J230</f>
        <v>3200</v>
      </c>
      <c r="Y230" s="4">
        <f>LMAS.JK!J230</f>
        <v>50</v>
      </c>
    </row>
    <row r="231" spans="1:25" x14ac:dyDescent="0.2">
      <c r="A231" s="78">
        <v>40574</v>
      </c>
      <c r="B231" s="4">
        <v>3516.18</v>
      </c>
      <c r="C231" s="4">
        <f>AALI.JK!J231</f>
        <v>21700</v>
      </c>
      <c r="D231" s="4">
        <f>ABDA.JK!J231</f>
        <v>560</v>
      </c>
      <c r="E231" s="4">
        <f>ACES.JK!J231</f>
        <v>2425</v>
      </c>
      <c r="F231" s="4">
        <f>ADES.JK!J231</f>
        <v>1160</v>
      </c>
      <c r="G231" s="4">
        <f>ADHI.JK!J231</f>
        <v>790</v>
      </c>
      <c r="H231" s="4">
        <f>ADMF.JK!J231</f>
        <v>11500</v>
      </c>
      <c r="I231" s="4">
        <f>ADMG.JK!J231</f>
        <v>196</v>
      </c>
      <c r="J231" s="4">
        <f>AGRO.JK!J231</f>
        <v>154</v>
      </c>
      <c r="K231" s="4">
        <f>AHAP.JK!J231</f>
        <v>101</v>
      </c>
      <c r="L231" s="4">
        <f>AIMS.JK!J231</f>
        <v>130</v>
      </c>
      <c r="M231" s="4">
        <f>AISA.JK!J231</f>
        <v>720</v>
      </c>
      <c r="N231" s="4">
        <f>AKKU.JK!J231</f>
        <v>240</v>
      </c>
      <c r="O231" s="4">
        <f>AKPI.JK!J231</f>
        <v>930</v>
      </c>
      <c r="P231" s="4">
        <f>KLBF.JK!J231</f>
        <v>2825</v>
      </c>
      <c r="Q231" s="4">
        <f>KOIN.JK!J231</f>
        <v>196</v>
      </c>
      <c r="R231" s="4">
        <f>KONI.JK!J231</f>
        <v>162</v>
      </c>
      <c r="S231" s="4">
        <f>KPIG.JK!J231</f>
        <v>590</v>
      </c>
      <c r="T231" s="4">
        <f>KREN.JK!J231</f>
        <v>590</v>
      </c>
      <c r="U231" s="4">
        <f>LAMI.JK!J231</f>
        <v>175</v>
      </c>
      <c r="V231" s="4">
        <f>LAPD.JK!J231</f>
        <v>250</v>
      </c>
      <c r="W231" s="4">
        <f>LCGP.JK!J231</f>
        <v>50</v>
      </c>
      <c r="X231" s="4">
        <f>LION.JK!J231</f>
        <v>3200</v>
      </c>
      <c r="Y231" s="4">
        <f>LMAS.JK!J231</f>
        <v>50</v>
      </c>
    </row>
    <row r="232" spans="1:25" x14ac:dyDescent="0.2">
      <c r="A232" s="78">
        <v>40571</v>
      </c>
      <c r="B232" s="4">
        <v>3513.18</v>
      </c>
      <c r="C232" s="4">
        <f>AALI.JK!J232</f>
        <v>21750</v>
      </c>
      <c r="D232" s="4">
        <f>ABDA.JK!J232</f>
        <v>540</v>
      </c>
      <c r="E232" s="4">
        <f>ACES.JK!J232</f>
        <v>2400</v>
      </c>
      <c r="F232" s="4">
        <f>ADES.JK!J232</f>
        <v>1220</v>
      </c>
      <c r="G232" s="4">
        <f>ADHI.JK!J232</f>
        <v>810</v>
      </c>
      <c r="H232" s="4">
        <f>ADMF.JK!J232</f>
        <v>11500</v>
      </c>
      <c r="I232" s="4">
        <f>ADMG.JK!J232</f>
        <v>205</v>
      </c>
      <c r="J232" s="4">
        <f>AGRO.JK!J232</f>
        <v>155</v>
      </c>
      <c r="K232" s="4">
        <f>AHAP.JK!J232</f>
        <v>97</v>
      </c>
      <c r="L232" s="4">
        <f>AIMS.JK!J232</f>
        <v>130</v>
      </c>
      <c r="M232" s="4">
        <f>AISA.JK!J232</f>
        <v>730</v>
      </c>
      <c r="N232" s="4">
        <f>AKKU.JK!J232</f>
        <v>230</v>
      </c>
      <c r="O232" s="4">
        <f>AKPI.JK!J232</f>
        <v>930</v>
      </c>
      <c r="P232" s="4">
        <f>KLBF.JK!J232</f>
        <v>2900</v>
      </c>
      <c r="Q232" s="4">
        <f>KOIN.JK!J232</f>
        <v>129</v>
      </c>
      <c r="R232" s="4">
        <f>KONI.JK!J232</f>
        <v>162</v>
      </c>
      <c r="S232" s="4">
        <f>KPIG.JK!J232</f>
        <v>600</v>
      </c>
      <c r="T232" s="4">
        <f>KREN.JK!J232</f>
        <v>590</v>
      </c>
      <c r="U232" s="4">
        <f>LAMI.JK!J232</f>
        <v>175</v>
      </c>
      <c r="V232" s="4">
        <f>LAPD.JK!J232</f>
        <v>250</v>
      </c>
      <c r="W232" s="4">
        <f>LCGP.JK!J232</f>
        <v>50</v>
      </c>
      <c r="X232" s="4">
        <f>LION.JK!J232</f>
        <v>3200</v>
      </c>
      <c r="Y232" s="4">
        <f>LMAS.JK!J232</f>
        <v>50</v>
      </c>
    </row>
    <row r="233" spans="1:25" x14ac:dyDescent="0.2">
      <c r="A233" s="78">
        <v>40570</v>
      </c>
      <c r="B233" s="4">
        <v>3512.18</v>
      </c>
      <c r="C233" s="4">
        <f>AALI.JK!J233</f>
        <v>22250</v>
      </c>
      <c r="D233" s="4">
        <f>ABDA.JK!J233</f>
        <v>540</v>
      </c>
      <c r="E233" s="4">
        <f>ACES.JK!J233</f>
        <v>2650</v>
      </c>
      <c r="F233" s="4">
        <f>ADES.JK!J233</f>
        <v>1230</v>
      </c>
      <c r="G233" s="4">
        <f>ADHI.JK!J233</f>
        <v>810</v>
      </c>
      <c r="H233" s="4">
        <f>ADMF.JK!J233</f>
        <v>11500</v>
      </c>
      <c r="I233" s="4">
        <f>ADMG.JK!J233</f>
        <v>205</v>
      </c>
      <c r="J233" s="4">
        <f>AGRO.JK!J233</f>
        <v>156</v>
      </c>
      <c r="K233" s="4">
        <f>AHAP.JK!J233</f>
        <v>93</v>
      </c>
      <c r="L233" s="4">
        <f>AIMS.JK!J233</f>
        <v>130</v>
      </c>
      <c r="M233" s="4">
        <f>AISA.JK!J233</f>
        <v>720</v>
      </c>
      <c r="N233" s="4">
        <f>AKKU.JK!J233</f>
        <v>195</v>
      </c>
      <c r="O233" s="4">
        <f>AKPI.JK!J233</f>
        <v>930</v>
      </c>
      <c r="P233" s="4">
        <f>KLBF.JK!J233</f>
        <v>2900</v>
      </c>
      <c r="Q233" s="4">
        <f>KOIN.JK!J233</f>
        <v>131</v>
      </c>
      <c r="R233" s="4">
        <f>KONI.JK!J233</f>
        <v>162</v>
      </c>
      <c r="S233" s="4">
        <f>KPIG.JK!J233</f>
        <v>600</v>
      </c>
      <c r="T233" s="4">
        <f>KREN.JK!J233</f>
        <v>590</v>
      </c>
      <c r="U233" s="4">
        <f>LAMI.JK!J233</f>
        <v>175</v>
      </c>
      <c r="V233" s="4">
        <f>LAPD.JK!J233</f>
        <v>186</v>
      </c>
      <c r="W233" s="4">
        <f>LCGP.JK!J233</f>
        <v>50</v>
      </c>
      <c r="X233" s="4">
        <f>LION.JK!J233</f>
        <v>3200</v>
      </c>
      <c r="Y233" s="4">
        <f>LMAS.JK!J233</f>
        <v>50</v>
      </c>
    </row>
    <row r="234" spans="1:25" x14ac:dyDescent="0.2">
      <c r="A234" s="78">
        <v>40569</v>
      </c>
      <c r="B234" s="4">
        <v>3511.18</v>
      </c>
      <c r="C234" s="4">
        <f>AALI.JK!J234</f>
        <v>22350</v>
      </c>
      <c r="D234" s="4">
        <f>ABDA.JK!J234</f>
        <v>530</v>
      </c>
      <c r="E234" s="4">
        <f>ACES.JK!J234</f>
        <v>2650</v>
      </c>
      <c r="F234" s="4">
        <f>ADES.JK!J234</f>
        <v>1270</v>
      </c>
      <c r="G234" s="4">
        <f>ADHI.JK!J234</f>
        <v>810</v>
      </c>
      <c r="H234" s="4">
        <f>ADMF.JK!J234</f>
        <v>11500</v>
      </c>
      <c r="I234" s="4">
        <f>ADMG.JK!J234</f>
        <v>210</v>
      </c>
      <c r="J234" s="4">
        <f>AGRO.JK!J234</f>
        <v>159</v>
      </c>
      <c r="K234" s="4">
        <f>AHAP.JK!J234</f>
        <v>101</v>
      </c>
      <c r="L234" s="4">
        <f>AIMS.JK!J234</f>
        <v>130</v>
      </c>
      <c r="M234" s="4">
        <f>AISA.JK!J234</f>
        <v>730</v>
      </c>
      <c r="N234" s="4">
        <f>AKKU.JK!J234</f>
        <v>175</v>
      </c>
      <c r="O234" s="4">
        <f>AKPI.JK!J234</f>
        <v>930</v>
      </c>
      <c r="P234" s="4">
        <f>KLBF.JK!J234</f>
        <v>3000</v>
      </c>
      <c r="Q234" s="4">
        <f>KOIN.JK!J234</f>
        <v>198</v>
      </c>
      <c r="R234" s="4">
        <f>KONI.JK!J234</f>
        <v>120</v>
      </c>
      <c r="S234" s="4">
        <f>KPIG.JK!J234</f>
        <v>590</v>
      </c>
      <c r="T234" s="4">
        <f>KREN.JK!J234</f>
        <v>590</v>
      </c>
      <c r="U234" s="4">
        <f>LAMI.JK!J234</f>
        <v>189</v>
      </c>
      <c r="V234" s="4">
        <f>LAPD.JK!J234</f>
        <v>260</v>
      </c>
      <c r="W234" s="4">
        <f>LCGP.JK!J234</f>
        <v>50</v>
      </c>
      <c r="X234" s="4">
        <f>LION.JK!J234</f>
        <v>3200</v>
      </c>
      <c r="Y234" s="4">
        <f>LMAS.JK!J234</f>
        <v>50</v>
      </c>
    </row>
    <row r="235" spans="1:25" x14ac:dyDescent="0.2">
      <c r="A235" s="78">
        <v>40568</v>
      </c>
      <c r="B235" s="4">
        <v>3510.18</v>
      </c>
      <c r="C235" s="4">
        <f>AALI.JK!J235</f>
        <v>22850</v>
      </c>
      <c r="D235" s="4">
        <f>ABDA.JK!J235</f>
        <v>530</v>
      </c>
      <c r="E235" s="4">
        <f>ACES.JK!J235</f>
        <v>2500</v>
      </c>
      <c r="F235" s="4">
        <f>ADES.JK!J235</f>
        <v>1250</v>
      </c>
      <c r="G235" s="4">
        <f>ADHI.JK!J235</f>
        <v>820</v>
      </c>
      <c r="H235" s="4">
        <f>ADMF.JK!J235</f>
        <v>11250</v>
      </c>
      <c r="I235" s="4">
        <f>ADMG.JK!J235</f>
        <v>205</v>
      </c>
      <c r="J235" s="4">
        <f>AGRO.JK!J235</f>
        <v>160</v>
      </c>
      <c r="K235" s="4">
        <f>AHAP.JK!J235</f>
        <v>101</v>
      </c>
      <c r="L235" s="4">
        <f>AIMS.JK!J235</f>
        <v>130</v>
      </c>
      <c r="M235" s="4">
        <f>AISA.JK!J235</f>
        <v>730</v>
      </c>
      <c r="N235" s="4">
        <f>AKKU.JK!J235</f>
        <v>151</v>
      </c>
      <c r="O235" s="4">
        <f>AKPI.JK!J235</f>
        <v>930</v>
      </c>
      <c r="P235" s="4">
        <f>KLBF.JK!J235</f>
        <v>2775</v>
      </c>
      <c r="Q235" s="4">
        <f>KOIN.JK!J235</f>
        <v>198</v>
      </c>
      <c r="R235" s="4">
        <f>KONI.JK!J235</f>
        <v>65</v>
      </c>
      <c r="S235" s="4">
        <f>KPIG.JK!J235</f>
        <v>580</v>
      </c>
      <c r="T235" s="4">
        <f>KREN.JK!J235</f>
        <v>560</v>
      </c>
      <c r="U235" s="4">
        <f>LAMI.JK!J235</f>
        <v>188</v>
      </c>
      <c r="V235" s="4">
        <f>LAPD.JK!J235</f>
        <v>250</v>
      </c>
      <c r="W235" s="4">
        <f>LCGP.JK!J235</f>
        <v>50</v>
      </c>
      <c r="X235" s="4">
        <f>LION.JK!J235</f>
        <v>3500</v>
      </c>
      <c r="Y235" s="4">
        <f>LMAS.JK!J235</f>
        <v>50</v>
      </c>
    </row>
    <row r="236" spans="1:25" x14ac:dyDescent="0.2">
      <c r="A236" s="78">
        <v>40567</v>
      </c>
      <c r="B236" s="4">
        <v>3509.18</v>
      </c>
      <c r="C236" s="4">
        <f>AALI.JK!J236</f>
        <v>21250</v>
      </c>
      <c r="D236" s="4">
        <f>ABDA.JK!J236</f>
        <v>530</v>
      </c>
      <c r="E236" s="4">
        <f>ACES.JK!J236</f>
        <v>2500</v>
      </c>
      <c r="F236" s="4">
        <f>ADES.JK!J236</f>
        <v>1240</v>
      </c>
      <c r="G236" s="4">
        <f>ADHI.JK!J236</f>
        <v>810</v>
      </c>
      <c r="H236" s="4">
        <f>ADMF.JK!J236</f>
        <v>11250</v>
      </c>
      <c r="I236" s="4">
        <f>ADMG.JK!J236</f>
        <v>199</v>
      </c>
      <c r="J236" s="4">
        <f>AGRO.JK!J236</f>
        <v>156</v>
      </c>
      <c r="K236" s="4">
        <f>AHAP.JK!J236</f>
        <v>92</v>
      </c>
      <c r="L236" s="4">
        <f>AIMS.JK!J236</f>
        <v>130</v>
      </c>
      <c r="M236" s="4">
        <f>AISA.JK!J236</f>
        <v>740</v>
      </c>
      <c r="N236" s="4">
        <f>AKKU.JK!J236</f>
        <v>180</v>
      </c>
      <c r="O236" s="4">
        <f>AKPI.JK!J236</f>
        <v>930</v>
      </c>
      <c r="P236" s="4">
        <f>KLBF.JK!J236</f>
        <v>2650</v>
      </c>
      <c r="Q236" s="4">
        <f>KOIN.JK!J236</f>
        <v>190</v>
      </c>
      <c r="R236" s="4">
        <f>KONI.JK!J236</f>
        <v>71</v>
      </c>
      <c r="S236" s="4">
        <f>KPIG.JK!J236</f>
        <v>540</v>
      </c>
      <c r="T236" s="4">
        <f>KREN.JK!J236</f>
        <v>550</v>
      </c>
      <c r="U236" s="4">
        <f>LAMI.JK!J236</f>
        <v>192</v>
      </c>
      <c r="V236" s="4">
        <f>LAPD.JK!J236</f>
        <v>245</v>
      </c>
      <c r="W236" s="4">
        <f>LCGP.JK!J236</f>
        <v>50</v>
      </c>
      <c r="X236" s="4">
        <f>LION.JK!J236</f>
        <v>3200</v>
      </c>
      <c r="Y236" s="4">
        <f>LMAS.JK!J236</f>
        <v>50</v>
      </c>
    </row>
    <row r="237" spans="1:25" x14ac:dyDescent="0.2">
      <c r="A237" s="78">
        <v>40564</v>
      </c>
      <c r="B237" s="4">
        <v>3506.18</v>
      </c>
      <c r="C237" s="4">
        <f>AALI.JK!J237</f>
        <v>22300</v>
      </c>
      <c r="D237" s="4">
        <f>ABDA.JK!J237</f>
        <v>520</v>
      </c>
      <c r="E237" s="4">
        <f>ACES.JK!J237</f>
        <v>2500</v>
      </c>
      <c r="F237" s="4">
        <f>ADES.JK!J237</f>
        <v>1340</v>
      </c>
      <c r="G237" s="4">
        <f>ADHI.JK!J237</f>
        <v>810</v>
      </c>
      <c r="H237" s="4">
        <f>ADMF.JK!J237</f>
        <v>11300</v>
      </c>
      <c r="I237" s="4">
        <f>ADMG.JK!J237</f>
        <v>200</v>
      </c>
      <c r="J237" s="4">
        <f>AGRO.JK!J237</f>
        <v>155</v>
      </c>
      <c r="K237" s="4">
        <f>AHAP.JK!J237</f>
        <v>104</v>
      </c>
      <c r="L237" s="4">
        <f>AIMS.JK!J237</f>
        <v>130</v>
      </c>
      <c r="M237" s="4">
        <f>AISA.JK!J237</f>
        <v>720</v>
      </c>
      <c r="N237" s="4">
        <f>AKKU.JK!J237</f>
        <v>143</v>
      </c>
      <c r="O237" s="4">
        <f>AKPI.JK!J237</f>
        <v>930</v>
      </c>
      <c r="P237" s="4">
        <f>KLBF.JK!J237</f>
        <v>2750</v>
      </c>
      <c r="Q237" s="4">
        <f>KOIN.JK!J237</f>
        <v>200</v>
      </c>
      <c r="R237" s="4">
        <f>KONI.JK!J237</f>
        <v>65</v>
      </c>
      <c r="S237" s="4">
        <f>KPIG.JK!J237</f>
        <v>530</v>
      </c>
      <c r="T237" s="4">
        <f>KREN.JK!J237</f>
        <v>550</v>
      </c>
      <c r="U237" s="4">
        <f>LAMI.JK!J237</f>
        <v>179</v>
      </c>
      <c r="V237" s="4">
        <f>LAPD.JK!J237</f>
        <v>245</v>
      </c>
      <c r="W237" s="4">
        <f>LCGP.JK!J237</f>
        <v>50</v>
      </c>
      <c r="X237" s="4">
        <f>LION.JK!J237</f>
        <v>3850</v>
      </c>
      <c r="Y237" s="4">
        <f>LMAS.JK!J237</f>
        <v>50</v>
      </c>
    </row>
    <row r="238" spans="1:25" x14ac:dyDescent="0.2">
      <c r="A238" s="78">
        <v>40563</v>
      </c>
      <c r="B238" s="4">
        <v>3505.18</v>
      </c>
      <c r="C238" s="4">
        <f>AALI.JK!J238</f>
        <v>23450</v>
      </c>
      <c r="D238" s="4">
        <f>ABDA.JK!J238</f>
        <v>520</v>
      </c>
      <c r="E238" s="4">
        <f>ACES.JK!J238</f>
        <v>2575</v>
      </c>
      <c r="F238" s="4">
        <f>ADES.JK!J238</f>
        <v>1330</v>
      </c>
      <c r="G238" s="4">
        <f>ADHI.JK!J238</f>
        <v>840</v>
      </c>
      <c r="H238" s="4">
        <f>ADMF.JK!J238</f>
        <v>11950</v>
      </c>
      <c r="I238" s="4">
        <f>ADMG.JK!J238</f>
        <v>200</v>
      </c>
      <c r="J238" s="4">
        <f>AGRO.JK!J238</f>
        <v>162</v>
      </c>
      <c r="K238" s="4">
        <f>AHAP.JK!J238</f>
        <v>90</v>
      </c>
      <c r="L238" s="4">
        <f>AIMS.JK!J238</f>
        <v>130</v>
      </c>
      <c r="M238" s="4">
        <f>AISA.JK!J238</f>
        <v>720</v>
      </c>
      <c r="N238" s="4">
        <f>AKKU.JK!J238</f>
        <v>143</v>
      </c>
      <c r="O238" s="4">
        <f>AKPI.JK!J238</f>
        <v>930</v>
      </c>
      <c r="P238" s="4">
        <f>KLBF.JK!J238</f>
        <v>2875</v>
      </c>
      <c r="Q238" s="4">
        <f>KOIN.JK!J238</f>
        <v>199</v>
      </c>
      <c r="R238" s="4">
        <f>KONI.JK!J238</f>
        <v>65</v>
      </c>
      <c r="S238" s="4">
        <f>KPIG.JK!J238</f>
        <v>500</v>
      </c>
      <c r="T238" s="4">
        <f>KREN.JK!J238</f>
        <v>570</v>
      </c>
      <c r="U238" s="4">
        <f>LAMI.JK!J238</f>
        <v>179</v>
      </c>
      <c r="V238" s="4">
        <f>LAPD.JK!J238</f>
        <v>245</v>
      </c>
      <c r="W238" s="4">
        <f>LCGP.JK!J238</f>
        <v>50</v>
      </c>
      <c r="X238" s="4">
        <f>LION.JK!J238</f>
        <v>4000</v>
      </c>
      <c r="Y238" s="4">
        <f>LMAS.JK!J238</f>
        <v>50</v>
      </c>
    </row>
    <row r="239" spans="1:25" x14ac:dyDescent="0.2">
      <c r="A239" s="78">
        <v>40562</v>
      </c>
      <c r="B239" s="4">
        <v>3504.18</v>
      </c>
      <c r="C239" s="4">
        <f>AALI.JK!J239</f>
        <v>24500</v>
      </c>
      <c r="D239" s="4">
        <f>ABDA.JK!J239</f>
        <v>550</v>
      </c>
      <c r="E239" s="4">
        <f>ACES.JK!J239</f>
        <v>2475</v>
      </c>
      <c r="F239" s="4">
        <f>ADES.JK!J239</f>
        <v>1410</v>
      </c>
      <c r="G239" s="4">
        <f>ADHI.JK!J239</f>
        <v>870</v>
      </c>
      <c r="H239" s="4">
        <f>ADMF.JK!J239</f>
        <v>12000</v>
      </c>
      <c r="I239" s="4">
        <f>ADMG.JK!J239</f>
        <v>210</v>
      </c>
      <c r="J239" s="4">
        <f>AGRO.JK!J239</f>
        <v>160</v>
      </c>
      <c r="K239" s="4">
        <f>AHAP.JK!J239</f>
        <v>125</v>
      </c>
      <c r="L239" s="4">
        <f>AIMS.JK!J239</f>
        <v>130</v>
      </c>
      <c r="M239" s="4">
        <f>AISA.JK!J239</f>
        <v>740</v>
      </c>
      <c r="N239" s="4">
        <f>AKKU.JK!J239</f>
        <v>115</v>
      </c>
      <c r="O239" s="4">
        <f>AKPI.JK!J239</f>
        <v>930</v>
      </c>
      <c r="P239" s="4">
        <f>KLBF.JK!J239</f>
        <v>2925</v>
      </c>
      <c r="Q239" s="4">
        <f>KOIN.JK!J239</f>
        <v>198</v>
      </c>
      <c r="R239" s="4">
        <f>KONI.JK!J239</f>
        <v>65</v>
      </c>
      <c r="S239" s="4">
        <f>KPIG.JK!J239</f>
        <v>465</v>
      </c>
      <c r="T239" s="4">
        <f>KREN.JK!J239</f>
        <v>590</v>
      </c>
      <c r="U239" s="4">
        <f>LAMI.JK!J239</f>
        <v>175</v>
      </c>
      <c r="V239" s="4">
        <f>LAPD.JK!J239</f>
        <v>177</v>
      </c>
      <c r="W239" s="4">
        <f>LCGP.JK!J239</f>
        <v>50</v>
      </c>
      <c r="X239" s="4">
        <f>LION.JK!J239</f>
        <v>4000</v>
      </c>
      <c r="Y239" s="4">
        <f>LMAS.JK!J239</f>
        <v>50</v>
      </c>
    </row>
    <row r="240" spans="1:25" x14ac:dyDescent="0.2">
      <c r="A240" s="78">
        <v>40561</v>
      </c>
      <c r="B240" s="4">
        <v>3503.18</v>
      </c>
      <c r="C240" s="4">
        <f>AALI.JK!J240</f>
        <v>24900</v>
      </c>
      <c r="D240" s="4">
        <f>ABDA.JK!J240</f>
        <v>520</v>
      </c>
      <c r="E240" s="4">
        <f>ACES.JK!J240</f>
        <v>2675</v>
      </c>
      <c r="F240" s="4">
        <f>ADES.JK!J240</f>
        <v>1440</v>
      </c>
      <c r="G240" s="4">
        <f>ADHI.JK!J240</f>
        <v>880</v>
      </c>
      <c r="H240" s="4">
        <f>ADMF.JK!J240</f>
        <v>11750</v>
      </c>
      <c r="I240" s="4">
        <f>ADMG.JK!J240</f>
        <v>210</v>
      </c>
      <c r="J240" s="4">
        <f>AGRO.JK!J240</f>
        <v>163</v>
      </c>
      <c r="K240" s="4">
        <f>AHAP.JK!J240</f>
        <v>120</v>
      </c>
      <c r="L240" s="4">
        <f>AIMS.JK!J240</f>
        <v>130</v>
      </c>
      <c r="M240" s="4">
        <f>AISA.JK!J240</f>
        <v>700</v>
      </c>
      <c r="N240" s="4">
        <f>AKKU.JK!J240</f>
        <v>110</v>
      </c>
      <c r="O240" s="4">
        <f>AKPI.JK!J240</f>
        <v>930</v>
      </c>
      <c r="P240" s="4">
        <f>KLBF.JK!J240</f>
        <v>2975</v>
      </c>
      <c r="Q240" s="4">
        <f>KOIN.JK!J240</f>
        <v>190</v>
      </c>
      <c r="R240" s="4">
        <f>KONI.JK!J240</f>
        <v>65</v>
      </c>
      <c r="S240" s="4">
        <f>KPIG.JK!J240</f>
        <v>435</v>
      </c>
      <c r="T240" s="4">
        <f>KREN.JK!J240</f>
        <v>590</v>
      </c>
      <c r="U240" s="4">
        <f>LAMI.JK!J240</f>
        <v>182</v>
      </c>
      <c r="V240" s="4">
        <f>LAPD.JK!J240</f>
        <v>250</v>
      </c>
      <c r="W240" s="4">
        <f>LCGP.JK!J240</f>
        <v>50</v>
      </c>
      <c r="X240" s="4">
        <f>LION.JK!J240</f>
        <v>3800</v>
      </c>
      <c r="Y240" s="4">
        <f>LMAS.JK!J240</f>
        <v>50</v>
      </c>
    </row>
    <row r="241" spans="1:25" x14ac:dyDescent="0.2">
      <c r="A241" s="78">
        <v>40560</v>
      </c>
      <c r="B241" s="4">
        <v>3502.18</v>
      </c>
      <c r="C241" s="4">
        <f>AALI.JK!J241</f>
        <v>25200</v>
      </c>
      <c r="D241" s="4">
        <f>ABDA.JK!J241</f>
        <v>520</v>
      </c>
      <c r="E241" s="4">
        <f>ACES.JK!J241</f>
        <v>2450</v>
      </c>
      <c r="F241" s="4">
        <f>ADES.JK!J241</f>
        <v>1410</v>
      </c>
      <c r="G241" s="4">
        <f>ADHI.JK!J241</f>
        <v>900</v>
      </c>
      <c r="H241" s="4">
        <f>ADMF.JK!J241</f>
        <v>11350</v>
      </c>
      <c r="I241" s="4">
        <f>ADMG.JK!J241</f>
        <v>210</v>
      </c>
      <c r="J241" s="4">
        <f>AGRO.JK!J241</f>
        <v>160</v>
      </c>
      <c r="K241" s="4">
        <f>AHAP.JK!J241</f>
        <v>116</v>
      </c>
      <c r="L241" s="4">
        <f>AIMS.JK!J241</f>
        <v>130</v>
      </c>
      <c r="M241" s="4">
        <f>AISA.JK!J241</f>
        <v>720</v>
      </c>
      <c r="N241" s="4">
        <f>AKKU.JK!J241</f>
        <v>115</v>
      </c>
      <c r="O241" s="4">
        <f>AKPI.JK!J241</f>
        <v>930</v>
      </c>
      <c r="P241" s="4">
        <f>KLBF.JK!J241</f>
        <v>2950</v>
      </c>
      <c r="Q241" s="4">
        <f>KOIN.JK!J241</f>
        <v>200</v>
      </c>
      <c r="R241" s="4">
        <f>KONI.JK!J241</f>
        <v>65</v>
      </c>
      <c r="S241" s="4">
        <f>KPIG.JK!J241</f>
        <v>430</v>
      </c>
      <c r="T241" s="4">
        <f>KREN.JK!J241</f>
        <v>590</v>
      </c>
      <c r="U241" s="4">
        <f>LAMI.JK!J241</f>
        <v>163</v>
      </c>
      <c r="V241" s="4">
        <f>LAPD.JK!J241</f>
        <v>240</v>
      </c>
      <c r="W241" s="4">
        <f>LCGP.JK!J241</f>
        <v>50</v>
      </c>
      <c r="X241" s="4">
        <f>LION.JK!J241</f>
        <v>3200</v>
      </c>
      <c r="Y241" s="4">
        <f>LMAS.JK!J241</f>
        <v>50</v>
      </c>
    </row>
    <row r="242" spans="1:25" x14ac:dyDescent="0.2">
      <c r="A242" s="78">
        <v>40557</v>
      </c>
      <c r="B242" s="4">
        <v>3499.18</v>
      </c>
      <c r="C242" s="4">
        <f>AALI.JK!J242</f>
        <v>25500</v>
      </c>
      <c r="D242" s="4">
        <f>ABDA.JK!J242</f>
        <v>520</v>
      </c>
      <c r="E242" s="4">
        <f>ACES.JK!J242</f>
        <v>2650</v>
      </c>
      <c r="F242" s="4">
        <f>ADES.JK!J242</f>
        <v>1440</v>
      </c>
      <c r="G242" s="4">
        <f>ADHI.JK!J242</f>
        <v>900</v>
      </c>
      <c r="H242" s="4">
        <f>ADMF.JK!J242</f>
        <v>11400</v>
      </c>
      <c r="I242" s="4">
        <f>ADMG.JK!J242</f>
        <v>210</v>
      </c>
      <c r="J242" s="4">
        <f>AGRO.JK!J242</f>
        <v>162</v>
      </c>
      <c r="K242" s="4">
        <f>AHAP.JK!J242</f>
        <v>129</v>
      </c>
      <c r="L242" s="4">
        <f>AIMS.JK!J242</f>
        <v>130</v>
      </c>
      <c r="M242" s="4">
        <f>AISA.JK!J242</f>
        <v>750</v>
      </c>
      <c r="N242" s="4">
        <f>AKKU.JK!J242</f>
        <v>115</v>
      </c>
      <c r="O242" s="4">
        <f>AKPI.JK!J242</f>
        <v>930</v>
      </c>
      <c r="P242" s="4">
        <f>KLBF.JK!J242</f>
        <v>3050</v>
      </c>
      <c r="Q242" s="4">
        <f>KOIN.JK!J242</f>
        <v>190</v>
      </c>
      <c r="R242" s="4">
        <f>KONI.JK!J242</f>
        <v>65</v>
      </c>
      <c r="S242" s="4">
        <f>KPIG.JK!J242</f>
        <v>430</v>
      </c>
      <c r="T242" s="4">
        <f>KREN.JK!J242</f>
        <v>610</v>
      </c>
      <c r="U242" s="4">
        <f>LAMI.JK!J242</f>
        <v>170</v>
      </c>
      <c r="V242" s="4">
        <f>LAPD.JK!J242</f>
        <v>250</v>
      </c>
      <c r="W242" s="4">
        <f>LCGP.JK!J242</f>
        <v>50</v>
      </c>
      <c r="X242" s="4">
        <f>LION.JK!J242</f>
        <v>3800</v>
      </c>
      <c r="Y242" s="4">
        <f>LMAS.JK!J242</f>
        <v>51</v>
      </c>
    </row>
    <row r="243" spans="1:25" x14ac:dyDescent="0.2">
      <c r="A243" s="78">
        <v>40556</v>
      </c>
      <c r="B243" s="4">
        <v>3498.18</v>
      </c>
      <c r="C243" s="4">
        <f>AALI.JK!J243</f>
        <v>25800</v>
      </c>
      <c r="D243" s="4">
        <f>ABDA.JK!J243</f>
        <v>510</v>
      </c>
      <c r="E243" s="4">
        <f>ACES.JK!J243</f>
        <v>2675</v>
      </c>
      <c r="F243" s="4">
        <f>ADES.JK!J243</f>
        <v>1450</v>
      </c>
      <c r="G243" s="4">
        <f>ADHI.JK!J243</f>
        <v>900</v>
      </c>
      <c r="H243" s="4">
        <f>ADMF.JK!J243</f>
        <v>11300</v>
      </c>
      <c r="I243" s="4">
        <f>ADMG.JK!J243</f>
        <v>210</v>
      </c>
      <c r="J243" s="4">
        <f>AGRO.JK!J243</f>
        <v>162</v>
      </c>
      <c r="K243" s="4">
        <f>AHAP.JK!J243</f>
        <v>91</v>
      </c>
      <c r="L243" s="4">
        <f>AIMS.JK!J243</f>
        <v>130</v>
      </c>
      <c r="M243" s="4">
        <f>AISA.JK!J243</f>
        <v>740</v>
      </c>
      <c r="N243" s="4">
        <f>AKKU.JK!J243</f>
        <v>115</v>
      </c>
      <c r="O243" s="4">
        <f>AKPI.JK!J243</f>
        <v>930</v>
      </c>
      <c r="P243" s="4">
        <f>KLBF.JK!J243</f>
        <v>2975</v>
      </c>
      <c r="Q243" s="4">
        <f>KOIN.JK!J243</f>
        <v>200</v>
      </c>
      <c r="R243" s="4">
        <f>KONI.JK!J243</f>
        <v>65</v>
      </c>
      <c r="S243" s="4">
        <f>KPIG.JK!J243</f>
        <v>430</v>
      </c>
      <c r="T243" s="4">
        <f>KREN.JK!J243</f>
        <v>610</v>
      </c>
      <c r="U243" s="4">
        <f>LAMI.JK!J243</f>
        <v>176</v>
      </c>
      <c r="V243" s="4">
        <f>LAPD.JK!J243</f>
        <v>250</v>
      </c>
      <c r="W243" s="4">
        <f>LCGP.JK!J243</f>
        <v>50</v>
      </c>
      <c r="X243" s="4">
        <f>LION.JK!J243</f>
        <v>3800</v>
      </c>
      <c r="Y243" s="4">
        <f>LMAS.JK!J243</f>
        <v>50</v>
      </c>
    </row>
    <row r="244" spans="1:25" x14ac:dyDescent="0.2">
      <c r="A244" s="78">
        <v>40555</v>
      </c>
      <c r="B244" s="4">
        <v>3497.18</v>
      </c>
      <c r="C244" s="4">
        <f>AALI.JK!J244</f>
        <v>24950</v>
      </c>
      <c r="D244" s="4">
        <f>ABDA.JK!J244</f>
        <v>510</v>
      </c>
      <c r="E244" s="4">
        <f>ACES.JK!J244</f>
        <v>2675</v>
      </c>
      <c r="F244" s="4">
        <f>ADES.JK!J244</f>
        <v>1460</v>
      </c>
      <c r="G244" s="4">
        <f>ADHI.JK!J244</f>
        <v>840</v>
      </c>
      <c r="H244" s="4">
        <f>ADMF.JK!J244</f>
        <v>11500</v>
      </c>
      <c r="I244" s="4">
        <f>ADMG.JK!J244</f>
        <v>210</v>
      </c>
      <c r="J244" s="4">
        <f>AGRO.JK!J244</f>
        <v>164</v>
      </c>
      <c r="K244" s="4">
        <f>AHAP.JK!J244</f>
        <v>91</v>
      </c>
      <c r="L244" s="4">
        <f>AIMS.JK!J244</f>
        <v>130</v>
      </c>
      <c r="M244" s="4">
        <f>AISA.JK!J244</f>
        <v>750</v>
      </c>
      <c r="N244" s="4">
        <f>AKKU.JK!J244</f>
        <v>115</v>
      </c>
      <c r="O244" s="4">
        <f>AKPI.JK!J244</f>
        <v>930</v>
      </c>
      <c r="P244" s="4">
        <f>KLBF.JK!J244</f>
        <v>3100</v>
      </c>
      <c r="Q244" s="4">
        <f>KOIN.JK!J244</f>
        <v>200</v>
      </c>
      <c r="R244" s="4">
        <f>KONI.JK!J244</f>
        <v>65</v>
      </c>
      <c r="S244" s="4">
        <f>KPIG.JK!J244</f>
        <v>430</v>
      </c>
      <c r="T244" s="4">
        <f>KREN.JK!J244</f>
        <v>600</v>
      </c>
      <c r="U244" s="4">
        <f>LAMI.JK!J244</f>
        <v>190</v>
      </c>
      <c r="V244" s="4">
        <f>LAPD.JK!J244</f>
        <v>250</v>
      </c>
      <c r="W244" s="4">
        <f>LCGP.JK!J244</f>
        <v>50</v>
      </c>
      <c r="X244" s="4">
        <f>LION.JK!J244</f>
        <v>3200</v>
      </c>
      <c r="Y244" s="4">
        <f>LMAS.JK!J244</f>
        <v>51</v>
      </c>
    </row>
    <row r="245" spans="1:25" x14ac:dyDescent="0.2">
      <c r="A245" s="78">
        <v>40554</v>
      </c>
      <c r="B245" s="4">
        <v>3496.18</v>
      </c>
      <c r="C245" s="4">
        <f>AALI.JK!J245</f>
        <v>23850</v>
      </c>
      <c r="D245" s="4">
        <f>ABDA.JK!J245</f>
        <v>510</v>
      </c>
      <c r="E245" s="4">
        <f>ACES.JK!J245</f>
        <v>2675</v>
      </c>
      <c r="F245" s="4">
        <f>ADES.JK!J245</f>
        <v>1470</v>
      </c>
      <c r="G245" s="4">
        <f>ADHI.JK!J245</f>
        <v>800</v>
      </c>
      <c r="H245" s="4">
        <f>ADMF.JK!J245</f>
        <v>11400</v>
      </c>
      <c r="I245" s="4">
        <f>ADMG.JK!J245</f>
        <v>205</v>
      </c>
      <c r="J245" s="4">
        <f>AGRO.JK!J245</f>
        <v>162</v>
      </c>
      <c r="K245" s="4">
        <f>AHAP.JK!J245</f>
        <v>92</v>
      </c>
      <c r="L245" s="4">
        <f>AIMS.JK!J245</f>
        <v>130</v>
      </c>
      <c r="M245" s="4">
        <f>AISA.JK!J245</f>
        <v>740</v>
      </c>
      <c r="N245" s="4">
        <f>AKKU.JK!J245</f>
        <v>105</v>
      </c>
      <c r="O245" s="4">
        <f>AKPI.JK!J245</f>
        <v>930</v>
      </c>
      <c r="P245" s="4">
        <f>KLBF.JK!J245</f>
        <v>2775</v>
      </c>
      <c r="Q245" s="4">
        <f>KOIN.JK!J245</f>
        <v>200</v>
      </c>
      <c r="R245" s="4">
        <f>KONI.JK!J245</f>
        <v>65</v>
      </c>
      <c r="S245" s="4">
        <f>KPIG.JK!J245</f>
        <v>425</v>
      </c>
      <c r="T245" s="4">
        <f>KREN.JK!J245</f>
        <v>580</v>
      </c>
      <c r="U245" s="4">
        <f>LAMI.JK!J245</f>
        <v>181</v>
      </c>
      <c r="V245" s="4">
        <f>LAPD.JK!J245</f>
        <v>250</v>
      </c>
      <c r="W245" s="4">
        <f>LCGP.JK!J245</f>
        <v>50</v>
      </c>
      <c r="X245" s="4">
        <f>LION.JK!J245</f>
        <v>3600</v>
      </c>
      <c r="Y245" s="4">
        <f>LMAS.JK!J245</f>
        <v>50</v>
      </c>
    </row>
    <row r="246" spans="1:25" x14ac:dyDescent="0.2">
      <c r="A246" s="78">
        <v>40553</v>
      </c>
      <c r="B246" s="4">
        <v>3495.18</v>
      </c>
      <c r="C246" s="4">
        <f>AALI.JK!J246</f>
        <v>24500</v>
      </c>
      <c r="D246" s="4">
        <f>ABDA.JK!J246</f>
        <v>510</v>
      </c>
      <c r="E246" s="4">
        <f>ACES.JK!J246</f>
        <v>2700</v>
      </c>
      <c r="F246" s="4">
        <f>ADES.JK!J246</f>
        <v>1640</v>
      </c>
      <c r="G246" s="4">
        <f>ADHI.JK!J246</f>
        <v>830</v>
      </c>
      <c r="H246" s="4">
        <f>ADMF.JK!J246</f>
        <v>11350</v>
      </c>
      <c r="I246" s="4">
        <f>ADMG.JK!J246</f>
        <v>200</v>
      </c>
      <c r="J246" s="4">
        <f>AGRO.JK!J246</f>
        <v>161</v>
      </c>
      <c r="K246" s="4">
        <f>AHAP.JK!J246</f>
        <v>111</v>
      </c>
      <c r="L246" s="4">
        <f>AIMS.JK!J246</f>
        <v>130</v>
      </c>
      <c r="M246" s="4">
        <f>AISA.JK!J246</f>
        <v>730</v>
      </c>
      <c r="N246" s="4">
        <f>AKKU.JK!J246</f>
        <v>105</v>
      </c>
      <c r="O246" s="4">
        <f>AKPI.JK!J246</f>
        <v>930</v>
      </c>
      <c r="P246" s="4">
        <f>KLBF.JK!J246</f>
        <v>2950</v>
      </c>
      <c r="Q246" s="4">
        <f>KOIN.JK!J246</f>
        <v>205</v>
      </c>
      <c r="R246" s="4">
        <f>KONI.JK!J246</f>
        <v>65</v>
      </c>
      <c r="S246" s="4">
        <f>KPIG.JK!J246</f>
        <v>425</v>
      </c>
      <c r="T246" s="4">
        <f>KREN.JK!J246</f>
        <v>560</v>
      </c>
      <c r="U246" s="4">
        <f>LAMI.JK!J246</f>
        <v>198</v>
      </c>
      <c r="V246" s="4">
        <f>LAPD.JK!J246</f>
        <v>270</v>
      </c>
      <c r="W246" s="4">
        <f>LCGP.JK!J246</f>
        <v>50</v>
      </c>
      <c r="X246" s="4">
        <f>LION.JK!J246</f>
        <v>3750</v>
      </c>
      <c r="Y246" s="4">
        <f>LMAS.JK!J246</f>
        <v>50</v>
      </c>
    </row>
    <row r="247" spans="1:25" x14ac:dyDescent="0.2">
      <c r="A247" s="78">
        <v>40550</v>
      </c>
      <c r="B247" s="4">
        <v>3492.18</v>
      </c>
      <c r="C247" s="4">
        <f>AALI.JK!J247</f>
        <v>25000</v>
      </c>
      <c r="D247" s="4">
        <f>ABDA.JK!J247</f>
        <v>510</v>
      </c>
      <c r="E247" s="4">
        <f>ACES.JK!J247</f>
        <v>2800</v>
      </c>
      <c r="F247" s="4">
        <f>ADES.JK!J247</f>
        <v>1610</v>
      </c>
      <c r="G247" s="4">
        <f>ADHI.JK!J247</f>
        <v>850</v>
      </c>
      <c r="H247" s="4">
        <f>ADMF.JK!J247</f>
        <v>11700</v>
      </c>
      <c r="I247" s="4">
        <f>ADMG.JK!J247</f>
        <v>220</v>
      </c>
      <c r="J247" s="4">
        <f>AGRO.JK!J247</f>
        <v>168</v>
      </c>
      <c r="K247" s="4">
        <f>AHAP.JK!J247</f>
        <v>83</v>
      </c>
      <c r="L247" s="4">
        <f>AIMS.JK!J247</f>
        <v>130</v>
      </c>
      <c r="M247" s="4">
        <f>AISA.JK!J247</f>
        <v>760</v>
      </c>
      <c r="N247" s="4">
        <f>AKKU.JK!J247</f>
        <v>115</v>
      </c>
      <c r="O247" s="4">
        <f>AKPI.JK!J247</f>
        <v>940</v>
      </c>
      <c r="P247" s="4">
        <f>KLBF.JK!J247</f>
        <v>3150</v>
      </c>
      <c r="Q247" s="4">
        <f>KOIN.JK!J247</f>
        <v>200</v>
      </c>
      <c r="R247" s="4">
        <f>KONI.JK!J247</f>
        <v>100</v>
      </c>
      <c r="S247" s="4">
        <f>KPIG.JK!J247</f>
        <v>425</v>
      </c>
      <c r="T247" s="4">
        <f>KREN.JK!J247</f>
        <v>580</v>
      </c>
      <c r="U247" s="4">
        <f>LAMI.JK!J247</f>
        <v>186</v>
      </c>
      <c r="V247" s="4">
        <f>LAPD.JK!J247</f>
        <v>245</v>
      </c>
      <c r="W247" s="4">
        <f>LCGP.JK!J247</f>
        <v>50</v>
      </c>
      <c r="X247" s="4">
        <f>LION.JK!J247</f>
        <v>3800</v>
      </c>
      <c r="Y247" s="4">
        <f>LMAS.JK!J247</f>
        <v>51</v>
      </c>
    </row>
    <row r="248" spans="1:25" x14ac:dyDescent="0.2">
      <c r="A248" s="78">
        <v>40549</v>
      </c>
      <c r="B248" s="4">
        <v>3491.18</v>
      </c>
      <c r="C248" s="4">
        <f>AALI.JK!J248</f>
        <v>25950</v>
      </c>
      <c r="D248" s="4">
        <f>ABDA.JK!J248</f>
        <v>520</v>
      </c>
      <c r="E248" s="4">
        <f>ACES.JK!J248</f>
        <v>2850</v>
      </c>
      <c r="F248" s="4">
        <f>ADES.JK!J248</f>
        <v>1610</v>
      </c>
      <c r="G248" s="4">
        <f>ADHI.JK!J248</f>
        <v>870</v>
      </c>
      <c r="H248" s="4">
        <f>ADMF.JK!J248</f>
        <v>11800</v>
      </c>
      <c r="I248" s="4">
        <f>ADMG.JK!J248</f>
        <v>220</v>
      </c>
      <c r="J248" s="4">
        <f>AGRO.JK!J248</f>
        <v>169</v>
      </c>
      <c r="K248" s="4">
        <f>AHAP.JK!J248</f>
        <v>103</v>
      </c>
      <c r="L248" s="4">
        <f>AIMS.JK!J248</f>
        <v>130</v>
      </c>
      <c r="M248" s="4">
        <f>AISA.JK!J248</f>
        <v>760</v>
      </c>
      <c r="N248" s="4">
        <f>AKKU.JK!J248</f>
        <v>101</v>
      </c>
      <c r="O248" s="4">
        <f>AKPI.JK!J248</f>
        <v>960</v>
      </c>
      <c r="P248" s="4">
        <f>KLBF.JK!J248</f>
        <v>3250</v>
      </c>
      <c r="Q248" s="4">
        <f>KOIN.JK!J248</f>
        <v>205</v>
      </c>
      <c r="R248" s="4">
        <f>KONI.JK!J248</f>
        <v>100</v>
      </c>
      <c r="S248" s="4">
        <f>KPIG.JK!J248</f>
        <v>430</v>
      </c>
      <c r="T248" s="4">
        <f>KREN.JK!J248</f>
        <v>590</v>
      </c>
      <c r="U248" s="4">
        <f>LAMI.JK!J248</f>
        <v>198</v>
      </c>
      <c r="V248" s="4">
        <f>LAPD.JK!J248</f>
        <v>177</v>
      </c>
      <c r="W248" s="4">
        <f>LCGP.JK!J248</f>
        <v>50</v>
      </c>
      <c r="X248" s="4">
        <f>LION.JK!J248</f>
        <v>3750</v>
      </c>
      <c r="Y248" s="4">
        <f>LMAS.JK!J248</f>
        <v>50</v>
      </c>
    </row>
    <row r="249" spans="1:25" x14ac:dyDescent="0.2">
      <c r="A249" s="78">
        <v>40548</v>
      </c>
      <c r="B249" s="4">
        <v>3490.18</v>
      </c>
      <c r="C249" s="4">
        <f>AALI.JK!J249</f>
        <v>25950</v>
      </c>
      <c r="D249" s="4">
        <f>ABDA.JK!J249</f>
        <v>520</v>
      </c>
      <c r="E249" s="4">
        <f>ACES.JK!J249</f>
        <v>2800</v>
      </c>
      <c r="F249" s="4">
        <f>ADES.JK!J249</f>
        <v>1620</v>
      </c>
      <c r="G249" s="4">
        <f>ADHI.JK!J249</f>
        <v>880</v>
      </c>
      <c r="H249" s="4">
        <f>ADMF.JK!J249</f>
        <v>11800</v>
      </c>
      <c r="I249" s="4">
        <f>ADMG.JK!J249</f>
        <v>215</v>
      </c>
      <c r="J249" s="4">
        <f>AGRO.JK!J249</f>
        <v>169</v>
      </c>
      <c r="K249" s="4">
        <f>AHAP.JK!J249</f>
        <v>117</v>
      </c>
      <c r="L249" s="4">
        <f>AIMS.JK!J249</f>
        <v>130</v>
      </c>
      <c r="M249" s="4">
        <f>AISA.JK!J249</f>
        <v>760</v>
      </c>
      <c r="N249" s="4">
        <f>AKKU.JK!J249</f>
        <v>115</v>
      </c>
      <c r="O249" s="4">
        <f>AKPI.JK!J249</f>
        <v>960</v>
      </c>
      <c r="P249" s="4">
        <f>KLBF.JK!J249</f>
        <v>3325</v>
      </c>
      <c r="Q249" s="4">
        <f>KOIN.JK!J249</f>
        <v>200</v>
      </c>
      <c r="R249" s="4">
        <f>KONI.JK!J249</f>
        <v>65</v>
      </c>
      <c r="S249" s="4">
        <f>KPIG.JK!J249</f>
        <v>420</v>
      </c>
      <c r="T249" s="4">
        <f>KREN.JK!J249</f>
        <v>610</v>
      </c>
      <c r="U249" s="4">
        <f>LAMI.JK!J249</f>
        <v>187</v>
      </c>
      <c r="V249" s="4">
        <f>LAPD.JK!J249</f>
        <v>230</v>
      </c>
      <c r="W249" s="4">
        <f>LCGP.JK!J249</f>
        <v>50</v>
      </c>
      <c r="X249" s="4">
        <f>LION.JK!J249</f>
        <v>3750</v>
      </c>
      <c r="Y249" s="4">
        <f>LMAS.JK!J249</f>
        <v>50</v>
      </c>
    </row>
    <row r="250" spans="1:25" x14ac:dyDescent="0.2">
      <c r="A250" s="78">
        <v>40547</v>
      </c>
      <c r="B250" s="4">
        <v>3489.18</v>
      </c>
      <c r="C250" s="4">
        <f>AALI.JK!J250</f>
        <v>26450</v>
      </c>
      <c r="D250" s="4">
        <f>ABDA.JK!J250</f>
        <v>510</v>
      </c>
      <c r="E250" s="4">
        <f>ACES.JK!J250</f>
        <v>2700</v>
      </c>
      <c r="F250" s="4">
        <f>ADES.JK!J250</f>
        <v>1640</v>
      </c>
      <c r="G250" s="4">
        <f>ADHI.JK!J250</f>
        <v>900</v>
      </c>
      <c r="H250" s="4">
        <f>ADMF.JK!J250</f>
        <v>12100</v>
      </c>
      <c r="I250" s="4">
        <f>ADMG.JK!J250</f>
        <v>220</v>
      </c>
      <c r="J250" s="4">
        <f>AGRO.JK!J250</f>
        <v>169</v>
      </c>
      <c r="K250" s="4">
        <f>AHAP.JK!J250</f>
        <v>117</v>
      </c>
      <c r="L250" s="4">
        <f>AIMS.JK!J250</f>
        <v>130</v>
      </c>
      <c r="M250" s="4">
        <f>AISA.JK!J250</f>
        <v>770</v>
      </c>
      <c r="N250" s="4">
        <f>AKKU.JK!J250</f>
        <v>170</v>
      </c>
      <c r="O250" s="4">
        <f>AKPI.JK!J250</f>
        <v>950</v>
      </c>
      <c r="P250" s="4">
        <f>KLBF.JK!J250</f>
        <v>3300</v>
      </c>
      <c r="Q250" s="4">
        <f>KOIN.JK!J250</f>
        <v>179</v>
      </c>
      <c r="R250" s="4">
        <f>KONI.JK!J250</f>
        <v>100</v>
      </c>
      <c r="S250" s="4">
        <f>KPIG.JK!J250</f>
        <v>430</v>
      </c>
      <c r="T250" s="4">
        <f>KREN.JK!J250</f>
        <v>610</v>
      </c>
      <c r="U250" s="4">
        <f>LAMI.JK!J250</f>
        <v>193</v>
      </c>
      <c r="V250" s="4">
        <f>LAPD.JK!J250</f>
        <v>177</v>
      </c>
      <c r="W250" s="4">
        <f>LCGP.JK!J250</f>
        <v>50</v>
      </c>
      <c r="X250" s="4">
        <f>LION.JK!J250</f>
        <v>3750</v>
      </c>
      <c r="Y250" s="4">
        <f>LMAS.JK!J250</f>
        <v>50</v>
      </c>
    </row>
    <row r="251" spans="1:25" x14ac:dyDescent="0.2">
      <c r="A251" s="78">
        <v>40546</v>
      </c>
      <c r="B251" s="4">
        <v>3488.18</v>
      </c>
      <c r="C251" s="4">
        <f>AALI.JK!J251</f>
        <v>26800</v>
      </c>
      <c r="D251" s="4">
        <f>ABDA.JK!J251</f>
        <v>510</v>
      </c>
      <c r="E251" s="4">
        <f>ACES.JK!J251</f>
        <v>2850</v>
      </c>
      <c r="F251" s="4">
        <f>ADES.JK!J251</f>
        <v>1630</v>
      </c>
      <c r="G251" s="4">
        <f>ADHI.JK!J251</f>
        <v>920</v>
      </c>
      <c r="H251" s="4">
        <f>ADMF.JK!J251</f>
        <v>11850</v>
      </c>
      <c r="I251" s="4">
        <f>ADMG.JK!J251</f>
        <v>220</v>
      </c>
      <c r="J251" s="4">
        <f>AGRO.JK!J251</f>
        <v>170</v>
      </c>
      <c r="K251" s="4">
        <f>AHAP.JK!J251</f>
        <v>125</v>
      </c>
      <c r="L251" s="4">
        <f>AIMS.JK!J251</f>
        <v>135</v>
      </c>
      <c r="M251" s="4">
        <f>AISA.JK!J251</f>
        <v>780</v>
      </c>
      <c r="N251" s="4">
        <f>AKKU.JK!J251</f>
        <v>95</v>
      </c>
      <c r="O251" s="4">
        <f>AKPI.JK!J251</f>
        <v>960</v>
      </c>
      <c r="P251" s="4">
        <f>KLBF.JK!J251</f>
        <v>3325</v>
      </c>
      <c r="Q251" s="4">
        <f>KOIN.JK!J251</f>
        <v>181</v>
      </c>
      <c r="R251" s="4">
        <f>KONI.JK!J251</f>
        <v>100</v>
      </c>
      <c r="S251" s="4">
        <f>KPIG.JK!J251</f>
        <v>430</v>
      </c>
      <c r="T251" s="4">
        <f>KREN.JK!J251</f>
        <v>610</v>
      </c>
      <c r="U251" s="4">
        <f>LAMI.JK!J251</f>
        <v>193</v>
      </c>
      <c r="V251" s="4">
        <f>LAPD.JK!J251</f>
        <v>177</v>
      </c>
      <c r="W251" s="4">
        <f>LCGP.JK!J251</f>
        <v>50</v>
      </c>
      <c r="X251" s="4">
        <f>LION.JK!J251</f>
        <v>4000</v>
      </c>
      <c r="Y251" s="4">
        <f>LMAS.JK!J251</f>
        <v>50</v>
      </c>
    </row>
    <row r="252" spans="1:25" x14ac:dyDescent="0.2">
      <c r="A252" s="78">
        <v>40543</v>
      </c>
      <c r="B252" s="4">
        <v>3485.18</v>
      </c>
      <c r="C252" s="4">
        <f>AALI.JK!J252</f>
        <v>26200</v>
      </c>
      <c r="D252" s="4">
        <f>ABDA.JK!J252</f>
        <v>520</v>
      </c>
      <c r="E252" s="4">
        <f>ACES.JK!J252</f>
        <v>2950</v>
      </c>
      <c r="F252" s="4">
        <f>ADES.JK!J252</f>
        <v>1620</v>
      </c>
      <c r="G252" s="4">
        <f>ADHI.JK!J252</f>
        <v>910</v>
      </c>
      <c r="H252" s="4">
        <f>ADMF.JK!J252</f>
        <v>12000</v>
      </c>
      <c r="I252" s="4">
        <f>ADMG.JK!J252</f>
        <v>215</v>
      </c>
      <c r="J252" s="4">
        <f>AGRO.JK!J252</f>
        <v>168</v>
      </c>
      <c r="K252" s="4">
        <f>AHAP.JK!J252</f>
        <v>125</v>
      </c>
      <c r="L252" s="4">
        <f>AIMS.JK!J252</f>
        <v>135</v>
      </c>
      <c r="M252" s="4">
        <f>AISA.JK!J252</f>
        <v>780</v>
      </c>
      <c r="N252" s="4">
        <f>AKKU.JK!J252</f>
        <v>129</v>
      </c>
      <c r="O252" s="4">
        <f>AKPI.JK!J252</f>
        <v>960</v>
      </c>
      <c r="P252" s="4">
        <f>KLBF.JK!J252</f>
        <v>3250</v>
      </c>
      <c r="Q252" s="4">
        <f>KOIN.JK!J252</f>
        <v>180</v>
      </c>
      <c r="R252" s="4">
        <f>KONI.JK!J252</f>
        <v>100</v>
      </c>
      <c r="S252" s="4">
        <f>KPIG.JK!J252</f>
        <v>395</v>
      </c>
      <c r="T252" s="4">
        <f>KREN.JK!J252</f>
        <v>610</v>
      </c>
      <c r="U252" s="4">
        <f>LAMI.JK!J252</f>
        <v>194</v>
      </c>
      <c r="V252" s="4">
        <f>LAPD.JK!J252</f>
        <v>205</v>
      </c>
      <c r="W252" s="4">
        <f>LCGP.JK!J252</f>
        <v>50</v>
      </c>
      <c r="X252" s="4">
        <f>LION.JK!J252</f>
        <v>4000</v>
      </c>
      <c r="Y252" s="4">
        <f>LMAS.JK!J252</f>
        <v>51</v>
      </c>
    </row>
    <row r="253" spans="1:25" x14ac:dyDescent="0.2">
      <c r="A253" s="78">
        <v>40542</v>
      </c>
      <c r="B253" s="4">
        <v>3484.18</v>
      </c>
      <c r="C253" s="4">
        <f>AALI.JK!J253</f>
        <v>26200</v>
      </c>
      <c r="D253" s="4">
        <f>ABDA.JK!J253</f>
        <v>520</v>
      </c>
      <c r="E253" s="4">
        <f>ACES.JK!J253</f>
        <v>2950</v>
      </c>
      <c r="F253" s="4">
        <f>ADES.JK!J253</f>
        <v>1620</v>
      </c>
      <c r="G253" s="4">
        <f>ADHI.JK!J253</f>
        <v>910</v>
      </c>
      <c r="H253" s="4">
        <f>ADMF.JK!J253</f>
        <v>12000</v>
      </c>
      <c r="I253" s="4">
        <f>ADMG.JK!J253</f>
        <v>215</v>
      </c>
      <c r="J253" s="4">
        <f>AGRO.JK!J253</f>
        <v>168</v>
      </c>
      <c r="K253" s="4">
        <f>AHAP.JK!J253</f>
        <v>125</v>
      </c>
      <c r="L253" s="4">
        <f>AIMS.JK!J253</f>
        <v>135</v>
      </c>
      <c r="M253" s="4">
        <f>AISA.JK!J253</f>
        <v>780</v>
      </c>
      <c r="N253" s="4">
        <f>AKKU.JK!J253</f>
        <v>129</v>
      </c>
      <c r="O253" s="4">
        <f>AKPI.JK!J253</f>
        <v>960</v>
      </c>
      <c r="P253" s="4">
        <f>KLBF.JK!J253</f>
        <v>3250</v>
      </c>
      <c r="Q253" s="4">
        <f>KOIN.JK!J253</f>
        <v>180</v>
      </c>
      <c r="R253" s="4">
        <f>KONI.JK!J253</f>
        <v>100</v>
      </c>
      <c r="S253" s="4">
        <f>KPIG.JK!J253</f>
        <v>395</v>
      </c>
      <c r="T253" s="4">
        <f>KREN.JK!J253</f>
        <v>610</v>
      </c>
      <c r="U253" s="4">
        <f>LAMI.JK!J253</f>
        <v>194</v>
      </c>
      <c r="V253" s="4">
        <f>LAPD.JK!J253</f>
        <v>205</v>
      </c>
      <c r="W253" s="4">
        <f>LCGP.JK!J253</f>
        <v>50</v>
      </c>
      <c r="X253" s="4">
        <f>LION.JK!J253</f>
        <v>4000</v>
      </c>
      <c r="Y253" s="4">
        <f>LMAS.JK!J253</f>
        <v>51</v>
      </c>
    </row>
    <row r="254" spans="1:25" x14ac:dyDescent="0.2">
      <c r="A254" s="78">
        <v>40541</v>
      </c>
      <c r="B254" s="4">
        <v>3483.18</v>
      </c>
      <c r="C254" s="4">
        <f>AALI.JK!J254</f>
        <v>25200</v>
      </c>
      <c r="D254" s="4">
        <f>ABDA.JK!J254</f>
        <v>520</v>
      </c>
      <c r="E254" s="4">
        <f>ACES.JK!J254</f>
        <v>2800</v>
      </c>
      <c r="F254" s="4">
        <f>ADES.JK!J254</f>
        <v>1630</v>
      </c>
      <c r="G254" s="4">
        <f>ADHI.JK!J254</f>
        <v>910</v>
      </c>
      <c r="H254" s="4">
        <f>ADMF.JK!J254</f>
        <v>12000</v>
      </c>
      <c r="I254" s="4">
        <f>ADMG.JK!J254</f>
        <v>220</v>
      </c>
      <c r="J254" s="4">
        <f>AGRO.JK!J254</f>
        <v>167</v>
      </c>
      <c r="K254" s="4">
        <f>AHAP.JK!J254</f>
        <v>120</v>
      </c>
      <c r="L254" s="4">
        <f>AIMS.JK!J254</f>
        <v>136</v>
      </c>
      <c r="M254" s="4">
        <f>AISA.JK!J254</f>
        <v>770</v>
      </c>
      <c r="N254" s="4">
        <f>AKKU.JK!J254</f>
        <v>100</v>
      </c>
      <c r="O254" s="4">
        <f>AKPI.JK!J254</f>
        <v>960</v>
      </c>
      <c r="P254" s="4">
        <f>KLBF.JK!J254</f>
        <v>3200</v>
      </c>
      <c r="Q254" s="4">
        <f>KOIN.JK!J254</f>
        <v>179</v>
      </c>
      <c r="R254" s="4">
        <f>KONI.JK!J254</f>
        <v>80</v>
      </c>
      <c r="S254" s="4">
        <f>KPIG.JK!J254</f>
        <v>400</v>
      </c>
      <c r="T254" s="4">
        <f>KREN.JK!J254</f>
        <v>580</v>
      </c>
      <c r="U254" s="4">
        <f>LAMI.JK!J254</f>
        <v>200</v>
      </c>
      <c r="V254" s="4">
        <f>LAPD.JK!J254</f>
        <v>250</v>
      </c>
      <c r="W254" s="4">
        <f>LCGP.JK!J254</f>
        <v>50</v>
      </c>
      <c r="X254" s="4">
        <f>LION.JK!J254</f>
        <v>4000</v>
      </c>
      <c r="Y254" s="4">
        <f>LMAS.JK!J254</f>
        <v>50</v>
      </c>
    </row>
    <row r="255" spans="1:25" x14ac:dyDescent="0.2">
      <c r="A255" s="78">
        <v>40540</v>
      </c>
      <c r="B255" s="4">
        <v>3482.18</v>
      </c>
      <c r="C255" s="4">
        <f>AALI.JK!J255</f>
        <v>25000</v>
      </c>
      <c r="D255" s="4">
        <f>ABDA.JK!J255</f>
        <v>510</v>
      </c>
      <c r="E255" s="4">
        <f>ACES.JK!J255</f>
        <v>2750</v>
      </c>
      <c r="F255" s="4">
        <f>ADES.JK!J255</f>
        <v>1660</v>
      </c>
      <c r="G255" s="4">
        <f>ADHI.JK!J255</f>
        <v>880</v>
      </c>
      <c r="H255" s="4">
        <f>ADMF.JK!J255</f>
        <v>12000</v>
      </c>
      <c r="I255" s="4">
        <f>ADMG.JK!J255</f>
        <v>220</v>
      </c>
      <c r="J255" s="4">
        <f>AGRO.JK!J255</f>
        <v>169</v>
      </c>
      <c r="K255" s="4">
        <f>AHAP.JK!J255</f>
        <v>125</v>
      </c>
      <c r="L255" s="4">
        <f>AIMS.JK!J255</f>
        <v>130</v>
      </c>
      <c r="M255" s="4">
        <f>AISA.JK!J255</f>
        <v>770</v>
      </c>
      <c r="N255" s="4">
        <f>AKKU.JK!J255</f>
        <v>101</v>
      </c>
      <c r="O255" s="4">
        <f>AKPI.JK!J255</f>
        <v>960</v>
      </c>
      <c r="P255" s="4">
        <f>KLBF.JK!J255</f>
        <v>3125</v>
      </c>
      <c r="Q255" s="4">
        <f>KOIN.JK!J255</f>
        <v>185</v>
      </c>
      <c r="R255" s="4">
        <f>KONI.JK!J255</f>
        <v>85</v>
      </c>
      <c r="S255" s="4">
        <f>KPIG.JK!J255</f>
        <v>360</v>
      </c>
      <c r="T255" s="4">
        <f>KREN.JK!J255</f>
        <v>600</v>
      </c>
      <c r="U255" s="4">
        <f>LAMI.JK!J255</f>
        <v>210</v>
      </c>
      <c r="V255" s="4">
        <f>LAPD.JK!J255</f>
        <v>177</v>
      </c>
      <c r="W255" s="4">
        <f>LCGP.JK!J255</f>
        <v>50</v>
      </c>
      <c r="X255" s="4">
        <f>LION.JK!J255</f>
        <v>3800</v>
      </c>
      <c r="Y255" s="4">
        <f>LMAS.JK!J255</f>
        <v>50</v>
      </c>
    </row>
    <row r="256" spans="1:25" x14ac:dyDescent="0.2">
      <c r="A256" s="78">
        <v>40539</v>
      </c>
      <c r="B256" s="4">
        <v>3481.18</v>
      </c>
      <c r="C256" s="4">
        <f>AALI.JK!J256</f>
        <v>24850</v>
      </c>
      <c r="D256" s="4">
        <f>ABDA.JK!J256</f>
        <v>510</v>
      </c>
      <c r="E256" s="4">
        <f>ACES.JK!J256</f>
        <v>2650</v>
      </c>
      <c r="F256" s="4">
        <f>ADES.JK!J256</f>
        <v>1620</v>
      </c>
      <c r="G256" s="4">
        <f>ADHI.JK!J256</f>
        <v>880</v>
      </c>
      <c r="H256" s="4">
        <f>ADMF.JK!J256</f>
        <v>11650</v>
      </c>
      <c r="I256" s="4">
        <f>ADMG.JK!J256</f>
        <v>210</v>
      </c>
      <c r="J256" s="4">
        <f>AGRO.JK!J256</f>
        <v>168</v>
      </c>
      <c r="K256" s="4">
        <f>AHAP.JK!J256</f>
        <v>125</v>
      </c>
      <c r="L256" s="4">
        <f>AIMS.JK!J256</f>
        <v>130</v>
      </c>
      <c r="M256" s="4">
        <f>AISA.JK!J256</f>
        <v>780</v>
      </c>
      <c r="N256" s="4">
        <f>AKKU.JK!J256</f>
        <v>101</v>
      </c>
      <c r="O256" s="4">
        <f>AKPI.JK!J256</f>
        <v>960</v>
      </c>
      <c r="P256" s="4">
        <f>KLBF.JK!J256</f>
        <v>3125</v>
      </c>
      <c r="Q256" s="4">
        <f>KOIN.JK!J256</f>
        <v>180</v>
      </c>
      <c r="R256" s="4">
        <f>KONI.JK!J256</f>
        <v>80</v>
      </c>
      <c r="S256" s="4">
        <f>KPIG.JK!J256</f>
        <v>365</v>
      </c>
      <c r="T256" s="4">
        <f>KREN.JK!J256</f>
        <v>550</v>
      </c>
      <c r="U256" s="4">
        <f>LAMI.JK!J256</f>
        <v>215</v>
      </c>
      <c r="V256" s="4">
        <f>LAPD.JK!J256</f>
        <v>270</v>
      </c>
      <c r="W256" s="4">
        <f>LCGP.JK!J256</f>
        <v>50</v>
      </c>
      <c r="X256" s="4">
        <f>LION.JK!J256</f>
        <v>3800</v>
      </c>
      <c r="Y256" s="4">
        <f>LMAS.JK!J256</f>
        <v>50</v>
      </c>
    </row>
    <row r="257" spans="1:25" x14ac:dyDescent="0.2">
      <c r="A257" s="78">
        <v>40536</v>
      </c>
      <c r="B257" s="4">
        <v>3478.18</v>
      </c>
      <c r="C257" s="4">
        <f>AALI.JK!J257</f>
        <v>24350</v>
      </c>
      <c r="D257" s="4">
        <f>ABDA.JK!J257</f>
        <v>520</v>
      </c>
      <c r="E257" s="4">
        <f>ACES.JK!J257</f>
        <v>2650</v>
      </c>
      <c r="F257" s="4">
        <f>ADES.JK!J257</f>
        <v>1660</v>
      </c>
      <c r="G257" s="4">
        <f>ADHI.JK!J257</f>
        <v>860</v>
      </c>
      <c r="H257" s="4">
        <f>ADMF.JK!J257</f>
        <v>12000</v>
      </c>
      <c r="I257" s="4">
        <f>ADMG.JK!J257</f>
        <v>220</v>
      </c>
      <c r="J257" s="4">
        <f>AGRO.JK!J257</f>
        <v>169</v>
      </c>
      <c r="K257" s="4">
        <f>AHAP.JK!J257</f>
        <v>139</v>
      </c>
      <c r="L257" s="4">
        <f>AIMS.JK!J257</f>
        <v>130</v>
      </c>
      <c r="M257" s="4">
        <f>AISA.JK!J257</f>
        <v>800</v>
      </c>
      <c r="N257" s="4">
        <f>AKKU.JK!J257</f>
        <v>101</v>
      </c>
      <c r="O257" s="4">
        <f>AKPI.JK!J257</f>
        <v>960</v>
      </c>
      <c r="P257" s="4">
        <f>KLBF.JK!J257</f>
        <v>3150</v>
      </c>
      <c r="Q257" s="4">
        <f>KOIN.JK!J257</f>
        <v>180</v>
      </c>
      <c r="R257" s="4">
        <f>KONI.JK!J257</f>
        <v>85</v>
      </c>
      <c r="S257" s="4">
        <f>KPIG.JK!J257</f>
        <v>395</v>
      </c>
      <c r="T257" s="4">
        <f>KREN.JK!J257</f>
        <v>520</v>
      </c>
      <c r="U257" s="4">
        <f>LAMI.JK!J257</f>
        <v>230</v>
      </c>
      <c r="V257" s="4">
        <f>LAPD.JK!J257</f>
        <v>250</v>
      </c>
      <c r="W257" s="4">
        <f>LCGP.JK!J257</f>
        <v>50</v>
      </c>
      <c r="X257" s="4">
        <f>LION.JK!J257</f>
        <v>3800</v>
      </c>
      <c r="Y257" s="4">
        <f>LMAS.JK!J257</f>
        <v>51</v>
      </c>
    </row>
    <row r="258" spans="1:25" x14ac:dyDescent="0.2">
      <c r="A258" s="78">
        <v>40535</v>
      </c>
      <c r="B258" s="4">
        <v>3477.18</v>
      </c>
      <c r="C258" s="4">
        <f>AALI.JK!J258</f>
        <v>24350</v>
      </c>
      <c r="D258" s="4">
        <f>ABDA.JK!J258</f>
        <v>520</v>
      </c>
      <c r="E258" s="4">
        <f>ACES.JK!J258</f>
        <v>2650</v>
      </c>
      <c r="F258" s="4">
        <f>ADES.JK!J258</f>
        <v>1660</v>
      </c>
      <c r="G258" s="4">
        <f>ADHI.JK!J258</f>
        <v>860</v>
      </c>
      <c r="H258" s="4">
        <f>ADMF.JK!J258</f>
        <v>12000</v>
      </c>
      <c r="I258" s="4">
        <f>ADMG.JK!J258</f>
        <v>220</v>
      </c>
      <c r="J258" s="4">
        <f>AGRO.JK!J258</f>
        <v>169</v>
      </c>
      <c r="K258" s="4">
        <f>AHAP.JK!J258</f>
        <v>139</v>
      </c>
      <c r="L258" s="4">
        <f>AIMS.JK!J258</f>
        <v>130</v>
      </c>
      <c r="M258" s="4">
        <f>AISA.JK!J258</f>
        <v>800</v>
      </c>
      <c r="N258" s="4">
        <f>AKKU.JK!J258</f>
        <v>101</v>
      </c>
      <c r="O258" s="4">
        <f>AKPI.JK!J258</f>
        <v>960</v>
      </c>
      <c r="P258" s="4">
        <f>KLBF.JK!J258</f>
        <v>3150</v>
      </c>
      <c r="Q258" s="4">
        <f>KOIN.JK!J258</f>
        <v>180</v>
      </c>
      <c r="R258" s="4">
        <f>KONI.JK!J258</f>
        <v>85</v>
      </c>
      <c r="S258" s="4">
        <f>KPIG.JK!J258</f>
        <v>395</v>
      </c>
      <c r="T258" s="4">
        <f>KREN.JK!J258</f>
        <v>520</v>
      </c>
      <c r="U258" s="4">
        <f>LAMI.JK!J258</f>
        <v>230</v>
      </c>
      <c r="V258" s="4">
        <f>LAPD.JK!J258</f>
        <v>250</v>
      </c>
      <c r="W258" s="4">
        <f>LCGP.JK!J258</f>
        <v>50</v>
      </c>
      <c r="X258" s="4">
        <f>LION.JK!J258</f>
        <v>3800</v>
      </c>
      <c r="Y258" s="4">
        <f>LMAS.JK!J258</f>
        <v>51</v>
      </c>
    </row>
    <row r="259" spans="1:25" x14ac:dyDescent="0.2">
      <c r="A259" s="78">
        <v>40534</v>
      </c>
      <c r="B259" s="4">
        <v>3476.18</v>
      </c>
      <c r="C259" s="4">
        <f>AALI.JK!J259</f>
        <v>24400</v>
      </c>
      <c r="D259" s="4">
        <f>ABDA.JK!J259</f>
        <v>520</v>
      </c>
      <c r="E259" s="4">
        <f>ACES.JK!J259</f>
        <v>2650</v>
      </c>
      <c r="F259" s="4">
        <f>ADES.JK!J259</f>
        <v>1670</v>
      </c>
      <c r="G259" s="4">
        <f>ADHI.JK!J259</f>
        <v>860</v>
      </c>
      <c r="H259" s="4">
        <f>ADMF.JK!J259</f>
        <v>12000</v>
      </c>
      <c r="I259" s="4">
        <f>ADMG.JK!J259</f>
        <v>225</v>
      </c>
      <c r="J259" s="4">
        <f>AGRO.JK!J259</f>
        <v>169</v>
      </c>
      <c r="K259" s="4">
        <f>AHAP.JK!J259</f>
        <v>110</v>
      </c>
      <c r="L259" s="4">
        <f>AIMS.JK!J259</f>
        <v>130</v>
      </c>
      <c r="M259" s="4">
        <f>AISA.JK!J259</f>
        <v>820</v>
      </c>
      <c r="N259" s="4">
        <f>AKKU.JK!J259</f>
        <v>102</v>
      </c>
      <c r="O259" s="4">
        <f>AKPI.JK!J259</f>
        <v>960</v>
      </c>
      <c r="P259" s="4">
        <f>KLBF.JK!J259</f>
        <v>3200</v>
      </c>
      <c r="Q259" s="4">
        <f>KOIN.JK!J259</f>
        <v>185</v>
      </c>
      <c r="R259" s="4">
        <f>KONI.JK!J259</f>
        <v>85</v>
      </c>
      <c r="S259" s="4">
        <f>KPIG.JK!J259</f>
        <v>360</v>
      </c>
      <c r="T259" s="4">
        <f>KREN.JK!J259</f>
        <v>530</v>
      </c>
      <c r="U259" s="4">
        <f>LAMI.JK!J259</f>
        <v>255</v>
      </c>
      <c r="V259" s="4">
        <f>LAPD.JK!J259</f>
        <v>270</v>
      </c>
      <c r="W259" s="4">
        <f>LCGP.JK!J259</f>
        <v>50</v>
      </c>
      <c r="X259" s="4">
        <f>LION.JK!J259</f>
        <v>3800</v>
      </c>
      <c r="Y259" s="4">
        <f>LMAS.JK!J259</f>
        <v>50</v>
      </c>
    </row>
    <row r="260" spans="1:25" x14ac:dyDescent="0.2">
      <c r="A260" s="78">
        <v>40533</v>
      </c>
      <c r="B260" s="4">
        <v>3475.18</v>
      </c>
      <c r="C260" s="4">
        <f>AALI.JK!J260</f>
        <v>24850</v>
      </c>
      <c r="D260" s="4">
        <f>ABDA.JK!J260</f>
        <v>520</v>
      </c>
      <c r="E260" s="4">
        <f>ACES.JK!J260</f>
        <v>2625</v>
      </c>
      <c r="F260" s="4">
        <f>ADES.JK!J260</f>
        <v>1690</v>
      </c>
      <c r="G260" s="4">
        <f>ADHI.JK!J260</f>
        <v>890</v>
      </c>
      <c r="H260" s="4">
        <f>ADMF.JK!J260</f>
        <v>12150</v>
      </c>
      <c r="I260" s="4">
        <f>ADMG.JK!J260</f>
        <v>225</v>
      </c>
      <c r="J260" s="4">
        <f>AGRO.JK!J260</f>
        <v>170</v>
      </c>
      <c r="K260" s="4">
        <f>AHAP.JK!J260</f>
        <v>110</v>
      </c>
      <c r="L260" s="4">
        <f>AIMS.JK!J260</f>
        <v>130</v>
      </c>
      <c r="M260" s="4">
        <f>AISA.JK!J260</f>
        <v>860</v>
      </c>
      <c r="N260" s="4">
        <f>AKKU.JK!J260</f>
        <v>101</v>
      </c>
      <c r="O260" s="4">
        <f>AKPI.JK!J260</f>
        <v>960</v>
      </c>
      <c r="P260" s="4">
        <f>KLBF.JK!J260</f>
        <v>3225</v>
      </c>
      <c r="Q260" s="4">
        <f>KOIN.JK!J260</f>
        <v>186</v>
      </c>
      <c r="R260" s="4">
        <f>KONI.JK!J260</f>
        <v>85</v>
      </c>
      <c r="S260" s="4">
        <f>KPIG.JK!J260</f>
        <v>395</v>
      </c>
      <c r="T260" s="4">
        <f>KREN.JK!J260</f>
        <v>530</v>
      </c>
      <c r="U260" s="4">
        <f>LAMI.JK!J260</f>
        <v>205</v>
      </c>
      <c r="V260" s="4">
        <f>LAPD.JK!J260</f>
        <v>177</v>
      </c>
      <c r="W260" s="4">
        <f>LCGP.JK!J260</f>
        <v>50</v>
      </c>
      <c r="X260" s="4">
        <f>LION.JK!J260</f>
        <v>3800</v>
      </c>
      <c r="Y260" s="4">
        <f>LMAS.JK!J260</f>
        <v>51</v>
      </c>
    </row>
    <row r="261" spans="1:25" x14ac:dyDescent="0.2">
      <c r="A261" s="78">
        <v>40532</v>
      </c>
      <c r="B261" s="4">
        <v>3474.18</v>
      </c>
      <c r="C261" s="4">
        <f>AALI.JK!J261</f>
        <v>23650</v>
      </c>
      <c r="D261" s="4">
        <f>ABDA.JK!J261</f>
        <v>520</v>
      </c>
      <c r="E261" s="4">
        <f>ACES.JK!J261</f>
        <v>2650</v>
      </c>
      <c r="F261" s="4">
        <f>ADES.JK!J261</f>
        <v>1680</v>
      </c>
      <c r="G261" s="4">
        <f>ADHI.JK!J261</f>
        <v>870</v>
      </c>
      <c r="H261" s="4">
        <f>ADMF.JK!J261</f>
        <v>12150</v>
      </c>
      <c r="I261" s="4">
        <f>ADMG.JK!J261</f>
        <v>230</v>
      </c>
      <c r="J261" s="4">
        <f>AGRO.JK!J261</f>
        <v>166</v>
      </c>
      <c r="K261" s="4">
        <f>AHAP.JK!J261</f>
        <v>127</v>
      </c>
      <c r="L261" s="4">
        <f>AIMS.JK!J261</f>
        <v>130</v>
      </c>
      <c r="M261" s="4">
        <f>AISA.JK!J261</f>
        <v>800</v>
      </c>
      <c r="N261" s="4">
        <f>AKKU.JK!J261</f>
        <v>101</v>
      </c>
      <c r="O261" s="4">
        <f>AKPI.JK!J261</f>
        <v>960</v>
      </c>
      <c r="P261" s="4">
        <f>KLBF.JK!J261</f>
        <v>3125</v>
      </c>
      <c r="Q261" s="4">
        <f>KOIN.JK!J261</f>
        <v>187</v>
      </c>
      <c r="R261" s="4">
        <f>KONI.JK!J261</f>
        <v>85</v>
      </c>
      <c r="S261" s="4">
        <f>KPIG.JK!J261</f>
        <v>360</v>
      </c>
      <c r="T261" s="4">
        <f>KREN.JK!J261</f>
        <v>510</v>
      </c>
      <c r="U261" s="4">
        <f>LAMI.JK!J261</f>
        <v>205</v>
      </c>
      <c r="V261" s="4">
        <f>LAPD.JK!J261</f>
        <v>260</v>
      </c>
      <c r="W261" s="4">
        <f>LCGP.JK!J261</f>
        <v>50</v>
      </c>
      <c r="X261" s="4">
        <f>LION.JK!J261</f>
        <v>3800</v>
      </c>
      <c r="Y261" s="4">
        <f>LMAS.JK!J261</f>
        <v>50</v>
      </c>
    </row>
    <row r="262" spans="1:25" x14ac:dyDescent="0.2">
      <c r="A262" s="78">
        <v>40529</v>
      </c>
      <c r="B262" s="4">
        <v>3471.18</v>
      </c>
      <c r="C262" s="4">
        <f>AALI.JK!J262</f>
        <v>23100</v>
      </c>
      <c r="D262" s="4">
        <f>ABDA.JK!J262</f>
        <v>510</v>
      </c>
      <c r="E262" s="4">
        <f>ACES.JK!J262</f>
        <v>2650</v>
      </c>
      <c r="F262" s="4">
        <f>ADES.JK!J262</f>
        <v>1710</v>
      </c>
      <c r="G262" s="4">
        <f>ADHI.JK!J262</f>
        <v>910</v>
      </c>
      <c r="H262" s="4">
        <f>ADMF.JK!J262</f>
        <v>12200</v>
      </c>
      <c r="I262" s="4">
        <f>ADMG.JK!J262</f>
        <v>235</v>
      </c>
      <c r="J262" s="4">
        <f>AGRO.JK!J262</f>
        <v>174</v>
      </c>
      <c r="K262" s="4">
        <f>AHAP.JK!J262</f>
        <v>107</v>
      </c>
      <c r="L262" s="4">
        <f>AIMS.JK!J262</f>
        <v>130</v>
      </c>
      <c r="M262" s="4">
        <f>AISA.JK!J262</f>
        <v>760</v>
      </c>
      <c r="N262" s="4">
        <f>AKKU.JK!J262</f>
        <v>107</v>
      </c>
      <c r="O262" s="4">
        <f>AKPI.JK!J262</f>
        <v>960</v>
      </c>
      <c r="P262" s="4">
        <f>KLBF.JK!J262</f>
        <v>3025</v>
      </c>
      <c r="Q262" s="4">
        <f>KOIN.JK!J262</f>
        <v>186</v>
      </c>
      <c r="R262" s="4">
        <f>KONI.JK!J262</f>
        <v>85</v>
      </c>
      <c r="S262" s="4">
        <f>KPIG.JK!J262</f>
        <v>325</v>
      </c>
      <c r="T262" s="4">
        <f>KREN.JK!J262</f>
        <v>520</v>
      </c>
      <c r="U262" s="4">
        <f>LAMI.JK!J262</f>
        <v>205</v>
      </c>
      <c r="V262" s="4">
        <f>LAPD.JK!J262</f>
        <v>270</v>
      </c>
      <c r="W262" s="4">
        <f>LCGP.JK!J262</f>
        <v>50</v>
      </c>
      <c r="X262" s="4">
        <f>LION.JK!J262</f>
        <v>4000</v>
      </c>
      <c r="Y262" s="4">
        <f>LMAS.JK!J262</f>
        <v>51</v>
      </c>
    </row>
    <row r="263" spans="1:25" x14ac:dyDescent="0.2">
      <c r="A263" s="78">
        <v>40528</v>
      </c>
      <c r="B263" s="4">
        <v>3470.18</v>
      </c>
      <c r="C263" s="4">
        <f>AALI.JK!J263</f>
        <v>24050</v>
      </c>
      <c r="D263" s="4">
        <f>ABDA.JK!J263</f>
        <v>520</v>
      </c>
      <c r="E263" s="4">
        <f>ACES.JK!J263</f>
        <v>2650</v>
      </c>
      <c r="F263" s="4">
        <f>ADES.JK!J263</f>
        <v>1710</v>
      </c>
      <c r="G263" s="4">
        <f>ADHI.JK!J263</f>
        <v>900</v>
      </c>
      <c r="H263" s="4">
        <f>ADMF.JK!J263</f>
        <v>12250</v>
      </c>
      <c r="I263" s="4">
        <f>ADMG.JK!J263</f>
        <v>230</v>
      </c>
      <c r="J263" s="4">
        <f>AGRO.JK!J263</f>
        <v>175</v>
      </c>
      <c r="K263" s="4">
        <f>AHAP.JK!J263</f>
        <v>108</v>
      </c>
      <c r="L263" s="4">
        <f>AIMS.JK!J263</f>
        <v>130</v>
      </c>
      <c r="M263" s="4">
        <f>AISA.JK!J263</f>
        <v>790</v>
      </c>
      <c r="N263" s="4">
        <f>AKKU.JK!J263</f>
        <v>101</v>
      </c>
      <c r="O263" s="4">
        <f>AKPI.JK!J263</f>
        <v>990</v>
      </c>
      <c r="P263" s="4">
        <f>KLBF.JK!J263</f>
        <v>3100</v>
      </c>
      <c r="Q263" s="4">
        <f>KOIN.JK!J263</f>
        <v>180</v>
      </c>
      <c r="R263" s="4">
        <f>KONI.JK!J263</f>
        <v>85</v>
      </c>
      <c r="S263" s="4">
        <f>KPIG.JK!J263</f>
        <v>360</v>
      </c>
      <c r="T263" s="4">
        <f>KREN.JK!J263</f>
        <v>510</v>
      </c>
      <c r="U263" s="4">
        <f>LAMI.JK!J263</f>
        <v>205</v>
      </c>
      <c r="V263" s="4">
        <f>LAPD.JK!J263</f>
        <v>270</v>
      </c>
      <c r="W263" s="4">
        <f>LCGP.JK!J263</f>
        <v>50</v>
      </c>
      <c r="X263" s="4">
        <f>LION.JK!J263</f>
        <v>3800</v>
      </c>
      <c r="Y263" s="4">
        <f>LMAS.JK!J263</f>
        <v>51</v>
      </c>
    </row>
    <row r="264" spans="1:25" x14ac:dyDescent="0.2">
      <c r="A264" s="78">
        <v>40527</v>
      </c>
      <c r="B264" s="4">
        <v>3469.18</v>
      </c>
      <c r="C264" s="4">
        <f>AALI.JK!J264</f>
        <v>25250</v>
      </c>
      <c r="D264" s="4">
        <f>ABDA.JK!J264</f>
        <v>520</v>
      </c>
      <c r="E264" s="4">
        <f>ACES.JK!J264</f>
        <v>2700</v>
      </c>
      <c r="F264" s="4">
        <f>ADES.JK!J264</f>
        <v>1720</v>
      </c>
      <c r="G264" s="4">
        <f>ADHI.JK!J264</f>
        <v>920</v>
      </c>
      <c r="H264" s="4">
        <f>ADMF.JK!J264</f>
        <v>11750</v>
      </c>
      <c r="I264" s="4">
        <f>ADMG.JK!J264</f>
        <v>230</v>
      </c>
      <c r="J264" s="4">
        <f>AGRO.JK!J264</f>
        <v>179</v>
      </c>
      <c r="K264" s="4">
        <f>AHAP.JK!J264</f>
        <v>105</v>
      </c>
      <c r="L264" s="4">
        <f>AIMS.JK!J264</f>
        <v>130</v>
      </c>
      <c r="M264" s="4">
        <f>AISA.JK!J264</f>
        <v>790</v>
      </c>
      <c r="N264" s="4">
        <f>AKKU.JK!J264</f>
        <v>101</v>
      </c>
      <c r="O264" s="4">
        <f>AKPI.JK!J264</f>
        <v>990</v>
      </c>
      <c r="P264" s="4">
        <f>KLBF.JK!J264</f>
        <v>3350</v>
      </c>
      <c r="Q264" s="4">
        <f>KOIN.JK!J264</f>
        <v>180</v>
      </c>
      <c r="R264" s="4">
        <f>KONI.JK!J264</f>
        <v>85</v>
      </c>
      <c r="S264" s="4">
        <f>KPIG.JK!J264</f>
        <v>360</v>
      </c>
      <c r="T264" s="4">
        <f>KREN.JK!J264</f>
        <v>510</v>
      </c>
      <c r="U264" s="4">
        <f>LAMI.JK!J264</f>
        <v>205</v>
      </c>
      <c r="V264" s="4">
        <f>LAPD.JK!J264</f>
        <v>275</v>
      </c>
      <c r="W264" s="4">
        <f>LCGP.JK!J264</f>
        <v>50</v>
      </c>
      <c r="X264" s="4">
        <f>LION.JK!J264</f>
        <v>4000</v>
      </c>
      <c r="Y264" s="4">
        <f>LMAS.JK!J264</f>
        <v>50</v>
      </c>
    </row>
    <row r="265" spans="1:25" x14ac:dyDescent="0.2">
      <c r="A265" s="78">
        <v>40526</v>
      </c>
      <c r="B265" s="4">
        <v>3468.18</v>
      </c>
      <c r="C265" s="4">
        <f>AALI.JK!J265</f>
        <v>26200</v>
      </c>
      <c r="D265" s="4">
        <f>ABDA.JK!J265</f>
        <v>520</v>
      </c>
      <c r="E265" s="4">
        <f>ACES.JK!J265</f>
        <v>2600</v>
      </c>
      <c r="F265" s="4">
        <f>ADES.JK!J265</f>
        <v>1720</v>
      </c>
      <c r="G265" s="4">
        <f>ADHI.JK!J265</f>
        <v>980</v>
      </c>
      <c r="H265" s="4">
        <f>ADMF.JK!J265</f>
        <v>12350</v>
      </c>
      <c r="I265" s="4">
        <f>ADMG.JK!J265</f>
        <v>230</v>
      </c>
      <c r="J265" s="4">
        <f>AGRO.JK!J265</f>
        <v>172</v>
      </c>
      <c r="K265" s="4">
        <f>AHAP.JK!J265</f>
        <v>103</v>
      </c>
      <c r="L265" s="4">
        <f>AIMS.JK!J265</f>
        <v>130</v>
      </c>
      <c r="M265" s="4">
        <f>AISA.JK!J265</f>
        <v>750</v>
      </c>
      <c r="N265" s="4">
        <f>AKKU.JK!J265</f>
        <v>100</v>
      </c>
      <c r="O265" s="4">
        <f>AKPI.JK!J265</f>
        <v>990</v>
      </c>
      <c r="P265" s="4">
        <f>KLBF.JK!J265</f>
        <v>3525</v>
      </c>
      <c r="Q265" s="4">
        <f>KOIN.JK!J265</f>
        <v>170</v>
      </c>
      <c r="R265" s="4">
        <f>KONI.JK!J265</f>
        <v>85</v>
      </c>
      <c r="S265" s="4">
        <f>KPIG.JK!J265</f>
        <v>365</v>
      </c>
      <c r="T265" s="4">
        <f>KREN.JK!J265</f>
        <v>530</v>
      </c>
      <c r="U265" s="4">
        <f>LAMI.JK!J265</f>
        <v>205</v>
      </c>
      <c r="V265" s="4">
        <f>LAPD.JK!J265</f>
        <v>250</v>
      </c>
      <c r="W265" s="4">
        <f>LCGP.JK!J265</f>
        <v>50</v>
      </c>
      <c r="X265" s="4">
        <f>LION.JK!J265</f>
        <v>4100</v>
      </c>
      <c r="Y265" s="4">
        <f>LMAS.JK!J265</f>
        <v>51</v>
      </c>
    </row>
    <row r="266" spans="1:25" x14ac:dyDescent="0.2">
      <c r="A266" s="78">
        <v>40525</v>
      </c>
      <c r="B266" s="4">
        <v>3467.18</v>
      </c>
      <c r="C266" s="4">
        <f>AALI.JK!J266</f>
        <v>26700</v>
      </c>
      <c r="D266" s="4">
        <f>ABDA.JK!J266</f>
        <v>510</v>
      </c>
      <c r="E266" s="4">
        <f>ACES.JK!J266</f>
        <v>2600</v>
      </c>
      <c r="F266" s="4">
        <f>ADES.JK!J266</f>
        <v>1740</v>
      </c>
      <c r="G266" s="4">
        <f>ADHI.JK!J266</f>
        <v>860</v>
      </c>
      <c r="H266" s="4">
        <f>ADMF.JK!J266</f>
        <v>12500</v>
      </c>
      <c r="I266" s="4">
        <f>ADMG.JK!J266</f>
        <v>225</v>
      </c>
      <c r="J266" s="4">
        <f>AGRO.JK!J266</f>
        <v>168</v>
      </c>
      <c r="K266" s="4">
        <f>AHAP.JK!J266</f>
        <v>106</v>
      </c>
      <c r="L266" s="4">
        <f>AIMS.JK!J266</f>
        <v>130</v>
      </c>
      <c r="M266" s="4">
        <f>AISA.JK!J266</f>
        <v>690</v>
      </c>
      <c r="N266" s="4">
        <f>AKKU.JK!J266</f>
        <v>136</v>
      </c>
      <c r="O266" s="4">
        <f>AKPI.JK!J266</f>
        <v>990</v>
      </c>
      <c r="P266" s="4">
        <f>KLBF.JK!J266</f>
        <v>3625</v>
      </c>
      <c r="Q266" s="4">
        <f>KOIN.JK!J266</f>
        <v>161</v>
      </c>
      <c r="R266" s="4">
        <f>KONI.JK!J266</f>
        <v>90</v>
      </c>
      <c r="S266" s="4">
        <f>KPIG.JK!J266</f>
        <v>360</v>
      </c>
      <c r="T266" s="4">
        <f>KREN.JK!J266</f>
        <v>520</v>
      </c>
      <c r="U266" s="4">
        <f>LAMI.JK!J266</f>
        <v>205</v>
      </c>
      <c r="V266" s="4">
        <f>LAPD.JK!J266</f>
        <v>177</v>
      </c>
      <c r="W266" s="4">
        <f>LCGP.JK!J266</f>
        <v>50</v>
      </c>
      <c r="X266" s="4">
        <f>LION.JK!J266</f>
        <v>4200</v>
      </c>
      <c r="Y266" s="4">
        <f>LMAS.JK!J266</f>
        <v>50</v>
      </c>
    </row>
    <row r="267" spans="1:25" x14ac:dyDescent="0.2">
      <c r="A267" s="78">
        <v>40522</v>
      </c>
      <c r="B267" s="4">
        <v>3464.18</v>
      </c>
      <c r="C267" s="4">
        <f>AALI.JK!J267</f>
        <v>26750</v>
      </c>
      <c r="D267" s="4">
        <f>ABDA.JK!J267</f>
        <v>550</v>
      </c>
      <c r="E267" s="4">
        <f>ACES.JK!J267</f>
        <v>2600</v>
      </c>
      <c r="F267" s="4">
        <f>ADES.JK!J267</f>
        <v>1740</v>
      </c>
      <c r="G267" s="4">
        <f>ADHI.JK!J267</f>
        <v>880</v>
      </c>
      <c r="H267" s="4">
        <f>ADMF.JK!J267</f>
        <v>12300</v>
      </c>
      <c r="I267" s="4">
        <f>ADMG.JK!J267</f>
        <v>220</v>
      </c>
      <c r="J267" s="4">
        <f>AGRO.JK!J267</f>
        <v>169</v>
      </c>
      <c r="K267" s="4">
        <f>AHAP.JK!J267</f>
        <v>107</v>
      </c>
      <c r="L267" s="4">
        <f>AIMS.JK!J267</f>
        <v>130</v>
      </c>
      <c r="M267" s="4">
        <f>AISA.JK!J267</f>
        <v>630</v>
      </c>
      <c r="N267" s="4">
        <f>AKKU.JK!J267</f>
        <v>101</v>
      </c>
      <c r="O267" s="4">
        <f>AKPI.JK!J267</f>
        <v>990</v>
      </c>
      <c r="P267" s="4">
        <f>KLBF.JK!J267</f>
        <v>3775</v>
      </c>
      <c r="Q267" s="4">
        <f>KOIN.JK!J267</f>
        <v>155</v>
      </c>
      <c r="R267" s="4">
        <f>KONI.JK!J267</f>
        <v>90</v>
      </c>
      <c r="S267" s="4">
        <f>KPIG.JK!J267</f>
        <v>355</v>
      </c>
      <c r="T267" s="4">
        <f>KREN.JK!J267</f>
        <v>530</v>
      </c>
      <c r="U267" s="4">
        <f>LAMI.JK!J267</f>
        <v>205</v>
      </c>
      <c r="V267" s="4">
        <f>LAPD.JK!J267</f>
        <v>235</v>
      </c>
      <c r="W267" s="4">
        <f>LCGP.JK!J267</f>
        <v>50</v>
      </c>
      <c r="X267" s="4">
        <f>LION.JK!J267</f>
        <v>4200</v>
      </c>
      <c r="Y267" s="4">
        <f>LMAS.JK!J267</f>
        <v>50</v>
      </c>
    </row>
    <row r="269" spans="1:25" x14ac:dyDescent="0.2">
      <c r="B269" s="19" t="s">
        <v>7</v>
      </c>
      <c r="C269" s="19" t="s">
        <v>8</v>
      </c>
      <c r="D269" s="19" t="s">
        <v>9</v>
      </c>
      <c r="E269" s="19" t="s">
        <v>10</v>
      </c>
      <c r="F269" s="19" t="s">
        <v>11</v>
      </c>
      <c r="G269" s="19" t="s">
        <v>12</v>
      </c>
      <c r="H269" s="19" t="s">
        <v>13</v>
      </c>
      <c r="I269" s="19" t="s">
        <v>14</v>
      </c>
      <c r="J269" s="19" t="s">
        <v>15</v>
      </c>
      <c r="K269" s="19" t="s">
        <v>16</v>
      </c>
      <c r="L269" s="19" t="s">
        <v>17</v>
      </c>
      <c r="M269" s="19" t="s">
        <v>18</v>
      </c>
      <c r="N269" s="19" t="s">
        <v>19</v>
      </c>
      <c r="O269" s="19" t="s">
        <v>20</v>
      </c>
      <c r="P269" s="19" t="s">
        <v>21</v>
      </c>
      <c r="Q269" s="19" t="s">
        <v>22</v>
      </c>
      <c r="R269" s="19" t="s">
        <v>23</v>
      </c>
      <c r="S269" s="19" t="s">
        <v>24</v>
      </c>
      <c r="T269" s="19" t="s">
        <v>25</v>
      </c>
      <c r="U269" s="19" t="s">
        <v>26</v>
      </c>
      <c r="V269" s="19" t="s">
        <v>27</v>
      </c>
      <c r="W269" s="19" t="s">
        <v>28</v>
      </c>
      <c r="X269" s="19" t="s">
        <v>29</v>
      </c>
      <c r="Y269" s="19" t="s">
        <v>30</v>
      </c>
    </row>
    <row r="270" spans="1:25" x14ac:dyDescent="0.2">
      <c r="A270" s="16">
        <v>40788</v>
      </c>
      <c r="B270" s="28">
        <f t="shared" ref="B270:Y270" si="0">(B2-B3)/B3</f>
        <v>-5.3049152621941825E-3</v>
      </c>
      <c r="C270" s="28">
        <f t="shared" si="0"/>
        <v>0</v>
      </c>
      <c r="D270" s="28">
        <f t="shared" si="0"/>
        <v>0</v>
      </c>
      <c r="E270" s="28">
        <f t="shared" si="0"/>
        <v>0</v>
      </c>
      <c r="F270" s="28">
        <f t="shared" si="0"/>
        <v>0</v>
      </c>
      <c r="G270" s="28">
        <f t="shared" si="0"/>
        <v>0</v>
      </c>
      <c r="H270" s="28">
        <f t="shared" si="0"/>
        <v>0</v>
      </c>
      <c r="I270" s="28">
        <f t="shared" si="0"/>
        <v>0</v>
      </c>
      <c r="J270" s="28">
        <f t="shared" si="0"/>
        <v>1.7241379310344827E-2</v>
      </c>
      <c r="K270" s="28">
        <f t="shared" si="0"/>
        <v>0</v>
      </c>
      <c r="L270" s="28">
        <f t="shared" si="0"/>
        <v>0</v>
      </c>
      <c r="M270" s="28">
        <f t="shared" si="0"/>
        <v>0</v>
      </c>
      <c r="N270" s="28">
        <f t="shared" si="0"/>
        <v>0</v>
      </c>
      <c r="O270" s="28">
        <f t="shared" si="0"/>
        <v>1.0638297872340425E-2</v>
      </c>
      <c r="P270" s="28">
        <f t="shared" si="0"/>
        <v>0</v>
      </c>
      <c r="Q270" s="28">
        <f t="shared" si="0"/>
        <v>0</v>
      </c>
      <c r="R270" s="28">
        <f t="shared" si="0"/>
        <v>2.7777777777777776E-2</v>
      </c>
      <c r="S270" s="28">
        <f t="shared" si="0"/>
        <v>0</v>
      </c>
      <c r="T270" s="28">
        <f t="shared" si="0"/>
        <v>0</v>
      </c>
      <c r="U270" s="28">
        <f t="shared" si="0"/>
        <v>0</v>
      </c>
      <c r="V270" s="28">
        <f t="shared" si="0"/>
        <v>0</v>
      </c>
      <c r="W270" s="28">
        <f t="shared" si="0"/>
        <v>0</v>
      </c>
      <c r="X270" s="28">
        <f t="shared" si="0"/>
        <v>7.1428571428571425E-2</v>
      </c>
      <c r="Y270" s="28">
        <f t="shared" si="0"/>
        <v>0</v>
      </c>
    </row>
    <row r="271" spans="1:25" x14ac:dyDescent="0.2">
      <c r="A271" s="16">
        <v>40787</v>
      </c>
      <c r="B271" s="28">
        <f t="shared" ref="B271:Y271" si="1">(B3-B4)/B4</f>
        <v>2.6088000041740803E-4</v>
      </c>
      <c r="C271" s="28">
        <f t="shared" si="1"/>
        <v>0</v>
      </c>
      <c r="D271" s="28">
        <f t="shared" si="1"/>
        <v>0</v>
      </c>
      <c r="E271" s="28">
        <f t="shared" si="1"/>
        <v>0</v>
      </c>
      <c r="F271" s="28">
        <f t="shared" si="1"/>
        <v>0</v>
      </c>
      <c r="G271" s="28">
        <f t="shared" si="1"/>
        <v>0</v>
      </c>
      <c r="H271" s="28">
        <f t="shared" si="1"/>
        <v>0</v>
      </c>
      <c r="I271" s="28">
        <f t="shared" si="1"/>
        <v>0</v>
      </c>
      <c r="J271" s="28">
        <f t="shared" si="1"/>
        <v>-2.5210084033613446E-2</v>
      </c>
      <c r="K271" s="28">
        <f t="shared" si="1"/>
        <v>0</v>
      </c>
      <c r="L271" s="28">
        <f t="shared" si="1"/>
        <v>0</v>
      </c>
      <c r="M271" s="28">
        <f t="shared" si="1"/>
        <v>0</v>
      </c>
      <c r="N271" s="28">
        <f t="shared" si="1"/>
        <v>0.33333333333333331</v>
      </c>
      <c r="O271" s="28">
        <f t="shared" si="1"/>
        <v>0</v>
      </c>
      <c r="P271" s="28">
        <f t="shared" si="1"/>
        <v>0</v>
      </c>
      <c r="Q271" s="28">
        <f t="shared" si="1"/>
        <v>0</v>
      </c>
      <c r="R271" s="28">
        <f t="shared" si="1"/>
        <v>-2.7027027027027029E-2</v>
      </c>
      <c r="S271" s="28">
        <f t="shared" si="1"/>
        <v>0</v>
      </c>
      <c r="T271" s="28">
        <f t="shared" si="1"/>
        <v>0</v>
      </c>
      <c r="U271" s="28">
        <f t="shared" si="1"/>
        <v>0</v>
      </c>
      <c r="V271" s="28">
        <f t="shared" si="1"/>
        <v>5.0251256281407036E-3</v>
      </c>
      <c r="W271" s="28">
        <f t="shared" si="1"/>
        <v>0</v>
      </c>
      <c r="X271" s="28">
        <f t="shared" si="1"/>
        <v>0</v>
      </c>
      <c r="Y271" s="28">
        <f t="shared" si="1"/>
        <v>0</v>
      </c>
    </row>
    <row r="272" spans="1:25" x14ac:dyDescent="0.2">
      <c r="A272" s="16">
        <v>40786</v>
      </c>
      <c r="B272" s="28">
        <f t="shared" ref="B272:Y272" si="2">(B4-B5)/B5</f>
        <v>2.6094807655172773E-4</v>
      </c>
      <c r="C272" s="28">
        <f t="shared" si="2"/>
        <v>0</v>
      </c>
      <c r="D272" s="28">
        <f t="shared" si="2"/>
        <v>-1.3888888888888888E-2</v>
      </c>
      <c r="E272" s="28">
        <f t="shared" si="2"/>
        <v>0</v>
      </c>
      <c r="F272" s="28">
        <f t="shared" si="2"/>
        <v>0</v>
      </c>
      <c r="G272" s="28">
        <f t="shared" si="2"/>
        <v>0</v>
      </c>
      <c r="H272" s="28">
        <f t="shared" si="2"/>
        <v>0</v>
      </c>
      <c r="I272" s="28">
        <f t="shared" si="2"/>
        <v>0</v>
      </c>
      <c r="J272" s="28">
        <f t="shared" si="2"/>
        <v>-8.3333333333333332E-3</v>
      </c>
      <c r="K272" s="28">
        <f t="shared" si="2"/>
        <v>0</v>
      </c>
      <c r="L272" s="28">
        <f t="shared" si="2"/>
        <v>0</v>
      </c>
      <c r="M272" s="28">
        <f t="shared" si="2"/>
        <v>0</v>
      </c>
      <c r="N272" s="28">
        <f t="shared" si="2"/>
        <v>3.4482758620689655E-2</v>
      </c>
      <c r="O272" s="28">
        <f t="shared" si="2"/>
        <v>0</v>
      </c>
      <c r="P272" s="28">
        <f t="shared" si="2"/>
        <v>0</v>
      </c>
      <c r="Q272" s="28">
        <f t="shared" si="2"/>
        <v>0</v>
      </c>
      <c r="R272" s="28">
        <f t="shared" si="2"/>
        <v>-2.6315789473684209E-2</v>
      </c>
      <c r="S272" s="28">
        <f t="shared" si="2"/>
        <v>0</v>
      </c>
      <c r="T272" s="28">
        <f t="shared" si="2"/>
        <v>0</v>
      </c>
      <c r="U272" s="28">
        <f t="shared" si="2"/>
        <v>0</v>
      </c>
      <c r="V272" s="28">
        <f t="shared" si="2"/>
        <v>-5.0000000000000001E-3</v>
      </c>
      <c r="W272" s="28">
        <f t="shared" si="2"/>
        <v>0</v>
      </c>
      <c r="X272" s="28">
        <f t="shared" si="2"/>
        <v>-1.1764705882352941E-2</v>
      </c>
      <c r="Y272" s="28">
        <f t="shared" si="2"/>
        <v>0</v>
      </c>
    </row>
    <row r="273" spans="1:25" x14ac:dyDescent="0.2">
      <c r="A273" s="16">
        <v>40785</v>
      </c>
      <c r="B273" s="28">
        <f t="shared" ref="B273:Y273" si="3">(B5-B6)/B6</f>
        <v>2.6101618822399367E-4</v>
      </c>
      <c r="C273" s="28">
        <f t="shared" si="3"/>
        <v>0</v>
      </c>
      <c r="D273" s="28">
        <f t="shared" si="3"/>
        <v>-2.7027027027027029E-2</v>
      </c>
      <c r="E273" s="28">
        <f t="shared" si="3"/>
        <v>0</v>
      </c>
      <c r="F273" s="28">
        <f t="shared" si="3"/>
        <v>0</v>
      </c>
      <c r="G273" s="28">
        <f t="shared" si="3"/>
        <v>0</v>
      </c>
      <c r="H273" s="28">
        <f t="shared" si="3"/>
        <v>0</v>
      </c>
      <c r="I273" s="28">
        <f t="shared" si="3"/>
        <v>0</v>
      </c>
      <c r="J273" s="28">
        <f t="shared" si="3"/>
        <v>0</v>
      </c>
      <c r="K273" s="28">
        <f t="shared" si="3"/>
        <v>0</v>
      </c>
      <c r="L273" s="28">
        <f t="shared" si="3"/>
        <v>0</v>
      </c>
      <c r="M273" s="28">
        <f t="shared" si="3"/>
        <v>0</v>
      </c>
      <c r="N273" s="28">
        <f t="shared" si="3"/>
        <v>-0.14705882352941177</v>
      </c>
      <c r="O273" s="28">
        <f t="shared" si="3"/>
        <v>-1.0526315789473684E-2</v>
      </c>
      <c r="P273" s="28">
        <f t="shared" si="3"/>
        <v>0</v>
      </c>
      <c r="Q273" s="28">
        <f t="shared" si="3"/>
        <v>0</v>
      </c>
      <c r="R273" s="28">
        <f t="shared" si="3"/>
        <v>0</v>
      </c>
      <c r="S273" s="28">
        <f t="shared" si="3"/>
        <v>0</v>
      </c>
      <c r="T273" s="28">
        <f t="shared" si="3"/>
        <v>0</v>
      </c>
      <c r="U273" s="28">
        <f t="shared" si="3"/>
        <v>0</v>
      </c>
      <c r="V273" s="28">
        <f t="shared" si="3"/>
        <v>0</v>
      </c>
      <c r="W273" s="28">
        <f t="shared" si="3"/>
        <v>0</v>
      </c>
      <c r="X273" s="28">
        <f t="shared" si="3"/>
        <v>-7.6086956521739135E-2</v>
      </c>
      <c r="Y273" s="28">
        <f t="shared" si="3"/>
        <v>0</v>
      </c>
    </row>
    <row r="274" spans="1:25" x14ac:dyDescent="0.2">
      <c r="A274" s="16">
        <v>40784</v>
      </c>
      <c r="B274" s="28">
        <f t="shared" ref="B274:Y274" si="4">(B6-B7)/B7</f>
        <v>7.8366221024089779E-4</v>
      </c>
      <c r="C274" s="28">
        <f t="shared" si="4"/>
        <v>0</v>
      </c>
      <c r="D274" s="28">
        <f t="shared" si="4"/>
        <v>2.7777777777777776E-2</v>
      </c>
      <c r="E274" s="28">
        <f t="shared" si="4"/>
        <v>0</v>
      </c>
      <c r="F274" s="28">
        <f t="shared" si="4"/>
        <v>0</v>
      </c>
      <c r="G274" s="28">
        <f t="shared" si="4"/>
        <v>0</v>
      </c>
      <c r="H274" s="28">
        <f t="shared" si="4"/>
        <v>0</v>
      </c>
      <c r="I274" s="28">
        <f t="shared" si="4"/>
        <v>0</v>
      </c>
      <c r="J274" s="28">
        <f t="shared" si="4"/>
        <v>-8.2644628099173556E-3</v>
      </c>
      <c r="K274" s="28">
        <f t="shared" si="4"/>
        <v>0</v>
      </c>
      <c r="L274" s="28">
        <f t="shared" si="4"/>
        <v>0.18604651162790697</v>
      </c>
      <c r="M274" s="28">
        <f t="shared" si="4"/>
        <v>0</v>
      </c>
      <c r="N274" s="28">
        <f t="shared" si="4"/>
        <v>0.7</v>
      </c>
      <c r="O274" s="28">
        <f t="shared" si="4"/>
        <v>1.0638297872340425E-2</v>
      </c>
      <c r="P274" s="28">
        <f t="shared" si="4"/>
        <v>0</v>
      </c>
      <c r="Q274" s="28">
        <f t="shared" si="4"/>
        <v>0</v>
      </c>
      <c r="R274" s="28">
        <f t="shared" si="4"/>
        <v>0</v>
      </c>
      <c r="S274" s="28">
        <f t="shared" si="4"/>
        <v>0</v>
      </c>
      <c r="T274" s="28">
        <f t="shared" si="4"/>
        <v>0</v>
      </c>
      <c r="U274" s="28">
        <f t="shared" si="4"/>
        <v>0</v>
      </c>
      <c r="V274" s="28">
        <f t="shared" si="4"/>
        <v>4.1666666666666664E-2</v>
      </c>
      <c r="W274" s="28">
        <f t="shared" si="4"/>
        <v>0</v>
      </c>
      <c r="X274" s="28">
        <f t="shared" si="4"/>
        <v>9.5238095238095233E-2</v>
      </c>
      <c r="Y274" s="28">
        <f t="shared" si="4"/>
        <v>0</v>
      </c>
    </row>
    <row r="275" spans="1:25" x14ac:dyDescent="0.2">
      <c r="A275" s="16">
        <v>40781</v>
      </c>
      <c r="B275" s="28">
        <f t="shared" ref="B275:Y275" si="5">(B7-B8)/B8</f>
        <v>2.6128899084965957E-4</v>
      </c>
      <c r="C275" s="28">
        <f t="shared" si="5"/>
        <v>0</v>
      </c>
      <c r="D275" s="28">
        <f t="shared" si="5"/>
        <v>1.4084507042253521E-2</v>
      </c>
      <c r="E275" s="28">
        <f t="shared" si="5"/>
        <v>0</v>
      </c>
      <c r="F275" s="28">
        <f t="shared" si="5"/>
        <v>0</v>
      </c>
      <c r="G275" s="28">
        <f t="shared" si="5"/>
        <v>0</v>
      </c>
      <c r="H275" s="28">
        <f t="shared" si="5"/>
        <v>0</v>
      </c>
      <c r="I275" s="28">
        <f t="shared" si="5"/>
        <v>0</v>
      </c>
      <c r="J275" s="28">
        <f t="shared" si="5"/>
        <v>0</v>
      </c>
      <c r="K275" s="28">
        <f t="shared" si="5"/>
        <v>0</v>
      </c>
      <c r="L275" s="28">
        <f t="shared" si="5"/>
        <v>0</v>
      </c>
      <c r="M275" s="28">
        <f t="shared" si="5"/>
        <v>0</v>
      </c>
      <c r="N275" s="28">
        <f t="shared" si="5"/>
        <v>0</v>
      </c>
      <c r="O275" s="28">
        <f t="shared" si="5"/>
        <v>-3.0927835051546393E-2</v>
      </c>
      <c r="P275" s="28">
        <f t="shared" si="5"/>
        <v>0</v>
      </c>
      <c r="Q275" s="28">
        <f t="shared" si="5"/>
        <v>0</v>
      </c>
      <c r="R275" s="28">
        <f t="shared" si="5"/>
        <v>-0.05</v>
      </c>
      <c r="S275" s="28">
        <f t="shared" si="5"/>
        <v>0</v>
      </c>
      <c r="T275" s="28">
        <f t="shared" si="5"/>
        <v>0</v>
      </c>
      <c r="U275" s="28">
        <f t="shared" si="5"/>
        <v>0</v>
      </c>
      <c r="V275" s="28">
        <f t="shared" si="5"/>
        <v>0</v>
      </c>
      <c r="W275" s="28">
        <f t="shared" si="5"/>
        <v>0</v>
      </c>
      <c r="X275" s="28">
        <f t="shared" si="5"/>
        <v>-0.11578947368421053</v>
      </c>
      <c r="Y275" s="28">
        <f t="shared" si="5"/>
        <v>0</v>
      </c>
    </row>
    <row r="276" spans="1:25" x14ac:dyDescent="0.2">
      <c r="A276" s="16">
        <v>40780</v>
      </c>
      <c r="B276" s="28">
        <f t="shared" ref="B276:Y276" si="6">(B8-B9)/B9</f>
        <v>2.6135728062976653E-4</v>
      </c>
      <c r="C276" s="28">
        <f t="shared" si="6"/>
        <v>0</v>
      </c>
      <c r="D276" s="28">
        <f t="shared" si="6"/>
        <v>-2.7397260273972601E-2</v>
      </c>
      <c r="E276" s="28">
        <f t="shared" si="6"/>
        <v>0</v>
      </c>
      <c r="F276" s="28">
        <f t="shared" si="6"/>
        <v>0</v>
      </c>
      <c r="G276" s="28">
        <f t="shared" si="6"/>
        <v>0</v>
      </c>
      <c r="H276" s="28">
        <f t="shared" si="6"/>
        <v>0</v>
      </c>
      <c r="I276" s="28">
        <f t="shared" si="6"/>
        <v>0</v>
      </c>
      <c r="J276" s="28">
        <f t="shared" si="6"/>
        <v>0</v>
      </c>
      <c r="K276" s="28">
        <f t="shared" si="6"/>
        <v>0</v>
      </c>
      <c r="L276" s="28">
        <f t="shared" si="6"/>
        <v>-0.23214285714285715</v>
      </c>
      <c r="M276" s="28">
        <f t="shared" si="6"/>
        <v>0</v>
      </c>
      <c r="N276" s="28">
        <f t="shared" si="6"/>
        <v>0</v>
      </c>
      <c r="O276" s="28">
        <f t="shared" si="6"/>
        <v>0</v>
      </c>
      <c r="P276" s="28">
        <f t="shared" si="6"/>
        <v>0</v>
      </c>
      <c r="Q276" s="28">
        <f t="shared" si="6"/>
        <v>0</v>
      </c>
      <c r="R276" s="28">
        <f t="shared" si="6"/>
        <v>0</v>
      </c>
      <c r="S276" s="28">
        <f t="shared" si="6"/>
        <v>0</v>
      </c>
      <c r="T276" s="28">
        <f t="shared" si="6"/>
        <v>0</v>
      </c>
      <c r="U276" s="28">
        <f t="shared" si="6"/>
        <v>0</v>
      </c>
      <c r="V276" s="28">
        <f t="shared" si="6"/>
        <v>-5.1813471502590676E-3</v>
      </c>
      <c r="W276" s="28">
        <f t="shared" si="6"/>
        <v>0</v>
      </c>
      <c r="X276" s="28">
        <f t="shared" si="6"/>
        <v>-0.05</v>
      </c>
      <c r="Y276" s="28">
        <f t="shared" si="6"/>
        <v>0</v>
      </c>
    </row>
    <row r="277" spans="1:25" x14ac:dyDescent="0.2">
      <c r="A277" s="16">
        <v>40779</v>
      </c>
      <c r="B277" s="28">
        <f t="shared" ref="B277:Y277" si="7">(B9-B10)/B10</f>
        <v>2.6142560611526781E-4</v>
      </c>
      <c r="C277" s="28">
        <f t="shared" si="7"/>
        <v>0</v>
      </c>
      <c r="D277" s="28">
        <f t="shared" si="7"/>
        <v>2.8169014084507043E-2</v>
      </c>
      <c r="E277" s="28">
        <f t="shared" si="7"/>
        <v>0</v>
      </c>
      <c r="F277" s="28">
        <f t="shared" si="7"/>
        <v>0</v>
      </c>
      <c r="G277" s="28">
        <f t="shared" si="7"/>
        <v>0</v>
      </c>
      <c r="H277" s="28">
        <f t="shared" si="7"/>
        <v>0</v>
      </c>
      <c r="I277" s="28">
        <f t="shared" si="7"/>
        <v>0</v>
      </c>
      <c r="J277" s="28">
        <f t="shared" si="7"/>
        <v>8.3333333333333332E-3</v>
      </c>
      <c r="K277" s="28">
        <f t="shared" si="7"/>
        <v>0</v>
      </c>
      <c r="L277" s="28">
        <f t="shared" si="7"/>
        <v>0</v>
      </c>
      <c r="M277" s="28">
        <f t="shared" si="7"/>
        <v>0</v>
      </c>
      <c r="N277" s="28">
        <f t="shared" si="7"/>
        <v>-0.33333333333333331</v>
      </c>
      <c r="O277" s="28">
        <f t="shared" si="7"/>
        <v>8.98876404494382E-2</v>
      </c>
      <c r="P277" s="28">
        <f t="shared" si="7"/>
        <v>0</v>
      </c>
      <c r="Q277" s="28">
        <f t="shared" si="7"/>
        <v>0</v>
      </c>
      <c r="R277" s="28">
        <f t="shared" si="7"/>
        <v>0</v>
      </c>
      <c r="S277" s="28">
        <f t="shared" si="7"/>
        <v>0</v>
      </c>
      <c r="T277" s="28">
        <f t="shared" si="7"/>
        <v>0</v>
      </c>
      <c r="U277" s="28">
        <f t="shared" si="7"/>
        <v>0</v>
      </c>
      <c r="V277" s="28">
        <f t="shared" si="7"/>
        <v>0</v>
      </c>
      <c r="W277" s="28">
        <f t="shared" si="7"/>
        <v>0</v>
      </c>
      <c r="X277" s="28">
        <f t="shared" si="7"/>
        <v>-4.7619047619047616E-2</v>
      </c>
      <c r="Y277" s="28">
        <f t="shared" si="7"/>
        <v>0</v>
      </c>
    </row>
    <row r="278" spans="1:25" x14ac:dyDescent="0.2">
      <c r="A278" s="16">
        <v>40778</v>
      </c>
      <c r="B278" s="28">
        <f t="shared" ref="B278:Y278" si="8">(B10-B11)/B11</f>
        <v>2.614939673341736E-4</v>
      </c>
      <c r="C278" s="28">
        <f t="shared" si="8"/>
        <v>0</v>
      </c>
      <c r="D278" s="28">
        <f t="shared" si="8"/>
        <v>-4.0540540540540543E-2</v>
      </c>
      <c r="E278" s="28">
        <f t="shared" si="8"/>
        <v>0</v>
      </c>
      <c r="F278" s="28">
        <f t="shared" si="8"/>
        <v>0</v>
      </c>
      <c r="G278" s="28">
        <f t="shared" si="8"/>
        <v>0</v>
      </c>
      <c r="H278" s="28">
        <f t="shared" si="8"/>
        <v>0</v>
      </c>
      <c r="I278" s="28">
        <f t="shared" si="8"/>
        <v>0</v>
      </c>
      <c r="J278" s="28">
        <f t="shared" si="8"/>
        <v>-8.2644628099173556E-3</v>
      </c>
      <c r="K278" s="28">
        <f t="shared" si="8"/>
        <v>0</v>
      </c>
      <c r="L278" s="28">
        <f t="shared" si="8"/>
        <v>3.7037037037037035E-2</v>
      </c>
      <c r="M278" s="28">
        <f t="shared" si="8"/>
        <v>0</v>
      </c>
      <c r="N278" s="28">
        <f t="shared" si="8"/>
        <v>7.1428571428571425E-2</v>
      </c>
      <c r="O278" s="28">
        <f t="shared" si="8"/>
        <v>-3.2608695652173912E-2</v>
      </c>
      <c r="P278" s="28">
        <f t="shared" si="8"/>
        <v>0</v>
      </c>
      <c r="Q278" s="28">
        <f t="shared" si="8"/>
        <v>0</v>
      </c>
      <c r="R278" s="28">
        <f t="shared" si="8"/>
        <v>0</v>
      </c>
      <c r="S278" s="28">
        <f t="shared" si="8"/>
        <v>0</v>
      </c>
      <c r="T278" s="28">
        <f t="shared" si="8"/>
        <v>0</v>
      </c>
      <c r="U278" s="28">
        <f t="shared" si="8"/>
        <v>0</v>
      </c>
      <c r="V278" s="28">
        <f t="shared" si="8"/>
        <v>0</v>
      </c>
      <c r="W278" s="28">
        <f t="shared" si="8"/>
        <v>0</v>
      </c>
      <c r="X278" s="28">
        <f t="shared" si="8"/>
        <v>0.23529411764705882</v>
      </c>
      <c r="Y278" s="28">
        <f t="shared" si="8"/>
        <v>0</v>
      </c>
    </row>
    <row r="279" spans="1:25" x14ac:dyDescent="0.2">
      <c r="A279" s="16">
        <v>40777</v>
      </c>
      <c r="B279" s="28">
        <f t="shared" ref="B279:Y279" si="9">(B11-B12)/B12</f>
        <v>7.8509779701558158E-4</v>
      </c>
      <c r="C279" s="28">
        <f t="shared" si="9"/>
        <v>0</v>
      </c>
      <c r="D279" s="28">
        <f t="shared" si="9"/>
        <v>4.2253521126760563E-2</v>
      </c>
      <c r="E279" s="28">
        <f t="shared" si="9"/>
        <v>0</v>
      </c>
      <c r="F279" s="28">
        <f t="shared" si="9"/>
        <v>7.0000000000000007E-2</v>
      </c>
      <c r="G279" s="28">
        <f t="shared" si="9"/>
        <v>0</v>
      </c>
      <c r="H279" s="28">
        <f t="shared" si="9"/>
        <v>0</v>
      </c>
      <c r="I279" s="28">
        <f t="shared" si="9"/>
        <v>0</v>
      </c>
      <c r="J279" s="28">
        <f t="shared" si="9"/>
        <v>-8.1967213114754103E-3</v>
      </c>
      <c r="K279" s="28">
        <f t="shared" si="9"/>
        <v>0</v>
      </c>
      <c r="L279" s="28">
        <f t="shared" si="9"/>
        <v>0.2857142857142857</v>
      </c>
      <c r="M279" s="28">
        <f t="shared" si="9"/>
        <v>0</v>
      </c>
      <c r="N279" s="28">
        <f t="shared" si="9"/>
        <v>-5.4054054054054057E-2</v>
      </c>
      <c r="O279" s="28">
        <f t="shared" si="9"/>
        <v>2.2222222222222223E-2</v>
      </c>
      <c r="P279" s="28">
        <f t="shared" si="9"/>
        <v>0</v>
      </c>
      <c r="Q279" s="28">
        <f t="shared" si="9"/>
        <v>0</v>
      </c>
      <c r="R279" s="28">
        <f t="shared" si="9"/>
        <v>0</v>
      </c>
      <c r="S279" s="28">
        <f t="shared" si="9"/>
        <v>0</v>
      </c>
      <c r="T279" s="28">
        <f t="shared" si="9"/>
        <v>0</v>
      </c>
      <c r="U279" s="28">
        <f t="shared" si="9"/>
        <v>0</v>
      </c>
      <c r="V279" s="28">
        <f t="shared" si="9"/>
        <v>-1.0256410256410256E-2</v>
      </c>
      <c r="W279" s="28">
        <f t="shared" si="9"/>
        <v>0</v>
      </c>
      <c r="X279" s="28">
        <f t="shared" si="9"/>
        <v>-1.1627906976744186E-2</v>
      </c>
      <c r="Y279" s="28">
        <f t="shared" si="9"/>
        <v>0</v>
      </c>
    </row>
    <row r="280" spans="1:25" x14ac:dyDescent="0.2">
      <c r="A280" s="16">
        <v>40774</v>
      </c>
      <c r="B280" s="28">
        <f t="shared" ref="B280:Y280" si="10">(B12-B13)/B13</f>
        <v>2.6176777010507361E-4</v>
      </c>
      <c r="C280" s="28">
        <f t="shared" si="10"/>
        <v>0</v>
      </c>
      <c r="D280" s="28">
        <f t="shared" si="10"/>
        <v>0</v>
      </c>
      <c r="E280" s="28">
        <f t="shared" si="10"/>
        <v>0</v>
      </c>
      <c r="F280" s="28">
        <f t="shared" si="10"/>
        <v>0</v>
      </c>
      <c r="G280" s="28">
        <f t="shared" si="10"/>
        <v>0</v>
      </c>
      <c r="H280" s="28">
        <f t="shared" si="10"/>
        <v>0</v>
      </c>
      <c r="I280" s="28">
        <f t="shared" si="10"/>
        <v>0</v>
      </c>
      <c r="J280" s="28">
        <f t="shared" si="10"/>
        <v>0</v>
      </c>
      <c r="K280" s="28">
        <f t="shared" si="10"/>
        <v>0</v>
      </c>
      <c r="L280" s="28">
        <f t="shared" si="10"/>
        <v>-0.28813559322033899</v>
      </c>
      <c r="M280" s="28">
        <f t="shared" si="10"/>
        <v>0</v>
      </c>
      <c r="N280" s="28">
        <f t="shared" si="10"/>
        <v>5.7142857142857141E-2</v>
      </c>
      <c r="O280" s="28">
        <f t="shared" si="10"/>
        <v>-2.1739130434782608E-2</v>
      </c>
      <c r="P280" s="28">
        <f t="shared" si="10"/>
        <v>0</v>
      </c>
      <c r="Q280" s="28">
        <f t="shared" si="10"/>
        <v>0</v>
      </c>
      <c r="R280" s="28">
        <f t="shared" si="10"/>
        <v>0</v>
      </c>
      <c r="S280" s="28">
        <f t="shared" si="10"/>
        <v>0</v>
      </c>
      <c r="T280" s="28">
        <f t="shared" si="10"/>
        <v>0</v>
      </c>
      <c r="U280" s="28">
        <f t="shared" si="10"/>
        <v>0</v>
      </c>
      <c r="V280" s="28">
        <f t="shared" si="10"/>
        <v>5.4054054054054057E-2</v>
      </c>
      <c r="W280" s="28">
        <f t="shared" si="10"/>
        <v>0</v>
      </c>
      <c r="X280" s="28">
        <f t="shared" si="10"/>
        <v>1.7751479289940829E-2</v>
      </c>
      <c r="Y280" s="28">
        <f t="shared" si="10"/>
        <v>0</v>
      </c>
    </row>
    <row r="281" spans="1:25" x14ac:dyDescent="0.2">
      <c r="A281" s="16">
        <v>40773</v>
      </c>
      <c r="B281" s="28">
        <f t="shared" ref="B281:Y281" si="11">(B13-B14)/B14</f>
        <v>2.6183631041218271E-4</v>
      </c>
      <c r="C281" s="28">
        <f t="shared" si="11"/>
        <v>0</v>
      </c>
      <c r="D281" s="28">
        <f t="shared" si="11"/>
        <v>1.4285714285714285E-2</v>
      </c>
      <c r="E281" s="28">
        <f t="shared" si="11"/>
        <v>0</v>
      </c>
      <c r="F281" s="28">
        <f t="shared" si="11"/>
        <v>0</v>
      </c>
      <c r="G281" s="28">
        <f t="shared" si="11"/>
        <v>0</v>
      </c>
      <c r="H281" s="28">
        <f t="shared" si="11"/>
        <v>0</v>
      </c>
      <c r="I281" s="28">
        <f t="shared" si="11"/>
        <v>0</v>
      </c>
      <c r="J281" s="28">
        <f t="shared" si="11"/>
        <v>2.5210084033613446E-2</v>
      </c>
      <c r="K281" s="28">
        <f t="shared" si="11"/>
        <v>0</v>
      </c>
      <c r="L281" s="28">
        <f t="shared" si="11"/>
        <v>0.22916666666666666</v>
      </c>
      <c r="M281" s="28">
        <f t="shared" si="11"/>
        <v>0</v>
      </c>
      <c r="N281" s="28">
        <f t="shared" si="11"/>
        <v>-4.7619047619047616E-2</v>
      </c>
      <c r="O281" s="28">
        <f t="shared" si="11"/>
        <v>0</v>
      </c>
      <c r="P281" s="28">
        <f t="shared" si="11"/>
        <v>0</v>
      </c>
      <c r="Q281" s="28">
        <f t="shared" si="11"/>
        <v>0</v>
      </c>
      <c r="R281" s="28">
        <f t="shared" si="11"/>
        <v>0</v>
      </c>
      <c r="S281" s="28">
        <f t="shared" si="11"/>
        <v>0</v>
      </c>
      <c r="T281" s="28">
        <f t="shared" si="11"/>
        <v>0</v>
      </c>
      <c r="U281" s="28">
        <f t="shared" si="11"/>
        <v>0</v>
      </c>
      <c r="V281" s="28">
        <f t="shared" si="11"/>
        <v>2.2099447513812154E-2</v>
      </c>
      <c r="W281" s="28">
        <f t="shared" si="11"/>
        <v>0</v>
      </c>
      <c r="X281" s="28">
        <f t="shared" si="11"/>
        <v>-6.1111111111111109E-2</v>
      </c>
      <c r="Y281" s="28">
        <f t="shared" si="11"/>
        <v>0</v>
      </c>
    </row>
    <row r="282" spans="1:25" x14ac:dyDescent="0.2">
      <c r="A282" s="16">
        <v>40772</v>
      </c>
      <c r="B282" s="28">
        <f t="shared" ref="B282:Y282" si="12">(B14-B15)/B15</f>
        <v>2.619048866213746E-4</v>
      </c>
      <c r="C282" s="28">
        <f t="shared" si="12"/>
        <v>0</v>
      </c>
      <c r="D282" s="28">
        <f t="shared" si="12"/>
        <v>0</v>
      </c>
      <c r="E282" s="28">
        <f t="shared" si="12"/>
        <v>0</v>
      </c>
      <c r="F282" s="28">
        <f t="shared" si="12"/>
        <v>-9.9009900990099011E-3</v>
      </c>
      <c r="G282" s="28">
        <f t="shared" si="12"/>
        <v>0</v>
      </c>
      <c r="H282" s="28">
        <f t="shared" si="12"/>
        <v>0</v>
      </c>
      <c r="I282" s="28">
        <f t="shared" si="12"/>
        <v>0</v>
      </c>
      <c r="J282" s="28">
        <f t="shared" si="12"/>
        <v>-2.4590163934426229E-2</v>
      </c>
      <c r="K282" s="28">
        <f t="shared" si="12"/>
        <v>0</v>
      </c>
      <c r="L282" s="28">
        <f t="shared" si="12"/>
        <v>-0.14285714285714285</v>
      </c>
      <c r="M282" s="28">
        <f t="shared" si="12"/>
        <v>0</v>
      </c>
      <c r="N282" s="28">
        <f t="shared" si="12"/>
        <v>0</v>
      </c>
      <c r="O282" s="28">
        <f t="shared" si="12"/>
        <v>0</v>
      </c>
      <c r="P282" s="28">
        <f t="shared" si="12"/>
        <v>0</v>
      </c>
      <c r="Q282" s="28">
        <f t="shared" si="12"/>
        <v>0</v>
      </c>
      <c r="R282" s="28">
        <f t="shared" si="12"/>
        <v>0</v>
      </c>
      <c r="S282" s="28">
        <f t="shared" si="12"/>
        <v>0</v>
      </c>
      <c r="T282" s="28">
        <f t="shared" si="12"/>
        <v>0</v>
      </c>
      <c r="U282" s="28">
        <f t="shared" si="12"/>
        <v>0</v>
      </c>
      <c r="V282" s="28">
        <f t="shared" si="12"/>
        <v>-3.7234042553191488E-2</v>
      </c>
      <c r="W282" s="28">
        <f t="shared" si="12"/>
        <v>0</v>
      </c>
      <c r="X282" s="28">
        <f t="shared" si="12"/>
        <v>6.5088757396449703E-2</v>
      </c>
      <c r="Y282" s="28">
        <f t="shared" si="12"/>
        <v>0</v>
      </c>
    </row>
    <row r="283" spans="1:25" x14ac:dyDescent="0.2">
      <c r="A283" s="16">
        <v>40771</v>
      </c>
      <c r="B283" s="28">
        <f t="shared" ref="B283:Y283" si="13">(B15-B16)/B16</f>
        <v>2.6197349876086538E-4</v>
      </c>
      <c r="C283" s="28">
        <f t="shared" si="13"/>
        <v>0</v>
      </c>
      <c r="D283" s="28">
        <f t="shared" si="13"/>
        <v>0</v>
      </c>
      <c r="E283" s="28">
        <f t="shared" si="13"/>
        <v>0</v>
      </c>
      <c r="F283" s="28">
        <f t="shared" si="13"/>
        <v>0.01</v>
      </c>
      <c r="G283" s="28">
        <f t="shared" si="13"/>
        <v>0</v>
      </c>
      <c r="H283" s="28">
        <f t="shared" si="13"/>
        <v>0</v>
      </c>
      <c r="I283" s="28">
        <f t="shared" si="13"/>
        <v>0</v>
      </c>
      <c r="J283" s="28">
        <f t="shared" si="13"/>
        <v>8.2644628099173556E-3</v>
      </c>
      <c r="K283" s="28">
        <f t="shared" si="13"/>
        <v>0</v>
      </c>
      <c r="L283" s="28">
        <f t="shared" si="13"/>
        <v>5.6603773584905662E-2</v>
      </c>
      <c r="M283" s="28">
        <f t="shared" si="13"/>
        <v>0</v>
      </c>
      <c r="N283" s="28">
        <f t="shared" si="13"/>
        <v>-1.3422818791946308E-2</v>
      </c>
      <c r="O283" s="28">
        <f t="shared" si="13"/>
        <v>0</v>
      </c>
      <c r="P283" s="28">
        <f t="shared" si="13"/>
        <v>0</v>
      </c>
      <c r="Q283" s="28">
        <f t="shared" si="13"/>
        <v>0</v>
      </c>
      <c r="R283" s="28">
        <f t="shared" si="13"/>
        <v>0</v>
      </c>
      <c r="S283" s="28">
        <f t="shared" si="13"/>
        <v>0</v>
      </c>
      <c r="T283" s="28">
        <f t="shared" si="13"/>
        <v>0</v>
      </c>
      <c r="U283" s="28">
        <f t="shared" si="13"/>
        <v>0</v>
      </c>
      <c r="V283" s="28">
        <f t="shared" si="13"/>
        <v>-5.5276381909547742E-2</v>
      </c>
      <c r="W283" s="28">
        <f t="shared" si="13"/>
        <v>0</v>
      </c>
      <c r="X283" s="28">
        <f t="shared" si="13"/>
        <v>-5.8823529411764705E-3</v>
      </c>
      <c r="Y283" s="28">
        <f t="shared" si="13"/>
        <v>0</v>
      </c>
    </row>
    <row r="284" spans="1:25" x14ac:dyDescent="0.2">
      <c r="A284" s="16">
        <v>40770</v>
      </c>
      <c r="B284" s="28">
        <f t="shared" ref="B284:Y284" si="14">(B16-B17)/B17</f>
        <v>7.8653865313121039E-4</v>
      </c>
      <c r="C284" s="28">
        <f t="shared" si="14"/>
        <v>0</v>
      </c>
      <c r="D284" s="28">
        <f t="shared" si="14"/>
        <v>0</v>
      </c>
      <c r="E284" s="28">
        <f t="shared" si="14"/>
        <v>0</v>
      </c>
      <c r="F284" s="28">
        <f t="shared" si="14"/>
        <v>0</v>
      </c>
      <c r="G284" s="28">
        <f t="shared" si="14"/>
        <v>0</v>
      </c>
      <c r="H284" s="28">
        <f t="shared" si="14"/>
        <v>0</v>
      </c>
      <c r="I284" s="28">
        <f t="shared" si="14"/>
        <v>0</v>
      </c>
      <c r="J284" s="28">
        <f t="shared" si="14"/>
        <v>0</v>
      </c>
      <c r="K284" s="28">
        <f t="shared" si="14"/>
        <v>0</v>
      </c>
      <c r="L284" s="28">
        <f t="shared" si="14"/>
        <v>0.17777777777777778</v>
      </c>
      <c r="M284" s="28">
        <f t="shared" si="14"/>
        <v>0</v>
      </c>
      <c r="N284" s="28">
        <f t="shared" si="14"/>
        <v>2.7586206896551724E-2</v>
      </c>
      <c r="O284" s="28">
        <f t="shared" si="14"/>
        <v>2.2222222222222223E-2</v>
      </c>
      <c r="P284" s="28">
        <f t="shared" si="14"/>
        <v>0</v>
      </c>
      <c r="Q284" s="28">
        <f t="shared" si="14"/>
        <v>0</v>
      </c>
      <c r="R284" s="28">
        <f t="shared" si="14"/>
        <v>0</v>
      </c>
      <c r="S284" s="28">
        <f t="shared" si="14"/>
        <v>0</v>
      </c>
      <c r="T284" s="28">
        <f t="shared" si="14"/>
        <v>0</v>
      </c>
      <c r="U284" s="28">
        <f t="shared" si="14"/>
        <v>0</v>
      </c>
      <c r="V284" s="28">
        <f t="shared" si="14"/>
        <v>0</v>
      </c>
      <c r="W284" s="28">
        <f t="shared" si="14"/>
        <v>0</v>
      </c>
      <c r="X284" s="28">
        <f t="shared" si="14"/>
        <v>-0.15</v>
      </c>
      <c r="Y284" s="28">
        <f t="shared" si="14"/>
        <v>0</v>
      </c>
    </row>
    <row r="285" spans="1:25" x14ac:dyDescent="0.2">
      <c r="A285" s="16">
        <v>40767</v>
      </c>
      <c r="B285" s="28">
        <f t="shared" ref="B285:Y285" si="15">(B17-B18)/B18</f>
        <v>2.6224830718717714E-4</v>
      </c>
      <c r="C285" s="28">
        <f t="shared" si="15"/>
        <v>0</v>
      </c>
      <c r="D285" s="28">
        <f t="shared" si="15"/>
        <v>0</v>
      </c>
      <c r="E285" s="28">
        <f t="shared" si="15"/>
        <v>0</v>
      </c>
      <c r="F285" s="28">
        <f t="shared" si="15"/>
        <v>0</v>
      </c>
      <c r="G285" s="28">
        <f t="shared" si="15"/>
        <v>0</v>
      </c>
      <c r="H285" s="28">
        <f t="shared" si="15"/>
        <v>0</v>
      </c>
      <c r="I285" s="28">
        <f t="shared" si="15"/>
        <v>0</v>
      </c>
      <c r="J285" s="28">
        <f t="shared" si="15"/>
        <v>-1.6260162601626018E-2</v>
      </c>
      <c r="K285" s="28">
        <f t="shared" si="15"/>
        <v>0</v>
      </c>
      <c r="L285" s="28">
        <f t="shared" si="15"/>
        <v>-0.16666666666666666</v>
      </c>
      <c r="M285" s="28">
        <f t="shared" si="15"/>
        <v>0</v>
      </c>
      <c r="N285" s="28">
        <f t="shared" si="15"/>
        <v>6.9444444444444441E-3</v>
      </c>
      <c r="O285" s="28">
        <f t="shared" si="15"/>
        <v>-3.2258064516129031E-2</v>
      </c>
      <c r="P285" s="28">
        <f t="shared" si="15"/>
        <v>0</v>
      </c>
      <c r="Q285" s="28">
        <f t="shared" si="15"/>
        <v>0</v>
      </c>
      <c r="R285" s="28">
        <f t="shared" si="15"/>
        <v>0</v>
      </c>
      <c r="S285" s="28">
        <f t="shared" si="15"/>
        <v>0</v>
      </c>
      <c r="T285" s="28">
        <f t="shared" si="15"/>
        <v>0</v>
      </c>
      <c r="U285" s="28">
        <f t="shared" si="15"/>
        <v>0</v>
      </c>
      <c r="V285" s="28">
        <f t="shared" si="15"/>
        <v>0</v>
      </c>
      <c r="W285" s="28">
        <f t="shared" si="15"/>
        <v>0</v>
      </c>
      <c r="X285" s="28">
        <f t="shared" si="15"/>
        <v>0.19047619047619047</v>
      </c>
      <c r="Y285" s="28">
        <f t="shared" si="15"/>
        <v>0</v>
      </c>
    </row>
    <row r="286" spans="1:25" x14ac:dyDescent="0.2">
      <c r="A286" s="16">
        <v>40766</v>
      </c>
      <c r="B286" s="28">
        <f t="shared" ref="B286:Y286" si="16">(B18-B19)/B19</f>
        <v>2.6231709940244166E-4</v>
      </c>
      <c r="C286" s="28">
        <f t="shared" si="16"/>
        <v>0</v>
      </c>
      <c r="D286" s="28">
        <f t="shared" si="16"/>
        <v>0</v>
      </c>
      <c r="E286" s="28">
        <f t="shared" si="16"/>
        <v>0</v>
      </c>
      <c r="F286" s="28">
        <f t="shared" si="16"/>
        <v>0</v>
      </c>
      <c r="G286" s="28">
        <f t="shared" si="16"/>
        <v>0</v>
      </c>
      <c r="H286" s="28">
        <f t="shared" si="16"/>
        <v>0</v>
      </c>
      <c r="I286" s="28">
        <f t="shared" si="16"/>
        <v>1.7241379310344827E-2</v>
      </c>
      <c r="J286" s="28">
        <f t="shared" si="16"/>
        <v>2.5000000000000001E-2</v>
      </c>
      <c r="K286" s="28">
        <f t="shared" si="16"/>
        <v>0</v>
      </c>
      <c r="L286" s="28">
        <f t="shared" si="16"/>
        <v>1.8867924528301886E-2</v>
      </c>
      <c r="M286" s="28">
        <f t="shared" si="16"/>
        <v>0</v>
      </c>
      <c r="N286" s="28">
        <f t="shared" si="16"/>
        <v>3.5971223021582732E-2</v>
      </c>
      <c r="O286" s="28">
        <f t="shared" si="16"/>
        <v>0</v>
      </c>
      <c r="P286" s="28">
        <f t="shared" si="16"/>
        <v>0</v>
      </c>
      <c r="Q286" s="28">
        <f t="shared" si="16"/>
        <v>0</v>
      </c>
      <c r="R286" s="28">
        <f t="shared" si="16"/>
        <v>0</v>
      </c>
      <c r="S286" s="28">
        <f t="shared" si="16"/>
        <v>0</v>
      </c>
      <c r="T286" s="28">
        <f t="shared" si="16"/>
        <v>0</v>
      </c>
      <c r="U286" s="28">
        <f t="shared" si="16"/>
        <v>0</v>
      </c>
      <c r="V286" s="28">
        <f t="shared" si="16"/>
        <v>2.0512820512820513E-2</v>
      </c>
      <c r="W286" s="28">
        <f t="shared" si="16"/>
        <v>0</v>
      </c>
      <c r="X286" s="28">
        <f t="shared" si="16"/>
        <v>-5.9171597633136093E-3</v>
      </c>
      <c r="Y286" s="28">
        <f t="shared" si="16"/>
        <v>0</v>
      </c>
    </row>
    <row r="287" spans="1:25" x14ac:dyDescent="0.2">
      <c r="A287" s="16">
        <v>40765</v>
      </c>
      <c r="B287" s="28">
        <f t="shared" ref="B287:Y287" si="17">(B19-B20)/B20</f>
        <v>2.6238592771792463E-4</v>
      </c>
      <c r="C287" s="28">
        <f t="shared" si="17"/>
        <v>0</v>
      </c>
      <c r="D287" s="28">
        <f t="shared" si="17"/>
        <v>-4.1095890410958902E-2</v>
      </c>
      <c r="E287" s="28">
        <f t="shared" si="17"/>
        <v>0</v>
      </c>
      <c r="F287" s="28">
        <f t="shared" si="17"/>
        <v>0</v>
      </c>
      <c r="G287" s="28">
        <f t="shared" si="17"/>
        <v>0</v>
      </c>
      <c r="H287" s="28">
        <f t="shared" si="17"/>
        <v>0</v>
      </c>
      <c r="I287" s="28">
        <f t="shared" si="17"/>
        <v>0</v>
      </c>
      <c r="J287" s="28">
        <f t="shared" si="17"/>
        <v>-1.6393442622950821E-2</v>
      </c>
      <c r="K287" s="28">
        <f t="shared" si="17"/>
        <v>0</v>
      </c>
      <c r="L287" s="28">
        <f t="shared" si="17"/>
        <v>-1.8518518518518517E-2</v>
      </c>
      <c r="M287" s="28">
        <f t="shared" si="17"/>
        <v>0</v>
      </c>
      <c r="N287" s="28">
        <f t="shared" si="17"/>
        <v>-6.0810810810810814E-2</v>
      </c>
      <c r="O287" s="28">
        <f t="shared" si="17"/>
        <v>-1.0638297872340425E-2</v>
      </c>
      <c r="P287" s="28">
        <f t="shared" si="17"/>
        <v>0</v>
      </c>
      <c r="Q287" s="28">
        <f t="shared" si="17"/>
        <v>0</v>
      </c>
      <c r="R287" s="28">
        <f t="shared" si="17"/>
        <v>0</v>
      </c>
      <c r="S287" s="28">
        <f t="shared" si="17"/>
        <v>0</v>
      </c>
      <c r="T287" s="28">
        <f t="shared" si="17"/>
        <v>0</v>
      </c>
      <c r="U287" s="28">
        <f t="shared" si="17"/>
        <v>0</v>
      </c>
      <c r="V287" s="28">
        <f t="shared" si="17"/>
        <v>0</v>
      </c>
      <c r="W287" s="28">
        <f t="shared" si="17"/>
        <v>0</v>
      </c>
      <c r="X287" s="28">
        <f t="shared" si="17"/>
        <v>0</v>
      </c>
      <c r="Y287" s="28">
        <f t="shared" si="17"/>
        <v>0</v>
      </c>
    </row>
    <row r="288" spans="1:25" x14ac:dyDescent="0.2">
      <c r="A288" s="16">
        <v>40764</v>
      </c>
      <c r="B288" s="28">
        <f t="shared" ref="B288:Y288" si="18">(B20-B21)/B21</f>
        <v>2.6245479216205011E-4</v>
      </c>
      <c r="C288" s="28">
        <f t="shared" si="18"/>
        <v>0</v>
      </c>
      <c r="D288" s="28">
        <f t="shared" si="18"/>
        <v>0</v>
      </c>
      <c r="E288" s="28">
        <f t="shared" si="18"/>
        <v>0</v>
      </c>
      <c r="F288" s="28">
        <f t="shared" si="18"/>
        <v>0</v>
      </c>
      <c r="G288" s="28">
        <f t="shared" si="18"/>
        <v>0</v>
      </c>
      <c r="H288" s="28">
        <f t="shared" si="18"/>
        <v>0</v>
      </c>
      <c r="I288" s="28">
        <f t="shared" si="18"/>
        <v>3.5714285714285712E-2</v>
      </c>
      <c r="J288" s="28">
        <f t="shared" si="18"/>
        <v>-8.130081300813009E-3</v>
      </c>
      <c r="K288" s="28">
        <f t="shared" si="18"/>
        <v>0</v>
      </c>
      <c r="L288" s="28">
        <f t="shared" si="18"/>
        <v>0.17391304347826086</v>
      </c>
      <c r="M288" s="28">
        <f t="shared" si="18"/>
        <v>0</v>
      </c>
      <c r="N288" s="28">
        <f t="shared" si="18"/>
        <v>-1.3333333333333334E-2</v>
      </c>
      <c r="O288" s="28">
        <f t="shared" si="18"/>
        <v>0</v>
      </c>
      <c r="P288" s="28">
        <f t="shared" si="18"/>
        <v>0</v>
      </c>
      <c r="Q288" s="28">
        <f t="shared" si="18"/>
        <v>0</v>
      </c>
      <c r="R288" s="28">
        <f t="shared" si="18"/>
        <v>-9.0909090909090912E-2</v>
      </c>
      <c r="S288" s="28">
        <f t="shared" si="18"/>
        <v>0</v>
      </c>
      <c r="T288" s="28">
        <f t="shared" si="18"/>
        <v>0</v>
      </c>
      <c r="U288" s="28">
        <f t="shared" si="18"/>
        <v>0.13636363636363635</v>
      </c>
      <c r="V288" s="28">
        <f t="shared" si="18"/>
        <v>7.1428571428571425E-2</v>
      </c>
      <c r="W288" s="28">
        <f t="shared" si="18"/>
        <v>0</v>
      </c>
      <c r="X288" s="28">
        <f t="shared" si="18"/>
        <v>-5.8823529411764705E-3</v>
      </c>
      <c r="Y288" s="28">
        <f t="shared" si="18"/>
        <v>0</v>
      </c>
    </row>
    <row r="289" spans="1:25" x14ac:dyDescent="0.2">
      <c r="A289" s="16">
        <v>40763</v>
      </c>
      <c r="B289" s="28">
        <f t="shared" ref="B289:Y289" si="19">(B21-B22)/B22</f>
        <v>7.8798480765290846E-4</v>
      </c>
      <c r="C289" s="28">
        <f t="shared" si="19"/>
        <v>0</v>
      </c>
      <c r="D289" s="28">
        <f t="shared" si="19"/>
        <v>4.2857142857142858E-2</v>
      </c>
      <c r="E289" s="28">
        <f t="shared" si="19"/>
        <v>-6.4935064935064939E-3</v>
      </c>
      <c r="F289" s="28">
        <f t="shared" si="19"/>
        <v>-9.9009900990099011E-3</v>
      </c>
      <c r="G289" s="28">
        <f t="shared" si="19"/>
        <v>0</v>
      </c>
      <c r="H289" s="28">
        <f t="shared" si="19"/>
        <v>0</v>
      </c>
      <c r="I289" s="28">
        <f t="shared" si="19"/>
        <v>-3.4482758620689655E-2</v>
      </c>
      <c r="J289" s="28">
        <f t="shared" si="19"/>
        <v>-8.0645161290322578E-3</v>
      </c>
      <c r="K289" s="28">
        <f t="shared" si="19"/>
        <v>0</v>
      </c>
      <c r="L289" s="28">
        <f t="shared" si="19"/>
        <v>0.15</v>
      </c>
      <c r="M289" s="28">
        <f t="shared" si="19"/>
        <v>-1.4492753623188406E-2</v>
      </c>
      <c r="N289" s="28">
        <f t="shared" si="19"/>
        <v>-6.6225165562913907E-3</v>
      </c>
      <c r="O289" s="28">
        <f t="shared" si="19"/>
        <v>-4.0816326530612242E-2</v>
      </c>
      <c r="P289" s="28">
        <f t="shared" si="19"/>
        <v>0</v>
      </c>
      <c r="Q289" s="28">
        <f t="shared" si="19"/>
        <v>0</v>
      </c>
      <c r="R289" s="28">
        <f t="shared" si="19"/>
        <v>0</v>
      </c>
      <c r="S289" s="28">
        <f t="shared" si="19"/>
        <v>-5.7971014492753624E-2</v>
      </c>
      <c r="T289" s="28">
        <f t="shared" si="19"/>
        <v>0</v>
      </c>
      <c r="U289" s="28">
        <f t="shared" si="19"/>
        <v>-0.11557788944723618</v>
      </c>
      <c r="V289" s="28">
        <f t="shared" si="19"/>
        <v>0</v>
      </c>
      <c r="W289" s="28">
        <f t="shared" si="19"/>
        <v>0</v>
      </c>
      <c r="X289" s="28">
        <f t="shared" si="19"/>
        <v>-5.5555555555555552E-2</v>
      </c>
      <c r="Y289" s="28">
        <f t="shared" si="19"/>
        <v>0</v>
      </c>
    </row>
    <row r="290" spans="1:25" x14ac:dyDescent="0.2">
      <c r="A290" s="16">
        <v>40760</v>
      </c>
      <c r="B290" s="28">
        <f t="shared" ref="B290:Y290" si="20">(B22-B23)/B23</f>
        <v>2.6273061179450262E-4</v>
      </c>
      <c r="C290" s="28">
        <f t="shared" si="20"/>
        <v>0</v>
      </c>
      <c r="D290" s="28">
        <f t="shared" si="20"/>
        <v>-2.7777777777777776E-2</v>
      </c>
      <c r="E290" s="28">
        <f t="shared" si="20"/>
        <v>1.3157894736842105E-2</v>
      </c>
      <c r="F290" s="28">
        <f t="shared" si="20"/>
        <v>-9.8039215686274508E-3</v>
      </c>
      <c r="G290" s="28">
        <f t="shared" si="20"/>
        <v>0</v>
      </c>
      <c r="H290" s="28">
        <f t="shared" si="20"/>
        <v>-3.4615384615384617E-2</v>
      </c>
      <c r="I290" s="28">
        <f t="shared" si="20"/>
        <v>0</v>
      </c>
      <c r="J290" s="28">
        <f t="shared" si="20"/>
        <v>-8.0000000000000002E-3</v>
      </c>
      <c r="K290" s="28">
        <f t="shared" si="20"/>
        <v>-3.0303030303030304E-2</v>
      </c>
      <c r="L290" s="28">
        <f t="shared" si="20"/>
        <v>-0.16666666666666666</v>
      </c>
      <c r="M290" s="28">
        <f t="shared" si="20"/>
        <v>0</v>
      </c>
      <c r="N290" s="28">
        <f t="shared" si="20"/>
        <v>0.37272727272727274</v>
      </c>
      <c r="O290" s="28">
        <f t="shared" si="20"/>
        <v>-1.0101010101010102E-2</v>
      </c>
      <c r="P290" s="28">
        <f t="shared" si="20"/>
        <v>0</v>
      </c>
      <c r="Q290" s="28">
        <f t="shared" si="20"/>
        <v>1.1363636363636364E-2</v>
      </c>
      <c r="R290" s="28">
        <f t="shared" si="20"/>
        <v>0.1</v>
      </c>
      <c r="S290" s="28">
        <f t="shared" si="20"/>
        <v>0</v>
      </c>
      <c r="T290" s="28">
        <f t="shared" si="20"/>
        <v>-1.3888888888888888E-2</v>
      </c>
      <c r="U290" s="28">
        <f t="shared" si="20"/>
        <v>9.9447513812154692E-2</v>
      </c>
      <c r="V290" s="28">
        <f t="shared" si="20"/>
        <v>0</v>
      </c>
      <c r="W290" s="28">
        <f t="shared" si="20"/>
        <v>0</v>
      </c>
      <c r="X290" s="28">
        <f t="shared" si="20"/>
        <v>-5.2631578947368418E-2</v>
      </c>
      <c r="Y290" s="28">
        <f t="shared" si="20"/>
        <v>0</v>
      </c>
    </row>
    <row r="291" spans="1:25" x14ac:dyDescent="0.2">
      <c r="A291" s="16">
        <v>40759</v>
      </c>
      <c r="B291" s="28">
        <f t="shared" ref="B291:Y291" si="21">(B23-B24)/B24</f>
        <v>2.6279965730924688E-4</v>
      </c>
      <c r="C291" s="28">
        <f t="shared" si="21"/>
        <v>1.1111111111111112E-2</v>
      </c>
      <c r="D291" s="28">
        <f t="shared" si="21"/>
        <v>-0.04</v>
      </c>
      <c r="E291" s="28">
        <f t="shared" si="21"/>
        <v>4.8275862068965517E-2</v>
      </c>
      <c r="F291" s="28">
        <f t="shared" si="21"/>
        <v>-1.9230769230769232E-2</v>
      </c>
      <c r="G291" s="28">
        <f t="shared" si="21"/>
        <v>-2.0408163265306121E-2</v>
      </c>
      <c r="H291" s="28">
        <f t="shared" si="21"/>
        <v>0.04</v>
      </c>
      <c r="I291" s="28">
        <f t="shared" si="21"/>
        <v>-1.6949152542372881E-2</v>
      </c>
      <c r="J291" s="28">
        <f t="shared" si="21"/>
        <v>0</v>
      </c>
      <c r="K291" s="28">
        <f t="shared" si="21"/>
        <v>-1.1976047904191617E-2</v>
      </c>
      <c r="L291" s="28">
        <f t="shared" si="21"/>
        <v>0</v>
      </c>
      <c r="M291" s="28">
        <f t="shared" si="21"/>
        <v>-1.4285714285714285E-2</v>
      </c>
      <c r="N291" s="28">
        <f t="shared" si="21"/>
        <v>-0.37142857142857144</v>
      </c>
      <c r="O291" s="28">
        <f t="shared" si="21"/>
        <v>5.3191489361702128E-2</v>
      </c>
      <c r="P291" s="28">
        <f t="shared" si="21"/>
        <v>0</v>
      </c>
      <c r="Q291" s="28">
        <f t="shared" si="21"/>
        <v>0</v>
      </c>
      <c r="R291" s="28">
        <f t="shared" si="21"/>
        <v>0</v>
      </c>
      <c r="S291" s="28">
        <f t="shared" si="21"/>
        <v>0</v>
      </c>
      <c r="T291" s="28">
        <f t="shared" si="21"/>
        <v>-1.3698630136986301E-2</v>
      </c>
      <c r="U291" s="28">
        <f t="shared" si="21"/>
        <v>-9.0452261306532666E-2</v>
      </c>
      <c r="V291" s="28">
        <f t="shared" si="21"/>
        <v>-0.09</v>
      </c>
      <c r="W291" s="28">
        <f t="shared" si="21"/>
        <v>0</v>
      </c>
      <c r="X291" s="28">
        <f t="shared" si="21"/>
        <v>-0.05</v>
      </c>
      <c r="Y291" s="28">
        <f t="shared" si="21"/>
        <v>0</v>
      </c>
    </row>
    <row r="292" spans="1:25" x14ac:dyDescent="0.2">
      <c r="A292" s="16">
        <v>40758</v>
      </c>
      <c r="B292" s="28">
        <f t="shared" ref="B292:Y292" si="22">(B24-B25)/B25</f>
        <v>2.6286873912380592E-4</v>
      </c>
      <c r="C292" s="28">
        <f t="shared" si="22"/>
        <v>-4.4247787610619468E-3</v>
      </c>
      <c r="D292" s="28">
        <f t="shared" si="22"/>
        <v>-1.3157894736842105E-2</v>
      </c>
      <c r="E292" s="28">
        <f t="shared" si="22"/>
        <v>2.1126760563380281E-2</v>
      </c>
      <c r="F292" s="28">
        <f t="shared" si="22"/>
        <v>2.9702970297029702E-2</v>
      </c>
      <c r="G292" s="28">
        <f t="shared" si="22"/>
        <v>-1.0101010101010102E-2</v>
      </c>
      <c r="H292" s="28">
        <f t="shared" si="22"/>
        <v>-1.5748031496062992E-2</v>
      </c>
      <c r="I292" s="28">
        <f t="shared" si="22"/>
        <v>-1.6666666666666666E-2</v>
      </c>
      <c r="J292" s="28">
        <f t="shared" si="22"/>
        <v>0</v>
      </c>
      <c r="K292" s="28">
        <f t="shared" si="22"/>
        <v>0</v>
      </c>
      <c r="L292" s="28">
        <f t="shared" si="22"/>
        <v>0</v>
      </c>
      <c r="M292" s="28">
        <f t="shared" si="22"/>
        <v>0</v>
      </c>
      <c r="N292" s="28">
        <f t="shared" si="22"/>
        <v>0</v>
      </c>
      <c r="O292" s="28">
        <f t="shared" si="22"/>
        <v>-3.0927835051546393E-2</v>
      </c>
      <c r="P292" s="28">
        <f t="shared" si="22"/>
        <v>-1.4285714285714285E-2</v>
      </c>
      <c r="Q292" s="28">
        <f t="shared" si="22"/>
        <v>-1.1235955056179775E-2</v>
      </c>
      <c r="R292" s="28">
        <f t="shared" si="22"/>
        <v>0.21212121212121213</v>
      </c>
      <c r="S292" s="28">
        <f t="shared" si="22"/>
        <v>0</v>
      </c>
      <c r="T292" s="28">
        <f t="shared" si="22"/>
        <v>1.3888888888888888E-2</v>
      </c>
      <c r="U292" s="28">
        <f t="shared" si="22"/>
        <v>5.0505050505050509E-3</v>
      </c>
      <c r="V292" s="28">
        <f t="shared" si="22"/>
        <v>4.1666666666666664E-2</v>
      </c>
      <c r="W292" s="28">
        <f t="shared" si="22"/>
        <v>0</v>
      </c>
      <c r="X292" s="28">
        <f t="shared" si="22"/>
        <v>-1.9607843137254902E-2</v>
      </c>
      <c r="Y292" s="28">
        <f t="shared" si="22"/>
        <v>0</v>
      </c>
    </row>
    <row r="293" spans="1:25" x14ac:dyDescent="0.2">
      <c r="A293" s="16">
        <v>40757</v>
      </c>
      <c r="B293" s="28">
        <f t="shared" ref="B293:Y293" si="23">(B25-B26)/B26</f>
        <v>2.6293785726681356E-4</v>
      </c>
      <c r="C293" s="28">
        <f t="shared" si="23"/>
        <v>2.9612756264236904E-2</v>
      </c>
      <c r="D293" s="28">
        <f t="shared" si="23"/>
        <v>5.5555555555555552E-2</v>
      </c>
      <c r="E293" s="28">
        <f t="shared" si="23"/>
        <v>-2.0689655172413793E-2</v>
      </c>
      <c r="F293" s="28">
        <f t="shared" si="23"/>
        <v>0</v>
      </c>
      <c r="G293" s="28">
        <f t="shared" si="23"/>
        <v>0</v>
      </c>
      <c r="H293" s="28">
        <f t="shared" si="23"/>
        <v>3.2520325203252036E-2</v>
      </c>
      <c r="I293" s="28">
        <f t="shared" si="23"/>
        <v>0</v>
      </c>
      <c r="J293" s="28">
        <f t="shared" si="23"/>
        <v>-1.5748031496062992E-2</v>
      </c>
      <c r="K293" s="28">
        <f t="shared" si="23"/>
        <v>0</v>
      </c>
      <c r="L293" s="28">
        <f t="shared" si="23"/>
        <v>0</v>
      </c>
      <c r="M293" s="28">
        <f t="shared" si="23"/>
        <v>1.4492753623188406E-2</v>
      </c>
      <c r="N293" s="28">
        <f t="shared" si="23"/>
        <v>0.18243243243243243</v>
      </c>
      <c r="O293" s="28">
        <f t="shared" si="23"/>
        <v>0</v>
      </c>
      <c r="P293" s="28">
        <f t="shared" si="23"/>
        <v>0</v>
      </c>
      <c r="Q293" s="28">
        <f t="shared" si="23"/>
        <v>-1.1111111111111112E-2</v>
      </c>
      <c r="R293" s="28">
        <f t="shared" si="23"/>
        <v>-0.13157894736842105</v>
      </c>
      <c r="S293" s="28">
        <f t="shared" si="23"/>
        <v>0</v>
      </c>
      <c r="T293" s="28">
        <f t="shared" si="23"/>
        <v>-0.04</v>
      </c>
      <c r="U293" s="28">
        <f t="shared" si="23"/>
        <v>5.076142131979695E-3</v>
      </c>
      <c r="V293" s="28">
        <f t="shared" si="23"/>
        <v>-3.0303030303030304E-2</v>
      </c>
      <c r="W293" s="28">
        <f t="shared" si="23"/>
        <v>0</v>
      </c>
      <c r="X293" s="28">
        <f t="shared" si="23"/>
        <v>0.13333333333333333</v>
      </c>
      <c r="Y293" s="28">
        <f t="shared" si="23"/>
        <v>0</v>
      </c>
    </row>
    <row r="294" spans="1:25" x14ac:dyDescent="0.2">
      <c r="A294" s="16">
        <v>40756</v>
      </c>
      <c r="B294" s="28">
        <f t="shared" ref="B294:Y294" si="24">(B26-B27)/B27</f>
        <v>7.8943628985995399E-4</v>
      </c>
      <c r="C294" s="28">
        <f t="shared" si="24"/>
        <v>2.0930232558139535E-2</v>
      </c>
      <c r="D294" s="28">
        <f t="shared" si="24"/>
        <v>5.8823529411764705E-2</v>
      </c>
      <c r="E294" s="28">
        <f t="shared" si="24"/>
        <v>-6.8493150684931503E-3</v>
      </c>
      <c r="F294" s="28">
        <f t="shared" si="24"/>
        <v>0</v>
      </c>
      <c r="G294" s="28">
        <f t="shared" si="24"/>
        <v>0</v>
      </c>
      <c r="H294" s="28">
        <f t="shared" si="24"/>
        <v>8.3700440528634359E-2</v>
      </c>
      <c r="I294" s="28">
        <f t="shared" si="24"/>
        <v>0</v>
      </c>
      <c r="J294" s="28">
        <f t="shared" si="24"/>
        <v>1.6E-2</v>
      </c>
      <c r="K294" s="28">
        <f t="shared" si="24"/>
        <v>6.024096385542169E-3</v>
      </c>
      <c r="L294" s="28">
        <f t="shared" si="24"/>
        <v>-7.6923076923076927E-2</v>
      </c>
      <c r="M294" s="28">
        <f t="shared" si="24"/>
        <v>-1.4285714285714285E-2</v>
      </c>
      <c r="N294" s="28">
        <f t="shared" si="24"/>
        <v>0.51020408163265307</v>
      </c>
      <c r="O294" s="28">
        <f t="shared" si="24"/>
        <v>-2.0202020202020204E-2</v>
      </c>
      <c r="P294" s="28">
        <f t="shared" si="24"/>
        <v>-7.0921985815602835E-3</v>
      </c>
      <c r="Q294" s="28">
        <f t="shared" si="24"/>
        <v>-7.2164948453608241E-2</v>
      </c>
      <c r="R294" s="28">
        <f t="shared" si="24"/>
        <v>-0.05</v>
      </c>
      <c r="S294" s="28">
        <f t="shared" si="24"/>
        <v>1.4705882352941176E-2</v>
      </c>
      <c r="T294" s="28">
        <f t="shared" si="24"/>
        <v>1.3513513513513514E-2</v>
      </c>
      <c r="U294" s="28">
        <f t="shared" si="24"/>
        <v>-3.9024390243902439E-2</v>
      </c>
      <c r="V294" s="28">
        <f t="shared" si="24"/>
        <v>1.5384615384615385E-2</v>
      </c>
      <c r="W294" s="28">
        <f t="shared" si="24"/>
        <v>0</v>
      </c>
      <c r="X294" s="28">
        <f t="shared" si="24"/>
        <v>-0.1</v>
      </c>
      <c r="Y294" s="28">
        <f t="shared" si="24"/>
        <v>0</v>
      </c>
    </row>
    <row r="295" spans="1:25" x14ac:dyDescent="0.2">
      <c r="A295" s="16">
        <v>40753</v>
      </c>
      <c r="B295" s="28">
        <f t="shared" ref="B295:Y295" si="25">(B27-B28)/B28</f>
        <v>2.6321469369706095E-4</v>
      </c>
      <c r="C295" s="28">
        <f t="shared" si="25"/>
        <v>9.3896713615023476E-3</v>
      </c>
      <c r="D295" s="28">
        <f t="shared" si="25"/>
        <v>1.4925373134328358E-2</v>
      </c>
      <c r="E295" s="28">
        <f t="shared" si="25"/>
        <v>5.0359712230215826E-2</v>
      </c>
      <c r="F295" s="28">
        <f t="shared" si="25"/>
        <v>0.01</v>
      </c>
      <c r="G295" s="28">
        <f t="shared" si="25"/>
        <v>1.020408163265306E-2</v>
      </c>
      <c r="H295" s="28">
        <f t="shared" si="25"/>
        <v>-4.3859649122807015E-3</v>
      </c>
      <c r="I295" s="28">
        <f t="shared" si="25"/>
        <v>0</v>
      </c>
      <c r="J295" s="28">
        <f t="shared" si="25"/>
        <v>-4.5801526717557252E-2</v>
      </c>
      <c r="K295" s="28">
        <f t="shared" si="25"/>
        <v>-2.3529411764705882E-2</v>
      </c>
      <c r="L295" s="28">
        <f t="shared" si="25"/>
        <v>8.3333333333333329E-2</v>
      </c>
      <c r="M295" s="28">
        <f t="shared" si="25"/>
        <v>2.9411764705882353E-2</v>
      </c>
      <c r="N295" s="28">
        <f t="shared" si="25"/>
        <v>-0.34228187919463088</v>
      </c>
      <c r="O295" s="28">
        <f t="shared" si="25"/>
        <v>-1.9801980198019802E-2</v>
      </c>
      <c r="P295" s="28">
        <f t="shared" si="25"/>
        <v>7.1428571428571426E-3</v>
      </c>
      <c r="Q295" s="28">
        <f t="shared" si="25"/>
        <v>1.0416666666666666E-2</v>
      </c>
      <c r="R295" s="28">
        <f t="shared" si="25"/>
        <v>0</v>
      </c>
      <c r="S295" s="28">
        <f t="shared" si="25"/>
        <v>0</v>
      </c>
      <c r="T295" s="28">
        <f t="shared" si="25"/>
        <v>1.3698630136986301E-2</v>
      </c>
      <c r="U295" s="28">
        <f t="shared" si="25"/>
        <v>0.20588235294117646</v>
      </c>
      <c r="V295" s="28">
        <f t="shared" si="25"/>
        <v>0</v>
      </c>
      <c r="W295" s="28">
        <f t="shared" si="25"/>
        <v>0</v>
      </c>
      <c r="X295" s="28">
        <f t="shared" si="25"/>
        <v>0.18343195266272189</v>
      </c>
      <c r="Y295" s="28">
        <f t="shared" si="25"/>
        <v>0</v>
      </c>
    </row>
    <row r="296" spans="1:25" x14ac:dyDescent="0.2">
      <c r="A296" s="16">
        <v>40752</v>
      </c>
      <c r="B296" s="28">
        <f t="shared" ref="B296:Y296" si="26">(B28-B29)/B29</f>
        <v>2.6328399391287405E-4</v>
      </c>
      <c r="C296" s="28">
        <f t="shared" si="26"/>
        <v>-2.9612756264236904E-2</v>
      </c>
      <c r="D296" s="28">
        <f t="shared" si="26"/>
        <v>0</v>
      </c>
      <c r="E296" s="28">
        <f t="shared" si="26"/>
        <v>-3.4722222222222224E-2</v>
      </c>
      <c r="F296" s="28">
        <f t="shared" si="26"/>
        <v>-2.9126213592233011E-2</v>
      </c>
      <c r="G296" s="28">
        <f t="shared" si="26"/>
        <v>-0.02</v>
      </c>
      <c r="H296" s="28">
        <f t="shared" si="26"/>
        <v>0</v>
      </c>
      <c r="I296" s="28">
        <f t="shared" si="26"/>
        <v>-3.2258064516129031E-2</v>
      </c>
      <c r="J296" s="28">
        <f t="shared" si="26"/>
        <v>-7.575757575757576E-3</v>
      </c>
      <c r="K296" s="28">
        <f t="shared" si="26"/>
        <v>-5.5555555555555552E-2</v>
      </c>
      <c r="L296" s="28">
        <f t="shared" si="26"/>
        <v>-2.0408163265306121E-2</v>
      </c>
      <c r="M296" s="28">
        <f t="shared" si="26"/>
        <v>-1.4492753623188406E-2</v>
      </c>
      <c r="N296" s="28">
        <f t="shared" si="26"/>
        <v>0</v>
      </c>
      <c r="O296" s="28">
        <f t="shared" si="26"/>
        <v>3.0612244897959183E-2</v>
      </c>
      <c r="P296" s="28">
        <f t="shared" si="26"/>
        <v>-2.097902097902098E-2</v>
      </c>
      <c r="Q296" s="28">
        <f t="shared" si="26"/>
        <v>5.235602094240838E-3</v>
      </c>
      <c r="R296" s="28">
        <f t="shared" si="26"/>
        <v>5.2631578947368418E-2</v>
      </c>
      <c r="S296" s="28">
        <f t="shared" si="26"/>
        <v>0</v>
      </c>
      <c r="T296" s="28">
        <f t="shared" si="26"/>
        <v>-1.3513513513513514E-2</v>
      </c>
      <c r="U296" s="28">
        <f t="shared" si="26"/>
        <v>0</v>
      </c>
      <c r="V296" s="28">
        <f t="shared" si="26"/>
        <v>0</v>
      </c>
      <c r="W296" s="28">
        <f t="shared" si="26"/>
        <v>0</v>
      </c>
      <c r="X296" s="28">
        <f t="shared" si="26"/>
        <v>-1.7441860465116279E-2</v>
      </c>
      <c r="Y296" s="28">
        <f t="shared" si="26"/>
        <v>0</v>
      </c>
    </row>
    <row r="297" spans="1:25" x14ac:dyDescent="0.2">
      <c r="A297" s="16">
        <v>40751</v>
      </c>
      <c r="B297" s="28">
        <f t="shared" ref="B297:Y297" si="27">(B29-B30)/B30</f>
        <v>2.6335333062957246E-4</v>
      </c>
      <c r="C297" s="28">
        <f t="shared" si="27"/>
        <v>3.2941176470588238E-2</v>
      </c>
      <c r="D297" s="28">
        <f t="shared" si="27"/>
        <v>-1.4705882352941176E-2</v>
      </c>
      <c r="E297" s="28">
        <f t="shared" si="27"/>
        <v>4.3478260869565216E-2</v>
      </c>
      <c r="F297" s="28">
        <f t="shared" si="27"/>
        <v>9.8039215686274508E-3</v>
      </c>
      <c r="G297" s="28">
        <f t="shared" si="27"/>
        <v>1.0101010101010102E-2</v>
      </c>
      <c r="H297" s="28">
        <f t="shared" si="27"/>
        <v>0</v>
      </c>
      <c r="I297" s="28">
        <f t="shared" si="27"/>
        <v>0</v>
      </c>
      <c r="J297" s="28">
        <f t="shared" si="27"/>
        <v>-7.5187969924812026E-3</v>
      </c>
      <c r="K297" s="28">
        <f t="shared" si="27"/>
        <v>2.2727272727272728E-2</v>
      </c>
      <c r="L297" s="28">
        <f t="shared" si="27"/>
        <v>-0.02</v>
      </c>
      <c r="M297" s="28">
        <f t="shared" si="27"/>
        <v>2.9850746268656716E-2</v>
      </c>
      <c r="N297" s="28">
        <f t="shared" si="27"/>
        <v>-0.13372093023255813</v>
      </c>
      <c r="O297" s="28">
        <f t="shared" si="27"/>
        <v>-5.7692307692307696E-2</v>
      </c>
      <c r="P297" s="28">
        <f t="shared" si="27"/>
        <v>2.1428571428571429E-2</v>
      </c>
      <c r="Q297" s="28">
        <f t="shared" si="27"/>
        <v>2.6881720430107527E-2</v>
      </c>
      <c r="R297" s="28">
        <f t="shared" si="27"/>
        <v>0.52</v>
      </c>
      <c r="S297" s="28">
        <f t="shared" si="27"/>
        <v>-1.4492753623188406E-2</v>
      </c>
      <c r="T297" s="28">
        <f t="shared" si="27"/>
        <v>1.3698630136986301E-2</v>
      </c>
      <c r="U297" s="28">
        <f t="shared" si="27"/>
        <v>5.9171597633136093E-3</v>
      </c>
      <c r="V297" s="28">
        <f t="shared" si="27"/>
        <v>6.5573770491803282E-2</v>
      </c>
      <c r="W297" s="28">
        <f t="shared" si="27"/>
        <v>0</v>
      </c>
      <c r="X297" s="28">
        <f t="shared" si="27"/>
        <v>-0.10416666666666667</v>
      </c>
      <c r="Y297" s="28">
        <f t="shared" si="27"/>
        <v>0</v>
      </c>
    </row>
    <row r="298" spans="1:25" x14ac:dyDescent="0.2">
      <c r="A298" s="16">
        <v>40750</v>
      </c>
      <c r="B298" s="28">
        <f t="shared" ref="B298:Y298" si="28">(B30-B31)/B31</f>
        <v>2.6342270387600167E-4</v>
      </c>
      <c r="C298" s="28">
        <f t="shared" si="28"/>
        <v>-1.1627906976744186E-2</v>
      </c>
      <c r="D298" s="28">
        <f t="shared" si="28"/>
        <v>1.4925373134328358E-2</v>
      </c>
      <c r="E298" s="28">
        <f t="shared" si="28"/>
        <v>0</v>
      </c>
      <c r="F298" s="28">
        <f t="shared" si="28"/>
        <v>0.02</v>
      </c>
      <c r="G298" s="28">
        <f t="shared" si="28"/>
        <v>2.0618556701030927E-2</v>
      </c>
      <c r="H298" s="28">
        <f t="shared" si="28"/>
        <v>0</v>
      </c>
      <c r="I298" s="28">
        <f t="shared" si="28"/>
        <v>0</v>
      </c>
      <c r="J298" s="28">
        <f t="shared" si="28"/>
        <v>1.5267175572519083E-2</v>
      </c>
      <c r="K298" s="28">
        <f t="shared" si="28"/>
        <v>-4.8648648648648651E-2</v>
      </c>
      <c r="L298" s="28">
        <f t="shared" si="28"/>
        <v>0.25</v>
      </c>
      <c r="M298" s="28">
        <f t="shared" si="28"/>
        <v>0</v>
      </c>
      <c r="N298" s="28">
        <f t="shared" si="28"/>
        <v>1.1764705882352941E-2</v>
      </c>
      <c r="O298" s="28">
        <f t="shared" si="28"/>
        <v>-9.5652173913043481E-2</v>
      </c>
      <c r="P298" s="28">
        <f t="shared" si="28"/>
        <v>7.1942446043165471E-3</v>
      </c>
      <c r="Q298" s="28">
        <f t="shared" si="28"/>
        <v>1.0869565217391304E-2</v>
      </c>
      <c r="R298" s="28">
        <f t="shared" si="28"/>
        <v>-0.16666666666666666</v>
      </c>
      <c r="S298" s="28">
        <f t="shared" si="28"/>
        <v>1.4705882352941176E-2</v>
      </c>
      <c r="T298" s="28">
        <f t="shared" si="28"/>
        <v>1.3888888888888888E-2</v>
      </c>
      <c r="U298" s="28">
        <f t="shared" si="28"/>
        <v>5.9523809523809521E-3</v>
      </c>
      <c r="V298" s="28">
        <f t="shared" si="28"/>
        <v>-6.1538461538461542E-2</v>
      </c>
      <c r="W298" s="28">
        <f t="shared" si="28"/>
        <v>0</v>
      </c>
      <c r="X298" s="28">
        <f t="shared" si="28"/>
        <v>0</v>
      </c>
      <c r="Y298" s="28">
        <f t="shared" si="28"/>
        <v>0</v>
      </c>
    </row>
    <row r="299" spans="1:25" x14ac:dyDescent="0.2">
      <c r="A299" s="16">
        <v>40749</v>
      </c>
      <c r="B299" s="28">
        <f t="shared" ref="B299:Y299" si="29">(B31-B32)/B32</f>
        <v>7.9089312924775516E-4</v>
      </c>
      <c r="C299" s="28">
        <f t="shared" si="29"/>
        <v>7.0257611241217799E-3</v>
      </c>
      <c r="D299" s="28">
        <f t="shared" si="29"/>
        <v>-1.4705882352941176E-2</v>
      </c>
      <c r="E299" s="28">
        <f t="shared" si="29"/>
        <v>-4.1666666666666664E-2</v>
      </c>
      <c r="F299" s="28">
        <f t="shared" si="29"/>
        <v>-1.9607843137254902E-2</v>
      </c>
      <c r="G299" s="28">
        <f t="shared" si="29"/>
        <v>-2.0202020202020204E-2</v>
      </c>
      <c r="H299" s="28">
        <f t="shared" si="29"/>
        <v>1.7857142857142856E-2</v>
      </c>
      <c r="I299" s="28">
        <f t="shared" si="29"/>
        <v>-1.5873015873015872E-2</v>
      </c>
      <c r="J299" s="28">
        <f t="shared" si="29"/>
        <v>0</v>
      </c>
      <c r="K299" s="28">
        <f t="shared" si="29"/>
        <v>0.25</v>
      </c>
      <c r="L299" s="28">
        <f t="shared" si="29"/>
        <v>-0.16666666666666666</v>
      </c>
      <c r="M299" s="28">
        <f t="shared" si="29"/>
        <v>-2.8985507246376812E-2</v>
      </c>
      <c r="N299" s="28">
        <f t="shared" si="29"/>
        <v>0.14093959731543623</v>
      </c>
      <c r="O299" s="28">
        <f t="shared" si="29"/>
        <v>3.6036036036036036E-2</v>
      </c>
      <c r="P299" s="28">
        <f t="shared" si="29"/>
        <v>0</v>
      </c>
      <c r="Q299" s="28">
        <f t="shared" si="29"/>
        <v>-0.08</v>
      </c>
      <c r="R299" s="28">
        <f t="shared" si="29"/>
        <v>-0.25</v>
      </c>
      <c r="S299" s="28">
        <f t="shared" si="29"/>
        <v>1.4925373134328358E-2</v>
      </c>
      <c r="T299" s="28">
        <f t="shared" si="29"/>
        <v>0</v>
      </c>
      <c r="U299" s="28">
        <f t="shared" si="29"/>
        <v>-6.1452513966480445E-2</v>
      </c>
      <c r="V299" s="28">
        <f t="shared" si="29"/>
        <v>-2.5000000000000001E-2</v>
      </c>
      <c r="W299" s="28">
        <f t="shared" si="29"/>
        <v>0</v>
      </c>
      <c r="X299" s="28">
        <f t="shared" si="29"/>
        <v>1.0526315789473684E-2</v>
      </c>
      <c r="Y299" s="28">
        <f t="shared" si="29"/>
        <v>0</v>
      </c>
    </row>
    <row r="300" spans="1:25" x14ac:dyDescent="0.2">
      <c r="A300" s="16">
        <v>40746</v>
      </c>
      <c r="B300" s="28">
        <f t="shared" ref="B300:Y300" si="30">(B32-B33)/B33</f>
        <v>2.6370056273700089E-4</v>
      </c>
      <c r="C300" s="28">
        <f t="shared" si="30"/>
        <v>9.4562647754137114E-3</v>
      </c>
      <c r="D300" s="28">
        <f t="shared" si="30"/>
        <v>0</v>
      </c>
      <c r="E300" s="28">
        <f t="shared" si="30"/>
        <v>5.8823529411764705E-2</v>
      </c>
      <c r="F300" s="28">
        <f t="shared" si="30"/>
        <v>9.9009900990099011E-3</v>
      </c>
      <c r="G300" s="28">
        <f t="shared" si="30"/>
        <v>1.020408163265306E-2</v>
      </c>
      <c r="H300" s="28">
        <f t="shared" si="30"/>
        <v>4.6728971962616821E-2</v>
      </c>
      <c r="I300" s="28">
        <f t="shared" si="30"/>
        <v>3.2786885245901641E-2</v>
      </c>
      <c r="J300" s="28">
        <f t="shared" si="30"/>
        <v>7.6923076923076927E-3</v>
      </c>
      <c r="K300" s="28">
        <f t="shared" si="30"/>
        <v>-0.22513089005235601</v>
      </c>
      <c r="L300" s="28">
        <f t="shared" si="30"/>
        <v>2.1276595744680851E-2</v>
      </c>
      <c r="M300" s="28">
        <f t="shared" si="30"/>
        <v>2.9850746268656716E-2</v>
      </c>
      <c r="N300" s="28">
        <f t="shared" si="30"/>
        <v>-6.6666666666666671E-3</v>
      </c>
      <c r="O300" s="28">
        <f t="shared" si="30"/>
        <v>0</v>
      </c>
      <c r="P300" s="28">
        <f t="shared" si="30"/>
        <v>2.9629629629629631E-2</v>
      </c>
      <c r="Q300" s="28">
        <f t="shared" si="30"/>
        <v>0.12359550561797752</v>
      </c>
      <c r="R300" s="28">
        <f t="shared" si="30"/>
        <v>6.9518716577540107E-2</v>
      </c>
      <c r="S300" s="28">
        <f t="shared" si="30"/>
        <v>4.6875E-2</v>
      </c>
      <c r="T300" s="28">
        <f t="shared" si="30"/>
        <v>0</v>
      </c>
      <c r="U300" s="28">
        <f t="shared" si="30"/>
        <v>5.2941176470588235E-2</v>
      </c>
      <c r="V300" s="28">
        <f t="shared" si="30"/>
        <v>2.564102564102564E-2</v>
      </c>
      <c r="W300" s="28">
        <f t="shared" si="30"/>
        <v>0</v>
      </c>
      <c r="X300" s="28">
        <f t="shared" si="30"/>
        <v>5.5555555555555552E-2</v>
      </c>
      <c r="Y300" s="28">
        <f t="shared" si="30"/>
        <v>0</v>
      </c>
    </row>
    <row r="301" spans="1:25" x14ac:dyDescent="0.2">
      <c r="A301" s="16">
        <v>40745</v>
      </c>
      <c r="B301" s="28">
        <f t="shared" ref="B301:Y301" si="31">(B33-B34)/B34</f>
        <v>2.6377011906583177E-4</v>
      </c>
      <c r="C301" s="28">
        <f t="shared" si="31"/>
        <v>7.1428571428571426E-3</v>
      </c>
      <c r="D301" s="28">
        <f t="shared" si="31"/>
        <v>0</v>
      </c>
      <c r="E301" s="28">
        <f t="shared" si="31"/>
        <v>0</v>
      </c>
      <c r="F301" s="28">
        <f t="shared" si="31"/>
        <v>-2.8846153846153848E-2</v>
      </c>
      <c r="G301" s="28">
        <f t="shared" si="31"/>
        <v>-3.9215686274509803E-2</v>
      </c>
      <c r="H301" s="28">
        <f t="shared" si="31"/>
        <v>-2.7272727272727271E-2</v>
      </c>
      <c r="I301" s="28">
        <f t="shared" si="31"/>
        <v>-3.1746031746031744E-2</v>
      </c>
      <c r="J301" s="28">
        <f t="shared" si="31"/>
        <v>-2.9850746268656716E-2</v>
      </c>
      <c r="K301" s="28">
        <f t="shared" si="31"/>
        <v>0.26490066225165565</v>
      </c>
      <c r="L301" s="28">
        <f t="shared" si="31"/>
        <v>-2.0833333333333332E-2</v>
      </c>
      <c r="M301" s="28">
        <f t="shared" si="31"/>
        <v>0</v>
      </c>
      <c r="N301" s="28">
        <f t="shared" si="31"/>
        <v>7.1428571428571425E-2</v>
      </c>
      <c r="O301" s="28">
        <f t="shared" si="31"/>
        <v>-6.7226890756302518E-2</v>
      </c>
      <c r="P301" s="28">
        <f t="shared" si="31"/>
        <v>-1.4598540145985401E-2</v>
      </c>
      <c r="Q301" s="28">
        <f t="shared" si="31"/>
        <v>4.0935672514619881E-2</v>
      </c>
      <c r="R301" s="28">
        <f t="shared" si="31"/>
        <v>5.3763440860215058E-3</v>
      </c>
      <c r="S301" s="28">
        <f t="shared" si="31"/>
        <v>8.4745762711864403E-2</v>
      </c>
      <c r="T301" s="28">
        <f t="shared" si="31"/>
        <v>0</v>
      </c>
      <c r="U301" s="28">
        <f t="shared" si="31"/>
        <v>-1.7341040462427744E-2</v>
      </c>
      <c r="V301" s="28">
        <f t="shared" si="31"/>
        <v>0</v>
      </c>
      <c r="W301" s="28">
        <f t="shared" si="31"/>
        <v>0</v>
      </c>
      <c r="X301" s="28">
        <f t="shared" si="31"/>
        <v>0</v>
      </c>
      <c r="Y301" s="28">
        <f t="shared" si="31"/>
        <v>0</v>
      </c>
    </row>
    <row r="302" spans="1:25" x14ac:dyDescent="0.2">
      <c r="A302" s="16">
        <v>40744</v>
      </c>
      <c r="B302" s="28">
        <f t="shared" ref="B302:Y302" si="32">(B34-B35)/B35</f>
        <v>2.6383971209810615E-4</v>
      </c>
      <c r="C302" s="28">
        <f t="shared" si="32"/>
        <v>-4.7393364928909956E-3</v>
      </c>
      <c r="D302" s="28">
        <f t="shared" si="32"/>
        <v>3.0303030303030304E-2</v>
      </c>
      <c r="E302" s="28">
        <f t="shared" si="32"/>
        <v>0</v>
      </c>
      <c r="F302" s="28">
        <f t="shared" si="32"/>
        <v>0.04</v>
      </c>
      <c r="G302" s="28">
        <f t="shared" si="32"/>
        <v>0</v>
      </c>
      <c r="H302" s="28">
        <f t="shared" si="32"/>
        <v>2.8037383177570093E-2</v>
      </c>
      <c r="I302" s="28">
        <f t="shared" si="32"/>
        <v>0.05</v>
      </c>
      <c r="J302" s="28">
        <f t="shared" si="32"/>
        <v>7.5187969924812026E-3</v>
      </c>
      <c r="K302" s="28">
        <f t="shared" si="32"/>
        <v>3.4246575342465752E-2</v>
      </c>
      <c r="L302" s="28">
        <f t="shared" si="32"/>
        <v>-0.04</v>
      </c>
      <c r="M302" s="28">
        <f t="shared" si="32"/>
        <v>1.5151515151515152E-2</v>
      </c>
      <c r="N302" s="28">
        <f t="shared" si="32"/>
        <v>-3.4482758620689655E-2</v>
      </c>
      <c r="O302" s="28">
        <f t="shared" si="32"/>
        <v>8.4745762711864406E-3</v>
      </c>
      <c r="P302" s="28">
        <f t="shared" si="32"/>
        <v>1.4814814814814815E-2</v>
      </c>
      <c r="Q302" s="28">
        <f t="shared" si="32"/>
        <v>-4.4692737430167599E-2</v>
      </c>
      <c r="R302" s="28">
        <f t="shared" si="32"/>
        <v>0</v>
      </c>
      <c r="S302" s="28">
        <f t="shared" si="32"/>
        <v>-0.15714285714285714</v>
      </c>
      <c r="T302" s="28">
        <f t="shared" si="32"/>
        <v>1.4084507042253521E-2</v>
      </c>
      <c r="U302" s="28">
        <f t="shared" si="32"/>
        <v>1.7647058823529412E-2</v>
      </c>
      <c r="V302" s="28">
        <f t="shared" si="32"/>
        <v>0.6386554621848739</v>
      </c>
      <c r="W302" s="28">
        <f t="shared" si="32"/>
        <v>0</v>
      </c>
      <c r="X302" s="28">
        <f t="shared" si="32"/>
        <v>-6.25E-2</v>
      </c>
      <c r="Y302" s="28">
        <f t="shared" si="32"/>
        <v>0</v>
      </c>
    </row>
    <row r="303" spans="1:25" x14ac:dyDescent="0.2">
      <c r="A303" s="16">
        <v>40743</v>
      </c>
      <c r="B303" s="28">
        <f t="shared" ref="B303:Y303" si="33">(B35-B36)/B36</f>
        <v>2.6390934186288327E-4</v>
      </c>
      <c r="C303" s="28">
        <f t="shared" si="33"/>
        <v>-1.6317016317016316E-2</v>
      </c>
      <c r="D303" s="28">
        <f t="shared" si="33"/>
        <v>-1.4925373134328358E-2</v>
      </c>
      <c r="E303" s="28">
        <f t="shared" si="33"/>
        <v>7.4074074074074077E-3</v>
      </c>
      <c r="F303" s="28">
        <f t="shared" si="33"/>
        <v>-6.5420560747663545E-2</v>
      </c>
      <c r="G303" s="28">
        <f t="shared" si="33"/>
        <v>-3.7735849056603772E-2</v>
      </c>
      <c r="H303" s="28">
        <f t="shared" si="33"/>
        <v>-2.7272727272727271E-2</v>
      </c>
      <c r="I303" s="28">
        <f t="shared" si="33"/>
        <v>-4.7619047619047616E-2</v>
      </c>
      <c r="J303" s="28">
        <f t="shared" si="33"/>
        <v>-2.9197080291970802E-2</v>
      </c>
      <c r="K303" s="28">
        <f t="shared" si="33"/>
        <v>-3.3112582781456956E-2</v>
      </c>
      <c r="L303" s="28">
        <f t="shared" si="33"/>
        <v>4.1666666666666664E-2</v>
      </c>
      <c r="M303" s="28">
        <f t="shared" si="33"/>
        <v>1.5384615384615385E-2</v>
      </c>
      <c r="N303" s="28">
        <f t="shared" si="33"/>
        <v>-0.18994413407821228</v>
      </c>
      <c r="O303" s="28">
        <f t="shared" si="33"/>
        <v>-0.14492753623188406</v>
      </c>
      <c r="P303" s="28">
        <f t="shared" si="33"/>
        <v>-2.8776978417266189E-2</v>
      </c>
      <c r="Q303" s="28">
        <f t="shared" si="33"/>
        <v>-5.5555555555555558E-3</v>
      </c>
      <c r="R303" s="28">
        <f t="shared" si="33"/>
        <v>-0.17333333333333334</v>
      </c>
      <c r="S303" s="28">
        <f t="shared" si="33"/>
        <v>0</v>
      </c>
      <c r="T303" s="28">
        <f t="shared" si="33"/>
        <v>-1.3888888888888888E-2</v>
      </c>
      <c r="U303" s="28">
        <f t="shared" si="33"/>
        <v>-7.1038251366120214E-2</v>
      </c>
      <c r="V303" s="28">
        <f t="shared" si="33"/>
        <v>0</v>
      </c>
      <c r="W303" s="28">
        <f t="shared" si="33"/>
        <v>0</v>
      </c>
      <c r="X303" s="28">
        <f t="shared" si="33"/>
        <v>8.4745762711864403E-2</v>
      </c>
      <c r="Y303" s="28">
        <f t="shared" si="33"/>
        <v>0</v>
      </c>
    </row>
    <row r="304" spans="1:25" x14ac:dyDescent="0.2">
      <c r="A304" s="16">
        <v>40742</v>
      </c>
      <c r="B304" s="28">
        <f t="shared" ref="B304:Y304" si="34">(B36-B37)/B37</f>
        <v>7.9235535552984809E-4</v>
      </c>
      <c r="C304" s="28">
        <f t="shared" si="34"/>
        <v>2.1428571428571429E-2</v>
      </c>
      <c r="D304" s="28">
        <f t="shared" si="34"/>
        <v>-1.4705882352941176E-2</v>
      </c>
      <c r="E304" s="28">
        <f t="shared" si="34"/>
        <v>2.2727272727272728E-2</v>
      </c>
      <c r="F304" s="28">
        <f t="shared" si="34"/>
        <v>-9.2592592592592587E-3</v>
      </c>
      <c r="G304" s="28">
        <f t="shared" si="34"/>
        <v>-1.8518518518518517E-2</v>
      </c>
      <c r="H304" s="28">
        <f t="shared" si="34"/>
        <v>-3.0837004405286344E-2</v>
      </c>
      <c r="I304" s="28">
        <f t="shared" si="34"/>
        <v>-4.5454545454545456E-2</v>
      </c>
      <c r="J304" s="28">
        <f t="shared" si="34"/>
        <v>0</v>
      </c>
      <c r="K304" s="28">
        <f t="shared" si="34"/>
        <v>-0.20942408376963351</v>
      </c>
      <c r="L304" s="28">
        <f t="shared" si="34"/>
        <v>9.0909090909090912E-2</v>
      </c>
      <c r="M304" s="28">
        <f t="shared" si="34"/>
        <v>3.1746031746031744E-2</v>
      </c>
      <c r="N304" s="28">
        <f t="shared" si="34"/>
        <v>0</v>
      </c>
      <c r="O304" s="28">
        <f t="shared" si="34"/>
        <v>-7.1942446043165471E-3</v>
      </c>
      <c r="P304" s="28">
        <f t="shared" si="34"/>
        <v>-1.4184397163120567E-2</v>
      </c>
      <c r="Q304" s="28">
        <f t="shared" si="34"/>
        <v>0.27659574468085107</v>
      </c>
      <c r="R304" s="28">
        <f t="shared" si="34"/>
        <v>0.18421052631578946</v>
      </c>
      <c r="S304" s="28">
        <f t="shared" si="34"/>
        <v>0</v>
      </c>
      <c r="T304" s="28">
        <f t="shared" si="34"/>
        <v>-2.7027027027027029E-2</v>
      </c>
      <c r="U304" s="28">
        <f t="shared" si="34"/>
        <v>0.10240963855421686</v>
      </c>
      <c r="V304" s="28">
        <f t="shared" si="34"/>
        <v>0</v>
      </c>
      <c r="W304" s="28">
        <f t="shared" si="34"/>
        <v>0</v>
      </c>
      <c r="X304" s="28">
        <f t="shared" si="34"/>
        <v>-1.6666666666666666E-2</v>
      </c>
      <c r="Y304" s="28">
        <f t="shared" si="34"/>
        <v>0</v>
      </c>
    </row>
    <row r="305" spans="1:25" x14ac:dyDescent="0.2">
      <c r="A305" s="16">
        <v>40739</v>
      </c>
      <c r="B305" s="28">
        <f t="shared" ref="B305:Y305" si="35">(B37-B38)/B38</f>
        <v>2.6418822882927627E-4</v>
      </c>
      <c r="C305" s="28">
        <f t="shared" si="35"/>
        <v>-2.097902097902098E-2</v>
      </c>
      <c r="D305" s="28">
        <f t="shared" si="35"/>
        <v>1.4925373134328358E-2</v>
      </c>
      <c r="E305" s="28">
        <f t="shared" si="35"/>
        <v>7.6335877862595417E-3</v>
      </c>
      <c r="F305" s="28">
        <f t="shared" si="35"/>
        <v>-1.8181818181818181E-2</v>
      </c>
      <c r="G305" s="28">
        <f t="shared" si="35"/>
        <v>0</v>
      </c>
      <c r="H305" s="28">
        <f t="shared" si="35"/>
        <v>-4.3859649122807015E-3</v>
      </c>
      <c r="I305" s="28">
        <f t="shared" si="35"/>
        <v>-2.9411764705882353E-2</v>
      </c>
      <c r="J305" s="28">
        <f t="shared" si="35"/>
        <v>0</v>
      </c>
      <c r="K305" s="28">
        <f t="shared" si="35"/>
        <v>5.263157894736842E-3</v>
      </c>
      <c r="L305" s="28">
        <f t="shared" si="35"/>
        <v>-0.12</v>
      </c>
      <c r="M305" s="28">
        <f t="shared" si="35"/>
        <v>0</v>
      </c>
      <c r="N305" s="28">
        <f t="shared" si="35"/>
        <v>0</v>
      </c>
      <c r="O305" s="28">
        <f t="shared" si="35"/>
        <v>6.9230769230769235E-2</v>
      </c>
      <c r="P305" s="28">
        <f t="shared" si="35"/>
        <v>1.4388489208633094E-2</v>
      </c>
      <c r="Q305" s="28">
        <f t="shared" si="35"/>
        <v>-0.21666666666666667</v>
      </c>
      <c r="R305" s="28">
        <f t="shared" si="35"/>
        <v>0.1875</v>
      </c>
      <c r="S305" s="28">
        <f t="shared" si="35"/>
        <v>0</v>
      </c>
      <c r="T305" s="28">
        <f t="shared" si="35"/>
        <v>1.3698630136986301E-2</v>
      </c>
      <c r="U305" s="28">
        <f t="shared" si="35"/>
        <v>0</v>
      </c>
      <c r="V305" s="28">
        <f t="shared" si="35"/>
        <v>0</v>
      </c>
      <c r="W305" s="28">
        <f t="shared" si="35"/>
        <v>0</v>
      </c>
      <c r="X305" s="28">
        <f t="shared" si="35"/>
        <v>0</v>
      </c>
      <c r="Y305" s="28">
        <f t="shared" si="35"/>
        <v>0</v>
      </c>
    </row>
    <row r="306" spans="1:25" x14ac:dyDescent="0.2">
      <c r="A306" s="16">
        <v>40738</v>
      </c>
      <c r="B306" s="28">
        <f t="shared" ref="B306:Y306" si="36">(B38-B39)/B39</f>
        <v>2.6425804269352939E-4</v>
      </c>
      <c r="C306" s="28">
        <f t="shared" si="36"/>
        <v>5.1470588235294115E-2</v>
      </c>
      <c r="D306" s="28">
        <f t="shared" si="36"/>
        <v>6.3492063492063489E-2</v>
      </c>
      <c r="E306" s="28">
        <f t="shared" si="36"/>
        <v>3.968253968253968E-2</v>
      </c>
      <c r="F306" s="28">
        <f t="shared" si="36"/>
        <v>5.7692307692307696E-2</v>
      </c>
      <c r="G306" s="28">
        <f t="shared" si="36"/>
        <v>1.8867924528301886E-2</v>
      </c>
      <c r="H306" s="28">
        <f t="shared" si="36"/>
        <v>0.12871287128712872</v>
      </c>
      <c r="I306" s="28">
        <f t="shared" si="36"/>
        <v>6.25E-2</v>
      </c>
      <c r="J306" s="28">
        <f t="shared" si="36"/>
        <v>2.2388059701492536E-2</v>
      </c>
      <c r="K306" s="28">
        <f t="shared" si="36"/>
        <v>1.0638297872340425E-2</v>
      </c>
      <c r="L306" s="28">
        <f t="shared" si="36"/>
        <v>0</v>
      </c>
      <c r="M306" s="28">
        <f t="shared" si="36"/>
        <v>0</v>
      </c>
      <c r="N306" s="28">
        <f t="shared" si="36"/>
        <v>0.27857142857142858</v>
      </c>
      <c r="O306" s="28">
        <f t="shared" si="36"/>
        <v>7.43801652892562E-2</v>
      </c>
      <c r="P306" s="28">
        <f t="shared" si="36"/>
        <v>0</v>
      </c>
      <c r="Q306" s="28">
        <f t="shared" si="36"/>
        <v>1.1235955056179775E-2</v>
      </c>
      <c r="R306" s="28">
        <f t="shared" si="36"/>
        <v>0.32231404958677684</v>
      </c>
      <c r="S306" s="28">
        <f t="shared" si="36"/>
        <v>0</v>
      </c>
      <c r="T306" s="28">
        <f t="shared" si="36"/>
        <v>1.3888888888888888E-2</v>
      </c>
      <c r="U306" s="28">
        <f t="shared" si="36"/>
        <v>1.2195121951219513E-2</v>
      </c>
      <c r="V306" s="28">
        <f t="shared" si="36"/>
        <v>-0.15602836879432624</v>
      </c>
      <c r="W306" s="28">
        <f t="shared" si="36"/>
        <v>0</v>
      </c>
      <c r="X306" s="28">
        <f t="shared" si="36"/>
        <v>-2.1739130434782608E-2</v>
      </c>
      <c r="Y306" s="28">
        <f t="shared" si="36"/>
        <v>0</v>
      </c>
    </row>
    <row r="307" spans="1:25" x14ac:dyDescent="0.2">
      <c r="A307" s="16">
        <v>40737</v>
      </c>
      <c r="B307" s="28">
        <f t="shared" ref="B307:Y307" si="37">(B39-B40)/B40</f>
        <v>2.6432789346528582E-4</v>
      </c>
      <c r="C307" s="28">
        <f t="shared" si="37"/>
        <v>9.9009900990099011E-3</v>
      </c>
      <c r="D307" s="28">
        <f t="shared" si="37"/>
        <v>-4.5454545454545456E-2</v>
      </c>
      <c r="E307" s="28">
        <f t="shared" si="37"/>
        <v>-7.3529411764705885E-2</v>
      </c>
      <c r="F307" s="28">
        <f t="shared" si="37"/>
        <v>-9.5238095238095247E-3</v>
      </c>
      <c r="G307" s="28">
        <f t="shared" si="37"/>
        <v>1.9230769230769232E-2</v>
      </c>
      <c r="H307" s="28">
        <f t="shared" si="37"/>
        <v>-9.8039215686274508E-3</v>
      </c>
      <c r="I307" s="28">
        <f t="shared" si="37"/>
        <v>-1.5384615384615385E-2</v>
      </c>
      <c r="J307" s="28">
        <f t="shared" si="37"/>
        <v>7.5187969924812026E-3</v>
      </c>
      <c r="K307" s="28">
        <f t="shared" si="37"/>
        <v>5.027932960893855E-2</v>
      </c>
      <c r="L307" s="28">
        <f t="shared" si="37"/>
        <v>0</v>
      </c>
      <c r="M307" s="28">
        <f t="shared" si="37"/>
        <v>-4.5454545454545456E-2</v>
      </c>
      <c r="N307" s="28">
        <f t="shared" si="37"/>
        <v>0</v>
      </c>
      <c r="O307" s="28">
        <f t="shared" si="37"/>
        <v>-5.46875E-2</v>
      </c>
      <c r="P307" s="28">
        <f t="shared" si="37"/>
        <v>7.246376811594203E-3</v>
      </c>
      <c r="Q307" s="28">
        <f t="shared" si="37"/>
        <v>-3.2608695652173912E-2</v>
      </c>
      <c r="R307" s="28">
        <f t="shared" si="37"/>
        <v>-0.34946236559139787</v>
      </c>
      <c r="S307" s="28">
        <f t="shared" si="37"/>
        <v>0</v>
      </c>
      <c r="T307" s="28">
        <f t="shared" si="37"/>
        <v>1.4084507042253521E-2</v>
      </c>
      <c r="U307" s="28">
        <f t="shared" si="37"/>
        <v>-1.7964071856287425E-2</v>
      </c>
      <c r="V307" s="28">
        <f t="shared" si="37"/>
        <v>0.18487394957983194</v>
      </c>
      <c r="W307" s="28">
        <f t="shared" si="37"/>
        <v>0</v>
      </c>
      <c r="X307" s="28">
        <f t="shared" si="37"/>
        <v>2.2222222222222223E-2</v>
      </c>
      <c r="Y307" s="28">
        <f t="shared" si="37"/>
        <v>0</v>
      </c>
    </row>
    <row r="308" spans="1:25" x14ac:dyDescent="0.2">
      <c r="A308" s="16">
        <v>40736</v>
      </c>
      <c r="B308" s="28">
        <f t="shared" ref="B308:Y308" si="38">(B40-B41)/B41</f>
        <v>2.6439778117382038E-4</v>
      </c>
      <c r="C308" s="28">
        <f t="shared" si="38"/>
        <v>1.7632241813602016E-2</v>
      </c>
      <c r="D308" s="28">
        <f t="shared" si="38"/>
        <v>0</v>
      </c>
      <c r="E308" s="28">
        <f t="shared" si="38"/>
        <v>0</v>
      </c>
      <c r="F308" s="28">
        <f t="shared" si="38"/>
        <v>1.9417475728155338E-2</v>
      </c>
      <c r="G308" s="28">
        <f t="shared" si="38"/>
        <v>1.9607843137254902E-2</v>
      </c>
      <c r="H308" s="28">
        <f t="shared" si="38"/>
        <v>1.4925373134328358E-2</v>
      </c>
      <c r="I308" s="28">
        <f t="shared" si="38"/>
        <v>1.5625E-2</v>
      </c>
      <c r="J308" s="28">
        <f t="shared" si="38"/>
        <v>2.3076923076923078E-2</v>
      </c>
      <c r="K308" s="28">
        <f t="shared" si="38"/>
        <v>2.8735632183908046E-2</v>
      </c>
      <c r="L308" s="28">
        <f t="shared" si="38"/>
        <v>-3.8461538461538464E-2</v>
      </c>
      <c r="M308" s="28">
        <f t="shared" si="38"/>
        <v>-2.9411764705882353E-2</v>
      </c>
      <c r="N308" s="28">
        <f t="shared" si="38"/>
        <v>-6.6666666666666666E-2</v>
      </c>
      <c r="O308" s="28">
        <f t="shared" si="38"/>
        <v>0</v>
      </c>
      <c r="P308" s="28">
        <f t="shared" si="38"/>
        <v>-7.1942446043165471E-3</v>
      </c>
      <c r="Q308" s="28">
        <f t="shared" si="38"/>
        <v>5.4644808743169399E-3</v>
      </c>
      <c r="R308" s="28">
        <f t="shared" si="38"/>
        <v>0.12727272727272726</v>
      </c>
      <c r="S308" s="28">
        <f t="shared" si="38"/>
        <v>0</v>
      </c>
      <c r="T308" s="28">
        <f t="shared" si="38"/>
        <v>-1.3888888888888888E-2</v>
      </c>
      <c r="U308" s="28">
        <f t="shared" si="38"/>
        <v>-5.9523809523809521E-3</v>
      </c>
      <c r="V308" s="28">
        <f t="shared" si="38"/>
        <v>-0.37368421052631579</v>
      </c>
      <c r="W308" s="28">
        <f t="shared" si="38"/>
        <v>0</v>
      </c>
      <c r="X308" s="28">
        <f t="shared" si="38"/>
        <v>-0.1</v>
      </c>
      <c r="Y308" s="28">
        <f t="shared" si="38"/>
        <v>0</v>
      </c>
    </row>
    <row r="309" spans="1:25" x14ac:dyDescent="0.2">
      <c r="A309" s="16">
        <v>40735</v>
      </c>
      <c r="B309" s="28">
        <f t="shared" ref="B309:Y309" si="39">(B41-B42)/B42</f>
        <v>7.9382299863991665E-4</v>
      </c>
      <c r="C309" s="28">
        <f t="shared" si="39"/>
        <v>3.1168831168831169E-2</v>
      </c>
      <c r="D309" s="28">
        <f t="shared" si="39"/>
        <v>1.5384615384615385E-2</v>
      </c>
      <c r="E309" s="28">
        <f t="shared" si="39"/>
        <v>0</v>
      </c>
      <c r="F309" s="28">
        <f t="shared" si="39"/>
        <v>0.03</v>
      </c>
      <c r="G309" s="28">
        <f t="shared" si="39"/>
        <v>-1.9230769230769232E-2</v>
      </c>
      <c r="H309" s="28">
        <f t="shared" si="39"/>
        <v>1.0050251256281407E-2</v>
      </c>
      <c r="I309" s="28">
        <f t="shared" si="39"/>
        <v>6.6666666666666666E-2</v>
      </c>
      <c r="J309" s="28">
        <f t="shared" si="39"/>
        <v>0</v>
      </c>
      <c r="K309" s="28">
        <f t="shared" si="39"/>
        <v>5.4545454545454543E-2</v>
      </c>
      <c r="L309" s="28">
        <f t="shared" si="39"/>
        <v>8.3333333333333329E-2</v>
      </c>
      <c r="M309" s="28">
        <f t="shared" si="39"/>
        <v>1.4925373134328358E-2</v>
      </c>
      <c r="N309" s="28">
        <f t="shared" si="39"/>
        <v>7.1428571428571425E-2</v>
      </c>
      <c r="O309" s="28">
        <f t="shared" si="39"/>
        <v>1.5873015873015872E-2</v>
      </c>
      <c r="P309" s="28">
        <f t="shared" si="39"/>
        <v>3.7313432835820892E-2</v>
      </c>
      <c r="Q309" s="28">
        <f t="shared" si="39"/>
        <v>7.0175438596491224E-2</v>
      </c>
      <c r="R309" s="28">
        <f t="shared" si="39"/>
        <v>0</v>
      </c>
      <c r="S309" s="28">
        <f t="shared" si="39"/>
        <v>0</v>
      </c>
      <c r="T309" s="28">
        <f t="shared" si="39"/>
        <v>0</v>
      </c>
      <c r="U309" s="28">
        <f t="shared" si="39"/>
        <v>0</v>
      </c>
      <c r="V309" s="28">
        <f t="shared" si="39"/>
        <v>0.59663865546218486</v>
      </c>
      <c r="W309" s="28">
        <f t="shared" si="39"/>
        <v>0</v>
      </c>
      <c r="X309" s="28">
        <f t="shared" si="39"/>
        <v>0.1111111111111111</v>
      </c>
      <c r="Y309" s="28">
        <f t="shared" si="39"/>
        <v>0</v>
      </c>
    </row>
    <row r="310" spans="1:25" x14ac:dyDescent="0.2">
      <c r="A310" s="16">
        <v>40732</v>
      </c>
      <c r="B310" s="28">
        <f t="shared" ref="B310:Y310" si="40">(B42-B43)/B43</f>
        <v>2.6467770196232052E-4</v>
      </c>
      <c r="C310" s="28">
        <f t="shared" si="40"/>
        <v>1.0498687664041995E-2</v>
      </c>
      <c r="D310" s="28">
        <f t="shared" si="40"/>
        <v>0</v>
      </c>
      <c r="E310" s="28">
        <f t="shared" si="40"/>
        <v>0</v>
      </c>
      <c r="F310" s="28">
        <f t="shared" si="40"/>
        <v>0</v>
      </c>
      <c r="G310" s="28">
        <f t="shared" si="40"/>
        <v>-1.8867924528301886E-2</v>
      </c>
      <c r="H310" s="28">
        <f t="shared" si="40"/>
        <v>0</v>
      </c>
      <c r="I310" s="28">
        <f t="shared" si="40"/>
        <v>0</v>
      </c>
      <c r="J310" s="28">
        <f t="shared" si="40"/>
        <v>0</v>
      </c>
      <c r="K310" s="28">
        <f t="shared" si="40"/>
        <v>-2.9411764705882353E-2</v>
      </c>
      <c r="L310" s="28">
        <f t="shared" si="40"/>
        <v>4.3478260869565216E-2</v>
      </c>
      <c r="M310" s="28">
        <f t="shared" si="40"/>
        <v>3.0769230769230771E-2</v>
      </c>
      <c r="N310" s="28">
        <f t="shared" si="40"/>
        <v>-6.6666666666666666E-2</v>
      </c>
      <c r="O310" s="28">
        <f t="shared" si="40"/>
        <v>0</v>
      </c>
      <c r="P310" s="28">
        <f t="shared" si="40"/>
        <v>-1.4705882352941176E-2</v>
      </c>
      <c r="Q310" s="28">
        <f t="shared" si="40"/>
        <v>-6.043956043956044E-2</v>
      </c>
      <c r="R310" s="28">
        <f t="shared" si="40"/>
        <v>-5.7142857142857141E-2</v>
      </c>
      <c r="S310" s="28">
        <f t="shared" si="40"/>
        <v>0</v>
      </c>
      <c r="T310" s="28">
        <f t="shared" si="40"/>
        <v>1.4084507042253521E-2</v>
      </c>
      <c r="U310" s="28">
        <f t="shared" si="40"/>
        <v>-1.7543859649122806E-2</v>
      </c>
      <c r="V310" s="28">
        <f t="shared" si="40"/>
        <v>0</v>
      </c>
      <c r="W310" s="28">
        <f t="shared" si="40"/>
        <v>0</v>
      </c>
      <c r="X310" s="28">
        <f t="shared" si="40"/>
        <v>7.1428571428571425E-2</v>
      </c>
      <c r="Y310" s="28">
        <f t="shared" si="40"/>
        <v>0</v>
      </c>
    </row>
    <row r="311" spans="1:25" x14ac:dyDescent="0.2">
      <c r="A311" s="16">
        <v>40731</v>
      </c>
      <c r="B311" s="28">
        <f t="shared" ref="B311:Y311" si="41">(B43-B44)/B44</f>
        <v>2.6474777479495288E-4</v>
      </c>
      <c r="C311" s="28">
        <f t="shared" si="41"/>
        <v>-2.8061224489795918E-2</v>
      </c>
      <c r="D311" s="28">
        <f t="shared" si="41"/>
        <v>-4.4117647058823532E-2</v>
      </c>
      <c r="E311" s="28">
        <f t="shared" si="41"/>
        <v>7.4074074074074077E-3</v>
      </c>
      <c r="F311" s="28">
        <f t="shared" si="41"/>
        <v>0</v>
      </c>
      <c r="G311" s="28">
        <f t="shared" si="41"/>
        <v>-1.8518518518518517E-2</v>
      </c>
      <c r="H311" s="28">
        <f t="shared" si="41"/>
        <v>-5.0000000000000001E-3</v>
      </c>
      <c r="I311" s="28">
        <f t="shared" si="41"/>
        <v>-4.7619047619047616E-2</v>
      </c>
      <c r="J311" s="28">
        <f t="shared" si="41"/>
        <v>-2.9850746268656716E-2</v>
      </c>
      <c r="K311" s="28">
        <f t="shared" si="41"/>
        <v>3.0303030303030304E-2</v>
      </c>
      <c r="L311" s="28">
        <f t="shared" si="41"/>
        <v>-4.1666666666666664E-2</v>
      </c>
      <c r="M311" s="28">
        <f t="shared" si="41"/>
        <v>0</v>
      </c>
      <c r="N311" s="28">
        <f t="shared" si="41"/>
        <v>-0.25</v>
      </c>
      <c r="O311" s="28">
        <f t="shared" si="41"/>
        <v>-1.5625E-2</v>
      </c>
      <c r="P311" s="28">
        <f t="shared" si="41"/>
        <v>-1.4492753623188406E-2</v>
      </c>
      <c r="Q311" s="28">
        <f t="shared" si="41"/>
        <v>1.1111111111111112E-2</v>
      </c>
      <c r="R311" s="28">
        <f t="shared" si="41"/>
        <v>-5.9139784946236562E-2</v>
      </c>
      <c r="S311" s="28">
        <f t="shared" si="41"/>
        <v>-5.4054054054054057E-2</v>
      </c>
      <c r="T311" s="28">
        <f t="shared" si="41"/>
        <v>-2.7397260273972601E-2</v>
      </c>
      <c r="U311" s="28">
        <f t="shared" si="41"/>
        <v>-0.05</v>
      </c>
      <c r="V311" s="28">
        <f t="shared" si="41"/>
        <v>0</v>
      </c>
      <c r="W311" s="28">
        <f t="shared" si="41"/>
        <v>0</v>
      </c>
      <c r="X311" s="28">
        <f t="shared" si="41"/>
        <v>0</v>
      </c>
      <c r="Y311" s="28">
        <f t="shared" si="41"/>
        <v>0</v>
      </c>
    </row>
    <row r="312" spans="1:25" x14ac:dyDescent="0.2">
      <c r="A312" s="16">
        <v>40730</v>
      </c>
      <c r="B312" s="28">
        <f t="shared" ref="B312:Y312" si="42">(B44-B45)/B45</f>
        <v>2.6481788474066385E-4</v>
      </c>
      <c r="C312" s="28">
        <f t="shared" si="42"/>
        <v>3.1578947368421054E-2</v>
      </c>
      <c r="D312" s="28">
        <f t="shared" si="42"/>
        <v>7.9365079365079361E-2</v>
      </c>
      <c r="E312" s="28">
        <f t="shared" si="42"/>
        <v>0</v>
      </c>
      <c r="F312" s="28">
        <f t="shared" si="42"/>
        <v>3.0927835051546393E-2</v>
      </c>
      <c r="G312" s="28">
        <f t="shared" si="42"/>
        <v>1.8867924528301886E-2</v>
      </c>
      <c r="H312" s="28">
        <f t="shared" si="42"/>
        <v>0</v>
      </c>
      <c r="I312" s="28">
        <f t="shared" si="42"/>
        <v>3.2786885245901641E-2</v>
      </c>
      <c r="J312" s="28">
        <f t="shared" si="42"/>
        <v>1.5151515151515152E-2</v>
      </c>
      <c r="K312" s="28">
        <f t="shared" si="42"/>
        <v>0.17857142857142858</v>
      </c>
      <c r="L312" s="28">
        <f t="shared" si="42"/>
        <v>0</v>
      </c>
      <c r="M312" s="28">
        <f t="shared" si="42"/>
        <v>0</v>
      </c>
      <c r="N312" s="28">
        <f t="shared" si="42"/>
        <v>0.33333333333333331</v>
      </c>
      <c r="O312" s="28">
        <f t="shared" si="42"/>
        <v>8.4745762711864403E-2</v>
      </c>
      <c r="P312" s="28">
        <f t="shared" si="42"/>
        <v>2.9850746268656716E-2</v>
      </c>
      <c r="Q312" s="28">
        <f t="shared" si="42"/>
        <v>5.2631578947368418E-2</v>
      </c>
      <c r="R312" s="28">
        <f t="shared" si="42"/>
        <v>0.12727272727272726</v>
      </c>
      <c r="S312" s="28">
        <f t="shared" si="42"/>
        <v>1.3698630136986301E-2</v>
      </c>
      <c r="T312" s="28">
        <f t="shared" si="42"/>
        <v>5.7971014492753624E-2</v>
      </c>
      <c r="U312" s="28">
        <f t="shared" si="42"/>
        <v>4.046242774566474E-2</v>
      </c>
      <c r="V312" s="28">
        <f t="shared" si="42"/>
        <v>0</v>
      </c>
      <c r="W312" s="28">
        <f t="shared" si="42"/>
        <v>0</v>
      </c>
      <c r="X312" s="28">
        <f t="shared" si="42"/>
        <v>-0.16</v>
      </c>
      <c r="Y312" s="28">
        <f t="shared" si="42"/>
        <v>0</v>
      </c>
    </row>
    <row r="313" spans="1:25" x14ac:dyDescent="0.2">
      <c r="A313" s="16">
        <v>40729</v>
      </c>
      <c r="B313" s="28">
        <f t="shared" ref="B313:Y313" si="43">(B45-B46)/B46</f>
        <v>2.6488803182894591E-4</v>
      </c>
      <c r="C313" s="28">
        <f t="shared" si="43"/>
        <v>-2.8132992327365727E-2</v>
      </c>
      <c r="D313" s="28">
        <f t="shared" si="43"/>
        <v>-5.9701492537313432E-2</v>
      </c>
      <c r="E313" s="28">
        <f t="shared" si="43"/>
        <v>-1.4598540145985401E-2</v>
      </c>
      <c r="F313" s="28">
        <f t="shared" si="43"/>
        <v>-4.9019607843137254E-2</v>
      </c>
      <c r="G313" s="28">
        <f t="shared" si="43"/>
        <v>-5.3571428571428568E-2</v>
      </c>
      <c r="H313" s="28">
        <f t="shared" si="43"/>
        <v>-2.9126213592233011E-2</v>
      </c>
      <c r="I313" s="28">
        <f t="shared" si="43"/>
        <v>-7.575757575757576E-2</v>
      </c>
      <c r="J313" s="28">
        <f t="shared" si="43"/>
        <v>-2.2222222222222223E-2</v>
      </c>
      <c r="K313" s="28">
        <f t="shared" si="43"/>
        <v>-6.6666666666666666E-2</v>
      </c>
      <c r="L313" s="28">
        <f t="shared" si="43"/>
        <v>0</v>
      </c>
      <c r="M313" s="28">
        <f t="shared" si="43"/>
        <v>-4.4117647058823532E-2</v>
      </c>
      <c r="N313" s="28">
        <f t="shared" si="43"/>
        <v>0</v>
      </c>
      <c r="O313" s="28">
        <f t="shared" si="43"/>
        <v>-9.9236641221374045E-2</v>
      </c>
      <c r="P313" s="28">
        <f t="shared" si="43"/>
        <v>-1.4705882352941176E-2</v>
      </c>
      <c r="Q313" s="28">
        <f t="shared" si="43"/>
        <v>8.2278481012658222E-2</v>
      </c>
      <c r="R313" s="28">
        <f t="shared" si="43"/>
        <v>-0.11290322580645161</v>
      </c>
      <c r="S313" s="28">
        <f t="shared" si="43"/>
        <v>-2.6666666666666668E-2</v>
      </c>
      <c r="T313" s="28">
        <f t="shared" si="43"/>
        <v>-5.4794520547945202E-2</v>
      </c>
      <c r="U313" s="28">
        <f t="shared" si="43"/>
        <v>3.5928143712574849E-2</v>
      </c>
      <c r="V313" s="28">
        <f t="shared" si="43"/>
        <v>0</v>
      </c>
      <c r="W313" s="28">
        <f t="shared" si="43"/>
        <v>0</v>
      </c>
      <c r="X313" s="28">
        <f t="shared" si="43"/>
        <v>0.1111111111111111</v>
      </c>
      <c r="Y313" s="28">
        <f t="shared" si="43"/>
        <v>0</v>
      </c>
    </row>
    <row r="314" spans="1:25" x14ac:dyDescent="0.2">
      <c r="A314" s="16">
        <v>40728</v>
      </c>
      <c r="B314" s="28">
        <f t="shared" ref="B314:Y314" si="44">(B46-B47)/B47</f>
        <v>7.9529608873383562E-4</v>
      </c>
      <c r="C314" s="28">
        <f t="shared" si="44"/>
        <v>3.9893617021276598E-2</v>
      </c>
      <c r="D314" s="28">
        <f t="shared" si="44"/>
        <v>1.5151515151515152E-2</v>
      </c>
      <c r="E314" s="28">
        <f t="shared" si="44"/>
        <v>9.6000000000000002E-2</v>
      </c>
      <c r="F314" s="28">
        <f t="shared" si="44"/>
        <v>0.02</v>
      </c>
      <c r="G314" s="28">
        <f t="shared" si="44"/>
        <v>3.7037037037037035E-2</v>
      </c>
      <c r="H314" s="28">
        <f t="shared" si="44"/>
        <v>1.9801980198019802E-2</v>
      </c>
      <c r="I314" s="28">
        <f t="shared" si="44"/>
        <v>-1.4925373134328358E-2</v>
      </c>
      <c r="J314" s="28">
        <f t="shared" si="44"/>
        <v>-2.1739130434782608E-2</v>
      </c>
      <c r="K314" s="28">
        <f t="shared" si="44"/>
        <v>0.11940298507462686</v>
      </c>
      <c r="L314" s="28">
        <f t="shared" si="44"/>
        <v>2.1276595744680851E-2</v>
      </c>
      <c r="M314" s="28">
        <f t="shared" si="44"/>
        <v>0</v>
      </c>
      <c r="N314" s="28">
        <f t="shared" si="44"/>
        <v>0</v>
      </c>
      <c r="O314" s="28">
        <f t="shared" si="44"/>
        <v>4.8000000000000001E-2</v>
      </c>
      <c r="P314" s="28">
        <f t="shared" si="44"/>
        <v>7.4074074074074077E-3</v>
      </c>
      <c r="Q314" s="28">
        <f t="shared" si="44"/>
        <v>-3.6585365853658534E-2</v>
      </c>
      <c r="R314" s="28">
        <f t="shared" si="44"/>
        <v>0</v>
      </c>
      <c r="S314" s="28">
        <f t="shared" si="44"/>
        <v>0.15384615384615385</v>
      </c>
      <c r="T314" s="28">
        <f t="shared" si="44"/>
        <v>7.3529411764705885E-2</v>
      </c>
      <c r="U314" s="28">
        <f t="shared" si="44"/>
        <v>-1.7647058823529412E-2</v>
      </c>
      <c r="V314" s="28">
        <f t="shared" si="44"/>
        <v>0</v>
      </c>
      <c r="W314" s="28">
        <f t="shared" si="44"/>
        <v>0</v>
      </c>
      <c r="X314" s="28">
        <f t="shared" si="44"/>
        <v>-2.1739130434782608E-2</v>
      </c>
      <c r="Y314" s="28">
        <f t="shared" si="44"/>
        <v>0</v>
      </c>
    </row>
    <row r="315" spans="1:25" x14ac:dyDescent="0.2">
      <c r="A315" s="16">
        <v>40725</v>
      </c>
      <c r="B315" s="28">
        <f t="shared" ref="B315:Y315" si="45">(B47-B48)/B48</f>
        <v>2.6516899219872827E-4</v>
      </c>
      <c r="C315" s="28">
        <f t="shared" si="45"/>
        <v>5.3475935828877002E-3</v>
      </c>
      <c r="D315" s="28">
        <f t="shared" si="45"/>
        <v>0</v>
      </c>
      <c r="E315" s="28">
        <f t="shared" si="45"/>
        <v>-8.0882352941176475E-2</v>
      </c>
      <c r="F315" s="28">
        <f t="shared" si="45"/>
        <v>0</v>
      </c>
      <c r="G315" s="28">
        <f t="shared" si="45"/>
        <v>0</v>
      </c>
      <c r="H315" s="28">
        <f t="shared" si="45"/>
        <v>-1.4634146341463415E-2</v>
      </c>
      <c r="I315" s="28">
        <f t="shared" si="45"/>
        <v>3.0769230769230771E-2</v>
      </c>
      <c r="J315" s="28">
        <f t="shared" si="45"/>
        <v>6.1538461538461542E-2</v>
      </c>
      <c r="K315" s="28">
        <f t="shared" si="45"/>
        <v>-0.18787878787878787</v>
      </c>
      <c r="L315" s="28">
        <f t="shared" si="45"/>
        <v>0</v>
      </c>
      <c r="M315" s="28">
        <f t="shared" si="45"/>
        <v>0</v>
      </c>
      <c r="N315" s="28">
        <f t="shared" si="45"/>
        <v>0</v>
      </c>
      <c r="O315" s="28">
        <f t="shared" si="45"/>
        <v>-5.3030303030303032E-2</v>
      </c>
      <c r="P315" s="28">
        <f t="shared" si="45"/>
        <v>-2.1739130434782608E-2</v>
      </c>
      <c r="Q315" s="28">
        <f t="shared" si="45"/>
        <v>-8.3798882681564241E-2</v>
      </c>
      <c r="R315" s="28">
        <f t="shared" si="45"/>
        <v>0</v>
      </c>
      <c r="S315" s="28">
        <f t="shared" si="45"/>
        <v>-8.4507042253521125E-2</v>
      </c>
      <c r="T315" s="28">
        <f t="shared" si="45"/>
        <v>-1.4492753623188406E-2</v>
      </c>
      <c r="U315" s="28">
        <f t="shared" si="45"/>
        <v>0</v>
      </c>
      <c r="V315" s="28">
        <f t="shared" si="45"/>
        <v>0</v>
      </c>
      <c r="W315" s="28">
        <f t="shared" si="45"/>
        <v>0</v>
      </c>
      <c r="X315" s="28">
        <f t="shared" si="45"/>
        <v>-4.1666666666666664E-2</v>
      </c>
      <c r="Y315" s="28">
        <f t="shared" si="45"/>
        <v>0</v>
      </c>
    </row>
    <row r="316" spans="1:25" x14ac:dyDescent="0.2">
      <c r="A316" s="16">
        <v>40724</v>
      </c>
      <c r="B316" s="28">
        <f t="shared" ref="B316:Y316" si="46">(B48-B49)/B49</f>
        <v>2.6523932544334752E-4</v>
      </c>
      <c r="C316" s="28">
        <f t="shared" si="46"/>
        <v>3.3149171270718231E-2</v>
      </c>
      <c r="D316" s="28">
        <f t="shared" si="46"/>
        <v>1.5384615384615385E-2</v>
      </c>
      <c r="E316" s="28">
        <f t="shared" si="46"/>
        <v>0</v>
      </c>
      <c r="F316" s="28">
        <f t="shared" si="46"/>
        <v>-9.9009900990099011E-3</v>
      </c>
      <c r="G316" s="28">
        <f t="shared" si="46"/>
        <v>1.8867924528301886E-2</v>
      </c>
      <c r="H316" s="28">
        <f t="shared" si="46"/>
        <v>-2.3809523809523808E-2</v>
      </c>
      <c r="I316" s="28">
        <f t="shared" si="46"/>
        <v>0.16071428571428573</v>
      </c>
      <c r="J316" s="28">
        <f t="shared" si="46"/>
        <v>0</v>
      </c>
      <c r="K316" s="28">
        <f t="shared" si="46"/>
        <v>0.33064516129032256</v>
      </c>
      <c r="L316" s="28">
        <f t="shared" si="46"/>
        <v>-0.21666666666666667</v>
      </c>
      <c r="M316" s="28">
        <f t="shared" si="46"/>
        <v>0</v>
      </c>
      <c r="N316" s="28">
        <f t="shared" si="46"/>
        <v>0</v>
      </c>
      <c r="O316" s="28">
        <f t="shared" si="46"/>
        <v>5.6000000000000001E-2</v>
      </c>
      <c r="P316" s="28">
        <f t="shared" si="46"/>
        <v>-7.1942446043165471E-3</v>
      </c>
      <c r="Q316" s="28">
        <f t="shared" si="46"/>
        <v>-1.1049723756906077E-2</v>
      </c>
      <c r="R316" s="28">
        <f t="shared" si="46"/>
        <v>0.67567567567567566</v>
      </c>
      <c r="S316" s="28">
        <f t="shared" si="46"/>
        <v>5.9701492537313432E-2</v>
      </c>
      <c r="T316" s="28">
        <f t="shared" si="46"/>
        <v>-2.8169014084507043E-2</v>
      </c>
      <c r="U316" s="28">
        <f t="shared" si="46"/>
        <v>-4.49438202247191E-2</v>
      </c>
      <c r="V316" s="28">
        <f t="shared" si="46"/>
        <v>-0.35675675675675678</v>
      </c>
      <c r="W316" s="28">
        <f t="shared" si="46"/>
        <v>0</v>
      </c>
      <c r="X316" s="28">
        <f t="shared" si="46"/>
        <v>0.12941176470588237</v>
      </c>
      <c r="Y316" s="28">
        <f t="shared" si="46"/>
        <v>0</v>
      </c>
    </row>
    <row r="317" spans="1:25" x14ac:dyDescent="0.2">
      <c r="A317" s="16">
        <v>40723</v>
      </c>
      <c r="B317" s="28">
        <f t="shared" ref="B317:Y317" si="47">(B49-B50)/B50</f>
        <v>2.6530969600815034E-4</v>
      </c>
      <c r="C317" s="28">
        <f t="shared" si="47"/>
        <v>6.4705882352941183E-2</v>
      </c>
      <c r="D317" s="28">
        <f t="shared" si="47"/>
        <v>3.1746031746031744E-2</v>
      </c>
      <c r="E317" s="28">
        <f t="shared" si="47"/>
        <v>0</v>
      </c>
      <c r="F317" s="28">
        <f t="shared" si="47"/>
        <v>0.01</v>
      </c>
      <c r="G317" s="28">
        <f t="shared" si="47"/>
        <v>7.0707070707070704E-2</v>
      </c>
      <c r="H317" s="28">
        <f t="shared" si="47"/>
        <v>2.4390243902439025E-2</v>
      </c>
      <c r="I317" s="28">
        <f t="shared" si="47"/>
        <v>7.6923076923076927E-2</v>
      </c>
      <c r="J317" s="28">
        <f t="shared" si="47"/>
        <v>3.1746031746031744E-2</v>
      </c>
      <c r="K317" s="28">
        <f t="shared" si="47"/>
        <v>-0.15646258503401361</v>
      </c>
      <c r="L317" s="28">
        <f t="shared" si="47"/>
        <v>0.22448979591836735</v>
      </c>
      <c r="M317" s="28">
        <f t="shared" si="47"/>
        <v>0</v>
      </c>
      <c r="N317" s="28">
        <f t="shared" si="47"/>
        <v>0</v>
      </c>
      <c r="O317" s="28">
        <f t="shared" si="47"/>
        <v>-3.8461538461538464E-2</v>
      </c>
      <c r="P317" s="28">
        <f t="shared" si="47"/>
        <v>2.2058823529411766E-2</v>
      </c>
      <c r="Q317" s="28">
        <f t="shared" si="47"/>
        <v>3.4285714285714287E-2</v>
      </c>
      <c r="R317" s="28">
        <f t="shared" si="47"/>
        <v>-0.32727272727272727</v>
      </c>
      <c r="S317" s="28">
        <f t="shared" si="47"/>
        <v>0</v>
      </c>
      <c r="T317" s="28">
        <f t="shared" si="47"/>
        <v>0.14516129032258066</v>
      </c>
      <c r="U317" s="28">
        <f t="shared" si="47"/>
        <v>7.2289156626506021E-2</v>
      </c>
      <c r="V317" s="28">
        <f t="shared" si="47"/>
        <v>-5.128205128205128E-2</v>
      </c>
      <c r="W317" s="28">
        <f t="shared" si="47"/>
        <v>0</v>
      </c>
      <c r="X317" s="28">
        <f t="shared" si="47"/>
        <v>-3.4090909090909088E-2</v>
      </c>
      <c r="Y317" s="28">
        <f t="shared" si="47"/>
        <v>0</v>
      </c>
    </row>
    <row r="318" spans="1:25" x14ac:dyDescent="0.2">
      <c r="A318" s="16">
        <v>40722</v>
      </c>
      <c r="B318" s="28">
        <f t="shared" ref="B318:Y318" si="48">(B50-B51)/B51</f>
        <v>2.6538010392284869E-4</v>
      </c>
      <c r="C318" s="28">
        <f t="shared" si="48"/>
        <v>1.7964071856287425E-2</v>
      </c>
      <c r="D318" s="28">
        <f t="shared" si="48"/>
        <v>8.6206896551724144E-2</v>
      </c>
      <c r="E318" s="28">
        <f t="shared" si="48"/>
        <v>0</v>
      </c>
      <c r="F318" s="28">
        <f t="shared" si="48"/>
        <v>1.0101010101010102E-2</v>
      </c>
      <c r="G318" s="28">
        <f t="shared" si="48"/>
        <v>2.0618556701030927E-2</v>
      </c>
      <c r="H318" s="28">
        <f t="shared" si="48"/>
        <v>5.128205128205128E-2</v>
      </c>
      <c r="I318" s="28">
        <f t="shared" si="48"/>
        <v>1.9607843137254902E-2</v>
      </c>
      <c r="J318" s="28">
        <f t="shared" si="48"/>
        <v>1.6129032258064516E-2</v>
      </c>
      <c r="K318" s="28">
        <f t="shared" si="48"/>
        <v>4.2553191489361701E-2</v>
      </c>
      <c r="L318" s="28">
        <f t="shared" si="48"/>
        <v>2.0833333333333332E-2</v>
      </c>
      <c r="M318" s="28">
        <f t="shared" si="48"/>
        <v>3.0303030303030304E-2</v>
      </c>
      <c r="N318" s="28">
        <f t="shared" si="48"/>
        <v>0</v>
      </c>
      <c r="O318" s="28">
        <f t="shared" si="48"/>
        <v>8.3333333333333329E-2</v>
      </c>
      <c r="P318" s="28">
        <f t="shared" si="48"/>
        <v>7.4074074074074077E-3</v>
      </c>
      <c r="Q318" s="28">
        <f t="shared" si="48"/>
        <v>0.13636363636363635</v>
      </c>
      <c r="R318" s="28">
        <f t="shared" si="48"/>
        <v>0</v>
      </c>
      <c r="S318" s="28">
        <f t="shared" si="48"/>
        <v>0</v>
      </c>
      <c r="T318" s="28">
        <f t="shared" si="48"/>
        <v>3.3333333333333333E-2</v>
      </c>
      <c r="U318" s="28">
        <f t="shared" si="48"/>
        <v>1.8404907975460124E-2</v>
      </c>
      <c r="V318" s="28">
        <f t="shared" si="48"/>
        <v>0.625</v>
      </c>
      <c r="W318" s="28">
        <f t="shared" si="48"/>
        <v>0</v>
      </c>
      <c r="X318" s="28">
        <f t="shared" si="48"/>
        <v>4.7619047619047616E-2</v>
      </c>
      <c r="Y318" s="28">
        <f t="shared" si="48"/>
        <v>0</v>
      </c>
    </row>
    <row r="319" spans="1:25" x14ac:dyDescent="0.2">
      <c r="A319" s="16">
        <v>40721</v>
      </c>
      <c r="B319" s="28">
        <f t="shared" ref="B319:Y319" si="49">(B51-B52)/B52</f>
        <v>7.9677465619173592E-4</v>
      </c>
      <c r="C319" s="28">
        <f t="shared" si="49"/>
        <v>-2.3391812865497075E-2</v>
      </c>
      <c r="D319" s="28">
        <f t="shared" si="49"/>
        <v>1.7543859649122806E-2</v>
      </c>
      <c r="E319" s="28">
        <f t="shared" si="49"/>
        <v>-2.8571428571428571E-2</v>
      </c>
      <c r="F319" s="28">
        <f t="shared" si="49"/>
        <v>1.020408163265306E-2</v>
      </c>
      <c r="G319" s="28">
        <f t="shared" si="49"/>
        <v>2.1052631578947368E-2</v>
      </c>
      <c r="H319" s="28">
        <f t="shared" si="49"/>
        <v>1.0362694300518135E-2</v>
      </c>
      <c r="I319" s="28">
        <f t="shared" si="49"/>
        <v>0</v>
      </c>
      <c r="J319" s="28">
        <f t="shared" si="49"/>
        <v>-2.3622047244094488E-2</v>
      </c>
      <c r="K319" s="28">
        <f t="shared" si="49"/>
        <v>7.1428571428571426E-3</v>
      </c>
      <c r="L319" s="28">
        <f t="shared" si="49"/>
        <v>0</v>
      </c>
      <c r="M319" s="28">
        <f t="shared" si="49"/>
        <v>1.5384615384615385E-2</v>
      </c>
      <c r="N319" s="28">
        <f t="shared" si="49"/>
        <v>0</v>
      </c>
      <c r="O319" s="28">
        <f t="shared" si="49"/>
        <v>-2.4390243902439025E-2</v>
      </c>
      <c r="P319" s="28">
        <f t="shared" si="49"/>
        <v>1.5037593984962405E-2</v>
      </c>
      <c r="Q319" s="28">
        <f t="shared" si="49"/>
        <v>-9.9415204678362568E-2</v>
      </c>
      <c r="R319" s="28">
        <f t="shared" si="49"/>
        <v>-0.26666666666666666</v>
      </c>
      <c r="S319" s="28">
        <f t="shared" si="49"/>
        <v>-5.6338028169014086E-2</v>
      </c>
      <c r="T319" s="28">
        <f t="shared" si="49"/>
        <v>0</v>
      </c>
      <c r="U319" s="28">
        <f t="shared" si="49"/>
        <v>-1.2121212121212121E-2</v>
      </c>
      <c r="V319" s="28">
        <f t="shared" si="49"/>
        <v>-0.45454545454545453</v>
      </c>
      <c r="W319" s="28">
        <f t="shared" si="49"/>
        <v>0</v>
      </c>
      <c r="X319" s="28">
        <f t="shared" si="49"/>
        <v>0</v>
      </c>
      <c r="Y319" s="28">
        <f t="shared" si="49"/>
        <v>0</v>
      </c>
    </row>
    <row r="320" spans="1:25" x14ac:dyDescent="0.2">
      <c r="A320" s="16">
        <v>40718</v>
      </c>
      <c r="B320" s="28">
        <f t="shared" ref="B320:Y320" si="50">(B52-B53)/B53</f>
        <v>2.6566210967594536E-4</v>
      </c>
      <c r="C320" s="28">
        <f t="shared" si="50"/>
        <v>-3.1161473087818695E-2</v>
      </c>
      <c r="D320" s="28">
        <f t="shared" si="50"/>
        <v>-6.5573770491803282E-2</v>
      </c>
      <c r="E320" s="28">
        <f t="shared" si="50"/>
        <v>9.375E-2</v>
      </c>
      <c r="F320" s="28">
        <f t="shared" si="50"/>
        <v>-1.0101010101010102E-2</v>
      </c>
      <c r="G320" s="28">
        <f t="shared" si="50"/>
        <v>-3.0612244897959183E-2</v>
      </c>
      <c r="H320" s="28">
        <f t="shared" si="50"/>
        <v>-1.5306122448979591E-2</v>
      </c>
      <c r="I320" s="28">
        <f t="shared" si="50"/>
        <v>-1.9230769230769232E-2</v>
      </c>
      <c r="J320" s="28">
        <f t="shared" si="50"/>
        <v>0</v>
      </c>
      <c r="K320" s="28">
        <f t="shared" si="50"/>
        <v>-7.2847682119205295E-2</v>
      </c>
      <c r="L320" s="28">
        <f t="shared" si="50"/>
        <v>-0.04</v>
      </c>
      <c r="M320" s="28">
        <f t="shared" si="50"/>
        <v>-5.7971014492753624E-2</v>
      </c>
      <c r="N320" s="28">
        <f t="shared" si="50"/>
        <v>0</v>
      </c>
      <c r="O320" s="28">
        <f t="shared" si="50"/>
        <v>-1.6E-2</v>
      </c>
      <c r="P320" s="28">
        <f t="shared" si="50"/>
        <v>-7.462686567164179E-3</v>
      </c>
      <c r="Q320" s="28">
        <f t="shared" si="50"/>
        <v>0.1554054054054054</v>
      </c>
      <c r="R320" s="28">
        <f t="shared" si="50"/>
        <v>-8.1632653061224483E-2</v>
      </c>
      <c r="S320" s="28">
        <f t="shared" si="50"/>
        <v>-1.3888888888888888E-2</v>
      </c>
      <c r="T320" s="28">
        <f t="shared" si="50"/>
        <v>0</v>
      </c>
      <c r="U320" s="28">
        <f t="shared" si="50"/>
        <v>-4.6242774566473986E-2</v>
      </c>
      <c r="V320" s="28">
        <f t="shared" si="50"/>
        <v>0.15789473684210525</v>
      </c>
      <c r="W320" s="28">
        <f t="shared" si="50"/>
        <v>0</v>
      </c>
      <c r="X320" s="28">
        <f t="shared" si="50"/>
        <v>0</v>
      </c>
      <c r="Y320" s="28">
        <f t="shared" si="50"/>
        <v>0</v>
      </c>
    </row>
    <row r="321" spans="1:25" x14ac:dyDescent="0.2">
      <c r="A321" s="16">
        <v>40717</v>
      </c>
      <c r="B321" s="28">
        <f t="shared" ref="B321:Y321" si="51">(B53-B54)/B54</f>
        <v>2.6573270478690898E-4</v>
      </c>
      <c r="C321" s="28">
        <f t="shared" si="51"/>
        <v>4.1297935103244837E-2</v>
      </c>
      <c r="D321" s="28">
        <f t="shared" si="51"/>
        <v>3.3898305084745763E-2</v>
      </c>
      <c r="E321" s="28">
        <f t="shared" si="51"/>
        <v>7.874015748031496E-3</v>
      </c>
      <c r="F321" s="28">
        <f t="shared" si="51"/>
        <v>3.125E-2</v>
      </c>
      <c r="G321" s="28">
        <f t="shared" si="51"/>
        <v>6.5217391304347824E-2</v>
      </c>
      <c r="H321" s="28">
        <f t="shared" si="51"/>
        <v>3.1578947368421054E-2</v>
      </c>
      <c r="I321" s="28">
        <f t="shared" si="51"/>
        <v>6.1224489795918366E-2</v>
      </c>
      <c r="J321" s="28">
        <f t="shared" si="51"/>
        <v>0</v>
      </c>
      <c r="K321" s="28">
        <f t="shared" si="51"/>
        <v>0.24793388429752067</v>
      </c>
      <c r="L321" s="28">
        <f t="shared" si="51"/>
        <v>0</v>
      </c>
      <c r="M321" s="28">
        <f t="shared" si="51"/>
        <v>0.15</v>
      </c>
      <c r="N321" s="28">
        <f t="shared" si="51"/>
        <v>0</v>
      </c>
      <c r="O321" s="28">
        <f t="shared" si="51"/>
        <v>0.11607142857142858</v>
      </c>
      <c r="P321" s="28">
        <f t="shared" si="51"/>
        <v>4.6875E-2</v>
      </c>
      <c r="Q321" s="28">
        <f t="shared" si="51"/>
        <v>0</v>
      </c>
      <c r="R321" s="28">
        <f t="shared" si="51"/>
        <v>8.8888888888888892E-2</v>
      </c>
      <c r="S321" s="28">
        <f t="shared" si="51"/>
        <v>1.4084507042253521E-2</v>
      </c>
      <c r="T321" s="28">
        <f t="shared" si="51"/>
        <v>3.4482758620689655E-2</v>
      </c>
      <c r="U321" s="28">
        <f t="shared" si="51"/>
        <v>-1.7045454545454544E-2</v>
      </c>
      <c r="V321" s="28">
        <f t="shared" si="51"/>
        <v>-0.05</v>
      </c>
      <c r="W321" s="28">
        <f t="shared" si="51"/>
        <v>0</v>
      </c>
      <c r="X321" s="28">
        <f t="shared" si="51"/>
        <v>-6.6666666666666666E-2</v>
      </c>
      <c r="Y321" s="28">
        <f t="shared" si="51"/>
        <v>0</v>
      </c>
    </row>
    <row r="322" spans="1:25" x14ac:dyDescent="0.2">
      <c r="A322" s="16">
        <v>40716</v>
      </c>
      <c r="B322" s="28">
        <f t="shared" ref="B322:Y322" si="52">(B54-B55)/B55</f>
        <v>2.6580333742670474E-4</v>
      </c>
      <c r="C322" s="28">
        <f t="shared" si="52"/>
        <v>-2.9411764705882353E-3</v>
      </c>
      <c r="D322" s="28">
        <f t="shared" si="52"/>
        <v>7.2727272727272724E-2</v>
      </c>
      <c r="E322" s="28">
        <f t="shared" si="52"/>
        <v>2.4193548387096774E-2</v>
      </c>
      <c r="F322" s="28">
        <f t="shared" si="52"/>
        <v>3.2258064516129031E-2</v>
      </c>
      <c r="G322" s="28">
        <f t="shared" si="52"/>
        <v>1.098901098901099E-2</v>
      </c>
      <c r="H322" s="28">
        <f t="shared" si="52"/>
        <v>0</v>
      </c>
      <c r="I322" s="28">
        <f t="shared" si="52"/>
        <v>1.0309278350515464E-2</v>
      </c>
      <c r="J322" s="28">
        <f t="shared" si="52"/>
        <v>-2.3076923076923078E-2</v>
      </c>
      <c r="K322" s="28">
        <f t="shared" si="52"/>
        <v>-3.968253968253968E-2</v>
      </c>
      <c r="L322" s="28">
        <f t="shared" si="52"/>
        <v>0.25</v>
      </c>
      <c r="M322" s="28">
        <f t="shared" si="52"/>
        <v>0</v>
      </c>
      <c r="N322" s="28">
        <f t="shared" si="52"/>
        <v>0.53061224489795922</v>
      </c>
      <c r="O322" s="28">
        <f t="shared" si="52"/>
        <v>0.12</v>
      </c>
      <c r="P322" s="28">
        <f t="shared" si="52"/>
        <v>3.2258064516129031E-2</v>
      </c>
      <c r="Q322" s="28">
        <f t="shared" si="52"/>
        <v>-0.17777777777777778</v>
      </c>
      <c r="R322" s="28">
        <f t="shared" si="52"/>
        <v>0.22282608695652173</v>
      </c>
      <c r="S322" s="28">
        <f t="shared" si="52"/>
        <v>2.8985507246376812E-2</v>
      </c>
      <c r="T322" s="28">
        <f t="shared" si="52"/>
        <v>0</v>
      </c>
      <c r="U322" s="28">
        <f t="shared" si="52"/>
        <v>5.7142857142857143E-3</v>
      </c>
      <c r="V322" s="28">
        <f t="shared" si="52"/>
        <v>0.65289256198347112</v>
      </c>
      <c r="W322" s="28">
        <f t="shared" si="52"/>
        <v>0</v>
      </c>
      <c r="X322" s="28">
        <f t="shared" si="52"/>
        <v>-0.1</v>
      </c>
      <c r="Y322" s="28">
        <f t="shared" si="52"/>
        <v>0</v>
      </c>
    </row>
    <row r="323" spans="1:25" x14ac:dyDescent="0.2">
      <c r="A323" s="16">
        <v>40715</v>
      </c>
      <c r="B323" s="28">
        <f t="shared" ref="B323:Y323" si="53">(B55-B56)/B56</f>
        <v>2.6587400762526656E-4</v>
      </c>
      <c r="C323" s="28">
        <f t="shared" si="53"/>
        <v>-1.7341040462427744E-2</v>
      </c>
      <c r="D323" s="28">
        <f t="shared" si="53"/>
        <v>-1.7857142857142856E-2</v>
      </c>
      <c r="E323" s="28">
        <f t="shared" si="53"/>
        <v>-5.3435114503816793E-2</v>
      </c>
      <c r="F323" s="28">
        <f t="shared" si="53"/>
        <v>-2.1052631578947368E-2</v>
      </c>
      <c r="G323" s="28">
        <f t="shared" si="53"/>
        <v>-5.2083333333333336E-2</v>
      </c>
      <c r="H323" s="28">
        <f t="shared" si="53"/>
        <v>-1.5544041450777202E-2</v>
      </c>
      <c r="I323" s="28">
        <f t="shared" si="53"/>
        <v>-2.0202020202020204E-2</v>
      </c>
      <c r="J323" s="28">
        <f t="shared" si="53"/>
        <v>2.3622047244094488E-2</v>
      </c>
      <c r="K323" s="28">
        <f t="shared" si="53"/>
        <v>-0.16</v>
      </c>
      <c r="L323" s="28">
        <f t="shared" si="53"/>
        <v>0.29032258064516131</v>
      </c>
      <c r="M323" s="28">
        <f t="shared" si="53"/>
        <v>-3.2258064516129031E-2</v>
      </c>
      <c r="N323" s="28">
        <f t="shared" si="53"/>
        <v>-0.34666666666666668</v>
      </c>
      <c r="O323" s="28">
        <f t="shared" si="53"/>
        <v>0</v>
      </c>
      <c r="P323" s="28">
        <f t="shared" si="53"/>
        <v>1.6393442622950821E-2</v>
      </c>
      <c r="Q323" s="28">
        <f t="shared" si="53"/>
        <v>1.1235955056179775E-2</v>
      </c>
      <c r="R323" s="28">
        <f t="shared" si="53"/>
        <v>-5.4054054054054057E-3</v>
      </c>
      <c r="S323" s="28">
        <f t="shared" si="53"/>
        <v>4.5454545454545456E-2</v>
      </c>
      <c r="T323" s="28">
        <f t="shared" si="53"/>
        <v>0</v>
      </c>
      <c r="U323" s="28">
        <f t="shared" si="53"/>
        <v>1.1560693641618497E-2</v>
      </c>
      <c r="V323" s="28">
        <f t="shared" si="53"/>
        <v>0</v>
      </c>
      <c r="W323" s="28">
        <f t="shared" si="53"/>
        <v>0</v>
      </c>
      <c r="X323" s="28">
        <f t="shared" si="53"/>
        <v>-0.20634920634920634</v>
      </c>
      <c r="Y323" s="28">
        <f t="shared" si="53"/>
        <v>0</v>
      </c>
    </row>
    <row r="324" spans="1:25" x14ac:dyDescent="0.2">
      <c r="A324" s="16">
        <v>40714</v>
      </c>
      <c r="B324" s="28">
        <f t="shared" ref="B324:H333" si="54">(B56-B57)/B57</f>
        <v>7.9825873162009278E-4</v>
      </c>
      <c r="C324" s="28">
        <f t="shared" si="54"/>
        <v>-0.10362694300518134</v>
      </c>
      <c r="D324" s="28">
        <f t="shared" si="54"/>
        <v>-6.6666666666666666E-2</v>
      </c>
      <c r="E324" s="28">
        <f t="shared" si="54"/>
        <v>-7.575757575757576E-3</v>
      </c>
      <c r="F324" s="28">
        <f t="shared" si="54"/>
        <v>-0.05</v>
      </c>
      <c r="G324" s="28">
        <f t="shared" si="54"/>
        <v>-5.8823529411764705E-2</v>
      </c>
      <c r="H324" s="28">
        <f t="shared" si="54"/>
        <v>-3.5000000000000003E-2</v>
      </c>
      <c r="I324" s="28">
        <v>5.5601639956854446E-3</v>
      </c>
      <c r="J324" s="28">
        <f t="shared" ref="J324:Y324" si="55">(J56-J57)/J57</f>
        <v>-7.2992700729927001E-2</v>
      </c>
      <c r="K324" s="28">
        <f t="shared" si="55"/>
        <v>-0.14285714285714285</v>
      </c>
      <c r="L324" s="28">
        <f t="shared" si="55"/>
        <v>-3.125E-2</v>
      </c>
      <c r="M324" s="28">
        <f t="shared" si="55"/>
        <v>-7.4626865671641784E-2</v>
      </c>
      <c r="N324" s="28">
        <f t="shared" si="55"/>
        <v>0.25</v>
      </c>
      <c r="O324" s="28">
        <f t="shared" si="55"/>
        <v>0</v>
      </c>
      <c r="P324" s="28">
        <f t="shared" si="55"/>
        <v>-6.1538461538461542E-2</v>
      </c>
      <c r="Q324" s="28">
        <f t="shared" si="55"/>
        <v>1.7142857142857144E-2</v>
      </c>
      <c r="R324" s="28">
        <f t="shared" si="55"/>
        <v>0.23333333333333334</v>
      </c>
      <c r="S324" s="28">
        <f t="shared" si="55"/>
        <v>0</v>
      </c>
      <c r="T324" s="28">
        <f t="shared" si="55"/>
        <v>-1.6949152542372881E-2</v>
      </c>
      <c r="U324" s="28">
        <f t="shared" si="55"/>
        <v>-1.7045454545454544E-2</v>
      </c>
      <c r="V324" s="28">
        <f t="shared" si="55"/>
        <v>0</v>
      </c>
      <c r="W324" s="28">
        <f t="shared" si="55"/>
        <v>0</v>
      </c>
      <c r="X324" s="28">
        <f t="shared" si="55"/>
        <v>0.26</v>
      </c>
      <c r="Y324" s="28">
        <f t="shared" si="55"/>
        <v>0</v>
      </c>
    </row>
    <row r="325" spans="1:25" x14ac:dyDescent="0.2">
      <c r="A325" s="16">
        <v>40711</v>
      </c>
      <c r="B325" s="28">
        <f t="shared" si="54"/>
        <v>2.6615706460696587E-4</v>
      </c>
      <c r="C325" s="28">
        <f t="shared" si="54"/>
        <v>0</v>
      </c>
      <c r="D325" s="28">
        <f t="shared" si="54"/>
        <v>-3.2258064516129031E-2</v>
      </c>
      <c r="E325" s="28">
        <f t="shared" si="54"/>
        <v>-1.4925373134328358E-2</v>
      </c>
      <c r="F325" s="28">
        <f t="shared" si="54"/>
        <v>0</v>
      </c>
      <c r="G325" s="28">
        <f t="shared" si="54"/>
        <v>0</v>
      </c>
      <c r="H325" s="28">
        <f t="shared" si="54"/>
        <v>-4.9751243781094526E-3</v>
      </c>
      <c r="I325" s="28">
        <v>-1.0267580161841742E-2</v>
      </c>
      <c r="J325" s="28">
        <f t="shared" ref="J325:Y325" si="56">(J57-J58)/J58</f>
        <v>0</v>
      </c>
      <c r="K325" s="28">
        <f t="shared" si="56"/>
        <v>-5.681818181818182E-3</v>
      </c>
      <c r="L325" s="28">
        <f t="shared" si="56"/>
        <v>-0.15789473684210525</v>
      </c>
      <c r="M325" s="28">
        <f t="shared" si="56"/>
        <v>-1.4705882352941176E-2</v>
      </c>
      <c r="N325" s="28">
        <f t="shared" si="56"/>
        <v>-0.29411764705882354</v>
      </c>
      <c r="O325" s="28">
        <f t="shared" si="56"/>
        <v>0</v>
      </c>
      <c r="P325" s="28">
        <f t="shared" si="56"/>
        <v>-7.6335877862595417E-3</v>
      </c>
      <c r="Q325" s="28">
        <f t="shared" si="56"/>
        <v>-0.14634146341463414</v>
      </c>
      <c r="R325" s="28">
        <f t="shared" si="56"/>
        <v>-0.25</v>
      </c>
      <c r="S325" s="28">
        <f t="shared" si="56"/>
        <v>1.5384615384615385E-2</v>
      </c>
      <c r="T325" s="28">
        <f t="shared" si="56"/>
        <v>-4.8387096774193547E-2</v>
      </c>
      <c r="U325" s="28">
        <f t="shared" si="56"/>
        <v>-0.12</v>
      </c>
      <c r="V325" s="28">
        <f t="shared" si="56"/>
        <v>0</v>
      </c>
      <c r="W325" s="28">
        <f t="shared" si="56"/>
        <v>0</v>
      </c>
      <c r="X325" s="28">
        <f t="shared" si="56"/>
        <v>-4.7619047619047616E-2</v>
      </c>
      <c r="Y325" s="28">
        <f t="shared" si="56"/>
        <v>0</v>
      </c>
    </row>
    <row r="326" spans="1:25" x14ac:dyDescent="0.2">
      <c r="A326" s="16">
        <v>40710</v>
      </c>
      <c r="B326" s="28">
        <f t="shared" si="54"/>
        <v>2.6622792304948115E-4</v>
      </c>
      <c r="C326" s="28">
        <f t="shared" si="54"/>
        <v>-2.5839793281653748E-3</v>
      </c>
      <c r="D326" s="28">
        <f t="shared" si="54"/>
        <v>-1.5873015873015872E-2</v>
      </c>
      <c r="E326" s="28">
        <f t="shared" si="54"/>
        <v>0</v>
      </c>
      <c r="F326" s="28">
        <f t="shared" si="54"/>
        <v>1.0101010101010102E-2</v>
      </c>
      <c r="G326" s="28">
        <f t="shared" si="54"/>
        <v>0.02</v>
      </c>
      <c r="H326" s="28">
        <f t="shared" si="54"/>
        <v>5.0000000000000001E-3</v>
      </c>
      <c r="I326" s="28">
        <v>2.0798735952791119E-3</v>
      </c>
      <c r="J326" s="28">
        <f t="shared" ref="J326:Y326" si="57">(J58-J59)/J59</f>
        <v>1.4814814814814815E-2</v>
      </c>
      <c r="K326" s="28">
        <f t="shared" si="57"/>
        <v>-7.3684210526315783E-2</v>
      </c>
      <c r="L326" s="28">
        <f t="shared" si="57"/>
        <v>-0.05</v>
      </c>
      <c r="M326" s="28">
        <f t="shared" si="57"/>
        <v>1.4925373134328358E-2</v>
      </c>
      <c r="N326" s="28">
        <f t="shared" si="57"/>
        <v>-0.10052910052910052</v>
      </c>
      <c r="O326" s="28">
        <f t="shared" si="57"/>
        <v>0</v>
      </c>
      <c r="P326" s="28">
        <f t="shared" si="57"/>
        <v>1.5503875968992248E-2</v>
      </c>
      <c r="Q326" s="28">
        <f t="shared" si="57"/>
        <v>3.5353535353535352E-2</v>
      </c>
      <c r="R326" s="28">
        <f t="shared" si="57"/>
        <v>2.564102564102564E-2</v>
      </c>
      <c r="S326" s="28">
        <f t="shared" si="57"/>
        <v>-1.5151515151515152E-2</v>
      </c>
      <c r="T326" s="28">
        <f t="shared" si="57"/>
        <v>-6.0606060606060608E-2</v>
      </c>
      <c r="U326" s="28">
        <f t="shared" si="57"/>
        <v>8.1081081081081086E-2</v>
      </c>
      <c r="V326" s="28">
        <f t="shared" si="57"/>
        <v>-0.36979166666666669</v>
      </c>
      <c r="W326" s="28">
        <f t="shared" si="57"/>
        <v>0</v>
      </c>
      <c r="X326" s="28">
        <f t="shared" si="57"/>
        <v>0</v>
      </c>
      <c r="Y326" s="28">
        <f t="shared" si="57"/>
        <v>0</v>
      </c>
    </row>
    <row r="327" spans="1:25" x14ac:dyDescent="0.2">
      <c r="A327" s="16">
        <v>40709</v>
      </c>
      <c r="B327" s="28">
        <f t="shared" si="54"/>
        <v>2.6629881923103554E-4</v>
      </c>
      <c r="C327" s="28">
        <f t="shared" si="54"/>
        <v>-2.5773195876288659E-3</v>
      </c>
      <c r="D327" s="28">
        <f t="shared" si="54"/>
        <v>1.6129032258064516E-2</v>
      </c>
      <c r="E327" s="28">
        <f t="shared" si="54"/>
        <v>4.6875E-2</v>
      </c>
      <c r="F327" s="28">
        <f t="shared" si="54"/>
        <v>-5.7142857142857141E-2</v>
      </c>
      <c r="G327" s="28">
        <f t="shared" si="54"/>
        <v>0</v>
      </c>
      <c r="H327" s="28">
        <f t="shared" si="54"/>
        <v>-1.4778325123152709E-2</v>
      </c>
      <c r="I327" s="28">
        <v>-2.5546173016790141E-3</v>
      </c>
      <c r="J327" s="28">
        <f t="shared" ref="J327:Y327" si="58">(J59-J60)/J60</f>
        <v>0</v>
      </c>
      <c r="K327" s="28">
        <f t="shared" si="58"/>
        <v>1.6042780748663103E-2</v>
      </c>
      <c r="L327" s="28">
        <f t="shared" si="58"/>
        <v>0.25</v>
      </c>
      <c r="M327" s="28">
        <f t="shared" si="58"/>
        <v>-1.4705882352941176E-2</v>
      </c>
      <c r="N327" s="28">
        <f t="shared" si="58"/>
        <v>0.26</v>
      </c>
      <c r="O327" s="28">
        <f t="shared" si="58"/>
        <v>4.1666666666666664E-2</v>
      </c>
      <c r="P327" s="28">
        <f t="shared" si="58"/>
        <v>4.0322580645161289E-2</v>
      </c>
      <c r="Q327" s="28">
        <f t="shared" si="58"/>
        <v>8.1967213114754092E-2</v>
      </c>
      <c r="R327" s="28">
        <f t="shared" si="58"/>
        <v>0</v>
      </c>
      <c r="S327" s="28">
        <f t="shared" si="58"/>
        <v>-4.3478260869565216E-2</v>
      </c>
      <c r="T327" s="28">
        <f t="shared" si="58"/>
        <v>0</v>
      </c>
      <c r="U327" s="28">
        <f t="shared" si="58"/>
        <v>2.7777777777777776E-2</v>
      </c>
      <c r="V327" s="28">
        <f t="shared" si="58"/>
        <v>2.1276595744680851E-2</v>
      </c>
      <c r="W327" s="28">
        <f t="shared" si="58"/>
        <v>0</v>
      </c>
      <c r="X327" s="28">
        <f t="shared" si="58"/>
        <v>0</v>
      </c>
      <c r="Y327" s="28">
        <f t="shared" si="58"/>
        <v>0</v>
      </c>
    </row>
    <row r="328" spans="1:25" x14ac:dyDescent="0.2">
      <c r="A328" s="16">
        <v>40708</v>
      </c>
      <c r="B328" s="28">
        <f t="shared" si="54"/>
        <v>2.6636975318178671E-4</v>
      </c>
      <c r="C328" s="28">
        <f t="shared" si="54"/>
        <v>3.1914893617021274E-2</v>
      </c>
      <c r="D328" s="28">
        <f t="shared" si="54"/>
        <v>8.771929824561403E-2</v>
      </c>
      <c r="E328" s="28">
        <f t="shared" si="54"/>
        <v>3.2258064516129031E-2</v>
      </c>
      <c r="F328" s="28">
        <f t="shared" si="54"/>
        <v>6.0606060606060608E-2</v>
      </c>
      <c r="G328" s="28">
        <f t="shared" si="54"/>
        <v>7.5268817204301078E-2</v>
      </c>
      <c r="H328" s="28">
        <f t="shared" si="54"/>
        <v>5.7291666666666664E-2</v>
      </c>
      <c r="I328" s="28">
        <v>4.6162073177763753E-3</v>
      </c>
      <c r="J328" s="28">
        <f t="shared" ref="J328:Y328" si="59">(J60-J61)/J61</f>
        <v>1.5037593984962405E-2</v>
      </c>
      <c r="K328" s="28">
        <f t="shared" si="59"/>
        <v>-3.1088082901554404E-2</v>
      </c>
      <c r="L328" s="28">
        <f t="shared" si="59"/>
        <v>-0.21951219512195122</v>
      </c>
      <c r="M328" s="28">
        <f t="shared" si="59"/>
        <v>0</v>
      </c>
      <c r="N328" s="28">
        <f t="shared" si="59"/>
        <v>-0.25</v>
      </c>
      <c r="O328" s="28">
        <f t="shared" si="59"/>
        <v>5.4945054945054944E-2</v>
      </c>
      <c r="P328" s="28">
        <f t="shared" si="59"/>
        <v>5.0847457627118647E-2</v>
      </c>
      <c r="Q328" s="28">
        <f t="shared" si="59"/>
        <v>0.5641025641025641</v>
      </c>
      <c r="R328" s="28">
        <f t="shared" si="59"/>
        <v>0</v>
      </c>
      <c r="S328" s="28">
        <f t="shared" si="59"/>
        <v>9.5238095238095233E-2</v>
      </c>
      <c r="T328" s="28">
        <f t="shared" si="59"/>
        <v>0.1</v>
      </c>
      <c r="U328" s="28">
        <f t="shared" si="59"/>
        <v>0</v>
      </c>
      <c r="V328" s="28">
        <f t="shared" si="59"/>
        <v>0.57983193277310929</v>
      </c>
      <c r="W328" s="28">
        <f t="shared" si="59"/>
        <v>0</v>
      </c>
      <c r="X328" s="28">
        <f t="shared" si="59"/>
        <v>-0.10256410256410256</v>
      </c>
      <c r="Y328" s="28">
        <f t="shared" si="59"/>
        <v>0</v>
      </c>
    </row>
    <row r="329" spans="1:25" x14ac:dyDescent="0.2">
      <c r="A329" s="16">
        <v>40707</v>
      </c>
      <c r="B329" s="28">
        <f t="shared" si="54"/>
        <v>7.9974834585383806E-4</v>
      </c>
      <c r="C329" s="28">
        <f t="shared" si="54"/>
        <v>-9.3975903614457831E-2</v>
      </c>
      <c r="D329" s="28">
        <f t="shared" si="54"/>
        <v>-8.0645161290322578E-2</v>
      </c>
      <c r="E329" s="28">
        <f t="shared" si="54"/>
        <v>-4.6153846153846156E-2</v>
      </c>
      <c r="F329" s="28">
        <f t="shared" si="54"/>
        <v>-5.7142857142857141E-2</v>
      </c>
      <c r="G329" s="28">
        <f t="shared" si="54"/>
        <v>-6.0606060606060608E-2</v>
      </c>
      <c r="H329" s="28">
        <f t="shared" si="54"/>
        <v>-0.04</v>
      </c>
      <c r="I329" s="28">
        <v>1.982294327038928E-3</v>
      </c>
      <c r="J329" s="28">
        <f t="shared" ref="J329:Y329" si="60">(J61-J62)/J62</f>
        <v>-3.6231884057971016E-2</v>
      </c>
      <c r="K329" s="28">
        <f t="shared" si="60"/>
        <v>0.51968503937007871</v>
      </c>
      <c r="L329" s="28">
        <f t="shared" si="60"/>
        <v>-0.14583333333333334</v>
      </c>
      <c r="M329" s="28">
        <f t="shared" si="60"/>
        <v>0</v>
      </c>
      <c r="N329" s="28">
        <f t="shared" si="60"/>
        <v>0</v>
      </c>
      <c r="O329" s="28">
        <f t="shared" si="60"/>
        <v>-8.0808080808080815E-2</v>
      </c>
      <c r="P329" s="28">
        <f t="shared" si="60"/>
        <v>1.7241379310344827E-2</v>
      </c>
      <c r="Q329" s="28">
        <f t="shared" si="60"/>
        <v>-0.34269662921348315</v>
      </c>
      <c r="R329" s="28">
        <f t="shared" si="60"/>
        <v>0</v>
      </c>
      <c r="S329" s="28">
        <f t="shared" si="60"/>
        <v>-0.13698630136986301</v>
      </c>
      <c r="T329" s="28">
        <f t="shared" si="60"/>
        <v>-7.6923076923076927E-2</v>
      </c>
      <c r="U329" s="28">
        <f t="shared" si="60"/>
        <v>0</v>
      </c>
      <c r="V329" s="28">
        <f t="shared" si="60"/>
        <v>0</v>
      </c>
      <c r="W329" s="28">
        <f t="shared" si="60"/>
        <v>0</v>
      </c>
      <c r="X329" s="28">
        <f t="shared" si="60"/>
        <v>-7.1428571428571425E-2</v>
      </c>
      <c r="Y329" s="28">
        <f t="shared" si="60"/>
        <v>0</v>
      </c>
    </row>
    <row r="330" spans="1:25" x14ac:dyDescent="0.2">
      <c r="A330" s="16">
        <v>40704</v>
      </c>
      <c r="B330" s="28">
        <f t="shared" si="54"/>
        <v>2.6665386728103718E-4</v>
      </c>
      <c r="C330" s="28">
        <f t="shared" si="54"/>
        <v>-9.5465393794749408E-3</v>
      </c>
      <c r="D330" s="28">
        <f t="shared" si="54"/>
        <v>1.6393442622950821E-2</v>
      </c>
      <c r="E330" s="28">
        <f t="shared" si="54"/>
        <v>0</v>
      </c>
      <c r="F330" s="28">
        <f t="shared" si="54"/>
        <v>-1.8691588785046728E-2</v>
      </c>
      <c r="G330" s="28">
        <f t="shared" si="54"/>
        <v>-2.9411764705882353E-2</v>
      </c>
      <c r="H330" s="28">
        <f t="shared" si="54"/>
        <v>1.0101010101010102E-2</v>
      </c>
      <c r="I330" s="28">
        <v>2.2820927442491262E-3</v>
      </c>
      <c r="J330" s="28">
        <f t="shared" ref="J330:Y330" si="61">(J62-J63)/J63</f>
        <v>-2.1276595744680851E-2</v>
      </c>
      <c r="K330" s="28">
        <f t="shared" si="61"/>
        <v>0</v>
      </c>
      <c r="L330" s="28">
        <f t="shared" si="61"/>
        <v>0.11627906976744186</v>
      </c>
      <c r="M330" s="28">
        <f t="shared" si="61"/>
        <v>-1.4492753623188406E-2</v>
      </c>
      <c r="N330" s="28">
        <f t="shared" si="61"/>
        <v>0.53846153846153844</v>
      </c>
      <c r="O330" s="28">
        <f t="shared" si="61"/>
        <v>0.1</v>
      </c>
      <c r="P330" s="28">
        <f t="shared" si="61"/>
        <v>2.6548672566371681E-2</v>
      </c>
      <c r="Q330" s="28">
        <f t="shared" si="61"/>
        <v>2.8901734104046242E-2</v>
      </c>
      <c r="R330" s="28">
        <f t="shared" si="61"/>
        <v>-2.5000000000000001E-2</v>
      </c>
      <c r="S330" s="28">
        <f t="shared" si="61"/>
        <v>4.2857142857142858E-2</v>
      </c>
      <c r="T330" s="28">
        <f t="shared" si="61"/>
        <v>4.8387096774193547E-2</v>
      </c>
      <c r="U330" s="28">
        <f t="shared" si="61"/>
        <v>9.0909090909090912E-2</v>
      </c>
      <c r="V330" s="28">
        <f t="shared" si="61"/>
        <v>0</v>
      </c>
      <c r="W330" s="28">
        <f t="shared" si="61"/>
        <v>0</v>
      </c>
      <c r="X330" s="28">
        <f t="shared" si="61"/>
        <v>0</v>
      </c>
      <c r="Y330" s="28">
        <f t="shared" si="61"/>
        <v>0</v>
      </c>
    </row>
    <row r="331" spans="1:25" x14ac:dyDescent="0.2">
      <c r="A331" s="16">
        <v>40703</v>
      </c>
      <c r="B331" s="28">
        <f t="shared" si="54"/>
        <v>2.6672499053126284E-4</v>
      </c>
      <c r="C331" s="28">
        <f t="shared" si="54"/>
        <v>-4.1189931350114416E-2</v>
      </c>
      <c r="D331" s="28">
        <f t="shared" si="54"/>
        <v>-7.575757575757576E-2</v>
      </c>
      <c r="E331" s="28">
        <f t="shared" si="54"/>
        <v>0</v>
      </c>
      <c r="F331" s="28">
        <f t="shared" si="54"/>
        <v>-0.11570247933884298</v>
      </c>
      <c r="G331" s="28">
        <f t="shared" si="54"/>
        <v>-0.10526315789473684</v>
      </c>
      <c r="H331" s="28">
        <f t="shared" si="54"/>
        <v>-8.3333333333333329E-2</v>
      </c>
      <c r="I331" s="28">
        <v>1.6311598432418293E-3</v>
      </c>
      <c r="J331" s="28">
        <f t="shared" ref="J331:Y331" si="62">(J63-J64)/J64</f>
        <v>-6.6225165562913912E-2</v>
      </c>
      <c r="K331" s="28">
        <f t="shared" si="62"/>
        <v>-0.34196891191709844</v>
      </c>
      <c r="L331" s="28">
        <f t="shared" si="62"/>
        <v>-0.20370370370370369</v>
      </c>
      <c r="M331" s="28">
        <f t="shared" si="62"/>
        <v>-5.4794520547945202E-2</v>
      </c>
      <c r="N331" s="28">
        <f t="shared" si="62"/>
        <v>-3.7037037037037035E-2</v>
      </c>
      <c r="O331" s="28">
        <f t="shared" si="62"/>
        <v>-0.18181818181818182</v>
      </c>
      <c r="P331" s="28">
        <f t="shared" si="62"/>
        <v>-0.16911764705882354</v>
      </c>
      <c r="Q331" s="28">
        <f t="shared" si="62"/>
        <v>-6.9892473118279563E-2</v>
      </c>
      <c r="R331" s="28">
        <f t="shared" si="62"/>
        <v>-2.4390243902439025E-2</v>
      </c>
      <c r="S331" s="28">
        <f t="shared" si="62"/>
        <v>-5.4054054054054057E-2</v>
      </c>
      <c r="T331" s="28">
        <f t="shared" si="62"/>
        <v>-7.4626865671641784E-2</v>
      </c>
      <c r="U331" s="28">
        <f t="shared" si="62"/>
        <v>-0.15384615384615385</v>
      </c>
      <c r="V331" s="28">
        <f t="shared" si="62"/>
        <v>0</v>
      </c>
      <c r="W331" s="28">
        <f t="shared" si="62"/>
        <v>0</v>
      </c>
      <c r="X331" s="28">
        <f t="shared" si="62"/>
        <v>0</v>
      </c>
      <c r="Y331" s="28">
        <f t="shared" si="62"/>
        <v>0</v>
      </c>
    </row>
    <row r="332" spans="1:25" x14ac:dyDescent="0.2">
      <c r="A332" s="16">
        <v>40702</v>
      </c>
      <c r="B332" s="28">
        <f t="shared" si="54"/>
        <v>2.6679615173230741E-4</v>
      </c>
      <c r="C332" s="28">
        <f t="shared" si="54"/>
        <v>0</v>
      </c>
      <c r="D332" s="28">
        <f t="shared" si="54"/>
        <v>-2.9411764705882353E-2</v>
      </c>
      <c r="E332" s="28">
        <f t="shared" si="54"/>
        <v>0</v>
      </c>
      <c r="F332" s="28">
        <f t="shared" si="54"/>
        <v>-8.1967213114754103E-3</v>
      </c>
      <c r="G332" s="28">
        <f t="shared" si="54"/>
        <v>-1.7241379310344827E-2</v>
      </c>
      <c r="H332" s="28">
        <f t="shared" si="54"/>
        <v>-1.8181818181818181E-2</v>
      </c>
      <c r="I332" s="28">
        <v>0</v>
      </c>
      <c r="J332" s="28">
        <f t="shared" ref="J332:Y332" si="63">(J64-J65)/J65</f>
        <v>1.3422818791946308E-2</v>
      </c>
      <c r="K332" s="28">
        <f t="shared" si="63"/>
        <v>0.27814569536423839</v>
      </c>
      <c r="L332" s="28">
        <f t="shared" si="63"/>
        <v>0.56069364161849711</v>
      </c>
      <c r="M332" s="28">
        <f t="shared" si="63"/>
        <v>0</v>
      </c>
      <c r="N332" s="28">
        <f t="shared" si="63"/>
        <v>3.8461538461538464E-2</v>
      </c>
      <c r="O332" s="28">
        <f t="shared" si="63"/>
        <v>-9.8360655737704916E-2</v>
      </c>
      <c r="P332" s="28">
        <f t="shared" si="63"/>
        <v>-1.4492753623188406E-2</v>
      </c>
      <c r="Q332" s="28">
        <f t="shared" si="63"/>
        <v>-0.19130434782608696</v>
      </c>
      <c r="R332" s="28">
        <f t="shared" si="63"/>
        <v>2.5000000000000001E-2</v>
      </c>
      <c r="S332" s="28">
        <f t="shared" si="63"/>
        <v>0</v>
      </c>
      <c r="T332" s="28">
        <f t="shared" si="63"/>
        <v>-2.8985507246376812E-2</v>
      </c>
      <c r="U332" s="28">
        <f t="shared" si="63"/>
        <v>0</v>
      </c>
      <c r="V332" s="28">
        <f t="shared" si="63"/>
        <v>0</v>
      </c>
      <c r="W332" s="28">
        <f t="shared" si="63"/>
        <v>0</v>
      </c>
      <c r="X332" s="28">
        <f t="shared" si="63"/>
        <v>0.26</v>
      </c>
      <c r="Y332" s="28">
        <f t="shared" si="63"/>
        <v>0</v>
      </c>
    </row>
    <row r="333" spans="1:25" x14ac:dyDescent="0.2">
      <c r="A333" s="16">
        <v>40701</v>
      </c>
      <c r="B333" s="28">
        <f t="shared" si="54"/>
        <v>2.6686735091455442E-4</v>
      </c>
      <c r="C333" s="28">
        <f t="shared" si="54"/>
        <v>-6.8181818181818179E-3</v>
      </c>
      <c r="D333" s="28">
        <f t="shared" si="54"/>
        <v>3.0303030303030304E-2</v>
      </c>
      <c r="E333" s="28">
        <f t="shared" si="54"/>
        <v>1.5625E-2</v>
      </c>
      <c r="F333" s="28">
        <f t="shared" si="54"/>
        <v>8.2644628099173556E-3</v>
      </c>
      <c r="G333" s="28">
        <f t="shared" si="54"/>
        <v>0</v>
      </c>
      <c r="H333" s="28">
        <f t="shared" si="54"/>
        <v>9.1743119266055051E-3</v>
      </c>
      <c r="I333" s="28">
        <v>-1.6412563308396929E-3</v>
      </c>
      <c r="J333" s="28">
        <f t="shared" ref="J333:Y333" si="64">(J65-J66)/J66</f>
        <v>-6.6666666666666671E-3</v>
      </c>
      <c r="K333" s="28">
        <f t="shared" si="64"/>
        <v>-0.22564102564102564</v>
      </c>
      <c r="L333" s="28">
        <f t="shared" si="64"/>
        <v>-0.24782608695652175</v>
      </c>
      <c r="M333" s="28">
        <f t="shared" si="64"/>
        <v>1.3888888888888888E-2</v>
      </c>
      <c r="N333" s="28">
        <f t="shared" si="64"/>
        <v>0</v>
      </c>
      <c r="O333" s="28">
        <f t="shared" si="64"/>
        <v>0</v>
      </c>
      <c r="P333" s="28">
        <f t="shared" si="64"/>
        <v>-7.1942446043165471E-3</v>
      </c>
      <c r="Q333" s="28">
        <f t="shared" si="64"/>
        <v>0</v>
      </c>
      <c r="R333" s="28">
        <f t="shared" si="64"/>
        <v>-2.4390243902439025E-2</v>
      </c>
      <c r="S333" s="28">
        <f t="shared" si="64"/>
        <v>5.7142857142857141E-2</v>
      </c>
      <c r="T333" s="28">
        <f t="shared" si="64"/>
        <v>-4.1666666666666664E-2</v>
      </c>
      <c r="U333" s="28">
        <f t="shared" si="64"/>
        <v>-1.5151515151515152E-2</v>
      </c>
      <c r="V333" s="28">
        <f t="shared" si="64"/>
        <v>0</v>
      </c>
      <c r="W333" s="28">
        <f t="shared" si="64"/>
        <v>0</v>
      </c>
      <c r="X333" s="28">
        <f t="shared" si="64"/>
        <v>0</v>
      </c>
      <c r="Y333" s="28">
        <f t="shared" si="64"/>
        <v>0</v>
      </c>
    </row>
    <row r="334" spans="1:25" x14ac:dyDescent="0.2">
      <c r="A334" s="16">
        <v>40700</v>
      </c>
      <c r="B334" s="28">
        <f t="shared" ref="B334:H343" si="65">(B66-B67)/B67</f>
        <v>8.0124352995849558E-4</v>
      </c>
      <c r="C334" s="28">
        <f t="shared" si="65"/>
        <v>-1.7857142857142856E-2</v>
      </c>
      <c r="D334" s="28">
        <f t="shared" si="65"/>
        <v>-2.9411764705882353E-2</v>
      </c>
      <c r="E334" s="28">
        <f t="shared" si="65"/>
        <v>-2.2900763358778626E-2</v>
      </c>
      <c r="F334" s="28">
        <f t="shared" si="65"/>
        <v>-3.2000000000000001E-2</v>
      </c>
      <c r="G334" s="28">
        <f t="shared" si="65"/>
        <v>-1.6949152542372881E-2</v>
      </c>
      <c r="H334" s="28">
        <f t="shared" si="65"/>
        <v>-9.0909090909090905E-3</v>
      </c>
      <c r="I334" s="28">
        <v>9.1689240667062535E-3</v>
      </c>
      <c r="J334" s="28">
        <f t="shared" ref="J334:Y334" si="66">(J66-J67)/J67</f>
        <v>6.7114093959731542E-3</v>
      </c>
      <c r="K334" s="28">
        <f t="shared" si="66"/>
        <v>-1.015228426395939E-2</v>
      </c>
      <c r="L334" s="28">
        <f t="shared" si="66"/>
        <v>0.60839160839160844</v>
      </c>
      <c r="M334" s="28">
        <f t="shared" si="66"/>
        <v>-0.04</v>
      </c>
      <c r="N334" s="28">
        <f t="shared" si="66"/>
        <v>-7.1428571428571425E-2</v>
      </c>
      <c r="O334" s="28">
        <f t="shared" si="66"/>
        <v>-1.6129032258064516E-2</v>
      </c>
      <c r="P334" s="28">
        <f t="shared" si="66"/>
        <v>-2.1126760563380281E-2</v>
      </c>
      <c r="Q334" s="28">
        <f t="shared" si="66"/>
        <v>-4.1666666666666664E-2</v>
      </c>
      <c r="R334" s="28">
        <f t="shared" si="66"/>
        <v>0</v>
      </c>
      <c r="S334" s="28">
        <f t="shared" si="66"/>
        <v>-2.7777777777777776E-2</v>
      </c>
      <c r="T334" s="28">
        <f t="shared" si="66"/>
        <v>-1.3698630136986301E-2</v>
      </c>
      <c r="U334" s="28">
        <f t="shared" si="66"/>
        <v>-0.01</v>
      </c>
      <c r="V334" s="28">
        <f t="shared" si="66"/>
        <v>0</v>
      </c>
      <c r="W334" s="28">
        <f t="shared" si="66"/>
        <v>0</v>
      </c>
      <c r="X334" s="28">
        <f t="shared" si="66"/>
        <v>0.16279069767441862</v>
      </c>
      <c r="Y334" s="28">
        <f t="shared" si="66"/>
        <v>0</v>
      </c>
    </row>
    <row r="335" spans="1:25" x14ac:dyDescent="0.2">
      <c r="A335" s="16">
        <v>40697</v>
      </c>
      <c r="B335" s="28">
        <f t="shared" si="65"/>
        <v>2.6715252806437309E-4</v>
      </c>
      <c r="C335" s="28">
        <f t="shared" si="65"/>
        <v>2.7522935779816515E-2</v>
      </c>
      <c r="D335" s="28">
        <f t="shared" si="65"/>
        <v>1.4925373134328358E-2</v>
      </c>
      <c r="E335" s="28">
        <f t="shared" si="65"/>
        <v>-7.575757575757576E-3</v>
      </c>
      <c r="F335" s="28">
        <f t="shared" si="65"/>
        <v>0</v>
      </c>
      <c r="G335" s="28">
        <f t="shared" si="65"/>
        <v>0</v>
      </c>
      <c r="H335" s="28">
        <f t="shared" si="65"/>
        <v>0</v>
      </c>
      <c r="I335" s="28">
        <v>3.4043126475137046E-3</v>
      </c>
      <c r="J335" s="28">
        <f t="shared" ref="J335:Y335" si="67">(J67-J68)/J68</f>
        <v>-1.3245033112582781E-2</v>
      </c>
      <c r="K335" s="28">
        <f t="shared" si="67"/>
        <v>0.47014925373134331</v>
      </c>
      <c r="L335" s="28">
        <f t="shared" si="67"/>
        <v>-0.28499999999999998</v>
      </c>
      <c r="M335" s="28">
        <f t="shared" si="67"/>
        <v>0</v>
      </c>
      <c r="N335" s="28">
        <f t="shared" si="67"/>
        <v>-6.6666666666666666E-2</v>
      </c>
      <c r="O335" s="28">
        <f t="shared" si="67"/>
        <v>3.3333333333333333E-2</v>
      </c>
      <c r="P335" s="28">
        <f t="shared" si="67"/>
        <v>2.8985507246376812E-2</v>
      </c>
      <c r="Q335" s="28">
        <f t="shared" si="67"/>
        <v>0</v>
      </c>
      <c r="R335" s="28">
        <f t="shared" si="67"/>
        <v>0</v>
      </c>
      <c r="S335" s="28">
        <f t="shared" si="67"/>
        <v>0.1076923076923077</v>
      </c>
      <c r="T335" s="28">
        <f t="shared" si="67"/>
        <v>1.3888888888888888E-2</v>
      </c>
      <c r="U335" s="28">
        <f t="shared" si="67"/>
        <v>-4.7619047619047616E-2</v>
      </c>
      <c r="V335" s="28">
        <f t="shared" si="67"/>
        <v>0</v>
      </c>
      <c r="W335" s="28">
        <f t="shared" si="67"/>
        <v>0</v>
      </c>
      <c r="X335" s="28">
        <f t="shared" si="67"/>
        <v>0</v>
      </c>
      <c r="Y335" s="28">
        <f t="shared" si="67"/>
        <v>0</v>
      </c>
    </row>
    <row r="336" spans="1:25" x14ac:dyDescent="0.2">
      <c r="A336" s="16">
        <v>40696</v>
      </c>
      <c r="B336" s="28">
        <f t="shared" si="65"/>
        <v>2.6722391760952176E-4</v>
      </c>
      <c r="C336" s="28">
        <f t="shared" si="65"/>
        <v>0</v>
      </c>
      <c r="D336" s="28">
        <f t="shared" si="65"/>
        <v>0</v>
      </c>
      <c r="E336" s="28">
        <f t="shared" si="65"/>
        <v>-7.5187969924812026E-3</v>
      </c>
      <c r="F336" s="28">
        <f t="shared" si="65"/>
        <v>-7.9365079365079361E-3</v>
      </c>
      <c r="G336" s="28">
        <f t="shared" si="65"/>
        <v>7.2727272727272724E-2</v>
      </c>
      <c r="H336" s="28">
        <f t="shared" si="65"/>
        <v>-4.5248868778280547E-3</v>
      </c>
      <c r="I336" s="28">
        <v>5.1038875478163718E-3</v>
      </c>
      <c r="J336" s="28">
        <f t="shared" ref="J336:Y336" si="68">(J68-J69)/J69</f>
        <v>0</v>
      </c>
      <c r="K336" s="28">
        <f t="shared" si="68"/>
        <v>-1.4705882352941176E-2</v>
      </c>
      <c r="L336" s="28">
        <f t="shared" si="68"/>
        <v>0</v>
      </c>
      <c r="M336" s="28">
        <f t="shared" si="68"/>
        <v>2.7397260273972601E-2</v>
      </c>
      <c r="N336" s="28">
        <f t="shared" si="68"/>
        <v>0.15384615384615385</v>
      </c>
      <c r="O336" s="28">
        <f t="shared" si="68"/>
        <v>1.6949152542372881E-2</v>
      </c>
      <c r="P336" s="28">
        <f t="shared" si="68"/>
        <v>-3.4965034965034968E-2</v>
      </c>
      <c r="Q336" s="28">
        <f t="shared" si="68"/>
        <v>-2.0408163265306121E-2</v>
      </c>
      <c r="R336" s="28">
        <f t="shared" si="68"/>
        <v>0</v>
      </c>
      <c r="S336" s="28">
        <f t="shared" si="68"/>
        <v>-8.4507042253521125E-2</v>
      </c>
      <c r="T336" s="28">
        <f t="shared" si="68"/>
        <v>-2.7027027027027029E-2</v>
      </c>
      <c r="U336" s="28">
        <f t="shared" si="68"/>
        <v>2.4390243902439025E-2</v>
      </c>
      <c r="V336" s="28">
        <f t="shared" si="68"/>
        <v>-0.38020833333333331</v>
      </c>
      <c r="W336" s="28">
        <f t="shared" si="68"/>
        <v>0</v>
      </c>
      <c r="X336" s="28">
        <f t="shared" si="68"/>
        <v>-0.14000000000000001</v>
      </c>
      <c r="Y336" s="28">
        <f t="shared" si="68"/>
        <v>0</v>
      </c>
    </row>
    <row r="337" spans="1:25" x14ac:dyDescent="0.2">
      <c r="A337" s="16">
        <v>40695</v>
      </c>
      <c r="B337" s="28">
        <f t="shared" si="65"/>
        <v>2.6729534531885665E-4</v>
      </c>
      <c r="C337" s="28">
        <f t="shared" si="65"/>
        <v>2.2988505747126436E-3</v>
      </c>
      <c r="D337" s="28">
        <f t="shared" si="65"/>
        <v>-2.8985507246376812E-2</v>
      </c>
      <c r="E337" s="28">
        <f t="shared" si="65"/>
        <v>1.5267175572519083E-2</v>
      </c>
      <c r="F337" s="28">
        <f t="shared" si="65"/>
        <v>-7.874015748031496E-3</v>
      </c>
      <c r="G337" s="28">
        <f t="shared" si="65"/>
        <v>-1.7857142857142856E-2</v>
      </c>
      <c r="H337" s="28">
        <f t="shared" si="65"/>
        <v>-8.9686098654708519E-3</v>
      </c>
      <c r="I337" s="28">
        <v>-2.4400005164022256E-2</v>
      </c>
      <c r="J337" s="28">
        <f t="shared" ref="J337:Y337" si="69">(J69-J70)/J70</f>
        <v>-1.3071895424836602E-2</v>
      </c>
      <c r="K337" s="28">
        <f t="shared" si="69"/>
        <v>-0.23163841807909605</v>
      </c>
      <c r="L337" s="28">
        <f t="shared" si="69"/>
        <v>2.564102564102564E-2</v>
      </c>
      <c r="M337" s="28">
        <f t="shared" si="69"/>
        <v>-2.6666666666666668E-2</v>
      </c>
      <c r="N337" s="28">
        <f t="shared" si="69"/>
        <v>0</v>
      </c>
      <c r="O337" s="28">
        <f t="shared" si="69"/>
        <v>-3.2786885245901641E-2</v>
      </c>
      <c r="P337" s="28">
        <f t="shared" si="69"/>
        <v>-1.3793103448275862E-2</v>
      </c>
      <c r="Q337" s="28">
        <f t="shared" si="69"/>
        <v>0</v>
      </c>
      <c r="R337" s="28">
        <f t="shared" si="69"/>
        <v>2.5000000000000001E-2</v>
      </c>
      <c r="S337" s="28">
        <f t="shared" si="69"/>
        <v>9.2307692307692313E-2</v>
      </c>
      <c r="T337" s="28">
        <f t="shared" si="69"/>
        <v>-1.3333333333333334E-2</v>
      </c>
      <c r="U337" s="28">
        <f t="shared" si="69"/>
        <v>2.5000000000000001E-2</v>
      </c>
      <c r="V337" s="28">
        <f t="shared" si="69"/>
        <v>0.61344537815126055</v>
      </c>
      <c r="W337" s="28">
        <f t="shared" si="69"/>
        <v>0</v>
      </c>
      <c r="X337" s="28">
        <f t="shared" si="69"/>
        <v>0</v>
      </c>
      <c r="Y337" s="28">
        <f t="shared" si="69"/>
        <v>0</v>
      </c>
    </row>
    <row r="338" spans="1:25" x14ac:dyDescent="0.2">
      <c r="A338" s="16">
        <v>40694</v>
      </c>
      <c r="B338" s="28">
        <f t="shared" si="65"/>
        <v>2.6736681122298928E-4</v>
      </c>
      <c r="C338" s="28">
        <f t="shared" si="65"/>
        <v>9.2807424593967514E-3</v>
      </c>
      <c r="D338" s="28">
        <f t="shared" si="65"/>
        <v>1.4705882352941176E-2</v>
      </c>
      <c r="E338" s="28">
        <f t="shared" si="65"/>
        <v>7.6923076923076927E-3</v>
      </c>
      <c r="F338" s="28">
        <f t="shared" si="65"/>
        <v>1.6E-2</v>
      </c>
      <c r="G338" s="28">
        <f t="shared" si="65"/>
        <v>-1.7543859649122806E-2</v>
      </c>
      <c r="H338" s="28">
        <f t="shared" si="65"/>
        <v>0</v>
      </c>
      <c r="I338" s="28">
        <v>-4.4575131084192239E-3</v>
      </c>
      <c r="J338" s="28">
        <f t="shared" ref="J338:Y338" si="70">(J70-J71)/J71</f>
        <v>0</v>
      </c>
      <c r="K338" s="28">
        <f t="shared" si="70"/>
        <v>0.35114503816793891</v>
      </c>
      <c r="L338" s="28">
        <f t="shared" si="70"/>
        <v>2.6315789473684209E-2</v>
      </c>
      <c r="M338" s="28">
        <f t="shared" si="70"/>
        <v>0</v>
      </c>
      <c r="N338" s="28">
        <f t="shared" si="70"/>
        <v>0</v>
      </c>
      <c r="O338" s="28">
        <f t="shared" si="70"/>
        <v>0</v>
      </c>
      <c r="P338" s="28">
        <f t="shared" si="70"/>
        <v>0</v>
      </c>
      <c r="Q338" s="28">
        <f t="shared" si="70"/>
        <v>-0.02</v>
      </c>
      <c r="R338" s="28">
        <f t="shared" si="70"/>
        <v>4.1666666666666664E-2</v>
      </c>
      <c r="S338" s="28">
        <f t="shared" si="70"/>
        <v>0</v>
      </c>
      <c r="T338" s="28">
        <f t="shared" si="70"/>
        <v>0</v>
      </c>
      <c r="U338" s="28">
        <f t="shared" si="70"/>
        <v>0</v>
      </c>
      <c r="V338" s="28">
        <f t="shared" si="70"/>
        <v>0</v>
      </c>
      <c r="W338" s="28">
        <f t="shared" si="70"/>
        <v>0</v>
      </c>
      <c r="X338" s="28">
        <f t="shared" si="70"/>
        <v>-1.9607843137254902E-2</v>
      </c>
      <c r="Y338" s="28">
        <f t="shared" si="70"/>
        <v>0</v>
      </c>
    </row>
    <row r="339" spans="1:25" x14ac:dyDescent="0.2">
      <c r="A339" s="16">
        <v>40693</v>
      </c>
      <c r="B339" s="28">
        <f t="shared" si="65"/>
        <v>8.0274431523234097E-4</v>
      </c>
      <c r="C339" s="28">
        <f t="shared" si="65"/>
        <v>-3.3632286995515695E-2</v>
      </c>
      <c r="D339" s="28">
        <f t="shared" si="65"/>
        <v>-1.4492753623188406E-2</v>
      </c>
      <c r="E339" s="28">
        <f t="shared" si="65"/>
        <v>0</v>
      </c>
      <c r="F339" s="28">
        <f t="shared" si="65"/>
        <v>-1.5748031496062992E-2</v>
      </c>
      <c r="G339" s="28">
        <f t="shared" si="65"/>
        <v>-3.3898305084745763E-2</v>
      </c>
      <c r="H339" s="28">
        <f t="shared" si="65"/>
        <v>-1.3274336283185841E-2</v>
      </c>
      <c r="I339" s="28">
        <v>2.0589162802951767E-4</v>
      </c>
      <c r="J339" s="28">
        <f t="shared" ref="J339:Y339" si="71">(J71-J72)/J72</f>
        <v>-4.3749999999999997E-2</v>
      </c>
      <c r="K339" s="28">
        <f t="shared" si="71"/>
        <v>-0.31052631578947371</v>
      </c>
      <c r="L339" s="28">
        <f t="shared" si="71"/>
        <v>5.5555555555555552E-2</v>
      </c>
      <c r="M339" s="28">
        <f t="shared" si="71"/>
        <v>0</v>
      </c>
      <c r="N339" s="28">
        <f t="shared" si="71"/>
        <v>-0.10344827586206896</v>
      </c>
      <c r="O339" s="28">
        <f t="shared" si="71"/>
        <v>-3.937007874015748E-2</v>
      </c>
      <c r="P339" s="28">
        <f t="shared" si="71"/>
        <v>6.9444444444444441E-3</v>
      </c>
      <c r="Q339" s="28">
        <f t="shared" si="71"/>
        <v>0</v>
      </c>
      <c r="R339" s="28">
        <f t="shared" si="71"/>
        <v>-0.04</v>
      </c>
      <c r="S339" s="28">
        <f t="shared" si="71"/>
        <v>-9.7222222222222224E-2</v>
      </c>
      <c r="T339" s="28">
        <f t="shared" si="71"/>
        <v>-2.5974025974025976E-2</v>
      </c>
      <c r="U339" s="28">
        <f t="shared" si="71"/>
        <v>-6.9767441860465115E-2</v>
      </c>
      <c r="V339" s="28">
        <f t="shared" si="71"/>
        <v>-8.3333333333333332E-3</v>
      </c>
      <c r="W339" s="28">
        <f t="shared" si="71"/>
        <v>0</v>
      </c>
      <c r="X339" s="28">
        <f t="shared" si="71"/>
        <v>0</v>
      </c>
      <c r="Y339" s="28">
        <f t="shared" si="71"/>
        <v>0</v>
      </c>
    </row>
    <row r="340" spans="1:25" x14ac:dyDescent="0.2">
      <c r="A340" s="16">
        <v>40690</v>
      </c>
      <c r="B340" s="28">
        <f t="shared" si="65"/>
        <v>2.6765305740087471E-4</v>
      </c>
      <c r="C340" s="28">
        <f t="shared" si="65"/>
        <v>4.5045045045045045E-3</v>
      </c>
      <c r="D340" s="28">
        <f t="shared" si="65"/>
        <v>-1.4285714285714285E-2</v>
      </c>
      <c r="E340" s="28">
        <f t="shared" si="65"/>
        <v>1.5625E-2</v>
      </c>
      <c r="F340" s="28">
        <f t="shared" si="65"/>
        <v>1.6E-2</v>
      </c>
      <c r="G340" s="28">
        <f t="shared" si="65"/>
        <v>-1.6666666666666666E-2</v>
      </c>
      <c r="H340" s="28">
        <f t="shared" si="65"/>
        <v>0</v>
      </c>
      <c r="I340" s="28">
        <v>-5.130926180531261E-3</v>
      </c>
      <c r="J340" s="28">
        <f t="shared" ref="J340:Y340" si="72">(J72-J73)/J73</f>
        <v>1.2658227848101266E-2</v>
      </c>
      <c r="K340" s="28">
        <f t="shared" si="72"/>
        <v>-3.0612244897959183E-2</v>
      </c>
      <c r="L340" s="28">
        <f t="shared" si="72"/>
        <v>0</v>
      </c>
      <c r="M340" s="28">
        <f t="shared" si="72"/>
        <v>1.3513513513513514E-2</v>
      </c>
      <c r="N340" s="28">
        <f t="shared" si="72"/>
        <v>-3.3333333333333333E-2</v>
      </c>
      <c r="O340" s="28">
        <f t="shared" si="72"/>
        <v>2.4193548387096774E-2</v>
      </c>
      <c r="P340" s="28">
        <f t="shared" si="72"/>
        <v>0</v>
      </c>
      <c r="Q340" s="28">
        <f t="shared" si="72"/>
        <v>-0.13793103448275862</v>
      </c>
      <c r="R340" s="28">
        <f t="shared" si="72"/>
        <v>0</v>
      </c>
      <c r="S340" s="28">
        <f t="shared" si="72"/>
        <v>2.8571428571428571E-2</v>
      </c>
      <c r="T340" s="28">
        <f t="shared" si="72"/>
        <v>2.6666666666666668E-2</v>
      </c>
      <c r="U340" s="28">
        <f t="shared" si="72"/>
        <v>0</v>
      </c>
      <c r="V340" s="28">
        <f t="shared" si="72"/>
        <v>8.4033613445378148E-3</v>
      </c>
      <c r="W340" s="28">
        <f t="shared" si="72"/>
        <v>0</v>
      </c>
      <c r="X340" s="28">
        <f t="shared" si="72"/>
        <v>0</v>
      </c>
      <c r="Y340" s="28">
        <f t="shared" si="72"/>
        <v>0</v>
      </c>
    </row>
    <row r="341" spans="1:25" x14ac:dyDescent="0.2">
      <c r="A341" s="16">
        <v>40689</v>
      </c>
      <c r="B341" s="28">
        <f t="shared" si="65"/>
        <v>2.6772471473931645E-4</v>
      </c>
      <c r="C341" s="28">
        <f t="shared" si="65"/>
        <v>-1.3333333333333334E-2</v>
      </c>
      <c r="D341" s="28">
        <f t="shared" si="65"/>
        <v>1.4492753623188406E-2</v>
      </c>
      <c r="E341" s="28">
        <f t="shared" si="65"/>
        <v>-3.7593984962406013E-2</v>
      </c>
      <c r="F341" s="28">
        <f t="shared" si="65"/>
        <v>0</v>
      </c>
      <c r="G341" s="28">
        <f t="shared" si="65"/>
        <v>1.6949152542372881E-2</v>
      </c>
      <c r="H341" s="28">
        <f t="shared" si="65"/>
        <v>-8.771929824561403E-3</v>
      </c>
      <c r="I341" s="28">
        <v>-4.8710127450284834E-3</v>
      </c>
      <c r="J341" s="28">
        <f t="shared" ref="J341:Y341" si="73">(J73-J74)/J74</f>
        <v>-1.8633540372670808E-2</v>
      </c>
      <c r="K341" s="28">
        <f t="shared" si="73"/>
        <v>-1.507537688442211E-2</v>
      </c>
      <c r="L341" s="28">
        <f t="shared" si="73"/>
        <v>0</v>
      </c>
      <c r="M341" s="28">
        <f t="shared" si="73"/>
        <v>-2.6315789473684209E-2</v>
      </c>
      <c r="N341" s="28">
        <f t="shared" si="73"/>
        <v>0</v>
      </c>
      <c r="O341" s="28">
        <f t="shared" si="73"/>
        <v>-8.1481481481481488E-2</v>
      </c>
      <c r="P341" s="28">
        <f t="shared" si="73"/>
        <v>0</v>
      </c>
      <c r="Q341" s="28">
        <f t="shared" si="73"/>
        <v>0.13725490196078433</v>
      </c>
      <c r="R341" s="28">
        <f t="shared" si="73"/>
        <v>-9.0909090909090912E-2</v>
      </c>
      <c r="S341" s="28">
        <f t="shared" si="73"/>
        <v>-6.6666666666666666E-2</v>
      </c>
      <c r="T341" s="28">
        <f t="shared" si="73"/>
        <v>0</v>
      </c>
      <c r="U341" s="28">
        <f t="shared" si="73"/>
        <v>0</v>
      </c>
      <c r="V341" s="28">
        <f t="shared" si="73"/>
        <v>-0.38020833333333331</v>
      </c>
      <c r="W341" s="28">
        <f t="shared" si="73"/>
        <v>0</v>
      </c>
      <c r="X341" s="28">
        <f t="shared" si="73"/>
        <v>0</v>
      </c>
      <c r="Y341" s="28">
        <f t="shared" si="73"/>
        <v>0</v>
      </c>
    </row>
    <row r="342" spans="1:25" x14ac:dyDescent="0.2">
      <c r="A342" s="16">
        <v>40688</v>
      </c>
      <c r="B342" s="28">
        <f t="shared" si="65"/>
        <v>2.6779641045691422E-4</v>
      </c>
      <c r="C342" s="28">
        <f t="shared" si="65"/>
        <v>1.580135440180587E-2</v>
      </c>
      <c r="D342" s="28">
        <f t="shared" si="65"/>
        <v>4.5454545454545456E-2</v>
      </c>
      <c r="E342" s="28">
        <f t="shared" si="65"/>
        <v>-7.462686567164179E-3</v>
      </c>
      <c r="F342" s="28">
        <f t="shared" si="65"/>
        <v>1.6260162601626018E-2</v>
      </c>
      <c r="G342" s="28">
        <f t="shared" si="65"/>
        <v>3.5087719298245612E-2</v>
      </c>
      <c r="H342" s="28">
        <f t="shared" si="65"/>
        <v>1.7857142857142856E-2</v>
      </c>
      <c r="I342" s="28">
        <v>2.8305289403942166E-3</v>
      </c>
      <c r="J342" s="28">
        <f t="shared" ref="J342:Y342" si="74">(J74-J75)/J75</f>
        <v>1.2578616352201259E-2</v>
      </c>
      <c r="K342" s="28">
        <f t="shared" si="74"/>
        <v>0.53076923076923077</v>
      </c>
      <c r="L342" s="28">
        <f t="shared" si="74"/>
        <v>0</v>
      </c>
      <c r="M342" s="28">
        <f t="shared" si="74"/>
        <v>1.3333333333333334E-2</v>
      </c>
      <c r="N342" s="28">
        <f t="shared" si="74"/>
        <v>0</v>
      </c>
      <c r="O342" s="28">
        <f t="shared" si="74"/>
        <v>3.8461538461538464E-2</v>
      </c>
      <c r="P342" s="28">
        <f t="shared" si="74"/>
        <v>2.1276595744680851E-2</v>
      </c>
      <c r="Q342" s="28">
        <f t="shared" si="74"/>
        <v>-1.9230769230769232E-2</v>
      </c>
      <c r="R342" s="28">
        <f t="shared" si="74"/>
        <v>0.1</v>
      </c>
      <c r="S342" s="28">
        <f t="shared" si="74"/>
        <v>4.1666666666666664E-2</v>
      </c>
      <c r="T342" s="28">
        <f t="shared" si="74"/>
        <v>1.3513513513513514E-2</v>
      </c>
      <c r="U342" s="28">
        <f t="shared" si="74"/>
        <v>4.878048780487805E-2</v>
      </c>
      <c r="V342" s="28">
        <f t="shared" si="74"/>
        <v>4.3478260869565216E-2</v>
      </c>
      <c r="W342" s="28">
        <f t="shared" si="74"/>
        <v>0</v>
      </c>
      <c r="X342" s="28">
        <f t="shared" si="74"/>
        <v>-2.8571428571428571E-2</v>
      </c>
      <c r="Y342" s="28">
        <f t="shared" si="74"/>
        <v>0</v>
      </c>
    </row>
    <row r="343" spans="1:25" x14ac:dyDescent="0.2">
      <c r="A343" s="16">
        <v>40687</v>
      </c>
      <c r="B343" s="28">
        <f t="shared" si="65"/>
        <v>2.6786814458450972E-4</v>
      </c>
      <c r="C343" s="28">
        <f t="shared" si="65"/>
        <v>1.3729977116704805E-2</v>
      </c>
      <c r="D343" s="28">
        <f t="shared" si="65"/>
        <v>1.5384615384615385E-2</v>
      </c>
      <c r="E343" s="28">
        <f t="shared" si="65"/>
        <v>7.5187969924812026E-3</v>
      </c>
      <c r="F343" s="28">
        <f t="shared" si="65"/>
        <v>-8.0645161290322578E-3</v>
      </c>
      <c r="G343" s="28">
        <f t="shared" si="65"/>
        <v>-1.7241379310344827E-2</v>
      </c>
      <c r="H343" s="28">
        <f t="shared" si="65"/>
        <v>1.8181818181818181E-2</v>
      </c>
      <c r="I343" s="28">
        <v>-5.1036367087557693E-3</v>
      </c>
      <c r="J343" s="28">
        <f t="shared" ref="J343:Y343" si="75">(J75-J76)/J76</f>
        <v>0</v>
      </c>
      <c r="K343" s="28">
        <f t="shared" si="75"/>
        <v>-7.6335877862595417E-3</v>
      </c>
      <c r="L343" s="28">
        <f t="shared" si="75"/>
        <v>0</v>
      </c>
      <c r="M343" s="28">
        <f t="shared" si="75"/>
        <v>0</v>
      </c>
      <c r="N343" s="28">
        <f t="shared" si="75"/>
        <v>0.15384615384615385</v>
      </c>
      <c r="O343" s="28">
        <f t="shared" si="75"/>
        <v>8.3333333333333329E-2</v>
      </c>
      <c r="P343" s="28">
        <f t="shared" si="75"/>
        <v>2.1739130434782608E-2</v>
      </c>
      <c r="Q343" s="28">
        <f t="shared" si="75"/>
        <v>1.9607843137254902E-2</v>
      </c>
      <c r="R343" s="28">
        <f t="shared" si="75"/>
        <v>0</v>
      </c>
      <c r="S343" s="28">
        <f t="shared" si="75"/>
        <v>4.3478260869565216E-2</v>
      </c>
      <c r="T343" s="28">
        <f t="shared" si="75"/>
        <v>-1.3333333333333334E-2</v>
      </c>
      <c r="U343" s="28">
        <f t="shared" si="75"/>
        <v>2.5000000000000001E-2</v>
      </c>
      <c r="V343" s="28">
        <f t="shared" si="75"/>
        <v>-3.1578947368421054E-2</v>
      </c>
      <c r="W343" s="28">
        <f t="shared" si="75"/>
        <v>0</v>
      </c>
      <c r="X343" s="28">
        <f t="shared" si="75"/>
        <v>0.05</v>
      </c>
      <c r="Y343" s="28">
        <f t="shared" si="75"/>
        <v>0</v>
      </c>
    </row>
    <row r="344" spans="1:25" x14ac:dyDescent="0.2">
      <c r="A344" s="16">
        <v>40686</v>
      </c>
      <c r="B344" s="28">
        <f t="shared" ref="B344:H353" si="76">(B76-B77)/B77</f>
        <v>8.0425073320858516E-4</v>
      </c>
      <c r="C344" s="28">
        <f t="shared" si="76"/>
        <v>1.627906976744186E-2</v>
      </c>
      <c r="D344" s="28">
        <f t="shared" si="76"/>
        <v>-1.5151515151515152E-2</v>
      </c>
      <c r="E344" s="28">
        <f t="shared" si="76"/>
        <v>7.575757575757576E-3</v>
      </c>
      <c r="F344" s="28">
        <f t="shared" si="76"/>
        <v>-1.5873015873015872E-2</v>
      </c>
      <c r="G344" s="28">
        <f t="shared" si="76"/>
        <v>0</v>
      </c>
      <c r="H344" s="28">
        <f t="shared" si="76"/>
        <v>-9.0090090090090089E-3</v>
      </c>
      <c r="I344" s="28">
        <v>-1.4174079198787692E-2</v>
      </c>
      <c r="J344" s="28">
        <f t="shared" ref="J344:Y344" si="77">(J76-J77)/J77</f>
        <v>-1.2422360248447204E-2</v>
      </c>
      <c r="K344" s="28">
        <f t="shared" si="77"/>
        <v>-0.34170854271356782</v>
      </c>
      <c r="L344" s="28">
        <f t="shared" si="77"/>
        <v>0</v>
      </c>
      <c r="M344" s="28">
        <f t="shared" si="77"/>
        <v>0</v>
      </c>
      <c r="N344" s="28">
        <f t="shared" si="77"/>
        <v>-0.16129032258064516</v>
      </c>
      <c r="O344" s="28">
        <f t="shared" si="77"/>
        <v>-1.6393442622950821E-2</v>
      </c>
      <c r="P344" s="28">
        <f t="shared" si="77"/>
        <v>-7.1942446043165471E-3</v>
      </c>
      <c r="Q344" s="28">
        <f t="shared" si="77"/>
        <v>0.328125</v>
      </c>
      <c r="R344" s="28">
        <f t="shared" si="77"/>
        <v>0.1111111111111111</v>
      </c>
      <c r="S344" s="28">
        <f t="shared" si="77"/>
        <v>6.1538461538461542E-2</v>
      </c>
      <c r="T344" s="28">
        <f t="shared" si="77"/>
        <v>1.3513513513513514E-2</v>
      </c>
      <c r="U344" s="28">
        <f t="shared" si="77"/>
        <v>6.3829787234042548E-2</v>
      </c>
      <c r="V344" s="28">
        <f t="shared" si="77"/>
        <v>0.58333333333333337</v>
      </c>
      <c r="W344" s="28">
        <f t="shared" si="77"/>
        <v>0</v>
      </c>
      <c r="X344" s="28">
        <f t="shared" si="77"/>
        <v>-9.0909090909090912E-2</v>
      </c>
      <c r="Y344" s="28">
        <f t="shared" si="77"/>
        <v>0</v>
      </c>
    </row>
    <row r="345" spans="1:25" x14ac:dyDescent="0.2">
      <c r="A345" s="16">
        <v>40683</v>
      </c>
      <c r="B345" s="28">
        <f t="shared" si="76"/>
        <v>2.6815546581285965E-4</v>
      </c>
      <c r="C345" s="28">
        <f t="shared" si="76"/>
        <v>0</v>
      </c>
      <c r="D345" s="28">
        <f t="shared" si="76"/>
        <v>0</v>
      </c>
      <c r="E345" s="28">
        <f t="shared" si="76"/>
        <v>0</v>
      </c>
      <c r="F345" s="28">
        <f t="shared" si="76"/>
        <v>0</v>
      </c>
      <c r="G345" s="28">
        <f t="shared" si="76"/>
        <v>0</v>
      </c>
      <c r="H345" s="28">
        <f t="shared" si="76"/>
        <v>0</v>
      </c>
      <c r="I345" s="28">
        <v>6.5381619522188036E-3</v>
      </c>
      <c r="J345" s="28">
        <f t="shared" ref="J345:Y345" si="78">(J77-J78)/J78</f>
        <v>0</v>
      </c>
      <c r="K345" s="28">
        <f t="shared" si="78"/>
        <v>0</v>
      </c>
      <c r="L345" s="28">
        <f t="shared" si="78"/>
        <v>0</v>
      </c>
      <c r="M345" s="28">
        <f t="shared" si="78"/>
        <v>0</v>
      </c>
      <c r="N345" s="28">
        <f t="shared" si="78"/>
        <v>0</v>
      </c>
      <c r="O345" s="28">
        <f t="shared" si="78"/>
        <v>0</v>
      </c>
      <c r="P345" s="28">
        <f t="shared" si="78"/>
        <v>0</v>
      </c>
      <c r="Q345" s="28">
        <f t="shared" si="78"/>
        <v>0</v>
      </c>
      <c r="R345" s="28">
        <f t="shared" si="78"/>
        <v>0</v>
      </c>
      <c r="S345" s="28">
        <f t="shared" si="78"/>
        <v>0</v>
      </c>
      <c r="T345" s="28">
        <f t="shared" si="78"/>
        <v>0</v>
      </c>
      <c r="U345" s="28">
        <f t="shared" si="78"/>
        <v>0</v>
      </c>
      <c r="V345" s="28">
        <f t="shared" si="78"/>
        <v>0</v>
      </c>
      <c r="W345" s="28">
        <f t="shared" si="78"/>
        <v>0</v>
      </c>
      <c r="X345" s="28">
        <f t="shared" si="78"/>
        <v>0</v>
      </c>
      <c r="Y345" s="28">
        <f t="shared" si="78"/>
        <v>0</v>
      </c>
    </row>
    <row r="346" spans="1:25" x14ac:dyDescent="0.2">
      <c r="A346" s="16">
        <v>40682</v>
      </c>
      <c r="B346" s="28">
        <f t="shared" si="76"/>
        <v>2.68227392454227E-4</v>
      </c>
      <c r="C346" s="28">
        <f t="shared" si="76"/>
        <v>0</v>
      </c>
      <c r="D346" s="28">
        <f t="shared" si="76"/>
        <v>0</v>
      </c>
      <c r="E346" s="28">
        <f t="shared" si="76"/>
        <v>0</v>
      </c>
      <c r="F346" s="28">
        <f t="shared" si="76"/>
        <v>0</v>
      </c>
      <c r="G346" s="28">
        <f t="shared" si="76"/>
        <v>0</v>
      </c>
      <c r="H346" s="28">
        <f t="shared" si="76"/>
        <v>0</v>
      </c>
      <c r="I346" s="28">
        <v>-1.526701426858376E-3</v>
      </c>
      <c r="J346" s="28">
        <f t="shared" ref="J346:Y346" si="79">(J78-J79)/J79</f>
        <v>0</v>
      </c>
      <c r="K346" s="28">
        <f t="shared" si="79"/>
        <v>0</v>
      </c>
      <c r="L346" s="28">
        <f t="shared" si="79"/>
        <v>0</v>
      </c>
      <c r="M346" s="28">
        <f t="shared" si="79"/>
        <v>0</v>
      </c>
      <c r="N346" s="28">
        <f t="shared" si="79"/>
        <v>0</v>
      </c>
      <c r="O346" s="28">
        <f t="shared" si="79"/>
        <v>0</v>
      </c>
      <c r="P346" s="28">
        <f t="shared" si="79"/>
        <v>0</v>
      </c>
      <c r="Q346" s="28">
        <f t="shared" si="79"/>
        <v>0</v>
      </c>
      <c r="R346" s="28">
        <f t="shared" si="79"/>
        <v>0</v>
      </c>
      <c r="S346" s="28">
        <f t="shared" si="79"/>
        <v>0</v>
      </c>
      <c r="T346" s="28">
        <f t="shared" si="79"/>
        <v>0</v>
      </c>
      <c r="U346" s="28">
        <f t="shared" si="79"/>
        <v>0</v>
      </c>
      <c r="V346" s="28">
        <f t="shared" si="79"/>
        <v>0</v>
      </c>
      <c r="W346" s="28">
        <f t="shared" si="79"/>
        <v>0</v>
      </c>
      <c r="X346" s="28">
        <f t="shared" si="79"/>
        <v>0</v>
      </c>
      <c r="Y346" s="28">
        <f t="shared" si="79"/>
        <v>0</v>
      </c>
    </row>
    <row r="347" spans="1:25" x14ac:dyDescent="0.2">
      <c r="A347" s="16">
        <v>40681</v>
      </c>
      <c r="B347" s="28">
        <f t="shared" si="76"/>
        <v>2.682993576913377E-4</v>
      </c>
      <c r="C347" s="28">
        <f t="shared" si="76"/>
        <v>0</v>
      </c>
      <c r="D347" s="28">
        <f t="shared" si="76"/>
        <v>0</v>
      </c>
      <c r="E347" s="28">
        <f t="shared" si="76"/>
        <v>0</v>
      </c>
      <c r="F347" s="28">
        <f t="shared" si="76"/>
        <v>0</v>
      </c>
      <c r="G347" s="28">
        <f t="shared" si="76"/>
        <v>0</v>
      </c>
      <c r="H347" s="28">
        <f t="shared" si="76"/>
        <v>0</v>
      </c>
      <c r="I347" s="28">
        <f t="shared" ref="I347:I378" si="80">(I79-I80)/I80</f>
        <v>0</v>
      </c>
      <c r="J347" s="28">
        <f t="shared" ref="J347:Y347" si="81">(J79-J80)/J80</f>
        <v>0</v>
      </c>
      <c r="K347" s="28">
        <f t="shared" si="81"/>
        <v>0</v>
      </c>
      <c r="L347" s="28">
        <f t="shared" si="81"/>
        <v>0</v>
      </c>
      <c r="M347" s="28">
        <f t="shared" si="81"/>
        <v>0</v>
      </c>
      <c r="N347" s="28">
        <f t="shared" si="81"/>
        <v>0</v>
      </c>
      <c r="O347" s="28">
        <f t="shared" si="81"/>
        <v>0</v>
      </c>
      <c r="P347" s="28">
        <f t="shared" si="81"/>
        <v>0</v>
      </c>
      <c r="Q347" s="28">
        <f t="shared" si="81"/>
        <v>0</v>
      </c>
      <c r="R347" s="28">
        <f t="shared" si="81"/>
        <v>0</v>
      </c>
      <c r="S347" s="28">
        <f t="shared" si="81"/>
        <v>0</v>
      </c>
      <c r="T347" s="28">
        <f t="shared" si="81"/>
        <v>0</v>
      </c>
      <c r="U347" s="28">
        <f t="shared" si="81"/>
        <v>0</v>
      </c>
      <c r="V347" s="28">
        <f t="shared" si="81"/>
        <v>0</v>
      </c>
      <c r="W347" s="28">
        <f t="shared" si="81"/>
        <v>0</v>
      </c>
      <c r="X347" s="28">
        <f t="shared" si="81"/>
        <v>0</v>
      </c>
      <c r="Y347" s="28">
        <f t="shared" si="81"/>
        <v>0</v>
      </c>
    </row>
    <row r="348" spans="1:25" x14ac:dyDescent="0.2">
      <c r="A348" s="16">
        <v>40680</v>
      </c>
      <c r="B348" s="28">
        <f t="shared" si="76"/>
        <v>2.683713615552657E-4</v>
      </c>
      <c r="C348" s="28">
        <f t="shared" si="76"/>
        <v>0</v>
      </c>
      <c r="D348" s="28">
        <f t="shared" si="76"/>
        <v>0</v>
      </c>
      <c r="E348" s="28">
        <f t="shared" si="76"/>
        <v>0</v>
      </c>
      <c r="F348" s="28">
        <f t="shared" si="76"/>
        <v>0</v>
      </c>
      <c r="G348" s="28">
        <f t="shared" si="76"/>
        <v>0</v>
      </c>
      <c r="H348" s="28">
        <f t="shared" si="76"/>
        <v>0</v>
      </c>
      <c r="I348" s="28">
        <f t="shared" si="80"/>
        <v>0</v>
      </c>
      <c r="J348" s="28">
        <f t="shared" ref="J348:Y348" si="82">(J80-J81)/J81</f>
        <v>0</v>
      </c>
      <c r="K348" s="28">
        <f t="shared" si="82"/>
        <v>0</v>
      </c>
      <c r="L348" s="28">
        <f t="shared" si="82"/>
        <v>0</v>
      </c>
      <c r="M348" s="28">
        <f t="shared" si="82"/>
        <v>0</v>
      </c>
      <c r="N348" s="28">
        <f t="shared" si="82"/>
        <v>0</v>
      </c>
      <c r="O348" s="28">
        <f t="shared" si="82"/>
        <v>0</v>
      </c>
      <c r="P348" s="28">
        <f t="shared" si="82"/>
        <v>0</v>
      </c>
      <c r="Q348" s="28">
        <f t="shared" si="82"/>
        <v>0</v>
      </c>
      <c r="R348" s="28">
        <f t="shared" si="82"/>
        <v>0</v>
      </c>
      <c r="S348" s="28">
        <f t="shared" si="82"/>
        <v>0</v>
      </c>
      <c r="T348" s="28">
        <f t="shared" si="82"/>
        <v>0</v>
      </c>
      <c r="U348" s="28">
        <f t="shared" si="82"/>
        <v>0</v>
      </c>
      <c r="V348" s="28">
        <f t="shared" si="82"/>
        <v>0</v>
      </c>
      <c r="W348" s="28">
        <f t="shared" si="82"/>
        <v>0</v>
      </c>
      <c r="X348" s="28">
        <f t="shared" si="82"/>
        <v>0</v>
      </c>
      <c r="Y348" s="28">
        <f t="shared" si="82"/>
        <v>0</v>
      </c>
    </row>
    <row r="349" spans="1:25" x14ac:dyDescent="0.2">
      <c r="A349" s="16">
        <v>40679</v>
      </c>
      <c r="B349" s="28">
        <f t="shared" si="76"/>
        <v>8.0576281565758305E-4</v>
      </c>
      <c r="C349" s="28">
        <f t="shared" si="76"/>
        <v>0</v>
      </c>
      <c r="D349" s="28">
        <f t="shared" si="76"/>
        <v>0</v>
      </c>
      <c r="E349" s="28">
        <f t="shared" si="76"/>
        <v>0</v>
      </c>
      <c r="F349" s="28">
        <f t="shared" si="76"/>
        <v>0</v>
      </c>
      <c r="G349" s="28">
        <f t="shared" si="76"/>
        <v>0</v>
      </c>
      <c r="H349" s="28">
        <f t="shared" si="76"/>
        <v>0</v>
      </c>
      <c r="I349" s="28">
        <f t="shared" si="80"/>
        <v>0</v>
      </c>
      <c r="J349" s="28">
        <f t="shared" ref="J349:Y349" si="83">(J81-J82)/J82</f>
        <v>0</v>
      </c>
      <c r="K349" s="28">
        <f t="shared" si="83"/>
        <v>0</v>
      </c>
      <c r="L349" s="28">
        <f t="shared" si="83"/>
        <v>0</v>
      </c>
      <c r="M349" s="28">
        <f t="shared" si="83"/>
        <v>0</v>
      </c>
      <c r="N349" s="28">
        <f t="shared" si="83"/>
        <v>0</v>
      </c>
      <c r="O349" s="28">
        <f t="shared" si="83"/>
        <v>0</v>
      </c>
      <c r="P349" s="28">
        <f t="shared" si="83"/>
        <v>0</v>
      </c>
      <c r="Q349" s="28">
        <f t="shared" si="83"/>
        <v>0</v>
      </c>
      <c r="R349" s="28">
        <f t="shared" si="83"/>
        <v>0</v>
      </c>
      <c r="S349" s="28">
        <f t="shared" si="83"/>
        <v>0</v>
      </c>
      <c r="T349" s="28">
        <f t="shared" si="83"/>
        <v>0</v>
      </c>
      <c r="U349" s="28">
        <f t="shared" si="83"/>
        <v>0</v>
      </c>
      <c r="V349" s="28">
        <f t="shared" si="83"/>
        <v>0</v>
      </c>
      <c r="W349" s="28">
        <f t="shared" si="83"/>
        <v>0</v>
      </c>
      <c r="X349" s="28">
        <f t="shared" si="83"/>
        <v>0</v>
      </c>
      <c r="Y349" s="28">
        <f t="shared" si="83"/>
        <v>0</v>
      </c>
    </row>
    <row r="350" spans="1:25" x14ac:dyDescent="0.2">
      <c r="A350" s="16">
        <v>40676</v>
      </c>
      <c r="B350" s="28">
        <f t="shared" si="76"/>
        <v>2.6865976390179949E-4</v>
      </c>
      <c r="C350" s="28">
        <f t="shared" si="76"/>
        <v>-1.1494252873563218E-2</v>
      </c>
      <c r="D350" s="28">
        <f t="shared" si="76"/>
        <v>-2.9411764705882353E-2</v>
      </c>
      <c r="E350" s="28">
        <f t="shared" si="76"/>
        <v>-7.5187969924812026E-3</v>
      </c>
      <c r="F350" s="28">
        <f t="shared" si="76"/>
        <v>-2.3255813953488372E-2</v>
      </c>
      <c r="G350" s="28">
        <f t="shared" si="76"/>
        <v>-1.6949152542372881E-2</v>
      </c>
      <c r="H350" s="28">
        <f t="shared" si="76"/>
        <v>-1.3333333333333334E-2</v>
      </c>
      <c r="I350" s="28">
        <f t="shared" si="80"/>
        <v>-4.1095890410958902E-2</v>
      </c>
      <c r="J350" s="28">
        <f t="shared" ref="J350:Y350" si="84">(J82-J83)/J83</f>
        <v>-2.4242424242424242E-2</v>
      </c>
      <c r="K350" s="28">
        <f t="shared" si="84"/>
        <v>0.54263565891472865</v>
      </c>
      <c r="L350" s="28">
        <f t="shared" si="84"/>
        <v>0</v>
      </c>
      <c r="M350" s="28">
        <f t="shared" si="84"/>
        <v>1.3513513513513514E-2</v>
      </c>
      <c r="N350" s="28">
        <f t="shared" si="84"/>
        <v>0</v>
      </c>
      <c r="O350" s="28">
        <f t="shared" si="84"/>
        <v>-2.4E-2</v>
      </c>
      <c r="P350" s="28">
        <f t="shared" si="84"/>
        <v>2.2058823529411766E-2</v>
      </c>
      <c r="Q350" s="28">
        <f t="shared" si="84"/>
        <v>-0.24705882352941178</v>
      </c>
      <c r="R350" s="28">
        <f t="shared" si="84"/>
        <v>-0.18181818181818182</v>
      </c>
      <c r="S350" s="28">
        <f t="shared" si="84"/>
        <v>-4.4117647058823532E-2</v>
      </c>
      <c r="T350" s="28">
        <f t="shared" si="84"/>
        <v>-1.3333333333333334E-2</v>
      </c>
      <c r="U350" s="28">
        <f t="shared" si="84"/>
        <v>0</v>
      </c>
      <c r="V350" s="28">
        <f t="shared" si="84"/>
        <v>0</v>
      </c>
      <c r="W350" s="28">
        <f t="shared" si="84"/>
        <v>0</v>
      </c>
      <c r="X350" s="28">
        <f t="shared" si="84"/>
        <v>7.8431372549019607E-2</v>
      </c>
      <c r="Y350" s="28">
        <f t="shared" si="84"/>
        <v>0</v>
      </c>
    </row>
    <row r="351" spans="1:25" x14ac:dyDescent="0.2">
      <c r="A351" s="16">
        <v>40675</v>
      </c>
      <c r="B351" s="28">
        <f t="shared" si="76"/>
        <v>2.6873196136709327E-4</v>
      </c>
      <c r="C351" s="28">
        <f t="shared" si="76"/>
        <v>9.2807424593967514E-3</v>
      </c>
      <c r="D351" s="28">
        <f t="shared" si="76"/>
        <v>-2.8571428571428571E-2</v>
      </c>
      <c r="E351" s="28">
        <f t="shared" si="76"/>
        <v>0</v>
      </c>
      <c r="F351" s="28">
        <f t="shared" si="76"/>
        <v>-7.6923076923076927E-3</v>
      </c>
      <c r="G351" s="28">
        <f t="shared" si="76"/>
        <v>1.7241379310344827E-2</v>
      </c>
      <c r="H351" s="28">
        <f t="shared" si="76"/>
        <v>2.2727272727272728E-2</v>
      </c>
      <c r="I351" s="28">
        <f t="shared" si="80"/>
        <v>-2.6666666666666668E-2</v>
      </c>
      <c r="J351" s="28">
        <f t="shared" ref="J351:Y351" si="85">(J83-J84)/J84</f>
        <v>2.4844720496894408E-2</v>
      </c>
      <c r="K351" s="28">
        <f t="shared" si="85"/>
        <v>-5.1470588235294115E-2</v>
      </c>
      <c r="L351" s="28">
        <f t="shared" si="85"/>
        <v>0</v>
      </c>
      <c r="M351" s="28">
        <f t="shared" si="85"/>
        <v>-1.3333333333333334E-2</v>
      </c>
      <c r="N351" s="28">
        <f t="shared" si="85"/>
        <v>0</v>
      </c>
      <c r="O351" s="28">
        <f t="shared" si="85"/>
        <v>-7.9365079365079361E-3</v>
      </c>
      <c r="P351" s="28">
        <f t="shared" si="85"/>
        <v>0</v>
      </c>
      <c r="Q351" s="28">
        <f t="shared" si="85"/>
        <v>4.0816326530612242E-2</v>
      </c>
      <c r="R351" s="28">
        <f t="shared" si="85"/>
        <v>0.15789473684210525</v>
      </c>
      <c r="S351" s="28">
        <f t="shared" si="85"/>
        <v>-2.8571428571428571E-2</v>
      </c>
      <c r="T351" s="28">
        <f t="shared" si="85"/>
        <v>0</v>
      </c>
      <c r="U351" s="28">
        <f t="shared" si="85"/>
        <v>-5.2910052910052907E-3</v>
      </c>
      <c r="V351" s="28">
        <f t="shared" si="85"/>
        <v>8.4033613445378148E-3</v>
      </c>
      <c r="W351" s="28">
        <f t="shared" si="85"/>
        <v>0</v>
      </c>
      <c r="X351" s="28">
        <f t="shared" si="85"/>
        <v>-1.9230769230769232E-2</v>
      </c>
      <c r="Y351" s="28">
        <f t="shared" si="85"/>
        <v>0</v>
      </c>
    </row>
    <row r="352" spans="1:25" x14ac:dyDescent="0.2">
      <c r="A352" s="16">
        <v>40674</v>
      </c>
      <c r="B352" s="28">
        <f t="shared" si="76"/>
        <v>2.6880419764635044E-4</v>
      </c>
      <c r="C352" s="28">
        <f t="shared" si="76"/>
        <v>0</v>
      </c>
      <c r="D352" s="28">
        <f t="shared" si="76"/>
        <v>1.4492753623188406E-2</v>
      </c>
      <c r="E352" s="28">
        <f t="shared" si="76"/>
        <v>7.575757575757576E-3</v>
      </c>
      <c r="F352" s="28">
        <f t="shared" si="76"/>
        <v>1.5625E-2</v>
      </c>
      <c r="G352" s="28">
        <f t="shared" si="76"/>
        <v>0</v>
      </c>
      <c r="H352" s="28">
        <f t="shared" si="76"/>
        <v>-1.3452914798206279E-2</v>
      </c>
      <c r="I352" s="28">
        <f t="shared" si="80"/>
        <v>-1.3157894736842105E-2</v>
      </c>
      <c r="J352" s="28">
        <f t="shared" ref="J352:Y352" si="86">(J84-J85)/J85</f>
        <v>-1.8292682926829267E-2</v>
      </c>
      <c r="K352" s="28">
        <f t="shared" si="86"/>
        <v>5.4263565891472867E-2</v>
      </c>
      <c r="L352" s="28">
        <f t="shared" si="86"/>
        <v>0</v>
      </c>
      <c r="M352" s="28">
        <f t="shared" si="86"/>
        <v>-1.3157894736842105E-2</v>
      </c>
      <c r="N352" s="28">
        <f t="shared" si="86"/>
        <v>3.3333333333333333E-2</v>
      </c>
      <c r="O352" s="28">
        <f t="shared" si="86"/>
        <v>8.0000000000000002E-3</v>
      </c>
      <c r="P352" s="28">
        <f t="shared" si="86"/>
        <v>-1.4492753623188406E-2</v>
      </c>
      <c r="Q352" s="28">
        <f t="shared" si="86"/>
        <v>0</v>
      </c>
      <c r="R352" s="28">
        <f t="shared" si="86"/>
        <v>0</v>
      </c>
      <c r="S352" s="28">
        <f t="shared" si="86"/>
        <v>-4.1095890410958902E-2</v>
      </c>
      <c r="T352" s="28">
        <f t="shared" si="86"/>
        <v>-1.3157894736842105E-2</v>
      </c>
      <c r="U352" s="28">
        <f t="shared" si="86"/>
        <v>0</v>
      </c>
      <c r="V352" s="28">
        <f t="shared" si="86"/>
        <v>-0.34615384615384615</v>
      </c>
      <c r="W352" s="28">
        <f t="shared" si="86"/>
        <v>0</v>
      </c>
      <c r="X352" s="28">
        <f t="shared" si="86"/>
        <v>0.04</v>
      </c>
      <c r="Y352" s="28">
        <f t="shared" si="86"/>
        <v>0</v>
      </c>
    </row>
    <row r="353" spans="1:25" x14ac:dyDescent="0.2">
      <c r="A353" s="16">
        <v>40673</v>
      </c>
      <c r="B353" s="28">
        <f t="shared" si="76"/>
        <v>2.6887647277087961E-4</v>
      </c>
      <c r="C353" s="28">
        <f t="shared" si="76"/>
        <v>-2.3148148148148147E-3</v>
      </c>
      <c r="D353" s="28">
        <f t="shared" si="76"/>
        <v>0</v>
      </c>
      <c r="E353" s="28">
        <f t="shared" si="76"/>
        <v>1.5384615384615385E-2</v>
      </c>
      <c r="F353" s="28">
        <f t="shared" si="76"/>
        <v>-7.7519379844961239E-3</v>
      </c>
      <c r="G353" s="28">
        <f t="shared" si="76"/>
        <v>0</v>
      </c>
      <c r="H353" s="28">
        <f t="shared" si="76"/>
        <v>1.3636363636363636E-2</v>
      </c>
      <c r="I353" s="28">
        <f t="shared" si="80"/>
        <v>0</v>
      </c>
      <c r="J353" s="28">
        <f t="shared" ref="J353:Y353" si="87">(J85-J86)/J86</f>
        <v>0</v>
      </c>
      <c r="K353" s="28">
        <f t="shared" si="87"/>
        <v>-0.2411764705882353</v>
      </c>
      <c r="L353" s="28">
        <f t="shared" si="87"/>
        <v>0</v>
      </c>
      <c r="M353" s="28">
        <f t="shared" si="87"/>
        <v>1.3333333333333334E-2</v>
      </c>
      <c r="N353" s="28">
        <f t="shared" si="87"/>
        <v>-0.25</v>
      </c>
      <c r="O353" s="28">
        <f t="shared" si="87"/>
        <v>8.0645161290322578E-3</v>
      </c>
      <c r="P353" s="28">
        <f t="shared" si="87"/>
        <v>1.4705882352941176E-2</v>
      </c>
      <c r="Q353" s="28">
        <f t="shared" si="87"/>
        <v>0</v>
      </c>
      <c r="R353" s="28">
        <f t="shared" si="87"/>
        <v>0</v>
      </c>
      <c r="S353" s="28">
        <f t="shared" si="87"/>
        <v>1.3888888888888888E-2</v>
      </c>
      <c r="T353" s="28">
        <f t="shared" si="87"/>
        <v>2.7027027027027029E-2</v>
      </c>
      <c r="U353" s="28">
        <f t="shared" si="87"/>
        <v>-2.5773195876288658E-2</v>
      </c>
      <c r="V353" s="28">
        <f t="shared" si="87"/>
        <v>0.5423728813559322</v>
      </c>
      <c r="W353" s="28">
        <f t="shared" si="87"/>
        <v>0</v>
      </c>
      <c r="X353" s="28">
        <f t="shared" si="87"/>
        <v>0</v>
      </c>
      <c r="Y353" s="28">
        <f t="shared" si="87"/>
        <v>0</v>
      </c>
    </row>
    <row r="354" spans="1:25" x14ac:dyDescent="0.2">
      <c r="A354" s="16">
        <v>40672</v>
      </c>
      <c r="B354" s="28">
        <f t="shared" ref="B354:H363" si="88">(B86-B87)/B87</f>
        <v>8.0728059458906728E-4</v>
      </c>
      <c r="C354" s="28">
        <f t="shared" si="88"/>
        <v>0</v>
      </c>
      <c r="D354" s="28">
        <f t="shared" si="88"/>
        <v>0</v>
      </c>
      <c r="E354" s="28">
        <f t="shared" si="88"/>
        <v>4.8387096774193547E-2</v>
      </c>
      <c r="F354" s="28">
        <f t="shared" si="88"/>
        <v>7.8125E-3</v>
      </c>
      <c r="G354" s="28">
        <f t="shared" si="88"/>
        <v>0</v>
      </c>
      <c r="H354" s="28">
        <f t="shared" si="88"/>
        <v>1.8518518518518517E-2</v>
      </c>
      <c r="I354" s="28">
        <f t="shared" si="80"/>
        <v>2.7027027027027029E-2</v>
      </c>
      <c r="J354" s="28">
        <f t="shared" ref="J354:Y354" si="89">(J86-J87)/J87</f>
        <v>3.7974683544303799E-2</v>
      </c>
      <c r="K354" s="28">
        <f t="shared" si="89"/>
        <v>-0.14141414141414141</v>
      </c>
      <c r="L354" s="28">
        <f t="shared" si="89"/>
        <v>0</v>
      </c>
      <c r="M354" s="28">
        <f t="shared" si="89"/>
        <v>4.1666666666666664E-2</v>
      </c>
      <c r="N354" s="28">
        <f t="shared" si="89"/>
        <v>0.53846153846153844</v>
      </c>
      <c r="O354" s="28">
        <f t="shared" si="89"/>
        <v>-8.0000000000000002E-3</v>
      </c>
      <c r="P354" s="28">
        <f t="shared" si="89"/>
        <v>-7.2992700729927005E-3</v>
      </c>
      <c r="Q354" s="28">
        <f t="shared" si="89"/>
        <v>0</v>
      </c>
      <c r="R354" s="28">
        <f t="shared" si="89"/>
        <v>-0.13636363636363635</v>
      </c>
      <c r="S354" s="28">
        <f t="shared" si="89"/>
        <v>0</v>
      </c>
      <c r="T354" s="28">
        <f t="shared" si="89"/>
        <v>-1.3333333333333334E-2</v>
      </c>
      <c r="U354" s="28">
        <f t="shared" si="89"/>
        <v>-0.03</v>
      </c>
      <c r="V354" s="28">
        <f t="shared" si="89"/>
        <v>0</v>
      </c>
      <c r="W354" s="28">
        <f t="shared" si="89"/>
        <v>0</v>
      </c>
      <c r="X354" s="28">
        <f t="shared" si="89"/>
        <v>2.0408163265306121E-2</v>
      </c>
      <c r="Y354" s="28">
        <f t="shared" si="89"/>
        <v>0</v>
      </c>
    </row>
    <row r="355" spans="1:25" x14ac:dyDescent="0.2">
      <c r="A355" s="16">
        <v>40669</v>
      </c>
      <c r="B355" s="28">
        <f t="shared" si="88"/>
        <v>2.6916596234906521E-4</v>
      </c>
      <c r="C355" s="28">
        <f t="shared" si="88"/>
        <v>-3.3557046979865772E-2</v>
      </c>
      <c r="D355" s="28">
        <f t="shared" si="88"/>
        <v>-1.4285714285714285E-2</v>
      </c>
      <c r="E355" s="28">
        <f t="shared" si="88"/>
        <v>-1.5873015873015872E-2</v>
      </c>
      <c r="F355" s="28">
        <f t="shared" si="88"/>
        <v>-2.2900763358778626E-2</v>
      </c>
      <c r="G355" s="28">
        <f t="shared" si="88"/>
        <v>-6.4516129032258063E-2</v>
      </c>
      <c r="H355" s="28">
        <f t="shared" si="88"/>
        <v>-4.4247787610619468E-2</v>
      </c>
      <c r="I355" s="28">
        <f t="shared" si="80"/>
        <v>-8.6419753086419748E-2</v>
      </c>
      <c r="J355" s="28">
        <f t="shared" ref="J355:J386" si="90">(J87-J88)/J88</f>
        <v>-4.2424242424242427E-2</v>
      </c>
      <c r="K355" s="28">
        <v>-4.6432773362471208E-3</v>
      </c>
      <c r="L355" s="28">
        <f t="shared" ref="L355:Y355" si="91">(L87-L88)/L88</f>
        <v>0</v>
      </c>
      <c r="M355" s="28">
        <f t="shared" si="91"/>
        <v>-6.4935064935064929E-2</v>
      </c>
      <c r="N355" s="28">
        <f t="shared" si="91"/>
        <v>0</v>
      </c>
      <c r="O355" s="28">
        <f t="shared" si="91"/>
        <v>-8.0882352941176475E-2</v>
      </c>
      <c r="P355" s="28">
        <f t="shared" si="91"/>
        <v>-2.8368794326241134E-2</v>
      </c>
      <c r="Q355" s="28">
        <f t="shared" si="91"/>
        <v>2.0833333333333332E-2</v>
      </c>
      <c r="R355" s="28">
        <f t="shared" si="91"/>
        <v>-0.10204081632653061</v>
      </c>
      <c r="S355" s="28">
        <f t="shared" si="91"/>
        <v>-2.7027027027027029E-2</v>
      </c>
      <c r="T355" s="28">
        <f t="shared" si="91"/>
        <v>-6.25E-2</v>
      </c>
      <c r="U355" s="28">
        <f t="shared" si="91"/>
        <v>-2.4390243902439025E-2</v>
      </c>
      <c r="V355" s="28">
        <f t="shared" si="91"/>
        <v>-0.34806629834254144</v>
      </c>
      <c r="W355" s="28">
        <f t="shared" si="91"/>
        <v>0</v>
      </c>
      <c r="X355" s="28">
        <f t="shared" si="91"/>
        <v>-3.9215686274509803E-2</v>
      </c>
      <c r="Y355" s="28">
        <f t="shared" si="91"/>
        <v>-5.6603773584905662E-2</v>
      </c>
    </row>
    <row r="356" spans="1:25" x14ac:dyDescent="0.2">
      <c r="A356" s="16">
        <v>40668</v>
      </c>
      <c r="B356" s="28">
        <f t="shared" si="88"/>
        <v>2.6923843217076178E-4</v>
      </c>
      <c r="C356" s="28">
        <f t="shared" si="88"/>
        <v>2.9953917050691243E-2</v>
      </c>
      <c r="D356" s="28">
        <f t="shared" si="88"/>
        <v>2.9411764705882353E-2</v>
      </c>
      <c r="E356" s="28">
        <f t="shared" si="88"/>
        <v>0</v>
      </c>
      <c r="F356" s="28">
        <f t="shared" si="88"/>
        <v>-1.5037593984962405E-2</v>
      </c>
      <c r="G356" s="28">
        <f t="shared" si="88"/>
        <v>0</v>
      </c>
      <c r="H356" s="28">
        <f t="shared" si="88"/>
        <v>8.9285714285714281E-3</v>
      </c>
      <c r="I356" s="28">
        <f t="shared" si="80"/>
        <v>2.5316455696202531E-2</v>
      </c>
      <c r="J356" s="28">
        <f t="shared" si="90"/>
        <v>3.125E-2</v>
      </c>
      <c r="K356" s="28">
        <v>3.5125153017228245E-4</v>
      </c>
      <c r="L356" s="28">
        <f t="shared" ref="L356:Y356" si="92">(L88-L89)/L89</f>
        <v>0</v>
      </c>
      <c r="M356" s="28">
        <f t="shared" si="92"/>
        <v>-1.282051282051282E-2</v>
      </c>
      <c r="N356" s="28">
        <f t="shared" si="92"/>
        <v>-0.13333333333333333</v>
      </c>
      <c r="O356" s="28">
        <f t="shared" si="92"/>
        <v>-3.5460992907801421E-2</v>
      </c>
      <c r="P356" s="28">
        <f t="shared" si="92"/>
        <v>5.2238805970149252E-2</v>
      </c>
      <c r="Q356" s="28">
        <f t="shared" si="92"/>
        <v>-2.0408163265306121E-2</v>
      </c>
      <c r="R356" s="28">
        <f t="shared" si="92"/>
        <v>0.22500000000000001</v>
      </c>
      <c r="S356" s="28">
        <f t="shared" si="92"/>
        <v>0</v>
      </c>
      <c r="T356" s="28">
        <f t="shared" si="92"/>
        <v>0</v>
      </c>
      <c r="U356" s="28">
        <f t="shared" si="92"/>
        <v>0</v>
      </c>
      <c r="V356" s="28">
        <f t="shared" si="92"/>
        <v>0.54700854700854706</v>
      </c>
      <c r="W356" s="28">
        <f t="shared" si="92"/>
        <v>0</v>
      </c>
      <c r="X356" s="28">
        <f t="shared" si="92"/>
        <v>0</v>
      </c>
      <c r="Y356" s="28">
        <f t="shared" si="92"/>
        <v>0</v>
      </c>
    </row>
    <row r="357" spans="1:25" x14ac:dyDescent="0.2">
      <c r="A357" s="16">
        <v>40667</v>
      </c>
      <c r="B357" s="28">
        <f t="shared" si="88"/>
        <v>2.6931094102629013E-4</v>
      </c>
      <c r="C357" s="28">
        <f t="shared" si="88"/>
        <v>0</v>
      </c>
      <c r="D357" s="28">
        <f t="shared" si="88"/>
        <v>0</v>
      </c>
      <c r="E357" s="28">
        <f t="shared" si="88"/>
        <v>0</v>
      </c>
      <c r="F357" s="28">
        <f t="shared" si="88"/>
        <v>0</v>
      </c>
      <c r="G357" s="28">
        <f t="shared" si="88"/>
        <v>0</v>
      </c>
      <c r="H357" s="28">
        <f t="shared" si="88"/>
        <v>0</v>
      </c>
      <c r="I357" s="28">
        <f t="shared" si="80"/>
        <v>0</v>
      </c>
      <c r="J357" s="28">
        <f t="shared" si="90"/>
        <v>0</v>
      </c>
      <c r="K357" s="28">
        <v>2.7793291328753874E-4</v>
      </c>
      <c r="L357" s="28">
        <f t="shared" ref="L357:Y357" si="93">(L89-L90)/L90</f>
        <v>0</v>
      </c>
      <c r="M357" s="28">
        <f t="shared" si="93"/>
        <v>0</v>
      </c>
      <c r="N357" s="28">
        <f t="shared" si="93"/>
        <v>0</v>
      </c>
      <c r="O357" s="28">
        <f t="shared" si="93"/>
        <v>0</v>
      </c>
      <c r="P357" s="28">
        <f t="shared" si="93"/>
        <v>0</v>
      </c>
      <c r="Q357" s="28">
        <f t="shared" si="93"/>
        <v>0</v>
      </c>
      <c r="R357" s="28">
        <f t="shared" si="93"/>
        <v>0</v>
      </c>
      <c r="S357" s="28">
        <f t="shared" si="93"/>
        <v>0</v>
      </c>
      <c r="T357" s="28">
        <f t="shared" si="93"/>
        <v>0</v>
      </c>
      <c r="U357" s="28">
        <f t="shared" si="93"/>
        <v>0</v>
      </c>
      <c r="V357" s="28">
        <f t="shared" si="93"/>
        <v>0</v>
      </c>
      <c r="W357" s="28">
        <f t="shared" si="93"/>
        <v>0</v>
      </c>
      <c r="X357" s="28">
        <f t="shared" si="93"/>
        <v>0</v>
      </c>
      <c r="Y357" s="28">
        <f t="shared" si="93"/>
        <v>0</v>
      </c>
    </row>
    <row r="358" spans="1:25" x14ac:dyDescent="0.2">
      <c r="A358" s="16">
        <v>40666</v>
      </c>
      <c r="B358" s="28">
        <f t="shared" si="88"/>
        <v>2.6938348894719544E-4</v>
      </c>
      <c r="C358" s="28">
        <f t="shared" si="88"/>
        <v>-6.8649885583524023E-3</v>
      </c>
      <c r="D358" s="28">
        <f t="shared" si="88"/>
        <v>3.0303030303030304E-2</v>
      </c>
      <c r="E358" s="28">
        <f t="shared" si="88"/>
        <v>0</v>
      </c>
      <c r="F358" s="28">
        <f t="shared" si="88"/>
        <v>0</v>
      </c>
      <c r="G358" s="28">
        <f t="shared" si="88"/>
        <v>-1.5873015873015872E-2</v>
      </c>
      <c r="H358" s="28">
        <f t="shared" si="88"/>
        <v>-2.6086956521739129E-2</v>
      </c>
      <c r="I358" s="28">
        <f t="shared" si="80"/>
        <v>-4.8192771084337352E-2</v>
      </c>
      <c r="J358" s="28">
        <f t="shared" si="90"/>
        <v>2.564102564102564E-2</v>
      </c>
      <c r="K358" s="28">
        <v>-9.2042709063986407E-3</v>
      </c>
      <c r="L358" s="28">
        <f t="shared" ref="L358:Y358" si="94">(L90-L91)/L91</f>
        <v>0</v>
      </c>
      <c r="M358" s="28">
        <f t="shared" si="94"/>
        <v>0</v>
      </c>
      <c r="N358" s="28">
        <f t="shared" si="94"/>
        <v>0.15384615384615385</v>
      </c>
      <c r="O358" s="28">
        <f t="shared" si="94"/>
        <v>2.9197080291970802E-2</v>
      </c>
      <c r="P358" s="28">
        <f t="shared" si="94"/>
        <v>-2.1897810218978103E-2</v>
      </c>
      <c r="Q358" s="28">
        <f t="shared" si="94"/>
        <v>0.3611111111111111</v>
      </c>
      <c r="R358" s="28">
        <f t="shared" si="94"/>
        <v>0</v>
      </c>
      <c r="S358" s="28">
        <f t="shared" si="94"/>
        <v>2.7777777777777776E-2</v>
      </c>
      <c r="T358" s="28">
        <f t="shared" si="94"/>
        <v>0</v>
      </c>
      <c r="U358" s="28">
        <f t="shared" si="94"/>
        <v>-2.3809523809523808E-2</v>
      </c>
      <c r="V358" s="28">
        <f t="shared" si="94"/>
        <v>-0.35</v>
      </c>
      <c r="W358" s="28">
        <f t="shared" si="94"/>
        <v>0</v>
      </c>
      <c r="X358" s="28">
        <f t="shared" si="94"/>
        <v>4.0816326530612242E-2</v>
      </c>
      <c r="Y358" s="28">
        <f t="shared" si="94"/>
        <v>1.9230769230769232E-2</v>
      </c>
    </row>
    <row r="359" spans="1:25" x14ac:dyDescent="0.2">
      <c r="A359" s="16">
        <v>40665</v>
      </c>
      <c r="B359" s="28">
        <f t="shared" si="88"/>
        <v>8.0880410225440665E-4</v>
      </c>
      <c r="C359" s="28">
        <f t="shared" si="88"/>
        <v>2.3419203747072601E-2</v>
      </c>
      <c r="D359" s="28">
        <f t="shared" si="88"/>
        <v>4.7619047619047616E-2</v>
      </c>
      <c r="E359" s="28">
        <f t="shared" si="88"/>
        <v>-1.5625E-2</v>
      </c>
      <c r="F359" s="28">
        <f t="shared" si="88"/>
        <v>1.5267175572519083E-2</v>
      </c>
      <c r="G359" s="28">
        <f t="shared" si="88"/>
        <v>6.7796610169491525E-2</v>
      </c>
      <c r="H359" s="28">
        <f t="shared" si="88"/>
        <v>-8.6206896551724137E-3</v>
      </c>
      <c r="I359" s="28">
        <f t="shared" si="80"/>
        <v>0.12162162162162163</v>
      </c>
      <c r="J359" s="28">
        <f t="shared" si="90"/>
        <v>6.4516129032258064E-3</v>
      </c>
      <c r="K359" s="28">
        <v>7.7704064802258579E-3</v>
      </c>
      <c r="L359" s="28">
        <f t="shared" ref="L359:Y359" si="95">(L91-L92)/L92</f>
        <v>0</v>
      </c>
      <c r="M359" s="28">
        <f t="shared" si="95"/>
        <v>0.04</v>
      </c>
      <c r="N359" s="28">
        <f t="shared" si="95"/>
        <v>-0.35</v>
      </c>
      <c r="O359" s="28">
        <f t="shared" si="95"/>
        <v>0</v>
      </c>
      <c r="P359" s="28">
        <f t="shared" si="95"/>
        <v>0</v>
      </c>
      <c r="Q359" s="28">
        <f t="shared" si="95"/>
        <v>-0.25</v>
      </c>
      <c r="R359" s="28">
        <f t="shared" si="95"/>
        <v>0</v>
      </c>
      <c r="S359" s="28">
        <f t="shared" si="95"/>
        <v>0</v>
      </c>
      <c r="T359" s="28">
        <f t="shared" si="95"/>
        <v>6.6666666666666666E-2</v>
      </c>
      <c r="U359" s="28">
        <f t="shared" si="95"/>
        <v>2.4390243902439025E-2</v>
      </c>
      <c r="V359" s="28">
        <f t="shared" si="95"/>
        <v>0.27659574468085107</v>
      </c>
      <c r="W359" s="28">
        <f t="shared" si="95"/>
        <v>0</v>
      </c>
      <c r="X359" s="28">
        <f t="shared" si="95"/>
        <v>-3.9215686274509803E-2</v>
      </c>
      <c r="Y359" s="28">
        <f t="shared" si="95"/>
        <v>0.04</v>
      </c>
    </row>
    <row r="360" spans="1:25" x14ac:dyDescent="0.2">
      <c r="A360" s="16">
        <v>40662</v>
      </c>
      <c r="B360" s="28">
        <f t="shared" si="88"/>
        <v>2.6967407191668151E-4</v>
      </c>
      <c r="C360" s="28">
        <f t="shared" si="88"/>
        <v>-2.3364485981308409E-3</v>
      </c>
      <c r="D360" s="28">
        <f t="shared" si="88"/>
        <v>6.7796610169491525E-2</v>
      </c>
      <c r="E360" s="28">
        <f t="shared" si="88"/>
        <v>3.2258064516129031E-2</v>
      </c>
      <c r="F360" s="28">
        <f t="shared" si="88"/>
        <v>1.5503875968992248E-2</v>
      </c>
      <c r="G360" s="28">
        <f t="shared" si="88"/>
        <v>5.3571428571428568E-2</v>
      </c>
      <c r="H360" s="28">
        <f t="shared" si="88"/>
        <v>0</v>
      </c>
      <c r="I360" s="28">
        <f t="shared" si="80"/>
        <v>4.2253521126760563E-2</v>
      </c>
      <c r="J360" s="28">
        <f t="shared" si="90"/>
        <v>1.9736842105263157E-2</v>
      </c>
      <c r="K360" s="28">
        <v>2.8065624729254816E-3</v>
      </c>
      <c r="L360" s="28">
        <f t="shared" ref="L360:Y360" si="96">(L92-L93)/L93</f>
        <v>0</v>
      </c>
      <c r="M360" s="28">
        <f t="shared" si="96"/>
        <v>4.1666666666666664E-2</v>
      </c>
      <c r="N360" s="28">
        <f t="shared" si="96"/>
        <v>5.2631578947368418E-2</v>
      </c>
      <c r="O360" s="28">
        <f t="shared" si="96"/>
        <v>-7.246376811594203E-3</v>
      </c>
      <c r="P360" s="28">
        <f t="shared" si="96"/>
        <v>-7.246376811594203E-3</v>
      </c>
      <c r="Q360" s="28">
        <f t="shared" si="96"/>
        <v>0</v>
      </c>
      <c r="R360" s="28">
        <f t="shared" si="96"/>
        <v>-2.4390243902439025E-2</v>
      </c>
      <c r="S360" s="28">
        <f t="shared" si="96"/>
        <v>9.0909090909090912E-2</v>
      </c>
      <c r="T360" s="28">
        <f t="shared" si="96"/>
        <v>2.7397260273972601E-2</v>
      </c>
      <c r="U360" s="28">
        <f t="shared" si="96"/>
        <v>0</v>
      </c>
      <c r="V360" s="28">
        <f t="shared" si="96"/>
        <v>-0.22099447513812154</v>
      </c>
      <c r="W360" s="28">
        <f t="shared" si="96"/>
        <v>0</v>
      </c>
      <c r="X360" s="28">
        <f t="shared" si="96"/>
        <v>4.0816326530612242E-2</v>
      </c>
      <c r="Y360" s="28">
        <f t="shared" si="96"/>
        <v>0</v>
      </c>
    </row>
    <row r="361" spans="1:25" x14ac:dyDescent="0.2">
      <c r="A361" s="16">
        <v>40661</v>
      </c>
      <c r="B361" s="28">
        <f t="shared" si="88"/>
        <v>2.6974681563884142E-4</v>
      </c>
      <c r="C361" s="28">
        <f t="shared" si="88"/>
        <v>9.433962264150943E-3</v>
      </c>
      <c r="D361" s="28">
        <f t="shared" si="88"/>
        <v>0</v>
      </c>
      <c r="E361" s="28">
        <f t="shared" si="88"/>
        <v>-4.6153846153846156E-2</v>
      </c>
      <c r="F361" s="28">
        <f t="shared" si="88"/>
        <v>0</v>
      </c>
      <c r="G361" s="28">
        <f t="shared" si="88"/>
        <v>1.8181818181818181E-2</v>
      </c>
      <c r="H361" s="28">
        <f t="shared" si="88"/>
        <v>-8.5470085470085479E-3</v>
      </c>
      <c r="I361" s="28">
        <f t="shared" si="80"/>
        <v>4.4117647058823532E-2</v>
      </c>
      <c r="J361" s="28">
        <f t="shared" si="90"/>
        <v>-1.935483870967742E-2</v>
      </c>
      <c r="K361" s="28">
        <v>1.0512676974346442E-3</v>
      </c>
      <c r="L361" s="28">
        <f t="shared" ref="L361:Y361" si="97">(L93-L94)/L94</f>
        <v>0</v>
      </c>
      <c r="M361" s="28">
        <f t="shared" si="97"/>
        <v>2.8571428571428571E-2</v>
      </c>
      <c r="N361" s="28">
        <f t="shared" si="97"/>
        <v>0.31034482758620691</v>
      </c>
      <c r="O361" s="28">
        <f t="shared" si="97"/>
        <v>-7.1942446043165471E-3</v>
      </c>
      <c r="P361" s="28">
        <f t="shared" si="97"/>
        <v>3.7593984962406013E-2</v>
      </c>
      <c r="Q361" s="28">
        <f t="shared" si="97"/>
        <v>-0.04</v>
      </c>
      <c r="R361" s="28">
        <f t="shared" si="97"/>
        <v>-8.8888888888888892E-2</v>
      </c>
      <c r="S361" s="28">
        <f t="shared" si="97"/>
        <v>-8.3333333333333329E-2</v>
      </c>
      <c r="T361" s="28">
        <f t="shared" si="97"/>
        <v>0.10606060606060606</v>
      </c>
      <c r="U361" s="28">
        <f t="shared" si="97"/>
        <v>-6.8181818181818177E-2</v>
      </c>
      <c r="V361" s="28">
        <f t="shared" si="97"/>
        <v>5.5555555555555558E-3</v>
      </c>
      <c r="W361" s="28">
        <f t="shared" si="97"/>
        <v>0</v>
      </c>
      <c r="X361" s="28">
        <f t="shared" si="97"/>
        <v>-0.10909090909090909</v>
      </c>
      <c r="Y361" s="28">
        <f t="shared" si="97"/>
        <v>0</v>
      </c>
    </row>
    <row r="362" spans="1:25" x14ac:dyDescent="0.2">
      <c r="A362" s="16">
        <v>40660</v>
      </c>
      <c r="B362" s="28">
        <f t="shared" si="88"/>
        <v>2.6981959861636511E-4</v>
      </c>
      <c r="C362" s="28">
        <f t="shared" si="88"/>
        <v>0</v>
      </c>
      <c r="D362" s="28">
        <f t="shared" si="88"/>
        <v>5.3571428571428568E-2</v>
      </c>
      <c r="E362" s="28">
        <f t="shared" si="88"/>
        <v>0</v>
      </c>
      <c r="F362" s="28">
        <f t="shared" si="88"/>
        <v>7.8125E-3</v>
      </c>
      <c r="G362" s="28">
        <f t="shared" si="88"/>
        <v>5.7692307692307696E-2</v>
      </c>
      <c r="H362" s="28">
        <f t="shared" si="88"/>
        <v>5.8823529411764705E-2</v>
      </c>
      <c r="I362" s="28">
        <f t="shared" si="80"/>
        <v>4.6153846153846156E-2</v>
      </c>
      <c r="J362" s="28">
        <f t="shared" si="90"/>
        <v>1.3071895424836602E-2</v>
      </c>
      <c r="K362" s="28">
        <v>7.9631881362801759E-3</v>
      </c>
      <c r="L362" s="28">
        <f t="shared" ref="L362:Y362" si="98">(L94-L95)/L95</f>
        <v>0.38461538461538464</v>
      </c>
      <c r="M362" s="28">
        <f t="shared" si="98"/>
        <v>6.0606060606060608E-2</v>
      </c>
      <c r="N362" s="28">
        <f t="shared" si="98"/>
        <v>7.407407407407407E-2</v>
      </c>
      <c r="O362" s="28">
        <f t="shared" si="98"/>
        <v>2.2058823529411766E-2</v>
      </c>
      <c r="P362" s="28">
        <f t="shared" si="98"/>
        <v>0.11764705882352941</v>
      </c>
      <c r="Q362" s="28">
        <f t="shared" si="98"/>
        <v>-7.407407407407407E-2</v>
      </c>
      <c r="R362" s="28">
        <f t="shared" si="98"/>
        <v>0.125</v>
      </c>
      <c r="S362" s="28">
        <f t="shared" si="98"/>
        <v>9.0909090909090912E-2</v>
      </c>
      <c r="T362" s="28">
        <f t="shared" si="98"/>
        <v>6.4516129032258063E-2</v>
      </c>
      <c r="U362" s="28">
        <f t="shared" si="98"/>
        <v>0.12820512820512819</v>
      </c>
      <c r="V362" s="28">
        <f t="shared" si="98"/>
        <v>5.5865921787709499E-3</v>
      </c>
      <c r="W362" s="28">
        <f t="shared" si="98"/>
        <v>0</v>
      </c>
      <c r="X362" s="28">
        <f t="shared" si="98"/>
        <v>0.1</v>
      </c>
      <c r="Y362" s="28">
        <f t="shared" si="98"/>
        <v>0</v>
      </c>
    </row>
    <row r="363" spans="1:25" x14ac:dyDescent="0.2">
      <c r="A363" s="16">
        <v>40659</v>
      </c>
      <c r="B363" s="28">
        <f t="shared" si="88"/>
        <v>2.6989242088103682E-4</v>
      </c>
      <c r="C363" s="28">
        <f t="shared" si="88"/>
        <v>-4.9327354260089683E-2</v>
      </c>
      <c r="D363" s="28">
        <f t="shared" si="88"/>
        <v>-8.1967213114754092E-2</v>
      </c>
      <c r="E363" s="28">
        <f t="shared" si="88"/>
        <v>-4.4117647058823532E-2</v>
      </c>
      <c r="F363" s="28">
        <f t="shared" si="88"/>
        <v>-5.185185185185185E-2</v>
      </c>
      <c r="G363" s="28">
        <f t="shared" si="88"/>
        <v>-8.771929824561403E-2</v>
      </c>
      <c r="H363" s="28">
        <f t="shared" si="88"/>
        <v>-5.5555555555555552E-2</v>
      </c>
      <c r="I363" s="28">
        <f t="shared" si="80"/>
        <v>-5.7971014492753624E-2</v>
      </c>
      <c r="J363" s="28">
        <f t="shared" si="90"/>
        <v>-2.5477707006369428E-2</v>
      </c>
      <c r="K363" s="28">
        <v>-3.6082501438549079E-3</v>
      </c>
      <c r="L363" s="28">
        <f t="shared" ref="L363:Y363" si="99">(L95-L96)/L96</f>
        <v>0</v>
      </c>
      <c r="M363" s="28">
        <f t="shared" si="99"/>
        <v>-4.3478260869565216E-2</v>
      </c>
      <c r="N363" s="28">
        <f t="shared" si="99"/>
        <v>-6.8965517241379309E-2</v>
      </c>
      <c r="O363" s="28">
        <f t="shared" si="99"/>
        <v>6.25E-2</v>
      </c>
      <c r="P363" s="28">
        <f t="shared" si="99"/>
        <v>-6.2992125984251968E-2</v>
      </c>
      <c r="Q363" s="28">
        <f t="shared" si="99"/>
        <v>0</v>
      </c>
      <c r="R363" s="28">
        <f t="shared" si="99"/>
        <v>5.2631578947368418E-2</v>
      </c>
      <c r="S363" s="28">
        <f t="shared" si="99"/>
        <v>-2.9411764705882353E-2</v>
      </c>
      <c r="T363" s="28">
        <f t="shared" si="99"/>
        <v>-0.11428571428571428</v>
      </c>
      <c r="U363" s="28">
        <f t="shared" si="99"/>
        <v>-0.11363636363636363</v>
      </c>
      <c r="V363" s="28">
        <f t="shared" si="99"/>
        <v>0.52991452991452992</v>
      </c>
      <c r="W363" s="28">
        <f t="shared" si="99"/>
        <v>0</v>
      </c>
      <c r="X363" s="28">
        <f t="shared" si="99"/>
        <v>-1.9607843137254902E-2</v>
      </c>
      <c r="Y363" s="28">
        <f t="shared" si="99"/>
        <v>-1.9607843137254902E-2</v>
      </c>
    </row>
    <row r="364" spans="1:25" x14ac:dyDescent="0.2">
      <c r="A364" s="16">
        <v>40658</v>
      </c>
      <c r="B364" s="28">
        <f t="shared" ref="B364:H373" si="100">(B96-B97)/B97</f>
        <v>8.103333711488907E-4</v>
      </c>
      <c r="C364" s="28">
        <f t="shared" si="100"/>
        <v>3.0023094688221709E-2</v>
      </c>
      <c r="D364" s="28">
        <f t="shared" si="100"/>
        <v>-0.10294117647058823</v>
      </c>
      <c r="E364" s="28">
        <f t="shared" si="100"/>
        <v>9.6774193548387094E-2</v>
      </c>
      <c r="F364" s="28">
        <f t="shared" si="100"/>
        <v>-1.4598540145985401E-2</v>
      </c>
      <c r="G364" s="28">
        <f t="shared" si="100"/>
        <v>-3.3898305084745763E-2</v>
      </c>
      <c r="H364" s="28">
        <f t="shared" si="100"/>
        <v>0</v>
      </c>
      <c r="I364" s="28">
        <f t="shared" si="80"/>
        <v>4.5454545454545456E-2</v>
      </c>
      <c r="J364" s="28">
        <f t="shared" si="90"/>
        <v>3.2894736842105261E-2</v>
      </c>
      <c r="K364" s="28">
        <v>-3.2990623717469676E-3</v>
      </c>
      <c r="L364" s="28">
        <f t="shared" ref="L364:Y364" si="101">(L96-L97)/L97</f>
        <v>0.04</v>
      </c>
      <c r="M364" s="28">
        <f t="shared" si="101"/>
        <v>-2.8169014084507043E-2</v>
      </c>
      <c r="N364" s="28">
        <f t="shared" si="101"/>
        <v>-0.12121212121212122</v>
      </c>
      <c r="O364" s="28">
        <f t="shared" si="101"/>
        <v>-0.18471337579617833</v>
      </c>
      <c r="P364" s="28">
        <f t="shared" si="101"/>
        <v>-7.8125E-3</v>
      </c>
      <c r="Q364" s="28">
        <f t="shared" si="101"/>
        <v>-3.5714285714285712E-2</v>
      </c>
      <c r="R364" s="28">
        <f t="shared" si="101"/>
        <v>-7.3170731707317069E-2</v>
      </c>
      <c r="S364" s="28">
        <f t="shared" si="101"/>
        <v>0</v>
      </c>
      <c r="T364" s="28">
        <f t="shared" si="101"/>
        <v>-7.8947368421052627E-2</v>
      </c>
      <c r="U364" s="28">
        <f t="shared" si="101"/>
        <v>4.7619047619047616E-2</v>
      </c>
      <c r="V364" s="28">
        <f t="shared" si="101"/>
        <v>-0.34269662921348315</v>
      </c>
      <c r="W364" s="28">
        <f t="shared" si="101"/>
        <v>0</v>
      </c>
      <c r="X364" s="28">
        <f t="shared" si="101"/>
        <v>4.0816326530612242E-2</v>
      </c>
      <c r="Y364" s="28">
        <f t="shared" si="101"/>
        <v>-1.9230769230769232E-2</v>
      </c>
    </row>
    <row r="365" spans="1:25" x14ac:dyDescent="0.2">
      <c r="A365" s="16">
        <v>40655</v>
      </c>
      <c r="B365" s="28">
        <f t="shared" si="100"/>
        <v>2.7018410344808953E-4</v>
      </c>
      <c r="C365" s="28">
        <f t="shared" si="100"/>
        <v>-6.6810344827586202E-2</v>
      </c>
      <c r="D365" s="28">
        <f t="shared" si="100"/>
        <v>-8.1081081081081086E-2</v>
      </c>
      <c r="E365" s="28">
        <f t="shared" si="100"/>
        <v>-1.5873015873015872E-2</v>
      </c>
      <c r="F365" s="28">
        <f t="shared" si="100"/>
        <v>-8.0536912751677847E-2</v>
      </c>
      <c r="G365" s="28">
        <f t="shared" si="100"/>
        <v>-9.2307692307692313E-2</v>
      </c>
      <c r="H365" s="28">
        <f t="shared" si="100"/>
        <v>-7.5098814229249009E-2</v>
      </c>
      <c r="I365" s="28">
        <f t="shared" si="80"/>
        <v>-0.15384615384615385</v>
      </c>
      <c r="J365" s="28">
        <f t="shared" si="90"/>
        <v>-9.5238095238095233E-2</v>
      </c>
      <c r="K365" s="28">
        <v>0</v>
      </c>
      <c r="L365" s="28">
        <f t="shared" ref="L365:Y365" si="102">(L97-L98)/L98</f>
        <v>-0.30555555555555558</v>
      </c>
      <c r="M365" s="28">
        <f t="shared" si="102"/>
        <v>-5.3333333333333337E-2</v>
      </c>
      <c r="N365" s="28">
        <f t="shared" si="102"/>
        <v>0</v>
      </c>
      <c r="O365" s="28">
        <f t="shared" si="102"/>
        <v>-0.20304568527918782</v>
      </c>
      <c r="P365" s="28">
        <f t="shared" si="102"/>
        <v>-3.7593984962406013E-2</v>
      </c>
      <c r="Q365" s="28">
        <f t="shared" si="102"/>
        <v>0</v>
      </c>
      <c r="R365" s="28">
        <f t="shared" si="102"/>
        <v>-0.10869565217391304</v>
      </c>
      <c r="S365" s="28">
        <f t="shared" si="102"/>
        <v>1.4925373134328358E-2</v>
      </c>
      <c r="T365" s="28">
        <f t="shared" si="102"/>
        <v>-0.10588235294117647</v>
      </c>
      <c r="U365" s="28">
        <f t="shared" si="102"/>
        <v>-0.125</v>
      </c>
      <c r="V365" s="28">
        <f t="shared" si="102"/>
        <v>0.5213675213675214</v>
      </c>
      <c r="W365" s="28">
        <f t="shared" si="102"/>
        <v>-1.9607843137254902E-2</v>
      </c>
      <c r="X365" s="28">
        <f t="shared" si="102"/>
        <v>-8.4112149532710276E-2</v>
      </c>
      <c r="Y365" s="28">
        <f t="shared" si="102"/>
        <v>-1.8867924528301886E-2</v>
      </c>
    </row>
    <row r="366" spans="1:25" x14ac:dyDescent="0.2">
      <c r="A366" s="16">
        <v>40654</v>
      </c>
      <c r="B366" s="28">
        <f t="shared" si="100"/>
        <v>2.7025712262646685E-4</v>
      </c>
      <c r="C366" s="28">
        <f t="shared" si="100"/>
        <v>1.3100436681222707E-2</v>
      </c>
      <c r="D366" s="28">
        <f t="shared" si="100"/>
        <v>1.3698630136986301E-2</v>
      </c>
      <c r="E366" s="28">
        <f t="shared" si="100"/>
        <v>-7.3529411764705885E-2</v>
      </c>
      <c r="F366" s="28">
        <f t="shared" si="100"/>
        <v>0</v>
      </c>
      <c r="G366" s="28">
        <f t="shared" si="100"/>
        <v>-1.5151515151515152E-2</v>
      </c>
      <c r="H366" s="28">
        <f t="shared" si="100"/>
        <v>-1.937984496124031E-2</v>
      </c>
      <c r="I366" s="28">
        <f t="shared" si="80"/>
        <v>-7.1428571428571425E-2</v>
      </c>
      <c r="J366" s="28">
        <f t="shared" si="90"/>
        <v>-2.8901734104046242E-2</v>
      </c>
      <c r="K366" s="28">
        <v>1.6654544687937337E-3</v>
      </c>
      <c r="L366" s="28">
        <f t="shared" ref="L366:Y366" si="103">(L98-L99)/L99</f>
        <v>2.8571428571428571E-2</v>
      </c>
      <c r="M366" s="28">
        <f t="shared" si="103"/>
        <v>0</v>
      </c>
      <c r="N366" s="28">
        <f t="shared" si="103"/>
        <v>-2.9411764705882353E-2</v>
      </c>
      <c r="O366" s="28">
        <f t="shared" si="103"/>
        <v>-3.9024390243902439E-2</v>
      </c>
      <c r="P366" s="28">
        <f t="shared" si="103"/>
        <v>-2.2058823529411766E-2</v>
      </c>
      <c r="Q366" s="28">
        <f t="shared" si="103"/>
        <v>0</v>
      </c>
      <c r="R366" s="28">
        <f t="shared" si="103"/>
        <v>-0.08</v>
      </c>
      <c r="S366" s="28">
        <f t="shared" si="103"/>
        <v>0.26415094339622641</v>
      </c>
      <c r="T366" s="28">
        <f t="shared" si="103"/>
        <v>2.4096385542168676E-2</v>
      </c>
      <c r="U366" s="28">
        <f t="shared" si="103"/>
        <v>-9.4339622641509441E-2</v>
      </c>
      <c r="V366" s="28">
        <f t="shared" si="103"/>
        <v>-3.3057851239669422E-2</v>
      </c>
      <c r="W366" s="28">
        <f t="shared" si="103"/>
        <v>0</v>
      </c>
      <c r="X366" s="28">
        <f t="shared" si="103"/>
        <v>2.8846153846153848E-2</v>
      </c>
      <c r="Y366" s="28">
        <f t="shared" si="103"/>
        <v>0</v>
      </c>
    </row>
    <row r="367" spans="1:25" x14ac:dyDescent="0.2">
      <c r="A367" s="16">
        <v>40653</v>
      </c>
      <c r="B367" s="28">
        <f t="shared" si="100"/>
        <v>2.7033018128341959E-4</v>
      </c>
      <c r="C367" s="28">
        <f t="shared" si="100"/>
        <v>-1.2931034482758621E-2</v>
      </c>
      <c r="D367" s="28">
        <f t="shared" si="100"/>
        <v>-1.3513513513513514E-2</v>
      </c>
      <c r="E367" s="28">
        <f t="shared" si="100"/>
        <v>-1.4492753623188406E-2</v>
      </c>
      <c r="F367" s="28">
        <f t="shared" si="100"/>
        <v>-1.3245033112582781E-2</v>
      </c>
      <c r="G367" s="28">
        <f t="shared" si="100"/>
        <v>-2.9411764705882353E-2</v>
      </c>
      <c r="H367" s="28">
        <f t="shared" si="100"/>
        <v>-1.9011406844106463E-2</v>
      </c>
      <c r="I367" s="28">
        <f t="shared" si="80"/>
        <v>-1.1764705882352941E-2</v>
      </c>
      <c r="J367" s="28">
        <f t="shared" si="90"/>
        <v>2.3668639053254437E-2</v>
      </c>
      <c r="K367" s="28">
        <v>1.6639652793591718E-2</v>
      </c>
      <c r="L367" s="28">
        <f t="shared" ref="L367:Y367" si="104">(L99-L100)/L100</f>
        <v>0.52173913043478259</v>
      </c>
      <c r="M367" s="28">
        <f t="shared" si="104"/>
        <v>0</v>
      </c>
      <c r="N367" s="28">
        <f t="shared" si="104"/>
        <v>-2.8571428571428571E-2</v>
      </c>
      <c r="O367" s="28">
        <f t="shared" si="104"/>
        <v>-6.8181818181818177E-2</v>
      </c>
      <c r="P367" s="28">
        <f t="shared" si="104"/>
        <v>-2.1582733812949641E-2</v>
      </c>
      <c r="Q367" s="28">
        <f t="shared" si="104"/>
        <v>-3.4482758620689655E-2</v>
      </c>
      <c r="R367" s="28">
        <f t="shared" si="104"/>
        <v>-7.407407407407407E-2</v>
      </c>
      <c r="S367" s="28">
        <f t="shared" si="104"/>
        <v>-5.3571428571428568E-2</v>
      </c>
      <c r="T367" s="28">
        <f t="shared" si="104"/>
        <v>-1.1904761904761904E-2</v>
      </c>
      <c r="U367" s="28">
        <f t="shared" si="104"/>
        <v>0</v>
      </c>
      <c r="V367" s="28">
        <f t="shared" si="104"/>
        <v>2.5423728813559324E-2</v>
      </c>
      <c r="W367" s="28">
        <f t="shared" si="104"/>
        <v>0</v>
      </c>
      <c r="X367" s="28">
        <f t="shared" si="104"/>
        <v>-3.7037037037037035E-2</v>
      </c>
      <c r="Y367" s="28">
        <f t="shared" si="104"/>
        <v>0</v>
      </c>
    </row>
    <row r="368" spans="1:25" x14ac:dyDescent="0.2">
      <c r="A368" s="16">
        <v>40652</v>
      </c>
      <c r="B368" s="28">
        <f t="shared" si="100"/>
        <v>2.7040327945097322E-4</v>
      </c>
      <c r="C368" s="28">
        <f t="shared" si="100"/>
        <v>-1.276595744680851E-2</v>
      </c>
      <c r="D368" s="28">
        <f t="shared" si="100"/>
        <v>-1.3333333333333334E-2</v>
      </c>
      <c r="E368" s="28">
        <f t="shared" si="100"/>
        <v>1.4705882352941176E-2</v>
      </c>
      <c r="F368" s="28">
        <f t="shared" si="100"/>
        <v>-2.5806451612903226E-2</v>
      </c>
      <c r="G368" s="28">
        <f t="shared" si="100"/>
        <v>-2.8571428571428571E-2</v>
      </c>
      <c r="H368" s="28">
        <f t="shared" si="100"/>
        <v>-1.8656716417910446E-2</v>
      </c>
      <c r="I368" s="28">
        <f t="shared" si="80"/>
        <v>-1.1627906976744186E-2</v>
      </c>
      <c r="J368" s="28">
        <f t="shared" si="90"/>
        <v>-3.4285714285714287E-2</v>
      </c>
      <c r="K368" s="28">
        <v>1.497154601335614E-3</v>
      </c>
      <c r="L368" s="28">
        <f t="shared" ref="L368:Y368" si="105">(L100-L101)/L101</f>
        <v>0</v>
      </c>
      <c r="M368" s="28">
        <f t="shared" si="105"/>
        <v>-1.3157894736842105E-2</v>
      </c>
      <c r="N368" s="28">
        <f t="shared" si="105"/>
        <v>0</v>
      </c>
      <c r="O368" s="28">
        <f t="shared" si="105"/>
        <v>-3.2967032967032968E-2</v>
      </c>
      <c r="P368" s="28">
        <f t="shared" si="105"/>
        <v>-1.4184397163120567E-2</v>
      </c>
      <c r="Q368" s="28">
        <f t="shared" si="105"/>
        <v>0.16</v>
      </c>
      <c r="R368" s="28">
        <f t="shared" si="105"/>
        <v>3.8461538461538464E-2</v>
      </c>
      <c r="S368" s="28">
        <f t="shared" si="105"/>
        <v>5.6603773584905662E-2</v>
      </c>
      <c r="T368" s="28">
        <f t="shared" si="105"/>
        <v>1.2048192771084338E-2</v>
      </c>
      <c r="U368" s="28">
        <f t="shared" si="105"/>
        <v>0</v>
      </c>
      <c r="V368" s="28">
        <f t="shared" si="105"/>
        <v>-0.30588235294117649</v>
      </c>
      <c r="W368" s="28">
        <f t="shared" si="105"/>
        <v>0</v>
      </c>
      <c r="X368" s="28">
        <f t="shared" si="105"/>
        <v>9.3457943925233638E-3</v>
      </c>
      <c r="Y368" s="28">
        <f t="shared" si="105"/>
        <v>-1.8518518518518517E-2</v>
      </c>
    </row>
    <row r="369" spans="1:25" x14ac:dyDescent="0.2">
      <c r="A369" s="16">
        <v>40651</v>
      </c>
      <c r="B369" s="28">
        <f t="shared" si="100"/>
        <v>8.1186843401403997E-4</v>
      </c>
      <c r="C369" s="28">
        <f t="shared" si="100"/>
        <v>0</v>
      </c>
      <c r="D369" s="28">
        <f t="shared" si="100"/>
        <v>-1.3157894736842105E-2</v>
      </c>
      <c r="E369" s="28">
        <f t="shared" si="100"/>
        <v>7.0866141732283464E-2</v>
      </c>
      <c r="F369" s="28">
        <f t="shared" si="100"/>
        <v>-6.41025641025641E-3</v>
      </c>
      <c r="G369" s="28">
        <f t="shared" si="100"/>
        <v>-1.4084507042253521E-2</v>
      </c>
      <c r="H369" s="28">
        <f t="shared" si="100"/>
        <v>-1.4705882352941176E-2</v>
      </c>
      <c r="I369" s="28">
        <f t="shared" si="80"/>
        <v>1.1764705882352941E-2</v>
      </c>
      <c r="J369" s="28">
        <f t="shared" si="90"/>
        <v>-1.6853932584269662E-2</v>
      </c>
      <c r="K369" s="28">
        <v>-9.2212592916251514E-4</v>
      </c>
      <c r="L369" s="28">
        <f t="shared" ref="L369:Y369" si="106">(L101-L102)/L102</f>
        <v>-0.3235294117647059</v>
      </c>
      <c r="M369" s="28">
        <f t="shared" si="106"/>
        <v>0</v>
      </c>
      <c r="N369" s="28">
        <f t="shared" si="106"/>
        <v>0</v>
      </c>
      <c r="O369" s="28">
        <f t="shared" si="106"/>
        <v>-6.1855670103092786E-2</v>
      </c>
      <c r="P369" s="28">
        <f t="shared" si="106"/>
        <v>1.4388489208633094E-2</v>
      </c>
      <c r="Q369" s="28">
        <f t="shared" si="106"/>
        <v>-0.13793103448275862</v>
      </c>
      <c r="R369" s="28">
        <f t="shared" si="106"/>
        <v>0.15555555555555556</v>
      </c>
      <c r="S369" s="28">
        <f t="shared" si="106"/>
        <v>-3.6363636363636362E-2</v>
      </c>
      <c r="T369" s="28">
        <f t="shared" si="106"/>
        <v>9.2105263157894732E-2</v>
      </c>
      <c r="U369" s="28">
        <f t="shared" si="106"/>
        <v>-1.8518518518518517E-2</v>
      </c>
      <c r="V369" s="28">
        <f t="shared" si="106"/>
        <v>-5.5555555555555552E-2</v>
      </c>
      <c r="W369" s="28">
        <f t="shared" si="106"/>
        <v>-1.9230769230769232E-2</v>
      </c>
      <c r="X369" s="28">
        <f t="shared" si="106"/>
        <v>0</v>
      </c>
      <c r="Y369" s="28">
        <f t="shared" si="106"/>
        <v>5.8823529411764705E-2</v>
      </c>
    </row>
    <row r="370" spans="1:25" x14ac:dyDescent="0.2">
      <c r="A370" s="16">
        <v>40648</v>
      </c>
      <c r="B370" s="28">
        <f t="shared" si="100"/>
        <v>2.7069606786891813E-4</v>
      </c>
      <c r="C370" s="28">
        <f t="shared" si="100"/>
        <v>0</v>
      </c>
      <c r="D370" s="28">
        <f t="shared" si="100"/>
        <v>-2.564102564102564E-2</v>
      </c>
      <c r="E370" s="28">
        <f t="shared" si="100"/>
        <v>-7.9710144927536225E-2</v>
      </c>
      <c r="F370" s="28">
        <f t="shared" si="100"/>
        <v>0</v>
      </c>
      <c r="G370" s="28">
        <f t="shared" si="100"/>
        <v>-1.3888888888888888E-2</v>
      </c>
      <c r="H370" s="28">
        <f t="shared" si="100"/>
        <v>-3.663003663003663E-3</v>
      </c>
      <c r="I370" s="28">
        <f t="shared" si="80"/>
        <v>-0.17475728155339806</v>
      </c>
      <c r="J370" s="28">
        <f t="shared" si="90"/>
        <v>7.8787878787878782E-2</v>
      </c>
      <c r="K370" s="28">
        <v>6.0760845527754199E-3</v>
      </c>
      <c r="L370" s="28">
        <f t="shared" ref="L370:Y370" si="107">(L102-L103)/L103</f>
        <v>-5.5555555555555552E-2</v>
      </c>
      <c r="M370" s="28">
        <f t="shared" si="107"/>
        <v>0</v>
      </c>
      <c r="N370" s="28">
        <f t="shared" si="107"/>
        <v>0</v>
      </c>
      <c r="O370" s="28">
        <f t="shared" si="107"/>
        <v>2.1052631578947368E-2</v>
      </c>
      <c r="P370" s="28">
        <f t="shared" si="107"/>
        <v>7.246376811594203E-3</v>
      </c>
      <c r="Q370" s="28">
        <f t="shared" si="107"/>
        <v>0</v>
      </c>
      <c r="R370" s="28">
        <f t="shared" si="107"/>
        <v>-0.16666666666666666</v>
      </c>
      <c r="S370" s="28">
        <f t="shared" si="107"/>
        <v>-3.5087719298245612E-2</v>
      </c>
      <c r="T370" s="28">
        <f t="shared" si="107"/>
        <v>1.3333333333333334E-2</v>
      </c>
      <c r="U370" s="28">
        <f t="shared" si="107"/>
        <v>-5.2631578947368418E-2</v>
      </c>
      <c r="V370" s="28">
        <f t="shared" si="107"/>
        <v>5.5865921787709499E-3</v>
      </c>
      <c r="W370" s="28">
        <f t="shared" si="107"/>
        <v>0</v>
      </c>
      <c r="X370" s="28">
        <f t="shared" si="107"/>
        <v>0</v>
      </c>
      <c r="Y370" s="28">
        <f t="shared" si="107"/>
        <v>-1.9230769230769232E-2</v>
      </c>
    </row>
    <row r="371" spans="1:25" x14ac:dyDescent="0.2">
      <c r="A371" s="16">
        <v>40647</v>
      </c>
      <c r="B371" s="28">
        <f t="shared" si="100"/>
        <v>2.7076936407107154E-4</v>
      </c>
      <c r="C371" s="28">
        <f t="shared" si="100"/>
        <v>-8.4388185654008432E-3</v>
      </c>
      <c r="D371" s="28">
        <f t="shared" si="100"/>
        <v>0.04</v>
      </c>
      <c r="E371" s="28">
        <f t="shared" si="100"/>
        <v>-7.1942446043165471E-3</v>
      </c>
      <c r="F371" s="28">
        <f t="shared" si="100"/>
        <v>6.4516129032258064E-3</v>
      </c>
      <c r="G371" s="28">
        <f t="shared" si="100"/>
        <v>-1.3698630136986301E-2</v>
      </c>
      <c r="H371" s="28">
        <f t="shared" si="100"/>
        <v>-1.7985611510791366E-2</v>
      </c>
      <c r="I371" s="28">
        <f t="shared" si="80"/>
        <v>9.8039215686274508E-3</v>
      </c>
      <c r="J371" s="28">
        <f t="shared" si="90"/>
        <v>0</v>
      </c>
      <c r="K371" s="28">
        <v>-7.0774232074142466E-3</v>
      </c>
      <c r="L371" s="28">
        <f t="shared" ref="L371:Y371" si="108">(L103-L104)/L104</f>
        <v>0.2</v>
      </c>
      <c r="M371" s="28">
        <f t="shared" si="108"/>
        <v>-2.564102564102564E-2</v>
      </c>
      <c r="N371" s="28">
        <f t="shared" si="108"/>
        <v>9.375E-2</v>
      </c>
      <c r="O371" s="28">
        <f t="shared" si="108"/>
        <v>-0.05</v>
      </c>
      <c r="P371" s="28">
        <f t="shared" si="108"/>
        <v>0</v>
      </c>
      <c r="Q371" s="28">
        <f t="shared" si="108"/>
        <v>0</v>
      </c>
      <c r="R371" s="28">
        <f t="shared" si="108"/>
        <v>-1.8181818181818181E-2</v>
      </c>
      <c r="S371" s="28">
        <f t="shared" si="108"/>
        <v>0</v>
      </c>
      <c r="T371" s="28">
        <f t="shared" si="108"/>
        <v>0</v>
      </c>
      <c r="U371" s="28">
        <f t="shared" si="108"/>
        <v>0.2391304347826087</v>
      </c>
      <c r="V371" s="28">
        <f t="shared" si="108"/>
        <v>5.6179775280898875E-3</v>
      </c>
      <c r="W371" s="28">
        <f t="shared" si="108"/>
        <v>1.9607843137254902E-2</v>
      </c>
      <c r="X371" s="28">
        <f t="shared" si="108"/>
        <v>-9.2592592592592587E-3</v>
      </c>
      <c r="Y371" s="28">
        <f t="shared" si="108"/>
        <v>0.04</v>
      </c>
    </row>
    <row r="372" spans="1:25" x14ac:dyDescent="0.2">
      <c r="A372" s="16">
        <v>40646</v>
      </c>
      <c r="B372" s="28">
        <f t="shared" si="100"/>
        <v>2.7084269997670754E-4</v>
      </c>
      <c r="C372" s="28">
        <f t="shared" si="100"/>
        <v>1.0660980810234541E-2</v>
      </c>
      <c r="D372" s="28">
        <f t="shared" si="100"/>
        <v>-1.3157894736842105E-2</v>
      </c>
      <c r="E372" s="28">
        <f t="shared" si="100"/>
        <v>-7.1428571428571426E-3</v>
      </c>
      <c r="F372" s="28">
        <f t="shared" si="100"/>
        <v>0</v>
      </c>
      <c r="G372" s="28">
        <f t="shared" si="100"/>
        <v>-1.3513513513513514E-2</v>
      </c>
      <c r="H372" s="28">
        <f t="shared" si="100"/>
        <v>0</v>
      </c>
      <c r="I372" s="28">
        <f t="shared" si="80"/>
        <v>-3.7735849056603772E-2</v>
      </c>
      <c r="J372" s="28">
        <f t="shared" si="90"/>
        <v>1.2269938650306749E-2</v>
      </c>
      <c r="K372" s="28">
        <v>4.0814899858303564E-3</v>
      </c>
      <c r="L372" s="28">
        <f t="shared" ref="L372:Y372" si="109">(L104-L105)/L105</f>
        <v>0.30434782608695654</v>
      </c>
      <c r="M372" s="28">
        <f t="shared" si="109"/>
        <v>0</v>
      </c>
      <c r="N372" s="28">
        <f t="shared" si="109"/>
        <v>0</v>
      </c>
      <c r="O372" s="28">
        <f t="shared" si="109"/>
        <v>7.5268817204301078E-2</v>
      </c>
      <c r="P372" s="28">
        <f t="shared" si="109"/>
        <v>-2.1276595744680851E-2</v>
      </c>
      <c r="Q372" s="28">
        <f t="shared" si="109"/>
        <v>0</v>
      </c>
      <c r="R372" s="28">
        <f t="shared" si="109"/>
        <v>-5.1724137931034482E-2</v>
      </c>
      <c r="S372" s="28">
        <f t="shared" si="109"/>
        <v>5.5555555555555552E-2</v>
      </c>
      <c r="T372" s="28">
        <f t="shared" si="109"/>
        <v>1.3513513513513514E-2</v>
      </c>
      <c r="U372" s="28">
        <f t="shared" si="109"/>
        <v>0</v>
      </c>
      <c r="V372" s="28">
        <f t="shared" si="109"/>
        <v>-5.5865921787709499E-3</v>
      </c>
      <c r="W372" s="28">
        <f t="shared" si="109"/>
        <v>-1.9230769230769232E-2</v>
      </c>
      <c r="X372" s="28">
        <f t="shared" si="109"/>
        <v>-9.1743119266055051E-3</v>
      </c>
      <c r="Y372" s="28">
        <f t="shared" si="109"/>
        <v>0</v>
      </c>
    </row>
    <row r="373" spans="1:25" x14ac:dyDescent="0.2">
      <c r="A373" s="16">
        <v>40645</v>
      </c>
      <c r="B373" s="28">
        <f t="shared" si="100"/>
        <v>2.7091607561809502E-4</v>
      </c>
      <c r="C373" s="28">
        <f t="shared" si="100"/>
        <v>4.2826552462526769E-3</v>
      </c>
      <c r="D373" s="28">
        <f t="shared" si="100"/>
        <v>0</v>
      </c>
      <c r="E373" s="28">
        <f t="shared" si="100"/>
        <v>0</v>
      </c>
      <c r="F373" s="28">
        <f t="shared" si="100"/>
        <v>-6.41025641025641E-3</v>
      </c>
      <c r="G373" s="28">
        <f t="shared" si="100"/>
        <v>0</v>
      </c>
      <c r="H373" s="28">
        <f t="shared" si="100"/>
        <v>-3.5842293906810036E-3</v>
      </c>
      <c r="I373" s="28">
        <f t="shared" si="80"/>
        <v>7.0707070707070704E-2</v>
      </c>
      <c r="J373" s="28">
        <f t="shared" si="90"/>
        <v>-1.8072289156626505E-2</v>
      </c>
      <c r="K373" s="28">
        <v>-7.1038805715140331E-3</v>
      </c>
      <c r="L373" s="28">
        <f t="shared" ref="L373:Y373" si="110">(L105-L106)/L106</f>
        <v>-0.23333333333333334</v>
      </c>
      <c r="M373" s="28">
        <f t="shared" si="110"/>
        <v>0.04</v>
      </c>
      <c r="N373" s="28">
        <f t="shared" si="110"/>
        <v>-5.8823529411764705E-2</v>
      </c>
      <c r="O373" s="28">
        <f t="shared" si="110"/>
        <v>0.24331550802139038</v>
      </c>
      <c r="P373" s="28">
        <f t="shared" si="110"/>
        <v>7.1428571428571426E-3</v>
      </c>
      <c r="Q373" s="28">
        <f t="shared" si="110"/>
        <v>0</v>
      </c>
      <c r="R373" s="28">
        <f t="shared" si="110"/>
        <v>5.4545454545454543E-2</v>
      </c>
      <c r="S373" s="28">
        <f t="shared" si="110"/>
        <v>0</v>
      </c>
      <c r="T373" s="28">
        <f t="shared" si="110"/>
        <v>4.2253521126760563E-2</v>
      </c>
      <c r="U373" s="28">
        <f t="shared" si="110"/>
        <v>-2.1276595744680851E-2</v>
      </c>
      <c r="V373" s="28">
        <f t="shared" si="110"/>
        <v>5.6179775280898875E-3</v>
      </c>
      <c r="W373" s="28">
        <f t="shared" si="110"/>
        <v>-8.771929824561403E-2</v>
      </c>
      <c r="X373" s="28">
        <f t="shared" si="110"/>
        <v>1.8691588785046728E-2</v>
      </c>
      <c r="Y373" s="28">
        <f t="shared" si="110"/>
        <v>0</v>
      </c>
    </row>
    <row r="374" spans="1:25" x14ac:dyDescent="0.2">
      <c r="A374" s="16">
        <v>40644</v>
      </c>
      <c r="B374" s="28">
        <f t="shared" ref="B374:H383" si="111">(B106-B107)/B107</f>
        <v>8.1340932383994278E-4</v>
      </c>
      <c r="C374" s="28">
        <f t="shared" si="111"/>
        <v>6.4655172413793103E-3</v>
      </c>
      <c r="D374" s="28">
        <f t="shared" si="111"/>
        <v>-3.7974683544303799E-2</v>
      </c>
      <c r="E374" s="28">
        <f t="shared" si="111"/>
        <v>-1.4084507042253521E-2</v>
      </c>
      <c r="F374" s="28">
        <f t="shared" si="111"/>
        <v>6.4516129032258064E-3</v>
      </c>
      <c r="G374" s="28">
        <f t="shared" si="111"/>
        <v>-1.3333333333333334E-2</v>
      </c>
      <c r="H374" s="28">
        <f t="shared" si="111"/>
        <v>1.824817518248175E-2</v>
      </c>
      <c r="I374" s="28">
        <f t="shared" si="80"/>
        <v>3.125E-2</v>
      </c>
      <c r="J374" s="28">
        <f t="shared" si="90"/>
        <v>-5.9880239520958087E-3</v>
      </c>
      <c r="K374" s="28">
        <v>1.0770188758916675E-3</v>
      </c>
      <c r="L374" s="28">
        <f t="shared" ref="L374:Y374" si="112">(L106-L107)/L107</f>
        <v>-0.14285714285714285</v>
      </c>
      <c r="M374" s="28">
        <f t="shared" si="112"/>
        <v>4.1666666666666664E-2</v>
      </c>
      <c r="N374" s="28">
        <f t="shared" si="112"/>
        <v>-0.19047619047619047</v>
      </c>
      <c r="O374" s="28">
        <f t="shared" si="112"/>
        <v>0.24666666666666667</v>
      </c>
      <c r="P374" s="28">
        <f t="shared" si="112"/>
        <v>0</v>
      </c>
      <c r="Q374" s="28">
        <f t="shared" si="112"/>
        <v>0</v>
      </c>
      <c r="R374" s="28">
        <f t="shared" si="112"/>
        <v>0.14583333333333334</v>
      </c>
      <c r="S374" s="28">
        <f t="shared" si="112"/>
        <v>1.8867924528301886E-2</v>
      </c>
      <c r="T374" s="28">
        <f t="shared" si="112"/>
        <v>-2.7397260273972601E-2</v>
      </c>
      <c r="U374" s="28">
        <f t="shared" si="112"/>
        <v>0.14634146341463414</v>
      </c>
      <c r="V374" s="28">
        <f t="shared" si="112"/>
        <v>5.6497175141242938E-3</v>
      </c>
      <c r="W374" s="28">
        <f t="shared" si="112"/>
        <v>-0.05</v>
      </c>
      <c r="X374" s="28">
        <f t="shared" si="112"/>
        <v>-8.5470085470085472E-2</v>
      </c>
      <c r="Y374" s="28">
        <f t="shared" si="112"/>
        <v>0</v>
      </c>
    </row>
    <row r="375" spans="1:25" x14ac:dyDescent="0.2">
      <c r="A375" s="16">
        <v>40641</v>
      </c>
      <c r="B375" s="28">
        <f t="shared" si="111"/>
        <v>2.712099761877641E-4</v>
      </c>
      <c r="C375" s="28">
        <f t="shared" si="111"/>
        <v>6.5075921908893707E-3</v>
      </c>
      <c r="D375" s="28">
        <f t="shared" si="111"/>
        <v>0</v>
      </c>
      <c r="E375" s="28">
        <f t="shared" si="111"/>
        <v>0</v>
      </c>
      <c r="F375" s="28">
        <f t="shared" si="111"/>
        <v>-1.8987341772151899E-2</v>
      </c>
      <c r="G375" s="28">
        <f t="shared" si="111"/>
        <v>0</v>
      </c>
      <c r="H375" s="28">
        <f t="shared" si="111"/>
        <v>-7.246376811594203E-3</v>
      </c>
      <c r="I375" s="28">
        <f t="shared" si="80"/>
        <v>7.8651685393258425E-2</v>
      </c>
      <c r="J375" s="28">
        <f t="shared" si="90"/>
        <v>1.2121212121212121E-2</v>
      </c>
      <c r="K375" s="28">
        <v>3.0102557779219368E-3</v>
      </c>
      <c r="L375" s="28">
        <f t="shared" ref="L375:Y375" si="113">(L107-L108)/L108</f>
        <v>2.9411764705882353E-2</v>
      </c>
      <c r="M375" s="28">
        <f t="shared" si="113"/>
        <v>-5.2631578947368418E-2</v>
      </c>
      <c r="N375" s="28">
        <f t="shared" si="113"/>
        <v>0.3125</v>
      </c>
      <c r="O375" s="28">
        <f t="shared" si="113"/>
        <v>0.25</v>
      </c>
      <c r="P375" s="28">
        <f t="shared" si="113"/>
        <v>2.1897810218978103E-2</v>
      </c>
      <c r="Q375" s="28">
        <f t="shared" si="113"/>
        <v>-1.6949152542372881E-2</v>
      </c>
      <c r="R375" s="28">
        <f t="shared" si="113"/>
        <v>0.33333333333333331</v>
      </c>
      <c r="S375" s="28">
        <f t="shared" si="113"/>
        <v>-5.3571428571428568E-2</v>
      </c>
      <c r="T375" s="28">
        <f t="shared" si="113"/>
        <v>0</v>
      </c>
      <c r="U375" s="28">
        <f t="shared" si="113"/>
        <v>0</v>
      </c>
      <c r="V375" s="28">
        <f t="shared" si="113"/>
        <v>0</v>
      </c>
      <c r="W375" s="28">
        <f t="shared" si="113"/>
        <v>-1.6393442622950821E-2</v>
      </c>
      <c r="X375" s="28">
        <f t="shared" si="113"/>
        <v>0.10377358490566038</v>
      </c>
      <c r="Y375" s="28">
        <f t="shared" si="113"/>
        <v>0</v>
      </c>
    </row>
    <row r="376" spans="1:25" x14ac:dyDescent="0.2">
      <c r="A376" s="16">
        <v>40640</v>
      </c>
      <c r="B376" s="28">
        <f t="shared" si="111"/>
        <v>2.712835509931691E-4</v>
      </c>
      <c r="C376" s="28">
        <f t="shared" si="111"/>
        <v>2.1739130434782609E-3</v>
      </c>
      <c r="D376" s="28">
        <f t="shared" si="111"/>
        <v>0</v>
      </c>
      <c r="E376" s="28">
        <f t="shared" si="111"/>
        <v>0.12698412698412698</v>
      </c>
      <c r="F376" s="28">
        <f t="shared" si="111"/>
        <v>0</v>
      </c>
      <c r="G376" s="28">
        <f t="shared" si="111"/>
        <v>0</v>
      </c>
      <c r="H376" s="28">
        <f t="shared" si="111"/>
        <v>7.2992700729927005E-3</v>
      </c>
      <c r="I376" s="28">
        <f t="shared" si="80"/>
        <v>-3.2608695652173912E-2</v>
      </c>
      <c r="J376" s="28">
        <f t="shared" si="90"/>
        <v>0</v>
      </c>
      <c r="K376" s="28">
        <v>7.4574816245499896E-4</v>
      </c>
      <c r="L376" s="28">
        <f t="shared" ref="L376:Y376" si="114">(L108-L109)/L109</f>
        <v>6.25E-2</v>
      </c>
      <c r="M376" s="28">
        <f t="shared" si="114"/>
        <v>-2.564102564102564E-2</v>
      </c>
      <c r="N376" s="28">
        <f t="shared" si="114"/>
        <v>0</v>
      </c>
      <c r="O376" s="28">
        <f t="shared" si="114"/>
        <v>-1.6393442622950821E-2</v>
      </c>
      <c r="P376" s="28">
        <f t="shared" si="114"/>
        <v>-7.246376811594203E-3</v>
      </c>
      <c r="Q376" s="28">
        <f t="shared" si="114"/>
        <v>1.7241379310344827E-2</v>
      </c>
      <c r="R376" s="28">
        <f t="shared" si="114"/>
        <v>2.8571428571428571E-2</v>
      </c>
      <c r="S376" s="28">
        <f t="shared" si="114"/>
        <v>5.6603773584905662E-2</v>
      </c>
      <c r="T376" s="28">
        <f t="shared" si="114"/>
        <v>-1.3513513513513514E-2</v>
      </c>
      <c r="U376" s="28">
        <f t="shared" si="114"/>
        <v>7.3298429319371722E-2</v>
      </c>
      <c r="V376" s="28">
        <f t="shared" si="114"/>
        <v>0</v>
      </c>
      <c r="W376" s="28">
        <f t="shared" si="114"/>
        <v>-3.1746031746031744E-2</v>
      </c>
      <c r="X376" s="28">
        <f t="shared" si="114"/>
        <v>-9.3457943925233638E-3</v>
      </c>
      <c r="Y376" s="28">
        <f t="shared" si="114"/>
        <v>0</v>
      </c>
    </row>
    <row r="377" spans="1:25" x14ac:dyDescent="0.2">
      <c r="A377" s="16">
        <v>40639</v>
      </c>
      <c r="B377" s="28">
        <f t="shared" si="111"/>
        <v>2.7135716572867542E-4</v>
      </c>
      <c r="C377" s="28">
        <f t="shared" si="111"/>
        <v>8.771929824561403E-3</v>
      </c>
      <c r="D377" s="28">
        <f t="shared" si="111"/>
        <v>-3.6585365853658534E-2</v>
      </c>
      <c r="E377" s="28">
        <f t="shared" si="111"/>
        <v>0</v>
      </c>
      <c r="F377" s="28">
        <f t="shared" si="111"/>
        <v>-6.2893081761006293E-3</v>
      </c>
      <c r="G377" s="28">
        <f t="shared" si="111"/>
        <v>0</v>
      </c>
      <c r="H377" s="28">
        <f t="shared" si="111"/>
        <v>-3.6363636363636364E-3</v>
      </c>
      <c r="I377" s="28">
        <f t="shared" si="80"/>
        <v>2.2222222222222223E-2</v>
      </c>
      <c r="J377" s="28">
        <f t="shared" si="90"/>
        <v>2.4844720496894408E-2</v>
      </c>
      <c r="K377" s="28">
        <v>1.1356668855163168E-2</v>
      </c>
      <c r="L377" s="28">
        <f t="shared" ref="L377:Y377" si="115">(L109-L110)/L110</f>
        <v>6.6666666666666666E-2</v>
      </c>
      <c r="M377" s="28">
        <f t="shared" si="115"/>
        <v>0</v>
      </c>
      <c r="N377" s="28">
        <f t="shared" si="115"/>
        <v>-0.23809523809523808</v>
      </c>
      <c r="O377" s="28">
        <f t="shared" si="115"/>
        <v>9.90990990990991E-2</v>
      </c>
      <c r="P377" s="28">
        <f t="shared" si="115"/>
        <v>0</v>
      </c>
      <c r="Q377" s="28">
        <f t="shared" si="115"/>
        <v>0</v>
      </c>
      <c r="R377" s="28">
        <f t="shared" si="115"/>
        <v>-0.20454545454545456</v>
      </c>
      <c r="S377" s="28">
        <f t="shared" si="115"/>
        <v>0</v>
      </c>
      <c r="T377" s="28">
        <f t="shared" si="115"/>
        <v>0</v>
      </c>
      <c r="U377" s="28">
        <f t="shared" si="115"/>
        <v>5.263157894736842E-3</v>
      </c>
      <c r="V377" s="28">
        <f t="shared" si="115"/>
        <v>0.17218543046357615</v>
      </c>
      <c r="W377" s="28">
        <f t="shared" si="115"/>
        <v>-1.5625E-2</v>
      </c>
      <c r="X377" s="28">
        <f t="shared" si="115"/>
        <v>-9.2592592592592587E-3</v>
      </c>
      <c r="Y377" s="28">
        <f t="shared" si="115"/>
        <v>0</v>
      </c>
    </row>
    <row r="378" spans="1:25" x14ac:dyDescent="0.2">
      <c r="A378" s="16">
        <v>40638</v>
      </c>
      <c r="B378" s="28">
        <f t="shared" si="111"/>
        <v>2.7143082042679781E-4</v>
      </c>
      <c r="C378" s="28">
        <f t="shared" si="111"/>
        <v>-6.5359477124183009E-3</v>
      </c>
      <c r="D378" s="28">
        <f t="shared" si="111"/>
        <v>-1.2048192771084338E-2</v>
      </c>
      <c r="E378" s="28">
        <f t="shared" si="111"/>
        <v>0</v>
      </c>
      <c r="F378" s="28">
        <f t="shared" si="111"/>
        <v>3.9215686274509803E-2</v>
      </c>
      <c r="G378" s="28">
        <f t="shared" si="111"/>
        <v>0</v>
      </c>
      <c r="H378" s="28">
        <f t="shared" si="111"/>
        <v>1.1029411764705883E-2</v>
      </c>
      <c r="I378" s="28">
        <f t="shared" si="80"/>
        <v>0.125</v>
      </c>
      <c r="J378" s="28">
        <f t="shared" si="90"/>
        <v>-1.2269938650306749E-2</v>
      </c>
      <c r="K378" s="28">
        <f t="shared" ref="K378:K409" si="116">(K110-K111)/K111</f>
        <v>4.8128342245989303E-2</v>
      </c>
      <c r="L378" s="28">
        <f t="shared" ref="L378:Y378" si="117">(L110-L111)/L111</f>
        <v>-3.2258064516129031E-2</v>
      </c>
      <c r="M378" s="28">
        <f t="shared" si="117"/>
        <v>-2.5000000000000001E-2</v>
      </c>
      <c r="N378" s="28">
        <f t="shared" si="117"/>
        <v>0</v>
      </c>
      <c r="O378" s="28">
        <f t="shared" si="117"/>
        <v>-9.0163934426229511E-2</v>
      </c>
      <c r="P378" s="28">
        <f t="shared" si="117"/>
        <v>-7.1942446043165471E-3</v>
      </c>
      <c r="Q378" s="28">
        <f t="shared" si="117"/>
        <v>0</v>
      </c>
      <c r="R378" s="28">
        <f t="shared" si="117"/>
        <v>0.1</v>
      </c>
      <c r="S378" s="28">
        <f t="shared" si="117"/>
        <v>-3.6363636363636362E-2</v>
      </c>
      <c r="T378" s="28">
        <f t="shared" si="117"/>
        <v>-0.10843373493975904</v>
      </c>
      <c r="U378" s="28">
        <f t="shared" si="117"/>
        <v>2.1505376344086023E-2</v>
      </c>
      <c r="V378" s="28">
        <f t="shared" si="117"/>
        <v>-0.14204545454545456</v>
      </c>
      <c r="W378" s="28">
        <f t="shared" si="117"/>
        <v>-1.5384615384615385E-2</v>
      </c>
      <c r="X378" s="28">
        <f t="shared" si="117"/>
        <v>-0.1</v>
      </c>
      <c r="Y378" s="28">
        <f t="shared" si="117"/>
        <v>0</v>
      </c>
    </row>
    <row r="379" spans="1:25" x14ac:dyDescent="0.2">
      <c r="A379" s="16">
        <v>40637</v>
      </c>
      <c r="B379" s="28">
        <f t="shared" si="111"/>
        <v>8.1495607386761855E-4</v>
      </c>
      <c r="C379" s="28">
        <f t="shared" si="111"/>
        <v>0</v>
      </c>
      <c r="D379" s="28">
        <f t="shared" si="111"/>
        <v>2.4691358024691357E-2</v>
      </c>
      <c r="E379" s="28">
        <f t="shared" si="111"/>
        <v>1.6129032258064516E-2</v>
      </c>
      <c r="F379" s="28">
        <f t="shared" si="111"/>
        <v>-2.5477707006369428E-2</v>
      </c>
      <c r="G379" s="28">
        <f t="shared" si="111"/>
        <v>1.3513513513513514E-2</v>
      </c>
      <c r="H379" s="28">
        <f t="shared" si="111"/>
        <v>-2.1582733812949641E-2</v>
      </c>
      <c r="I379" s="28">
        <f t="shared" ref="I379:I410" si="118">(I111-I112)/I112</f>
        <v>-2.4390243902439025E-2</v>
      </c>
      <c r="J379" s="28">
        <f t="shared" si="90"/>
        <v>-1.2121212121212121E-2</v>
      </c>
      <c r="K379" s="28">
        <f t="shared" si="116"/>
        <v>-1.0582010582010581E-2</v>
      </c>
      <c r="L379" s="28">
        <f t="shared" ref="L379:Y379" si="119">(L111-L112)/L112</f>
        <v>0</v>
      </c>
      <c r="M379" s="28">
        <f t="shared" si="119"/>
        <v>1.2658227848101266E-2</v>
      </c>
      <c r="N379" s="28">
        <f t="shared" si="119"/>
        <v>0</v>
      </c>
      <c r="O379" s="28">
        <f t="shared" si="119"/>
        <v>0.16190476190476191</v>
      </c>
      <c r="P379" s="28">
        <f t="shared" si="119"/>
        <v>-2.1126760563380281E-2</v>
      </c>
      <c r="Q379" s="28">
        <f t="shared" si="119"/>
        <v>0</v>
      </c>
      <c r="R379" s="28">
        <f t="shared" si="119"/>
        <v>-0.13043478260869565</v>
      </c>
      <c r="S379" s="28">
        <f t="shared" si="119"/>
        <v>0</v>
      </c>
      <c r="T379" s="28">
        <f t="shared" si="119"/>
        <v>-9.7826086956521743E-2</v>
      </c>
      <c r="U379" s="28">
        <f t="shared" si="119"/>
        <v>-2.6178010471204188E-2</v>
      </c>
      <c r="V379" s="28">
        <f t="shared" si="119"/>
        <v>-5.6497175141242938E-3</v>
      </c>
      <c r="W379" s="28">
        <f t="shared" si="119"/>
        <v>1.5625E-2</v>
      </c>
      <c r="X379" s="28">
        <f t="shared" si="119"/>
        <v>0</v>
      </c>
      <c r="Y379" s="28">
        <f t="shared" si="119"/>
        <v>0</v>
      </c>
    </row>
    <row r="380" spans="1:25" x14ac:dyDescent="0.2">
      <c r="A380" s="16">
        <v>40634</v>
      </c>
      <c r="B380" s="28">
        <f t="shared" si="111"/>
        <v>2.7172583949698116E-4</v>
      </c>
      <c r="C380" s="28">
        <f t="shared" si="111"/>
        <v>6.5789473684210523E-3</v>
      </c>
      <c r="D380" s="28">
        <f t="shared" si="111"/>
        <v>0.15714285714285714</v>
      </c>
      <c r="E380" s="28">
        <f t="shared" si="111"/>
        <v>-1.5873015873015872E-2</v>
      </c>
      <c r="F380" s="28">
        <f t="shared" si="111"/>
        <v>3.9735099337748346E-2</v>
      </c>
      <c r="G380" s="28">
        <f t="shared" si="111"/>
        <v>0</v>
      </c>
      <c r="H380" s="28">
        <f t="shared" si="111"/>
        <v>-7.1428571428571426E-3</v>
      </c>
      <c r="I380" s="28">
        <f t="shared" si="118"/>
        <v>-1.2048192771084338E-2</v>
      </c>
      <c r="J380" s="28">
        <f t="shared" si="90"/>
        <v>6.0975609756097563E-3</v>
      </c>
      <c r="K380" s="28">
        <f t="shared" si="116"/>
        <v>-1.0471204188481676E-2</v>
      </c>
      <c r="L380" s="28">
        <f t="shared" ref="L380:Y380" si="120">(L112-L113)/L113</f>
        <v>0</v>
      </c>
      <c r="M380" s="28">
        <f t="shared" si="120"/>
        <v>2.5974025974025976E-2</v>
      </c>
      <c r="N380" s="28">
        <f t="shared" si="120"/>
        <v>0.16666666666666666</v>
      </c>
      <c r="O380" s="28">
        <f t="shared" si="120"/>
        <v>-6.25E-2</v>
      </c>
      <c r="P380" s="28">
        <f t="shared" si="120"/>
        <v>0</v>
      </c>
      <c r="Q380" s="28">
        <f t="shared" si="120"/>
        <v>0</v>
      </c>
      <c r="R380" s="28">
        <f t="shared" si="120"/>
        <v>0</v>
      </c>
      <c r="S380" s="28">
        <f t="shared" si="120"/>
        <v>-1.7857142857142856E-2</v>
      </c>
      <c r="T380" s="28">
        <f t="shared" si="120"/>
        <v>-2.1276595744680851E-2</v>
      </c>
      <c r="U380" s="28">
        <f t="shared" si="120"/>
        <v>-0.13181818181818181</v>
      </c>
      <c r="V380" s="28">
        <f t="shared" si="120"/>
        <v>0.13461538461538461</v>
      </c>
      <c r="W380" s="28">
        <f t="shared" si="120"/>
        <v>4.9180327868852458E-2</v>
      </c>
      <c r="X380" s="28">
        <f t="shared" si="120"/>
        <v>0</v>
      </c>
      <c r="Y380" s="28">
        <f t="shared" si="120"/>
        <v>0</v>
      </c>
    </row>
    <row r="381" spans="1:25" x14ac:dyDescent="0.2">
      <c r="A381" s="16">
        <v>40633</v>
      </c>
      <c r="B381" s="28">
        <f t="shared" si="111"/>
        <v>2.7179969449714342E-4</v>
      </c>
      <c r="C381" s="28">
        <f t="shared" si="111"/>
        <v>-1.2987012987012988E-2</v>
      </c>
      <c r="D381" s="28">
        <f t="shared" si="111"/>
        <v>-1.4084507042253521E-2</v>
      </c>
      <c r="E381" s="28">
        <f t="shared" si="111"/>
        <v>0.05</v>
      </c>
      <c r="F381" s="28">
        <f t="shared" si="111"/>
        <v>-2.5806451612903226E-2</v>
      </c>
      <c r="G381" s="28">
        <f t="shared" si="111"/>
        <v>-1.3333333333333334E-2</v>
      </c>
      <c r="H381" s="28">
        <f t="shared" si="111"/>
        <v>2.1897810218978103E-2</v>
      </c>
      <c r="I381" s="28">
        <f t="shared" si="118"/>
        <v>9.2105263157894732E-2</v>
      </c>
      <c r="J381" s="28">
        <f t="shared" si="90"/>
        <v>1.8633540372670808E-2</v>
      </c>
      <c r="K381" s="28">
        <f t="shared" si="116"/>
        <v>2.6881720430107527E-2</v>
      </c>
      <c r="L381" s="28">
        <f t="shared" ref="L381:Y381" si="121">(L113-L114)/L114</f>
        <v>0</v>
      </c>
      <c r="M381" s="28">
        <f t="shared" si="121"/>
        <v>-1.282051282051282E-2</v>
      </c>
      <c r="N381" s="28">
        <f t="shared" si="121"/>
        <v>0.125</v>
      </c>
      <c r="O381" s="28">
        <f t="shared" si="121"/>
        <v>7.6923076923076927E-2</v>
      </c>
      <c r="P381" s="28">
        <f t="shared" si="121"/>
        <v>0</v>
      </c>
      <c r="Q381" s="28">
        <f t="shared" si="121"/>
        <v>0</v>
      </c>
      <c r="R381" s="28">
        <f t="shared" si="121"/>
        <v>4.5454545454545456E-2</v>
      </c>
      <c r="S381" s="28">
        <f t="shared" si="121"/>
        <v>5.6603773584905662E-2</v>
      </c>
      <c r="T381" s="28">
        <f t="shared" si="121"/>
        <v>-4.0816326530612242E-2</v>
      </c>
      <c r="U381" s="28">
        <f t="shared" si="121"/>
        <v>2.3255813953488372E-2</v>
      </c>
      <c r="V381" s="28">
        <f t="shared" si="121"/>
        <v>0.19083969465648856</v>
      </c>
      <c r="W381" s="28">
        <f t="shared" si="121"/>
        <v>-6.1538461538461542E-2</v>
      </c>
      <c r="X381" s="28">
        <f t="shared" si="121"/>
        <v>0</v>
      </c>
      <c r="Y381" s="28">
        <f t="shared" si="121"/>
        <v>0</v>
      </c>
    </row>
    <row r="382" spans="1:25" x14ac:dyDescent="0.2">
      <c r="A382" s="16">
        <v>40632</v>
      </c>
      <c r="B382" s="28">
        <f t="shared" si="111"/>
        <v>2.718735896557537E-4</v>
      </c>
      <c r="C382" s="28">
        <f t="shared" si="111"/>
        <v>8.7336244541484712E-3</v>
      </c>
      <c r="D382" s="28">
        <f t="shared" si="111"/>
        <v>4.4117647058823532E-2</v>
      </c>
      <c r="E382" s="28">
        <f t="shared" si="111"/>
        <v>0</v>
      </c>
      <c r="F382" s="28">
        <f t="shared" si="111"/>
        <v>-1.2738853503184714E-2</v>
      </c>
      <c r="G382" s="28">
        <f t="shared" si="111"/>
        <v>0</v>
      </c>
      <c r="H382" s="28">
        <f t="shared" si="111"/>
        <v>3.663003663003663E-3</v>
      </c>
      <c r="I382" s="28">
        <f t="shared" si="118"/>
        <v>0.16923076923076924</v>
      </c>
      <c r="J382" s="28">
        <f t="shared" si="90"/>
        <v>-2.4242424242424242E-2</v>
      </c>
      <c r="K382" s="28">
        <f t="shared" si="116"/>
        <v>-5.3475935828877002E-3</v>
      </c>
      <c r="L382" s="28">
        <f t="shared" ref="L382:Y382" si="122">(L114-L115)/L115</f>
        <v>0.53465346534653468</v>
      </c>
      <c r="M382" s="28">
        <f t="shared" si="122"/>
        <v>0</v>
      </c>
      <c r="N382" s="28">
        <f t="shared" si="122"/>
        <v>1.2658227848101266E-2</v>
      </c>
      <c r="O382" s="28">
        <f t="shared" si="122"/>
        <v>-9.5238095238095247E-3</v>
      </c>
      <c r="P382" s="28">
        <f t="shared" si="122"/>
        <v>7.0921985815602835E-3</v>
      </c>
      <c r="Q382" s="28">
        <f t="shared" si="122"/>
        <v>0</v>
      </c>
      <c r="R382" s="28">
        <f t="shared" si="122"/>
        <v>0.69230769230769229</v>
      </c>
      <c r="S382" s="28">
        <f t="shared" si="122"/>
        <v>0</v>
      </c>
      <c r="T382" s="28">
        <f t="shared" si="122"/>
        <v>1.0309278350515464E-2</v>
      </c>
      <c r="U382" s="28">
        <f t="shared" si="122"/>
        <v>7.4999999999999997E-2</v>
      </c>
      <c r="V382" s="28">
        <f t="shared" si="122"/>
        <v>-0.25142857142857145</v>
      </c>
      <c r="W382" s="28">
        <f t="shared" si="122"/>
        <v>1.5625E-2</v>
      </c>
      <c r="X382" s="28">
        <f t="shared" si="122"/>
        <v>0.15384615384615385</v>
      </c>
      <c r="Y382" s="28">
        <f t="shared" si="122"/>
        <v>0</v>
      </c>
    </row>
    <row r="383" spans="1:25" x14ac:dyDescent="0.2">
      <c r="A383" s="16">
        <v>40631</v>
      </c>
      <c r="B383" s="28">
        <f t="shared" si="111"/>
        <v>2.7194752500557496E-4</v>
      </c>
      <c r="C383" s="28">
        <f t="shared" si="111"/>
        <v>-4.3478260869565218E-3</v>
      </c>
      <c r="D383" s="28">
        <f t="shared" si="111"/>
        <v>-2.8571428571428571E-2</v>
      </c>
      <c r="E383" s="28">
        <f t="shared" si="111"/>
        <v>2.564102564102564E-2</v>
      </c>
      <c r="F383" s="28">
        <f t="shared" si="111"/>
        <v>4.6666666666666669E-2</v>
      </c>
      <c r="G383" s="28">
        <f t="shared" si="111"/>
        <v>0</v>
      </c>
      <c r="H383" s="28">
        <f t="shared" si="111"/>
        <v>-2.5000000000000001E-2</v>
      </c>
      <c r="I383" s="28">
        <f t="shared" si="118"/>
        <v>-4.4117647058823532E-2</v>
      </c>
      <c r="J383" s="28">
        <f t="shared" si="90"/>
        <v>-1.7857142857142856E-2</v>
      </c>
      <c r="K383" s="28">
        <f t="shared" si="116"/>
        <v>-5.5555555555555552E-2</v>
      </c>
      <c r="L383" s="28">
        <f t="shared" ref="L383:Y383" si="123">(L115-L116)/L116</f>
        <v>-0.34838709677419355</v>
      </c>
      <c r="M383" s="28">
        <f t="shared" si="123"/>
        <v>2.6315789473684209E-2</v>
      </c>
      <c r="N383" s="28">
        <f t="shared" si="123"/>
        <v>-0.24761904761904763</v>
      </c>
      <c r="O383" s="28">
        <f t="shared" si="123"/>
        <v>9.6153846153846159E-3</v>
      </c>
      <c r="P383" s="28">
        <f t="shared" si="123"/>
        <v>-1.3986013986013986E-2</v>
      </c>
      <c r="Q383" s="28">
        <f t="shared" si="123"/>
        <v>-1.6949152542372881E-2</v>
      </c>
      <c r="R383" s="28">
        <f t="shared" si="123"/>
        <v>-0.51851851851851849</v>
      </c>
      <c r="S383" s="28">
        <f t="shared" si="123"/>
        <v>0</v>
      </c>
      <c r="T383" s="28">
        <f t="shared" si="123"/>
        <v>1.0416666666666666E-2</v>
      </c>
      <c r="U383" s="28">
        <f t="shared" si="123"/>
        <v>5.2631578947368418E-2</v>
      </c>
      <c r="V383" s="28">
        <f t="shared" si="123"/>
        <v>-1.1299435028248588E-2</v>
      </c>
      <c r="W383" s="28">
        <f t="shared" si="123"/>
        <v>-0.15789473684210525</v>
      </c>
      <c r="X383" s="28">
        <f t="shared" si="123"/>
        <v>-8.771929824561403E-2</v>
      </c>
      <c r="Y383" s="28">
        <f t="shared" si="123"/>
        <v>0</v>
      </c>
    </row>
    <row r="384" spans="1:25" x14ac:dyDescent="0.2">
      <c r="A384" s="16">
        <v>40630</v>
      </c>
      <c r="B384" s="28">
        <f t="shared" ref="B384:H393" si="124">(B116-B117)/B117</f>
        <v>8.1650871759140814E-4</v>
      </c>
      <c r="C384" s="28">
        <f t="shared" si="124"/>
        <v>-2.1691973969631237E-3</v>
      </c>
      <c r="D384" s="28">
        <f t="shared" si="124"/>
        <v>-1.4084507042253521E-2</v>
      </c>
      <c r="E384" s="28">
        <f t="shared" si="124"/>
        <v>-2.5000000000000001E-2</v>
      </c>
      <c r="F384" s="28">
        <f t="shared" si="124"/>
        <v>7.1428571428571425E-2</v>
      </c>
      <c r="G384" s="28">
        <f t="shared" si="124"/>
        <v>-1.3157894736842105E-2</v>
      </c>
      <c r="H384" s="28">
        <f t="shared" si="124"/>
        <v>0</v>
      </c>
      <c r="I384" s="28">
        <f t="shared" si="118"/>
        <v>-2.8571428571428571E-2</v>
      </c>
      <c r="J384" s="28">
        <f t="shared" si="90"/>
        <v>0</v>
      </c>
      <c r="K384" s="28">
        <f t="shared" si="116"/>
        <v>5.3191489361702128E-2</v>
      </c>
      <c r="L384" s="28">
        <f t="shared" ref="L384:Y384" si="125">(L116-L117)/L117</f>
        <v>0</v>
      </c>
      <c r="M384" s="28">
        <f t="shared" si="125"/>
        <v>5.5555555555555552E-2</v>
      </c>
      <c r="N384" s="28">
        <f t="shared" si="125"/>
        <v>2.4390243902439025E-2</v>
      </c>
      <c r="O384" s="28">
        <f t="shared" si="125"/>
        <v>9.7087378640776691E-3</v>
      </c>
      <c r="P384" s="28">
        <f t="shared" si="125"/>
        <v>-1.3793103448275862E-2</v>
      </c>
      <c r="Q384" s="28">
        <f t="shared" si="125"/>
        <v>1.7241379310344827E-2</v>
      </c>
      <c r="R384" s="28">
        <f t="shared" si="125"/>
        <v>0</v>
      </c>
      <c r="S384" s="28">
        <f t="shared" si="125"/>
        <v>-5.3571428571428568E-2</v>
      </c>
      <c r="T384" s="28">
        <f t="shared" si="125"/>
        <v>-4.9504950495049507E-2</v>
      </c>
      <c r="U384" s="28">
        <f t="shared" si="125"/>
        <v>-9.5238095238095233E-2</v>
      </c>
      <c r="V384" s="28">
        <f t="shared" si="125"/>
        <v>0.13461538461538461</v>
      </c>
      <c r="W384" s="28">
        <f t="shared" si="125"/>
        <v>0.22580645161290322</v>
      </c>
      <c r="X384" s="28">
        <f t="shared" si="125"/>
        <v>7.5471698113207544E-2</v>
      </c>
      <c r="Y384" s="28">
        <f t="shared" si="125"/>
        <v>0</v>
      </c>
    </row>
    <row r="385" spans="1:25" x14ac:dyDescent="0.2">
      <c r="A385" s="16">
        <v>40627</v>
      </c>
      <c r="B385" s="28">
        <f t="shared" si="124"/>
        <v>2.7224366897347804E-4</v>
      </c>
      <c r="C385" s="28">
        <f t="shared" si="124"/>
        <v>2.1739130434782609E-3</v>
      </c>
      <c r="D385" s="28">
        <f t="shared" si="124"/>
        <v>0</v>
      </c>
      <c r="E385" s="28">
        <f t="shared" si="124"/>
        <v>0</v>
      </c>
      <c r="F385" s="28">
        <f t="shared" si="124"/>
        <v>-1.4084507042253521E-2</v>
      </c>
      <c r="G385" s="28">
        <f t="shared" si="124"/>
        <v>0</v>
      </c>
      <c r="H385" s="28">
        <f t="shared" si="124"/>
        <v>2.1897810218978103E-2</v>
      </c>
      <c r="I385" s="28">
        <f t="shared" si="118"/>
        <v>0</v>
      </c>
      <c r="J385" s="28">
        <f t="shared" si="90"/>
        <v>0</v>
      </c>
      <c r="K385" s="28">
        <f t="shared" si="116"/>
        <v>-5.2910052910052907E-3</v>
      </c>
      <c r="L385" s="28">
        <f t="shared" ref="L385:Y385" si="126">(L117-L118)/L118</f>
        <v>0</v>
      </c>
      <c r="M385" s="28">
        <f t="shared" si="126"/>
        <v>0</v>
      </c>
      <c r="N385" s="28">
        <f t="shared" si="126"/>
        <v>0</v>
      </c>
      <c r="O385" s="28">
        <f t="shared" si="126"/>
        <v>-2.8301886792452831E-2</v>
      </c>
      <c r="P385" s="28">
        <f t="shared" si="126"/>
        <v>0</v>
      </c>
      <c r="Q385" s="28">
        <f t="shared" si="126"/>
        <v>0</v>
      </c>
      <c r="R385" s="28">
        <f t="shared" si="126"/>
        <v>0</v>
      </c>
      <c r="S385" s="28">
        <f t="shared" si="126"/>
        <v>0</v>
      </c>
      <c r="T385" s="28">
        <f t="shared" si="126"/>
        <v>0</v>
      </c>
      <c r="U385" s="28">
        <f t="shared" si="126"/>
        <v>0</v>
      </c>
      <c r="V385" s="28">
        <f t="shared" si="126"/>
        <v>-0.12359550561797752</v>
      </c>
      <c r="W385" s="28">
        <f t="shared" si="126"/>
        <v>6.8965517241379309E-2</v>
      </c>
      <c r="X385" s="28">
        <f t="shared" si="126"/>
        <v>-1.8518518518518517E-2</v>
      </c>
      <c r="Y385" s="28">
        <f t="shared" si="126"/>
        <v>0</v>
      </c>
    </row>
    <row r="386" spans="1:25" x14ac:dyDescent="0.2">
      <c r="A386" s="16">
        <v>40626</v>
      </c>
      <c r="B386" s="28">
        <f t="shared" si="124"/>
        <v>2.7231780577204821E-4</v>
      </c>
      <c r="C386" s="28">
        <f t="shared" si="124"/>
        <v>-4.329004329004329E-3</v>
      </c>
      <c r="D386" s="28">
        <f t="shared" si="124"/>
        <v>-1.3888888888888888E-2</v>
      </c>
      <c r="E386" s="28">
        <f t="shared" si="124"/>
        <v>0</v>
      </c>
      <c r="F386" s="28">
        <f t="shared" si="124"/>
        <v>1.4285714285714285E-2</v>
      </c>
      <c r="G386" s="28">
        <f t="shared" si="124"/>
        <v>0</v>
      </c>
      <c r="H386" s="28">
        <f t="shared" si="124"/>
        <v>-1.7921146953405017E-2</v>
      </c>
      <c r="I386" s="28">
        <f t="shared" si="118"/>
        <v>4.4776119402985072E-2</v>
      </c>
      <c r="J386" s="28">
        <f t="shared" si="90"/>
        <v>2.4390243902439025E-2</v>
      </c>
      <c r="K386" s="28">
        <f t="shared" si="116"/>
        <v>-1.0471204188481676E-2</v>
      </c>
      <c r="L386" s="28">
        <f t="shared" ref="L386:Y386" si="127">(L118-L119)/L119</f>
        <v>0</v>
      </c>
      <c r="M386" s="28">
        <f t="shared" si="127"/>
        <v>-1.3698630136986301E-2</v>
      </c>
      <c r="N386" s="28">
        <f t="shared" si="127"/>
        <v>-2.3809523809523808E-2</v>
      </c>
      <c r="O386" s="28">
        <f t="shared" si="127"/>
        <v>0</v>
      </c>
      <c r="P386" s="28">
        <f t="shared" si="127"/>
        <v>0</v>
      </c>
      <c r="Q386" s="28">
        <f t="shared" si="127"/>
        <v>0</v>
      </c>
      <c r="R386" s="28">
        <f t="shared" si="127"/>
        <v>0.17391304347826086</v>
      </c>
      <c r="S386" s="28">
        <f t="shared" si="127"/>
        <v>-1.7543859649122806E-2</v>
      </c>
      <c r="T386" s="28">
        <f t="shared" si="127"/>
        <v>3.0612244897959183E-2</v>
      </c>
      <c r="U386" s="28">
        <f t="shared" si="127"/>
        <v>0.12299465240641712</v>
      </c>
      <c r="V386" s="28">
        <f t="shared" si="127"/>
        <v>7.2289156626506021E-2</v>
      </c>
      <c r="W386" s="28">
        <f t="shared" si="127"/>
        <v>-3.3333333333333333E-2</v>
      </c>
      <c r="X386" s="28">
        <f t="shared" si="127"/>
        <v>-2.7027027027027029E-2</v>
      </c>
      <c r="Y386" s="28">
        <f t="shared" si="127"/>
        <v>0</v>
      </c>
    </row>
    <row r="387" spans="1:25" x14ac:dyDescent="0.2">
      <c r="A387" s="16">
        <v>40625</v>
      </c>
      <c r="B387" s="28">
        <f t="shared" si="124"/>
        <v>2.7239198295915757E-4</v>
      </c>
      <c r="C387" s="28">
        <f t="shared" si="124"/>
        <v>-6.4516129032258064E-3</v>
      </c>
      <c r="D387" s="28">
        <f t="shared" si="124"/>
        <v>7.4626865671641784E-2</v>
      </c>
      <c r="E387" s="28">
        <f t="shared" si="124"/>
        <v>0</v>
      </c>
      <c r="F387" s="28">
        <f t="shared" si="124"/>
        <v>-7.0921985815602835E-3</v>
      </c>
      <c r="G387" s="28">
        <f t="shared" si="124"/>
        <v>-1.2987012987012988E-2</v>
      </c>
      <c r="H387" s="28">
        <f t="shared" si="124"/>
        <v>-3.5714285714285713E-3</v>
      </c>
      <c r="I387" s="28">
        <f t="shared" si="118"/>
        <v>0.11666666666666667</v>
      </c>
      <c r="J387" s="28">
        <f t="shared" ref="J387:J418" si="128">(J119-J120)/J120</f>
        <v>-6.0606060606060606E-3</v>
      </c>
      <c r="K387" s="28">
        <f t="shared" si="116"/>
        <v>-2.0512820512820513E-2</v>
      </c>
      <c r="L387" s="28">
        <f t="shared" ref="L387:Y387" si="129">(L119-L120)/L120</f>
        <v>0</v>
      </c>
      <c r="M387" s="28">
        <f t="shared" si="129"/>
        <v>5.7971014492753624E-2</v>
      </c>
      <c r="N387" s="28">
        <f t="shared" si="129"/>
        <v>0</v>
      </c>
      <c r="O387" s="28">
        <f t="shared" si="129"/>
        <v>9.5238095238095247E-3</v>
      </c>
      <c r="P387" s="28">
        <f t="shared" si="129"/>
        <v>0</v>
      </c>
      <c r="Q387" s="28">
        <f t="shared" si="129"/>
        <v>1.7543859649122806E-2</v>
      </c>
      <c r="R387" s="28">
        <f t="shared" si="129"/>
        <v>-0.14814814814814814</v>
      </c>
      <c r="S387" s="28">
        <f t="shared" si="129"/>
        <v>0</v>
      </c>
      <c r="T387" s="28">
        <f t="shared" si="129"/>
        <v>1.0309278350515464E-2</v>
      </c>
      <c r="U387" s="28">
        <f t="shared" si="129"/>
        <v>-6.5000000000000002E-2</v>
      </c>
      <c r="V387" s="28">
        <f t="shared" si="129"/>
        <v>0</v>
      </c>
      <c r="W387" s="28">
        <f t="shared" si="129"/>
        <v>0</v>
      </c>
      <c r="X387" s="28">
        <f t="shared" si="129"/>
        <v>-2.6315789473684209E-2</v>
      </c>
      <c r="Y387" s="28">
        <f t="shared" si="129"/>
        <v>0</v>
      </c>
    </row>
    <row r="388" spans="1:25" x14ac:dyDescent="0.2">
      <c r="A388" s="16">
        <v>40624</v>
      </c>
      <c r="B388" s="28">
        <f t="shared" si="124"/>
        <v>2.7246620056781959E-4</v>
      </c>
      <c r="C388" s="28">
        <f t="shared" si="124"/>
        <v>-2.1459227467811159E-3</v>
      </c>
      <c r="D388" s="28">
        <f t="shared" si="124"/>
        <v>4.6875E-2</v>
      </c>
      <c r="E388" s="28">
        <f t="shared" si="124"/>
        <v>0</v>
      </c>
      <c r="F388" s="28">
        <f t="shared" si="124"/>
        <v>7.1428571428571426E-3</v>
      </c>
      <c r="G388" s="28">
        <f t="shared" si="124"/>
        <v>-4.9382716049382713E-2</v>
      </c>
      <c r="H388" s="28">
        <f t="shared" si="124"/>
        <v>2.564102564102564E-2</v>
      </c>
      <c r="I388" s="28">
        <f t="shared" si="118"/>
        <v>0</v>
      </c>
      <c r="J388" s="28">
        <f t="shared" si="128"/>
        <v>6.0975609756097563E-3</v>
      </c>
      <c r="K388" s="28">
        <f t="shared" si="116"/>
        <v>0.18181818181818182</v>
      </c>
      <c r="L388" s="28">
        <f t="shared" ref="L388:Y388" si="130">(L120-L121)/L121</f>
        <v>0</v>
      </c>
      <c r="M388" s="28">
        <f t="shared" si="130"/>
        <v>1.4705882352941176E-2</v>
      </c>
      <c r="N388" s="28">
        <f t="shared" si="130"/>
        <v>0.05</v>
      </c>
      <c r="O388" s="28">
        <f t="shared" si="130"/>
        <v>3.9603960396039604E-2</v>
      </c>
      <c r="P388" s="28">
        <f t="shared" si="130"/>
        <v>1.3986013986013986E-2</v>
      </c>
      <c r="Q388" s="28">
        <f t="shared" si="130"/>
        <v>-1.7241379310344827E-2</v>
      </c>
      <c r="R388" s="28">
        <f t="shared" si="130"/>
        <v>0.5</v>
      </c>
      <c r="S388" s="28">
        <f t="shared" si="130"/>
        <v>0</v>
      </c>
      <c r="T388" s="28">
        <f t="shared" si="130"/>
        <v>2.1052631578947368E-2</v>
      </c>
      <c r="U388" s="28">
        <f t="shared" si="130"/>
        <v>-4.7619047619047616E-2</v>
      </c>
      <c r="V388" s="28">
        <f t="shared" si="130"/>
        <v>-6.741573033707865E-2</v>
      </c>
      <c r="W388" s="28">
        <f t="shared" si="130"/>
        <v>5.2631578947368418E-2</v>
      </c>
      <c r="X388" s="28">
        <f t="shared" si="130"/>
        <v>2.7027027027027029E-2</v>
      </c>
      <c r="Y388" s="28">
        <f t="shared" si="130"/>
        <v>0</v>
      </c>
    </row>
    <row r="389" spans="1:25" x14ac:dyDescent="0.2">
      <c r="A389" s="16">
        <v>40623</v>
      </c>
      <c r="B389" s="28">
        <f t="shared" si="124"/>
        <v>8.1806728876139166E-4</v>
      </c>
      <c r="C389" s="28">
        <f t="shared" si="124"/>
        <v>2.1505376344086021E-3</v>
      </c>
      <c r="D389" s="28">
        <f t="shared" si="124"/>
        <v>-1.5384615384615385E-2</v>
      </c>
      <c r="E389" s="28">
        <f t="shared" si="124"/>
        <v>0</v>
      </c>
      <c r="F389" s="28">
        <f t="shared" si="124"/>
        <v>2.1897810218978103E-2</v>
      </c>
      <c r="G389" s="28">
        <f t="shared" si="124"/>
        <v>-1.2195121951219513E-2</v>
      </c>
      <c r="H389" s="28">
        <f t="shared" si="124"/>
        <v>1.1111111111111112E-2</v>
      </c>
      <c r="I389" s="28">
        <f t="shared" si="118"/>
        <v>1.6949152542372881E-2</v>
      </c>
      <c r="J389" s="28">
        <f t="shared" si="128"/>
        <v>-2.9585798816568046E-2</v>
      </c>
      <c r="K389" s="28">
        <f t="shared" si="116"/>
        <v>-0.13157894736842105</v>
      </c>
      <c r="L389" s="28">
        <f t="shared" ref="L389:Y389" si="131">(L121-L122)/L122</f>
        <v>0</v>
      </c>
      <c r="M389" s="28">
        <f t="shared" si="131"/>
        <v>3.0303030303030304E-2</v>
      </c>
      <c r="N389" s="28">
        <f t="shared" si="131"/>
        <v>-4.7619047619047616E-2</v>
      </c>
      <c r="O389" s="28">
        <f t="shared" si="131"/>
        <v>-4.716981132075472E-2</v>
      </c>
      <c r="P389" s="28">
        <f t="shared" si="131"/>
        <v>3.6231884057971016E-2</v>
      </c>
      <c r="Q389" s="28">
        <f t="shared" si="131"/>
        <v>3.5714285714285712E-2</v>
      </c>
      <c r="R389" s="28">
        <f t="shared" si="131"/>
        <v>0</v>
      </c>
      <c r="S389" s="28">
        <f t="shared" si="131"/>
        <v>1.7857142857142856E-2</v>
      </c>
      <c r="T389" s="28">
        <f t="shared" si="131"/>
        <v>-0.05</v>
      </c>
      <c r="U389" s="28">
        <f t="shared" si="131"/>
        <v>7.1428571428571425E-2</v>
      </c>
      <c r="V389" s="28">
        <f t="shared" si="131"/>
        <v>0</v>
      </c>
      <c r="W389" s="28">
        <f t="shared" si="131"/>
        <v>1.7857142857142856E-2</v>
      </c>
      <c r="X389" s="28">
        <f t="shared" si="131"/>
        <v>0</v>
      </c>
      <c r="Y389" s="28">
        <f t="shared" si="131"/>
        <v>0</v>
      </c>
    </row>
    <row r="390" spans="1:25" x14ac:dyDescent="0.2">
      <c r="A390" s="16">
        <v>40620</v>
      </c>
      <c r="B390" s="28">
        <f t="shared" si="124"/>
        <v>2.7276347587952587E-4</v>
      </c>
      <c r="C390" s="28">
        <f t="shared" si="124"/>
        <v>-1.0638297872340425E-2</v>
      </c>
      <c r="D390" s="28">
        <f t="shared" si="124"/>
        <v>0</v>
      </c>
      <c r="E390" s="28">
        <f t="shared" si="124"/>
        <v>-8.2644628099173556E-3</v>
      </c>
      <c r="F390" s="28">
        <f t="shared" si="124"/>
        <v>-1.4388489208633094E-2</v>
      </c>
      <c r="G390" s="28">
        <f t="shared" si="124"/>
        <v>2.5000000000000001E-2</v>
      </c>
      <c r="H390" s="28">
        <f t="shared" si="124"/>
        <v>2.2727272727272728E-2</v>
      </c>
      <c r="I390" s="28">
        <f t="shared" si="118"/>
        <v>1.7241379310344827E-2</v>
      </c>
      <c r="J390" s="28">
        <f t="shared" si="128"/>
        <v>0</v>
      </c>
      <c r="K390" s="28">
        <f t="shared" si="116"/>
        <v>-2.0618556701030927E-2</v>
      </c>
      <c r="L390" s="28">
        <f t="shared" ref="L390:Y390" si="132">(L122-L123)/L123</f>
        <v>0</v>
      </c>
      <c r="M390" s="28">
        <f t="shared" si="132"/>
        <v>0</v>
      </c>
      <c r="N390" s="28">
        <f t="shared" si="132"/>
        <v>0.10526315789473684</v>
      </c>
      <c r="O390" s="28">
        <f t="shared" si="132"/>
        <v>-9.3457943925233638E-3</v>
      </c>
      <c r="P390" s="28">
        <f t="shared" si="132"/>
        <v>2.2222222222222223E-2</v>
      </c>
      <c r="Q390" s="28">
        <f t="shared" si="132"/>
        <v>0</v>
      </c>
      <c r="R390" s="28">
        <f t="shared" si="132"/>
        <v>-0.1</v>
      </c>
      <c r="S390" s="28">
        <f t="shared" si="132"/>
        <v>-1.7543859649122806E-2</v>
      </c>
      <c r="T390" s="28">
        <f t="shared" si="132"/>
        <v>1.0101010101010102E-2</v>
      </c>
      <c r="U390" s="28">
        <f t="shared" si="132"/>
        <v>-6.6666666666666666E-2</v>
      </c>
      <c r="V390" s="28">
        <f t="shared" si="132"/>
        <v>5.6497175141242938E-3</v>
      </c>
      <c r="W390" s="28">
        <f t="shared" si="132"/>
        <v>-3.4482758620689655E-2</v>
      </c>
      <c r="X390" s="28">
        <f t="shared" si="132"/>
        <v>0.29069767441860467</v>
      </c>
      <c r="Y390" s="28">
        <f t="shared" si="132"/>
        <v>0</v>
      </c>
    </row>
    <row r="391" spans="1:25" x14ac:dyDescent="0.2">
      <c r="A391" s="16">
        <v>40619</v>
      </c>
      <c r="B391" s="28">
        <f t="shared" si="124"/>
        <v>2.7283789609241566E-4</v>
      </c>
      <c r="C391" s="28">
        <f t="shared" si="124"/>
        <v>2.3965141612200435E-2</v>
      </c>
      <c r="D391" s="28">
        <f t="shared" si="124"/>
        <v>1.5625E-2</v>
      </c>
      <c r="E391" s="28">
        <f t="shared" si="124"/>
        <v>8.3333333333333332E-3</v>
      </c>
      <c r="F391" s="28">
        <f t="shared" si="124"/>
        <v>-7.1428571428571426E-3</v>
      </c>
      <c r="G391" s="28">
        <f t="shared" si="124"/>
        <v>1.2658227848101266E-2</v>
      </c>
      <c r="H391" s="28">
        <f t="shared" si="124"/>
        <v>-1.858736059479554E-2</v>
      </c>
      <c r="I391" s="28">
        <f t="shared" si="118"/>
        <v>-3.3333333333333333E-2</v>
      </c>
      <c r="J391" s="28">
        <f t="shared" si="128"/>
        <v>0</v>
      </c>
      <c r="K391" s="28">
        <f t="shared" si="116"/>
        <v>0</v>
      </c>
      <c r="L391" s="28">
        <f t="shared" ref="L391:Y391" si="133">(L123-L124)/L124</f>
        <v>0</v>
      </c>
      <c r="M391" s="28">
        <f t="shared" si="133"/>
        <v>1.5384615384615385E-2</v>
      </c>
      <c r="N391" s="28">
        <f t="shared" si="133"/>
        <v>-7.3170731707317069E-2</v>
      </c>
      <c r="O391" s="28">
        <f t="shared" si="133"/>
        <v>5.9405940594059403E-2</v>
      </c>
      <c r="P391" s="28">
        <f t="shared" si="133"/>
        <v>0</v>
      </c>
      <c r="Q391" s="28">
        <f t="shared" si="133"/>
        <v>-1.7543859649122806E-2</v>
      </c>
      <c r="R391" s="28">
        <f t="shared" si="133"/>
        <v>0</v>
      </c>
      <c r="S391" s="28">
        <f t="shared" si="133"/>
        <v>7.5471698113207544E-2</v>
      </c>
      <c r="T391" s="28">
        <f t="shared" si="133"/>
        <v>0</v>
      </c>
      <c r="U391" s="28">
        <f t="shared" si="133"/>
        <v>7.6923076923076927E-2</v>
      </c>
      <c r="V391" s="28">
        <f t="shared" si="133"/>
        <v>0.23776223776223776</v>
      </c>
      <c r="W391" s="28">
        <f t="shared" si="133"/>
        <v>-6.4516129032258063E-2</v>
      </c>
      <c r="X391" s="28">
        <f t="shared" si="133"/>
        <v>-3.3707865168539325E-2</v>
      </c>
      <c r="Y391" s="28">
        <f t="shared" si="133"/>
        <v>0</v>
      </c>
    </row>
    <row r="392" spans="1:25" x14ac:dyDescent="0.2">
      <c r="A392" s="16">
        <v>40618</v>
      </c>
      <c r="B392" s="28">
        <f t="shared" si="124"/>
        <v>2.7291235692569689E-4</v>
      </c>
      <c r="C392" s="28">
        <f t="shared" si="124"/>
        <v>0</v>
      </c>
      <c r="D392" s="28">
        <f t="shared" si="124"/>
        <v>0</v>
      </c>
      <c r="E392" s="28">
        <f t="shared" si="124"/>
        <v>0</v>
      </c>
      <c r="F392" s="28">
        <f t="shared" si="124"/>
        <v>0</v>
      </c>
      <c r="G392" s="28">
        <f t="shared" si="124"/>
        <v>0</v>
      </c>
      <c r="H392" s="28">
        <f t="shared" si="124"/>
        <v>0</v>
      </c>
      <c r="I392" s="28">
        <f t="shared" si="118"/>
        <v>0</v>
      </c>
      <c r="J392" s="28">
        <f t="shared" si="128"/>
        <v>0</v>
      </c>
      <c r="K392" s="28">
        <f t="shared" si="116"/>
        <v>0</v>
      </c>
      <c r="L392" s="28">
        <f t="shared" ref="L392:Y392" si="134">(L124-L125)/L125</f>
        <v>0</v>
      </c>
      <c r="M392" s="28">
        <f t="shared" si="134"/>
        <v>0</v>
      </c>
      <c r="N392" s="28">
        <f t="shared" si="134"/>
        <v>0</v>
      </c>
      <c r="O392" s="28">
        <f t="shared" si="134"/>
        <v>0</v>
      </c>
      <c r="P392" s="28">
        <f t="shared" si="134"/>
        <v>0</v>
      </c>
      <c r="Q392" s="28">
        <f t="shared" si="134"/>
        <v>0</v>
      </c>
      <c r="R392" s="28">
        <f t="shared" si="134"/>
        <v>0</v>
      </c>
      <c r="S392" s="28">
        <f t="shared" si="134"/>
        <v>0</v>
      </c>
      <c r="T392" s="28">
        <f t="shared" si="134"/>
        <v>0</v>
      </c>
      <c r="U392" s="28">
        <f t="shared" si="134"/>
        <v>0</v>
      </c>
      <c r="V392" s="28">
        <f t="shared" si="134"/>
        <v>0</v>
      </c>
      <c r="W392" s="28">
        <f t="shared" si="134"/>
        <v>0</v>
      </c>
      <c r="X392" s="28">
        <f t="shared" si="134"/>
        <v>0</v>
      </c>
      <c r="Y392" s="28">
        <f t="shared" si="134"/>
        <v>0</v>
      </c>
    </row>
    <row r="393" spans="1:25" x14ac:dyDescent="0.2">
      <c r="A393" s="16">
        <v>40617</v>
      </c>
      <c r="B393" s="28">
        <f t="shared" si="124"/>
        <v>2.7298685841263602E-4</v>
      </c>
      <c r="C393" s="28">
        <f t="shared" si="124"/>
        <v>0</v>
      </c>
      <c r="D393" s="28">
        <f t="shared" si="124"/>
        <v>1.5873015873015872E-2</v>
      </c>
      <c r="E393" s="28">
        <f t="shared" si="124"/>
        <v>0</v>
      </c>
      <c r="F393" s="28">
        <f t="shared" si="124"/>
        <v>0</v>
      </c>
      <c r="G393" s="28">
        <f t="shared" si="124"/>
        <v>1.282051282051282E-2</v>
      </c>
      <c r="H393" s="28">
        <f t="shared" si="124"/>
        <v>3.4615384615384617E-2</v>
      </c>
      <c r="I393" s="28">
        <f t="shared" si="118"/>
        <v>1.6949152542372881E-2</v>
      </c>
      <c r="J393" s="28">
        <f t="shared" si="128"/>
        <v>-1.1695906432748537E-2</v>
      </c>
      <c r="K393" s="28">
        <f t="shared" si="116"/>
        <v>-5.1282051282051282E-3</v>
      </c>
      <c r="L393" s="28">
        <f t="shared" ref="L393:Y393" si="135">(L125-L126)/L126</f>
        <v>0</v>
      </c>
      <c r="M393" s="28">
        <f t="shared" si="135"/>
        <v>1.5625E-2</v>
      </c>
      <c r="N393" s="28">
        <f t="shared" si="135"/>
        <v>0.36666666666666664</v>
      </c>
      <c r="O393" s="28">
        <f t="shared" si="135"/>
        <v>-1.9417475728155338E-2</v>
      </c>
      <c r="P393" s="28">
        <f t="shared" si="135"/>
        <v>-7.3529411764705881E-3</v>
      </c>
      <c r="Q393" s="28">
        <f t="shared" si="135"/>
        <v>1.7857142857142856E-2</v>
      </c>
      <c r="R393" s="28">
        <f t="shared" si="135"/>
        <v>-2.4390243902439025E-2</v>
      </c>
      <c r="S393" s="28">
        <f t="shared" si="135"/>
        <v>-1.8518518518518517E-2</v>
      </c>
      <c r="T393" s="28">
        <f t="shared" si="135"/>
        <v>0</v>
      </c>
      <c r="U393" s="28">
        <f t="shared" si="135"/>
        <v>-7.1428571428571425E-2</v>
      </c>
      <c r="V393" s="28">
        <f t="shared" si="135"/>
        <v>-0.1588235294117647</v>
      </c>
      <c r="W393" s="28">
        <f t="shared" si="135"/>
        <v>8.771929824561403E-2</v>
      </c>
      <c r="X393" s="28">
        <f t="shared" si="135"/>
        <v>-1.1111111111111112E-2</v>
      </c>
      <c r="Y393" s="28">
        <f t="shared" si="135"/>
        <v>0</v>
      </c>
    </row>
    <row r="394" spans="1:25" x14ac:dyDescent="0.2">
      <c r="A394" s="16">
        <v>40616</v>
      </c>
      <c r="B394" s="28">
        <f t="shared" ref="B394:H403" si="136">(B126-B127)/B127</f>
        <v>8.1963182138583351E-4</v>
      </c>
      <c r="C394" s="28">
        <f t="shared" si="136"/>
        <v>-2.1739130434782609E-3</v>
      </c>
      <c r="D394" s="28">
        <f t="shared" si="136"/>
        <v>0</v>
      </c>
      <c r="E394" s="28">
        <f t="shared" si="136"/>
        <v>0</v>
      </c>
      <c r="F394" s="28">
        <f t="shared" si="136"/>
        <v>-1.4084507042253521E-2</v>
      </c>
      <c r="G394" s="28">
        <f t="shared" si="136"/>
        <v>-2.5000000000000001E-2</v>
      </c>
      <c r="H394" s="28">
        <f t="shared" si="136"/>
        <v>-1.5151515151515152E-2</v>
      </c>
      <c r="I394" s="28">
        <f t="shared" si="118"/>
        <v>-1.6666666666666666E-2</v>
      </c>
      <c r="J394" s="28">
        <f t="shared" si="128"/>
        <v>0</v>
      </c>
      <c r="K394" s="28">
        <f t="shared" si="116"/>
        <v>0</v>
      </c>
      <c r="L394" s="28">
        <f t="shared" ref="L394:Y394" si="137">(L126-L127)/L127</f>
        <v>0</v>
      </c>
      <c r="M394" s="28">
        <f t="shared" si="137"/>
        <v>-1.5384615384615385E-2</v>
      </c>
      <c r="N394" s="28">
        <f t="shared" si="137"/>
        <v>-6.25E-2</v>
      </c>
      <c r="O394" s="28">
        <f t="shared" si="137"/>
        <v>0.03</v>
      </c>
      <c r="P394" s="28">
        <f t="shared" si="137"/>
        <v>-1.4492753623188406E-2</v>
      </c>
      <c r="Q394" s="28">
        <f t="shared" si="137"/>
        <v>-1.7543859649122806E-2</v>
      </c>
      <c r="R394" s="28">
        <f t="shared" si="137"/>
        <v>2.5000000000000001E-2</v>
      </c>
      <c r="S394" s="28">
        <f t="shared" si="137"/>
        <v>1.8867924528301886E-2</v>
      </c>
      <c r="T394" s="28">
        <f t="shared" si="137"/>
        <v>-0.01</v>
      </c>
      <c r="U394" s="28">
        <f t="shared" si="137"/>
        <v>0</v>
      </c>
      <c r="V394" s="28">
        <f t="shared" si="137"/>
        <v>0.12582781456953643</v>
      </c>
      <c r="W394" s="28">
        <f t="shared" si="137"/>
        <v>3.6363636363636362E-2</v>
      </c>
      <c r="X394" s="28">
        <f t="shared" si="137"/>
        <v>-3.2258064516129031E-2</v>
      </c>
      <c r="Y394" s="28">
        <f t="shared" si="137"/>
        <v>0</v>
      </c>
    </row>
    <row r="395" spans="1:25" x14ac:dyDescent="0.2">
      <c r="A395" s="16">
        <v>40613</v>
      </c>
      <c r="B395" s="28">
        <f t="shared" si="136"/>
        <v>2.7328527156357437E-4</v>
      </c>
      <c r="C395" s="28">
        <f t="shared" si="136"/>
        <v>-6.4794816414686825E-3</v>
      </c>
      <c r="D395" s="28">
        <f t="shared" si="136"/>
        <v>0.05</v>
      </c>
      <c r="E395" s="28">
        <f t="shared" si="136"/>
        <v>0</v>
      </c>
      <c r="F395" s="28">
        <f t="shared" si="136"/>
        <v>4.4117647058823532E-2</v>
      </c>
      <c r="G395" s="28">
        <f t="shared" si="136"/>
        <v>2.564102564102564E-2</v>
      </c>
      <c r="H395" s="28">
        <f t="shared" si="136"/>
        <v>7.6335877862595417E-3</v>
      </c>
      <c r="I395" s="28">
        <f t="shared" si="118"/>
        <v>-3.2258064516129031E-2</v>
      </c>
      <c r="J395" s="28">
        <f t="shared" si="128"/>
        <v>-1.1560693641618497E-2</v>
      </c>
      <c r="K395" s="28">
        <f t="shared" si="116"/>
        <v>-1.5151515151515152E-2</v>
      </c>
      <c r="L395" s="28">
        <f t="shared" ref="L395:Y395" si="138">(L127-L128)/L128</f>
        <v>0</v>
      </c>
      <c r="M395" s="28">
        <f t="shared" si="138"/>
        <v>0</v>
      </c>
      <c r="N395" s="28">
        <f t="shared" si="138"/>
        <v>-0.2</v>
      </c>
      <c r="O395" s="28">
        <f t="shared" si="138"/>
        <v>5.2631578947368418E-2</v>
      </c>
      <c r="P395" s="28">
        <f t="shared" si="138"/>
        <v>1.4705882352941176E-2</v>
      </c>
      <c r="Q395" s="28">
        <f t="shared" si="138"/>
        <v>0</v>
      </c>
      <c r="R395" s="28">
        <f t="shared" si="138"/>
        <v>-9.0909090909090912E-2</v>
      </c>
      <c r="S395" s="28">
        <f t="shared" si="138"/>
        <v>-1.8518518518518517E-2</v>
      </c>
      <c r="T395" s="28">
        <f t="shared" si="138"/>
        <v>-9.9009900990099011E-3</v>
      </c>
      <c r="U395" s="28">
        <f t="shared" si="138"/>
        <v>-4.5454545454545456E-2</v>
      </c>
      <c r="V395" s="28">
        <f t="shared" si="138"/>
        <v>-0.11695906432748537</v>
      </c>
      <c r="W395" s="28">
        <f t="shared" si="138"/>
        <v>0.1</v>
      </c>
      <c r="X395" s="28">
        <f t="shared" si="138"/>
        <v>1.0869565217391304E-2</v>
      </c>
      <c r="Y395" s="28">
        <f t="shared" si="138"/>
        <v>0</v>
      </c>
    </row>
    <row r="396" spans="1:25" x14ac:dyDescent="0.2">
      <c r="A396" s="16">
        <v>40612</v>
      </c>
      <c r="B396" s="28">
        <f t="shared" si="136"/>
        <v>2.7335997681907396E-4</v>
      </c>
      <c r="C396" s="28">
        <f t="shared" si="136"/>
        <v>0</v>
      </c>
      <c r="D396" s="28">
        <f t="shared" si="136"/>
        <v>-1.6393442622950821E-2</v>
      </c>
      <c r="E396" s="28">
        <f t="shared" si="136"/>
        <v>0</v>
      </c>
      <c r="F396" s="28">
        <f t="shared" si="136"/>
        <v>-1.4492753623188406E-2</v>
      </c>
      <c r="G396" s="28">
        <f t="shared" si="136"/>
        <v>0</v>
      </c>
      <c r="H396" s="28">
        <f t="shared" si="136"/>
        <v>-7.575757575757576E-3</v>
      </c>
      <c r="I396" s="28">
        <f t="shared" si="118"/>
        <v>0.21568627450980393</v>
      </c>
      <c r="J396" s="28">
        <f t="shared" si="128"/>
        <v>-1.1428571428571429E-2</v>
      </c>
      <c r="K396" s="28">
        <f t="shared" si="116"/>
        <v>-5.0251256281407036E-3</v>
      </c>
      <c r="L396" s="28">
        <f t="shared" ref="L396:Y396" si="139">(L128-L129)/L129</f>
        <v>0</v>
      </c>
      <c r="M396" s="28">
        <f t="shared" si="139"/>
        <v>-1.5151515151515152E-2</v>
      </c>
      <c r="N396" s="28">
        <f t="shared" si="139"/>
        <v>0</v>
      </c>
      <c r="O396" s="28">
        <f t="shared" si="139"/>
        <v>-9.5238095238095233E-2</v>
      </c>
      <c r="P396" s="28">
        <f t="shared" si="139"/>
        <v>-7.2992700729927005E-3</v>
      </c>
      <c r="Q396" s="28">
        <f t="shared" si="139"/>
        <v>1.7857142857142856E-2</v>
      </c>
      <c r="R396" s="28">
        <f t="shared" si="139"/>
        <v>4.7619047619047616E-2</v>
      </c>
      <c r="S396" s="28">
        <f t="shared" si="139"/>
        <v>1.8867924528301886E-2</v>
      </c>
      <c r="T396" s="28">
        <f t="shared" si="139"/>
        <v>6.3157894736842107E-2</v>
      </c>
      <c r="U396" s="28">
        <f t="shared" si="139"/>
        <v>0</v>
      </c>
      <c r="V396" s="28">
        <f t="shared" si="139"/>
        <v>-1.7241379310344827E-2</v>
      </c>
      <c r="W396" s="28">
        <f t="shared" si="139"/>
        <v>0</v>
      </c>
      <c r="X396" s="28">
        <f t="shared" si="139"/>
        <v>-2.1276595744680851E-2</v>
      </c>
      <c r="Y396" s="28">
        <f t="shared" si="139"/>
        <v>0</v>
      </c>
    </row>
    <row r="397" spans="1:25" x14ac:dyDescent="0.2">
      <c r="A397" s="16">
        <v>40611</v>
      </c>
      <c r="B397" s="28">
        <f t="shared" si="136"/>
        <v>2.7343472292859527E-4</v>
      </c>
      <c r="C397" s="28">
        <f t="shared" si="136"/>
        <v>-6.4377682403433476E-3</v>
      </c>
      <c r="D397" s="28">
        <f t="shared" si="136"/>
        <v>1.6666666666666666E-2</v>
      </c>
      <c r="E397" s="28">
        <f t="shared" si="136"/>
        <v>0</v>
      </c>
      <c r="F397" s="28">
        <f t="shared" si="136"/>
        <v>7.2992700729927005E-3</v>
      </c>
      <c r="G397" s="28">
        <f t="shared" si="136"/>
        <v>0</v>
      </c>
      <c r="H397" s="28">
        <f t="shared" si="136"/>
        <v>2.7237354085603113E-2</v>
      </c>
      <c r="I397" s="28">
        <f t="shared" si="118"/>
        <v>0</v>
      </c>
      <c r="J397" s="28">
        <f t="shared" si="128"/>
        <v>7.3619631901840496E-2</v>
      </c>
      <c r="K397" s="28">
        <f t="shared" si="116"/>
        <v>5.0505050505050509E-3</v>
      </c>
      <c r="L397" s="28">
        <f t="shared" ref="L397:Y397" si="140">(L129-L130)/L130</f>
        <v>0</v>
      </c>
      <c r="M397" s="28">
        <f t="shared" si="140"/>
        <v>-1.4925373134328358E-2</v>
      </c>
      <c r="N397" s="28">
        <f t="shared" si="140"/>
        <v>-6.9767441860465115E-2</v>
      </c>
      <c r="O397" s="28">
        <f t="shared" si="140"/>
        <v>0.10526315789473684</v>
      </c>
      <c r="P397" s="28">
        <f t="shared" si="140"/>
        <v>0</v>
      </c>
      <c r="Q397" s="28">
        <f t="shared" si="140"/>
        <v>0</v>
      </c>
      <c r="R397" s="28">
        <f t="shared" si="140"/>
        <v>-4.5454545454545456E-2</v>
      </c>
      <c r="S397" s="28">
        <f t="shared" si="140"/>
        <v>-1.8518518518518517E-2</v>
      </c>
      <c r="T397" s="28">
        <f t="shared" si="140"/>
        <v>9.1954022988505746E-2</v>
      </c>
      <c r="U397" s="28">
        <f t="shared" si="140"/>
        <v>0.27167630057803466</v>
      </c>
      <c r="V397" s="28">
        <f t="shared" si="140"/>
        <v>0</v>
      </c>
      <c r="W397" s="28">
        <f t="shared" si="140"/>
        <v>0</v>
      </c>
      <c r="X397" s="28">
        <f t="shared" si="140"/>
        <v>2.1739130434782608E-2</v>
      </c>
      <c r="Y397" s="28">
        <f t="shared" si="140"/>
        <v>0</v>
      </c>
    </row>
    <row r="398" spans="1:25" x14ac:dyDescent="0.2">
      <c r="A398" s="16">
        <v>40610</v>
      </c>
      <c r="B398" s="28">
        <f t="shared" si="136"/>
        <v>2.7350950992566014E-4</v>
      </c>
      <c r="C398" s="28">
        <f t="shared" si="136"/>
        <v>1.3043478260869565E-2</v>
      </c>
      <c r="D398" s="28">
        <f t="shared" si="136"/>
        <v>-1.6393442622950821E-2</v>
      </c>
      <c r="E398" s="28">
        <f t="shared" si="136"/>
        <v>3.4482758620689655E-2</v>
      </c>
      <c r="F398" s="28">
        <f t="shared" si="136"/>
        <v>1.4814814814814815E-2</v>
      </c>
      <c r="G398" s="28">
        <f t="shared" si="136"/>
        <v>0.04</v>
      </c>
      <c r="H398" s="28">
        <f t="shared" si="136"/>
        <v>3.90625E-3</v>
      </c>
      <c r="I398" s="28">
        <f t="shared" si="118"/>
        <v>0.10869565217391304</v>
      </c>
      <c r="J398" s="28">
        <f t="shared" si="128"/>
        <v>-6.0975609756097563E-3</v>
      </c>
      <c r="K398" s="28">
        <f t="shared" si="116"/>
        <v>2.0618556701030927E-2</v>
      </c>
      <c r="L398" s="28">
        <f t="shared" ref="L398:Y398" si="141">(L130-L131)/L131</f>
        <v>0</v>
      </c>
      <c r="M398" s="28">
        <f t="shared" si="141"/>
        <v>3.0769230769230771E-2</v>
      </c>
      <c r="N398" s="28">
        <f t="shared" si="141"/>
        <v>2.3809523809523808E-2</v>
      </c>
      <c r="O398" s="28">
        <f t="shared" si="141"/>
        <v>1.0638297872340425E-2</v>
      </c>
      <c r="P398" s="28">
        <f t="shared" si="141"/>
        <v>3.787878787878788E-2</v>
      </c>
      <c r="Q398" s="28">
        <f t="shared" si="141"/>
        <v>0</v>
      </c>
      <c r="R398" s="28">
        <f t="shared" si="141"/>
        <v>-4.3478260869565216E-2</v>
      </c>
      <c r="S398" s="28">
        <f t="shared" si="141"/>
        <v>-5.2631578947368418E-2</v>
      </c>
      <c r="T398" s="28">
        <f t="shared" si="141"/>
        <v>1.1627906976744186E-2</v>
      </c>
      <c r="U398" s="28">
        <f t="shared" si="141"/>
        <v>-8.9473684210526316E-2</v>
      </c>
      <c r="V398" s="28">
        <f t="shared" si="141"/>
        <v>-2.247191011235955E-2</v>
      </c>
      <c r="W398" s="28">
        <f t="shared" si="141"/>
        <v>0</v>
      </c>
      <c r="X398" s="28">
        <f t="shared" si="141"/>
        <v>0.15</v>
      </c>
      <c r="Y398" s="28">
        <f t="shared" si="141"/>
        <v>0</v>
      </c>
    </row>
    <row r="399" spans="1:25" x14ac:dyDescent="0.2">
      <c r="A399" s="16">
        <v>40609</v>
      </c>
      <c r="B399" s="28">
        <f t="shared" si="136"/>
        <v>8.2120234973365679E-4</v>
      </c>
      <c r="C399" s="28">
        <f t="shared" si="136"/>
        <v>6.5645514223194746E-3</v>
      </c>
      <c r="D399" s="28">
        <f t="shared" si="136"/>
        <v>0</v>
      </c>
      <c r="E399" s="28">
        <f t="shared" si="136"/>
        <v>-3.3333333333333333E-2</v>
      </c>
      <c r="F399" s="28">
        <f t="shared" si="136"/>
        <v>-3.5714285714285712E-2</v>
      </c>
      <c r="G399" s="28">
        <f t="shared" si="136"/>
        <v>0</v>
      </c>
      <c r="H399" s="28">
        <f t="shared" si="136"/>
        <v>-1.5384615384615385E-2</v>
      </c>
      <c r="I399" s="28">
        <f t="shared" si="118"/>
        <v>1.098901098901099E-2</v>
      </c>
      <c r="J399" s="28">
        <f t="shared" si="128"/>
        <v>6.1349693251533744E-3</v>
      </c>
      <c r="K399" s="28">
        <f t="shared" si="116"/>
        <v>-1.5228426395939087E-2</v>
      </c>
      <c r="L399" s="28">
        <f t="shared" ref="L399:Y399" si="142">(L131-L132)/L132</f>
        <v>0</v>
      </c>
      <c r="M399" s="28">
        <f t="shared" si="142"/>
        <v>-2.9850746268656716E-2</v>
      </c>
      <c r="N399" s="28">
        <f t="shared" si="142"/>
        <v>-0.10638297872340426</v>
      </c>
      <c r="O399" s="28">
        <f t="shared" si="142"/>
        <v>-2.0833333333333332E-2</v>
      </c>
      <c r="P399" s="28">
        <f t="shared" si="142"/>
        <v>1.5384615384615385E-2</v>
      </c>
      <c r="Q399" s="28">
        <f t="shared" si="142"/>
        <v>0</v>
      </c>
      <c r="R399" s="28">
        <f t="shared" si="142"/>
        <v>-2.1276595744680851E-2</v>
      </c>
      <c r="S399" s="28">
        <f t="shared" si="142"/>
        <v>3.6363636363636362E-2</v>
      </c>
      <c r="T399" s="28">
        <f t="shared" si="142"/>
        <v>0</v>
      </c>
      <c r="U399" s="28">
        <f t="shared" si="142"/>
        <v>1.0638297872340425E-2</v>
      </c>
      <c r="V399" s="28">
        <f t="shared" si="142"/>
        <v>9.8765432098765427E-2</v>
      </c>
      <c r="W399" s="28">
        <f t="shared" si="142"/>
        <v>0</v>
      </c>
      <c r="X399" s="28">
        <f t="shared" si="142"/>
        <v>0</v>
      </c>
      <c r="Y399" s="28">
        <f t="shared" si="142"/>
        <v>-1.9607843137254902E-2</v>
      </c>
    </row>
    <row r="400" spans="1:25" x14ac:dyDescent="0.2">
      <c r="A400" s="16">
        <v>40606</v>
      </c>
      <c r="B400" s="28">
        <f t="shared" si="136"/>
        <v>2.7380906746107803E-4</v>
      </c>
      <c r="C400" s="28">
        <f t="shared" si="136"/>
        <v>6.6079295154185024E-3</v>
      </c>
      <c r="D400" s="28">
        <f t="shared" si="136"/>
        <v>1.6666666666666666E-2</v>
      </c>
      <c r="E400" s="28">
        <f t="shared" si="136"/>
        <v>3.4482758620689655E-2</v>
      </c>
      <c r="F400" s="28">
        <f t="shared" si="136"/>
        <v>-7.0921985815602835E-3</v>
      </c>
      <c r="G400" s="28">
        <f t="shared" si="136"/>
        <v>-2.5974025974025976E-2</v>
      </c>
      <c r="H400" s="28">
        <f t="shared" si="136"/>
        <v>7.7519379844961239E-3</v>
      </c>
      <c r="I400" s="28">
        <f t="shared" si="118"/>
        <v>-7.1428571428571425E-2</v>
      </c>
      <c r="J400" s="28">
        <f t="shared" si="128"/>
        <v>-1.2121212121212121E-2</v>
      </c>
      <c r="K400" s="28">
        <f t="shared" si="116"/>
        <v>-1.0050251256281407E-2</v>
      </c>
      <c r="L400" s="28">
        <f t="shared" ref="L400:Y400" si="143">(L132-L133)/L133</f>
        <v>0</v>
      </c>
      <c r="M400" s="28">
        <f t="shared" si="143"/>
        <v>1.5151515151515152E-2</v>
      </c>
      <c r="N400" s="28">
        <f t="shared" si="143"/>
        <v>0.30555555555555558</v>
      </c>
      <c r="O400" s="28">
        <f t="shared" si="143"/>
        <v>0</v>
      </c>
      <c r="P400" s="28">
        <f t="shared" si="143"/>
        <v>-2.2556390977443608E-2</v>
      </c>
      <c r="Q400" s="28">
        <f t="shared" si="143"/>
        <v>0</v>
      </c>
      <c r="R400" s="28">
        <f t="shared" si="143"/>
        <v>0</v>
      </c>
      <c r="S400" s="28">
        <f t="shared" si="143"/>
        <v>0</v>
      </c>
      <c r="T400" s="28">
        <f t="shared" si="143"/>
        <v>1.1764705882352941E-2</v>
      </c>
      <c r="U400" s="28">
        <f t="shared" si="143"/>
        <v>-0.06</v>
      </c>
      <c r="V400" s="28">
        <f t="shared" si="143"/>
        <v>5.8823529411764705E-2</v>
      </c>
      <c r="W400" s="28">
        <f t="shared" si="143"/>
        <v>0</v>
      </c>
      <c r="X400" s="28">
        <f t="shared" si="143"/>
        <v>-2.4390243902439025E-2</v>
      </c>
      <c r="Y400" s="28">
        <f t="shared" si="143"/>
        <v>0</v>
      </c>
    </row>
    <row r="401" spans="1:25" x14ac:dyDescent="0.2">
      <c r="A401" s="16">
        <v>40605</v>
      </c>
      <c r="B401" s="28">
        <f t="shared" si="136"/>
        <v>2.738840593999748E-4</v>
      </c>
      <c r="C401" s="28">
        <f t="shared" si="136"/>
        <v>-1.5184381778741865E-2</v>
      </c>
      <c r="D401" s="28">
        <f t="shared" si="136"/>
        <v>-1.6393442622950821E-2</v>
      </c>
      <c r="E401" s="28">
        <f t="shared" si="136"/>
        <v>-3.3333333333333333E-2</v>
      </c>
      <c r="F401" s="28">
        <f t="shared" si="136"/>
        <v>0</v>
      </c>
      <c r="G401" s="28">
        <f t="shared" si="136"/>
        <v>0</v>
      </c>
      <c r="H401" s="28">
        <f t="shared" si="136"/>
        <v>-3.7313432835820892E-2</v>
      </c>
      <c r="I401" s="28">
        <f t="shared" si="118"/>
        <v>-3.9215686274509803E-2</v>
      </c>
      <c r="J401" s="28">
        <f t="shared" si="128"/>
        <v>-1.7857142857142856E-2</v>
      </c>
      <c r="K401" s="28">
        <f t="shared" si="116"/>
        <v>3.1088082901554404E-2</v>
      </c>
      <c r="L401" s="28">
        <f t="shared" ref="L401:Y401" si="144">(L133-L134)/L134</f>
        <v>0</v>
      </c>
      <c r="M401" s="28">
        <f t="shared" si="144"/>
        <v>-4.3478260869565216E-2</v>
      </c>
      <c r="N401" s="28">
        <f t="shared" si="144"/>
        <v>0.125</v>
      </c>
      <c r="O401" s="28">
        <f t="shared" si="144"/>
        <v>1.0526315789473684E-2</v>
      </c>
      <c r="P401" s="28">
        <f t="shared" si="144"/>
        <v>7.575757575757576E-3</v>
      </c>
      <c r="Q401" s="28">
        <f t="shared" si="144"/>
        <v>0</v>
      </c>
      <c r="R401" s="28">
        <f t="shared" si="144"/>
        <v>-0.06</v>
      </c>
      <c r="S401" s="28">
        <f t="shared" si="144"/>
        <v>-1.7857142857142856E-2</v>
      </c>
      <c r="T401" s="28">
        <f t="shared" si="144"/>
        <v>-1.1627906976744186E-2</v>
      </c>
      <c r="U401" s="28">
        <f t="shared" si="144"/>
        <v>-2.4390243902439025E-2</v>
      </c>
      <c r="V401" s="28">
        <f t="shared" si="144"/>
        <v>-0.11560693641618497</v>
      </c>
      <c r="W401" s="28">
        <f t="shared" si="144"/>
        <v>0</v>
      </c>
      <c r="X401" s="28">
        <f t="shared" si="144"/>
        <v>-0.10869565217391304</v>
      </c>
      <c r="Y401" s="28">
        <f t="shared" si="144"/>
        <v>0.02</v>
      </c>
    </row>
    <row r="402" spans="1:25" x14ac:dyDescent="0.2">
      <c r="A402" s="16">
        <v>40604</v>
      </c>
      <c r="B402" s="28">
        <f t="shared" si="136"/>
        <v>2.7395909242831863E-4</v>
      </c>
      <c r="C402" s="28">
        <f t="shared" si="136"/>
        <v>0</v>
      </c>
      <c r="D402" s="28">
        <f t="shared" si="136"/>
        <v>0</v>
      </c>
      <c r="E402" s="28">
        <f t="shared" si="136"/>
        <v>3.4482758620689655E-2</v>
      </c>
      <c r="F402" s="28">
        <f t="shared" si="136"/>
        <v>0</v>
      </c>
      <c r="G402" s="28">
        <f t="shared" si="136"/>
        <v>1.3157894736842105E-2</v>
      </c>
      <c r="H402" s="28">
        <f t="shared" si="136"/>
        <v>2.2900763358778626E-2</v>
      </c>
      <c r="I402" s="28">
        <f t="shared" si="118"/>
        <v>-3.7735849056603772E-2</v>
      </c>
      <c r="J402" s="28">
        <f t="shared" si="128"/>
        <v>1.2048192771084338E-2</v>
      </c>
      <c r="K402" s="28">
        <f t="shared" si="116"/>
        <v>-1.0256410256410256E-2</v>
      </c>
      <c r="L402" s="28">
        <f t="shared" ref="L402:Y402" si="145">(L134-L135)/L135</f>
        <v>0</v>
      </c>
      <c r="M402" s="28">
        <f t="shared" si="145"/>
        <v>0</v>
      </c>
      <c r="N402" s="28">
        <f t="shared" si="145"/>
        <v>0.53846153846153844</v>
      </c>
      <c r="O402" s="28">
        <f t="shared" si="145"/>
        <v>-0.05</v>
      </c>
      <c r="P402" s="28">
        <f t="shared" si="145"/>
        <v>7.6335877862595417E-3</v>
      </c>
      <c r="Q402" s="28">
        <f t="shared" si="145"/>
        <v>0</v>
      </c>
      <c r="R402" s="28">
        <f t="shared" si="145"/>
        <v>-0.13793103448275862</v>
      </c>
      <c r="S402" s="28">
        <f t="shared" si="145"/>
        <v>0</v>
      </c>
      <c r="T402" s="28">
        <f t="shared" si="145"/>
        <v>3.614457831325301E-2</v>
      </c>
      <c r="U402" s="28">
        <f t="shared" si="145"/>
        <v>-4.6511627906976744E-2</v>
      </c>
      <c r="V402" s="28">
        <f t="shared" si="145"/>
        <v>-3.3519553072625698E-2</v>
      </c>
      <c r="W402" s="28">
        <f t="shared" si="145"/>
        <v>0</v>
      </c>
      <c r="X402" s="28">
        <f t="shared" si="145"/>
        <v>0</v>
      </c>
      <c r="Y402" s="28">
        <f t="shared" si="145"/>
        <v>0</v>
      </c>
    </row>
    <row r="403" spans="1:25" x14ac:dyDescent="0.2">
      <c r="A403" s="16">
        <v>40603</v>
      </c>
      <c r="B403" s="28">
        <f t="shared" si="136"/>
        <v>2.7403416657988919E-4</v>
      </c>
      <c r="C403" s="28">
        <f t="shared" si="136"/>
        <v>1.5418502202643172E-2</v>
      </c>
      <c r="D403" s="28">
        <f t="shared" si="136"/>
        <v>5.1724137931034482E-2</v>
      </c>
      <c r="E403" s="28">
        <f t="shared" si="136"/>
        <v>-3.3333333333333333E-2</v>
      </c>
      <c r="F403" s="28">
        <f t="shared" si="136"/>
        <v>7.1428571428571426E-3</v>
      </c>
      <c r="G403" s="28">
        <f t="shared" si="136"/>
        <v>1.3333333333333334E-2</v>
      </c>
      <c r="H403" s="28">
        <f t="shared" si="136"/>
        <v>0</v>
      </c>
      <c r="I403" s="28">
        <f t="shared" si="118"/>
        <v>3.9215686274509803E-2</v>
      </c>
      <c r="J403" s="28">
        <f t="shared" si="128"/>
        <v>-2.3529411764705882E-2</v>
      </c>
      <c r="K403" s="28">
        <f t="shared" si="116"/>
        <v>-1.015228426395939E-2</v>
      </c>
      <c r="L403" s="28">
        <f t="shared" ref="L403:Y403" si="146">(L135-L136)/L136</f>
        <v>0</v>
      </c>
      <c r="M403" s="28">
        <f t="shared" si="146"/>
        <v>4.5454545454545456E-2</v>
      </c>
      <c r="N403" s="28">
        <f t="shared" si="146"/>
        <v>-0.30666666666666664</v>
      </c>
      <c r="O403" s="28">
        <f t="shared" si="146"/>
        <v>5.2631578947368418E-2</v>
      </c>
      <c r="P403" s="28">
        <f t="shared" si="146"/>
        <v>7.6923076923076927E-3</v>
      </c>
      <c r="Q403" s="28">
        <f t="shared" si="146"/>
        <v>0</v>
      </c>
      <c r="R403" s="28">
        <f t="shared" si="146"/>
        <v>-9.375E-2</v>
      </c>
      <c r="S403" s="28">
        <f t="shared" si="146"/>
        <v>3.7037037037037035E-2</v>
      </c>
      <c r="T403" s="28">
        <f t="shared" si="146"/>
        <v>0</v>
      </c>
      <c r="U403" s="28">
        <f t="shared" si="146"/>
        <v>0</v>
      </c>
      <c r="V403" s="28">
        <f t="shared" si="146"/>
        <v>2.8735632183908046E-2</v>
      </c>
      <c r="W403" s="28">
        <f t="shared" si="146"/>
        <v>0</v>
      </c>
      <c r="X403" s="28">
        <f t="shared" si="146"/>
        <v>0.29577464788732394</v>
      </c>
      <c r="Y403" s="28">
        <f t="shared" si="146"/>
        <v>0</v>
      </c>
    </row>
    <row r="404" spans="1:25" x14ac:dyDescent="0.2">
      <c r="A404" s="16">
        <v>40602</v>
      </c>
      <c r="B404" s="28">
        <f t="shared" ref="B404:H413" si="147">(B136-B137)/B137</f>
        <v>8.2277890833694443E-4</v>
      </c>
      <c r="C404" s="28">
        <f t="shared" si="147"/>
        <v>-4.3859649122807015E-3</v>
      </c>
      <c r="D404" s="28">
        <f t="shared" si="147"/>
        <v>-3.3333333333333333E-2</v>
      </c>
      <c r="E404" s="28">
        <f t="shared" si="147"/>
        <v>0</v>
      </c>
      <c r="F404" s="28">
        <f t="shared" si="147"/>
        <v>-5.4054054054054057E-2</v>
      </c>
      <c r="G404" s="28">
        <f t="shared" si="147"/>
        <v>0</v>
      </c>
      <c r="H404" s="28">
        <f t="shared" si="147"/>
        <v>-4.0293040293040296E-2</v>
      </c>
      <c r="I404" s="28">
        <f t="shared" si="118"/>
        <v>-7.2727272727272724E-2</v>
      </c>
      <c r="J404" s="28">
        <f t="shared" si="128"/>
        <v>1.1904761904761904E-2</v>
      </c>
      <c r="K404" s="28">
        <f t="shared" si="116"/>
        <v>-1.4999999999999999E-2</v>
      </c>
      <c r="L404" s="28">
        <f t="shared" ref="L404:Y404" si="148">(L136-L137)/L137</f>
        <v>0</v>
      </c>
      <c r="M404" s="28">
        <f t="shared" si="148"/>
        <v>1.5384615384615385E-2</v>
      </c>
      <c r="N404" s="28">
        <f t="shared" si="148"/>
        <v>-6.25E-2</v>
      </c>
      <c r="O404" s="28">
        <f t="shared" si="148"/>
        <v>-9.5238095238095233E-2</v>
      </c>
      <c r="P404" s="28">
        <f t="shared" si="148"/>
        <v>-1.5151515151515152E-2</v>
      </c>
      <c r="Q404" s="28">
        <f t="shared" si="148"/>
        <v>0</v>
      </c>
      <c r="R404" s="28">
        <f t="shared" si="148"/>
        <v>-3.0303030303030304E-2</v>
      </c>
      <c r="S404" s="28">
        <f t="shared" si="148"/>
        <v>-1.8181818181818181E-2</v>
      </c>
      <c r="T404" s="28">
        <f t="shared" si="148"/>
        <v>0</v>
      </c>
      <c r="U404" s="28">
        <f t="shared" si="148"/>
        <v>0</v>
      </c>
      <c r="V404" s="28">
        <f t="shared" si="148"/>
        <v>-3.8674033149171269E-2</v>
      </c>
      <c r="W404" s="28">
        <f t="shared" si="148"/>
        <v>0</v>
      </c>
      <c r="X404" s="28">
        <f t="shared" si="148"/>
        <v>-0.22826086956521738</v>
      </c>
      <c r="Y404" s="28">
        <f t="shared" si="148"/>
        <v>0</v>
      </c>
    </row>
    <row r="405" spans="1:25" x14ac:dyDescent="0.2">
      <c r="A405" s="16">
        <v>40599</v>
      </c>
      <c r="B405" s="28">
        <f t="shared" si="147"/>
        <v>2.7433487509533137E-4</v>
      </c>
      <c r="C405" s="28">
        <f t="shared" si="147"/>
        <v>-8.6956521739130436E-3</v>
      </c>
      <c r="D405" s="28">
        <f t="shared" si="147"/>
        <v>0</v>
      </c>
      <c r="E405" s="28">
        <f t="shared" si="147"/>
        <v>0</v>
      </c>
      <c r="F405" s="28">
        <f t="shared" si="147"/>
        <v>-1.9867549668874173E-2</v>
      </c>
      <c r="G405" s="28">
        <f t="shared" si="147"/>
        <v>-1.3157894736842105E-2</v>
      </c>
      <c r="H405" s="28">
        <f t="shared" si="147"/>
        <v>-7.1428571428571425E-2</v>
      </c>
      <c r="I405" s="28">
        <f t="shared" si="118"/>
        <v>-3.5087719298245612E-2</v>
      </c>
      <c r="J405" s="28">
        <f t="shared" si="128"/>
        <v>-5.9171597633136093E-3</v>
      </c>
      <c r="K405" s="28">
        <f t="shared" si="116"/>
        <v>-9.0909090909090912E-2</v>
      </c>
      <c r="L405" s="28">
        <f t="shared" ref="L405:Y405" si="149">(L137-L138)/L138</f>
        <v>0</v>
      </c>
      <c r="M405" s="28">
        <f t="shared" si="149"/>
        <v>-1.5151515151515152E-2</v>
      </c>
      <c r="N405" s="28">
        <f t="shared" si="149"/>
        <v>6.6666666666666666E-2</v>
      </c>
      <c r="O405" s="28">
        <f t="shared" si="149"/>
        <v>-7.0796460176991149E-2</v>
      </c>
      <c r="P405" s="28">
        <f t="shared" si="149"/>
        <v>-2.2222222222222223E-2</v>
      </c>
      <c r="Q405" s="28">
        <f t="shared" si="149"/>
        <v>0</v>
      </c>
      <c r="R405" s="28">
        <f t="shared" si="149"/>
        <v>0.13793103448275862</v>
      </c>
      <c r="S405" s="28">
        <f t="shared" si="149"/>
        <v>1.8518518518518517E-2</v>
      </c>
      <c r="T405" s="28">
        <f t="shared" si="149"/>
        <v>0</v>
      </c>
      <c r="U405" s="28">
        <f t="shared" si="149"/>
        <v>0</v>
      </c>
      <c r="V405" s="28">
        <f t="shared" si="149"/>
        <v>4.6242774566473986E-2</v>
      </c>
      <c r="W405" s="28">
        <f t="shared" si="149"/>
        <v>0</v>
      </c>
      <c r="X405" s="28">
        <f t="shared" si="149"/>
        <v>-6.1224489795918366E-2</v>
      </c>
      <c r="Y405" s="28">
        <f t="shared" si="149"/>
        <v>0</v>
      </c>
    </row>
    <row r="406" spans="1:25" x14ac:dyDescent="0.2">
      <c r="A406" s="16">
        <v>40598</v>
      </c>
      <c r="B406" s="28">
        <f t="shared" si="147"/>
        <v>2.7441015537103E-4</v>
      </c>
      <c r="C406" s="28">
        <f t="shared" si="147"/>
        <v>-1.7094017094017096E-2</v>
      </c>
      <c r="D406" s="28">
        <f t="shared" si="147"/>
        <v>3.4482758620689655E-2</v>
      </c>
      <c r="E406" s="28">
        <f t="shared" si="147"/>
        <v>-8.2644628099173556E-3</v>
      </c>
      <c r="F406" s="28">
        <f t="shared" si="147"/>
        <v>-1.3071895424836602E-2</v>
      </c>
      <c r="G406" s="28">
        <f t="shared" si="147"/>
        <v>-1.2987012987012988E-2</v>
      </c>
      <c r="H406" s="28">
        <f t="shared" si="147"/>
        <v>-6.7567567567567571E-3</v>
      </c>
      <c r="I406" s="28">
        <f t="shared" si="118"/>
        <v>-1.7241379310344827E-2</v>
      </c>
      <c r="J406" s="28">
        <f t="shared" si="128"/>
        <v>-5.8823529411764705E-3</v>
      </c>
      <c r="K406" s="28">
        <f t="shared" si="116"/>
        <v>-2.2222222222222223E-2</v>
      </c>
      <c r="L406" s="28">
        <f t="shared" ref="L406:Y406" si="150">(L138-L139)/L139</f>
        <v>0.19230769230769232</v>
      </c>
      <c r="M406" s="28">
        <f t="shared" si="150"/>
        <v>0</v>
      </c>
      <c r="N406" s="28">
        <f t="shared" si="150"/>
        <v>3.4482758620689655E-2</v>
      </c>
      <c r="O406" s="28">
        <f t="shared" si="150"/>
        <v>8.9285714285714281E-3</v>
      </c>
      <c r="P406" s="28">
        <f t="shared" si="150"/>
        <v>0</v>
      </c>
      <c r="Q406" s="28">
        <f t="shared" si="150"/>
        <v>0</v>
      </c>
      <c r="R406" s="28">
        <f t="shared" si="150"/>
        <v>0.23404255319148937</v>
      </c>
      <c r="S406" s="28">
        <f t="shared" si="150"/>
        <v>-1.8181818181818181E-2</v>
      </c>
      <c r="T406" s="28">
        <f t="shared" si="150"/>
        <v>0</v>
      </c>
      <c r="U406" s="28">
        <f t="shared" si="150"/>
        <v>0</v>
      </c>
      <c r="V406" s="28">
        <f t="shared" si="150"/>
        <v>-3.888888888888889E-2</v>
      </c>
      <c r="W406" s="28">
        <f t="shared" si="150"/>
        <v>0</v>
      </c>
      <c r="X406" s="28">
        <f t="shared" si="150"/>
        <v>8.8888888888888892E-2</v>
      </c>
      <c r="Y406" s="28">
        <f t="shared" si="150"/>
        <v>0</v>
      </c>
    </row>
    <row r="407" spans="1:25" x14ac:dyDescent="0.2">
      <c r="A407" s="16">
        <v>40597</v>
      </c>
      <c r="B407" s="28">
        <f t="shared" si="147"/>
        <v>2.7448547697341333E-4</v>
      </c>
      <c r="C407" s="28">
        <f t="shared" si="147"/>
        <v>-4.2553191489361703E-3</v>
      </c>
      <c r="D407" s="28">
        <f t="shared" si="147"/>
        <v>1.7543859649122806E-2</v>
      </c>
      <c r="E407" s="28">
        <f t="shared" si="147"/>
        <v>8.0357142857142863E-2</v>
      </c>
      <c r="F407" s="28">
        <f t="shared" si="147"/>
        <v>0</v>
      </c>
      <c r="G407" s="28">
        <f t="shared" si="147"/>
        <v>1.3157894736842105E-2</v>
      </c>
      <c r="H407" s="28">
        <f t="shared" si="147"/>
        <v>6.8027210884353739E-3</v>
      </c>
      <c r="I407" s="28">
        <f t="shared" si="118"/>
        <v>1.7543859649122806E-2</v>
      </c>
      <c r="J407" s="28">
        <f t="shared" si="128"/>
        <v>-5.8479532163742687E-3</v>
      </c>
      <c r="K407" s="28">
        <f t="shared" si="116"/>
        <v>4.6511627906976744E-2</v>
      </c>
      <c r="L407" s="28">
        <f t="shared" ref="L407:Y407" si="151">(L139-L140)/L140</f>
        <v>-0.16129032258064516</v>
      </c>
      <c r="M407" s="28">
        <f t="shared" si="151"/>
        <v>0</v>
      </c>
      <c r="N407" s="28">
        <f t="shared" si="151"/>
        <v>0.52631578947368418</v>
      </c>
      <c r="O407" s="28">
        <f t="shared" si="151"/>
        <v>-8.8495575221238937E-3</v>
      </c>
      <c r="P407" s="28">
        <f t="shared" si="151"/>
        <v>-1.4598540145985401E-2</v>
      </c>
      <c r="Q407" s="28">
        <f t="shared" si="151"/>
        <v>0</v>
      </c>
      <c r="R407" s="28">
        <f t="shared" si="151"/>
        <v>0.30555555555555558</v>
      </c>
      <c r="S407" s="28">
        <f t="shared" si="151"/>
        <v>-3.5087719298245612E-2</v>
      </c>
      <c r="T407" s="28">
        <f t="shared" si="151"/>
        <v>0</v>
      </c>
      <c r="U407" s="28">
        <f t="shared" si="151"/>
        <v>4.878048780487805E-2</v>
      </c>
      <c r="V407" s="28">
        <f t="shared" si="151"/>
        <v>5.5865921787709499E-3</v>
      </c>
      <c r="W407" s="28">
        <f t="shared" si="151"/>
        <v>0</v>
      </c>
      <c r="X407" s="28">
        <f t="shared" si="151"/>
        <v>0.11801242236024845</v>
      </c>
      <c r="Y407" s="28">
        <f t="shared" si="151"/>
        <v>0</v>
      </c>
    </row>
    <row r="408" spans="1:25" x14ac:dyDescent="0.2">
      <c r="A408" s="16">
        <v>40596</v>
      </c>
      <c r="B408" s="28">
        <f t="shared" si="147"/>
        <v>2.7456083993652157E-4</v>
      </c>
      <c r="C408" s="28">
        <f t="shared" si="147"/>
        <v>-4.2372881355932203E-3</v>
      </c>
      <c r="D408" s="28">
        <f t="shared" si="147"/>
        <v>0</v>
      </c>
      <c r="E408" s="28">
        <f t="shared" si="147"/>
        <v>7.6923076923076927E-2</v>
      </c>
      <c r="F408" s="28">
        <f t="shared" si="147"/>
        <v>6.5789473684210523E-3</v>
      </c>
      <c r="G408" s="28">
        <f t="shared" si="147"/>
        <v>-1.2987012987012988E-2</v>
      </c>
      <c r="H408" s="28">
        <f t="shared" si="147"/>
        <v>-1.3422818791946308E-2</v>
      </c>
      <c r="I408" s="28">
        <f t="shared" si="118"/>
        <v>3.6363636363636362E-2</v>
      </c>
      <c r="J408" s="28">
        <f t="shared" si="128"/>
        <v>0</v>
      </c>
      <c r="K408" s="28">
        <f t="shared" si="116"/>
        <v>0.34375</v>
      </c>
      <c r="L408" s="28">
        <f t="shared" ref="L408:Y408" si="152">(L140-L141)/L141</f>
        <v>0</v>
      </c>
      <c r="M408" s="28">
        <f t="shared" si="152"/>
        <v>1.5384615384615385E-2</v>
      </c>
      <c r="N408" s="28">
        <f t="shared" si="152"/>
        <v>0</v>
      </c>
      <c r="O408" s="28">
        <f t="shared" si="152"/>
        <v>8.6538461538461536E-2</v>
      </c>
      <c r="P408" s="28">
        <f t="shared" si="152"/>
        <v>0</v>
      </c>
      <c r="Q408" s="28">
        <f t="shared" si="152"/>
        <v>0</v>
      </c>
      <c r="R408" s="28">
        <f t="shared" si="152"/>
        <v>2.2727272727272728E-2</v>
      </c>
      <c r="S408" s="28">
        <f t="shared" si="152"/>
        <v>0</v>
      </c>
      <c r="T408" s="28">
        <f t="shared" si="152"/>
        <v>-1.1904761904761904E-2</v>
      </c>
      <c r="U408" s="28">
        <f t="shared" si="152"/>
        <v>-4.6511627906976744E-2</v>
      </c>
      <c r="V408" s="28">
        <f t="shared" si="152"/>
        <v>0</v>
      </c>
      <c r="W408" s="28">
        <f t="shared" si="152"/>
        <v>0</v>
      </c>
      <c r="X408" s="28">
        <f t="shared" si="152"/>
        <v>-8.5227272727272721E-2</v>
      </c>
      <c r="Y408" s="28">
        <f t="shared" si="152"/>
        <v>0</v>
      </c>
    </row>
    <row r="409" spans="1:25" x14ac:dyDescent="0.2">
      <c r="A409" s="16">
        <v>40595</v>
      </c>
      <c r="B409" s="28">
        <f t="shared" si="147"/>
        <v>8.243615319934711E-4</v>
      </c>
      <c r="C409" s="28">
        <f t="shared" si="147"/>
        <v>-1.0482180293501049E-2</v>
      </c>
      <c r="D409" s="28">
        <f t="shared" si="147"/>
        <v>-0.05</v>
      </c>
      <c r="E409" s="28">
        <f t="shared" si="147"/>
        <v>0</v>
      </c>
      <c r="F409" s="28">
        <f t="shared" si="147"/>
        <v>6.6225165562913907E-3</v>
      </c>
      <c r="G409" s="28">
        <f t="shared" si="147"/>
        <v>0</v>
      </c>
      <c r="H409" s="28">
        <f t="shared" si="147"/>
        <v>3.3670033670033669E-3</v>
      </c>
      <c r="I409" s="28">
        <f t="shared" si="118"/>
        <v>0</v>
      </c>
      <c r="J409" s="28">
        <f t="shared" si="128"/>
        <v>5.8823529411764705E-3</v>
      </c>
      <c r="K409" s="28">
        <f t="shared" si="116"/>
        <v>0.17647058823529413</v>
      </c>
      <c r="L409" s="28">
        <f t="shared" ref="L409:Y409" si="153">(L141-L142)/L142</f>
        <v>0</v>
      </c>
      <c r="M409" s="28">
        <f t="shared" si="153"/>
        <v>3.1746031746031744E-2</v>
      </c>
      <c r="N409" s="28">
        <f t="shared" si="153"/>
        <v>0</v>
      </c>
      <c r="O409" s="28">
        <f t="shared" si="153"/>
        <v>-8.771929824561403E-2</v>
      </c>
      <c r="P409" s="28">
        <f t="shared" si="153"/>
        <v>-7.246376811594203E-3</v>
      </c>
      <c r="Q409" s="28">
        <f t="shared" si="153"/>
        <v>5.6603773584905662E-2</v>
      </c>
      <c r="R409" s="28">
        <f t="shared" si="153"/>
        <v>0</v>
      </c>
      <c r="S409" s="28">
        <f t="shared" si="153"/>
        <v>0</v>
      </c>
      <c r="T409" s="28">
        <f t="shared" si="153"/>
        <v>-1.1764705882352941E-2</v>
      </c>
      <c r="U409" s="28">
        <f t="shared" si="153"/>
        <v>4.878048780487805E-2</v>
      </c>
      <c r="V409" s="28">
        <f t="shared" si="153"/>
        <v>-5.5555555555555558E-3</v>
      </c>
      <c r="W409" s="28">
        <f t="shared" si="153"/>
        <v>0</v>
      </c>
      <c r="X409" s="28">
        <f t="shared" si="153"/>
        <v>0.1</v>
      </c>
      <c r="Y409" s="28">
        <f t="shared" si="153"/>
        <v>0</v>
      </c>
    </row>
    <row r="410" spans="1:25" x14ac:dyDescent="0.2">
      <c r="A410" s="16">
        <v>40592</v>
      </c>
      <c r="B410" s="28">
        <f t="shared" si="147"/>
        <v>2.7486270607831388E-4</v>
      </c>
      <c r="C410" s="28">
        <f t="shared" si="147"/>
        <v>8.4566596194503175E-3</v>
      </c>
      <c r="D410" s="28">
        <f t="shared" si="147"/>
        <v>-1.6393442622950821E-2</v>
      </c>
      <c r="E410" s="28">
        <f t="shared" si="147"/>
        <v>0</v>
      </c>
      <c r="F410" s="28">
        <f t="shared" si="147"/>
        <v>-6.5789473684210523E-3</v>
      </c>
      <c r="G410" s="28">
        <f t="shared" si="147"/>
        <v>0</v>
      </c>
      <c r="H410" s="28">
        <f t="shared" si="147"/>
        <v>1.7123287671232876E-2</v>
      </c>
      <c r="I410" s="28">
        <f t="shared" si="118"/>
        <v>-1.7857142857142856E-2</v>
      </c>
      <c r="J410" s="28">
        <f t="shared" si="128"/>
        <v>0</v>
      </c>
      <c r="K410" s="28">
        <f t="shared" ref="K410:K441" si="154">(K142-K143)/K143</f>
        <v>-6.2068965517241378E-2</v>
      </c>
      <c r="L410" s="28">
        <f t="shared" ref="L410:Y410" si="155">(L142-L143)/L143</f>
        <v>-3.125E-2</v>
      </c>
      <c r="M410" s="28">
        <f t="shared" si="155"/>
        <v>-1.5625E-2</v>
      </c>
      <c r="N410" s="28">
        <f t="shared" si="155"/>
        <v>0</v>
      </c>
      <c r="O410" s="28">
        <f t="shared" si="155"/>
        <v>-8.6956521739130436E-3</v>
      </c>
      <c r="P410" s="28">
        <f t="shared" si="155"/>
        <v>0</v>
      </c>
      <c r="Q410" s="28">
        <f t="shared" si="155"/>
        <v>0.06</v>
      </c>
      <c r="R410" s="28">
        <f t="shared" si="155"/>
        <v>0</v>
      </c>
      <c r="S410" s="28">
        <f t="shared" si="155"/>
        <v>0</v>
      </c>
      <c r="T410" s="28">
        <f t="shared" si="155"/>
        <v>0</v>
      </c>
      <c r="U410" s="28">
        <f t="shared" si="155"/>
        <v>2.5000000000000001E-2</v>
      </c>
      <c r="V410" s="28">
        <f t="shared" si="155"/>
        <v>-5.5248618784530384E-3</v>
      </c>
      <c r="W410" s="28">
        <f t="shared" si="155"/>
        <v>0</v>
      </c>
      <c r="X410" s="28">
        <f t="shared" si="155"/>
        <v>-2.4390243902439025E-2</v>
      </c>
      <c r="Y410" s="28">
        <f t="shared" si="155"/>
        <v>0</v>
      </c>
    </row>
    <row r="411" spans="1:25" x14ac:dyDescent="0.2">
      <c r="A411" s="16">
        <v>40591</v>
      </c>
      <c r="B411" s="28">
        <f t="shared" si="147"/>
        <v>2.749382763569579E-4</v>
      </c>
      <c r="C411" s="28">
        <f t="shared" si="147"/>
        <v>0</v>
      </c>
      <c r="D411" s="28">
        <f t="shared" si="147"/>
        <v>0</v>
      </c>
      <c r="E411" s="28">
        <f t="shared" si="147"/>
        <v>0</v>
      </c>
      <c r="F411" s="28">
        <f t="shared" si="147"/>
        <v>0</v>
      </c>
      <c r="G411" s="28">
        <f t="shared" si="147"/>
        <v>0</v>
      </c>
      <c r="H411" s="28">
        <f t="shared" si="147"/>
        <v>0</v>
      </c>
      <c r="I411" s="28">
        <f t="shared" ref="I411:I442" si="156">(I143-I144)/I144</f>
        <v>0</v>
      </c>
      <c r="J411" s="28">
        <f t="shared" si="128"/>
        <v>0</v>
      </c>
      <c r="K411" s="28">
        <f t="shared" si="154"/>
        <v>0</v>
      </c>
      <c r="L411" s="28">
        <f t="shared" ref="L411:Y411" si="157">(L143-L144)/L144</f>
        <v>0</v>
      </c>
      <c r="M411" s="28">
        <f t="shared" si="157"/>
        <v>0</v>
      </c>
      <c r="N411" s="28">
        <f t="shared" si="157"/>
        <v>0</v>
      </c>
      <c r="O411" s="28">
        <f t="shared" si="157"/>
        <v>0</v>
      </c>
      <c r="P411" s="28">
        <f t="shared" si="157"/>
        <v>0</v>
      </c>
      <c r="Q411" s="28">
        <f t="shared" si="157"/>
        <v>0</v>
      </c>
      <c r="R411" s="28">
        <f t="shared" si="157"/>
        <v>0</v>
      </c>
      <c r="S411" s="28">
        <f t="shared" si="157"/>
        <v>0</v>
      </c>
      <c r="T411" s="28">
        <f t="shared" si="157"/>
        <v>0</v>
      </c>
      <c r="U411" s="28">
        <f t="shared" si="157"/>
        <v>0</v>
      </c>
      <c r="V411" s="28">
        <f t="shared" si="157"/>
        <v>0</v>
      </c>
      <c r="W411" s="28">
        <f t="shared" si="157"/>
        <v>0</v>
      </c>
      <c r="X411" s="28">
        <f t="shared" si="157"/>
        <v>0</v>
      </c>
      <c r="Y411" s="28">
        <f t="shared" si="157"/>
        <v>0</v>
      </c>
    </row>
    <row r="412" spans="1:25" x14ac:dyDescent="0.2">
      <c r="A412" s="16">
        <v>40590</v>
      </c>
      <c r="B412" s="28">
        <f t="shared" si="147"/>
        <v>2.7501388820135416E-4</v>
      </c>
      <c r="C412" s="28">
        <f t="shared" si="147"/>
        <v>2.1186440677966102E-3</v>
      </c>
      <c r="D412" s="28">
        <f t="shared" si="147"/>
        <v>-1.6129032258064516E-2</v>
      </c>
      <c r="E412" s="28">
        <f t="shared" si="147"/>
        <v>0</v>
      </c>
      <c r="F412" s="28">
        <f t="shared" si="147"/>
        <v>1.3333333333333334E-2</v>
      </c>
      <c r="G412" s="28">
        <f t="shared" si="147"/>
        <v>-1.282051282051282E-2</v>
      </c>
      <c r="H412" s="28">
        <f t="shared" si="147"/>
        <v>0</v>
      </c>
      <c r="I412" s="28">
        <f t="shared" si="156"/>
        <v>1.8181818181818181E-2</v>
      </c>
      <c r="J412" s="28">
        <f t="shared" si="128"/>
        <v>-5.8479532163742687E-3</v>
      </c>
      <c r="K412" s="28">
        <f t="shared" si="154"/>
        <v>-1.3605442176870748E-2</v>
      </c>
      <c r="L412" s="28">
        <f t="shared" ref="L412:Y412" si="158">(L144-L145)/L145</f>
        <v>0</v>
      </c>
      <c r="M412" s="28">
        <f t="shared" si="158"/>
        <v>3.2258064516129031E-2</v>
      </c>
      <c r="N412" s="28">
        <f t="shared" si="158"/>
        <v>0</v>
      </c>
      <c r="O412" s="28">
        <f t="shared" si="158"/>
        <v>-3.3613445378151259E-2</v>
      </c>
      <c r="P412" s="28">
        <f t="shared" si="158"/>
        <v>-3.4965034965034968E-2</v>
      </c>
      <c r="Q412" s="28">
        <f t="shared" si="158"/>
        <v>0.1111111111111111</v>
      </c>
      <c r="R412" s="28">
        <f t="shared" si="158"/>
        <v>5.7142857142857143E-3</v>
      </c>
      <c r="S412" s="28">
        <f t="shared" si="158"/>
        <v>0</v>
      </c>
      <c r="T412" s="28">
        <f t="shared" si="158"/>
        <v>-1.1627906976744186E-2</v>
      </c>
      <c r="U412" s="28">
        <f t="shared" si="158"/>
        <v>4.712041884816754E-2</v>
      </c>
      <c r="V412" s="28">
        <f t="shared" si="158"/>
        <v>-1.092896174863388E-2</v>
      </c>
      <c r="W412" s="28">
        <f t="shared" si="158"/>
        <v>0</v>
      </c>
      <c r="X412" s="28">
        <f t="shared" si="158"/>
        <v>1.2345679012345678E-2</v>
      </c>
      <c r="Y412" s="28">
        <f t="shared" si="158"/>
        <v>0</v>
      </c>
    </row>
    <row r="413" spans="1:25" x14ac:dyDescent="0.2">
      <c r="A413" s="16">
        <v>40589</v>
      </c>
      <c r="B413" s="28">
        <f t="shared" si="147"/>
        <v>2.7508954164580574E-4</v>
      </c>
      <c r="C413" s="28">
        <f t="shared" si="147"/>
        <v>2.1645021645021644E-2</v>
      </c>
      <c r="D413" s="28">
        <f t="shared" si="147"/>
        <v>-1.5873015873015872E-2</v>
      </c>
      <c r="E413" s="28">
        <f t="shared" si="147"/>
        <v>9.7087378640776691E-3</v>
      </c>
      <c r="F413" s="28">
        <f t="shared" si="147"/>
        <v>-6.6225165562913907E-3</v>
      </c>
      <c r="G413" s="28">
        <f t="shared" si="147"/>
        <v>1.2987012987012988E-2</v>
      </c>
      <c r="H413" s="28">
        <f t="shared" si="147"/>
        <v>0</v>
      </c>
      <c r="I413" s="28">
        <f t="shared" si="156"/>
        <v>-3.5087719298245612E-2</v>
      </c>
      <c r="J413" s="28">
        <f t="shared" si="128"/>
        <v>-1.1560693641618497E-2</v>
      </c>
      <c r="K413" s="28">
        <f t="shared" si="154"/>
        <v>3.5211267605633804E-2</v>
      </c>
      <c r="L413" s="28">
        <f t="shared" ref="L413:Y413" si="159">(L145-L146)/L146</f>
        <v>-5.8823529411764705E-2</v>
      </c>
      <c r="M413" s="28">
        <f t="shared" si="159"/>
        <v>-3.125E-2</v>
      </c>
      <c r="N413" s="28">
        <f t="shared" si="159"/>
        <v>0</v>
      </c>
      <c r="O413" s="28">
        <f t="shared" si="159"/>
        <v>8.4745762711864406E-3</v>
      </c>
      <c r="P413" s="28">
        <f t="shared" si="159"/>
        <v>5.9259259259259262E-2</v>
      </c>
      <c r="Q413" s="28">
        <f t="shared" si="159"/>
        <v>-4.2553191489361701E-2</v>
      </c>
      <c r="R413" s="28">
        <f t="shared" si="159"/>
        <v>0</v>
      </c>
      <c r="S413" s="28">
        <f t="shared" si="159"/>
        <v>0</v>
      </c>
      <c r="T413" s="28">
        <f t="shared" si="159"/>
        <v>1.1764705882352941E-2</v>
      </c>
      <c r="U413" s="28">
        <f t="shared" si="159"/>
        <v>-4.4999999999999998E-2</v>
      </c>
      <c r="V413" s="28">
        <f t="shared" si="159"/>
        <v>0.12269938650306748</v>
      </c>
      <c r="W413" s="28">
        <f t="shared" si="159"/>
        <v>0</v>
      </c>
      <c r="X413" s="28">
        <f t="shared" si="159"/>
        <v>-1.2195121951219513E-2</v>
      </c>
      <c r="Y413" s="28">
        <f t="shared" si="159"/>
        <v>0</v>
      </c>
    </row>
    <row r="414" spans="1:25" x14ac:dyDescent="0.2">
      <c r="A414" s="16">
        <v>40588</v>
      </c>
      <c r="B414" s="28">
        <f t="shared" ref="B414:H423" si="160">(B146-B147)/B147</f>
        <v>8.2595025576926253E-4</v>
      </c>
      <c r="C414" s="28">
        <f t="shared" si="160"/>
        <v>-4.3103448275862068E-3</v>
      </c>
      <c r="D414" s="28">
        <f t="shared" si="160"/>
        <v>0</v>
      </c>
      <c r="E414" s="28">
        <f t="shared" si="160"/>
        <v>-4.6296296296296294E-2</v>
      </c>
      <c r="F414" s="28">
        <f t="shared" si="160"/>
        <v>0</v>
      </c>
      <c r="G414" s="28">
        <f t="shared" si="160"/>
        <v>1.3157894736842105E-2</v>
      </c>
      <c r="H414" s="28">
        <f t="shared" si="160"/>
        <v>-6.8027210884353739E-3</v>
      </c>
      <c r="I414" s="28">
        <f t="shared" si="156"/>
        <v>1.7857142857142856E-2</v>
      </c>
      <c r="J414" s="28">
        <f t="shared" si="128"/>
        <v>0</v>
      </c>
      <c r="K414" s="28">
        <f t="shared" si="154"/>
        <v>2.1582733812949641E-2</v>
      </c>
      <c r="L414" s="28">
        <f t="shared" ref="L414:Y414" si="161">(L146-L147)/L147</f>
        <v>0</v>
      </c>
      <c r="M414" s="28">
        <f t="shared" si="161"/>
        <v>0</v>
      </c>
      <c r="N414" s="28">
        <f t="shared" si="161"/>
        <v>0</v>
      </c>
      <c r="O414" s="28">
        <f t="shared" si="161"/>
        <v>0</v>
      </c>
      <c r="P414" s="28">
        <f t="shared" si="161"/>
        <v>-1.4598540145985401E-2</v>
      </c>
      <c r="Q414" s="28">
        <f t="shared" si="161"/>
        <v>-0.06</v>
      </c>
      <c r="R414" s="28">
        <f t="shared" si="161"/>
        <v>-0.125</v>
      </c>
      <c r="S414" s="28">
        <f t="shared" si="161"/>
        <v>0</v>
      </c>
      <c r="T414" s="28">
        <f t="shared" si="161"/>
        <v>0</v>
      </c>
      <c r="U414" s="28">
        <f t="shared" si="161"/>
        <v>-2.4390243902439025E-2</v>
      </c>
      <c r="V414" s="28">
        <f t="shared" si="161"/>
        <v>-0.11413043478260869</v>
      </c>
      <c r="W414" s="28">
        <f t="shared" si="161"/>
        <v>0</v>
      </c>
      <c r="X414" s="28">
        <f t="shared" si="161"/>
        <v>0</v>
      </c>
      <c r="Y414" s="28">
        <f t="shared" si="161"/>
        <v>0</v>
      </c>
    </row>
    <row r="415" spans="1:25" x14ac:dyDescent="0.2">
      <c r="A415" s="16">
        <v>40585</v>
      </c>
      <c r="B415" s="28">
        <f t="shared" si="160"/>
        <v>2.75392572111545E-4</v>
      </c>
      <c r="C415" s="28">
        <f t="shared" si="160"/>
        <v>6.5075921908893707E-3</v>
      </c>
      <c r="D415" s="28">
        <f t="shared" si="160"/>
        <v>0</v>
      </c>
      <c r="E415" s="28">
        <f t="shared" si="160"/>
        <v>3.8461538461538464E-2</v>
      </c>
      <c r="F415" s="28">
        <f t="shared" si="160"/>
        <v>-1.3071895424836602E-2</v>
      </c>
      <c r="G415" s="28">
        <f t="shared" si="160"/>
        <v>0</v>
      </c>
      <c r="H415" s="28">
        <f t="shared" si="160"/>
        <v>3.4129692832764505E-3</v>
      </c>
      <c r="I415" s="28">
        <f t="shared" si="156"/>
        <v>-3.4482758620689655E-2</v>
      </c>
      <c r="J415" s="28">
        <f t="shared" si="128"/>
        <v>5.8139534883720929E-3</v>
      </c>
      <c r="K415" s="28">
        <f t="shared" si="154"/>
        <v>7.246376811594203E-3</v>
      </c>
      <c r="L415" s="28">
        <f t="shared" ref="L415:Y415" si="162">(L147-L148)/L148</f>
        <v>0</v>
      </c>
      <c r="M415" s="28">
        <f t="shared" si="162"/>
        <v>-1.5384615384615385E-2</v>
      </c>
      <c r="N415" s="28">
        <f t="shared" si="162"/>
        <v>0</v>
      </c>
      <c r="O415" s="28">
        <f t="shared" si="162"/>
        <v>2.6086956521739129E-2</v>
      </c>
      <c r="P415" s="28">
        <f t="shared" si="162"/>
        <v>2.2388059701492536E-2</v>
      </c>
      <c r="Q415" s="28">
        <f t="shared" si="162"/>
        <v>0.13636363636363635</v>
      </c>
      <c r="R415" s="28">
        <f t="shared" si="162"/>
        <v>6.3829787234042548E-2</v>
      </c>
      <c r="S415" s="28">
        <f t="shared" si="162"/>
        <v>1.7857142857142856E-2</v>
      </c>
      <c r="T415" s="28">
        <f t="shared" si="162"/>
        <v>-1.1627906976744186E-2</v>
      </c>
      <c r="U415" s="28">
        <f t="shared" si="162"/>
        <v>-2.3809523809523808E-2</v>
      </c>
      <c r="V415" s="28">
        <f t="shared" si="162"/>
        <v>1.098901098901099E-2</v>
      </c>
      <c r="W415" s="28">
        <f t="shared" si="162"/>
        <v>0</v>
      </c>
      <c r="X415" s="28">
        <f t="shared" si="162"/>
        <v>-0.18</v>
      </c>
      <c r="Y415" s="28">
        <f t="shared" si="162"/>
        <v>0</v>
      </c>
    </row>
    <row r="416" spans="1:25" x14ac:dyDescent="0.2">
      <c r="A416" s="16">
        <v>40584</v>
      </c>
      <c r="B416" s="28">
        <f t="shared" si="160"/>
        <v>2.7546843407213968E-4</v>
      </c>
      <c r="C416" s="28">
        <f t="shared" si="160"/>
        <v>1.3186813186813187E-2</v>
      </c>
      <c r="D416" s="28">
        <f t="shared" si="160"/>
        <v>1.6129032258064516E-2</v>
      </c>
      <c r="E416" s="28">
        <f t="shared" si="160"/>
        <v>-3.7037037037037035E-2</v>
      </c>
      <c r="F416" s="28">
        <f t="shared" si="160"/>
        <v>0</v>
      </c>
      <c r="G416" s="28">
        <f t="shared" si="160"/>
        <v>1.3333333333333334E-2</v>
      </c>
      <c r="H416" s="28">
        <f t="shared" si="160"/>
        <v>2.0905923344947737E-2</v>
      </c>
      <c r="I416" s="28">
        <f t="shared" si="156"/>
        <v>-3.3333333333333333E-2</v>
      </c>
      <c r="J416" s="28">
        <f t="shared" si="128"/>
        <v>0</v>
      </c>
      <c r="K416" s="28">
        <f t="shared" si="154"/>
        <v>1.4705882352941176E-2</v>
      </c>
      <c r="L416" s="28">
        <f t="shared" ref="L416:Y416" si="163">(L148-L149)/L149</f>
        <v>0</v>
      </c>
      <c r="M416" s="28">
        <f t="shared" si="163"/>
        <v>0</v>
      </c>
      <c r="N416" s="28">
        <f t="shared" si="163"/>
        <v>0</v>
      </c>
      <c r="O416" s="28">
        <f t="shared" si="163"/>
        <v>4.5454545454545456E-2</v>
      </c>
      <c r="P416" s="28">
        <f t="shared" si="163"/>
        <v>-7.4074074074074077E-3</v>
      </c>
      <c r="Q416" s="28">
        <f t="shared" si="163"/>
        <v>0</v>
      </c>
      <c r="R416" s="28">
        <f t="shared" si="163"/>
        <v>0.2129032258064516</v>
      </c>
      <c r="S416" s="28">
        <f t="shared" si="163"/>
        <v>0</v>
      </c>
      <c r="T416" s="28">
        <f t="shared" si="163"/>
        <v>1.1764705882352941E-2</v>
      </c>
      <c r="U416" s="28">
        <f t="shared" si="163"/>
        <v>-8.6956521739130432E-2</v>
      </c>
      <c r="V416" s="28">
        <f t="shared" si="163"/>
        <v>0</v>
      </c>
      <c r="W416" s="28">
        <f t="shared" si="163"/>
        <v>0</v>
      </c>
      <c r="X416" s="28">
        <f t="shared" si="163"/>
        <v>0.1111111111111111</v>
      </c>
      <c r="Y416" s="28">
        <f t="shared" si="163"/>
        <v>0</v>
      </c>
    </row>
    <row r="417" spans="1:25" x14ac:dyDescent="0.2">
      <c r="A417" s="16">
        <v>40583</v>
      </c>
      <c r="B417" s="28">
        <f t="shared" si="160"/>
        <v>2.7554433783940176E-4</v>
      </c>
      <c r="C417" s="28">
        <f t="shared" si="160"/>
        <v>-2.569593147751606E-2</v>
      </c>
      <c r="D417" s="28">
        <f t="shared" si="160"/>
        <v>1.6393442622950821E-2</v>
      </c>
      <c r="E417" s="28">
        <f t="shared" si="160"/>
        <v>0</v>
      </c>
      <c r="F417" s="28">
        <f t="shared" si="160"/>
        <v>-1.2903225806451613E-2</v>
      </c>
      <c r="G417" s="28">
        <f t="shared" si="160"/>
        <v>0</v>
      </c>
      <c r="H417" s="28">
        <f t="shared" si="160"/>
        <v>-1.0344827586206896E-2</v>
      </c>
      <c r="I417" s="28">
        <f t="shared" si="156"/>
        <v>-3.2258064516129031E-2</v>
      </c>
      <c r="J417" s="28">
        <f t="shared" si="128"/>
        <v>-3.3707865168539325E-2</v>
      </c>
      <c r="K417" s="28">
        <f t="shared" si="154"/>
        <v>7.4074074074074077E-3</v>
      </c>
      <c r="L417" s="28">
        <f t="shared" ref="L417:Y417" si="164">(L149-L150)/L150</f>
        <v>-2.8571428571428571E-2</v>
      </c>
      <c r="M417" s="28">
        <f t="shared" si="164"/>
        <v>1.5625E-2</v>
      </c>
      <c r="N417" s="28">
        <f t="shared" si="164"/>
        <v>0</v>
      </c>
      <c r="O417" s="28">
        <f t="shared" si="164"/>
        <v>0.14583333333333334</v>
      </c>
      <c r="P417" s="28">
        <f t="shared" si="164"/>
        <v>0</v>
      </c>
      <c r="Q417" s="28">
        <f t="shared" si="164"/>
        <v>7.3170731707317069E-2</v>
      </c>
      <c r="R417" s="28">
        <f t="shared" si="164"/>
        <v>0.13138686131386862</v>
      </c>
      <c r="S417" s="28">
        <f t="shared" si="164"/>
        <v>0</v>
      </c>
      <c r="T417" s="28">
        <f t="shared" si="164"/>
        <v>-1.1627906976744186E-2</v>
      </c>
      <c r="U417" s="28">
        <f t="shared" si="164"/>
        <v>0.15</v>
      </c>
      <c r="V417" s="28">
        <f t="shared" si="164"/>
        <v>0</v>
      </c>
      <c r="W417" s="28">
        <f t="shared" si="164"/>
        <v>0</v>
      </c>
      <c r="X417" s="28">
        <f t="shared" si="164"/>
        <v>-0.14285714285714285</v>
      </c>
      <c r="Y417" s="28">
        <f t="shared" si="164"/>
        <v>0</v>
      </c>
    </row>
    <row r="418" spans="1:25" x14ac:dyDescent="0.2">
      <c r="A418" s="16">
        <v>40582</v>
      </c>
      <c r="B418" s="28">
        <f t="shared" si="160"/>
        <v>2.756202834478995E-4</v>
      </c>
      <c r="C418" s="28">
        <f t="shared" si="160"/>
        <v>8.6393088552915772E-3</v>
      </c>
      <c r="D418" s="28">
        <f t="shared" si="160"/>
        <v>0</v>
      </c>
      <c r="E418" s="28">
        <f t="shared" si="160"/>
        <v>1.8867924528301886E-2</v>
      </c>
      <c r="F418" s="28">
        <f t="shared" si="160"/>
        <v>1.3071895424836602E-2</v>
      </c>
      <c r="G418" s="28">
        <f t="shared" si="160"/>
        <v>0</v>
      </c>
      <c r="H418" s="28">
        <f t="shared" si="160"/>
        <v>-3.4364261168384879E-3</v>
      </c>
      <c r="I418" s="28">
        <f t="shared" si="156"/>
        <v>0</v>
      </c>
      <c r="J418" s="28">
        <f t="shared" si="128"/>
        <v>5.6497175141242938E-3</v>
      </c>
      <c r="K418" s="28">
        <f t="shared" si="154"/>
        <v>-7.3529411764705881E-3</v>
      </c>
      <c r="L418" s="28">
        <f t="shared" ref="L418:Y418" si="165">(L150-L151)/L151</f>
        <v>0</v>
      </c>
      <c r="M418" s="28">
        <f t="shared" si="165"/>
        <v>-1.5384615384615385E-2</v>
      </c>
      <c r="N418" s="28">
        <f t="shared" si="165"/>
        <v>-0.48648648648648651</v>
      </c>
      <c r="O418" s="28">
        <f t="shared" si="165"/>
        <v>0</v>
      </c>
      <c r="P418" s="28">
        <f t="shared" si="165"/>
        <v>1.5037593984962405E-2</v>
      </c>
      <c r="Q418" s="28">
        <f t="shared" si="165"/>
        <v>3.015075376884422E-2</v>
      </c>
      <c r="R418" s="28">
        <f t="shared" si="165"/>
        <v>-7.246376811594203E-3</v>
      </c>
      <c r="S418" s="28">
        <f t="shared" si="165"/>
        <v>7.6923076923076927E-2</v>
      </c>
      <c r="T418" s="28">
        <f t="shared" si="165"/>
        <v>0</v>
      </c>
      <c r="U418" s="28">
        <f t="shared" si="165"/>
        <v>0</v>
      </c>
      <c r="V418" s="28">
        <f t="shared" si="165"/>
        <v>-3.1914893617021274E-2</v>
      </c>
      <c r="W418" s="28">
        <f t="shared" si="165"/>
        <v>0</v>
      </c>
      <c r="X418" s="28">
        <f t="shared" si="165"/>
        <v>0.22093023255813954</v>
      </c>
      <c r="Y418" s="28">
        <f t="shared" si="165"/>
        <v>0</v>
      </c>
    </row>
    <row r="419" spans="1:25" x14ac:dyDescent="0.2">
      <c r="A419" s="16">
        <v>40581</v>
      </c>
      <c r="B419" s="28">
        <f t="shared" si="160"/>
        <v>8.2754511500118615E-4</v>
      </c>
      <c r="C419" s="28">
        <f t="shared" si="160"/>
        <v>-3.5416666666666666E-2</v>
      </c>
      <c r="D419" s="28">
        <f t="shared" si="160"/>
        <v>-3.1746031746031744E-2</v>
      </c>
      <c r="E419" s="28">
        <f t="shared" si="160"/>
        <v>-1.8518518518518517E-2</v>
      </c>
      <c r="F419" s="28">
        <f t="shared" si="160"/>
        <v>-1.2903225806451613E-2</v>
      </c>
      <c r="G419" s="28">
        <f t="shared" si="160"/>
        <v>-5.0632911392405063E-2</v>
      </c>
      <c r="H419" s="28">
        <f t="shared" si="160"/>
        <v>-6.8259385665529011E-3</v>
      </c>
      <c r="I419" s="28">
        <f t="shared" si="156"/>
        <v>-1.5873015873015872E-2</v>
      </c>
      <c r="J419" s="28">
        <f t="shared" ref="J419:J450" si="166">(J151-J152)/J152</f>
        <v>-5.6179775280898875E-3</v>
      </c>
      <c r="K419" s="28">
        <f t="shared" si="154"/>
        <v>7.4074074074074077E-3</v>
      </c>
      <c r="L419" s="28">
        <f t="shared" ref="L419:Y419" si="167">(L151-L152)/L152</f>
        <v>6.0606060606060608E-2</v>
      </c>
      <c r="M419" s="28">
        <f t="shared" si="167"/>
        <v>-2.9850746268656716E-2</v>
      </c>
      <c r="N419" s="28">
        <f t="shared" si="167"/>
        <v>0.88775510204081631</v>
      </c>
      <c r="O419" s="28">
        <f t="shared" si="167"/>
        <v>-5.8823529411764705E-2</v>
      </c>
      <c r="P419" s="28">
        <f t="shared" si="167"/>
        <v>-0.05</v>
      </c>
      <c r="Q419" s="28">
        <f t="shared" si="167"/>
        <v>-5.0000000000000001E-3</v>
      </c>
      <c r="R419" s="28">
        <f t="shared" si="167"/>
        <v>-3.4965034965034968E-2</v>
      </c>
      <c r="S419" s="28">
        <f t="shared" si="167"/>
        <v>-8.771929824561403E-2</v>
      </c>
      <c r="T419" s="28">
        <f t="shared" si="167"/>
        <v>-2.2727272727272728E-2</v>
      </c>
      <c r="U419" s="28">
        <f t="shared" si="167"/>
        <v>0</v>
      </c>
      <c r="V419" s="28">
        <f t="shared" si="167"/>
        <v>2.7322404371584699E-2</v>
      </c>
      <c r="W419" s="28">
        <f t="shared" si="167"/>
        <v>0</v>
      </c>
      <c r="X419" s="28">
        <f t="shared" si="167"/>
        <v>0</v>
      </c>
      <c r="Y419" s="28">
        <f t="shared" si="167"/>
        <v>0</v>
      </c>
    </row>
    <row r="420" spans="1:25" x14ac:dyDescent="0.2">
      <c r="A420" s="16">
        <v>40578</v>
      </c>
      <c r="B420" s="28">
        <f t="shared" si="160"/>
        <v>2.759244849869488E-4</v>
      </c>
      <c r="C420" s="28">
        <f t="shared" si="160"/>
        <v>6.2893081761006293E-3</v>
      </c>
      <c r="D420" s="28">
        <f t="shared" si="160"/>
        <v>0</v>
      </c>
      <c r="E420" s="28">
        <f t="shared" si="160"/>
        <v>3.8461538461538464E-2</v>
      </c>
      <c r="F420" s="28">
        <f t="shared" si="160"/>
        <v>-6.41025641025641E-3</v>
      </c>
      <c r="G420" s="28">
        <f t="shared" si="160"/>
        <v>-1.2500000000000001E-2</v>
      </c>
      <c r="H420" s="28">
        <f t="shared" si="160"/>
        <v>1.0344827586206896E-2</v>
      </c>
      <c r="I420" s="28">
        <f t="shared" si="156"/>
        <v>0</v>
      </c>
      <c r="J420" s="28">
        <f t="shared" si="166"/>
        <v>0</v>
      </c>
      <c r="K420" s="28">
        <f t="shared" si="154"/>
        <v>-2.1739130434782608E-2</v>
      </c>
      <c r="L420" s="28">
        <f t="shared" ref="L420:Y420" si="168">(L152-L153)/L153</f>
        <v>0</v>
      </c>
      <c r="M420" s="28">
        <f t="shared" si="168"/>
        <v>-1.4705882352941176E-2</v>
      </c>
      <c r="N420" s="28">
        <f t="shared" si="168"/>
        <v>-0.38750000000000001</v>
      </c>
      <c r="O420" s="28">
        <f t="shared" si="168"/>
        <v>5.1546391752577317E-2</v>
      </c>
      <c r="P420" s="28">
        <f t="shared" si="168"/>
        <v>0</v>
      </c>
      <c r="Q420" s="28">
        <f t="shared" si="168"/>
        <v>0</v>
      </c>
      <c r="R420" s="28">
        <f t="shared" si="168"/>
        <v>3.6231884057971016E-2</v>
      </c>
      <c r="S420" s="28">
        <f t="shared" si="168"/>
        <v>0</v>
      </c>
      <c r="T420" s="28">
        <f t="shared" si="168"/>
        <v>2.3255813953488372E-2</v>
      </c>
      <c r="U420" s="28">
        <f t="shared" si="168"/>
        <v>0</v>
      </c>
      <c r="V420" s="28">
        <f t="shared" si="168"/>
        <v>-3.6842105263157891E-2</v>
      </c>
      <c r="W420" s="28">
        <f t="shared" si="168"/>
        <v>0</v>
      </c>
      <c r="X420" s="28">
        <f t="shared" si="168"/>
        <v>-0.19626168224299065</v>
      </c>
      <c r="Y420" s="28">
        <f t="shared" si="168"/>
        <v>0</v>
      </c>
    </row>
    <row r="421" spans="1:25" x14ac:dyDescent="0.2">
      <c r="A421" s="16">
        <v>40577</v>
      </c>
      <c r="B421" s="28">
        <f t="shared" si="160"/>
        <v>2.7600064032148555E-4</v>
      </c>
      <c r="C421" s="28">
        <f t="shared" si="160"/>
        <v>1.059322033898305E-2</v>
      </c>
      <c r="D421" s="28">
        <f t="shared" si="160"/>
        <v>-4.5454545454545456E-2</v>
      </c>
      <c r="E421" s="28">
        <f t="shared" si="160"/>
        <v>-3.7037037037037035E-2</v>
      </c>
      <c r="F421" s="28">
        <f t="shared" si="160"/>
        <v>1.2987012987012988E-2</v>
      </c>
      <c r="G421" s="28">
        <f t="shared" si="160"/>
        <v>1.2658227848101266E-2</v>
      </c>
      <c r="H421" s="28">
        <f t="shared" si="160"/>
        <v>0</v>
      </c>
      <c r="I421" s="28">
        <f t="shared" si="156"/>
        <v>0</v>
      </c>
      <c r="J421" s="28">
        <f t="shared" si="166"/>
        <v>-5.5865921787709499E-3</v>
      </c>
      <c r="K421" s="28">
        <f t="shared" si="154"/>
        <v>2.2222222222222223E-2</v>
      </c>
      <c r="L421" s="28">
        <f t="shared" ref="L421:Y421" si="169">(L153-L154)/L154</f>
        <v>0</v>
      </c>
      <c r="M421" s="28">
        <f t="shared" si="169"/>
        <v>0</v>
      </c>
      <c r="N421" s="28">
        <f t="shared" si="169"/>
        <v>-0.13513513513513514</v>
      </c>
      <c r="O421" s="28">
        <f t="shared" si="169"/>
        <v>0</v>
      </c>
      <c r="P421" s="28">
        <f t="shared" si="169"/>
        <v>-1.4084507042253521E-2</v>
      </c>
      <c r="Q421" s="28">
        <f t="shared" si="169"/>
        <v>-2.4390243902439025E-2</v>
      </c>
      <c r="R421" s="28">
        <f t="shared" si="169"/>
        <v>7.2992700729927005E-3</v>
      </c>
      <c r="S421" s="28">
        <f t="shared" si="169"/>
        <v>0</v>
      </c>
      <c r="T421" s="28">
        <f t="shared" si="169"/>
        <v>0</v>
      </c>
      <c r="U421" s="28">
        <f t="shared" si="169"/>
        <v>0</v>
      </c>
      <c r="V421" s="28">
        <f t="shared" si="169"/>
        <v>3.2608695652173912E-2</v>
      </c>
      <c r="W421" s="28">
        <f t="shared" si="169"/>
        <v>0</v>
      </c>
      <c r="X421" s="28">
        <f t="shared" si="169"/>
        <v>0</v>
      </c>
      <c r="Y421" s="28">
        <f t="shared" si="169"/>
        <v>0</v>
      </c>
    </row>
    <row r="422" spans="1:25" x14ac:dyDescent="0.2">
      <c r="A422" s="16">
        <v>40576</v>
      </c>
      <c r="B422" s="28">
        <f t="shared" si="160"/>
        <v>2.7607683770547019E-4</v>
      </c>
      <c r="C422" s="28">
        <f t="shared" si="160"/>
        <v>0</v>
      </c>
      <c r="D422" s="28">
        <f t="shared" si="160"/>
        <v>0</v>
      </c>
      <c r="E422" s="28">
        <f t="shared" si="160"/>
        <v>2.8571428571428571E-2</v>
      </c>
      <c r="F422" s="28">
        <f t="shared" si="160"/>
        <v>0</v>
      </c>
      <c r="G422" s="28">
        <f t="shared" si="160"/>
        <v>0</v>
      </c>
      <c r="H422" s="28">
        <f t="shared" si="160"/>
        <v>1.3986013986013986E-2</v>
      </c>
      <c r="I422" s="28">
        <f t="shared" si="156"/>
        <v>0</v>
      </c>
      <c r="J422" s="28">
        <f t="shared" si="166"/>
        <v>0</v>
      </c>
      <c r="K422" s="28">
        <f t="shared" si="154"/>
        <v>-6.8965517241379309E-2</v>
      </c>
      <c r="L422" s="28">
        <f t="shared" ref="L422:Y422" si="170">(L154-L155)/L155</f>
        <v>6.4516129032258063E-2</v>
      </c>
      <c r="M422" s="28">
        <f t="shared" si="170"/>
        <v>1.4925373134328358E-2</v>
      </c>
      <c r="N422" s="28">
        <f t="shared" si="170"/>
        <v>0</v>
      </c>
      <c r="O422" s="28">
        <f t="shared" si="170"/>
        <v>3.1914893617021274E-2</v>
      </c>
      <c r="P422" s="28">
        <f t="shared" si="170"/>
        <v>1.4285714285714285E-2</v>
      </c>
      <c r="Q422" s="28">
        <f t="shared" si="170"/>
        <v>-4.6511627906976744E-2</v>
      </c>
      <c r="R422" s="28">
        <f t="shared" si="170"/>
        <v>-5.5172413793103448E-2</v>
      </c>
      <c r="S422" s="28">
        <f t="shared" si="170"/>
        <v>0</v>
      </c>
      <c r="T422" s="28">
        <f t="shared" si="170"/>
        <v>1.1764705882352941E-2</v>
      </c>
      <c r="U422" s="28">
        <f t="shared" si="170"/>
        <v>0</v>
      </c>
      <c r="V422" s="28">
        <f t="shared" si="170"/>
        <v>-3.6649214659685861E-2</v>
      </c>
      <c r="W422" s="28">
        <f t="shared" si="170"/>
        <v>0</v>
      </c>
      <c r="X422" s="28">
        <f t="shared" si="170"/>
        <v>0.59701492537313428</v>
      </c>
      <c r="Y422" s="28">
        <f t="shared" si="170"/>
        <v>0</v>
      </c>
    </row>
    <row r="423" spans="1:25" x14ac:dyDescent="0.2">
      <c r="A423" s="16">
        <v>40575</v>
      </c>
      <c r="B423" s="28">
        <f t="shared" si="160"/>
        <v>2.7615307717373898E-4</v>
      </c>
      <c r="C423" s="28">
        <f t="shared" si="160"/>
        <v>0</v>
      </c>
      <c r="D423" s="28">
        <f t="shared" si="160"/>
        <v>0</v>
      </c>
      <c r="E423" s="28">
        <f t="shared" si="160"/>
        <v>0</v>
      </c>
      <c r="F423" s="28">
        <f t="shared" si="160"/>
        <v>0</v>
      </c>
      <c r="G423" s="28">
        <f t="shared" si="160"/>
        <v>0</v>
      </c>
      <c r="H423" s="28">
        <f t="shared" si="160"/>
        <v>0</v>
      </c>
      <c r="I423" s="28">
        <f t="shared" si="156"/>
        <v>0</v>
      </c>
      <c r="J423" s="28">
        <f t="shared" si="166"/>
        <v>0</v>
      </c>
      <c r="K423" s="28">
        <f t="shared" si="154"/>
        <v>0</v>
      </c>
      <c r="L423" s="28">
        <f t="shared" ref="L423:Y423" si="171">(L155-L156)/L156</f>
        <v>0</v>
      </c>
      <c r="M423" s="28">
        <f t="shared" si="171"/>
        <v>0</v>
      </c>
      <c r="N423" s="28">
        <f t="shared" si="171"/>
        <v>0</v>
      </c>
      <c r="O423" s="28">
        <f t="shared" si="171"/>
        <v>0</v>
      </c>
      <c r="P423" s="28">
        <f t="shared" si="171"/>
        <v>0</v>
      </c>
      <c r="Q423" s="28">
        <f t="shared" si="171"/>
        <v>0</v>
      </c>
      <c r="R423" s="28">
        <f t="shared" si="171"/>
        <v>0</v>
      </c>
      <c r="S423" s="28">
        <f t="shared" si="171"/>
        <v>0</v>
      </c>
      <c r="T423" s="28">
        <f t="shared" si="171"/>
        <v>0</v>
      </c>
      <c r="U423" s="28">
        <f t="shared" si="171"/>
        <v>0</v>
      </c>
      <c r="V423" s="28">
        <f t="shared" si="171"/>
        <v>0</v>
      </c>
      <c r="W423" s="28">
        <f t="shared" si="171"/>
        <v>0</v>
      </c>
      <c r="X423" s="28">
        <f t="shared" si="171"/>
        <v>0</v>
      </c>
      <c r="Y423" s="28">
        <f t="shared" si="171"/>
        <v>0</v>
      </c>
    </row>
    <row r="424" spans="1:25" x14ac:dyDescent="0.2">
      <c r="A424" s="16">
        <v>40574</v>
      </c>
      <c r="B424" s="28">
        <f t="shared" ref="B424:H433" si="172">(B156-B157)/B157</f>
        <v>8.2914614529957056E-4</v>
      </c>
      <c r="C424" s="28">
        <f t="shared" si="172"/>
        <v>-2.1141649048625794E-3</v>
      </c>
      <c r="D424" s="28">
        <f t="shared" si="172"/>
        <v>4.7619047619047616E-2</v>
      </c>
      <c r="E424" s="28">
        <f t="shared" si="172"/>
        <v>-2.7777777777777776E-2</v>
      </c>
      <c r="F424" s="28">
        <f t="shared" si="172"/>
        <v>0</v>
      </c>
      <c r="G424" s="28">
        <f t="shared" si="172"/>
        <v>-1.2500000000000001E-2</v>
      </c>
      <c r="H424" s="28">
        <f t="shared" si="172"/>
        <v>4.3795620437956206E-2</v>
      </c>
      <c r="I424" s="28">
        <f t="shared" si="156"/>
        <v>3.2786885245901641E-2</v>
      </c>
      <c r="J424" s="28">
        <f t="shared" si="166"/>
        <v>0</v>
      </c>
      <c r="K424" s="28">
        <f t="shared" si="154"/>
        <v>5.0724637681159424E-2</v>
      </c>
      <c r="L424" s="28">
        <f t="shared" ref="L424:Y424" si="173">(L156-L157)/L157</f>
        <v>3.3333333333333333E-2</v>
      </c>
      <c r="M424" s="28">
        <f t="shared" si="173"/>
        <v>0</v>
      </c>
      <c r="N424" s="28">
        <f t="shared" si="173"/>
        <v>-1.5957446808510637E-2</v>
      </c>
      <c r="O424" s="28">
        <f t="shared" si="173"/>
        <v>-4.0816326530612242E-2</v>
      </c>
      <c r="P424" s="28">
        <f t="shared" si="173"/>
        <v>2.1897810218978103E-2</v>
      </c>
      <c r="Q424" s="28">
        <f t="shared" si="173"/>
        <v>2.3809523809523808E-2</v>
      </c>
      <c r="R424" s="28">
        <f t="shared" si="173"/>
        <v>8.2089552238805971E-2</v>
      </c>
      <c r="S424" s="28">
        <f t="shared" si="173"/>
        <v>0</v>
      </c>
      <c r="T424" s="28">
        <f t="shared" si="173"/>
        <v>0</v>
      </c>
      <c r="U424" s="28">
        <f t="shared" si="173"/>
        <v>0</v>
      </c>
      <c r="V424" s="28">
        <f t="shared" si="173"/>
        <v>2.1390374331550801E-2</v>
      </c>
      <c r="W424" s="28">
        <f t="shared" si="173"/>
        <v>0</v>
      </c>
      <c r="X424" s="28">
        <f t="shared" si="173"/>
        <v>-0.16250000000000001</v>
      </c>
      <c r="Y424" s="28">
        <f t="shared" si="173"/>
        <v>0</v>
      </c>
    </row>
    <row r="425" spans="1:25" x14ac:dyDescent="0.2">
      <c r="A425" s="16">
        <v>40571</v>
      </c>
      <c r="B425" s="28">
        <f t="shared" si="172"/>
        <v>2.7645845658772855E-4</v>
      </c>
      <c r="C425" s="28">
        <f t="shared" si="172"/>
        <v>6.382978723404255E-3</v>
      </c>
      <c r="D425" s="28">
        <f t="shared" si="172"/>
        <v>0.10526315789473684</v>
      </c>
      <c r="E425" s="28">
        <f t="shared" si="172"/>
        <v>9.3457943925233638E-3</v>
      </c>
      <c r="F425" s="28">
        <f t="shared" si="172"/>
        <v>-1.9108280254777069E-2</v>
      </c>
      <c r="G425" s="28">
        <f t="shared" si="172"/>
        <v>0</v>
      </c>
      <c r="H425" s="28">
        <f t="shared" si="172"/>
        <v>5.3846153846153849E-2</v>
      </c>
      <c r="I425" s="28">
        <f t="shared" si="156"/>
        <v>0</v>
      </c>
      <c r="J425" s="28">
        <f t="shared" si="166"/>
        <v>0</v>
      </c>
      <c r="K425" s="28">
        <f t="shared" si="154"/>
        <v>2.2222222222222223E-2</v>
      </c>
      <c r="L425" s="28">
        <f t="shared" ref="L425:Y425" si="174">(L157-L158)/L158</f>
        <v>-3.2258064516129031E-2</v>
      </c>
      <c r="M425" s="28">
        <f t="shared" si="174"/>
        <v>-2.8985507246376812E-2</v>
      </c>
      <c r="N425" s="28">
        <f t="shared" si="174"/>
        <v>0</v>
      </c>
      <c r="O425" s="28">
        <f t="shared" si="174"/>
        <v>-0.02</v>
      </c>
      <c r="P425" s="28">
        <f t="shared" si="174"/>
        <v>0</v>
      </c>
      <c r="Q425" s="28">
        <f t="shared" si="174"/>
        <v>2.4390243902439025E-2</v>
      </c>
      <c r="R425" s="28">
        <f t="shared" si="174"/>
        <v>7.5187969924812026E-3</v>
      </c>
      <c r="S425" s="28">
        <f t="shared" si="174"/>
        <v>0</v>
      </c>
      <c r="T425" s="28">
        <f t="shared" si="174"/>
        <v>0</v>
      </c>
      <c r="U425" s="28">
        <f t="shared" si="174"/>
        <v>-2.4390243902439025E-2</v>
      </c>
      <c r="V425" s="28">
        <f t="shared" si="174"/>
        <v>-2.6041666666666668E-2</v>
      </c>
      <c r="W425" s="28">
        <f t="shared" si="174"/>
        <v>0</v>
      </c>
      <c r="X425" s="28">
        <f t="shared" si="174"/>
        <v>0.19402985074626866</v>
      </c>
      <c r="Y425" s="28">
        <f t="shared" si="174"/>
        <v>0</v>
      </c>
    </row>
    <row r="426" spans="1:25" x14ac:dyDescent="0.2">
      <c r="A426" s="16">
        <v>40570</v>
      </c>
      <c r="B426" s="28">
        <f t="shared" si="172"/>
        <v>2.765349070013108E-4</v>
      </c>
      <c r="C426" s="28">
        <f t="shared" si="172"/>
        <v>-2.286902286902287E-2</v>
      </c>
      <c r="D426" s="28">
        <f t="shared" si="172"/>
        <v>0</v>
      </c>
      <c r="E426" s="28">
        <f t="shared" si="172"/>
        <v>0</v>
      </c>
      <c r="F426" s="28">
        <f t="shared" si="172"/>
        <v>0</v>
      </c>
      <c r="G426" s="28">
        <f t="shared" si="172"/>
        <v>-1.2345679012345678E-2</v>
      </c>
      <c r="H426" s="28">
        <f t="shared" si="172"/>
        <v>1.5625E-2</v>
      </c>
      <c r="I426" s="28">
        <f t="shared" si="156"/>
        <v>0.12962962962962962</v>
      </c>
      <c r="J426" s="28">
        <f t="shared" si="166"/>
        <v>-5.5555555555555558E-3</v>
      </c>
      <c r="K426" s="28">
        <f t="shared" si="154"/>
        <v>-2.1739130434782608E-2</v>
      </c>
      <c r="L426" s="28">
        <f t="shared" ref="L426:Y426" si="175">(L158-L159)/L159</f>
        <v>3.3333333333333333E-2</v>
      </c>
      <c r="M426" s="28">
        <f t="shared" si="175"/>
        <v>-2.8169014084507043E-2</v>
      </c>
      <c r="N426" s="28">
        <f t="shared" si="175"/>
        <v>0</v>
      </c>
      <c r="O426" s="28">
        <f t="shared" si="175"/>
        <v>1.0101010101010102E-2</v>
      </c>
      <c r="P426" s="28">
        <f t="shared" si="175"/>
        <v>-1.4388489208633094E-2</v>
      </c>
      <c r="Q426" s="28">
        <f t="shared" si="175"/>
        <v>2.5000000000000001E-2</v>
      </c>
      <c r="R426" s="28">
        <f t="shared" si="175"/>
        <v>0</v>
      </c>
      <c r="S426" s="28">
        <f t="shared" si="175"/>
        <v>0</v>
      </c>
      <c r="T426" s="28">
        <f t="shared" si="175"/>
        <v>1.1904761904761904E-2</v>
      </c>
      <c r="U426" s="28">
        <f t="shared" si="175"/>
        <v>-2.3809523809523808E-2</v>
      </c>
      <c r="V426" s="28">
        <f t="shared" si="175"/>
        <v>0</v>
      </c>
      <c r="W426" s="28">
        <f t="shared" si="175"/>
        <v>0</v>
      </c>
      <c r="X426" s="28">
        <f t="shared" si="175"/>
        <v>-7.4074074074074077E-3</v>
      </c>
      <c r="Y426" s="28">
        <f t="shared" si="175"/>
        <v>0</v>
      </c>
    </row>
    <row r="427" spans="1:25" x14ac:dyDescent="0.2">
      <c r="A427" s="16">
        <v>40569</v>
      </c>
      <c r="B427" s="28">
        <f t="shared" si="172"/>
        <v>2.7661139970900484E-4</v>
      </c>
      <c r="C427" s="28">
        <f t="shared" si="172"/>
        <v>1.050420168067227E-2</v>
      </c>
      <c r="D427" s="28">
        <f t="shared" si="172"/>
        <v>9.6153846153846159E-2</v>
      </c>
      <c r="E427" s="28">
        <f t="shared" si="172"/>
        <v>0</v>
      </c>
      <c r="F427" s="28">
        <f t="shared" si="172"/>
        <v>-1.2578616352201259E-2</v>
      </c>
      <c r="G427" s="28">
        <f t="shared" si="172"/>
        <v>0</v>
      </c>
      <c r="H427" s="28">
        <f t="shared" si="172"/>
        <v>7.874015748031496E-3</v>
      </c>
      <c r="I427" s="28">
        <f t="shared" si="156"/>
        <v>0</v>
      </c>
      <c r="J427" s="28">
        <f t="shared" si="166"/>
        <v>5.5865921787709499E-3</v>
      </c>
      <c r="K427" s="28">
        <f t="shared" si="154"/>
        <v>3.7593984962406013E-2</v>
      </c>
      <c r="L427" s="28">
        <f t="shared" ref="L427:Y427" si="176">(L159-L160)/L160</f>
        <v>-3.2258064516129031E-2</v>
      </c>
      <c r="M427" s="28">
        <f t="shared" si="176"/>
        <v>0</v>
      </c>
      <c r="N427" s="28">
        <f t="shared" si="176"/>
        <v>-5.2910052910052907E-3</v>
      </c>
      <c r="O427" s="28">
        <f t="shared" si="176"/>
        <v>4.2105263157894736E-2</v>
      </c>
      <c r="P427" s="28">
        <f t="shared" si="176"/>
        <v>7.246376811594203E-3</v>
      </c>
      <c r="Q427" s="28">
        <f t="shared" si="176"/>
        <v>0</v>
      </c>
      <c r="R427" s="28">
        <f t="shared" si="176"/>
        <v>0</v>
      </c>
      <c r="S427" s="28">
        <f t="shared" si="176"/>
        <v>7.5471698113207544E-2</v>
      </c>
      <c r="T427" s="28">
        <f t="shared" si="176"/>
        <v>2.4390243902439025E-2</v>
      </c>
      <c r="U427" s="28">
        <f t="shared" si="176"/>
        <v>-4.5454545454545456E-2</v>
      </c>
      <c r="V427" s="28">
        <f t="shared" si="176"/>
        <v>0</v>
      </c>
      <c r="W427" s="28">
        <f t="shared" si="176"/>
        <v>0</v>
      </c>
      <c r="X427" s="28">
        <f t="shared" si="176"/>
        <v>2.2727272727272728E-2</v>
      </c>
      <c r="Y427" s="28">
        <f t="shared" si="176"/>
        <v>0</v>
      </c>
    </row>
    <row r="428" spans="1:25" x14ac:dyDescent="0.2">
      <c r="A428" s="16">
        <v>40568</v>
      </c>
      <c r="B428" s="28">
        <f t="shared" si="172"/>
        <v>2.7668793474591746E-4</v>
      </c>
      <c r="C428" s="28">
        <f t="shared" si="172"/>
        <v>2.1052631578947368E-3</v>
      </c>
      <c r="D428" s="28">
        <f t="shared" si="172"/>
        <v>0.04</v>
      </c>
      <c r="E428" s="28">
        <f t="shared" si="172"/>
        <v>1.9047619047619049E-2</v>
      </c>
      <c r="F428" s="28">
        <f t="shared" si="172"/>
        <v>-6.2500000000000003E-3</v>
      </c>
      <c r="G428" s="28">
        <f t="shared" si="172"/>
        <v>-1.2195121951219513E-2</v>
      </c>
      <c r="H428" s="28">
        <f t="shared" si="172"/>
        <v>7.9365079365079361E-3</v>
      </c>
      <c r="I428" s="28">
        <f t="shared" si="156"/>
        <v>0.18681318681318682</v>
      </c>
      <c r="J428" s="28">
        <f t="shared" si="166"/>
        <v>5.6179775280898875E-3</v>
      </c>
      <c r="K428" s="28">
        <f t="shared" si="154"/>
        <v>-4.3165467625899283E-2</v>
      </c>
      <c r="L428" s="28">
        <f t="shared" ref="L428:Y428" si="177">(L160-L161)/L161</f>
        <v>0.14814814814814814</v>
      </c>
      <c r="M428" s="28">
        <f t="shared" si="177"/>
        <v>1.4285714285714285E-2</v>
      </c>
      <c r="N428" s="28">
        <f t="shared" si="177"/>
        <v>0.45384615384615384</v>
      </c>
      <c r="O428" s="28">
        <f t="shared" si="177"/>
        <v>-0.05</v>
      </c>
      <c r="P428" s="28">
        <f t="shared" si="177"/>
        <v>0</v>
      </c>
      <c r="Q428" s="28">
        <f t="shared" si="177"/>
        <v>-2.4390243902439025E-2</v>
      </c>
      <c r="R428" s="28">
        <f t="shared" si="177"/>
        <v>1.5267175572519083E-2</v>
      </c>
      <c r="S428" s="28">
        <f t="shared" si="177"/>
        <v>-5.3571428571428568E-2</v>
      </c>
      <c r="T428" s="28">
        <f t="shared" si="177"/>
        <v>2.5000000000000001E-2</v>
      </c>
      <c r="U428" s="28">
        <f t="shared" si="177"/>
        <v>0</v>
      </c>
      <c r="V428" s="28">
        <f t="shared" si="177"/>
        <v>5.235602094240838E-3</v>
      </c>
      <c r="W428" s="28">
        <f t="shared" si="177"/>
        <v>0</v>
      </c>
      <c r="X428" s="28">
        <f t="shared" si="177"/>
        <v>-7.5187969924812026E-3</v>
      </c>
      <c r="Y428" s="28">
        <f t="shared" si="177"/>
        <v>0</v>
      </c>
    </row>
    <row r="429" spans="1:25" x14ac:dyDescent="0.2">
      <c r="A429" s="16">
        <v>40567</v>
      </c>
      <c r="B429" s="28">
        <f t="shared" si="172"/>
        <v>8.3075338255085595E-4</v>
      </c>
      <c r="C429" s="28">
        <f t="shared" si="172"/>
        <v>1.4957264957264958E-2</v>
      </c>
      <c r="D429" s="28">
        <f t="shared" si="172"/>
        <v>0</v>
      </c>
      <c r="E429" s="28">
        <f t="shared" si="172"/>
        <v>-9.433962264150943E-3</v>
      </c>
      <c r="F429" s="28">
        <f t="shared" si="172"/>
        <v>-6.2111801242236021E-3</v>
      </c>
      <c r="G429" s="28">
        <f t="shared" si="172"/>
        <v>1.2345679012345678E-2</v>
      </c>
      <c r="H429" s="28">
        <f t="shared" si="172"/>
        <v>3.9840637450199202E-3</v>
      </c>
      <c r="I429" s="28">
        <f t="shared" si="156"/>
        <v>0.15189873417721519</v>
      </c>
      <c r="J429" s="28">
        <f t="shared" si="166"/>
        <v>-5.5865921787709499E-3</v>
      </c>
      <c r="K429" s="28">
        <f t="shared" si="154"/>
        <v>-7.1428571428571426E-3</v>
      </c>
      <c r="L429" s="28">
        <f t="shared" ref="L429:Y429" si="178">(L161-L162)/L162</f>
        <v>-0.1</v>
      </c>
      <c r="M429" s="28">
        <f t="shared" si="178"/>
        <v>1.4492753623188406E-2</v>
      </c>
      <c r="N429" s="28">
        <f t="shared" si="178"/>
        <v>-0.31216931216931215</v>
      </c>
      <c r="O429" s="28">
        <f t="shared" si="178"/>
        <v>3.0927835051546393E-2</v>
      </c>
      <c r="P429" s="28">
        <f t="shared" si="178"/>
        <v>-7.1942446043165471E-3</v>
      </c>
      <c r="Q429" s="28">
        <f t="shared" si="178"/>
        <v>-2.3809523809523808E-2</v>
      </c>
      <c r="R429" s="28">
        <f t="shared" si="178"/>
        <v>7.6923076923076927E-3</v>
      </c>
      <c r="S429" s="28">
        <f t="shared" si="178"/>
        <v>0</v>
      </c>
      <c r="T429" s="28">
        <f t="shared" si="178"/>
        <v>0</v>
      </c>
      <c r="U429" s="28">
        <f t="shared" si="178"/>
        <v>2.3255813953488372E-2</v>
      </c>
      <c r="V429" s="28">
        <f t="shared" si="178"/>
        <v>2.1390374331550801E-2</v>
      </c>
      <c r="W429" s="28">
        <f t="shared" si="178"/>
        <v>0</v>
      </c>
      <c r="X429" s="28">
        <f t="shared" si="178"/>
        <v>7.575757575757576E-3</v>
      </c>
      <c r="Y429" s="28">
        <f t="shared" si="178"/>
        <v>0</v>
      </c>
    </row>
    <row r="430" spans="1:25" x14ac:dyDescent="0.2">
      <c r="A430" s="16">
        <v>40564</v>
      </c>
      <c r="B430" s="28">
        <f t="shared" si="172"/>
        <v>2.7699449888925209E-4</v>
      </c>
      <c r="C430" s="28">
        <f t="shared" si="172"/>
        <v>-1.0570824524312896E-2</v>
      </c>
      <c r="D430" s="28">
        <f t="shared" si="172"/>
        <v>-1.9607843137254902E-2</v>
      </c>
      <c r="E430" s="28">
        <f t="shared" si="172"/>
        <v>0</v>
      </c>
      <c r="F430" s="28">
        <f t="shared" si="172"/>
        <v>6.2500000000000003E-3</v>
      </c>
      <c r="G430" s="28">
        <f t="shared" si="172"/>
        <v>0</v>
      </c>
      <c r="H430" s="28">
        <f t="shared" si="172"/>
        <v>-3.968253968253968E-3</v>
      </c>
      <c r="I430" s="28">
        <f t="shared" si="156"/>
        <v>-4.8192771084337352E-2</v>
      </c>
      <c r="J430" s="28">
        <f t="shared" si="166"/>
        <v>-5.5555555555555558E-3</v>
      </c>
      <c r="K430" s="28">
        <f t="shared" si="154"/>
        <v>4.4776119402985072E-2</v>
      </c>
      <c r="L430" s="28">
        <f t="shared" ref="L430:Y430" si="179">(L162-L163)/L163</f>
        <v>0.1111111111111111</v>
      </c>
      <c r="M430" s="28">
        <f t="shared" si="179"/>
        <v>-1.4285714285714285E-2</v>
      </c>
      <c r="N430" s="28">
        <f t="shared" si="179"/>
        <v>0</v>
      </c>
      <c r="O430" s="28">
        <f t="shared" si="179"/>
        <v>0</v>
      </c>
      <c r="P430" s="28">
        <f t="shared" si="179"/>
        <v>-2.7972027972027972E-2</v>
      </c>
      <c r="Q430" s="28">
        <f t="shared" si="179"/>
        <v>0</v>
      </c>
      <c r="R430" s="28">
        <f t="shared" si="179"/>
        <v>0</v>
      </c>
      <c r="S430" s="28">
        <f t="shared" si="179"/>
        <v>0</v>
      </c>
      <c r="T430" s="28">
        <f t="shared" si="179"/>
        <v>0</v>
      </c>
      <c r="U430" s="28">
        <f t="shared" si="179"/>
        <v>4.878048780487805E-2</v>
      </c>
      <c r="V430" s="28">
        <f t="shared" si="179"/>
        <v>0</v>
      </c>
      <c r="W430" s="28">
        <f t="shared" si="179"/>
        <v>0</v>
      </c>
      <c r="X430" s="28">
        <f t="shared" si="179"/>
        <v>-5.7142857142857141E-2</v>
      </c>
      <c r="Y430" s="28">
        <f t="shared" si="179"/>
        <v>0</v>
      </c>
    </row>
    <row r="431" spans="1:25" x14ac:dyDescent="0.2">
      <c r="A431" s="16">
        <v>40563</v>
      </c>
      <c r="B431" s="28">
        <f t="shared" si="172"/>
        <v>2.7707124610022222E-4</v>
      </c>
      <c r="C431" s="28">
        <f t="shared" si="172"/>
        <v>-6.3025210084033615E-3</v>
      </c>
      <c r="D431" s="28">
        <f t="shared" si="172"/>
        <v>5.1546391752577317E-2</v>
      </c>
      <c r="E431" s="28">
        <f t="shared" si="172"/>
        <v>0</v>
      </c>
      <c r="F431" s="28">
        <f t="shared" si="172"/>
        <v>-6.2111801242236021E-3</v>
      </c>
      <c r="G431" s="28">
        <f t="shared" si="172"/>
        <v>-1.2195121951219513E-2</v>
      </c>
      <c r="H431" s="28">
        <f t="shared" si="172"/>
        <v>1.2048192771084338E-2</v>
      </c>
      <c r="I431" s="28">
        <f t="shared" si="156"/>
        <v>6.4102564102564097E-2</v>
      </c>
      <c r="J431" s="28">
        <f t="shared" si="166"/>
        <v>0.13924050632911392</v>
      </c>
      <c r="K431" s="28">
        <f t="shared" si="154"/>
        <v>0</v>
      </c>
      <c r="L431" s="28">
        <f t="shared" ref="L431:Y431" si="180">(L163-L164)/L164</f>
        <v>0</v>
      </c>
      <c r="M431" s="28">
        <f t="shared" si="180"/>
        <v>-2.7777777777777776E-2</v>
      </c>
      <c r="N431" s="28">
        <f t="shared" si="180"/>
        <v>1.6129032258064516E-2</v>
      </c>
      <c r="O431" s="28">
        <f t="shared" si="180"/>
        <v>-0.03</v>
      </c>
      <c r="P431" s="28">
        <f t="shared" si="180"/>
        <v>1.4184397163120567E-2</v>
      </c>
      <c r="Q431" s="28">
        <f t="shared" si="180"/>
        <v>0</v>
      </c>
      <c r="R431" s="28">
        <f t="shared" si="180"/>
        <v>8.3333333333333329E-2</v>
      </c>
      <c r="S431" s="28">
        <f t="shared" si="180"/>
        <v>0</v>
      </c>
      <c r="T431" s="28">
        <f t="shared" si="180"/>
        <v>1.2658227848101266E-2</v>
      </c>
      <c r="U431" s="28">
        <f t="shared" si="180"/>
        <v>0.11413043478260869</v>
      </c>
      <c r="V431" s="28">
        <f t="shared" si="180"/>
        <v>5.3763440860215058E-3</v>
      </c>
      <c r="W431" s="28">
        <f t="shared" si="180"/>
        <v>0</v>
      </c>
      <c r="X431" s="28">
        <f t="shared" si="180"/>
        <v>2.9411764705882353E-2</v>
      </c>
      <c r="Y431" s="28">
        <f t="shared" si="180"/>
        <v>0</v>
      </c>
    </row>
    <row r="432" spans="1:25" x14ac:dyDescent="0.2">
      <c r="A432" s="16">
        <v>40562</v>
      </c>
      <c r="B432" s="28">
        <f t="shared" si="172"/>
        <v>2.7714803585186993E-4</v>
      </c>
      <c r="C432" s="28">
        <f t="shared" si="172"/>
        <v>-6.2630480167014616E-3</v>
      </c>
      <c r="D432" s="28">
        <f t="shared" si="172"/>
        <v>3.1914893617021274E-2</v>
      </c>
      <c r="E432" s="28">
        <f t="shared" si="172"/>
        <v>0</v>
      </c>
      <c r="F432" s="28">
        <f t="shared" si="172"/>
        <v>-6.1728395061728392E-3</v>
      </c>
      <c r="G432" s="28">
        <f t="shared" si="172"/>
        <v>1.2345679012345678E-2</v>
      </c>
      <c r="H432" s="28">
        <f t="shared" si="172"/>
        <v>-7.9681274900398405E-3</v>
      </c>
      <c r="I432" s="28">
        <f t="shared" si="156"/>
        <v>0.23809523809523808</v>
      </c>
      <c r="J432" s="28">
        <f t="shared" si="166"/>
        <v>-6.2893081761006293E-3</v>
      </c>
      <c r="K432" s="28">
        <f t="shared" si="154"/>
        <v>-7.4074074074074077E-3</v>
      </c>
      <c r="L432" s="28">
        <f t="shared" ref="L432:Y432" si="181">(L164-L165)/L165</f>
        <v>0</v>
      </c>
      <c r="M432" s="28">
        <f t="shared" si="181"/>
        <v>-2.7027027027027029E-2</v>
      </c>
      <c r="N432" s="28">
        <f t="shared" si="181"/>
        <v>0.48799999999999999</v>
      </c>
      <c r="O432" s="28">
        <f t="shared" si="181"/>
        <v>0.12359550561797752</v>
      </c>
      <c r="P432" s="28">
        <f t="shared" si="181"/>
        <v>-2.0833333333333332E-2</v>
      </c>
      <c r="Q432" s="28">
        <f t="shared" si="181"/>
        <v>2.4390243902439025E-2</v>
      </c>
      <c r="R432" s="28">
        <f t="shared" si="181"/>
        <v>0</v>
      </c>
      <c r="S432" s="28">
        <f t="shared" si="181"/>
        <v>0</v>
      </c>
      <c r="T432" s="28">
        <f t="shared" si="181"/>
        <v>0</v>
      </c>
      <c r="U432" s="28">
        <f t="shared" si="181"/>
        <v>-1.0752688172043012E-2</v>
      </c>
      <c r="V432" s="28">
        <f t="shared" si="181"/>
        <v>-5.3475935828877002E-3</v>
      </c>
      <c r="W432" s="28">
        <f t="shared" si="181"/>
        <v>0</v>
      </c>
      <c r="X432" s="28">
        <f t="shared" si="181"/>
        <v>-0.19047619047619047</v>
      </c>
      <c r="Y432" s="28">
        <f t="shared" si="181"/>
        <v>0</v>
      </c>
    </row>
    <row r="433" spans="1:25" x14ac:dyDescent="0.2">
      <c r="A433" s="16">
        <v>40561</v>
      </c>
      <c r="B433" s="28">
        <f t="shared" si="172"/>
        <v>2.7722486817957517E-4</v>
      </c>
      <c r="C433" s="28">
        <f t="shared" si="172"/>
        <v>-2.0833333333333333E-3</v>
      </c>
      <c r="D433" s="28">
        <f t="shared" si="172"/>
        <v>1.0752688172043012E-2</v>
      </c>
      <c r="E433" s="28">
        <f t="shared" si="172"/>
        <v>0</v>
      </c>
      <c r="F433" s="28">
        <f t="shared" si="172"/>
        <v>-1.2195121951219513E-2</v>
      </c>
      <c r="G433" s="28">
        <f t="shared" si="172"/>
        <v>0</v>
      </c>
      <c r="H433" s="28">
        <f t="shared" si="172"/>
        <v>-7.9051383399209481E-3</v>
      </c>
      <c r="I433" s="28">
        <f t="shared" si="156"/>
        <v>0.23529411764705882</v>
      </c>
      <c r="J433" s="28">
        <f t="shared" si="166"/>
        <v>6.3291139240506328E-3</v>
      </c>
      <c r="K433" s="28">
        <f t="shared" si="154"/>
        <v>7.462686567164179E-3</v>
      </c>
      <c r="L433" s="28">
        <f t="shared" ref="L433:Y433" si="182">(L165-L166)/L166</f>
        <v>0</v>
      </c>
      <c r="M433" s="28">
        <f t="shared" si="182"/>
        <v>0</v>
      </c>
      <c r="N433" s="28">
        <f t="shared" si="182"/>
        <v>0.25</v>
      </c>
      <c r="O433" s="28">
        <f t="shared" si="182"/>
        <v>1.1363636363636364E-2</v>
      </c>
      <c r="P433" s="28">
        <f t="shared" si="182"/>
        <v>0</v>
      </c>
      <c r="Q433" s="28">
        <f t="shared" si="182"/>
        <v>5.128205128205128E-2</v>
      </c>
      <c r="R433" s="28">
        <f t="shared" si="182"/>
        <v>0</v>
      </c>
      <c r="S433" s="28">
        <f t="shared" si="182"/>
        <v>0</v>
      </c>
      <c r="T433" s="28">
        <f t="shared" si="182"/>
        <v>-2.4691358024691357E-2</v>
      </c>
      <c r="U433" s="28">
        <f t="shared" si="182"/>
        <v>-0.13488372093023257</v>
      </c>
      <c r="V433" s="28">
        <f t="shared" si="182"/>
        <v>2.185792349726776E-2</v>
      </c>
      <c r="W433" s="28">
        <f t="shared" si="182"/>
        <v>0</v>
      </c>
      <c r="X433" s="28">
        <f t="shared" si="182"/>
        <v>4.3478260869565216E-2</v>
      </c>
      <c r="Y433" s="28">
        <f t="shared" si="182"/>
        <v>0</v>
      </c>
    </row>
    <row r="434" spans="1:25" x14ac:dyDescent="0.2">
      <c r="A434" s="16">
        <v>40560</v>
      </c>
      <c r="B434" s="28">
        <f t="shared" ref="B434:H443" si="183">(B166-B167)/B167</f>
        <v>8.3236686292027589E-4</v>
      </c>
      <c r="C434" s="28">
        <f t="shared" si="183"/>
        <v>3.6717062634989202E-2</v>
      </c>
      <c r="D434" s="28">
        <f t="shared" si="183"/>
        <v>1.0869565217391304E-2</v>
      </c>
      <c r="E434" s="28">
        <f t="shared" si="183"/>
        <v>0</v>
      </c>
      <c r="F434" s="28">
        <f t="shared" si="183"/>
        <v>2.5000000000000001E-2</v>
      </c>
      <c r="G434" s="28">
        <f t="shared" si="183"/>
        <v>-1.2195121951219513E-2</v>
      </c>
      <c r="H434" s="28">
        <f t="shared" si="183"/>
        <v>1.2E-2</v>
      </c>
      <c r="I434" s="28">
        <f t="shared" si="156"/>
        <v>0.24390243902439024</v>
      </c>
      <c r="J434" s="28">
        <f t="shared" si="166"/>
        <v>-1.2500000000000001E-2</v>
      </c>
      <c r="K434" s="28">
        <f t="shared" si="154"/>
        <v>0</v>
      </c>
      <c r="L434" s="28">
        <f t="shared" ref="L434:Y434" si="184">(L166-L167)/L167</f>
        <v>0</v>
      </c>
      <c r="M434" s="28">
        <f t="shared" si="184"/>
        <v>-1.3333333333333334E-2</v>
      </c>
      <c r="N434" s="28">
        <f t="shared" si="184"/>
        <v>-0.44444444444444442</v>
      </c>
      <c r="O434" s="28">
        <f t="shared" si="184"/>
        <v>6.0240963855421686E-2</v>
      </c>
      <c r="P434" s="28">
        <f t="shared" si="184"/>
        <v>6.993006993006993E-3</v>
      </c>
      <c r="Q434" s="28">
        <f t="shared" si="184"/>
        <v>5.4054054054054057E-2</v>
      </c>
      <c r="R434" s="28">
        <f t="shared" si="184"/>
        <v>0</v>
      </c>
      <c r="S434" s="28">
        <f t="shared" si="184"/>
        <v>0</v>
      </c>
      <c r="T434" s="28">
        <f t="shared" si="184"/>
        <v>1.2500000000000001E-2</v>
      </c>
      <c r="U434" s="28">
        <f t="shared" si="184"/>
        <v>7.4999999999999997E-2</v>
      </c>
      <c r="V434" s="28">
        <f t="shared" si="184"/>
        <v>-1.6129032258064516E-2</v>
      </c>
      <c r="W434" s="28">
        <f t="shared" si="184"/>
        <v>0</v>
      </c>
      <c r="X434" s="28">
        <f t="shared" si="184"/>
        <v>0.15</v>
      </c>
      <c r="Y434" s="28">
        <f t="shared" si="184"/>
        <v>0</v>
      </c>
    </row>
    <row r="435" spans="1:25" x14ac:dyDescent="0.2">
      <c r="A435" s="16">
        <v>40557</v>
      </c>
      <c r="B435" s="28">
        <f t="shared" si="183"/>
        <v>2.7753262395994652E-4</v>
      </c>
      <c r="C435" s="28">
        <f t="shared" si="183"/>
        <v>0</v>
      </c>
      <c r="D435" s="28">
        <f t="shared" si="183"/>
        <v>0</v>
      </c>
      <c r="E435" s="28">
        <f t="shared" si="183"/>
        <v>0</v>
      </c>
      <c r="F435" s="28">
        <f t="shared" si="183"/>
        <v>-1.8404907975460124E-2</v>
      </c>
      <c r="G435" s="28">
        <f t="shared" si="183"/>
        <v>-3.5294117647058823E-2</v>
      </c>
      <c r="H435" s="28">
        <f t="shared" si="183"/>
        <v>2.4590163934426229E-2</v>
      </c>
      <c r="I435" s="28">
        <f t="shared" si="156"/>
        <v>0</v>
      </c>
      <c r="J435" s="28">
        <f t="shared" si="166"/>
        <v>0</v>
      </c>
      <c r="K435" s="28">
        <f t="shared" si="154"/>
        <v>5.5118110236220472E-2</v>
      </c>
      <c r="L435" s="28">
        <f t="shared" ref="L435:Y435" si="185">(L167-L168)/L168</f>
        <v>0</v>
      </c>
      <c r="M435" s="28">
        <f t="shared" si="185"/>
        <v>4.1666666666666664E-2</v>
      </c>
      <c r="N435" s="28">
        <f t="shared" si="185"/>
        <v>0.5</v>
      </c>
      <c r="O435" s="28">
        <f t="shared" si="185"/>
        <v>0</v>
      </c>
      <c r="P435" s="28">
        <f t="shared" si="185"/>
        <v>0</v>
      </c>
      <c r="Q435" s="28">
        <f t="shared" si="185"/>
        <v>8.8235294117647065E-2</v>
      </c>
      <c r="R435" s="28">
        <f t="shared" si="185"/>
        <v>0</v>
      </c>
      <c r="S435" s="28">
        <f t="shared" si="185"/>
        <v>0</v>
      </c>
      <c r="T435" s="28">
        <f t="shared" si="185"/>
        <v>0</v>
      </c>
      <c r="U435" s="28">
        <f t="shared" si="185"/>
        <v>-2.4390243902439025E-2</v>
      </c>
      <c r="V435" s="28">
        <f t="shared" si="185"/>
        <v>5.6818181818181816E-2</v>
      </c>
      <c r="W435" s="28">
        <f t="shared" si="185"/>
        <v>0</v>
      </c>
      <c r="X435" s="28">
        <f t="shared" si="185"/>
        <v>-0.125</v>
      </c>
      <c r="Y435" s="28">
        <f t="shared" si="185"/>
        <v>0</v>
      </c>
    </row>
    <row r="436" spans="1:25" x14ac:dyDescent="0.2">
      <c r="A436" s="16">
        <v>40556</v>
      </c>
      <c r="B436" s="28">
        <f t="shared" si="183"/>
        <v>2.7760966970001501E-4</v>
      </c>
      <c r="C436" s="28">
        <f t="shared" si="183"/>
        <v>6.5217391304347823E-3</v>
      </c>
      <c r="D436" s="28">
        <f t="shared" si="183"/>
        <v>-1.0752688172043012E-2</v>
      </c>
      <c r="E436" s="28">
        <f t="shared" si="183"/>
        <v>9.5238095238095247E-3</v>
      </c>
      <c r="F436" s="28">
        <f t="shared" si="183"/>
        <v>-6.0975609756097563E-3</v>
      </c>
      <c r="G436" s="28">
        <f t="shared" si="183"/>
        <v>-1.1627906976744186E-2</v>
      </c>
      <c r="H436" s="28">
        <f t="shared" si="183"/>
        <v>6.0869565217391307E-2</v>
      </c>
      <c r="I436" s="28">
        <f t="shared" si="156"/>
        <v>2.5000000000000001E-2</v>
      </c>
      <c r="J436" s="28">
        <f t="shared" si="166"/>
        <v>0</v>
      </c>
      <c r="K436" s="28">
        <f t="shared" si="154"/>
        <v>-2.3076923076923078E-2</v>
      </c>
      <c r="L436" s="28">
        <f t="shared" ref="L436:Y436" si="186">(L168-L169)/L169</f>
        <v>0</v>
      </c>
      <c r="M436" s="28">
        <f t="shared" si="186"/>
        <v>-0.04</v>
      </c>
      <c r="N436" s="28">
        <f t="shared" si="186"/>
        <v>0.2</v>
      </c>
      <c r="O436" s="28">
        <f t="shared" si="186"/>
        <v>0</v>
      </c>
      <c r="P436" s="28">
        <f t="shared" si="186"/>
        <v>0</v>
      </c>
      <c r="Q436" s="28">
        <f t="shared" si="186"/>
        <v>0</v>
      </c>
      <c r="R436" s="28">
        <f t="shared" si="186"/>
        <v>0</v>
      </c>
      <c r="S436" s="28">
        <f t="shared" si="186"/>
        <v>0</v>
      </c>
      <c r="T436" s="28">
        <f t="shared" si="186"/>
        <v>0</v>
      </c>
      <c r="U436" s="28">
        <f t="shared" si="186"/>
        <v>2.5000000000000001E-2</v>
      </c>
      <c r="V436" s="28">
        <f t="shared" si="186"/>
        <v>-6.3829787234042548E-2</v>
      </c>
      <c r="W436" s="28">
        <f t="shared" si="186"/>
        <v>0</v>
      </c>
      <c r="X436" s="28">
        <f t="shared" si="186"/>
        <v>0.21212121212121213</v>
      </c>
      <c r="Y436" s="28">
        <f t="shared" si="186"/>
        <v>0</v>
      </c>
    </row>
    <row r="437" spans="1:25" x14ac:dyDescent="0.2">
      <c r="A437" s="16">
        <v>40555</v>
      </c>
      <c r="B437" s="28">
        <f t="shared" si="183"/>
        <v>2.776867582292471E-4</v>
      </c>
      <c r="C437" s="28">
        <f t="shared" si="183"/>
        <v>2.1786492374727671E-3</v>
      </c>
      <c r="D437" s="28">
        <f t="shared" si="183"/>
        <v>-2.1052631578947368E-2</v>
      </c>
      <c r="E437" s="28">
        <f t="shared" si="183"/>
        <v>9.6153846153846159E-3</v>
      </c>
      <c r="F437" s="28">
        <f t="shared" si="183"/>
        <v>6.1349693251533744E-3</v>
      </c>
      <c r="G437" s="28">
        <f t="shared" si="183"/>
        <v>1.1764705882352941E-2</v>
      </c>
      <c r="H437" s="28">
        <f t="shared" si="183"/>
        <v>-2.5423728813559324E-2</v>
      </c>
      <c r="I437" s="28">
        <f t="shared" si="156"/>
        <v>-2.4390243902439025E-2</v>
      </c>
      <c r="J437" s="28">
        <f t="shared" si="166"/>
        <v>0</v>
      </c>
      <c r="K437" s="28">
        <f t="shared" si="154"/>
        <v>7.7519379844961239E-3</v>
      </c>
      <c r="L437" s="28">
        <f t="shared" ref="L437:Y437" si="187">(L169-L170)/L170</f>
        <v>0</v>
      </c>
      <c r="M437" s="28">
        <f t="shared" si="187"/>
        <v>0</v>
      </c>
      <c r="N437" s="28">
        <f t="shared" si="187"/>
        <v>-0.2</v>
      </c>
      <c r="O437" s="28">
        <f t="shared" si="187"/>
        <v>0</v>
      </c>
      <c r="P437" s="28">
        <f t="shared" si="187"/>
        <v>-6.9444444444444441E-3</v>
      </c>
      <c r="Q437" s="28">
        <f t="shared" si="187"/>
        <v>0</v>
      </c>
      <c r="R437" s="28">
        <f t="shared" si="187"/>
        <v>0</v>
      </c>
      <c r="S437" s="28">
        <f t="shared" si="187"/>
        <v>0</v>
      </c>
      <c r="T437" s="28">
        <f t="shared" si="187"/>
        <v>2.564102564102564E-2</v>
      </c>
      <c r="U437" s="28">
        <f t="shared" si="187"/>
        <v>-4.7619047619047616E-2</v>
      </c>
      <c r="V437" s="28">
        <f t="shared" si="187"/>
        <v>-1.0526315789473684E-2</v>
      </c>
      <c r="W437" s="28">
        <f t="shared" si="187"/>
        <v>0</v>
      </c>
      <c r="X437" s="28">
        <f t="shared" si="187"/>
        <v>-0.18012422360248448</v>
      </c>
      <c r="Y437" s="28">
        <f t="shared" si="187"/>
        <v>0</v>
      </c>
    </row>
    <row r="438" spans="1:25" x14ac:dyDescent="0.2">
      <c r="A438" s="16">
        <v>40554</v>
      </c>
      <c r="B438" s="28">
        <f t="shared" si="183"/>
        <v>2.7776388958329862E-4</v>
      </c>
      <c r="C438" s="28">
        <f t="shared" si="183"/>
        <v>4.3763676148796497E-3</v>
      </c>
      <c r="D438" s="28">
        <f t="shared" si="183"/>
        <v>-1.0416666666666666E-2</v>
      </c>
      <c r="E438" s="28">
        <f t="shared" si="183"/>
        <v>0</v>
      </c>
      <c r="F438" s="28">
        <f t="shared" si="183"/>
        <v>-2.976190476190476E-2</v>
      </c>
      <c r="G438" s="28">
        <f t="shared" si="183"/>
        <v>0</v>
      </c>
      <c r="H438" s="28">
        <f t="shared" si="183"/>
        <v>-4.2194092827004216E-3</v>
      </c>
      <c r="I438" s="28">
        <f t="shared" si="156"/>
        <v>0</v>
      </c>
      <c r="J438" s="28">
        <f t="shared" si="166"/>
        <v>-1.2345679012345678E-2</v>
      </c>
      <c r="K438" s="28">
        <f t="shared" si="154"/>
        <v>7.8125E-3</v>
      </c>
      <c r="L438" s="28">
        <f t="shared" ref="L438:Y438" si="188">(L170-L171)/L171</f>
        <v>0</v>
      </c>
      <c r="M438" s="28">
        <f t="shared" si="188"/>
        <v>1.3513513513513514E-2</v>
      </c>
      <c r="N438" s="28">
        <f t="shared" si="188"/>
        <v>0.25</v>
      </c>
      <c r="O438" s="28">
        <f t="shared" si="188"/>
        <v>0</v>
      </c>
      <c r="P438" s="28">
        <f t="shared" si="188"/>
        <v>-2.0408163265306121E-2</v>
      </c>
      <c r="Q438" s="28">
        <f t="shared" si="188"/>
        <v>0</v>
      </c>
      <c r="R438" s="28">
        <f t="shared" si="188"/>
        <v>0</v>
      </c>
      <c r="S438" s="28">
        <f t="shared" si="188"/>
        <v>0</v>
      </c>
      <c r="T438" s="28">
        <f t="shared" si="188"/>
        <v>-1.2658227848101266E-2</v>
      </c>
      <c r="U438" s="28">
        <f t="shared" si="188"/>
        <v>0</v>
      </c>
      <c r="V438" s="28">
        <f t="shared" si="188"/>
        <v>-5.235602094240838E-3</v>
      </c>
      <c r="W438" s="28">
        <f t="shared" si="188"/>
        <v>0</v>
      </c>
      <c r="X438" s="28">
        <f t="shared" si="188"/>
        <v>0.23846153846153847</v>
      </c>
      <c r="Y438" s="28">
        <f t="shared" si="188"/>
        <v>0</v>
      </c>
    </row>
    <row r="439" spans="1:25" x14ac:dyDescent="0.2">
      <c r="A439" s="16">
        <v>40553</v>
      </c>
      <c r="B439" s="28">
        <f t="shared" si="183"/>
        <v>8.3398662285456946E-4</v>
      </c>
      <c r="C439" s="28">
        <f t="shared" si="183"/>
        <v>-4.3572984749455342E-3</v>
      </c>
      <c r="D439" s="28">
        <f t="shared" si="183"/>
        <v>-3.0303030303030304E-2</v>
      </c>
      <c r="E439" s="28">
        <f t="shared" si="183"/>
        <v>-9.5238095238095247E-3</v>
      </c>
      <c r="F439" s="28">
        <f t="shared" si="183"/>
        <v>0.13513513513513514</v>
      </c>
      <c r="G439" s="28">
        <f t="shared" si="183"/>
        <v>-2.2988505747126436E-2</v>
      </c>
      <c r="H439" s="28">
        <f t="shared" si="183"/>
        <v>4.2372881355932203E-3</v>
      </c>
      <c r="I439" s="28">
        <f t="shared" si="156"/>
        <v>0</v>
      </c>
      <c r="J439" s="28">
        <f t="shared" si="166"/>
        <v>-1.2195121951219513E-2</v>
      </c>
      <c r="K439" s="28">
        <f t="shared" si="154"/>
        <v>0</v>
      </c>
      <c r="L439" s="28">
        <f t="shared" ref="L439:Y439" si="189">(L171-L172)/L172</f>
        <v>0</v>
      </c>
      <c r="M439" s="28">
        <f t="shared" si="189"/>
        <v>-3.896103896103896E-2</v>
      </c>
      <c r="N439" s="28">
        <f t="shared" si="189"/>
        <v>-0.13043478260869565</v>
      </c>
      <c r="O439" s="28">
        <f t="shared" si="189"/>
        <v>-1.1904761904761904E-2</v>
      </c>
      <c r="P439" s="28">
        <f t="shared" si="189"/>
        <v>2.7972027972027972E-2</v>
      </c>
      <c r="Q439" s="28">
        <f t="shared" si="189"/>
        <v>-2.2988505747126436E-2</v>
      </c>
      <c r="R439" s="28">
        <f t="shared" si="189"/>
        <v>0</v>
      </c>
      <c r="S439" s="28">
        <f t="shared" si="189"/>
        <v>0</v>
      </c>
      <c r="T439" s="28">
        <f t="shared" si="189"/>
        <v>0</v>
      </c>
      <c r="U439" s="28">
        <f t="shared" si="189"/>
        <v>0</v>
      </c>
      <c r="V439" s="28">
        <f t="shared" si="189"/>
        <v>-1.0362694300518135E-2</v>
      </c>
      <c r="W439" s="28">
        <f t="shared" si="189"/>
        <v>0</v>
      </c>
      <c r="X439" s="28">
        <f t="shared" si="189"/>
        <v>-2.9850746268656716E-2</v>
      </c>
      <c r="Y439" s="28">
        <f t="shared" si="189"/>
        <v>0</v>
      </c>
    </row>
    <row r="440" spans="1:25" x14ac:dyDescent="0.2">
      <c r="A440" s="16">
        <v>40550</v>
      </c>
      <c r="B440" s="28">
        <f t="shared" si="183"/>
        <v>2.7807284396220435E-4</v>
      </c>
      <c r="C440" s="28">
        <f t="shared" si="183"/>
        <v>0</v>
      </c>
      <c r="D440" s="28">
        <f t="shared" si="183"/>
        <v>0</v>
      </c>
      <c r="E440" s="28">
        <f t="shared" si="183"/>
        <v>0</v>
      </c>
      <c r="F440" s="28">
        <f t="shared" si="183"/>
        <v>0</v>
      </c>
      <c r="G440" s="28">
        <f t="shared" si="183"/>
        <v>0</v>
      </c>
      <c r="H440" s="28">
        <f t="shared" si="183"/>
        <v>0</v>
      </c>
      <c r="I440" s="28">
        <f t="shared" si="156"/>
        <v>0</v>
      </c>
      <c r="J440" s="28">
        <f t="shared" si="166"/>
        <v>0</v>
      </c>
      <c r="K440" s="28">
        <f t="shared" si="154"/>
        <v>0</v>
      </c>
      <c r="L440" s="28">
        <f t="shared" ref="L440:Y440" si="190">(L172-L173)/L173</f>
        <v>0</v>
      </c>
      <c r="M440" s="28">
        <f t="shared" si="190"/>
        <v>0</v>
      </c>
      <c r="N440" s="28">
        <f t="shared" si="190"/>
        <v>0</v>
      </c>
      <c r="O440" s="28">
        <f t="shared" si="190"/>
        <v>0</v>
      </c>
      <c r="P440" s="28">
        <f t="shared" si="190"/>
        <v>0</v>
      </c>
      <c r="Q440" s="28">
        <f t="shared" si="190"/>
        <v>0</v>
      </c>
      <c r="R440" s="28">
        <f t="shared" si="190"/>
        <v>0</v>
      </c>
      <c r="S440" s="28">
        <f t="shared" si="190"/>
        <v>0</v>
      </c>
      <c r="T440" s="28">
        <f t="shared" si="190"/>
        <v>0</v>
      </c>
      <c r="U440" s="28">
        <f t="shared" si="190"/>
        <v>0</v>
      </c>
      <c r="V440" s="28">
        <f t="shared" si="190"/>
        <v>0</v>
      </c>
      <c r="W440" s="28">
        <f t="shared" si="190"/>
        <v>0</v>
      </c>
      <c r="X440" s="28">
        <f t="shared" si="190"/>
        <v>0</v>
      </c>
      <c r="Y440" s="28">
        <f t="shared" si="190"/>
        <v>0</v>
      </c>
    </row>
    <row r="441" spans="1:25" x14ac:dyDescent="0.2">
      <c r="A441" s="16">
        <v>40549</v>
      </c>
      <c r="B441" s="28">
        <f t="shared" si="183"/>
        <v>2.7815018997657978E-4</v>
      </c>
      <c r="C441" s="28">
        <f t="shared" si="183"/>
        <v>0</v>
      </c>
      <c r="D441" s="28">
        <f t="shared" si="183"/>
        <v>4.2105263157894736E-2</v>
      </c>
      <c r="E441" s="28">
        <f t="shared" si="183"/>
        <v>1.9417475728155338E-2</v>
      </c>
      <c r="F441" s="28">
        <f t="shared" si="183"/>
        <v>-6.7114093959731542E-3</v>
      </c>
      <c r="G441" s="28">
        <f t="shared" si="183"/>
        <v>-1.1363636363636364E-2</v>
      </c>
      <c r="H441" s="28">
        <f t="shared" si="183"/>
        <v>0</v>
      </c>
      <c r="I441" s="28">
        <f t="shared" si="156"/>
        <v>0</v>
      </c>
      <c r="J441" s="28">
        <f t="shared" si="166"/>
        <v>6.1349693251533744E-3</v>
      </c>
      <c r="K441" s="28">
        <f t="shared" si="154"/>
        <v>3.2258064516129031E-2</v>
      </c>
      <c r="L441" s="28">
        <f t="shared" ref="L441:Y441" si="191">(L173-L174)/L174</f>
        <v>0</v>
      </c>
      <c r="M441" s="28">
        <f t="shared" si="191"/>
        <v>-1.282051282051282E-2</v>
      </c>
      <c r="N441" s="28">
        <f t="shared" si="191"/>
        <v>0</v>
      </c>
      <c r="O441" s="28">
        <f t="shared" si="191"/>
        <v>1.2048192771084338E-2</v>
      </c>
      <c r="P441" s="28">
        <f t="shared" si="191"/>
        <v>-1.3793103448275862E-2</v>
      </c>
      <c r="Q441" s="28">
        <f t="shared" si="191"/>
        <v>2.9585798816568046E-2</v>
      </c>
      <c r="R441" s="28">
        <f t="shared" si="191"/>
        <v>0</v>
      </c>
      <c r="S441" s="28">
        <f t="shared" si="191"/>
        <v>0</v>
      </c>
      <c r="T441" s="28">
        <f t="shared" si="191"/>
        <v>-1.2500000000000001E-2</v>
      </c>
      <c r="U441" s="28">
        <f t="shared" si="191"/>
        <v>0</v>
      </c>
      <c r="V441" s="28">
        <f t="shared" si="191"/>
        <v>-5.1546391752577319E-3</v>
      </c>
      <c r="W441" s="28">
        <f t="shared" si="191"/>
        <v>0</v>
      </c>
      <c r="X441" s="28">
        <f t="shared" si="191"/>
        <v>1.5151515151515152E-2</v>
      </c>
      <c r="Y441" s="28">
        <f t="shared" si="191"/>
        <v>0</v>
      </c>
    </row>
    <row r="442" spans="1:25" x14ac:dyDescent="0.2">
      <c r="A442" s="16">
        <v>40548</v>
      </c>
      <c r="B442" s="28">
        <f t="shared" si="183"/>
        <v>2.7822757903054381E-4</v>
      </c>
      <c r="C442" s="28">
        <f t="shared" si="183"/>
        <v>1.7738359201773836E-2</v>
      </c>
      <c r="D442" s="28">
        <f t="shared" si="183"/>
        <v>0</v>
      </c>
      <c r="E442" s="28">
        <f t="shared" si="183"/>
        <v>9.8039215686274508E-3</v>
      </c>
      <c r="F442" s="28">
        <f t="shared" si="183"/>
        <v>-1.9736842105263157E-2</v>
      </c>
      <c r="G442" s="28">
        <f t="shared" si="183"/>
        <v>2.3255813953488372E-2</v>
      </c>
      <c r="H442" s="28">
        <f t="shared" si="183"/>
        <v>0</v>
      </c>
      <c r="I442" s="28">
        <f t="shared" si="156"/>
        <v>0</v>
      </c>
      <c r="J442" s="28">
        <f t="shared" si="166"/>
        <v>2.5157232704402517E-2</v>
      </c>
      <c r="K442" s="28">
        <f t="shared" ref="K442:K473" si="192">(K174-K175)/K175</f>
        <v>0</v>
      </c>
      <c r="L442" s="28">
        <f t="shared" ref="L442:Y442" si="193">(L174-L175)/L175</f>
        <v>0</v>
      </c>
      <c r="M442" s="28">
        <f t="shared" si="193"/>
        <v>2.6315789473684209E-2</v>
      </c>
      <c r="N442" s="28">
        <f t="shared" si="193"/>
        <v>9.5238095238095233E-2</v>
      </c>
      <c r="O442" s="28">
        <f t="shared" si="193"/>
        <v>0</v>
      </c>
      <c r="P442" s="28">
        <f t="shared" si="193"/>
        <v>-1.3605442176870748E-2</v>
      </c>
      <c r="Q442" s="28">
        <f t="shared" si="193"/>
        <v>-5.8823529411764705E-3</v>
      </c>
      <c r="R442" s="28">
        <f t="shared" si="193"/>
        <v>0</v>
      </c>
      <c r="S442" s="28">
        <f t="shared" si="193"/>
        <v>0</v>
      </c>
      <c r="T442" s="28">
        <f t="shared" si="193"/>
        <v>2.564102564102564E-2</v>
      </c>
      <c r="U442" s="28">
        <f t="shared" si="193"/>
        <v>0.05</v>
      </c>
      <c r="V442" s="28">
        <f t="shared" si="193"/>
        <v>1.0416666666666666E-2</v>
      </c>
      <c r="W442" s="28">
        <f t="shared" si="193"/>
        <v>0</v>
      </c>
      <c r="X442" s="28">
        <f t="shared" si="193"/>
        <v>-5.7142857142857141E-2</v>
      </c>
      <c r="Y442" s="28">
        <f t="shared" si="193"/>
        <v>0</v>
      </c>
    </row>
    <row r="443" spans="1:25" x14ac:dyDescent="0.2">
      <c r="A443" s="16">
        <v>40547</v>
      </c>
      <c r="B443" s="28">
        <f t="shared" si="183"/>
        <v>2.7830501116003097E-4</v>
      </c>
      <c r="C443" s="28">
        <f t="shared" si="183"/>
        <v>-1.3129102844638949E-2</v>
      </c>
      <c r="D443" s="28">
        <f t="shared" si="183"/>
        <v>0</v>
      </c>
      <c r="E443" s="28">
        <f t="shared" si="183"/>
        <v>-2.8571428571428571E-2</v>
      </c>
      <c r="F443" s="28">
        <f t="shared" si="183"/>
        <v>-6.5359477124183009E-3</v>
      </c>
      <c r="G443" s="28">
        <f t="shared" si="183"/>
        <v>1.1764705882352941E-2</v>
      </c>
      <c r="H443" s="28">
        <f t="shared" si="183"/>
        <v>1.7241379310344827E-2</v>
      </c>
      <c r="I443" s="28">
        <f t="shared" ref="I443:I474" si="194">(I175-I176)/I176</f>
        <v>0</v>
      </c>
      <c r="J443" s="28">
        <f t="shared" si="166"/>
        <v>-1.2422360248447204E-2</v>
      </c>
      <c r="K443" s="28">
        <f t="shared" si="192"/>
        <v>0</v>
      </c>
      <c r="L443" s="28">
        <f t="shared" ref="L443:Y443" si="195">(L175-L176)/L176</f>
        <v>0</v>
      </c>
      <c r="M443" s="28">
        <f t="shared" si="195"/>
        <v>-1.2987012987012988E-2</v>
      </c>
      <c r="N443" s="28">
        <f t="shared" si="195"/>
        <v>3.9603960396039604E-2</v>
      </c>
      <c r="O443" s="28">
        <f t="shared" si="195"/>
        <v>0</v>
      </c>
      <c r="P443" s="28">
        <f t="shared" si="195"/>
        <v>0</v>
      </c>
      <c r="Q443" s="28">
        <f t="shared" si="195"/>
        <v>1.7964071856287425E-2</v>
      </c>
      <c r="R443" s="28">
        <f t="shared" si="195"/>
        <v>0</v>
      </c>
      <c r="S443" s="28">
        <f t="shared" si="195"/>
        <v>0</v>
      </c>
      <c r="T443" s="28">
        <f t="shared" si="195"/>
        <v>0</v>
      </c>
      <c r="U443" s="28">
        <f t="shared" si="195"/>
        <v>4.712041884816754E-2</v>
      </c>
      <c r="V443" s="28">
        <f t="shared" si="195"/>
        <v>1.0526315789473684E-2</v>
      </c>
      <c r="W443" s="28">
        <f t="shared" si="195"/>
        <v>0</v>
      </c>
      <c r="X443" s="28">
        <f t="shared" si="195"/>
        <v>0</v>
      </c>
      <c r="Y443" s="28">
        <f t="shared" si="195"/>
        <v>0</v>
      </c>
    </row>
    <row r="444" spans="1:25" x14ac:dyDescent="0.2">
      <c r="A444" s="16">
        <v>40546</v>
      </c>
      <c r="B444" s="28">
        <f t="shared" ref="B444:H453" si="196">(B176-B177)/B177</f>
        <v>8.3561269908472556E-4</v>
      </c>
      <c r="C444" s="28">
        <f t="shared" si="196"/>
        <v>2.1929824561403508E-3</v>
      </c>
      <c r="D444" s="28">
        <f t="shared" si="196"/>
        <v>-2.0618556701030927E-2</v>
      </c>
      <c r="E444" s="28">
        <f t="shared" si="196"/>
        <v>3.9603960396039604E-2</v>
      </c>
      <c r="F444" s="28">
        <f t="shared" si="196"/>
        <v>-1.9230769230769232E-2</v>
      </c>
      <c r="G444" s="28">
        <f t="shared" si="196"/>
        <v>0</v>
      </c>
      <c r="H444" s="28">
        <f t="shared" si="196"/>
        <v>0</v>
      </c>
      <c r="I444" s="28">
        <f t="shared" si="194"/>
        <v>-2.3809523809523808E-2</v>
      </c>
      <c r="J444" s="28">
        <f t="shared" si="166"/>
        <v>-6.1728395061728392E-3</v>
      </c>
      <c r="K444" s="28">
        <f t="shared" si="192"/>
        <v>8.130081300813009E-3</v>
      </c>
      <c r="L444" s="28">
        <f t="shared" ref="L444:Y444" si="197">(L176-L177)/L177</f>
        <v>0</v>
      </c>
      <c r="M444" s="28">
        <f t="shared" si="197"/>
        <v>0</v>
      </c>
      <c r="N444" s="28">
        <f t="shared" si="197"/>
        <v>0.01</v>
      </c>
      <c r="O444" s="28">
        <f t="shared" si="197"/>
        <v>0</v>
      </c>
      <c r="P444" s="28">
        <f t="shared" si="197"/>
        <v>0</v>
      </c>
      <c r="Q444" s="28">
        <f t="shared" si="197"/>
        <v>-2.9069767441860465E-2</v>
      </c>
      <c r="R444" s="28">
        <f t="shared" si="197"/>
        <v>0.2</v>
      </c>
      <c r="S444" s="28">
        <f t="shared" si="197"/>
        <v>0</v>
      </c>
      <c r="T444" s="28">
        <f t="shared" si="197"/>
        <v>2.6315789473684209E-2</v>
      </c>
      <c r="U444" s="28">
        <f t="shared" si="197"/>
        <v>0</v>
      </c>
      <c r="V444" s="28">
        <f t="shared" si="197"/>
        <v>5.2910052910052907E-3</v>
      </c>
      <c r="W444" s="28">
        <f t="shared" si="197"/>
        <v>0</v>
      </c>
      <c r="X444" s="28">
        <f t="shared" si="197"/>
        <v>-0.14634146341463414</v>
      </c>
      <c r="Y444" s="28">
        <f t="shared" si="197"/>
        <v>0</v>
      </c>
    </row>
    <row r="445" spans="1:25" x14ac:dyDescent="0.2">
      <c r="A445" s="16">
        <v>40543</v>
      </c>
      <c r="B445" s="28">
        <f t="shared" si="196"/>
        <v>2.7861517115329966E-4</v>
      </c>
      <c r="C445" s="28">
        <f t="shared" si="196"/>
        <v>1.1086474501108648E-2</v>
      </c>
      <c r="D445" s="28">
        <f t="shared" si="196"/>
        <v>-4.9019607843137254E-2</v>
      </c>
      <c r="E445" s="28">
        <f t="shared" si="196"/>
        <v>0</v>
      </c>
      <c r="F445" s="28">
        <f t="shared" si="196"/>
        <v>-1.2658227848101266E-2</v>
      </c>
      <c r="G445" s="28">
        <f t="shared" si="196"/>
        <v>0</v>
      </c>
      <c r="H445" s="28">
        <f t="shared" si="196"/>
        <v>0</v>
      </c>
      <c r="I445" s="28">
        <f t="shared" si="194"/>
        <v>0</v>
      </c>
      <c r="J445" s="28">
        <f t="shared" si="166"/>
        <v>-6.1349693251533744E-3</v>
      </c>
      <c r="K445" s="28">
        <f t="shared" si="192"/>
        <v>0</v>
      </c>
      <c r="L445" s="28">
        <f t="shared" ref="L445:Y445" si="198">(L177-L178)/L178</f>
        <v>0</v>
      </c>
      <c r="M445" s="28">
        <f t="shared" si="198"/>
        <v>-3.7499999999999999E-2</v>
      </c>
      <c r="N445" s="28">
        <f t="shared" si="198"/>
        <v>-0.2</v>
      </c>
      <c r="O445" s="28">
        <f t="shared" si="198"/>
        <v>-3.4883720930232558E-2</v>
      </c>
      <c r="P445" s="28">
        <f t="shared" si="198"/>
        <v>1.3793103448275862E-2</v>
      </c>
      <c r="Q445" s="28">
        <f t="shared" si="198"/>
        <v>-5.7803468208092483E-3</v>
      </c>
      <c r="R445" s="28">
        <f t="shared" si="198"/>
        <v>0</v>
      </c>
      <c r="S445" s="28">
        <f t="shared" si="198"/>
        <v>0</v>
      </c>
      <c r="T445" s="28">
        <f t="shared" si="198"/>
        <v>0</v>
      </c>
      <c r="U445" s="28">
        <f t="shared" si="198"/>
        <v>-2.5510204081632654E-2</v>
      </c>
      <c r="V445" s="28">
        <f t="shared" si="198"/>
        <v>5.3191489361702126E-3</v>
      </c>
      <c r="W445" s="28">
        <f t="shared" si="198"/>
        <v>0</v>
      </c>
      <c r="X445" s="28">
        <f t="shared" si="198"/>
        <v>0.21481481481481482</v>
      </c>
      <c r="Y445" s="28">
        <f t="shared" si="198"/>
        <v>0</v>
      </c>
    </row>
    <row r="446" spans="1:25" x14ac:dyDescent="0.2">
      <c r="A446" s="16">
        <v>40542</v>
      </c>
      <c r="B446" s="28">
        <f t="shared" si="196"/>
        <v>2.7869281920082049E-4</v>
      </c>
      <c r="C446" s="28">
        <f t="shared" si="196"/>
        <v>-8.7912087912087912E-3</v>
      </c>
      <c r="D446" s="28">
        <f t="shared" si="196"/>
        <v>-0.19047619047619047</v>
      </c>
      <c r="E446" s="28">
        <f t="shared" si="196"/>
        <v>0.01</v>
      </c>
      <c r="F446" s="28">
        <f t="shared" si="196"/>
        <v>-1.8633540372670808E-2</v>
      </c>
      <c r="G446" s="28">
        <f t="shared" si="196"/>
        <v>-1.1627906976744186E-2</v>
      </c>
      <c r="H446" s="28">
        <f t="shared" si="196"/>
        <v>0</v>
      </c>
      <c r="I446" s="28">
        <f t="shared" si="194"/>
        <v>2.4390243902439025E-2</v>
      </c>
      <c r="J446" s="28">
        <f t="shared" si="166"/>
        <v>-6.0975609756097563E-3</v>
      </c>
      <c r="K446" s="28">
        <f t="shared" si="192"/>
        <v>2.5000000000000001E-2</v>
      </c>
      <c r="L446" s="28">
        <f t="shared" ref="L446:Y446" si="199">(L178-L179)/L179</f>
        <v>0</v>
      </c>
      <c r="M446" s="28">
        <f t="shared" si="199"/>
        <v>2.564102564102564E-2</v>
      </c>
      <c r="N446" s="28">
        <f t="shared" si="199"/>
        <v>0</v>
      </c>
      <c r="O446" s="28">
        <f t="shared" si="199"/>
        <v>-2.2727272727272728E-2</v>
      </c>
      <c r="P446" s="28">
        <f t="shared" si="199"/>
        <v>-1.3605442176870748E-2</v>
      </c>
      <c r="Q446" s="28">
        <f t="shared" si="199"/>
        <v>3.5928143712574849E-2</v>
      </c>
      <c r="R446" s="28">
        <f t="shared" si="199"/>
        <v>0</v>
      </c>
      <c r="S446" s="28">
        <f t="shared" si="199"/>
        <v>0</v>
      </c>
      <c r="T446" s="28">
        <f t="shared" si="199"/>
        <v>0</v>
      </c>
      <c r="U446" s="28">
        <f t="shared" si="199"/>
        <v>2.6178010471204188E-2</v>
      </c>
      <c r="V446" s="28">
        <f t="shared" si="199"/>
        <v>5.3475935828877002E-3</v>
      </c>
      <c r="W446" s="28">
        <f t="shared" si="199"/>
        <v>0</v>
      </c>
      <c r="X446" s="28">
        <f t="shared" si="199"/>
        <v>-0.1</v>
      </c>
      <c r="Y446" s="28">
        <f t="shared" si="199"/>
        <v>0</v>
      </c>
    </row>
    <row r="447" spans="1:25" x14ac:dyDescent="0.2">
      <c r="A447" s="16">
        <v>40541</v>
      </c>
      <c r="B447" s="28">
        <f t="shared" si="196"/>
        <v>2.78770510540313E-4</v>
      </c>
      <c r="C447" s="28">
        <f t="shared" si="196"/>
        <v>1.1111111111111112E-2</v>
      </c>
      <c r="D447" s="28">
        <f t="shared" si="196"/>
        <v>-5.9701492537313432E-2</v>
      </c>
      <c r="E447" s="28">
        <f t="shared" si="196"/>
        <v>-1.9607843137254902E-2</v>
      </c>
      <c r="F447" s="28">
        <f t="shared" si="196"/>
        <v>-6.1728395061728392E-3</v>
      </c>
      <c r="G447" s="28">
        <f t="shared" si="196"/>
        <v>0</v>
      </c>
      <c r="H447" s="28">
        <f t="shared" si="196"/>
        <v>0</v>
      </c>
      <c r="I447" s="28">
        <f t="shared" si="194"/>
        <v>2.5000000000000001E-2</v>
      </c>
      <c r="J447" s="28">
        <f t="shared" si="166"/>
        <v>-1.7964071856287425E-2</v>
      </c>
      <c r="K447" s="28">
        <f t="shared" si="192"/>
        <v>-5.5118110236220472E-2</v>
      </c>
      <c r="L447" s="28">
        <f t="shared" ref="L447:Y447" si="200">(L179-L180)/L180</f>
        <v>0</v>
      </c>
      <c r="M447" s="28">
        <f t="shared" si="200"/>
        <v>2.6315789473684209E-2</v>
      </c>
      <c r="N447" s="28">
        <f t="shared" si="200"/>
        <v>-0.13793103448275862</v>
      </c>
      <c r="O447" s="28">
        <f t="shared" si="200"/>
        <v>0</v>
      </c>
      <c r="P447" s="28">
        <f t="shared" si="200"/>
        <v>6.8493150684931503E-3</v>
      </c>
      <c r="Q447" s="28">
        <f t="shared" si="200"/>
        <v>-1.7647058823529412E-2</v>
      </c>
      <c r="R447" s="28">
        <f t="shared" si="200"/>
        <v>0</v>
      </c>
      <c r="S447" s="28">
        <f t="shared" si="200"/>
        <v>1.8181818181818181E-2</v>
      </c>
      <c r="T447" s="28">
        <f t="shared" si="200"/>
        <v>0</v>
      </c>
      <c r="U447" s="28">
        <f t="shared" si="200"/>
        <v>0</v>
      </c>
      <c r="V447" s="28">
        <f t="shared" si="200"/>
        <v>0</v>
      </c>
      <c r="W447" s="28">
        <f t="shared" si="200"/>
        <v>0</v>
      </c>
      <c r="X447" s="28">
        <f t="shared" si="200"/>
        <v>-0.12790697674418605</v>
      </c>
      <c r="Y447" s="28">
        <f t="shared" si="200"/>
        <v>0</v>
      </c>
    </row>
    <row r="448" spans="1:25" x14ac:dyDescent="0.2">
      <c r="A448" s="16">
        <v>40540</v>
      </c>
      <c r="B448" s="28">
        <f t="shared" si="196"/>
        <v>2.7884824520799291E-4</v>
      </c>
      <c r="C448" s="28">
        <f t="shared" si="196"/>
        <v>-1.3157894736842105E-2</v>
      </c>
      <c r="D448" s="28">
        <f t="shared" si="196"/>
        <v>6.3492063492063489E-2</v>
      </c>
      <c r="E448" s="28">
        <f t="shared" si="196"/>
        <v>4.0816326530612242E-2</v>
      </c>
      <c r="F448" s="28">
        <f t="shared" si="196"/>
        <v>-1.2195121951219513E-2</v>
      </c>
      <c r="G448" s="28">
        <f t="shared" si="196"/>
        <v>0</v>
      </c>
      <c r="H448" s="28">
        <f t="shared" si="196"/>
        <v>-3.3333333333333333E-2</v>
      </c>
      <c r="I448" s="28">
        <f t="shared" si="194"/>
        <v>-2.4390243902439025E-2</v>
      </c>
      <c r="J448" s="28">
        <f t="shared" si="166"/>
        <v>0</v>
      </c>
      <c r="K448" s="28">
        <f t="shared" si="192"/>
        <v>-7.9710144927536225E-2</v>
      </c>
      <c r="L448" s="28">
        <f t="shared" ref="L448:Y448" si="201">(L180-L181)/L181</f>
        <v>0</v>
      </c>
      <c r="M448" s="28">
        <f t="shared" si="201"/>
        <v>-2.564102564102564E-2</v>
      </c>
      <c r="N448" s="28">
        <f t="shared" si="201"/>
        <v>0.52631578947368418</v>
      </c>
      <c r="O448" s="28">
        <f t="shared" si="201"/>
        <v>-1.1235955056179775E-2</v>
      </c>
      <c r="P448" s="28">
        <f t="shared" si="201"/>
        <v>-6.8027210884353739E-3</v>
      </c>
      <c r="Q448" s="28">
        <f t="shared" si="201"/>
        <v>0</v>
      </c>
      <c r="R448" s="28">
        <f t="shared" si="201"/>
        <v>0</v>
      </c>
      <c r="S448" s="28">
        <f t="shared" si="201"/>
        <v>0</v>
      </c>
      <c r="T448" s="28">
        <f t="shared" si="201"/>
        <v>-1.2987012987012988E-2</v>
      </c>
      <c r="U448" s="28">
        <f t="shared" si="201"/>
        <v>0</v>
      </c>
      <c r="V448" s="28">
        <f t="shared" si="201"/>
        <v>-5.3191489361702126E-3</v>
      </c>
      <c r="W448" s="28">
        <f t="shared" si="201"/>
        <v>0</v>
      </c>
      <c r="X448" s="28">
        <f t="shared" si="201"/>
        <v>-0.17307692307692307</v>
      </c>
      <c r="Y448" s="28">
        <f t="shared" si="201"/>
        <v>0</v>
      </c>
    </row>
    <row r="449" spans="1:25" x14ac:dyDescent="0.2">
      <c r="A449" s="16">
        <v>40539</v>
      </c>
      <c r="B449" s="28">
        <f t="shared" si="196"/>
        <v>8.3724512862876001E-4</v>
      </c>
      <c r="C449" s="28">
        <f t="shared" si="196"/>
        <v>1.3333333333333334E-2</v>
      </c>
      <c r="D449" s="28">
        <f t="shared" si="196"/>
        <v>0.23529411764705882</v>
      </c>
      <c r="E449" s="28">
        <f t="shared" si="196"/>
        <v>1.0309278350515464E-2</v>
      </c>
      <c r="F449" s="28">
        <f t="shared" si="196"/>
        <v>6.1349693251533744E-3</v>
      </c>
      <c r="G449" s="28">
        <f t="shared" si="196"/>
        <v>-2.2727272727272728E-2</v>
      </c>
      <c r="H449" s="28">
        <f t="shared" si="196"/>
        <v>2.564102564102564E-2</v>
      </c>
      <c r="I449" s="28">
        <f t="shared" si="194"/>
        <v>0</v>
      </c>
      <c r="J449" s="28">
        <f t="shared" si="166"/>
        <v>-1.1834319526627219E-2</v>
      </c>
      <c r="K449" s="28">
        <f t="shared" si="192"/>
        <v>0.22123893805309736</v>
      </c>
      <c r="L449" s="28">
        <f t="shared" ref="L449:Y449" si="202">(L181-L182)/L182</f>
        <v>0</v>
      </c>
      <c r="M449" s="28">
        <f t="shared" si="202"/>
        <v>0</v>
      </c>
      <c r="N449" s="28">
        <f t="shared" si="202"/>
        <v>-0.26923076923076922</v>
      </c>
      <c r="O449" s="28">
        <f t="shared" si="202"/>
        <v>0</v>
      </c>
      <c r="P449" s="28">
        <f t="shared" si="202"/>
        <v>-1.3422818791946308E-2</v>
      </c>
      <c r="Q449" s="28">
        <f t="shared" si="202"/>
        <v>3.6585365853658534E-2</v>
      </c>
      <c r="R449" s="28">
        <f t="shared" si="202"/>
        <v>0</v>
      </c>
      <c r="S449" s="28">
        <f t="shared" si="202"/>
        <v>0</v>
      </c>
      <c r="T449" s="28">
        <f t="shared" si="202"/>
        <v>2.6666666666666668E-2</v>
      </c>
      <c r="U449" s="28">
        <f t="shared" si="202"/>
        <v>0</v>
      </c>
      <c r="V449" s="28">
        <f t="shared" si="202"/>
        <v>-5.2910052910052907E-3</v>
      </c>
      <c r="W449" s="28">
        <f t="shared" si="202"/>
        <v>0</v>
      </c>
      <c r="X449" s="28">
        <f t="shared" si="202"/>
        <v>0.23809523809523808</v>
      </c>
      <c r="Y449" s="28">
        <f t="shared" si="202"/>
        <v>0</v>
      </c>
    </row>
    <row r="450" spans="1:25" x14ac:dyDescent="0.2">
      <c r="A450" s="16">
        <v>40536</v>
      </c>
      <c r="B450" s="28">
        <f t="shared" si="196"/>
        <v>2.7915961788631504E-4</v>
      </c>
      <c r="C450" s="28">
        <f t="shared" si="196"/>
        <v>-1.3157894736842105E-2</v>
      </c>
      <c r="D450" s="28">
        <f t="shared" si="196"/>
        <v>-0.17741935483870969</v>
      </c>
      <c r="E450" s="28">
        <f t="shared" si="196"/>
        <v>-0.03</v>
      </c>
      <c r="F450" s="28">
        <f t="shared" si="196"/>
        <v>-5.7803468208092484E-2</v>
      </c>
      <c r="G450" s="28">
        <f t="shared" si="196"/>
        <v>0</v>
      </c>
      <c r="H450" s="28">
        <f t="shared" si="196"/>
        <v>8.6206896551724137E-3</v>
      </c>
      <c r="I450" s="28">
        <f t="shared" si="194"/>
        <v>2.5000000000000001E-2</v>
      </c>
      <c r="J450" s="28">
        <f t="shared" si="166"/>
        <v>-5.8823529411764705E-3</v>
      </c>
      <c r="K450" s="28">
        <f t="shared" si="192"/>
        <v>-8.771929824561403E-3</v>
      </c>
      <c r="L450" s="28">
        <f t="shared" ref="L450:Y450" si="203">(L182-L183)/L183</f>
        <v>0</v>
      </c>
      <c r="M450" s="28">
        <f t="shared" si="203"/>
        <v>-2.5000000000000001E-2</v>
      </c>
      <c r="N450" s="28">
        <f t="shared" si="203"/>
        <v>0.04</v>
      </c>
      <c r="O450" s="28">
        <f t="shared" si="203"/>
        <v>1.1363636363636364E-2</v>
      </c>
      <c r="P450" s="28">
        <f t="shared" si="203"/>
        <v>4.9295774647887321E-2</v>
      </c>
      <c r="Q450" s="28">
        <f t="shared" si="203"/>
        <v>-6.0606060606060606E-3</v>
      </c>
      <c r="R450" s="28">
        <f t="shared" si="203"/>
        <v>0</v>
      </c>
      <c r="S450" s="28">
        <f t="shared" si="203"/>
        <v>-1.7857142857142856E-2</v>
      </c>
      <c r="T450" s="28">
        <f t="shared" si="203"/>
        <v>2.7397260273972601E-2</v>
      </c>
      <c r="U450" s="28">
        <f t="shared" si="203"/>
        <v>1.5957446808510637E-2</v>
      </c>
      <c r="V450" s="28">
        <f t="shared" si="203"/>
        <v>5.3191489361702126E-3</v>
      </c>
      <c r="W450" s="28">
        <f t="shared" si="203"/>
        <v>0</v>
      </c>
      <c r="X450" s="28">
        <f t="shared" si="203"/>
        <v>-0.19230769230769232</v>
      </c>
      <c r="Y450" s="28">
        <f t="shared" si="203"/>
        <v>0</v>
      </c>
    </row>
    <row r="451" spans="1:25" x14ac:dyDescent="0.2">
      <c r="A451" s="16">
        <v>40535</v>
      </c>
      <c r="B451" s="28">
        <f t="shared" si="196"/>
        <v>2.7923756973958304E-4</v>
      </c>
      <c r="C451" s="28">
        <f t="shared" si="196"/>
        <v>6.6225165562913907E-3</v>
      </c>
      <c r="D451" s="28">
        <f t="shared" si="196"/>
        <v>0</v>
      </c>
      <c r="E451" s="28">
        <f t="shared" si="196"/>
        <v>-1.9607843137254902E-2</v>
      </c>
      <c r="F451" s="28">
        <f t="shared" si="196"/>
        <v>-7.4866310160427801E-2</v>
      </c>
      <c r="G451" s="28">
        <f t="shared" si="196"/>
        <v>4.7619047619047616E-2</v>
      </c>
      <c r="H451" s="28">
        <f t="shared" si="196"/>
        <v>0</v>
      </c>
      <c r="I451" s="28">
        <f t="shared" si="194"/>
        <v>0</v>
      </c>
      <c r="J451" s="28">
        <f t="shared" ref="J451:J482" si="204">(J183-J184)/J184</f>
        <v>1.1904761904761904E-2</v>
      </c>
      <c r="K451" s="28">
        <f t="shared" si="192"/>
        <v>-0.05</v>
      </c>
      <c r="L451" s="28">
        <f t="shared" ref="L451:Y451" si="205">(L183-L184)/L184</f>
        <v>0</v>
      </c>
      <c r="M451" s="28">
        <f t="shared" si="205"/>
        <v>-1.2345679012345678E-2</v>
      </c>
      <c r="N451" s="28">
        <f t="shared" si="205"/>
        <v>0.13636363636363635</v>
      </c>
      <c r="O451" s="28">
        <f t="shared" si="205"/>
        <v>-1.1235955056179775E-2</v>
      </c>
      <c r="P451" s="28">
        <f t="shared" si="205"/>
        <v>2.1582733812949641E-2</v>
      </c>
      <c r="Q451" s="28">
        <f t="shared" si="205"/>
        <v>0</v>
      </c>
      <c r="R451" s="28">
        <f t="shared" si="205"/>
        <v>0</v>
      </c>
      <c r="S451" s="28">
        <f t="shared" si="205"/>
        <v>1.8181818181818181E-2</v>
      </c>
      <c r="T451" s="28">
        <f t="shared" si="205"/>
        <v>0</v>
      </c>
      <c r="U451" s="28">
        <f t="shared" si="205"/>
        <v>1.0752688172043012E-2</v>
      </c>
      <c r="V451" s="28">
        <f t="shared" si="205"/>
        <v>-5.2910052910052907E-3</v>
      </c>
      <c r="W451" s="28">
        <f t="shared" si="205"/>
        <v>0</v>
      </c>
      <c r="X451" s="28">
        <f t="shared" si="205"/>
        <v>8.3333333333333329E-2</v>
      </c>
      <c r="Y451" s="28">
        <f t="shared" si="205"/>
        <v>0</v>
      </c>
    </row>
    <row r="452" spans="1:25" x14ac:dyDescent="0.2">
      <c r="A452" s="16">
        <v>40534</v>
      </c>
      <c r="B452" s="28">
        <f t="shared" si="196"/>
        <v>2.7931556513918293E-4</v>
      </c>
      <c r="C452" s="28">
        <f t="shared" si="196"/>
        <v>0</v>
      </c>
      <c r="D452" s="28">
        <f t="shared" si="196"/>
        <v>-3.125E-2</v>
      </c>
      <c r="E452" s="28">
        <f t="shared" si="196"/>
        <v>-1.9230769230769232E-2</v>
      </c>
      <c r="F452" s="28">
        <f t="shared" si="196"/>
        <v>0.20645161290322581</v>
      </c>
      <c r="G452" s="28">
        <f t="shared" si="196"/>
        <v>0</v>
      </c>
      <c r="H452" s="28">
        <f t="shared" si="196"/>
        <v>3.5714285714285712E-2</v>
      </c>
      <c r="I452" s="28">
        <f t="shared" si="194"/>
        <v>2.564102564102564E-2</v>
      </c>
      <c r="J452" s="28">
        <f t="shared" si="204"/>
        <v>5.9880239520958087E-3</v>
      </c>
      <c r="K452" s="28">
        <f t="shared" si="192"/>
        <v>0</v>
      </c>
      <c r="L452" s="28">
        <f t="shared" ref="L452:Y452" si="206">(L184-L185)/L185</f>
        <v>0</v>
      </c>
      <c r="M452" s="28">
        <f t="shared" si="206"/>
        <v>0</v>
      </c>
      <c r="N452" s="28">
        <f t="shared" si="206"/>
        <v>-8.3333333333333329E-2</v>
      </c>
      <c r="O452" s="28">
        <f t="shared" si="206"/>
        <v>0</v>
      </c>
      <c r="P452" s="28">
        <f t="shared" si="206"/>
        <v>7.246376811594203E-3</v>
      </c>
      <c r="Q452" s="28">
        <f t="shared" si="206"/>
        <v>-1.1976047904191617E-2</v>
      </c>
      <c r="R452" s="28">
        <f t="shared" si="206"/>
        <v>0</v>
      </c>
      <c r="S452" s="28">
        <f t="shared" si="206"/>
        <v>0</v>
      </c>
      <c r="T452" s="28">
        <f t="shared" si="206"/>
        <v>1.3888888888888888E-2</v>
      </c>
      <c r="U452" s="28">
        <f t="shared" si="206"/>
        <v>5.4054054054054057E-3</v>
      </c>
      <c r="V452" s="28">
        <f t="shared" si="206"/>
        <v>-5.263157894736842E-3</v>
      </c>
      <c r="W452" s="28">
        <f t="shared" si="206"/>
        <v>0</v>
      </c>
      <c r="X452" s="28">
        <f t="shared" si="206"/>
        <v>0</v>
      </c>
      <c r="Y452" s="28">
        <f t="shared" si="206"/>
        <v>0</v>
      </c>
    </row>
    <row r="453" spans="1:25" x14ac:dyDescent="0.2">
      <c r="A453" s="16">
        <v>40533</v>
      </c>
      <c r="B453" s="28">
        <f t="shared" si="196"/>
        <v>2.7939360412161445E-4</v>
      </c>
      <c r="C453" s="28">
        <f t="shared" si="196"/>
        <v>6.6666666666666671E-3</v>
      </c>
      <c r="D453" s="28">
        <f t="shared" si="196"/>
        <v>0</v>
      </c>
      <c r="E453" s="28">
        <f t="shared" si="196"/>
        <v>0</v>
      </c>
      <c r="F453" s="28">
        <f t="shared" si="196"/>
        <v>0.25</v>
      </c>
      <c r="G453" s="28">
        <f t="shared" si="196"/>
        <v>0</v>
      </c>
      <c r="H453" s="28">
        <f t="shared" si="196"/>
        <v>-3.4482758620689655E-2</v>
      </c>
      <c r="I453" s="28">
        <f t="shared" si="194"/>
        <v>-2.0100502512562814E-2</v>
      </c>
      <c r="J453" s="28">
        <f t="shared" si="204"/>
        <v>6.024096385542169E-3</v>
      </c>
      <c r="K453" s="28">
        <f t="shared" si="192"/>
        <v>0</v>
      </c>
      <c r="L453" s="28">
        <f t="shared" ref="L453:Y453" si="207">(L185-L186)/L186</f>
        <v>0</v>
      </c>
      <c r="M453" s="28">
        <f t="shared" si="207"/>
        <v>-1.2195121951219513E-2</v>
      </c>
      <c r="N453" s="28">
        <f t="shared" si="207"/>
        <v>0</v>
      </c>
      <c r="O453" s="28">
        <f t="shared" si="207"/>
        <v>0</v>
      </c>
      <c r="P453" s="28">
        <f t="shared" si="207"/>
        <v>-1.4285714285714285E-2</v>
      </c>
      <c r="Q453" s="28">
        <f t="shared" si="207"/>
        <v>-1.7647058823529412E-2</v>
      </c>
      <c r="R453" s="28">
        <f t="shared" si="207"/>
        <v>0</v>
      </c>
      <c r="S453" s="28">
        <f t="shared" si="207"/>
        <v>0</v>
      </c>
      <c r="T453" s="28">
        <f t="shared" si="207"/>
        <v>-1.3698630136986301E-2</v>
      </c>
      <c r="U453" s="28">
        <f t="shared" si="207"/>
        <v>-5.3763440860215058E-3</v>
      </c>
      <c r="V453" s="28">
        <f t="shared" si="207"/>
        <v>0</v>
      </c>
      <c r="W453" s="28">
        <f t="shared" si="207"/>
        <v>0</v>
      </c>
      <c r="X453" s="28">
        <f t="shared" si="207"/>
        <v>0.31506849315068491</v>
      </c>
      <c r="Y453" s="28">
        <f t="shared" si="207"/>
        <v>0</v>
      </c>
    </row>
    <row r="454" spans="1:25" x14ac:dyDescent="0.2">
      <c r="A454" s="16">
        <v>40532</v>
      </c>
      <c r="B454" s="28">
        <f t="shared" ref="B454:H463" si="208">(B186-B187)/B187</f>
        <v>8.3888394879452375E-4</v>
      </c>
      <c r="C454" s="28">
        <f t="shared" si="208"/>
        <v>-1.7467248908296942E-2</v>
      </c>
      <c r="D454" s="28">
        <f t="shared" si="208"/>
        <v>0</v>
      </c>
      <c r="E454" s="28">
        <f t="shared" si="208"/>
        <v>0</v>
      </c>
      <c r="F454" s="28">
        <f t="shared" si="208"/>
        <v>3.3333333333333333E-2</v>
      </c>
      <c r="G454" s="28">
        <f t="shared" si="208"/>
        <v>0</v>
      </c>
      <c r="H454" s="28">
        <f t="shared" si="208"/>
        <v>3.5714285714285712E-2</v>
      </c>
      <c r="I454" s="28">
        <f t="shared" si="194"/>
        <v>1.015228426395939E-2</v>
      </c>
      <c r="J454" s="28">
        <f t="shared" si="204"/>
        <v>-1.7751479289940829E-2</v>
      </c>
      <c r="K454" s="28">
        <f t="shared" si="192"/>
        <v>0</v>
      </c>
      <c r="L454" s="28">
        <f t="shared" ref="L454:Y454" si="209">(L186-L187)/L187</f>
        <v>0</v>
      </c>
      <c r="M454" s="28">
        <f t="shared" si="209"/>
        <v>1.2345679012345678E-2</v>
      </c>
      <c r="N454" s="28">
        <f t="shared" si="209"/>
        <v>-0.04</v>
      </c>
      <c r="O454" s="28">
        <f t="shared" si="209"/>
        <v>0</v>
      </c>
      <c r="P454" s="28">
        <f t="shared" si="209"/>
        <v>7.1942446043165471E-3</v>
      </c>
      <c r="Q454" s="28">
        <f t="shared" si="209"/>
        <v>5.5900621118012424E-2</v>
      </c>
      <c r="R454" s="28">
        <f t="shared" si="209"/>
        <v>0</v>
      </c>
      <c r="S454" s="28">
        <f t="shared" si="209"/>
        <v>3.7735849056603772E-2</v>
      </c>
      <c r="T454" s="28">
        <f t="shared" si="209"/>
        <v>-1.3513513513513514E-2</v>
      </c>
      <c r="U454" s="28">
        <f t="shared" si="209"/>
        <v>0</v>
      </c>
      <c r="V454" s="28">
        <f t="shared" si="209"/>
        <v>5.2910052910052907E-3</v>
      </c>
      <c r="W454" s="28">
        <f t="shared" si="209"/>
        <v>0</v>
      </c>
      <c r="X454" s="28">
        <f t="shared" si="209"/>
        <v>-0.13095238095238096</v>
      </c>
      <c r="Y454" s="28">
        <f t="shared" si="209"/>
        <v>0</v>
      </c>
    </row>
    <row r="455" spans="1:25" x14ac:dyDescent="0.2">
      <c r="A455" s="16">
        <v>40529</v>
      </c>
      <c r="B455" s="28">
        <f t="shared" si="208"/>
        <v>2.7970619661107975E-4</v>
      </c>
      <c r="C455" s="28">
        <f t="shared" si="208"/>
        <v>8.8105726872246704E-3</v>
      </c>
      <c r="D455" s="28">
        <f t="shared" si="208"/>
        <v>-1.5384615384615385E-2</v>
      </c>
      <c r="E455" s="28">
        <f t="shared" si="208"/>
        <v>1.9607843137254902E-2</v>
      </c>
      <c r="F455" s="28">
        <f t="shared" si="208"/>
        <v>1.6949152542372881E-2</v>
      </c>
      <c r="G455" s="28">
        <f t="shared" si="208"/>
        <v>0</v>
      </c>
      <c r="H455" s="28">
        <f t="shared" si="208"/>
        <v>-4.4444444444444444E-3</v>
      </c>
      <c r="I455" s="28">
        <f t="shared" si="194"/>
        <v>1.0256410256410256E-2</v>
      </c>
      <c r="J455" s="28">
        <f t="shared" si="204"/>
        <v>-1.1695906432748537E-2</v>
      </c>
      <c r="K455" s="28">
        <f t="shared" si="192"/>
        <v>0.18811881188118812</v>
      </c>
      <c r="L455" s="28">
        <f t="shared" ref="L455:Y455" si="210">(L187-L188)/L188</f>
        <v>0</v>
      </c>
      <c r="M455" s="28">
        <f t="shared" si="210"/>
        <v>1.2500000000000001E-2</v>
      </c>
      <c r="N455" s="28">
        <f t="shared" si="210"/>
        <v>0</v>
      </c>
      <c r="O455" s="28">
        <f t="shared" si="210"/>
        <v>0</v>
      </c>
      <c r="P455" s="28">
        <f t="shared" si="210"/>
        <v>2.2058823529411766E-2</v>
      </c>
      <c r="Q455" s="28">
        <f t="shared" si="210"/>
        <v>3.2051282051282048E-2</v>
      </c>
      <c r="R455" s="28">
        <f t="shared" si="210"/>
        <v>0</v>
      </c>
      <c r="S455" s="28">
        <f t="shared" si="210"/>
        <v>-1.8518518518518517E-2</v>
      </c>
      <c r="T455" s="28">
        <f t="shared" si="210"/>
        <v>1.3698630136986301E-2</v>
      </c>
      <c r="U455" s="28">
        <f t="shared" si="210"/>
        <v>-2.1052631578947368E-2</v>
      </c>
      <c r="V455" s="28">
        <f t="shared" si="210"/>
        <v>-5.263157894736842E-3</v>
      </c>
      <c r="W455" s="28">
        <f t="shared" si="210"/>
        <v>0</v>
      </c>
      <c r="X455" s="28">
        <f t="shared" si="210"/>
        <v>-0.125</v>
      </c>
      <c r="Y455" s="28">
        <f t="shared" si="210"/>
        <v>0</v>
      </c>
    </row>
    <row r="456" spans="1:25" x14ac:dyDescent="0.2">
      <c r="A456" s="16">
        <v>40528</v>
      </c>
      <c r="B456" s="28">
        <f t="shared" si="208"/>
        <v>2.7978445405659483E-4</v>
      </c>
      <c r="C456" s="28">
        <f t="shared" si="208"/>
        <v>-8.7336244541484712E-3</v>
      </c>
      <c r="D456" s="28">
        <f t="shared" si="208"/>
        <v>0.14035087719298245</v>
      </c>
      <c r="E456" s="28">
        <f t="shared" si="208"/>
        <v>-1.9230769230769232E-2</v>
      </c>
      <c r="F456" s="28">
        <f t="shared" si="208"/>
        <v>8.5470085470085479E-3</v>
      </c>
      <c r="G456" s="28">
        <f t="shared" si="208"/>
        <v>1.2048192771084338E-2</v>
      </c>
      <c r="H456" s="28">
        <f t="shared" si="208"/>
        <v>1.8099547511312219E-2</v>
      </c>
      <c r="I456" s="28">
        <f t="shared" si="194"/>
        <v>0</v>
      </c>
      <c r="J456" s="28">
        <f t="shared" si="204"/>
        <v>1.1834319526627219E-2</v>
      </c>
      <c r="K456" s="28">
        <f t="shared" si="192"/>
        <v>-4.716981132075472E-2</v>
      </c>
      <c r="L456" s="28">
        <f t="shared" ref="L456:Y456" si="211">(L188-L189)/L189</f>
        <v>0</v>
      </c>
      <c r="M456" s="28">
        <f t="shared" si="211"/>
        <v>0</v>
      </c>
      <c r="N456" s="28">
        <f t="shared" si="211"/>
        <v>0</v>
      </c>
      <c r="O456" s="28">
        <f t="shared" si="211"/>
        <v>0</v>
      </c>
      <c r="P456" s="28">
        <f t="shared" si="211"/>
        <v>6.25E-2</v>
      </c>
      <c r="Q456" s="28">
        <f t="shared" si="211"/>
        <v>-1.2658227848101266E-2</v>
      </c>
      <c r="R456" s="28">
        <f t="shared" si="211"/>
        <v>0</v>
      </c>
      <c r="S456" s="28">
        <f t="shared" si="211"/>
        <v>0</v>
      </c>
      <c r="T456" s="28">
        <f t="shared" si="211"/>
        <v>4.2857142857142858E-2</v>
      </c>
      <c r="U456" s="28">
        <f t="shared" si="211"/>
        <v>4.9723756906077346E-2</v>
      </c>
      <c r="V456" s="28">
        <f t="shared" si="211"/>
        <v>0</v>
      </c>
      <c r="W456" s="28">
        <f t="shared" si="211"/>
        <v>0</v>
      </c>
      <c r="X456" s="28">
        <f t="shared" si="211"/>
        <v>1.0526315789473684E-2</v>
      </c>
      <c r="Y456" s="28">
        <f t="shared" si="211"/>
        <v>0</v>
      </c>
    </row>
    <row r="457" spans="1:25" x14ac:dyDescent="0.2">
      <c r="A457" s="16">
        <v>40527</v>
      </c>
      <c r="B457" s="28">
        <f t="shared" si="208"/>
        <v>2.7986275530479855E-4</v>
      </c>
      <c r="C457" s="28">
        <f t="shared" si="208"/>
        <v>2.1881838074398249E-3</v>
      </c>
      <c r="D457" s="28">
        <f t="shared" si="208"/>
        <v>0</v>
      </c>
      <c r="E457" s="28">
        <f t="shared" si="208"/>
        <v>-1.8867924528301886E-2</v>
      </c>
      <c r="F457" s="28">
        <f t="shared" si="208"/>
        <v>8.6206896551724137E-3</v>
      </c>
      <c r="G457" s="28">
        <f t="shared" si="208"/>
        <v>-1.1904761904761904E-2</v>
      </c>
      <c r="H457" s="28">
        <f t="shared" si="208"/>
        <v>-2.2123893805309734E-2</v>
      </c>
      <c r="I457" s="28">
        <f t="shared" si="194"/>
        <v>0</v>
      </c>
      <c r="J457" s="28">
        <f t="shared" si="204"/>
        <v>0</v>
      </c>
      <c r="K457" s="28">
        <f t="shared" si="192"/>
        <v>0.17777777777777778</v>
      </c>
      <c r="L457" s="28">
        <f t="shared" ref="L457:Y457" si="212">(L189-L190)/L190</f>
        <v>0</v>
      </c>
      <c r="M457" s="28">
        <f t="shared" si="212"/>
        <v>-1.2345679012345678E-2</v>
      </c>
      <c r="N457" s="28">
        <f t="shared" si="212"/>
        <v>-3.8461538461538464E-2</v>
      </c>
      <c r="O457" s="28">
        <f t="shared" si="212"/>
        <v>0</v>
      </c>
      <c r="P457" s="28">
        <f t="shared" si="212"/>
        <v>7.874015748031496E-3</v>
      </c>
      <c r="Q457" s="28">
        <f t="shared" si="212"/>
        <v>1.282051282051282E-2</v>
      </c>
      <c r="R457" s="28">
        <f t="shared" si="212"/>
        <v>0</v>
      </c>
      <c r="S457" s="28">
        <f t="shared" si="212"/>
        <v>3.8461538461538464E-2</v>
      </c>
      <c r="T457" s="28">
        <f t="shared" si="212"/>
        <v>2.9411764705882353E-2</v>
      </c>
      <c r="U457" s="28">
        <f t="shared" si="212"/>
        <v>-1.6304347826086956E-2</v>
      </c>
      <c r="V457" s="28">
        <f t="shared" si="212"/>
        <v>0</v>
      </c>
      <c r="W457" s="28">
        <f t="shared" si="212"/>
        <v>0</v>
      </c>
      <c r="X457" s="28">
        <f t="shared" si="212"/>
        <v>0.58333333333333337</v>
      </c>
      <c r="Y457" s="28">
        <f t="shared" si="212"/>
        <v>0</v>
      </c>
    </row>
    <row r="458" spans="1:25" x14ac:dyDescent="0.2">
      <c r="A458" s="16">
        <v>40526</v>
      </c>
      <c r="B458" s="28">
        <f t="shared" si="208"/>
        <v>2.7994110039247745E-4</v>
      </c>
      <c r="C458" s="28">
        <f t="shared" si="208"/>
        <v>0</v>
      </c>
      <c r="D458" s="28">
        <f t="shared" si="208"/>
        <v>0</v>
      </c>
      <c r="E458" s="28">
        <f t="shared" si="208"/>
        <v>1.9230769230769232E-2</v>
      </c>
      <c r="F458" s="28">
        <f t="shared" si="208"/>
        <v>0</v>
      </c>
      <c r="G458" s="28">
        <f t="shared" si="208"/>
        <v>1.2048192771084338E-2</v>
      </c>
      <c r="H458" s="28">
        <f t="shared" si="208"/>
        <v>2.7272727272727271E-2</v>
      </c>
      <c r="I458" s="28">
        <f t="shared" si="194"/>
        <v>1.0362694300518135E-2</v>
      </c>
      <c r="J458" s="28">
        <f t="shared" si="204"/>
        <v>1.1976047904191617E-2</v>
      </c>
      <c r="K458" s="28">
        <f t="shared" si="192"/>
        <v>-0.29133858267716534</v>
      </c>
      <c r="L458" s="28">
        <f t="shared" ref="L458:Y458" si="213">(L190-L191)/L191</f>
        <v>0</v>
      </c>
      <c r="M458" s="28">
        <f t="shared" si="213"/>
        <v>2.5316455696202531E-2</v>
      </c>
      <c r="N458" s="28">
        <f t="shared" si="213"/>
        <v>0.18181818181818182</v>
      </c>
      <c r="O458" s="28">
        <f t="shared" si="213"/>
        <v>0</v>
      </c>
      <c r="P458" s="28">
        <f t="shared" si="213"/>
        <v>3.2520325203252036E-2</v>
      </c>
      <c r="Q458" s="28">
        <f t="shared" si="213"/>
        <v>-1.2658227848101266E-2</v>
      </c>
      <c r="R458" s="28">
        <f t="shared" si="213"/>
        <v>0</v>
      </c>
      <c r="S458" s="28">
        <f t="shared" si="213"/>
        <v>-1.8867924528301886E-2</v>
      </c>
      <c r="T458" s="28">
        <f t="shared" si="213"/>
        <v>-1.4492753623188406E-2</v>
      </c>
      <c r="U458" s="28">
        <f t="shared" si="213"/>
        <v>-3.1578947368421054E-2</v>
      </c>
      <c r="V458" s="28">
        <f t="shared" si="213"/>
        <v>5.2910052910052907E-3</v>
      </c>
      <c r="W458" s="28">
        <f t="shared" si="213"/>
        <v>0</v>
      </c>
      <c r="X458" s="28">
        <f t="shared" si="213"/>
        <v>-0.21052631578947367</v>
      </c>
      <c r="Y458" s="28">
        <f t="shared" si="213"/>
        <v>0</v>
      </c>
    </row>
    <row r="459" spans="1:25" x14ac:dyDescent="0.2">
      <c r="A459" s="16">
        <v>40525</v>
      </c>
      <c r="B459" s="28">
        <f t="shared" si="208"/>
        <v>8.4052919718254613E-4</v>
      </c>
      <c r="C459" s="28">
        <f t="shared" si="208"/>
        <v>2.0089285714285716E-2</v>
      </c>
      <c r="D459" s="28">
        <f t="shared" si="208"/>
        <v>1.7857142857142856E-2</v>
      </c>
      <c r="E459" s="28">
        <f t="shared" si="208"/>
        <v>0</v>
      </c>
      <c r="F459" s="28">
        <f t="shared" si="208"/>
        <v>0</v>
      </c>
      <c r="G459" s="28">
        <f t="shared" si="208"/>
        <v>1.2195121951219513E-2</v>
      </c>
      <c r="H459" s="28">
        <f t="shared" si="208"/>
        <v>0</v>
      </c>
      <c r="I459" s="28">
        <f t="shared" si="194"/>
        <v>-3.015075376884422E-2</v>
      </c>
      <c r="J459" s="28">
        <f t="shared" si="204"/>
        <v>0</v>
      </c>
      <c r="K459" s="28">
        <f t="shared" si="192"/>
        <v>0.33684210526315789</v>
      </c>
      <c r="L459" s="28">
        <f t="shared" ref="L459:Y459" si="214">(L191-L192)/L192</f>
        <v>0</v>
      </c>
      <c r="M459" s="28">
        <f t="shared" si="214"/>
        <v>3.9473684210526314E-2</v>
      </c>
      <c r="N459" s="28">
        <f t="shared" si="214"/>
        <v>-0.15384615384615385</v>
      </c>
      <c r="O459" s="28">
        <f t="shared" si="214"/>
        <v>0</v>
      </c>
      <c r="P459" s="28">
        <f t="shared" si="214"/>
        <v>-1.6E-2</v>
      </c>
      <c r="Q459" s="28">
        <f t="shared" si="214"/>
        <v>0</v>
      </c>
      <c r="R459" s="28">
        <f t="shared" si="214"/>
        <v>0</v>
      </c>
      <c r="S459" s="28">
        <f t="shared" si="214"/>
        <v>-1.8518518518518517E-2</v>
      </c>
      <c r="T459" s="28">
        <f t="shared" si="214"/>
        <v>-1.4285714285714285E-2</v>
      </c>
      <c r="U459" s="28">
        <f t="shared" si="214"/>
        <v>-2.0618556701030927E-2</v>
      </c>
      <c r="V459" s="28">
        <f t="shared" si="214"/>
        <v>5.3191489361702126E-3</v>
      </c>
      <c r="W459" s="28">
        <f t="shared" si="214"/>
        <v>0</v>
      </c>
      <c r="X459" s="28">
        <f t="shared" si="214"/>
        <v>-0.17391304347826086</v>
      </c>
      <c r="Y459" s="28">
        <f t="shared" si="214"/>
        <v>0</v>
      </c>
    </row>
    <row r="460" spans="1:25" x14ac:dyDescent="0.2">
      <c r="A460" s="16">
        <v>40522</v>
      </c>
      <c r="B460" s="28">
        <f t="shared" si="208"/>
        <v>2.8025491987511842E-4</v>
      </c>
      <c r="C460" s="28">
        <f t="shared" si="208"/>
        <v>-6.6518847006651885E-3</v>
      </c>
      <c r="D460" s="28">
        <f t="shared" si="208"/>
        <v>0</v>
      </c>
      <c r="E460" s="28">
        <f t="shared" si="208"/>
        <v>0</v>
      </c>
      <c r="F460" s="28">
        <f t="shared" si="208"/>
        <v>0</v>
      </c>
      <c r="G460" s="28">
        <f t="shared" si="208"/>
        <v>3.7974683544303799E-2</v>
      </c>
      <c r="H460" s="28">
        <f t="shared" si="208"/>
        <v>0</v>
      </c>
      <c r="I460" s="28">
        <f t="shared" si="194"/>
        <v>2.5773195876288658E-2</v>
      </c>
      <c r="J460" s="28">
        <f t="shared" si="204"/>
        <v>-5.9523809523809521E-3</v>
      </c>
      <c r="K460" s="28">
        <f t="shared" si="192"/>
        <v>0</v>
      </c>
      <c r="L460" s="28">
        <f t="shared" ref="L460:Y460" si="215">(L192-L193)/L193</f>
        <v>0</v>
      </c>
      <c r="M460" s="28">
        <f t="shared" si="215"/>
        <v>5.5555555555555552E-2</v>
      </c>
      <c r="N460" s="28">
        <f t="shared" si="215"/>
        <v>8.3333333333333329E-2</v>
      </c>
      <c r="O460" s="28">
        <f t="shared" si="215"/>
        <v>0</v>
      </c>
      <c r="P460" s="28">
        <f t="shared" si="215"/>
        <v>8.0645161290322578E-3</v>
      </c>
      <c r="Q460" s="28">
        <f t="shared" si="215"/>
        <v>-2.4691358024691357E-2</v>
      </c>
      <c r="R460" s="28">
        <f t="shared" si="215"/>
        <v>0</v>
      </c>
      <c r="S460" s="28">
        <f t="shared" si="215"/>
        <v>0</v>
      </c>
      <c r="T460" s="28">
        <f t="shared" si="215"/>
        <v>0</v>
      </c>
      <c r="U460" s="28">
        <f t="shared" si="215"/>
        <v>5.1813471502590676E-3</v>
      </c>
      <c r="V460" s="28">
        <f t="shared" si="215"/>
        <v>5.3475935828877002E-3</v>
      </c>
      <c r="W460" s="28">
        <f t="shared" si="215"/>
        <v>0</v>
      </c>
      <c r="X460" s="28">
        <f t="shared" si="215"/>
        <v>0</v>
      </c>
      <c r="Y460" s="28">
        <f t="shared" si="215"/>
        <v>0</v>
      </c>
    </row>
    <row r="461" spans="1:25" x14ac:dyDescent="0.2">
      <c r="A461" s="16">
        <v>40521</v>
      </c>
      <c r="B461" s="28">
        <f t="shared" si="208"/>
        <v>2.8033348471341509E-4</v>
      </c>
      <c r="C461" s="28">
        <f t="shared" si="208"/>
        <v>-2.2123893805309734E-3</v>
      </c>
      <c r="D461" s="28">
        <f t="shared" si="208"/>
        <v>0</v>
      </c>
      <c r="E461" s="28">
        <f t="shared" si="208"/>
        <v>0</v>
      </c>
      <c r="F461" s="28">
        <f t="shared" si="208"/>
        <v>8.6956521739130436E-3</v>
      </c>
      <c r="G461" s="28">
        <f t="shared" si="208"/>
        <v>0</v>
      </c>
      <c r="H461" s="28">
        <f t="shared" si="208"/>
        <v>3.7735849056603772E-2</v>
      </c>
      <c r="I461" s="28">
        <f t="shared" si="194"/>
        <v>1.5706806282722512E-2</v>
      </c>
      <c r="J461" s="28">
        <f t="shared" si="204"/>
        <v>1.2048192771084338E-2</v>
      </c>
      <c r="K461" s="28">
        <f t="shared" si="192"/>
        <v>-0.2578125</v>
      </c>
      <c r="L461" s="28">
        <f t="shared" ref="L461:Y461" si="216">(L193-L194)/L194</f>
        <v>0</v>
      </c>
      <c r="M461" s="28">
        <f t="shared" si="216"/>
        <v>1.4084507042253521E-2</v>
      </c>
      <c r="N461" s="28">
        <f t="shared" si="216"/>
        <v>4.3478260869565216E-2</v>
      </c>
      <c r="O461" s="28">
        <f t="shared" si="216"/>
        <v>0</v>
      </c>
      <c r="P461" s="28">
        <f t="shared" si="216"/>
        <v>2.4793388429752067E-2</v>
      </c>
      <c r="Q461" s="28">
        <f t="shared" si="216"/>
        <v>2.5316455696202531E-2</v>
      </c>
      <c r="R461" s="28">
        <f t="shared" si="216"/>
        <v>0</v>
      </c>
      <c r="S461" s="28">
        <f t="shared" si="216"/>
        <v>0</v>
      </c>
      <c r="T461" s="28">
        <f t="shared" si="216"/>
        <v>0</v>
      </c>
      <c r="U461" s="28">
        <f t="shared" si="216"/>
        <v>-3.5000000000000003E-2</v>
      </c>
      <c r="V461" s="28">
        <f t="shared" si="216"/>
        <v>5.3763440860215058E-3</v>
      </c>
      <c r="W461" s="28">
        <f t="shared" si="216"/>
        <v>0</v>
      </c>
      <c r="X461" s="28">
        <f t="shared" si="216"/>
        <v>0</v>
      </c>
      <c r="Y461" s="28">
        <f t="shared" si="216"/>
        <v>0</v>
      </c>
    </row>
    <row r="462" spans="1:25" x14ac:dyDescent="0.2">
      <c r="A462" s="16">
        <v>40520</v>
      </c>
      <c r="B462" s="28">
        <f t="shared" si="208"/>
        <v>2.8041209361277336E-4</v>
      </c>
      <c r="C462" s="28">
        <f t="shared" si="208"/>
        <v>2.7272727272727271E-2</v>
      </c>
      <c r="D462" s="28">
        <f t="shared" si="208"/>
        <v>0</v>
      </c>
      <c r="E462" s="28">
        <f t="shared" si="208"/>
        <v>0</v>
      </c>
      <c r="F462" s="28">
        <f t="shared" si="208"/>
        <v>8.771929824561403E-3</v>
      </c>
      <c r="G462" s="28">
        <f t="shared" si="208"/>
        <v>1.282051282051282E-2</v>
      </c>
      <c r="H462" s="28">
        <f t="shared" si="208"/>
        <v>-9.3457943925233638E-3</v>
      </c>
      <c r="I462" s="28">
        <f t="shared" si="194"/>
        <v>1.5957446808510637E-2</v>
      </c>
      <c r="J462" s="28">
        <f t="shared" si="204"/>
        <v>0</v>
      </c>
      <c r="K462" s="28">
        <f t="shared" si="192"/>
        <v>0.10344827586206896</v>
      </c>
      <c r="L462" s="28">
        <f t="shared" ref="L462:Y462" si="217">(L194-L195)/L195</f>
        <v>0.35</v>
      </c>
      <c r="M462" s="28">
        <f t="shared" si="217"/>
        <v>-4.0540540540540543E-2</v>
      </c>
      <c r="N462" s="28">
        <f t="shared" si="217"/>
        <v>-0.11538461538461539</v>
      </c>
      <c r="O462" s="28">
        <f t="shared" si="217"/>
        <v>0</v>
      </c>
      <c r="P462" s="28">
        <f t="shared" si="217"/>
        <v>8.3333333333333332E-3</v>
      </c>
      <c r="Q462" s="28">
        <f t="shared" si="217"/>
        <v>-6.2893081761006293E-3</v>
      </c>
      <c r="R462" s="28">
        <f t="shared" si="217"/>
        <v>0</v>
      </c>
      <c r="S462" s="28">
        <f t="shared" si="217"/>
        <v>0</v>
      </c>
      <c r="T462" s="28">
        <f t="shared" si="217"/>
        <v>2.9411764705882353E-2</v>
      </c>
      <c r="U462" s="28">
        <f t="shared" si="217"/>
        <v>2.564102564102564E-2</v>
      </c>
      <c r="V462" s="28">
        <f t="shared" si="217"/>
        <v>0</v>
      </c>
      <c r="W462" s="28">
        <f t="shared" si="217"/>
        <v>0</v>
      </c>
      <c r="X462" s="28">
        <f t="shared" si="217"/>
        <v>2.2222222222222223E-2</v>
      </c>
      <c r="Y462" s="28">
        <f t="shared" si="217"/>
        <v>0</v>
      </c>
    </row>
    <row r="463" spans="1:25" x14ac:dyDescent="0.2">
      <c r="A463" s="16">
        <v>40519</v>
      </c>
      <c r="B463" s="28">
        <f t="shared" si="208"/>
        <v>2.8049074661026932E-4</v>
      </c>
      <c r="C463" s="28">
        <f t="shared" si="208"/>
        <v>0</v>
      </c>
      <c r="D463" s="28">
        <f t="shared" si="208"/>
        <v>0</v>
      </c>
      <c r="E463" s="28">
        <f t="shared" si="208"/>
        <v>0</v>
      </c>
      <c r="F463" s="28">
        <f t="shared" si="208"/>
        <v>-8.6956521739130436E-3</v>
      </c>
      <c r="G463" s="28">
        <f t="shared" si="208"/>
        <v>0</v>
      </c>
      <c r="H463" s="28">
        <f t="shared" si="208"/>
        <v>-9.2592592592592587E-3</v>
      </c>
      <c r="I463" s="28">
        <f t="shared" si="194"/>
        <v>5.3475935828877002E-3</v>
      </c>
      <c r="J463" s="28">
        <f t="shared" si="204"/>
        <v>-1.1904761904761904E-2</v>
      </c>
      <c r="K463" s="28">
        <f t="shared" si="192"/>
        <v>-8.6614173228346455E-2</v>
      </c>
      <c r="L463" s="28">
        <f t="shared" ref="L463:Y463" si="218">(L195-L196)/L196</f>
        <v>0</v>
      </c>
      <c r="M463" s="28">
        <f t="shared" si="218"/>
        <v>-1.3333333333333334E-2</v>
      </c>
      <c r="N463" s="28">
        <f t="shared" si="218"/>
        <v>8.3333333333333329E-2</v>
      </c>
      <c r="O463" s="28">
        <f t="shared" si="218"/>
        <v>0</v>
      </c>
      <c r="P463" s="28">
        <f t="shared" si="218"/>
        <v>1.6949152542372881E-2</v>
      </c>
      <c r="Q463" s="28">
        <f t="shared" si="218"/>
        <v>-1.8518518518518517E-2</v>
      </c>
      <c r="R463" s="28">
        <f t="shared" si="218"/>
        <v>0</v>
      </c>
      <c r="S463" s="28">
        <f t="shared" si="218"/>
        <v>-8.4745762711864403E-2</v>
      </c>
      <c r="T463" s="28">
        <f t="shared" si="218"/>
        <v>-1.4492753623188406E-2</v>
      </c>
      <c r="U463" s="28">
        <f t="shared" si="218"/>
        <v>0</v>
      </c>
      <c r="V463" s="28">
        <f t="shared" si="218"/>
        <v>5.4054054054054057E-3</v>
      </c>
      <c r="W463" s="28">
        <f t="shared" si="218"/>
        <v>0</v>
      </c>
      <c r="X463" s="28">
        <f t="shared" si="218"/>
        <v>0.56521739130434778</v>
      </c>
      <c r="Y463" s="28">
        <f t="shared" si="218"/>
        <v>0</v>
      </c>
    </row>
    <row r="464" spans="1:25" x14ac:dyDescent="0.2">
      <c r="A464" s="16">
        <v>40518</v>
      </c>
      <c r="B464" s="28">
        <f t="shared" ref="B464:H473" si="219">(B196-B197)/B197</f>
        <v>8.4218091168890969E-4</v>
      </c>
      <c r="C464" s="28">
        <f t="shared" si="219"/>
        <v>-4.5248868778280547E-3</v>
      </c>
      <c r="D464" s="28">
        <f t="shared" si="219"/>
        <v>1.8181818181818181E-2</v>
      </c>
      <c r="E464" s="28">
        <f t="shared" si="219"/>
        <v>0</v>
      </c>
      <c r="F464" s="28">
        <f t="shared" si="219"/>
        <v>0</v>
      </c>
      <c r="G464" s="28">
        <f t="shared" si="219"/>
        <v>1.2987012987012988E-2</v>
      </c>
      <c r="H464" s="28">
        <f t="shared" si="219"/>
        <v>1.8867924528301886E-2</v>
      </c>
      <c r="I464" s="28">
        <f t="shared" si="194"/>
        <v>-5.3191489361702126E-3</v>
      </c>
      <c r="J464" s="28">
        <f t="shared" si="204"/>
        <v>0</v>
      </c>
      <c r="K464" s="28">
        <f t="shared" si="192"/>
        <v>-7.8125E-3</v>
      </c>
      <c r="L464" s="28">
        <f t="shared" ref="L464:Y464" si="220">(L196-L197)/L197</f>
        <v>0</v>
      </c>
      <c r="M464" s="28">
        <f t="shared" si="220"/>
        <v>4.1666666666666664E-2</v>
      </c>
      <c r="N464" s="28">
        <f t="shared" si="220"/>
        <v>-0.04</v>
      </c>
      <c r="O464" s="28">
        <f t="shared" si="220"/>
        <v>0</v>
      </c>
      <c r="P464" s="28">
        <f t="shared" si="220"/>
        <v>0</v>
      </c>
      <c r="Q464" s="28">
        <f t="shared" si="220"/>
        <v>6.2111801242236021E-3</v>
      </c>
      <c r="R464" s="28">
        <f t="shared" si="220"/>
        <v>0</v>
      </c>
      <c r="S464" s="28">
        <f t="shared" si="220"/>
        <v>9.2592592592592587E-2</v>
      </c>
      <c r="T464" s="28">
        <f t="shared" si="220"/>
        <v>1.4705882352941176E-2</v>
      </c>
      <c r="U464" s="28">
        <f t="shared" si="220"/>
        <v>5.9782608695652176E-2</v>
      </c>
      <c r="V464" s="28">
        <f t="shared" si="220"/>
        <v>5.434782608695652E-3</v>
      </c>
      <c r="W464" s="28">
        <f t="shared" si="220"/>
        <v>0</v>
      </c>
      <c r="X464" s="28">
        <f t="shared" si="220"/>
        <v>0</v>
      </c>
      <c r="Y464" s="28">
        <f t="shared" si="220"/>
        <v>0</v>
      </c>
    </row>
    <row r="465" spans="1:25" x14ac:dyDescent="0.2">
      <c r="A465" s="16">
        <v>40515</v>
      </c>
      <c r="B465" s="28">
        <f t="shared" si="219"/>
        <v>2.8080580032461151E-4</v>
      </c>
      <c r="C465" s="28">
        <f t="shared" si="219"/>
        <v>1.6091954022988506E-2</v>
      </c>
      <c r="D465" s="28">
        <f t="shared" si="219"/>
        <v>0</v>
      </c>
      <c r="E465" s="28">
        <f t="shared" si="219"/>
        <v>-9.5238095238095247E-3</v>
      </c>
      <c r="F465" s="28">
        <f t="shared" si="219"/>
        <v>8.771929824561403E-3</v>
      </c>
      <c r="G465" s="28">
        <f t="shared" si="219"/>
        <v>0</v>
      </c>
      <c r="H465" s="28">
        <f t="shared" si="219"/>
        <v>-1.8518518518518517E-2</v>
      </c>
      <c r="I465" s="28">
        <f t="shared" si="194"/>
        <v>5.3475935828877002E-3</v>
      </c>
      <c r="J465" s="28">
        <f t="shared" si="204"/>
        <v>5.9880239520958087E-3</v>
      </c>
      <c r="K465" s="28">
        <f t="shared" si="192"/>
        <v>0.15315315315315314</v>
      </c>
      <c r="L465" s="28">
        <f t="shared" ref="L465:Y465" si="221">(L197-L198)/L198</f>
        <v>0</v>
      </c>
      <c r="M465" s="28">
        <f t="shared" si="221"/>
        <v>2.8571428571428571E-2</v>
      </c>
      <c r="N465" s="28">
        <f t="shared" si="221"/>
        <v>-3.8461538461538464E-2</v>
      </c>
      <c r="O465" s="28">
        <f t="shared" si="221"/>
        <v>0</v>
      </c>
      <c r="P465" s="28">
        <f t="shared" si="221"/>
        <v>-8.4033613445378148E-3</v>
      </c>
      <c r="Q465" s="28">
        <f t="shared" si="221"/>
        <v>6.2500000000000003E-3</v>
      </c>
      <c r="R465" s="28">
        <f t="shared" si="221"/>
        <v>0</v>
      </c>
      <c r="S465" s="28">
        <f t="shared" si="221"/>
        <v>3.8461538461538464E-2</v>
      </c>
      <c r="T465" s="28">
        <f t="shared" si="221"/>
        <v>1.4925373134328358E-2</v>
      </c>
      <c r="U465" s="28">
        <f t="shared" si="221"/>
        <v>-5.4054054054054057E-3</v>
      </c>
      <c r="V465" s="28">
        <f t="shared" si="221"/>
        <v>5.4644808743169399E-3</v>
      </c>
      <c r="W465" s="28">
        <f t="shared" si="221"/>
        <v>0</v>
      </c>
      <c r="X465" s="28">
        <f t="shared" si="221"/>
        <v>-0.22297297297297297</v>
      </c>
      <c r="Y465" s="28">
        <f t="shared" si="221"/>
        <v>0</v>
      </c>
    </row>
    <row r="466" spans="1:25" x14ac:dyDescent="0.2">
      <c r="A466" s="16">
        <v>40514</v>
      </c>
      <c r="B466" s="28">
        <f t="shared" si="219"/>
        <v>2.80884674370397E-4</v>
      </c>
      <c r="C466" s="28">
        <f t="shared" si="219"/>
        <v>-6.8493150684931503E-3</v>
      </c>
      <c r="D466" s="28">
        <f t="shared" si="219"/>
        <v>0</v>
      </c>
      <c r="E466" s="28">
        <f t="shared" si="219"/>
        <v>9.6153846153846159E-3</v>
      </c>
      <c r="F466" s="28">
        <f t="shared" si="219"/>
        <v>-1.7241379310344827E-2</v>
      </c>
      <c r="G466" s="28">
        <f t="shared" si="219"/>
        <v>-2.5316455696202531E-2</v>
      </c>
      <c r="H466" s="28">
        <f t="shared" si="219"/>
        <v>-9.1743119266055051E-3</v>
      </c>
      <c r="I466" s="28">
        <f t="shared" si="194"/>
        <v>-2.0942408376963352E-2</v>
      </c>
      <c r="J466" s="28">
        <f t="shared" si="204"/>
        <v>-5.9523809523809521E-3</v>
      </c>
      <c r="K466" s="28">
        <f t="shared" si="192"/>
        <v>4.716981132075472E-2</v>
      </c>
      <c r="L466" s="28">
        <f t="shared" ref="L466:Y466" si="222">(L198-L199)/L199</f>
        <v>0</v>
      </c>
      <c r="M466" s="28">
        <f t="shared" si="222"/>
        <v>-2.7777777777777776E-2</v>
      </c>
      <c r="N466" s="28">
        <f t="shared" si="222"/>
        <v>0</v>
      </c>
      <c r="O466" s="28">
        <f t="shared" si="222"/>
        <v>0</v>
      </c>
      <c r="P466" s="28">
        <f t="shared" si="222"/>
        <v>-2.4590163934426229E-2</v>
      </c>
      <c r="Q466" s="28">
        <f t="shared" si="222"/>
        <v>3.2258064516129031E-2</v>
      </c>
      <c r="R466" s="28">
        <f t="shared" si="222"/>
        <v>0</v>
      </c>
      <c r="S466" s="28">
        <f t="shared" si="222"/>
        <v>-1.8867924528301886E-2</v>
      </c>
      <c r="T466" s="28">
        <f t="shared" si="222"/>
        <v>-2.8985507246376812E-2</v>
      </c>
      <c r="U466" s="28">
        <f t="shared" si="222"/>
        <v>-6.5656565656565663E-2</v>
      </c>
      <c r="V466" s="28">
        <f t="shared" si="222"/>
        <v>-0.23749999999999999</v>
      </c>
      <c r="W466" s="28">
        <f t="shared" si="222"/>
        <v>0</v>
      </c>
      <c r="X466" s="28">
        <f t="shared" si="222"/>
        <v>0</v>
      </c>
      <c r="Y466" s="28">
        <f t="shared" si="222"/>
        <v>0</v>
      </c>
    </row>
    <row r="467" spans="1:25" x14ac:dyDescent="0.2">
      <c r="A467" s="16">
        <v>40513</v>
      </c>
      <c r="B467" s="28">
        <f t="shared" si="219"/>
        <v>2.8096359273765308E-4</v>
      </c>
      <c r="C467" s="28">
        <f t="shared" si="219"/>
        <v>9.2165898617511521E-3</v>
      </c>
      <c r="D467" s="28">
        <f t="shared" si="219"/>
        <v>0</v>
      </c>
      <c r="E467" s="28">
        <f t="shared" si="219"/>
        <v>0</v>
      </c>
      <c r="F467" s="28">
        <f t="shared" si="219"/>
        <v>-8.5470085470085479E-3</v>
      </c>
      <c r="G467" s="28">
        <f t="shared" si="219"/>
        <v>0</v>
      </c>
      <c r="H467" s="28">
        <f t="shared" si="219"/>
        <v>1.3953488372093023E-2</v>
      </c>
      <c r="I467" s="28">
        <f t="shared" si="194"/>
        <v>5.263157894736842E-3</v>
      </c>
      <c r="J467" s="28">
        <f t="shared" si="204"/>
        <v>1.2048192771084338E-2</v>
      </c>
      <c r="K467" s="28">
        <f t="shared" si="192"/>
        <v>-0.17829457364341086</v>
      </c>
      <c r="L467" s="28">
        <f t="shared" ref="L467:Y467" si="223">(L199-L200)/L200</f>
        <v>0</v>
      </c>
      <c r="M467" s="28">
        <f t="shared" si="223"/>
        <v>2.8571428571428571E-2</v>
      </c>
      <c r="N467" s="28">
        <f t="shared" si="223"/>
        <v>0.3</v>
      </c>
      <c r="O467" s="28">
        <f t="shared" si="223"/>
        <v>0</v>
      </c>
      <c r="P467" s="28">
        <f t="shared" si="223"/>
        <v>1.6666666666666666E-2</v>
      </c>
      <c r="Q467" s="28">
        <f t="shared" si="223"/>
        <v>-3.7267080745341616E-2</v>
      </c>
      <c r="R467" s="28">
        <f t="shared" si="223"/>
        <v>0</v>
      </c>
      <c r="S467" s="28">
        <f t="shared" si="223"/>
        <v>-5.3571428571428568E-2</v>
      </c>
      <c r="T467" s="28">
        <f t="shared" si="223"/>
        <v>1.4705882352941176E-2</v>
      </c>
      <c r="U467" s="28">
        <f t="shared" si="223"/>
        <v>3.6649214659685861E-2</v>
      </c>
      <c r="V467" s="28">
        <f t="shared" si="223"/>
        <v>-0.04</v>
      </c>
      <c r="W467" s="28">
        <f t="shared" si="223"/>
        <v>0</v>
      </c>
      <c r="X467" s="28">
        <f t="shared" si="223"/>
        <v>-0.19565217391304349</v>
      </c>
      <c r="Y467" s="28">
        <f t="shared" si="223"/>
        <v>-1.9607843137254902E-2</v>
      </c>
    </row>
    <row r="468" spans="1:25" x14ac:dyDescent="0.2">
      <c r="A468" s="16">
        <v>40512</v>
      </c>
      <c r="B468" s="28">
        <f t="shared" si="219"/>
        <v>2.8104255546374836E-4</v>
      </c>
      <c r="C468" s="28">
        <f t="shared" si="219"/>
        <v>-2.2522522522522521E-2</v>
      </c>
      <c r="D468" s="28">
        <f t="shared" si="219"/>
        <v>-1.7857142857142856E-2</v>
      </c>
      <c r="E468" s="28">
        <f t="shared" si="219"/>
        <v>0</v>
      </c>
      <c r="F468" s="28">
        <f t="shared" si="219"/>
        <v>0</v>
      </c>
      <c r="G468" s="28">
        <f t="shared" si="219"/>
        <v>-1.2500000000000001E-2</v>
      </c>
      <c r="H468" s="28">
        <f t="shared" si="219"/>
        <v>4.6728971962616819E-3</v>
      </c>
      <c r="I468" s="28">
        <f t="shared" si="194"/>
        <v>-1.0416666666666666E-2</v>
      </c>
      <c r="J468" s="28">
        <f t="shared" si="204"/>
        <v>-1.1904761904761904E-2</v>
      </c>
      <c r="K468" s="28">
        <f t="shared" si="192"/>
        <v>0.5357142857142857</v>
      </c>
      <c r="L468" s="28">
        <f t="shared" ref="L468:Y468" si="224">(L200-L201)/L201</f>
        <v>0</v>
      </c>
      <c r="M468" s="28">
        <f t="shared" si="224"/>
        <v>-1.4084507042253521E-2</v>
      </c>
      <c r="N468" s="28">
        <f t="shared" si="224"/>
        <v>-0.27536231884057971</v>
      </c>
      <c r="O468" s="28">
        <f t="shared" si="224"/>
        <v>0</v>
      </c>
      <c r="P468" s="28">
        <f t="shared" si="224"/>
        <v>-0.04</v>
      </c>
      <c r="Q468" s="28">
        <f t="shared" si="224"/>
        <v>-9.03954802259887E-2</v>
      </c>
      <c r="R468" s="28">
        <f t="shared" si="224"/>
        <v>0</v>
      </c>
      <c r="S468" s="28">
        <f t="shared" si="224"/>
        <v>1.8181818181818181E-2</v>
      </c>
      <c r="T468" s="28">
        <f t="shared" si="224"/>
        <v>0</v>
      </c>
      <c r="U468" s="28">
        <f t="shared" si="224"/>
        <v>-4.4999999999999998E-2</v>
      </c>
      <c r="V468" s="28">
        <f t="shared" si="224"/>
        <v>0.38121546961325969</v>
      </c>
      <c r="W468" s="28">
        <f t="shared" si="224"/>
        <v>0</v>
      </c>
      <c r="X468" s="28">
        <f t="shared" si="224"/>
        <v>0</v>
      </c>
      <c r="Y468" s="28">
        <f t="shared" si="224"/>
        <v>0</v>
      </c>
    </row>
    <row r="469" spans="1:25" x14ac:dyDescent="0.2">
      <c r="A469" s="16">
        <v>40511</v>
      </c>
      <c r="B469" s="28">
        <f t="shared" si="219"/>
        <v>8.4383913050815993E-4</v>
      </c>
      <c r="C469" s="28">
        <f t="shared" si="219"/>
        <v>6.8027210884353739E-3</v>
      </c>
      <c r="D469" s="28">
        <f t="shared" si="219"/>
        <v>1.8181818181818181E-2</v>
      </c>
      <c r="E469" s="28">
        <f t="shared" si="219"/>
        <v>0</v>
      </c>
      <c r="F469" s="28">
        <f t="shared" si="219"/>
        <v>0</v>
      </c>
      <c r="G469" s="28">
        <f t="shared" si="219"/>
        <v>1.2658227848101266E-2</v>
      </c>
      <c r="H469" s="28">
        <f t="shared" si="219"/>
        <v>9.433962264150943E-3</v>
      </c>
      <c r="I469" s="28">
        <f t="shared" si="194"/>
        <v>-1.0309278350515464E-2</v>
      </c>
      <c r="J469" s="28">
        <f t="shared" si="204"/>
        <v>-2.8901734104046242E-2</v>
      </c>
      <c r="K469" s="28">
        <f t="shared" si="192"/>
        <v>-0.34375</v>
      </c>
      <c r="L469" s="28">
        <f t="shared" ref="L469:Y469" si="225">(L201-L202)/L202</f>
        <v>0</v>
      </c>
      <c r="M469" s="28">
        <f t="shared" si="225"/>
        <v>0</v>
      </c>
      <c r="N469" s="28">
        <f t="shared" si="225"/>
        <v>-2.1276595744680851E-2</v>
      </c>
      <c r="O469" s="28">
        <f t="shared" si="225"/>
        <v>0</v>
      </c>
      <c r="P469" s="28">
        <f t="shared" si="225"/>
        <v>8.0645161290322578E-3</v>
      </c>
      <c r="Q469" s="28">
        <f t="shared" si="225"/>
        <v>-4.3243243243243246E-2</v>
      </c>
      <c r="R469" s="28">
        <f t="shared" si="225"/>
        <v>0</v>
      </c>
      <c r="S469" s="28">
        <f t="shared" si="225"/>
        <v>5.7692307692307696E-2</v>
      </c>
      <c r="T469" s="28">
        <f t="shared" si="225"/>
        <v>0</v>
      </c>
      <c r="U469" s="28">
        <f t="shared" si="225"/>
        <v>0.11731843575418995</v>
      </c>
      <c r="V469" s="28">
        <f t="shared" si="225"/>
        <v>-0.24583333333333332</v>
      </c>
      <c r="W469" s="28">
        <f t="shared" si="225"/>
        <v>0</v>
      </c>
      <c r="X469" s="28">
        <f t="shared" si="225"/>
        <v>0</v>
      </c>
      <c r="Y469" s="28">
        <f t="shared" si="225"/>
        <v>0.02</v>
      </c>
    </row>
    <row r="470" spans="1:25" x14ac:dyDescent="0.2">
      <c r="A470" s="16">
        <v>40508</v>
      </c>
      <c r="B470" s="28">
        <f t="shared" si="219"/>
        <v>2.8135885070536666E-4</v>
      </c>
      <c r="C470" s="28">
        <f t="shared" si="219"/>
        <v>-2.8634361233480177E-2</v>
      </c>
      <c r="D470" s="28">
        <f t="shared" si="219"/>
        <v>0</v>
      </c>
      <c r="E470" s="28">
        <f t="shared" si="219"/>
        <v>0.13043478260869565</v>
      </c>
      <c r="F470" s="28">
        <f t="shared" si="219"/>
        <v>0</v>
      </c>
      <c r="G470" s="28">
        <f t="shared" si="219"/>
        <v>0</v>
      </c>
      <c r="H470" s="28">
        <f t="shared" si="219"/>
        <v>9.5238095238095247E-3</v>
      </c>
      <c r="I470" s="28">
        <f t="shared" si="194"/>
        <v>0</v>
      </c>
      <c r="J470" s="28">
        <f t="shared" si="204"/>
        <v>-5.7471264367816091E-3</v>
      </c>
      <c r="K470" s="28">
        <f t="shared" si="192"/>
        <v>-3.0303030303030304E-2</v>
      </c>
      <c r="L470" s="28">
        <f t="shared" ref="L470:Y470" si="226">(L202-L203)/L203</f>
        <v>0</v>
      </c>
      <c r="M470" s="28">
        <f t="shared" si="226"/>
        <v>-1.3888888888888888E-2</v>
      </c>
      <c r="N470" s="28">
        <f t="shared" si="226"/>
        <v>-2.7586206896551724E-2</v>
      </c>
      <c r="O470" s="28">
        <f t="shared" si="226"/>
        <v>0</v>
      </c>
      <c r="P470" s="28">
        <f t="shared" si="226"/>
        <v>1.6393442622950821E-2</v>
      </c>
      <c r="Q470" s="28">
        <f t="shared" si="226"/>
        <v>-3.6458333333333336E-2</v>
      </c>
      <c r="R470" s="28">
        <f t="shared" si="226"/>
        <v>0</v>
      </c>
      <c r="S470" s="28">
        <f t="shared" si="226"/>
        <v>0</v>
      </c>
      <c r="T470" s="28">
        <f t="shared" si="226"/>
        <v>-1.4492753623188406E-2</v>
      </c>
      <c r="U470" s="28">
        <f t="shared" si="226"/>
        <v>0</v>
      </c>
      <c r="V470" s="28">
        <f t="shared" si="226"/>
        <v>-0.04</v>
      </c>
      <c r="W470" s="28">
        <f t="shared" si="226"/>
        <v>0</v>
      </c>
      <c r="X470" s="28">
        <f t="shared" si="226"/>
        <v>0</v>
      </c>
      <c r="Y470" s="28">
        <f t="shared" si="226"/>
        <v>0</v>
      </c>
    </row>
    <row r="471" spans="1:25" x14ac:dyDescent="0.2">
      <c r="A471" s="16">
        <v>40507</v>
      </c>
      <c r="B471" s="28">
        <f t="shared" si="219"/>
        <v>2.8143803578766066E-4</v>
      </c>
      <c r="C471" s="28">
        <f t="shared" si="219"/>
        <v>-2.575107296137339E-2</v>
      </c>
      <c r="D471" s="28">
        <f t="shared" si="219"/>
        <v>0</v>
      </c>
      <c r="E471" s="28">
        <f t="shared" si="219"/>
        <v>-0.11538461538461539</v>
      </c>
      <c r="F471" s="28">
        <f t="shared" si="219"/>
        <v>-8.4745762711864406E-3</v>
      </c>
      <c r="G471" s="28">
        <f t="shared" si="219"/>
        <v>-1.2500000000000001E-2</v>
      </c>
      <c r="H471" s="28">
        <f t="shared" si="219"/>
        <v>-9.433962264150943E-3</v>
      </c>
      <c r="I471" s="28">
        <f t="shared" si="194"/>
        <v>-1.020408163265306E-2</v>
      </c>
      <c r="J471" s="28">
        <f t="shared" si="204"/>
        <v>0.16778523489932887</v>
      </c>
      <c r="K471" s="28">
        <f t="shared" si="192"/>
        <v>0.1092436974789916</v>
      </c>
      <c r="L471" s="28">
        <f t="shared" ref="L471:Y471" si="227">(L203-L204)/L204</f>
        <v>-0.16666666666666666</v>
      </c>
      <c r="M471" s="28">
        <f t="shared" si="227"/>
        <v>-2.7027027027027029E-2</v>
      </c>
      <c r="N471" s="28">
        <f t="shared" si="227"/>
        <v>2.8368794326241134E-2</v>
      </c>
      <c r="O471" s="28">
        <f t="shared" si="227"/>
        <v>1.1363636363636364E-2</v>
      </c>
      <c r="P471" s="28">
        <f t="shared" si="227"/>
        <v>1.6666666666666666E-2</v>
      </c>
      <c r="Q471" s="28">
        <f t="shared" si="227"/>
        <v>-1.5384615384615385E-2</v>
      </c>
      <c r="R471" s="28">
        <f t="shared" si="227"/>
        <v>0</v>
      </c>
      <c r="S471" s="28">
        <f t="shared" si="227"/>
        <v>0.04</v>
      </c>
      <c r="T471" s="28">
        <f t="shared" si="227"/>
        <v>-1.4285714285714285E-2</v>
      </c>
      <c r="U471" s="28">
        <f t="shared" si="227"/>
        <v>-1.1049723756906077E-2</v>
      </c>
      <c r="V471" s="28">
        <f t="shared" si="227"/>
        <v>0</v>
      </c>
      <c r="W471" s="28">
        <f t="shared" si="227"/>
        <v>0</v>
      </c>
      <c r="X471" s="28">
        <f t="shared" si="227"/>
        <v>0</v>
      </c>
      <c r="Y471" s="28">
        <f t="shared" si="227"/>
        <v>0</v>
      </c>
    </row>
    <row r="472" spans="1:25" x14ac:dyDescent="0.2">
      <c r="A472" s="16">
        <v>40506</v>
      </c>
      <c r="B472" s="28">
        <f t="shared" si="219"/>
        <v>2.8151726545389032E-4</v>
      </c>
      <c r="C472" s="28">
        <f t="shared" si="219"/>
        <v>1.0845986984815618E-2</v>
      </c>
      <c r="D472" s="28">
        <f t="shared" si="219"/>
        <v>1.8518518518518517E-2</v>
      </c>
      <c r="E472" s="28">
        <f t="shared" si="219"/>
        <v>2.9702970297029702E-2</v>
      </c>
      <c r="F472" s="28">
        <f t="shared" si="219"/>
        <v>2.6086956521739129E-2</v>
      </c>
      <c r="G472" s="28">
        <f t="shared" si="219"/>
        <v>1.2658227848101266E-2</v>
      </c>
      <c r="H472" s="28">
        <f t="shared" si="219"/>
        <v>-4.6948356807511738E-3</v>
      </c>
      <c r="I472" s="28">
        <f t="shared" si="194"/>
        <v>2.0833333333333332E-2</v>
      </c>
      <c r="J472" s="28">
        <f t="shared" si="204"/>
        <v>-1.3245033112582781E-2</v>
      </c>
      <c r="K472" s="28">
        <f t="shared" si="192"/>
        <v>-4.0322580645161289E-2</v>
      </c>
      <c r="L472" s="28">
        <f t="shared" ref="L472:Y472" si="228">(L204-L205)/L205</f>
        <v>0</v>
      </c>
      <c r="M472" s="28">
        <f t="shared" si="228"/>
        <v>-1.3333333333333334E-2</v>
      </c>
      <c r="N472" s="28">
        <f t="shared" si="228"/>
        <v>3.6764705882352942E-2</v>
      </c>
      <c r="O472" s="28">
        <f t="shared" si="228"/>
        <v>-1.1235955056179775E-2</v>
      </c>
      <c r="P472" s="28">
        <f t="shared" si="228"/>
        <v>2.564102564102564E-2</v>
      </c>
      <c r="Q472" s="28">
        <f t="shared" si="228"/>
        <v>0</v>
      </c>
      <c r="R472" s="28">
        <f t="shared" si="228"/>
        <v>0</v>
      </c>
      <c r="S472" s="28">
        <f t="shared" si="228"/>
        <v>-5.6603773584905662E-2</v>
      </c>
      <c r="T472" s="28">
        <f t="shared" si="228"/>
        <v>0</v>
      </c>
      <c r="U472" s="28">
        <f t="shared" si="228"/>
        <v>5.5555555555555558E-3</v>
      </c>
      <c r="V472" s="28">
        <f t="shared" si="228"/>
        <v>0.41242937853107342</v>
      </c>
      <c r="W472" s="28">
        <f t="shared" si="228"/>
        <v>0</v>
      </c>
      <c r="X472" s="28">
        <f t="shared" si="228"/>
        <v>0</v>
      </c>
      <c r="Y472" s="28">
        <f t="shared" si="228"/>
        <v>0</v>
      </c>
    </row>
    <row r="473" spans="1:25" x14ac:dyDescent="0.2">
      <c r="A473" s="16">
        <v>40505</v>
      </c>
      <c r="B473" s="28">
        <f t="shared" si="219"/>
        <v>2.8159653974171964E-4</v>
      </c>
      <c r="C473" s="28">
        <f t="shared" si="219"/>
        <v>2.1739130434782609E-3</v>
      </c>
      <c r="D473" s="28">
        <f t="shared" si="219"/>
        <v>-1.8181818181818181E-2</v>
      </c>
      <c r="E473" s="28">
        <f t="shared" si="219"/>
        <v>5.2083333333333336E-2</v>
      </c>
      <c r="F473" s="28">
        <f t="shared" si="219"/>
        <v>8.771929824561403E-3</v>
      </c>
      <c r="G473" s="28">
        <f t="shared" si="219"/>
        <v>0</v>
      </c>
      <c r="H473" s="28">
        <f t="shared" si="219"/>
        <v>4.7169811320754715E-3</v>
      </c>
      <c r="I473" s="28">
        <f t="shared" si="194"/>
        <v>1.5873015873015872E-2</v>
      </c>
      <c r="J473" s="28">
        <f t="shared" si="204"/>
        <v>-1.948051948051948E-2</v>
      </c>
      <c r="K473" s="28">
        <f t="shared" si="192"/>
        <v>3.3333333333333333E-2</v>
      </c>
      <c r="L473" s="28">
        <f t="shared" ref="L473:Y473" si="229">(L205-L206)/L206</f>
        <v>0</v>
      </c>
      <c r="M473" s="28">
        <f t="shared" si="229"/>
        <v>-5.0632911392405063E-2</v>
      </c>
      <c r="N473" s="28">
        <f t="shared" si="229"/>
        <v>-0.24444444444444444</v>
      </c>
      <c r="O473" s="28">
        <f t="shared" si="229"/>
        <v>0</v>
      </c>
      <c r="P473" s="28">
        <f t="shared" si="229"/>
        <v>8.6206896551724137E-3</v>
      </c>
      <c r="Q473" s="28">
        <f t="shared" si="229"/>
        <v>8.9385474860335198E-2</v>
      </c>
      <c r="R473" s="28">
        <f t="shared" si="229"/>
        <v>0</v>
      </c>
      <c r="S473" s="28">
        <f t="shared" si="229"/>
        <v>1.9230769230769232E-2</v>
      </c>
      <c r="T473" s="28">
        <f t="shared" si="229"/>
        <v>1.4492753623188406E-2</v>
      </c>
      <c r="U473" s="28">
        <f t="shared" si="229"/>
        <v>5.2631578947368418E-2</v>
      </c>
      <c r="V473" s="28">
        <f t="shared" si="229"/>
        <v>0</v>
      </c>
      <c r="W473" s="28">
        <f t="shared" si="229"/>
        <v>0</v>
      </c>
      <c r="X473" s="28">
        <f t="shared" si="229"/>
        <v>0</v>
      </c>
      <c r="Y473" s="28">
        <f t="shared" si="229"/>
        <v>0</v>
      </c>
    </row>
    <row r="474" spans="1:25" x14ac:dyDescent="0.2">
      <c r="A474" s="16">
        <v>40504</v>
      </c>
      <c r="B474" s="28">
        <f t="shared" ref="B474:H483" si="230">(B206-B207)/B207</f>
        <v>8.4550389213625013E-4</v>
      </c>
      <c r="C474" s="28">
        <f t="shared" si="230"/>
        <v>1.7699115044247787E-2</v>
      </c>
      <c r="D474" s="28">
        <f t="shared" si="230"/>
        <v>0</v>
      </c>
      <c r="E474" s="28">
        <f t="shared" si="230"/>
        <v>-2.0408163265306121E-2</v>
      </c>
      <c r="F474" s="28">
        <f t="shared" si="230"/>
        <v>-8.6956521739130436E-3</v>
      </c>
      <c r="G474" s="28">
        <f t="shared" si="230"/>
        <v>0</v>
      </c>
      <c r="H474" s="28">
        <f t="shared" si="230"/>
        <v>0</v>
      </c>
      <c r="I474" s="28">
        <f t="shared" si="194"/>
        <v>0</v>
      </c>
      <c r="J474" s="28">
        <f t="shared" si="204"/>
        <v>-6.097560975609756E-2</v>
      </c>
      <c r="K474" s="28">
        <f t="shared" ref="K474:K505" si="231">(K206-K207)/K207</f>
        <v>-8.2644628099173556E-3</v>
      </c>
      <c r="L474" s="28">
        <f t="shared" ref="L474:Y474" si="232">(L206-L207)/L207</f>
        <v>0</v>
      </c>
      <c r="M474" s="28">
        <f t="shared" si="232"/>
        <v>3.9473684210526314E-2</v>
      </c>
      <c r="N474" s="28">
        <f t="shared" si="232"/>
        <v>9.7560975609756101E-2</v>
      </c>
      <c r="O474" s="28">
        <f t="shared" si="232"/>
        <v>0</v>
      </c>
      <c r="P474" s="28">
        <f t="shared" si="232"/>
        <v>-8.5470085470085479E-3</v>
      </c>
      <c r="Q474" s="28">
        <f t="shared" si="232"/>
        <v>1.1299435028248588E-2</v>
      </c>
      <c r="R474" s="28">
        <f t="shared" si="232"/>
        <v>0</v>
      </c>
      <c r="S474" s="28">
        <f t="shared" si="232"/>
        <v>-1.8867924528301886E-2</v>
      </c>
      <c r="T474" s="28">
        <f t="shared" si="232"/>
        <v>0</v>
      </c>
      <c r="U474" s="28">
        <f t="shared" si="232"/>
        <v>0</v>
      </c>
      <c r="V474" s="28">
        <f t="shared" si="232"/>
        <v>-0.29199999999999998</v>
      </c>
      <c r="W474" s="28">
        <f t="shared" si="232"/>
        <v>0</v>
      </c>
      <c r="X474" s="28">
        <f t="shared" si="232"/>
        <v>0</v>
      </c>
      <c r="Y474" s="28">
        <f t="shared" si="232"/>
        <v>-1.9607843137254902E-2</v>
      </c>
    </row>
    <row r="475" spans="1:25" x14ac:dyDescent="0.2">
      <c r="A475" s="16">
        <v>40501</v>
      </c>
      <c r="B475" s="28">
        <f t="shared" si="230"/>
        <v>2.8191408386380167E-4</v>
      </c>
      <c r="C475" s="28">
        <f t="shared" si="230"/>
        <v>2.2624434389140271E-2</v>
      </c>
      <c r="D475" s="28">
        <f t="shared" si="230"/>
        <v>1.8518518518518517E-2</v>
      </c>
      <c r="E475" s="28">
        <f t="shared" si="230"/>
        <v>0</v>
      </c>
      <c r="F475" s="28">
        <f t="shared" si="230"/>
        <v>8.4905660377358486E-2</v>
      </c>
      <c r="G475" s="28">
        <f t="shared" si="230"/>
        <v>0</v>
      </c>
      <c r="H475" s="28">
        <f t="shared" si="230"/>
        <v>1.9230769230769232E-2</v>
      </c>
      <c r="I475" s="28">
        <f t="shared" ref="I475:I506" si="233">(I207-I208)/I208</f>
        <v>0</v>
      </c>
      <c r="J475" s="28">
        <f t="shared" si="204"/>
        <v>6.4935064935064929E-2</v>
      </c>
      <c r="K475" s="28">
        <f t="shared" si="231"/>
        <v>8.3333333333333332E-3</v>
      </c>
      <c r="L475" s="28">
        <f t="shared" ref="L475:Y475" si="234">(L207-L208)/L208</f>
        <v>0.2</v>
      </c>
      <c r="M475" s="28">
        <f t="shared" si="234"/>
        <v>1.3333333333333334E-2</v>
      </c>
      <c r="N475" s="28">
        <f t="shared" si="234"/>
        <v>2.5000000000000001E-2</v>
      </c>
      <c r="O475" s="28">
        <f t="shared" si="234"/>
        <v>-2.197802197802198E-2</v>
      </c>
      <c r="P475" s="28">
        <f t="shared" si="234"/>
        <v>-8.4745762711864406E-3</v>
      </c>
      <c r="Q475" s="28">
        <f t="shared" si="234"/>
        <v>4.1176470588235294E-2</v>
      </c>
      <c r="R475" s="28">
        <f t="shared" si="234"/>
        <v>-0.38271604938271603</v>
      </c>
      <c r="S475" s="28">
        <f t="shared" si="234"/>
        <v>7.0707070707070704E-2</v>
      </c>
      <c r="T475" s="28">
        <f t="shared" si="234"/>
        <v>1.4705882352941176E-2</v>
      </c>
      <c r="U475" s="28">
        <f t="shared" si="234"/>
        <v>-3.9325842696629212E-2</v>
      </c>
      <c r="V475" s="28">
        <f t="shared" si="234"/>
        <v>0.4044943820224719</v>
      </c>
      <c r="W475" s="28">
        <f t="shared" si="234"/>
        <v>0</v>
      </c>
      <c r="X475" s="28">
        <f t="shared" si="234"/>
        <v>-2.1276595744680851E-2</v>
      </c>
      <c r="Y475" s="28">
        <f t="shared" si="234"/>
        <v>0.02</v>
      </c>
    </row>
    <row r="476" spans="1:25" x14ac:dyDescent="0.2">
      <c r="A476" s="16">
        <v>40500</v>
      </c>
      <c r="B476" s="28">
        <f t="shared" si="230"/>
        <v>2.8199358182607763E-4</v>
      </c>
      <c r="C476" s="28">
        <f t="shared" si="230"/>
        <v>2.2675736961451248E-3</v>
      </c>
      <c r="D476" s="28">
        <f t="shared" si="230"/>
        <v>-1.8181818181818181E-2</v>
      </c>
      <c r="E476" s="28">
        <f t="shared" si="230"/>
        <v>2.0833333333333332E-2</v>
      </c>
      <c r="F476" s="28">
        <f t="shared" si="230"/>
        <v>0</v>
      </c>
      <c r="G476" s="28">
        <f t="shared" si="230"/>
        <v>-1.2500000000000001E-2</v>
      </c>
      <c r="H476" s="28">
        <f t="shared" si="230"/>
        <v>-1.8867924528301886E-2</v>
      </c>
      <c r="I476" s="28">
        <f t="shared" si="233"/>
        <v>-5.263157894736842E-3</v>
      </c>
      <c r="J476" s="28">
        <f t="shared" si="204"/>
        <v>8.4507042253521125E-2</v>
      </c>
      <c r="K476" s="28">
        <f t="shared" si="231"/>
        <v>0.15384615384615385</v>
      </c>
      <c r="L476" s="28">
        <f t="shared" ref="L476:Y476" si="235">(L208-L209)/L209</f>
        <v>-0.25925925925925924</v>
      </c>
      <c r="M476" s="28">
        <f t="shared" si="235"/>
        <v>0</v>
      </c>
      <c r="N476" s="28">
        <f t="shared" si="235"/>
        <v>0</v>
      </c>
      <c r="O476" s="28">
        <f t="shared" si="235"/>
        <v>-2.1505376344086023E-2</v>
      </c>
      <c r="P476" s="28">
        <f t="shared" si="235"/>
        <v>0</v>
      </c>
      <c r="Q476" s="28">
        <f t="shared" si="235"/>
        <v>-7.6086956521739135E-2</v>
      </c>
      <c r="R476" s="28">
        <f t="shared" si="235"/>
        <v>0</v>
      </c>
      <c r="S476" s="28">
        <f t="shared" si="235"/>
        <v>-8.3333333333333329E-2</v>
      </c>
      <c r="T476" s="28">
        <f t="shared" si="235"/>
        <v>3.0303030303030304E-2</v>
      </c>
      <c r="U476" s="28">
        <f t="shared" si="235"/>
        <v>2.8901734104046242E-2</v>
      </c>
      <c r="V476" s="28">
        <f t="shared" si="235"/>
        <v>-0.28799999999999998</v>
      </c>
      <c r="W476" s="28">
        <f t="shared" si="235"/>
        <v>0</v>
      </c>
      <c r="X476" s="28">
        <f t="shared" si="235"/>
        <v>0</v>
      </c>
      <c r="Y476" s="28">
        <f t="shared" si="235"/>
        <v>0</v>
      </c>
    </row>
    <row r="477" spans="1:25" x14ac:dyDescent="0.2">
      <c r="A477" s="16">
        <v>40499</v>
      </c>
      <c r="B477" s="28">
        <f t="shared" si="230"/>
        <v>2.8207312463683084E-4</v>
      </c>
      <c r="C477" s="28">
        <f t="shared" si="230"/>
        <v>-8.988764044943821E-3</v>
      </c>
      <c r="D477" s="28">
        <f t="shared" si="230"/>
        <v>-1.7857142857142856E-2</v>
      </c>
      <c r="E477" s="28">
        <f t="shared" si="230"/>
        <v>2.1276595744680851E-2</v>
      </c>
      <c r="F477" s="28">
        <f t="shared" si="230"/>
        <v>-9.3457943925233638E-3</v>
      </c>
      <c r="G477" s="28">
        <f t="shared" si="230"/>
        <v>-3.614457831325301E-2</v>
      </c>
      <c r="H477" s="28">
        <f t="shared" si="230"/>
        <v>-1.8518518518518517E-2</v>
      </c>
      <c r="I477" s="28">
        <f t="shared" si="233"/>
        <v>-5.235602094240838E-3</v>
      </c>
      <c r="J477" s="28">
        <f t="shared" si="204"/>
        <v>7.0921985815602835E-3</v>
      </c>
      <c r="K477" s="28">
        <f t="shared" si="231"/>
        <v>-5.4545454545454543E-2</v>
      </c>
      <c r="L477" s="28">
        <f t="shared" ref="L477:Y477" si="236">(L209-L210)/L210</f>
        <v>3.8461538461538464E-2</v>
      </c>
      <c r="M477" s="28">
        <f t="shared" si="236"/>
        <v>1.3513513513513514E-2</v>
      </c>
      <c r="N477" s="28">
        <f t="shared" si="236"/>
        <v>6.6666666666666666E-2</v>
      </c>
      <c r="O477" s="28">
        <f t="shared" si="236"/>
        <v>0</v>
      </c>
      <c r="P477" s="28">
        <f t="shared" si="236"/>
        <v>8.5470085470085479E-3</v>
      </c>
      <c r="Q477" s="28">
        <f t="shared" si="236"/>
        <v>3.3707865168539325E-2</v>
      </c>
      <c r="R477" s="28">
        <f t="shared" si="236"/>
        <v>0</v>
      </c>
      <c r="S477" s="28">
        <f t="shared" si="236"/>
        <v>-1.8181818181818181E-2</v>
      </c>
      <c r="T477" s="28">
        <f t="shared" si="236"/>
        <v>-1.4925373134328358E-2</v>
      </c>
      <c r="U477" s="28">
        <f t="shared" si="236"/>
        <v>-3.888888888888889E-2</v>
      </c>
      <c r="V477" s="28">
        <f t="shared" si="236"/>
        <v>6.3829787234042548E-2</v>
      </c>
      <c r="W477" s="28">
        <f t="shared" si="236"/>
        <v>0</v>
      </c>
      <c r="X477" s="28">
        <f t="shared" si="236"/>
        <v>2.1739130434782608E-2</v>
      </c>
      <c r="Y477" s="28">
        <f t="shared" si="236"/>
        <v>-1.9607843137254902E-2</v>
      </c>
    </row>
    <row r="478" spans="1:25" x14ac:dyDescent="0.2">
      <c r="A478" s="16">
        <v>40498</v>
      </c>
      <c r="B478" s="28">
        <f t="shared" si="230"/>
        <v>2.8215271233402367E-4</v>
      </c>
      <c r="C478" s="28">
        <f t="shared" si="230"/>
        <v>1.8306636155606407E-2</v>
      </c>
      <c r="D478" s="28">
        <f t="shared" si="230"/>
        <v>0</v>
      </c>
      <c r="E478" s="28">
        <f t="shared" si="230"/>
        <v>-0.06</v>
      </c>
      <c r="F478" s="28">
        <f t="shared" si="230"/>
        <v>2.8846153846153848E-2</v>
      </c>
      <c r="G478" s="28">
        <f t="shared" si="230"/>
        <v>0</v>
      </c>
      <c r="H478" s="28">
        <f t="shared" si="230"/>
        <v>2.8571428571428571E-2</v>
      </c>
      <c r="I478" s="28">
        <f t="shared" si="233"/>
        <v>0</v>
      </c>
      <c r="J478" s="28">
        <f t="shared" si="204"/>
        <v>0</v>
      </c>
      <c r="K478" s="28">
        <f t="shared" si="231"/>
        <v>9.1743119266055051E-3</v>
      </c>
      <c r="L478" s="28">
        <f t="shared" ref="L478:Y478" si="237">(L210-L211)/L211</f>
        <v>0</v>
      </c>
      <c r="M478" s="28">
        <f t="shared" si="237"/>
        <v>0</v>
      </c>
      <c r="N478" s="28">
        <f t="shared" si="237"/>
        <v>0</v>
      </c>
      <c r="O478" s="28">
        <f t="shared" si="237"/>
        <v>0</v>
      </c>
      <c r="P478" s="28">
        <f t="shared" si="237"/>
        <v>0</v>
      </c>
      <c r="Q478" s="28">
        <f t="shared" si="237"/>
        <v>0</v>
      </c>
      <c r="R478" s="28">
        <f t="shared" si="237"/>
        <v>0</v>
      </c>
      <c r="S478" s="28">
        <f t="shared" si="237"/>
        <v>-1.7857142857142856E-2</v>
      </c>
      <c r="T478" s="28">
        <f t="shared" si="237"/>
        <v>1.5151515151515152E-2</v>
      </c>
      <c r="U478" s="28">
        <f t="shared" si="237"/>
        <v>0</v>
      </c>
      <c r="V478" s="28">
        <f t="shared" si="237"/>
        <v>-0.06</v>
      </c>
      <c r="W478" s="28">
        <f t="shared" si="237"/>
        <v>0</v>
      </c>
      <c r="X478" s="28">
        <f t="shared" si="237"/>
        <v>0</v>
      </c>
      <c r="Y478" s="28">
        <f t="shared" si="237"/>
        <v>0.02</v>
      </c>
    </row>
    <row r="479" spans="1:25" x14ac:dyDescent="0.2">
      <c r="A479" s="16">
        <v>40497</v>
      </c>
      <c r="B479" s="28">
        <f t="shared" si="230"/>
        <v>8.4717523537351964E-4</v>
      </c>
      <c r="C479" s="28">
        <f t="shared" si="230"/>
        <v>1.8648018648018648E-2</v>
      </c>
      <c r="D479" s="28">
        <f t="shared" si="230"/>
        <v>-3.4482758620689655E-2</v>
      </c>
      <c r="E479" s="28">
        <f t="shared" si="230"/>
        <v>6.3829787234042548E-2</v>
      </c>
      <c r="F479" s="28">
        <f t="shared" si="230"/>
        <v>0</v>
      </c>
      <c r="G479" s="28">
        <f t="shared" si="230"/>
        <v>-1.1904761904761904E-2</v>
      </c>
      <c r="H479" s="28">
        <f t="shared" si="230"/>
        <v>-9.433962264150943E-3</v>
      </c>
      <c r="I479" s="28">
        <f t="shared" si="233"/>
        <v>-1.5463917525773196E-2</v>
      </c>
      <c r="J479" s="28">
        <f t="shared" si="204"/>
        <v>0</v>
      </c>
      <c r="K479" s="28">
        <f t="shared" si="231"/>
        <v>-7.6271186440677971E-2</v>
      </c>
      <c r="L479" s="28">
        <f t="shared" ref="L479:Y479" si="238">(L211-L212)/L212</f>
        <v>0</v>
      </c>
      <c r="M479" s="28">
        <f t="shared" si="238"/>
        <v>0</v>
      </c>
      <c r="N479" s="28">
        <f t="shared" si="238"/>
        <v>-6.25E-2</v>
      </c>
      <c r="O479" s="28">
        <f t="shared" si="238"/>
        <v>0</v>
      </c>
      <c r="P479" s="28">
        <f t="shared" si="238"/>
        <v>1.7391304347826087E-2</v>
      </c>
      <c r="Q479" s="28">
        <f t="shared" si="238"/>
        <v>0</v>
      </c>
      <c r="R479" s="28">
        <f t="shared" si="238"/>
        <v>0</v>
      </c>
      <c r="S479" s="28">
        <f t="shared" si="238"/>
        <v>0</v>
      </c>
      <c r="T479" s="28">
        <f t="shared" si="238"/>
        <v>0</v>
      </c>
      <c r="U479" s="28">
        <f t="shared" si="238"/>
        <v>0.125</v>
      </c>
      <c r="V479" s="28">
        <f t="shared" si="238"/>
        <v>-0.13793103448275862</v>
      </c>
      <c r="W479" s="28">
        <f t="shared" si="238"/>
        <v>0</v>
      </c>
      <c r="X479" s="28">
        <f t="shared" si="238"/>
        <v>0</v>
      </c>
      <c r="Y479" s="28">
        <f t="shared" si="238"/>
        <v>0</v>
      </c>
    </row>
    <row r="480" spans="1:25" x14ac:dyDescent="0.2">
      <c r="A480" s="16">
        <v>40494</v>
      </c>
      <c r="B480" s="28">
        <f t="shared" si="230"/>
        <v>2.8247151274793939E-4</v>
      </c>
      <c r="C480" s="28">
        <f t="shared" si="230"/>
        <v>-1.1520737327188941E-2</v>
      </c>
      <c r="D480" s="28">
        <f t="shared" si="230"/>
        <v>5.4545454545454543E-2</v>
      </c>
      <c r="E480" s="28">
        <f t="shared" si="230"/>
        <v>0</v>
      </c>
      <c r="F480" s="28">
        <f t="shared" si="230"/>
        <v>-9.5238095238095247E-3</v>
      </c>
      <c r="G480" s="28">
        <f t="shared" si="230"/>
        <v>2.4390243902439025E-2</v>
      </c>
      <c r="H480" s="28">
        <f t="shared" si="230"/>
        <v>9.5238095238095247E-3</v>
      </c>
      <c r="I480" s="28">
        <f t="shared" si="233"/>
        <v>0</v>
      </c>
      <c r="J480" s="28">
        <f t="shared" si="204"/>
        <v>0</v>
      </c>
      <c r="K480" s="28">
        <f t="shared" si="231"/>
        <v>0.11320754716981132</v>
      </c>
      <c r="L480" s="28">
        <f t="shared" ref="L480:Y480" si="239">(L212-L213)/L213</f>
        <v>0</v>
      </c>
      <c r="M480" s="28">
        <f t="shared" si="239"/>
        <v>-1.3333333333333334E-2</v>
      </c>
      <c r="N480" s="28">
        <f t="shared" si="239"/>
        <v>6.6666666666666666E-2</v>
      </c>
      <c r="O480" s="28">
        <f t="shared" si="239"/>
        <v>0</v>
      </c>
      <c r="P480" s="28">
        <f t="shared" si="239"/>
        <v>-8.6206896551724137E-3</v>
      </c>
      <c r="Q480" s="28">
        <f t="shared" si="239"/>
        <v>-6.3157894736842107E-2</v>
      </c>
      <c r="R480" s="28">
        <f t="shared" si="239"/>
        <v>0</v>
      </c>
      <c r="S480" s="28">
        <f t="shared" si="239"/>
        <v>-1.7543859649122806E-2</v>
      </c>
      <c r="T480" s="28">
        <f t="shared" si="239"/>
        <v>1.5384615384615385E-2</v>
      </c>
      <c r="U480" s="28">
        <f t="shared" si="239"/>
        <v>0</v>
      </c>
      <c r="V480" s="28">
        <f t="shared" si="239"/>
        <v>0.16</v>
      </c>
      <c r="W480" s="28">
        <f t="shared" si="239"/>
        <v>0</v>
      </c>
      <c r="X480" s="28">
        <f t="shared" si="239"/>
        <v>0</v>
      </c>
      <c r="Y480" s="28">
        <f t="shared" si="239"/>
        <v>0</v>
      </c>
    </row>
    <row r="481" spans="1:25" x14ac:dyDescent="0.2">
      <c r="A481" s="16">
        <v>40493</v>
      </c>
      <c r="B481" s="28">
        <f t="shared" si="230"/>
        <v>2.825513254482677E-4</v>
      </c>
      <c r="C481" s="28">
        <f t="shared" si="230"/>
        <v>-2.2522522522522521E-2</v>
      </c>
      <c r="D481" s="28">
        <f t="shared" si="230"/>
        <v>0</v>
      </c>
      <c r="E481" s="28">
        <f t="shared" si="230"/>
        <v>-2.0833333333333332E-2</v>
      </c>
      <c r="F481" s="28">
        <f t="shared" si="230"/>
        <v>9.6153846153846159E-3</v>
      </c>
      <c r="G481" s="28">
        <f t="shared" si="230"/>
        <v>-3.5294117647058823E-2</v>
      </c>
      <c r="H481" s="28">
        <f t="shared" si="230"/>
        <v>0</v>
      </c>
      <c r="I481" s="28">
        <f t="shared" si="233"/>
        <v>-1.5228426395939087E-2</v>
      </c>
      <c r="J481" s="28">
        <f t="shared" si="204"/>
        <v>-2.0833333333333332E-2</v>
      </c>
      <c r="K481" s="28">
        <f t="shared" si="231"/>
        <v>-1.8518518518518517E-2</v>
      </c>
      <c r="L481" s="28">
        <f t="shared" ref="L481:Y481" si="240">(L213-L214)/L214</f>
        <v>0</v>
      </c>
      <c r="M481" s="28">
        <f t="shared" si="240"/>
        <v>0</v>
      </c>
      <c r="N481" s="28">
        <f t="shared" si="240"/>
        <v>0.18110236220472442</v>
      </c>
      <c r="O481" s="28">
        <f t="shared" si="240"/>
        <v>0</v>
      </c>
      <c r="P481" s="28">
        <f t="shared" si="240"/>
        <v>-8.5470085470085479E-3</v>
      </c>
      <c r="Q481" s="28">
        <f t="shared" si="240"/>
        <v>-4.0404040404040407E-2</v>
      </c>
      <c r="R481" s="28">
        <f t="shared" si="240"/>
        <v>0</v>
      </c>
      <c r="S481" s="28">
        <f t="shared" si="240"/>
        <v>1.7857142857142856E-2</v>
      </c>
      <c r="T481" s="28">
        <f t="shared" si="240"/>
        <v>-1.5151515151515152E-2</v>
      </c>
      <c r="U481" s="28">
        <f t="shared" si="240"/>
        <v>-6.2111801242236021E-3</v>
      </c>
      <c r="V481" s="28">
        <f t="shared" si="240"/>
        <v>6.3829787234042548E-2</v>
      </c>
      <c r="W481" s="28">
        <f t="shared" si="240"/>
        <v>0</v>
      </c>
      <c r="X481" s="28">
        <f t="shared" si="240"/>
        <v>0</v>
      </c>
      <c r="Y481" s="28">
        <f t="shared" si="240"/>
        <v>0</v>
      </c>
    </row>
    <row r="482" spans="1:25" x14ac:dyDescent="0.2">
      <c r="A482" s="16">
        <v>40492</v>
      </c>
      <c r="B482" s="28">
        <f t="shared" si="230"/>
        <v>2.8263118326371186E-4</v>
      </c>
      <c r="C482" s="28">
        <f t="shared" si="230"/>
        <v>-2.2471910112359553E-3</v>
      </c>
      <c r="D482" s="28">
        <f t="shared" si="230"/>
        <v>0</v>
      </c>
      <c r="E482" s="28">
        <f t="shared" si="230"/>
        <v>0</v>
      </c>
      <c r="F482" s="28">
        <f t="shared" si="230"/>
        <v>0</v>
      </c>
      <c r="G482" s="28">
        <f t="shared" si="230"/>
        <v>4.9382716049382713E-2</v>
      </c>
      <c r="H482" s="28">
        <f t="shared" si="230"/>
        <v>9.6153846153846159E-3</v>
      </c>
      <c r="I482" s="28">
        <f t="shared" si="233"/>
        <v>0</v>
      </c>
      <c r="J482" s="28">
        <f t="shared" si="204"/>
        <v>-6.8965517241379309E-3</v>
      </c>
      <c r="K482" s="28">
        <f t="shared" si="231"/>
        <v>-3.5714285714285712E-2</v>
      </c>
      <c r="L482" s="28">
        <f t="shared" ref="L482:Y482" si="241">(L214-L215)/L215</f>
        <v>0.3</v>
      </c>
      <c r="M482" s="28">
        <f t="shared" si="241"/>
        <v>0</v>
      </c>
      <c r="N482" s="28">
        <f t="shared" si="241"/>
        <v>-0.15333333333333332</v>
      </c>
      <c r="O482" s="28">
        <f t="shared" si="241"/>
        <v>0</v>
      </c>
      <c r="P482" s="28">
        <f t="shared" si="241"/>
        <v>2.6315789473684209E-2</v>
      </c>
      <c r="Q482" s="28">
        <f t="shared" si="241"/>
        <v>-5.0251256281407036E-3</v>
      </c>
      <c r="R482" s="28">
        <f t="shared" si="241"/>
        <v>0</v>
      </c>
      <c r="S482" s="28">
        <f t="shared" si="241"/>
        <v>-3.4482758620689655E-2</v>
      </c>
      <c r="T482" s="28">
        <f t="shared" si="241"/>
        <v>3.125E-2</v>
      </c>
      <c r="U482" s="28">
        <f t="shared" si="241"/>
        <v>6.2500000000000003E-3</v>
      </c>
      <c r="V482" s="28">
        <f t="shared" si="241"/>
        <v>-0.06</v>
      </c>
      <c r="W482" s="28">
        <f t="shared" si="241"/>
        <v>0</v>
      </c>
      <c r="X482" s="28">
        <f t="shared" si="241"/>
        <v>0.4375</v>
      </c>
      <c r="Y482" s="28">
        <f t="shared" si="241"/>
        <v>0</v>
      </c>
    </row>
    <row r="483" spans="1:25" x14ac:dyDescent="0.2">
      <c r="A483" s="16">
        <v>40491</v>
      </c>
      <c r="B483" s="28">
        <f t="shared" si="230"/>
        <v>2.8271108623253554E-4</v>
      </c>
      <c r="C483" s="28">
        <f t="shared" si="230"/>
        <v>9.0702947845804991E-3</v>
      </c>
      <c r="D483" s="28">
        <f t="shared" si="230"/>
        <v>0</v>
      </c>
      <c r="E483" s="28">
        <f t="shared" si="230"/>
        <v>-0.04</v>
      </c>
      <c r="F483" s="28">
        <f t="shared" si="230"/>
        <v>0</v>
      </c>
      <c r="G483" s="28">
        <f t="shared" si="230"/>
        <v>1.2500000000000001E-2</v>
      </c>
      <c r="H483" s="28">
        <f t="shared" si="230"/>
        <v>-3.7037037037037035E-2</v>
      </c>
      <c r="I483" s="28">
        <f t="shared" si="233"/>
        <v>-1.4999999999999999E-2</v>
      </c>
      <c r="J483" s="28">
        <f t="shared" ref="J483:J514" si="242">(J215-J216)/J216</f>
        <v>-1.3605442176870748E-2</v>
      </c>
      <c r="K483" s="28">
        <f t="shared" si="231"/>
        <v>1.8181818181818181E-2</v>
      </c>
      <c r="L483" s="28">
        <f t="shared" ref="L483:Y483" si="243">(L215-L216)/L216</f>
        <v>0</v>
      </c>
      <c r="M483" s="28">
        <f t="shared" si="243"/>
        <v>-2.5974025974025976E-2</v>
      </c>
      <c r="N483" s="28">
        <f t="shared" si="243"/>
        <v>0</v>
      </c>
      <c r="O483" s="28">
        <f t="shared" si="243"/>
        <v>0</v>
      </c>
      <c r="P483" s="28">
        <f t="shared" si="243"/>
        <v>-3.3898305084745763E-2</v>
      </c>
      <c r="Q483" s="28">
        <f t="shared" si="243"/>
        <v>-2.9268292682926831E-2</v>
      </c>
      <c r="R483" s="28">
        <f t="shared" si="243"/>
        <v>0</v>
      </c>
      <c r="S483" s="28">
        <f t="shared" si="243"/>
        <v>1.7543859649122806E-2</v>
      </c>
      <c r="T483" s="28">
        <f t="shared" si="243"/>
        <v>-1.5384615384615385E-2</v>
      </c>
      <c r="U483" s="28">
        <f t="shared" si="243"/>
        <v>-0.10112359550561797</v>
      </c>
      <c r="V483" s="28">
        <f t="shared" si="243"/>
        <v>4.1666666666666664E-2</v>
      </c>
      <c r="W483" s="28">
        <f t="shared" si="243"/>
        <v>0</v>
      </c>
      <c r="X483" s="28">
        <f t="shared" si="243"/>
        <v>0</v>
      </c>
      <c r="Y483" s="28">
        <f t="shared" si="243"/>
        <v>0</v>
      </c>
    </row>
    <row r="484" spans="1:25" x14ac:dyDescent="0.2">
      <c r="A484" s="16">
        <v>40490</v>
      </c>
      <c r="B484" s="28">
        <f t="shared" ref="B484:H493" si="244">(B216-B217)/B217</f>
        <v>8.4885319932770831E-4</v>
      </c>
      <c r="C484" s="28">
        <f t="shared" si="244"/>
        <v>0</v>
      </c>
      <c r="D484" s="28">
        <f t="shared" si="244"/>
        <v>0</v>
      </c>
      <c r="E484" s="28">
        <f t="shared" si="244"/>
        <v>5.2631578947368418E-2</v>
      </c>
      <c r="F484" s="28">
        <f t="shared" si="244"/>
        <v>9.7087378640776691E-3</v>
      </c>
      <c r="G484" s="28">
        <f t="shared" si="244"/>
        <v>5.2631578947368418E-2</v>
      </c>
      <c r="H484" s="28">
        <f t="shared" si="244"/>
        <v>1.8867924528301886E-2</v>
      </c>
      <c r="I484" s="28">
        <f t="shared" si="233"/>
        <v>0</v>
      </c>
      <c r="J484" s="28">
        <f t="shared" si="242"/>
        <v>-2.6490066225165563E-2</v>
      </c>
      <c r="K484" s="28">
        <f t="shared" si="231"/>
        <v>3.7735849056603772E-2</v>
      </c>
      <c r="L484" s="28">
        <f t="shared" ref="L484:Y484" si="245">(L216-L217)/L217</f>
        <v>0</v>
      </c>
      <c r="M484" s="28">
        <f t="shared" si="245"/>
        <v>2.6666666666666668E-2</v>
      </c>
      <c r="N484" s="28">
        <f t="shared" si="245"/>
        <v>-6.6225165562913907E-3</v>
      </c>
      <c r="O484" s="28">
        <f t="shared" si="245"/>
        <v>0</v>
      </c>
      <c r="P484" s="28">
        <f t="shared" si="245"/>
        <v>8.5470085470085479E-3</v>
      </c>
      <c r="Q484" s="28">
        <f t="shared" si="245"/>
        <v>8.4656084656084651E-2</v>
      </c>
      <c r="R484" s="28">
        <f t="shared" si="245"/>
        <v>0</v>
      </c>
      <c r="S484" s="28">
        <f t="shared" si="245"/>
        <v>0</v>
      </c>
      <c r="T484" s="28">
        <f t="shared" si="245"/>
        <v>-1.5151515151515152E-2</v>
      </c>
      <c r="U484" s="28">
        <f t="shared" si="245"/>
        <v>2.2988505747126436E-2</v>
      </c>
      <c r="V484" s="28">
        <f t="shared" si="245"/>
        <v>-0.04</v>
      </c>
      <c r="W484" s="28">
        <f t="shared" si="245"/>
        <v>0</v>
      </c>
      <c r="X484" s="28">
        <f t="shared" si="245"/>
        <v>0</v>
      </c>
      <c r="Y484" s="28">
        <f t="shared" si="245"/>
        <v>0</v>
      </c>
    </row>
    <row r="485" spans="1:25" x14ac:dyDescent="0.2">
      <c r="A485" s="16">
        <v>40487</v>
      </c>
      <c r="B485" s="28">
        <f t="shared" si="244"/>
        <v>2.8303115040841396E-4</v>
      </c>
      <c r="C485" s="28">
        <f t="shared" si="244"/>
        <v>1.3793103448275862E-2</v>
      </c>
      <c r="D485" s="28">
        <f t="shared" si="244"/>
        <v>0</v>
      </c>
      <c r="E485" s="28">
        <f t="shared" si="244"/>
        <v>-0.05</v>
      </c>
      <c r="F485" s="28">
        <f t="shared" si="244"/>
        <v>-9.6153846153846159E-3</v>
      </c>
      <c r="G485" s="28">
        <f t="shared" si="244"/>
        <v>0</v>
      </c>
      <c r="H485" s="28">
        <f t="shared" si="244"/>
        <v>9.5238095238095247E-3</v>
      </c>
      <c r="I485" s="28">
        <f t="shared" si="233"/>
        <v>0</v>
      </c>
      <c r="J485" s="28">
        <f t="shared" si="242"/>
        <v>4.1379310344827586E-2</v>
      </c>
      <c r="K485" s="28">
        <f t="shared" si="231"/>
        <v>-7.0175438596491224E-2</v>
      </c>
      <c r="L485" s="28">
        <f t="shared" ref="L485:Y485" si="246">(L217-L218)/L218</f>
        <v>0</v>
      </c>
      <c r="M485" s="28">
        <f t="shared" si="246"/>
        <v>-1.3157894736842105E-2</v>
      </c>
      <c r="N485" s="28">
        <f t="shared" si="246"/>
        <v>-0.16111111111111112</v>
      </c>
      <c r="O485" s="28">
        <f t="shared" si="246"/>
        <v>0</v>
      </c>
      <c r="P485" s="28">
        <f t="shared" si="246"/>
        <v>2.6315789473684209E-2</v>
      </c>
      <c r="Q485" s="28">
        <f t="shared" si="246"/>
        <v>-5.0251256281407038E-2</v>
      </c>
      <c r="R485" s="28">
        <f t="shared" si="246"/>
        <v>0</v>
      </c>
      <c r="S485" s="28">
        <f t="shared" si="246"/>
        <v>-1.7241379310344827E-2</v>
      </c>
      <c r="T485" s="28">
        <f t="shared" si="246"/>
        <v>3.125E-2</v>
      </c>
      <c r="U485" s="28">
        <f t="shared" si="246"/>
        <v>4.8192771084337352E-2</v>
      </c>
      <c r="V485" s="28">
        <f t="shared" si="246"/>
        <v>0</v>
      </c>
      <c r="W485" s="28">
        <f t="shared" si="246"/>
        <v>0</v>
      </c>
      <c r="X485" s="28">
        <f t="shared" si="246"/>
        <v>0</v>
      </c>
      <c r="Y485" s="28">
        <f t="shared" si="246"/>
        <v>0</v>
      </c>
    </row>
    <row r="486" spans="1:25" x14ac:dyDescent="0.2">
      <c r="A486" s="16">
        <v>40486</v>
      </c>
      <c r="B486" s="28">
        <f t="shared" si="244"/>
        <v>2.8311127971960659E-4</v>
      </c>
      <c r="C486" s="28">
        <f t="shared" si="244"/>
        <v>-2.4663677130044841E-2</v>
      </c>
      <c r="D486" s="28">
        <f t="shared" si="244"/>
        <v>-1.7857142857142856E-2</v>
      </c>
      <c r="E486" s="28">
        <f t="shared" si="244"/>
        <v>0.1111111111111111</v>
      </c>
      <c r="F486" s="28">
        <f t="shared" si="244"/>
        <v>0</v>
      </c>
      <c r="G486" s="28">
        <f t="shared" si="244"/>
        <v>-1.2987012987012988E-2</v>
      </c>
      <c r="H486" s="28">
        <f t="shared" si="244"/>
        <v>4.7846889952153108E-3</v>
      </c>
      <c r="I486" s="28">
        <f t="shared" si="233"/>
        <v>0</v>
      </c>
      <c r="J486" s="28">
        <f t="shared" si="242"/>
        <v>0</v>
      </c>
      <c r="K486" s="28">
        <f t="shared" si="231"/>
        <v>-8.6956521739130436E-3</v>
      </c>
      <c r="L486" s="28">
        <f t="shared" ref="L486:Y486" si="247">(L218-L219)/L219</f>
        <v>0</v>
      </c>
      <c r="M486" s="28">
        <f t="shared" si="247"/>
        <v>-2.564102564102564E-2</v>
      </c>
      <c r="N486" s="28">
        <f t="shared" si="247"/>
        <v>0</v>
      </c>
      <c r="O486" s="28">
        <f t="shared" si="247"/>
        <v>0</v>
      </c>
      <c r="P486" s="28">
        <f t="shared" si="247"/>
        <v>0</v>
      </c>
      <c r="Q486" s="28">
        <f t="shared" si="247"/>
        <v>0.15697674418604651</v>
      </c>
      <c r="R486" s="28">
        <f t="shared" si="247"/>
        <v>0</v>
      </c>
      <c r="S486" s="28">
        <f t="shared" si="247"/>
        <v>-1.6949152542372881E-2</v>
      </c>
      <c r="T486" s="28">
        <f t="shared" si="247"/>
        <v>1.5873015873015872E-2</v>
      </c>
      <c r="U486" s="28">
        <f t="shared" si="247"/>
        <v>-6.741573033707865E-2</v>
      </c>
      <c r="V486" s="28">
        <f t="shared" si="247"/>
        <v>0</v>
      </c>
      <c r="W486" s="28">
        <f t="shared" si="247"/>
        <v>0</v>
      </c>
      <c r="X486" s="28">
        <f t="shared" si="247"/>
        <v>-8.5714285714285715E-2</v>
      </c>
      <c r="Y486" s="28">
        <f t="shared" si="247"/>
        <v>0</v>
      </c>
    </row>
    <row r="487" spans="1:25" x14ac:dyDescent="0.2">
      <c r="A487" s="16">
        <v>40485</v>
      </c>
      <c r="B487" s="28">
        <f t="shared" si="244"/>
        <v>2.831914544146716E-4</v>
      </c>
      <c r="C487" s="28">
        <f t="shared" si="244"/>
        <v>-3.0434782608695653E-2</v>
      </c>
      <c r="D487" s="28">
        <f t="shared" si="244"/>
        <v>1.8181818181818181E-2</v>
      </c>
      <c r="E487" s="28">
        <f t="shared" si="244"/>
        <v>-6.25E-2</v>
      </c>
      <c r="F487" s="28">
        <f t="shared" si="244"/>
        <v>0</v>
      </c>
      <c r="G487" s="28">
        <f t="shared" si="244"/>
        <v>0</v>
      </c>
      <c r="H487" s="28">
        <f t="shared" si="244"/>
        <v>-3.2407407407407406E-2</v>
      </c>
      <c r="I487" s="28">
        <f t="shared" si="233"/>
        <v>0</v>
      </c>
      <c r="J487" s="28">
        <f t="shared" si="242"/>
        <v>-2.0270270270270271E-2</v>
      </c>
      <c r="K487" s="28">
        <f t="shared" si="231"/>
        <v>0</v>
      </c>
      <c r="L487" s="28">
        <f t="shared" ref="L487:Y487" si="248">(L219-L220)/L220</f>
        <v>0</v>
      </c>
      <c r="M487" s="28">
        <f t="shared" si="248"/>
        <v>0</v>
      </c>
      <c r="N487" s="28">
        <f t="shared" si="248"/>
        <v>-5.2631578947368418E-2</v>
      </c>
      <c r="O487" s="28">
        <f t="shared" si="248"/>
        <v>0</v>
      </c>
      <c r="P487" s="28">
        <f t="shared" si="248"/>
        <v>-2.564102564102564E-2</v>
      </c>
      <c r="Q487" s="28">
        <f t="shared" si="248"/>
        <v>-0.2</v>
      </c>
      <c r="R487" s="28">
        <f t="shared" si="248"/>
        <v>0</v>
      </c>
      <c r="S487" s="28">
        <f t="shared" si="248"/>
        <v>1.7241379310344827E-2</v>
      </c>
      <c r="T487" s="28">
        <f t="shared" si="248"/>
        <v>0</v>
      </c>
      <c r="U487" s="28">
        <f t="shared" si="248"/>
        <v>7.8787878787878782E-2</v>
      </c>
      <c r="V487" s="28">
        <f t="shared" si="248"/>
        <v>0</v>
      </c>
      <c r="W487" s="28">
        <f t="shared" si="248"/>
        <v>0</v>
      </c>
      <c r="X487" s="28">
        <f t="shared" si="248"/>
        <v>-7.8947368421052627E-2</v>
      </c>
      <c r="Y487" s="28">
        <f t="shared" si="248"/>
        <v>0</v>
      </c>
    </row>
    <row r="488" spans="1:25" x14ac:dyDescent="0.2">
      <c r="A488" s="16">
        <v>40484</v>
      </c>
      <c r="B488" s="28">
        <f t="shared" si="244"/>
        <v>2.8327167453217684E-4</v>
      </c>
      <c r="C488" s="28">
        <f t="shared" si="244"/>
        <v>0</v>
      </c>
      <c r="D488" s="28">
        <f t="shared" si="244"/>
        <v>0</v>
      </c>
      <c r="E488" s="28">
        <f t="shared" si="244"/>
        <v>0</v>
      </c>
      <c r="F488" s="28">
        <f t="shared" si="244"/>
        <v>0</v>
      </c>
      <c r="G488" s="28">
        <f t="shared" si="244"/>
        <v>0</v>
      </c>
      <c r="H488" s="28">
        <f t="shared" si="244"/>
        <v>0</v>
      </c>
      <c r="I488" s="28">
        <f t="shared" si="233"/>
        <v>0</v>
      </c>
      <c r="J488" s="28">
        <f t="shared" si="242"/>
        <v>0</v>
      </c>
      <c r="K488" s="28">
        <f t="shared" si="231"/>
        <v>0</v>
      </c>
      <c r="L488" s="28">
        <f t="shared" ref="L488:Y488" si="249">(L220-L221)/L221</f>
        <v>0</v>
      </c>
      <c r="M488" s="28">
        <f t="shared" si="249"/>
        <v>0</v>
      </c>
      <c r="N488" s="28">
        <f t="shared" si="249"/>
        <v>0</v>
      </c>
      <c r="O488" s="28">
        <f t="shared" si="249"/>
        <v>0</v>
      </c>
      <c r="P488" s="28">
        <f t="shared" si="249"/>
        <v>0</v>
      </c>
      <c r="Q488" s="28">
        <f t="shared" si="249"/>
        <v>0</v>
      </c>
      <c r="R488" s="28">
        <f t="shared" si="249"/>
        <v>0</v>
      </c>
      <c r="S488" s="28">
        <f t="shared" si="249"/>
        <v>0</v>
      </c>
      <c r="T488" s="28">
        <f t="shared" si="249"/>
        <v>0</v>
      </c>
      <c r="U488" s="28">
        <f t="shared" si="249"/>
        <v>0</v>
      </c>
      <c r="V488" s="28">
        <f t="shared" si="249"/>
        <v>0</v>
      </c>
      <c r="W488" s="28">
        <f t="shared" si="249"/>
        <v>0</v>
      </c>
      <c r="X488" s="28">
        <f t="shared" si="249"/>
        <v>0</v>
      </c>
      <c r="Y488" s="28">
        <f t="shared" si="249"/>
        <v>0</v>
      </c>
    </row>
    <row r="489" spans="1:25" x14ac:dyDescent="0.2">
      <c r="A489" s="16">
        <v>40483</v>
      </c>
      <c r="B489" s="28">
        <f t="shared" si="244"/>
        <v>8.5053782341700738E-4</v>
      </c>
      <c r="C489" s="28">
        <f t="shared" si="244"/>
        <v>3.3707865168539325E-2</v>
      </c>
      <c r="D489" s="28">
        <f t="shared" si="244"/>
        <v>0</v>
      </c>
      <c r="E489" s="28">
        <f t="shared" si="244"/>
        <v>-2.0408163265306121E-2</v>
      </c>
      <c r="F489" s="28">
        <f t="shared" si="244"/>
        <v>0</v>
      </c>
      <c r="G489" s="28">
        <f t="shared" si="244"/>
        <v>1.3157894736842105E-2</v>
      </c>
      <c r="H489" s="28">
        <f t="shared" si="244"/>
        <v>4.8543689320388349E-2</v>
      </c>
      <c r="I489" s="28">
        <f t="shared" si="233"/>
        <v>0</v>
      </c>
      <c r="J489" s="28">
        <f t="shared" si="242"/>
        <v>-6.7114093959731542E-3</v>
      </c>
      <c r="K489" s="28">
        <f t="shared" si="231"/>
        <v>-4.1666666666666664E-2</v>
      </c>
      <c r="L489" s="28">
        <f t="shared" ref="L489:Y489" si="250">(L221-L222)/L222</f>
        <v>0</v>
      </c>
      <c r="M489" s="28">
        <f t="shared" si="250"/>
        <v>-1.2658227848101266E-2</v>
      </c>
      <c r="N489" s="28">
        <f t="shared" si="250"/>
        <v>5.5555555555555552E-2</v>
      </c>
      <c r="O489" s="28">
        <f t="shared" si="250"/>
        <v>0</v>
      </c>
      <c r="P489" s="28">
        <f t="shared" si="250"/>
        <v>3.5398230088495575E-2</v>
      </c>
      <c r="Q489" s="28">
        <f t="shared" si="250"/>
        <v>0.21468926553672316</v>
      </c>
      <c r="R489" s="28">
        <f t="shared" si="250"/>
        <v>0</v>
      </c>
      <c r="S489" s="28">
        <f t="shared" si="250"/>
        <v>1.7543859649122806E-2</v>
      </c>
      <c r="T489" s="28">
        <f t="shared" si="250"/>
        <v>3.2786885245901641E-2</v>
      </c>
      <c r="U489" s="28">
        <f t="shared" si="250"/>
        <v>-5.1724137931034482E-2</v>
      </c>
      <c r="V489" s="28">
        <f t="shared" si="250"/>
        <v>0</v>
      </c>
      <c r="W489" s="28">
        <f t="shared" si="250"/>
        <v>0</v>
      </c>
      <c r="X489" s="28">
        <f t="shared" si="250"/>
        <v>0</v>
      </c>
      <c r="Y489" s="28">
        <f t="shared" si="250"/>
        <v>0</v>
      </c>
    </row>
    <row r="490" spans="1:25" x14ac:dyDescent="0.2">
      <c r="A490" s="16">
        <v>40480</v>
      </c>
      <c r="B490" s="28">
        <f t="shared" si="244"/>
        <v>2.8359300999948952E-4</v>
      </c>
      <c r="C490" s="28">
        <f t="shared" si="244"/>
        <v>2.5345622119815669E-2</v>
      </c>
      <c r="D490" s="28">
        <f t="shared" si="244"/>
        <v>0</v>
      </c>
      <c r="E490" s="28">
        <f t="shared" si="244"/>
        <v>-5.7692307692307696E-2</v>
      </c>
      <c r="F490" s="28">
        <f t="shared" si="244"/>
        <v>-2.8037383177570093E-2</v>
      </c>
      <c r="G490" s="28">
        <f t="shared" si="244"/>
        <v>-2.564102564102564E-2</v>
      </c>
      <c r="H490" s="28">
        <f t="shared" si="244"/>
        <v>-3.2863849765258218E-2</v>
      </c>
      <c r="I490" s="28">
        <f t="shared" si="233"/>
        <v>-2.4390243902439025E-2</v>
      </c>
      <c r="J490" s="28">
        <f t="shared" si="242"/>
        <v>-1.9736842105263157E-2</v>
      </c>
      <c r="K490" s="28">
        <f t="shared" si="231"/>
        <v>0.15384615384615385</v>
      </c>
      <c r="L490" s="28">
        <f t="shared" ref="L490:Y490" si="251">(L222-L223)/L223</f>
        <v>0</v>
      </c>
      <c r="M490" s="28">
        <f t="shared" si="251"/>
        <v>2.5974025974025976E-2</v>
      </c>
      <c r="N490" s="28">
        <f t="shared" si="251"/>
        <v>-5.5248618784530384E-3</v>
      </c>
      <c r="O490" s="28">
        <f t="shared" si="251"/>
        <v>0</v>
      </c>
      <c r="P490" s="28">
        <f t="shared" si="251"/>
        <v>3.669724770642202E-2</v>
      </c>
      <c r="Q490" s="28">
        <f t="shared" si="251"/>
        <v>0.16447368421052633</v>
      </c>
      <c r="R490" s="28">
        <f t="shared" si="251"/>
        <v>0</v>
      </c>
      <c r="S490" s="28">
        <f t="shared" si="251"/>
        <v>-1.7241379310344827E-2</v>
      </c>
      <c r="T490" s="28">
        <f t="shared" si="251"/>
        <v>1.6666666666666666E-2</v>
      </c>
      <c r="U490" s="28">
        <f t="shared" si="251"/>
        <v>8.7499999999999994E-2</v>
      </c>
      <c r="V490" s="28">
        <f t="shared" si="251"/>
        <v>0</v>
      </c>
      <c r="W490" s="28">
        <f t="shared" si="251"/>
        <v>0</v>
      </c>
      <c r="X490" s="28">
        <f t="shared" si="251"/>
        <v>0</v>
      </c>
      <c r="Y490" s="28">
        <f t="shared" si="251"/>
        <v>0</v>
      </c>
    </row>
    <row r="491" spans="1:25" x14ac:dyDescent="0.2">
      <c r="A491" s="16">
        <v>40479</v>
      </c>
      <c r="B491" s="28">
        <f t="shared" si="244"/>
        <v>2.8367345780924664E-4</v>
      </c>
      <c r="C491" s="28">
        <f t="shared" si="244"/>
        <v>2.3094688221709007E-3</v>
      </c>
      <c r="D491" s="28">
        <f t="shared" si="244"/>
        <v>0</v>
      </c>
      <c r="E491" s="28">
        <f t="shared" si="244"/>
        <v>8.3333333333333329E-2</v>
      </c>
      <c r="F491" s="28">
        <f t="shared" si="244"/>
        <v>-2.7272727272727271E-2</v>
      </c>
      <c r="G491" s="28">
        <f t="shared" si="244"/>
        <v>0</v>
      </c>
      <c r="H491" s="28">
        <f t="shared" si="244"/>
        <v>-6.1674008810572688E-2</v>
      </c>
      <c r="I491" s="28">
        <f t="shared" si="233"/>
        <v>2.5000000000000001E-2</v>
      </c>
      <c r="J491" s="28">
        <f t="shared" si="242"/>
        <v>1.3333333333333334E-2</v>
      </c>
      <c r="K491" s="28">
        <f t="shared" si="231"/>
        <v>0.48571428571428571</v>
      </c>
      <c r="L491" s="28">
        <f t="shared" ref="L491:Y491" si="252">(L223-L224)/L224</f>
        <v>0</v>
      </c>
      <c r="M491" s="28">
        <f t="shared" si="252"/>
        <v>0</v>
      </c>
      <c r="N491" s="28">
        <f t="shared" si="252"/>
        <v>5.5555555555555558E-3</v>
      </c>
      <c r="O491" s="28">
        <f t="shared" si="252"/>
        <v>0</v>
      </c>
      <c r="P491" s="28">
        <f t="shared" si="252"/>
        <v>-4.3859649122807015E-2</v>
      </c>
      <c r="Q491" s="28">
        <f t="shared" si="252"/>
        <v>-0.23618090452261306</v>
      </c>
      <c r="R491" s="28">
        <f t="shared" si="252"/>
        <v>0</v>
      </c>
      <c r="S491" s="28">
        <f t="shared" si="252"/>
        <v>1.7543859649122806E-2</v>
      </c>
      <c r="T491" s="28">
        <f t="shared" si="252"/>
        <v>0</v>
      </c>
      <c r="U491" s="28">
        <f t="shared" si="252"/>
        <v>-8.0459770114942528E-2</v>
      </c>
      <c r="V491" s="28">
        <f t="shared" si="252"/>
        <v>0</v>
      </c>
      <c r="W491" s="28">
        <f t="shared" si="252"/>
        <v>0</v>
      </c>
      <c r="X491" s="28">
        <f t="shared" si="252"/>
        <v>0</v>
      </c>
      <c r="Y491" s="28">
        <f t="shared" si="252"/>
        <v>0</v>
      </c>
    </row>
    <row r="492" spans="1:25" x14ac:dyDescent="0.2">
      <c r="A492" s="16">
        <v>40478</v>
      </c>
      <c r="B492" s="28">
        <f t="shared" si="244"/>
        <v>2.8375395127377148E-4</v>
      </c>
      <c r="C492" s="28">
        <f t="shared" si="244"/>
        <v>-2.4774774774774775E-2</v>
      </c>
      <c r="D492" s="28">
        <f t="shared" si="244"/>
        <v>0</v>
      </c>
      <c r="E492" s="28">
        <f t="shared" si="244"/>
        <v>-0.04</v>
      </c>
      <c r="F492" s="28">
        <f t="shared" si="244"/>
        <v>-1.7857142857142856E-2</v>
      </c>
      <c r="G492" s="28">
        <f t="shared" si="244"/>
        <v>-1.2658227848101266E-2</v>
      </c>
      <c r="H492" s="28">
        <f t="shared" si="244"/>
        <v>0</v>
      </c>
      <c r="I492" s="28">
        <f t="shared" si="233"/>
        <v>0</v>
      </c>
      <c r="J492" s="28">
        <f t="shared" si="242"/>
        <v>-1.3157894736842105E-2</v>
      </c>
      <c r="K492" s="28">
        <f t="shared" si="231"/>
        <v>-0.33962264150943394</v>
      </c>
      <c r="L492" s="28">
        <f t="shared" ref="L492:Y492" si="253">(L224-L225)/L225</f>
        <v>0</v>
      </c>
      <c r="M492" s="28">
        <f t="shared" si="253"/>
        <v>2.6666666666666668E-2</v>
      </c>
      <c r="N492" s="28">
        <f t="shared" si="253"/>
        <v>0</v>
      </c>
      <c r="O492" s="28">
        <f t="shared" si="253"/>
        <v>0</v>
      </c>
      <c r="P492" s="28">
        <f t="shared" si="253"/>
        <v>-1.7241379310344827E-2</v>
      </c>
      <c r="Q492" s="28">
        <f t="shared" si="253"/>
        <v>0</v>
      </c>
      <c r="R492" s="28">
        <f t="shared" si="253"/>
        <v>0</v>
      </c>
      <c r="S492" s="28">
        <f t="shared" si="253"/>
        <v>-1.7241379310344827E-2</v>
      </c>
      <c r="T492" s="28">
        <f t="shared" si="253"/>
        <v>-1.6393442622950821E-2</v>
      </c>
      <c r="U492" s="28">
        <f t="shared" si="253"/>
        <v>1.1627906976744186E-2</v>
      </c>
      <c r="V492" s="28">
        <f t="shared" si="253"/>
        <v>0</v>
      </c>
      <c r="W492" s="28">
        <f t="shared" si="253"/>
        <v>0</v>
      </c>
      <c r="X492" s="28">
        <f t="shared" si="253"/>
        <v>0.1875</v>
      </c>
      <c r="Y492" s="28">
        <f t="shared" si="253"/>
        <v>0</v>
      </c>
    </row>
    <row r="493" spans="1:25" x14ac:dyDescent="0.2">
      <c r="A493" s="16">
        <v>40477</v>
      </c>
      <c r="B493" s="28">
        <f t="shared" si="244"/>
        <v>2.8383449043193932E-4</v>
      </c>
      <c r="C493" s="28">
        <f t="shared" si="244"/>
        <v>-2.4175824175824177E-2</v>
      </c>
      <c r="D493" s="28">
        <f t="shared" si="244"/>
        <v>0</v>
      </c>
      <c r="E493" s="28">
        <f t="shared" si="244"/>
        <v>0</v>
      </c>
      <c r="F493" s="28">
        <f t="shared" si="244"/>
        <v>3.7037037037037035E-2</v>
      </c>
      <c r="G493" s="28">
        <f t="shared" si="244"/>
        <v>1.282051282051282E-2</v>
      </c>
      <c r="H493" s="28">
        <f t="shared" si="244"/>
        <v>0</v>
      </c>
      <c r="I493" s="28">
        <f t="shared" si="233"/>
        <v>0</v>
      </c>
      <c r="J493" s="28">
        <f t="shared" si="242"/>
        <v>-1.2987012987012988E-2</v>
      </c>
      <c r="K493" s="28">
        <f t="shared" si="231"/>
        <v>-2.7522935779816515E-2</v>
      </c>
      <c r="L493" s="28">
        <f t="shared" ref="L493:Y493" si="254">(L225-L226)/L226</f>
        <v>0</v>
      </c>
      <c r="M493" s="28">
        <f t="shared" si="254"/>
        <v>-2.5974025974025976E-2</v>
      </c>
      <c r="N493" s="28">
        <f t="shared" si="254"/>
        <v>-0.16279069767441862</v>
      </c>
      <c r="O493" s="28">
        <f t="shared" si="254"/>
        <v>0</v>
      </c>
      <c r="P493" s="28">
        <f t="shared" si="254"/>
        <v>0</v>
      </c>
      <c r="Q493" s="28">
        <f t="shared" si="254"/>
        <v>2.0512820512820513E-2</v>
      </c>
      <c r="R493" s="28">
        <f t="shared" si="254"/>
        <v>0</v>
      </c>
      <c r="S493" s="28">
        <f t="shared" si="254"/>
        <v>1.7543859649122806E-2</v>
      </c>
      <c r="T493" s="28">
        <f t="shared" si="254"/>
        <v>0</v>
      </c>
      <c r="U493" s="28">
        <f t="shared" si="254"/>
        <v>-6.5217391304347824E-2</v>
      </c>
      <c r="V493" s="28">
        <f t="shared" si="254"/>
        <v>0</v>
      </c>
      <c r="W493" s="28">
        <f t="shared" si="254"/>
        <v>0</v>
      </c>
      <c r="X493" s="28">
        <f t="shared" si="254"/>
        <v>0</v>
      </c>
      <c r="Y493" s="28">
        <f t="shared" si="254"/>
        <v>0</v>
      </c>
    </row>
    <row r="494" spans="1:25" x14ac:dyDescent="0.2">
      <c r="A494" s="16">
        <v>40476</v>
      </c>
      <c r="B494" s="28">
        <f t="shared" ref="B494:H503" si="255">(B226-B227)/B227</f>
        <v>8.5222914737314573E-4</v>
      </c>
      <c r="C494" s="28">
        <f t="shared" si="255"/>
        <v>0</v>
      </c>
      <c r="D494" s="28">
        <f t="shared" si="255"/>
        <v>0</v>
      </c>
      <c r="E494" s="28">
        <f t="shared" si="255"/>
        <v>2.0408163265306121E-2</v>
      </c>
      <c r="F494" s="28">
        <f t="shared" si="255"/>
        <v>-4.4247787610619468E-2</v>
      </c>
      <c r="G494" s="28">
        <f t="shared" si="255"/>
        <v>-1.2658227848101266E-2</v>
      </c>
      <c r="H494" s="28">
        <f t="shared" si="255"/>
        <v>-5.4166666666666669E-2</v>
      </c>
      <c r="I494" s="28">
        <f t="shared" si="233"/>
        <v>0</v>
      </c>
      <c r="J494" s="28">
        <f t="shared" si="242"/>
        <v>6.5359477124183009E-3</v>
      </c>
      <c r="K494" s="28">
        <f t="shared" si="231"/>
        <v>-9.0909090909090905E-3</v>
      </c>
      <c r="L494" s="28">
        <f t="shared" ref="L494:Y494" si="256">(L226-L227)/L227</f>
        <v>-0.23076923076923078</v>
      </c>
      <c r="M494" s="28">
        <f t="shared" si="256"/>
        <v>-1.282051282051282E-2</v>
      </c>
      <c r="N494" s="28">
        <f t="shared" si="256"/>
        <v>-2.2727272727272728E-2</v>
      </c>
      <c r="O494" s="28">
        <f t="shared" si="256"/>
        <v>0</v>
      </c>
      <c r="P494" s="28">
        <f t="shared" si="256"/>
        <v>0</v>
      </c>
      <c r="Q494" s="28">
        <f t="shared" si="256"/>
        <v>0.5234375</v>
      </c>
      <c r="R494" s="28">
        <f t="shared" si="256"/>
        <v>0</v>
      </c>
      <c r="S494" s="28">
        <f t="shared" si="256"/>
        <v>-1.7241379310344827E-2</v>
      </c>
      <c r="T494" s="28">
        <f t="shared" si="256"/>
        <v>-1.6129032258064516E-2</v>
      </c>
      <c r="U494" s="28">
        <f t="shared" si="256"/>
        <v>4.5454545454545456E-2</v>
      </c>
      <c r="V494" s="28">
        <f t="shared" si="256"/>
        <v>4.1666666666666664E-2</v>
      </c>
      <c r="W494" s="28">
        <f t="shared" si="256"/>
        <v>0</v>
      </c>
      <c r="X494" s="28">
        <f t="shared" si="256"/>
        <v>0</v>
      </c>
      <c r="Y494" s="28">
        <f t="shared" si="256"/>
        <v>0</v>
      </c>
    </row>
    <row r="495" spans="1:25" x14ac:dyDescent="0.2">
      <c r="A495" s="16">
        <v>40473</v>
      </c>
      <c r="B495" s="28">
        <f t="shared" si="255"/>
        <v>2.8415710478009085E-4</v>
      </c>
      <c r="C495" s="28">
        <f t="shared" si="255"/>
        <v>-4.3763676148796497E-3</v>
      </c>
      <c r="D495" s="28">
        <f t="shared" si="255"/>
        <v>-1.7857142857142856E-2</v>
      </c>
      <c r="E495" s="28">
        <f t="shared" si="255"/>
        <v>-3.9215686274509803E-2</v>
      </c>
      <c r="F495" s="28">
        <f t="shared" si="255"/>
        <v>-1.7391304347826087E-2</v>
      </c>
      <c r="G495" s="28">
        <f t="shared" si="255"/>
        <v>1.282051282051282E-2</v>
      </c>
      <c r="H495" s="28">
        <f t="shared" si="255"/>
        <v>0</v>
      </c>
      <c r="I495" s="28">
        <f t="shared" si="233"/>
        <v>0</v>
      </c>
      <c r="J495" s="28">
        <f t="shared" si="242"/>
        <v>-6.4935064935064939E-3</v>
      </c>
      <c r="K495" s="28">
        <f t="shared" si="231"/>
        <v>0.12244897959183673</v>
      </c>
      <c r="L495" s="28">
        <f t="shared" ref="L495:Y495" si="257">(L227-L228)/L228</f>
        <v>0</v>
      </c>
      <c r="M495" s="28">
        <f t="shared" si="257"/>
        <v>1.2987012987012988E-2</v>
      </c>
      <c r="N495" s="28">
        <f t="shared" si="257"/>
        <v>2.3255813953488372E-2</v>
      </c>
      <c r="O495" s="28">
        <f t="shared" si="257"/>
        <v>0</v>
      </c>
      <c r="P495" s="28">
        <f t="shared" si="257"/>
        <v>0</v>
      </c>
      <c r="Q495" s="28">
        <f t="shared" si="257"/>
        <v>-3.7593984962406013E-2</v>
      </c>
      <c r="R495" s="28">
        <f t="shared" si="257"/>
        <v>0</v>
      </c>
      <c r="S495" s="28">
        <f t="shared" si="257"/>
        <v>1.7543859649122806E-2</v>
      </c>
      <c r="T495" s="28">
        <f t="shared" si="257"/>
        <v>0</v>
      </c>
      <c r="U495" s="28">
        <f t="shared" si="257"/>
        <v>0</v>
      </c>
      <c r="V495" s="28">
        <f t="shared" si="257"/>
        <v>2.1276595744680851E-2</v>
      </c>
      <c r="W495" s="28">
        <f t="shared" si="257"/>
        <v>0</v>
      </c>
      <c r="X495" s="28">
        <f t="shared" si="257"/>
        <v>0</v>
      </c>
      <c r="Y495" s="28">
        <f t="shared" si="257"/>
        <v>0</v>
      </c>
    </row>
    <row r="496" spans="1:25" x14ac:dyDescent="0.2">
      <c r="A496" s="16">
        <v>40472</v>
      </c>
      <c r="B496" s="28">
        <f t="shared" si="255"/>
        <v>2.8423787299114884E-4</v>
      </c>
      <c r="C496" s="28">
        <f t="shared" si="255"/>
        <v>0</v>
      </c>
      <c r="D496" s="28">
        <f t="shared" si="255"/>
        <v>0</v>
      </c>
      <c r="E496" s="28">
        <f t="shared" si="255"/>
        <v>0</v>
      </c>
      <c r="F496" s="28">
        <f t="shared" si="255"/>
        <v>0</v>
      </c>
      <c r="G496" s="28">
        <f t="shared" si="255"/>
        <v>0</v>
      </c>
      <c r="H496" s="28">
        <f t="shared" si="255"/>
        <v>0</v>
      </c>
      <c r="I496" s="28">
        <f t="shared" si="233"/>
        <v>0</v>
      </c>
      <c r="J496" s="28">
        <f t="shared" si="242"/>
        <v>0</v>
      </c>
      <c r="K496" s="28">
        <f t="shared" si="231"/>
        <v>0</v>
      </c>
      <c r="L496" s="28">
        <f t="shared" ref="L496:Y496" si="258">(L228-L229)/L229</f>
        <v>0</v>
      </c>
      <c r="M496" s="28">
        <f t="shared" si="258"/>
        <v>0</v>
      </c>
      <c r="N496" s="28">
        <f t="shared" si="258"/>
        <v>0</v>
      </c>
      <c r="O496" s="28">
        <f t="shared" si="258"/>
        <v>0</v>
      </c>
      <c r="P496" s="28">
        <f t="shared" si="258"/>
        <v>0</v>
      </c>
      <c r="Q496" s="28">
        <f t="shared" si="258"/>
        <v>0</v>
      </c>
      <c r="R496" s="28">
        <f t="shared" si="258"/>
        <v>0</v>
      </c>
      <c r="S496" s="28">
        <f t="shared" si="258"/>
        <v>0</v>
      </c>
      <c r="T496" s="28">
        <f t="shared" si="258"/>
        <v>0</v>
      </c>
      <c r="U496" s="28">
        <f t="shared" si="258"/>
        <v>0</v>
      </c>
      <c r="V496" s="28">
        <f t="shared" si="258"/>
        <v>0</v>
      </c>
      <c r="W496" s="28">
        <f t="shared" si="258"/>
        <v>0</v>
      </c>
      <c r="X496" s="28">
        <f t="shared" si="258"/>
        <v>0</v>
      </c>
      <c r="Y496" s="28">
        <f t="shared" si="258"/>
        <v>0</v>
      </c>
    </row>
    <row r="497" spans="1:25" x14ac:dyDescent="0.2">
      <c r="A497" s="16">
        <v>40471</v>
      </c>
      <c r="B497" s="28">
        <f t="shared" si="255"/>
        <v>2.8431868713003032E-4</v>
      </c>
      <c r="C497" s="28">
        <f t="shared" si="255"/>
        <v>1.7817371937639197E-2</v>
      </c>
      <c r="D497" s="28">
        <f t="shared" si="255"/>
        <v>1.8181818181818181E-2</v>
      </c>
      <c r="E497" s="28">
        <f t="shared" si="255"/>
        <v>0</v>
      </c>
      <c r="F497" s="28">
        <f t="shared" si="255"/>
        <v>-8.6206896551724137E-3</v>
      </c>
      <c r="G497" s="28">
        <f t="shared" si="255"/>
        <v>-1.2658227848101266E-2</v>
      </c>
      <c r="H497" s="28">
        <f t="shared" si="255"/>
        <v>2.564102564102564E-2</v>
      </c>
      <c r="I497" s="28">
        <f t="shared" si="233"/>
        <v>0</v>
      </c>
      <c r="J497" s="28">
        <f t="shared" si="242"/>
        <v>-6.4516129032258064E-3</v>
      </c>
      <c r="K497" s="28">
        <f t="shared" si="231"/>
        <v>-0.11711711711711711</v>
      </c>
      <c r="L497" s="28">
        <f t="shared" ref="L497:Y497" si="259">(L229-L230)/L230</f>
        <v>0</v>
      </c>
      <c r="M497" s="28">
        <f t="shared" si="259"/>
        <v>2.6666666666666668E-2</v>
      </c>
      <c r="N497" s="28">
        <f t="shared" si="259"/>
        <v>0</v>
      </c>
      <c r="O497" s="28">
        <f t="shared" si="259"/>
        <v>0</v>
      </c>
      <c r="P497" s="28">
        <f t="shared" si="259"/>
        <v>8.6956521739130436E-3</v>
      </c>
      <c r="Q497" s="28">
        <f t="shared" si="259"/>
        <v>-0.32142857142857145</v>
      </c>
      <c r="R497" s="28">
        <f t="shared" si="259"/>
        <v>0</v>
      </c>
      <c r="S497" s="28">
        <f t="shared" si="259"/>
        <v>-1.7241379310344827E-2</v>
      </c>
      <c r="T497" s="28">
        <f t="shared" si="259"/>
        <v>1.6393442622950821E-2</v>
      </c>
      <c r="U497" s="28">
        <f t="shared" si="259"/>
        <v>-2.2222222222222223E-2</v>
      </c>
      <c r="V497" s="28">
        <f t="shared" si="259"/>
        <v>-2.0833333333333332E-2</v>
      </c>
      <c r="W497" s="28">
        <f t="shared" si="259"/>
        <v>0</v>
      </c>
      <c r="X497" s="28">
        <f t="shared" si="259"/>
        <v>0</v>
      </c>
      <c r="Y497" s="28">
        <f t="shared" si="259"/>
        <v>0</v>
      </c>
    </row>
    <row r="498" spans="1:25" x14ac:dyDescent="0.2">
      <c r="A498" s="16">
        <v>40470</v>
      </c>
      <c r="B498" s="28">
        <f t="shared" si="255"/>
        <v>2.8439954723592082E-4</v>
      </c>
      <c r="C498" s="28">
        <f t="shared" si="255"/>
        <v>3.4562211981566823E-2</v>
      </c>
      <c r="D498" s="28">
        <f t="shared" si="255"/>
        <v>-1.7857142857142856E-2</v>
      </c>
      <c r="E498" s="28">
        <f t="shared" si="255"/>
        <v>5.1546391752577317E-2</v>
      </c>
      <c r="F498" s="28">
        <f t="shared" si="255"/>
        <v>0</v>
      </c>
      <c r="G498" s="28">
        <f t="shared" si="255"/>
        <v>0</v>
      </c>
      <c r="H498" s="28">
        <f t="shared" si="255"/>
        <v>1.7391304347826087E-2</v>
      </c>
      <c r="I498" s="28">
        <f t="shared" si="233"/>
        <v>2.0408163265306121E-2</v>
      </c>
      <c r="J498" s="28">
        <f t="shared" si="242"/>
        <v>6.4935064935064939E-3</v>
      </c>
      <c r="K498" s="28">
        <f t="shared" si="231"/>
        <v>9.9009900990099015E-2</v>
      </c>
      <c r="L498" s="28">
        <f t="shared" ref="L498:Y498" si="260">(L230-L231)/L231</f>
        <v>0</v>
      </c>
      <c r="M498" s="28">
        <f t="shared" si="260"/>
        <v>4.1666666666666664E-2</v>
      </c>
      <c r="N498" s="28">
        <f t="shared" si="260"/>
        <v>-0.10416666666666667</v>
      </c>
      <c r="O498" s="28">
        <f t="shared" si="260"/>
        <v>0</v>
      </c>
      <c r="P498" s="28">
        <f t="shared" si="260"/>
        <v>1.7699115044247787E-2</v>
      </c>
      <c r="Q498" s="28">
        <f t="shared" si="260"/>
        <v>0</v>
      </c>
      <c r="R498" s="28">
        <f t="shared" si="260"/>
        <v>0</v>
      </c>
      <c r="S498" s="28">
        <f t="shared" si="260"/>
        <v>-1.6949152542372881E-2</v>
      </c>
      <c r="T498" s="28">
        <f t="shared" si="260"/>
        <v>3.3898305084745763E-2</v>
      </c>
      <c r="U498" s="28">
        <f t="shared" si="260"/>
        <v>2.8571428571428571E-2</v>
      </c>
      <c r="V498" s="28">
        <f t="shared" si="260"/>
        <v>-0.04</v>
      </c>
      <c r="W498" s="28">
        <f t="shared" si="260"/>
        <v>0</v>
      </c>
      <c r="X498" s="28">
        <f t="shared" si="260"/>
        <v>0</v>
      </c>
      <c r="Y498" s="28">
        <f t="shared" si="260"/>
        <v>0</v>
      </c>
    </row>
    <row r="499" spans="1:25" x14ac:dyDescent="0.2">
      <c r="A499" s="16">
        <v>40469</v>
      </c>
      <c r="B499" s="28">
        <f t="shared" si="255"/>
        <v>8.5392721124451351E-4</v>
      </c>
      <c r="C499" s="28">
        <f t="shared" si="255"/>
        <v>-2.2988505747126436E-3</v>
      </c>
      <c r="D499" s="28">
        <f t="shared" si="255"/>
        <v>3.7037037037037035E-2</v>
      </c>
      <c r="E499" s="28">
        <f t="shared" si="255"/>
        <v>1.0416666666666666E-2</v>
      </c>
      <c r="F499" s="28">
        <f t="shared" si="255"/>
        <v>-4.9180327868852458E-2</v>
      </c>
      <c r="G499" s="28">
        <f t="shared" si="255"/>
        <v>-2.4691358024691357E-2</v>
      </c>
      <c r="H499" s="28">
        <f t="shared" si="255"/>
        <v>0</v>
      </c>
      <c r="I499" s="28">
        <f t="shared" si="233"/>
        <v>-4.3902439024390241E-2</v>
      </c>
      <c r="J499" s="28">
        <f t="shared" si="242"/>
        <v>-6.4516129032258064E-3</v>
      </c>
      <c r="K499" s="28">
        <f t="shared" si="231"/>
        <v>4.1237113402061855E-2</v>
      </c>
      <c r="L499" s="28">
        <f t="shared" ref="L499:Y499" si="261">(L231-L232)/L232</f>
        <v>0</v>
      </c>
      <c r="M499" s="28">
        <f t="shared" si="261"/>
        <v>-1.3698630136986301E-2</v>
      </c>
      <c r="N499" s="28">
        <f t="shared" si="261"/>
        <v>4.3478260869565216E-2</v>
      </c>
      <c r="O499" s="28">
        <f t="shared" si="261"/>
        <v>0</v>
      </c>
      <c r="P499" s="28">
        <f t="shared" si="261"/>
        <v>-2.5862068965517241E-2</v>
      </c>
      <c r="Q499" s="28">
        <f t="shared" si="261"/>
        <v>0.51937984496124034</v>
      </c>
      <c r="R499" s="28">
        <f t="shared" si="261"/>
        <v>0</v>
      </c>
      <c r="S499" s="28">
        <f t="shared" si="261"/>
        <v>-1.6666666666666666E-2</v>
      </c>
      <c r="T499" s="28">
        <f t="shared" si="261"/>
        <v>0</v>
      </c>
      <c r="U499" s="28">
        <f t="shared" si="261"/>
        <v>0</v>
      </c>
      <c r="V499" s="28">
        <f t="shared" si="261"/>
        <v>0</v>
      </c>
      <c r="W499" s="28">
        <f t="shared" si="261"/>
        <v>0</v>
      </c>
      <c r="X499" s="28">
        <f t="shared" si="261"/>
        <v>0</v>
      </c>
      <c r="Y499" s="28">
        <f t="shared" si="261"/>
        <v>0</v>
      </c>
    </row>
    <row r="500" spans="1:25" x14ac:dyDescent="0.2">
      <c r="A500" s="16">
        <v>40466</v>
      </c>
      <c r="B500" s="28">
        <f t="shared" si="255"/>
        <v>2.8472344811484608E-4</v>
      </c>
      <c r="C500" s="28">
        <f t="shared" si="255"/>
        <v>-2.247191011235955E-2</v>
      </c>
      <c r="D500" s="28">
        <f t="shared" si="255"/>
        <v>0</v>
      </c>
      <c r="E500" s="28">
        <f t="shared" si="255"/>
        <v>-9.4339622641509441E-2</v>
      </c>
      <c r="F500" s="28">
        <f t="shared" si="255"/>
        <v>-8.130081300813009E-3</v>
      </c>
      <c r="G500" s="28">
        <f t="shared" si="255"/>
        <v>0</v>
      </c>
      <c r="H500" s="28">
        <f t="shared" si="255"/>
        <v>0</v>
      </c>
      <c r="I500" s="28">
        <f t="shared" si="233"/>
        <v>0</v>
      </c>
      <c r="J500" s="28">
        <f t="shared" si="242"/>
        <v>-6.41025641025641E-3</v>
      </c>
      <c r="K500" s="28">
        <f t="shared" si="231"/>
        <v>4.3010752688172046E-2</v>
      </c>
      <c r="L500" s="28">
        <f t="shared" ref="L500:Y500" si="262">(L232-L233)/L233</f>
        <v>0</v>
      </c>
      <c r="M500" s="28">
        <f t="shared" si="262"/>
        <v>1.3888888888888888E-2</v>
      </c>
      <c r="N500" s="28">
        <f t="shared" si="262"/>
        <v>0.17948717948717949</v>
      </c>
      <c r="O500" s="28">
        <f t="shared" si="262"/>
        <v>0</v>
      </c>
      <c r="P500" s="28">
        <f t="shared" si="262"/>
        <v>0</v>
      </c>
      <c r="Q500" s="28">
        <f t="shared" si="262"/>
        <v>-1.5267175572519083E-2</v>
      </c>
      <c r="R500" s="28">
        <f t="shared" si="262"/>
        <v>0</v>
      </c>
      <c r="S500" s="28">
        <f t="shared" si="262"/>
        <v>0</v>
      </c>
      <c r="T500" s="28">
        <f t="shared" si="262"/>
        <v>0</v>
      </c>
      <c r="U500" s="28">
        <f t="shared" si="262"/>
        <v>0</v>
      </c>
      <c r="V500" s="28">
        <f t="shared" si="262"/>
        <v>0.34408602150537637</v>
      </c>
      <c r="W500" s="28">
        <f t="shared" si="262"/>
        <v>0</v>
      </c>
      <c r="X500" s="28">
        <f t="shared" si="262"/>
        <v>0</v>
      </c>
      <c r="Y500" s="28">
        <f t="shared" si="262"/>
        <v>0</v>
      </c>
    </row>
    <row r="501" spans="1:25" x14ac:dyDescent="0.2">
      <c r="A501" s="16">
        <v>40465</v>
      </c>
      <c r="B501" s="28">
        <f t="shared" si="255"/>
        <v>2.8480453864512784E-4</v>
      </c>
      <c r="C501" s="28">
        <f t="shared" si="255"/>
        <v>-4.4742729306487695E-3</v>
      </c>
      <c r="D501" s="28">
        <f t="shared" si="255"/>
        <v>1.8867924528301886E-2</v>
      </c>
      <c r="E501" s="28">
        <f t="shared" si="255"/>
        <v>0</v>
      </c>
      <c r="F501" s="28">
        <f t="shared" si="255"/>
        <v>-3.1496062992125984E-2</v>
      </c>
      <c r="G501" s="28">
        <f t="shared" si="255"/>
        <v>0</v>
      </c>
      <c r="H501" s="28">
        <f t="shared" si="255"/>
        <v>0</v>
      </c>
      <c r="I501" s="28">
        <f t="shared" si="233"/>
        <v>-2.3809523809523808E-2</v>
      </c>
      <c r="J501" s="28">
        <f t="shared" si="242"/>
        <v>-1.8867924528301886E-2</v>
      </c>
      <c r="K501" s="28">
        <f t="shared" si="231"/>
        <v>-7.9207920792079209E-2</v>
      </c>
      <c r="L501" s="28">
        <f t="shared" ref="L501:Y501" si="263">(L233-L234)/L234</f>
        <v>0</v>
      </c>
      <c r="M501" s="28">
        <f t="shared" si="263"/>
        <v>-1.3698630136986301E-2</v>
      </c>
      <c r="N501" s="28">
        <f t="shared" si="263"/>
        <v>0.11428571428571428</v>
      </c>
      <c r="O501" s="28">
        <f t="shared" si="263"/>
        <v>0</v>
      </c>
      <c r="P501" s="28">
        <f t="shared" si="263"/>
        <v>-3.3333333333333333E-2</v>
      </c>
      <c r="Q501" s="28">
        <f t="shared" si="263"/>
        <v>-0.3383838383838384</v>
      </c>
      <c r="R501" s="28">
        <f t="shared" si="263"/>
        <v>0.35</v>
      </c>
      <c r="S501" s="28">
        <f t="shared" si="263"/>
        <v>1.6949152542372881E-2</v>
      </c>
      <c r="T501" s="28">
        <f t="shared" si="263"/>
        <v>0</v>
      </c>
      <c r="U501" s="28">
        <f t="shared" si="263"/>
        <v>-7.407407407407407E-2</v>
      </c>
      <c r="V501" s="28">
        <f t="shared" si="263"/>
        <v>-0.2846153846153846</v>
      </c>
      <c r="W501" s="28">
        <f t="shared" si="263"/>
        <v>0</v>
      </c>
      <c r="X501" s="28">
        <f t="shared" si="263"/>
        <v>0</v>
      </c>
      <c r="Y501" s="28">
        <f t="shared" si="263"/>
        <v>0</v>
      </c>
    </row>
    <row r="502" spans="1:25" x14ac:dyDescent="0.2">
      <c r="A502" s="16">
        <v>40464</v>
      </c>
      <c r="B502" s="28">
        <f t="shared" si="255"/>
        <v>2.8488567537847062E-4</v>
      </c>
      <c r="C502" s="28">
        <f t="shared" si="255"/>
        <v>-2.1881838074398249E-2</v>
      </c>
      <c r="D502" s="28">
        <f t="shared" si="255"/>
        <v>0</v>
      </c>
      <c r="E502" s="28">
        <f t="shared" si="255"/>
        <v>0.06</v>
      </c>
      <c r="F502" s="28">
        <f t="shared" si="255"/>
        <v>1.6E-2</v>
      </c>
      <c r="G502" s="28">
        <f t="shared" si="255"/>
        <v>-1.2195121951219513E-2</v>
      </c>
      <c r="H502" s="28">
        <f t="shared" si="255"/>
        <v>2.2222222222222223E-2</v>
      </c>
      <c r="I502" s="28">
        <f t="shared" si="233"/>
        <v>2.4390243902439025E-2</v>
      </c>
      <c r="J502" s="28">
        <f t="shared" si="242"/>
        <v>-6.2500000000000003E-3</v>
      </c>
      <c r="K502" s="28">
        <f t="shared" si="231"/>
        <v>0</v>
      </c>
      <c r="L502" s="28">
        <f t="shared" ref="L502:Y502" si="264">(L234-L235)/L235</f>
        <v>0</v>
      </c>
      <c r="M502" s="28">
        <f t="shared" si="264"/>
        <v>0</v>
      </c>
      <c r="N502" s="28">
        <f t="shared" si="264"/>
        <v>0.15894039735099338</v>
      </c>
      <c r="O502" s="28">
        <f t="shared" si="264"/>
        <v>0</v>
      </c>
      <c r="P502" s="28">
        <f t="shared" si="264"/>
        <v>8.1081081081081086E-2</v>
      </c>
      <c r="Q502" s="28">
        <f t="shared" si="264"/>
        <v>0</v>
      </c>
      <c r="R502" s="28">
        <f t="shared" si="264"/>
        <v>0.84615384615384615</v>
      </c>
      <c r="S502" s="28">
        <f t="shared" si="264"/>
        <v>1.7241379310344827E-2</v>
      </c>
      <c r="T502" s="28">
        <f t="shared" si="264"/>
        <v>5.3571428571428568E-2</v>
      </c>
      <c r="U502" s="28">
        <f t="shared" si="264"/>
        <v>5.3191489361702126E-3</v>
      </c>
      <c r="V502" s="28">
        <f t="shared" si="264"/>
        <v>0.04</v>
      </c>
      <c r="W502" s="28">
        <f t="shared" si="264"/>
        <v>0</v>
      </c>
      <c r="X502" s="28">
        <f t="shared" si="264"/>
        <v>-8.5714285714285715E-2</v>
      </c>
      <c r="Y502" s="28">
        <f t="shared" si="264"/>
        <v>0</v>
      </c>
    </row>
    <row r="503" spans="1:25" x14ac:dyDescent="0.2">
      <c r="A503" s="16">
        <v>40463</v>
      </c>
      <c r="B503" s="28">
        <f t="shared" si="255"/>
        <v>2.8496685835437341E-4</v>
      </c>
      <c r="C503" s="28">
        <f t="shared" si="255"/>
        <v>7.5294117647058817E-2</v>
      </c>
      <c r="D503" s="28">
        <f t="shared" si="255"/>
        <v>0</v>
      </c>
      <c r="E503" s="28">
        <f t="shared" si="255"/>
        <v>0</v>
      </c>
      <c r="F503" s="28">
        <f t="shared" si="255"/>
        <v>8.0645161290322578E-3</v>
      </c>
      <c r="G503" s="28">
        <f t="shared" si="255"/>
        <v>1.2345679012345678E-2</v>
      </c>
      <c r="H503" s="28">
        <f t="shared" si="255"/>
        <v>0</v>
      </c>
      <c r="I503" s="28">
        <f t="shared" si="233"/>
        <v>3.015075376884422E-2</v>
      </c>
      <c r="J503" s="28">
        <f t="shared" si="242"/>
        <v>2.564102564102564E-2</v>
      </c>
      <c r="K503" s="28">
        <f t="shared" si="231"/>
        <v>9.7826086956521743E-2</v>
      </c>
      <c r="L503" s="28">
        <f t="shared" ref="L503:Y503" si="265">(L235-L236)/L236</f>
        <v>0</v>
      </c>
      <c r="M503" s="28">
        <f t="shared" si="265"/>
        <v>-1.3513513513513514E-2</v>
      </c>
      <c r="N503" s="28">
        <f t="shared" si="265"/>
        <v>-0.16111111111111112</v>
      </c>
      <c r="O503" s="28">
        <f t="shared" si="265"/>
        <v>0</v>
      </c>
      <c r="P503" s="28">
        <f t="shared" si="265"/>
        <v>4.716981132075472E-2</v>
      </c>
      <c r="Q503" s="28">
        <f t="shared" si="265"/>
        <v>4.2105263157894736E-2</v>
      </c>
      <c r="R503" s="28">
        <f t="shared" si="265"/>
        <v>-8.4507042253521125E-2</v>
      </c>
      <c r="S503" s="28">
        <f t="shared" si="265"/>
        <v>7.407407407407407E-2</v>
      </c>
      <c r="T503" s="28">
        <f t="shared" si="265"/>
        <v>1.8181818181818181E-2</v>
      </c>
      <c r="U503" s="28">
        <f t="shared" si="265"/>
        <v>-2.0833333333333332E-2</v>
      </c>
      <c r="V503" s="28">
        <f t="shared" si="265"/>
        <v>2.0408163265306121E-2</v>
      </c>
      <c r="W503" s="28">
        <f t="shared" si="265"/>
        <v>0</v>
      </c>
      <c r="X503" s="28">
        <f t="shared" si="265"/>
        <v>9.375E-2</v>
      </c>
      <c r="Y503" s="28">
        <f t="shared" si="265"/>
        <v>0</v>
      </c>
    </row>
    <row r="504" spans="1:25" x14ac:dyDescent="0.2">
      <c r="A504" s="16">
        <v>40462</v>
      </c>
      <c r="B504" s="28">
        <f t="shared" ref="B504:H513" si="266">(B236-B237)/B237</f>
        <v>8.5563205539932353E-4</v>
      </c>
      <c r="C504" s="28">
        <f t="shared" si="266"/>
        <v>-4.708520179372197E-2</v>
      </c>
      <c r="D504" s="28">
        <f t="shared" si="266"/>
        <v>1.9230769230769232E-2</v>
      </c>
      <c r="E504" s="28">
        <f t="shared" si="266"/>
        <v>0</v>
      </c>
      <c r="F504" s="28">
        <f t="shared" si="266"/>
        <v>-7.4626865671641784E-2</v>
      </c>
      <c r="G504" s="28">
        <f t="shared" si="266"/>
        <v>0</v>
      </c>
      <c r="H504" s="28">
        <f t="shared" si="266"/>
        <v>-4.4247787610619468E-3</v>
      </c>
      <c r="I504" s="28">
        <f t="shared" si="233"/>
        <v>-5.0000000000000001E-3</v>
      </c>
      <c r="J504" s="28">
        <f t="shared" si="242"/>
        <v>6.4516129032258064E-3</v>
      </c>
      <c r="K504" s="28">
        <f t="shared" si="231"/>
        <v>-0.11538461538461539</v>
      </c>
      <c r="L504" s="28">
        <f t="shared" ref="L504:Y504" si="267">(L236-L237)/L237</f>
        <v>0</v>
      </c>
      <c r="M504" s="28">
        <f t="shared" si="267"/>
        <v>2.7777777777777776E-2</v>
      </c>
      <c r="N504" s="28">
        <f t="shared" si="267"/>
        <v>0.25874125874125875</v>
      </c>
      <c r="O504" s="28">
        <f t="shared" si="267"/>
        <v>0</v>
      </c>
      <c r="P504" s="28">
        <f t="shared" si="267"/>
        <v>-3.6363636363636362E-2</v>
      </c>
      <c r="Q504" s="28">
        <f t="shared" si="267"/>
        <v>-0.05</v>
      </c>
      <c r="R504" s="28">
        <f t="shared" si="267"/>
        <v>9.2307692307692313E-2</v>
      </c>
      <c r="S504" s="28">
        <f t="shared" si="267"/>
        <v>1.8867924528301886E-2</v>
      </c>
      <c r="T504" s="28">
        <f t="shared" si="267"/>
        <v>0</v>
      </c>
      <c r="U504" s="28">
        <f t="shared" si="267"/>
        <v>7.2625698324022353E-2</v>
      </c>
      <c r="V504" s="28">
        <f t="shared" si="267"/>
        <v>0</v>
      </c>
      <c r="W504" s="28">
        <f t="shared" si="267"/>
        <v>0</v>
      </c>
      <c r="X504" s="28">
        <f t="shared" si="267"/>
        <v>-0.16883116883116883</v>
      </c>
      <c r="Y504" s="28">
        <f t="shared" si="267"/>
        <v>0</v>
      </c>
    </row>
    <row r="505" spans="1:25" x14ac:dyDescent="0.2">
      <c r="A505" s="16">
        <v>40459</v>
      </c>
      <c r="B505" s="28">
        <f t="shared" si="266"/>
        <v>2.8529205347514253E-4</v>
      </c>
      <c r="C505" s="28">
        <f t="shared" si="266"/>
        <v>-4.9040511727078892E-2</v>
      </c>
      <c r="D505" s="28">
        <f t="shared" si="266"/>
        <v>0</v>
      </c>
      <c r="E505" s="28">
        <f t="shared" si="266"/>
        <v>-2.9126213592233011E-2</v>
      </c>
      <c r="F505" s="28">
        <f t="shared" si="266"/>
        <v>7.5187969924812026E-3</v>
      </c>
      <c r="G505" s="28">
        <f t="shared" si="266"/>
        <v>-3.5714285714285712E-2</v>
      </c>
      <c r="H505" s="28">
        <f t="shared" si="266"/>
        <v>-5.4393305439330547E-2</v>
      </c>
      <c r="I505" s="28">
        <f t="shared" si="233"/>
        <v>0</v>
      </c>
      <c r="J505" s="28">
        <f t="shared" si="242"/>
        <v>-4.3209876543209874E-2</v>
      </c>
      <c r="K505" s="28">
        <f t="shared" si="231"/>
        <v>0.15555555555555556</v>
      </c>
      <c r="L505" s="28">
        <f t="shared" ref="L505:Y505" si="268">(L237-L238)/L238</f>
        <v>0</v>
      </c>
      <c r="M505" s="28">
        <f t="shared" si="268"/>
        <v>0</v>
      </c>
      <c r="N505" s="28">
        <f t="shared" si="268"/>
        <v>0</v>
      </c>
      <c r="O505" s="28">
        <f t="shared" si="268"/>
        <v>0</v>
      </c>
      <c r="P505" s="28">
        <f t="shared" si="268"/>
        <v>-4.3478260869565216E-2</v>
      </c>
      <c r="Q505" s="28">
        <f t="shared" si="268"/>
        <v>5.0251256281407036E-3</v>
      </c>
      <c r="R505" s="28">
        <f t="shared" si="268"/>
        <v>0</v>
      </c>
      <c r="S505" s="28">
        <f t="shared" si="268"/>
        <v>0.06</v>
      </c>
      <c r="T505" s="28">
        <f t="shared" si="268"/>
        <v>-3.5087719298245612E-2</v>
      </c>
      <c r="U505" s="28">
        <f t="shared" si="268"/>
        <v>0</v>
      </c>
      <c r="V505" s="28">
        <f t="shared" si="268"/>
        <v>0</v>
      </c>
      <c r="W505" s="28">
        <f t="shared" si="268"/>
        <v>0</v>
      </c>
      <c r="X505" s="28">
        <f t="shared" si="268"/>
        <v>-3.7499999999999999E-2</v>
      </c>
      <c r="Y505" s="28">
        <f t="shared" si="268"/>
        <v>0</v>
      </c>
    </row>
    <row r="506" spans="1:25" x14ac:dyDescent="0.2">
      <c r="A506" s="16">
        <v>40458</v>
      </c>
      <c r="B506" s="28">
        <f t="shared" si="266"/>
        <v>2.8537346825790913E-4</v>
      </c>
      <c r="C506" s="28">
        <f t="shared" si="266"/>
        <v>-4.2857142857142858E-2</v>
      </c>
      <c r="D506" s="28">
        <f t="shared" si="266"/>
        <v>-5.4545454545454543E-2</v>
      </c>
      <c r="E506" s="28">
        <f t="shared" si="266"/>
        <v>4.0404040404040407E-2</v>
      </c>
      <c r="F506" s="28">
        <f t="shared" si="266"/>
        <v>-5.6737588652482268E-2</v>
      </c>
      <c r="G506" s="28">
        <f t="shared" si="266"/>
        <v>-3.4482758620689655E-2</v>
      </c>
      <c r="H506" s="28">
        <f t="shared" si="266"/>
        <v>-4.1666666666666666E-3</v>
      </c>
      <c r="I506" s="28">
        <f t="shared" si="233"/>
        <v>-4.7619047619047616E-2</v>
      </c>
      <c r="J506" s="28">
        <f t="shared" si="242"/>
        <v>1.2500000000000001E-2</v>
      </c>
      <c r="K506" s="28">
        <f t="shared" ref="K506:K534" si="269">(K238-K239)/K239</f>
        <v>-0.28000000000000003</v>
      </c>
      <c r="L506" s="28">
        <f t="shared" ref="L506:Y506" si="270">(L238-L239)/L239</f>
        <v>0</v>
      </c>
      <c r="M506" s="28">
        <f t="shared" si="270"/>
        <v>-2.7027027027027029E-2</v>
      </c>
      <c r="N506" s="28">
        <f t="shared" si="270"/>
        <v>0.24347826086956523</v>
      </c>
      <c r="O506" s="28">
        <f t="shared" si="270"/>
        <v>0</v>
      </c>
      <c r="P506" s="28">
        <f t="shared" si="270"/>
        <v>-1.7094017094017096E-2</v>
      </c>
      <c r="Q506" s="28">
        <f t="shared" si="270"/>
        <v>5.0505050505050509E-3</v>
      </c>
      <c r="R506" s="28">
        <f t="shared" si="270"/>
        <v>0</v>
      </c>
      <c r="S506" s="28">
        <f t="shared" si="270"/>
        <v>7.5268817204301078E-2</v>
      </c>
      <c r="T506" s="28">
        <f t="shared" si="270"/>
        <v>-3.3898305084745763E-2</v>
      </c>
      <c r="U506" s="28">
        <f t="shared" si="270"/>
        <v>2.2857142857142857E-2</v>
      </c>
      <c r="V506" s="28">
        <f t="shared" si="270"/>
        <v>0.38418079096045199</v>
      </c>
      <c r="W506" s="28">
        <f t="shared" si="270"/>
        <v>0</v>
      </c>
      <c r="X506" s="28">
        <f t="shared" si="270"/>
        <v>0</v>
      </c>
      <c r="Y506" s="28">
        <f t="shared" si="270"/>
        <v>0</v>
      </c>
    </row>
    <row r="507" spans="1:25" x14ac:dyDescent="0.2">
      <c r="A507" s="16">
        <v>40457</v>
      </c>
      <c r="B507" s="28">
        <f t="shared" si="266"/>
        <v>2.8545492952117789E-4</v>
      </c>
      <c r="C507" s="28">
        <f t="shared" si="266"/>
        <v>-1.6064257028112448E-2</v>
      </c>
      <c r="D507" s="28">
        <f t="shared" si="266"/>
        <v>5.7692307692307696E-2</v>
      </c>
      <c r="E507" s="28">
        <f t="shared" si="266"/>
        <v>-7.476635514018691E-2</v>
      </c>
      <c r="F507" s="28">
        <f t="shared" si="266"/>
        <v>-2.0833333333333332E-2</v>
      </c>
      <c r="G507" s="28">
        <f t="shared" si="266"/>
        <v>-1.1363636363636364E-2</v>
      </c>
      <c r="H507" s="28">
        <f t="shared" si="266"/>
        <v>2.1276595744680851E-2</v>
      </c>
      <c r="I507" s="28">
        <f t="shared" ref="I507:I534" si="271">(I239-I240)/I240</f>
        <v>0</v>
      </c>
      <c r="J507" s="28">
        <f t="shared" si="242"/>
        <v>-1.8404907975460124E-2</v>
      </c>
      <c r="K507" s="28">
        <f t="shared" si="269"/>
        <v>4.1666666666666664E-2</v>
      </c>
      <c r="L507" s="28">
        <f t="shared" ref="L507:Y507" si="272">(L239-L240)/L240</f>
        <v>0</v>
      </c>
      <c r="M507" s="28">
        <f t="shared" si="272"/>
        <v>5.7142857142857141E-2</v>
      </c>
      <c r="N507" s="28">
        <f t="shared" si="272"/>
        <v>4.5454545454545456E-2</v>
      </c>
      <c r="O507" s="28">
        <f t="shared" si="272"/>
        <v>0</v>
      </c>
      <c r="P507" s="28">
        <f t="shared" si="272"/>
        <v>-1.680672268907563E-2</v>
      </c>
      <c r="Q507" s="28">
        <f t="shared" si="272"/>
        <v>4.2105263157894736E-2</v>
      </c>
      <c r="R507" s="28">
        <f t="shared" si="272"/>
        <v>0</v>
      </c>
      <c r="S507" s="28">
        <f t="shared" si="272"/>
        <v>6.8965517241379309E-2</v>
      </c>
      <c r="T507" s="28">
        <f t="shared" si="272"/>
        <v>0</v>
      </c>
      <c r="U507" s="28">
        <f t="shared" si="272"/>
        <v>-3.8461538461538464E-2</v>
      </c>
      <c r="V507" s="28">
        <f t="shared" si="272"/>
        <v>-0.29199999999999998</v>
      </c>
      <c r="W507" s="28">
        <f t="shared" si="272"/>
        <v>0</v>
      </c>
      <c r="X507" s="28">
        <f t="shared" si="272"/>
        <v>5.2631578947368418E-2</v>
      </c>
      <c r="Y507" s="28">
        <f t="shared" si="272"/>
        <v>0</v>
      </c>
    </row>
    <row r="508" spans="1:25" x14ac:dyDescent="0.2">
      <c r="A508" s="16">
        <v>40456</v>
      </c>
      <c r="B508" s="28">
        <f t="shared" si="266"/>
        <v>2.8553643730476447E-4</v>
      </c>
      <c r="C508" s="28">
        <f t="shared" si="266"/>
        <v>-1.1904761904761904E-2</v>
      </c>
      <c r="D508" s="28">
        <f t="shared" si="266"/>
        <v>0</v>
      </c>
      <c r="E508" s="28">
        <f t="shared" si="266"/>
        <v>9.1836734693877556E-2</v>
      </c>
      <c r="F508" s="28">
        <f t="shared" si="266"/>
        <v>2.1276595744680851E-2</v>
      </c>
      <c r="G508" s="28">
        <f t="shared" si="266"/>
        <v>-2.2222222222222223E-2</v>
      </c>
      <c r="H508" s="28">
        <f t="shared" si="266"/>
        <v>3.5242290748898682E-2</v>
      </c>
      <c r="I508" s="28">
        <f t="shared" si="271"/>
        <v>0</v>
      </c>
      <c r="J508" s="28">
        <f t="shared" si="242"/>
        <v>1.8749999999999999E-2</v>
      </c>
      <c r="K508" s="28">
        <f t="shared" si="269"/>
        <v>3.4482758620689655E-2</v>
      </c>
      <c r="L508" s="28">
        <f t="shared" ref="L508:Y508" si="273">(L240-L241)/L241</f>
        <v>0</v>
      </c>
      <c r="M508" s="28">
        <f t="shared" si="273"/>
        <v>-2.7777777777777776E-2</v>
      </c>
      <c r="N508" s="28">
        <f t="shared" si="273"/>
        <v>-4.3478260869565216E-2</v>
      </c>
      <c r="O508" s="28">
        <f t="shared" si="273"/>
        <v>0</v>
      </c>
      <c r="P508" s="28">
        <f t="shared" si="273"/>
        <v>8.4745762711864406E-3</v>
      </c>
      <c r="Q508" s="28">
        <f t="shared" si="273"/>
        <v>-0.05</v>
      </c>
      <c r="R508" s="28">
        <f t="shared" si="273"/>
        <v>0</v>
      </c>
      <c r="S508" s="28">
        <f t="shared" si="273"/>
        <v>1.1627906976744186E-2</v>
      </c>
      <c r="T508" s="28">
        <f t="shared" si="273"/>
        <v>0</v>
      </c>
      <c r="U508" s="28">
        <f t="shared" si="273"/>
        <v>0.1165644171779141</v>
      </c>
      <c r="V508" s="28">
        <f t="shared" si="273"/>
        <v>4.1666666666666664E-2</v>
      </c>
      <c r="W508" s="28">
        <f t="shared" si="273"/>
        <v>0</v>
      </c>
      <c r="X508" s="28">
        <f t="shared" si="273"/>
        <v>0.1875</v>
      </c>
      <c r="Y508" s="28">
        <f t="shared" si="273"/>
        <v>0</v>
      </c>
    </row>
    <row r="509" spans="1:25" x14ac:dyDescent="0.2">
      <c r="A509" s="16">
        <v>40455</v>
      </c>
      <c r="B509" s="28">
        <f t="shared" si="266"/>
        <v>8.5734372052880968E-4</v>
      </c>
      <c r="C509" s="28">
        <f t="shared" si="266"/>
        <v>-1.1764705882352941E-2</v>
      </c>
      <c r="D509" s="28">
        <f t="shared" si="266"/>
        <v>0</v>
      </c>
      <c r="E509" s="28">
        <f t="shared" si="266"/>
        <v>-7.5471698113207544E-2</v>
      </c>
      <c r="F509" s="28">
        <f t="shared" si="266"/>
        <v>-2.0833333333333332E-2</v>
      </c>
      <c r="G509" s="28">
        <f t="shared" si="266"/>
        <v>0</v>
      </c>
      <c r="H509" s="28">
        <f t="shared" si="266"/>
        <v>-4.3859649122807015E-3</v>
      </c>
      <c r="I509" s="28">
        <f t="shared" si="271"/>
        <v>0</v>
      </c>
      <c r="J509" s="28">
        <f t="shared" si="242"/>
        <v>-1.2345679012345678E-2</v>
      </c>
      <c r="K509" s="28">
        <f t="shared" si="269"/>
        <v>-0.10077519379844961</v>
      </c>
      <c r="L509" s="28">
        <f t="shared" ref="L509:Y509" si="274">(L241-L242)/L242</f>
        <v>0</v>
      </c>
      <c r="M509" s="28">
        <f t="shared" si="274"/>
        <v>-0.04</v>
      </c>
      <c r="N509" s="28">
        <f t="shared" si="274"/>
        <v>0</v>
      </c>
      <c r="O509" s="28">
        <f t="shared" si="274"/>
        <v>0</v>
      </c>
      <c r="P509" s="28">
        <f t="shared" si="274"/>
        <v>-3.2786885245901641E-2</v>
      </c>
      <c r="Q509" s="28">
        <f t="shared" si="274"/>
        <v>5.2631578947368418E-2</v>
      </c>
      <c r="R509" s="28">
        <f t="shared" si="274"/>
        <v>0</v>
      </c>
      <c r="S509" s="28">
        <f t="shared" si="274"/>
        <v>0</v>
      </c>
      <c r="T509" s="28">
        <f t="shared" si="274"/>
        <v>-3.2786885245901641E-2</v>
      </c>
      <c r="U509" s="28">
        <f t="shared" si="274"/>
        <v>-4.1176470588235294E-2</v>
      </c>
      <c r="V509" s="28">
        <f t="shared" si="274"/>
        <v>-0.04</v>
      </c>
      <c r="W509" s="28">
        <f t="shared" si="274"/>
        <v>0</v>
      </c>
      <c r="X509" s="28">
        <f t="shared" si="274"/>
        <v>-0.15789473684210525</v>
      </c>
      <c r="Y509" s="28">
        <f t="shared" si="274"/>
        <v>-1.9607843137254902E-2</v>
      </c>
    </row>
    <row r="510" spans="1:25" x14ac:dyDescent="0.2">
      <c r="A510" s="16">
        <v>40452</v>
      </c>
      <c r="B510" s="28">
        <f t="shared" si="266"/>
        <v>2.8586293444019461E-4</v>
      </c>
      <c r="C510" s="28">
        <f t="shared" si="266"/>
        <v>-1.1627906976744186E-2</v>
      </c>
      <c r="D510" s="28">
        <f t="shared" si="266"/>
        <v>1.9607843137254902E-2</v>
      </c>
      <c r="E510" s="28">
        <f t="shared" si="266"/>
        <v>-9.3457943925233638E-3</v>
      </c>
      <c r="F510" s="28">
        <f t="shared" si="266"/>
        <v>-6.8965517241379309E-3</v>
      </c>
      <c r="G510" s="28">
        <f t="shared" si="266"/>
        <v>0</v>
      </c>
      <c r="H510" s="28">
        <f t="shared" si="266"/>
        <v>8.8495575221238937E-3</v>
      </c>
      <c r="I510" s="28">
        <f t="shared" si="271"/>
        <v>0</v>
      </c>
      <c r="J510" s="28">
        <f t="shared" si="242"/>
        <v>0</v>
      </c>
      <c r="K510" s="28">
        <f t="shared" si="269"/>
        <v>0.4175824175824176</v>
      </c>
      <c r="L510" s="28">
        <f t="shared" ref="L510:Y510" si="275">(L242-L243)/L243</f>
        <v>0</v>
      </c>
      <c r="M510" s="28">
        <f t="shared" si="275"/>
        <v>1.3513513513513514E-2</v>
      </c>
      <c r="N510" s="28">
        <f t="shared" si="275"/>
        <v>0</v>
      </c>
      <c r="O510" s="28">
        <f t="shared" si="275"/>
        <v>0</v>
      </c>
      <c r="P510" s="28">
        <f t="shared" si="275"/>
        <v>2.5210084033613446E-2</v>
      </c>
      <c r="Q510" s="28">
        <f t="shared" si="275"/>
        <v>-0.05</v>
      </c>
      <c r="R510" s="28">
        <f t="shared" si="275"/>
        <v>0</v>
      </c>
      <c r="S510" s="28">
        <f t="shared" si="275"/>
        <v>0</v>
      </c>
      <c r="T510" s="28">
        <f t="shared" si="275"/>
        <v>0</v>
      </c>
      <c r="U510" s="28">
        <f t="shared" si="275"/>
        <v>-3.4090909090909088E-2</v>
      </c>
      <c r="V510" s="28">
        <f t="shared" si="275"/>
        <v>0</v>
      </c>
      <c r="W510" s="28">
        <f t="shared" si="275"/>
        <v>0</v>
      </c>
      <c r="X510" s="28">
        <f t="shared" si="275"/>
        <v>0</v>
      </c>
      <c r="Y510" s="28">
        <f t="shared" si="275"/>
        <v>0.02</v>
      </c>
    </row>
    <row r="511" spans="1:25" x14ac:dyDescent="0.2">
      <c r="A511" s="16">
        <v>40451</v>
      </c>
      <c r="B511" s="28">
        <f t="shared" si="266"/>
        <v>2.8594467542419894E-4</v>
      </c>
      <c r="C511" s="28">
        <f t="shared" si="266"/>
        <v>3.406813627254509E-2</v>
      </c>
      <c r="D511" s="28">
        <f t="shared" si="266"/>
        <v>0</v>
      </c>
      <c r="E511" s="28">
        <f t="shared" si="266"/>
        <v>0</v>
      </c>
      <c r="F511" s="28">
        <f t="shared" si="266"/>
        <v>-6.8493150684931503E-3</v>
      </c>
      <c r="G511" s="28">
        <f t="shared" si="266"/>
        <v>7.1428571428571425E-2</v>
      </c>
      <c r="H511" s="28">
        <f t="shared" si="266"/>
        <v>-1.7391304347826087E-2</v>
      </c>
      <c r="I511" s="28">
        <f t="shared" si="271"/>
        <v>0</v>
      </c>
      <c r="J511" s="28">
        <f t="shared" si="242"/>
        <v>-1.2195121951219513E-2</v>
      </c>
      <c r="K511" s="28">
        <f t="shared" si="269"/>
        <v>0</v>
      </c>
      <c r="L511" s="28">
        <f t="shared" ref="L511:Y511" si="276">(L243-L244)/L244</f>
        <v>0</v>
      </c>
      <c r="M511" s="28">
        <f t="shared" si="276"/>
        <v>-1.3333333333333334E-2</v>
      </c>
      <c r="N511" s="28">
        <f t="shared" si="276"/>
        <v>0</v>
      </c>
      <c r="O511" s="28">
        <f t="shared" si="276"/>
        <v>0</v>
      </c>
      <c r="P511" s="28">
        <f t="shared" si="276"/>
        <v>-4.0322580645161289E-2</v>
      </c>
      <c r="Q511" s="28">
        <f t="shared" si="276"/>
        <v>0</v>
      </c>
      <c r="R511" s="28">
        <f t="shared" si="276"/>
        <v>0</v>
      </c>
      <c r="S511" s="28">
        <f t="shared" si="276"/>
        <v>0</v>
      </c>
      <c r="T511" s="28">
        <f t="shared" si="276"/>
        <v>1.6666666666666666E-2</v>
      </c>
      <c r="U511" s="28">
        <f t="shared" si="276"/>
        <v>-7.3684210526315783E-2</v>
      </c>
      <c r="V511" s="28">
        <f t="shared" si="276"/>
        <v>0</v>
      </c>
      <c r="W511" s="28">
        <f t="shared" si="276"/>
        <v>0</v>
      </c>
      <c r="X511" s="28">
        <f t="shared" si="276"/>
        <v>0.1875</v>
      </c>
      <c r="Y511" s="28">
        <f t="shared" si="276"/>
        <v>-1.9607843137254902E-2</v>
      </c>
    </row>
    <row r="512" spans="1:25" x14ac:dyDescent="0.2">
      <c r="A512" s="16">
        <v>40450</v>
      </c>
      <c r="B512" s="28">
        <f t="shared" si="266"/>
        <v>2.8602646316837235E-4</v>
      </c>
      <c r="C512" s="28">
        <f t="shared" si="266"/>
        <v>4.6121593291404611E-2</v>
      </c>
      <c r="D512" s="28">
        <f t="shared" si="266"/>
        <v>0</v>
      </c>
      <c r="E512" s="28">
        <f t="shared" si="266"/>
        <v>0</v>
      </c>
      <c r="F512" s="28">
        <f t="shared" si="266"/>
        <v>-6.8027210884353739E-3</v>
      </c>
      <c r="G512" s="28">
        <f t="shared" si="266"/>
        <v>0.05</v>
      </c>
      <c r="H512" s="28">
        <f t="shared" si="266"/>
        <v>8.771929824561403E-3</v>
      </c>
      <c r="I512" s="28">
        <f t="shared" si="271"/>
        <v>2.4390243902439025E-2</v>
      </c>
      <c r="J512" s="28">
        <f t="shared" si="242"/>
        <v>1.2345679012345678E-2</v>
      </c>
      <c r="K512" s="28">
        <f t="shared" si="269"/>
        <v>-1.0869565217391304E-2</v>
      </c>
      <c r="L512" s="28">
        <f t="shared" ref="L512:Y512" si="277">(L244-L245)/L245</f>
        <v>0</v>
      </c>
      <c r="M512" s="28">
        <f t="shared" si="277"/>
        <v>1.3513513513513514E-2</v>
      </c>
      <c r="N512" s="28">
        <f t="shared" si="277"/>
        <v>9.5238095238095233E-2</v>
      </c>
      <c r="O512" s="28">
        <f t="shared" si="277"/>
        <v>0</v>
      </c>
      <c r="P512" s="28">
        <f t="shared" si="277"/>
        <v>0.11711711711711711</v>
      </c>
      <c r="Q512" s="28">
        <f t="shared" si="277"/>
        <v>0</v>
      </c>
      <c r="R512" s="28">
        <f t="shared" si="277"/>
        <v>0</v>
      </c>
      <c r="S512" s="28">
        <f t="shared" si="277"/>
        <v>1.1764705882352941E-2</v>
      </c>
      <c r="T512" s="28">
        <f t="shared" si="277"/>
        <v>3.4482758620689655E-2</v>
      </c>
      <c r="U512" s="28">
        <f t="shared" si="277"/>
        <v>4.9723756906077346E-2</v>
      </c>
      <c r="V512" s="28">
        <f t="shared" si="277"/>
        <v>0</v>
      </c>
      <c r="W512" s="28">
        <f t="shared" si="277"/>
        <v>0</v>
      </c>
      <c r="X512" s="28">
        <f t="shared" si="277"/>
        <v>-0.1111111111111111</v>
      </c>
      <c r="Y512" s="28">
        <f t="shared" si="277"/>
        <v>0.02</v>
      </c>
    </row>
    <row r="513" spans="1:25" x14ac:dyDescent="0.2">
      <c r="A513" s="16">
        <v>40449</v>
      </c>
      <c r="B513" s="28">
        <f t="shared" si="266"/>
        <v>2.8610829771285028E-4</v>
      </c>
      <c r="C513" s="28">
        <f t="shared" si="266"/>
        <v>-2.6530612244897958E-2</v>
      </c>
      <c r="D513" s="28">
        <f t="shared" si="266"/>
        <v>0</v>
      </c>
      <c r="E513" s="28">
        <f t="shared" si="266"/>
        <v>-9.2592592592592587E-3</v>
      </c>
      <c r="F513" s="28">
        <f t="shared" si="266"/>
        <v>-0.10365853658536585</v>
      </c>
      <c r="G513" s="28">
        <f t="shared" si="266"/>
        <v>-3.614457831325301E-2</v>
      </c>
      <c r="H513" s="28">
        <f t="shared" si="266"/>
        <v>4.4052863436123352E-3</v>
      </c>
      <c r="I513" s="28">
        <f t="shared" si="271"/>
        <v>2.5000000000000001E-2</v>
      </c>
      <c r="J513" s="28">
        <f t="shared" si="242"/>
        <v>6.2111801242236021E-3</v>
      </c>
      <c r="K513" s="28">
        <f t="shared" si="269"/>
        <v>-0.17117117117117117</v>
      </c>
      <c r="L513" s="28">
        <f t="shared" ref="L513:Y513" si="278">(L245-L246)/L246</f>
        <v>0</v>
      </c>
      <c r="M513" s="28">
        <f t="shared" si="278"/>
        <v>1.3698630136986301E-2</v>
      </c>
      <c r="N513" s="28">
        <f t="shared" si="278"/>
        <v>0</v>
      </c>
      <c r="O513" s="28">
        <f t="shared" si="278"/>
        <v>0</v>
      </c>
      <c r="P513" s="28">
        <f t="shared" si="278"/>
        <v>-5.9322033898305086E-2</v>
      </c>
      <c r="Q513" s="28">
        <f t="shared" si="278"/>
        <v>-2.4390243902439025E-2</v>
      </c>
      <c r="R513" s="28">
        <f t="shared" si="278"/>
        <v>0</v>
      </c>
      <c r="S513" s="28">
        <f t="shared" si="278"/>
        <v>0</v>
      </c>
      <c r="T513" s="28">
        <f t="shared" si="278"/>
        <v>3.5714285714285712E-2</v>
      </c>
      <c r="U513" s="28">
        <f t="shared" si="278"/>
        <v>-8.5858585858585856E-2</v>
      </c>
      <c r="V513" s="28">
        <f t="shared" si="278"/>
        <v>-7.407407407407407E-2</v>
      </c>
      <c r="W513" s="28">
        <f t="shared" si="278"/>
        <v>0</v>
      </c>
      <c r="X513" s="28">
        <f t="shared" si="278"/>
        <v>-0.04</v>
      </c>
      <c r="Y513" s="28">
        <f t="shared" si="278"/>
        <v>0</v>
      </c>
    </row>
    <row r="514" spans="1:25" x14ac:dyDescent="0.2">
      <c r="A514" s="16">
        <v>40448</v>
      </c>
      <c r="B514" s="28">
        <f t="shared" ref="B514:H523" si="279">(B246-B247)/B247</f>
        <v>8.5906224765046476E-4</v>
      </c>
      <c r="C514" s="28">
        <f t="shared" si="279"/>
        <v>-0.02</v>
      </c>
      <c r="D514" s="28">
        <f t="shared" si="279"/>
        <v>0</v>
      </c>
      <c r="E514" s="28">
        <f t="shared" si="279"/>
        <v>-3.5714285714285712E-2</v>
      </c>
      <c r="F514" s="28">
        <f t="shared" si="279"/>
        <v>1.8633540372670808E-2</v>
      </c>
      <c r="G514" s="28">
        <f t="shared" si="279"/>
        <v>-2.3529411764705882E-2</v>
      </c>
      <c r="H514" s="28">
        <f t="shared" si="279"/>
        <v>-2.9914529914529916E-2</v>
      </c>
      <c r="I514" s="28">
        <f t="shared" si="271"/>
        <v>-9.0909090909090912E-2</v>
      </c>
      <c r="J514" s="28">
        <f t="shared" si="242"/>
        <v>-4.1666666666666664E-2</v>
      </c>
      <c r="K514" s="28">
        <f t="shared" si="269"/>
        <v>0.33734939759036142</v>
      </c>
      <c r="L514" s="28">
        <f t="shared" ref="L514:Y514" si="280">(L246-L247)/L247</f>
        <v>0</v>
      </c>
      <c r="M514" s="28">
        <f t="shared" si="280"/>
        <v>-3.9473684210526314E-2</v>
      </c>
      <c r="N514" s="28">
        <f t="shared" si="280"/>
        <v>-8.6956521739130432E-2</v>
      </c>
      <c r="O514" s="28">
        <f t="shared" si="280"/>
        <v>-1.0638297872340425E-2</v>
      </c>
      <c r="P514" s="28">
        <f t="shared" si="280"/>
        <v>-6.3492063492063489E-2</v>
      </c>
      <c r="Q514" s="28">
        <f t="shared" si="280"/>
        <v>2.5000000000000001E-2</v>
      </c>
      <c r="R514" s="28">
        <f t="shared" si="280"/>
        <v>-0.35</v>
      </c>
      <c r="S514" s="28">
        <f t="shared" si="280"/>
        <v>0</v>
      </c>
      <c r="T514" s="28">
        <f t="shared" si="280"/>
        <v>-3.4482758620689655E-2</v>
      </c>
      <c r="U514" s="28">
        <f t="shared" si="280"/>
        <v>6.4516129032258063E-2</v>
      </c>
      <c r="V514" s="28">
        <f t="shared" si="280"/>
        <v>0.10204081632653061</v>
      </c>
      <c r="W514" s="28">
        <f t="shared" si="280"/>
        <v>0</v>
      </c>
      <c r="X514" s="28">
        <f t="shared" si="280"/>
        <v>-1.3157894736842105E-2</v>
      </c>
      <c r="Y514" s="28">
        <f t="shared" si="280"/>
        <v>-1.9607843137254902E-2</v>
      </c>
    </row>
    <row r="515" spans="1:25" x14ac:dyDescent="0.2">
      <c r="A515" s="16">
        <v>40445</v>
      </c>
      <c r="B515" s="28">
        <f t="shared" si="279"/>
        <v>2.86436104698125E-4</v>
      </c>
      <c r="C515" s="28">
        <f t="shared" si="279"/>
        <v>-3.6608863198458574E-2</v>
      </c>
      <c r="D515" s="28">
        <f t="shared" si="279"/>
        <v>-1.9230769230769232E-2</v>
      </c>
      <c r="E515" s="28">
        <f t="shared" si="279"/>
        <v>-1.7543859649122806E-2</v>
      </c>
      <c r="F515" s="28">
        <f t="shared" si="279"/>
        <v>0</v>
      </c>
      <c r="G515" s="28">
        <f t="shared" si="279"/>
        <v>-2.2988505747126436E-2</v>
      </c>
      <c r="H515" s="28">
        <f t="shared" si="279"/>
        <v>-8.4745762711864406E-3</v>
      </c>
      <c r="I515" s="28">
        <f t="shared" si="271"/>
        <v>0</v>
      </c>
      <c r="J515" s="28">
        <f t="shared" ref="J515:J534" si="281">(J247-J248)/J248</f>
        <v>-5.9171597633136093E-3</v>
      </c>
      <c r="K515" s="28">
        <f t="shared" si="269"/>
        <v>-0.1941747572815534</v>
      </c>
      <c r="L515" s="28">
        <f t="shared" ref="L515:Y515" si="282">(L247-L248)/L248</f>
        <v>0</v>
      </c>
      <c r="M515" s="28">
        <f t="shared" si="282"/>
        <v>0</v>
      </c>
      <c r="N515" s="28">
        <f t="shared" si="282"/>
        <v>0.13861386138613863</v>
      </c>
      <c r="O515" s="28">
        <f t="shared" si="282"/>
        <v>-2.0833333333333332E-2</v>
      </c>
      <c r="P515" s="28">
        <f t="shared" si="282"/>
        <v>-3.0769230769230771E-2</v>
      </c>
      <c r="Q515" s="28">
        <f t="shared" si="282"/>
        <v>-2.4390243902439025E-2</v>
      </c>
      <c r="R515" s="28">
        <f t="shared" si="282"/>
        <v>0</v>
      </c>
      <c r="S515" s="28">
        <f t="shared" si="282"/>
        <v>-1.1627906976744186E-2</v>
      </c>
      <c r="T515" s="28">
        <f t="shared" si="282"/>
        <v>-1.6949152542372881E-2</v>
      </c>
      <c r="U515" s="28">
        <f t="shared" si="282"/>
        <v>-6.0606060606060608E-2</v>
      </c>
      <c r="V515" s="28">
        <f t="shared" si="282"/>
        <v>0.38418079096045199</v>
      </c>
      <c r="W515" s="28">
        <f t="shared" si="282"/>
        <v>0</v>
      </c>
      <c r="X515" s="28">
        <f t="shared" si="282"/>
        <v>1.3333333333333334E-2</v>
      </c>
      <c r="Y515" s="28">
        <f t="shared" si="282"/>
        <v>0.02</v>
      </c>
    </row>
    <row r="516" spans="1:25" x14ac:dyDescent="0.2">
      <c r="A516" s="16">
        <v>40444</v>
      </c>
      <c r="B516" s="28">
        <f t="shared" si="279"/>
        <v>2.8651817384776717E-4</v>
      </c>
      <c r="C516" s="28">
        <f t="shared" si="279"/>
        <v>0</v>
      </c>
      <c r="D516" s="28">
        <f t="shared" si="279"/>
        <v>0</v>
      </c>
      <c r="E516" s="28">
        <f t="shared" si="279"/>
        <v>1.7857142857142856E-2</v>
      </c>
      <c r="F516" s="28">
        <f t="shared" si="279"/>
        <v>-6.1728395061728392E-3</v>
      </c>
      <c r="G516" s="28">
        <f t="shared" si="279"/>
        <v>-1.1363636363636364E-2</v>
      </c>
      <c r="H516" s="28">
        <f t="shared" si="279"/>
        <v>0</v>
      </c>
      <c r="I516" s="28">
        <f t="shared" si="271"/>
        <v>2.3255813953488372E-2</v>
      </c>
      <c r="J516" s="28">
        <f t="shared" si="281"/>
        <v>0</v>
      </c>
      <c r="K516" s="28">
        <f t="shared" si="269"/>
        <v>-0.11965811965811966</v>
      </c>
      <c r="L516" s="28">
        <f t="shared" ref="L516:Y516" si="283">(L248-L249)/L249</f>
        <v>0</v>
      </c>
      <c r="M516" s="28">
        <f t="shared" si="283"/>
        <v>0</v>
      </c>
      <c r="N516" s="28">
        <f t="shared" si="283"/>
        <v>-0.12173913043478261</v>
      </c>
      <c r="O516" s="28">
        <f t="shared" si="283"/>
        <v>0</v>
      </c>
      <c r="P516" s="28">
        <f t="shared" si="283"/>
        <v>-2.2556390977443608E-2</v>
      </c>
      <c r="Q516" s="28">
        <f t="shared" si="283"/>
        <v>2.5000000000000001E-2</v>
      </c>
      <c r="R516" s="28">
        <f t="shared" si="283"/>
        <v>0.53846153846153844</v>
      </c>
      <c r="S516" s="28">
        <f t="shared" si="283"/>
        <v>2.3809523809523808E-2</v>
      </c>
      <c r="T516" s="28">
        <f t="shared" si="283"/>
        <v>-3.2786885245901641E-2</v>
      </c>
      <c r="U516" s="28">
        <f t="shared" si="283"/>
        <v>5.8823529411764705E-2</v>
      </c>
      <c r="V516" s="28">
        <f t="shared" si="283"/>
        <v>-0.23043478260869565</v>
      </c>
      <c r="W516" s="28">
        <f t="shared" si="283"/>
        <v>0</v>
      </c>
      <c r="X516" s="28">
        <f t="shared" si="283"/>
        <v>0</v>
      </c>
      <c r="Y516" s="28">
        <f t="shared" si="283"/>
        <v>0</v>
      </c>
    </row>
    <row r="517" spans="1:25" x14ac:dyDescent="0.2">
      <c r="A517" s="16">
        <v>40443</v>
      </c>
      <c r="B517" s="28">
        <f t="shared" si="279"/>
        <v>2.8660029003949353E-4</v>
      </c>
      <c r="C517" s="28">
        <f t="shared" si="279"/>
        <v>-1.890359168241966E-2</v>
      </c>
      <c r="D517" s="28">
        <f t="shared" si="279"/>
        <v>1.9607843137254902E-2</v>
      </c>
      <c r="E517" s="28">
        <f t="shared" si="279"/>
        <v>3.7037037037037035E-2</v>
      </c>
      <c r="F517" s="28">
        <f t="shared" si="279"/>
        <v>-1.2195121951219513E-2</v>
      </c>
      <c r="G517" s="28">
        <f t="shared" si="279"/>
        <v>-2.2222222222222223E-2</v>
      </c>
      <c r="H517" s="28">
        <f t="shared" si="279"/>
        <v>-2.4793388429752067E-2</v>
      </c>
      <c r="I517" s="28">
        <f t="shared" si="271"/>
        <v>-2.2727272727272728E-2</v>
      </c>
      <c r="J517" s="28">
        <f t="shared" si="281"/>
        <v>0</v>
      </c>
      <c r="K517" s="28">
        <f t="shared" si="269"/>
        <v>0</v>
      </c>
      <c r="L517" s="28">
        <f t="shared" ref="L517:Y517" si="284">(L249-L250)/L250</f>
        <v>0</v>
      </c>
      <c r="M517" s="28">
        <f t="shared" si="284"/>
        <v>-1.2987012987012988E-2</v>
      </c>
      <c r="N517" s="28">
        <f t="shared" si="284"/>
        <v>-0.3235294117647059</v>
      </c>
      <c r="O517" s="28">
        <f t="shared" si="284"/>
        <v>1.0526315789473684E-2</v>
      </c>
      <c r="P517" s="28">
        <f t="shared" si="284"/>
        <v>7.575757575757576E-3</v>
      </c>
      <c r="Q517" s="28">
        <f t="shared" si="284"/>
        <v>0.11731843575418995</v>
      </c>
      <c r="R517" s="28">
        <f t="shared" si="284"/>
        <v>-0.35</v>
      </c>
      <c r="S517" s="28">
        <f t="shared" si="284"/>
        <v>-2.3255813953488372E-2</v>
      </c>
      <c r="T517" s="28">
        <f t="shared" si="284"/>
        <v>0</v>
      </c>
      <c r="U517" s="28">
        <f t="shared" si="284"/>
        <v>-3.1088082901554404E-2</v>
      </c>
      <c r="V517" s="28">
        <f t="shared" si="284"/>
        <v>0.29943502824858759</v>
      </c>
      <c r="W517" s="28">
        <f t="shared" si="284"/>
        <v>0</v>
      </c>
      <c r="X517" s="28">
        <f t="shared" si="284"/>
        <v>0</v>
      </c>
      <c r="Y517" s="28">
        <f t="shared" si="284"/>
        <v>0</v>
      </c>
    </row>
    <row r="518" spans="1:25" x14ac:dyDescent="0.2">
      <c r="A518" s="16">
        <v>40442</v>
      </c>
      <c r="B518" s="28">
        <f t="shared" si="279"/>
        <v>2.8668245331376247E-4</v>
      </c>
      <c r="C518" s="28">
        <f t="shared" si="279"/>
        <v>-1.3059701492537313E-2</v>
      </c>
      <c r="D518" s="28">
        <f t="shared" si="279"/>
        <v>0</v>
      </c>
      <c r="E518" s="28">
        <f t="shared" si="279"/>
        <v>-5.2631578947368418E-2</v>
      </c>
      <c r="F518" s="28">
        <f t="shared" si="279"/>
        <v>6.1349693251533744E-3</v>
      </c>
      <c r="G518" s="28">
        <f t="shared" si="279"/>
        <v>-2.1739130434782608E-2</v>
      </c>
      <c r="H518" s="28">
        <f t="shared" si="279"/>
        <v>2.1097046413502109E-2</v>
      </c>
      <c r="I518" s="28">
        <f t="shared" si="271"/>
        <v>0</v>
      </c>
      <c r="J518" s="28">
        <f t="shared" si="281"/>
        <v>-5.8823529411764705E-3</v>
      </c>
      <c r="K518" s="28">
        <f t="shared" si="269"/>
        <v>-6.4000000000000001E-2</v>
      </c>
      <c r="L518" s="28">
        <f t="shared" ref="L518:Y518" si="285">(L250-L251)/L251</f>
        <v>-3.7037037037037035E-2</v>
      </c>
      <c r="M518" s="28">
        <f t="shared" si="285"/>
        <v>-1.282051282051282E-2</v>
      </c>
      <c r="N518" s="28">
        <f t="shared" si="285"/>
        <v>0.78947368421052633</v>
      </c>
      <c r="O518" s="28">
        <f t="shared" si="285"/>
        <v>-1.0416666666666666E-2</v>
      </c>
      <c r="P518" s="28">
        <f t="shared" si="285"/>
        <v>-7.5187969924812026E-3</v>
      </c>
      <c r="Q518" s="28">
        <f t="shared" si="285"/>
        <v>-1.1049723756906077E-2</v>
      </c>
      <c r="R518" s="28">
        <f t="shared" si="285"/>
        <v>0</v>
      </c>
      <c r="S518" s="28">
        <f t="shared" si="285"/>
        <v>0</v>
      </c>
      <c r="T518" s="28">
        <f t="shared" si="285"/>
        <v>0</v>
      </c>
      <c r="U518" s="28">
        <f t="shared" si="285"/>
        <v>0</v>
      </c>
      <c r="V518" s="28">
        <f t="shared" si="285"/>
        <v>0</v>
      </c>
      <c r="W518" s="28">
        <f t="shared" si="285"/>
        <v>0</v>
      </c>
      <c r="X518" s="28">
        <f t="shared" si="285"/>
        <v>-6.25E-2</v>
      </c>
      <c r="Y518" s="28">
        <f t="shared" si="285"/>
        <v>0</v>
      </c>
    </row>
    <row r="519" spans="1:25" x14ac:dyDescent="0.2">
      <c r="A519" s="16">
        <v>40441</v>
      </c>
      <c r="B519" s="28">
        <f t="shared" si="279"/>
        <v>8.6078767811131711E-4</v>
      </c>
      <c r="C519" s="28">
        <f t="shared" si="279"/>
        <v>2.2900763358778626E-2</v>
      </c>
      <c r="D519" s="28">
        <f t="shared" si="279"/>
        <v>-1.9230769230769232E-2</v>
      </c>
      <c r="E519" s="28">
        <f t="shared" si="279"/>
        <v>-3.3898305084745763E-2</v>
      </c>
      <c r="F519" s="28">
        <f t="shared" si="279"/>
        <v>6.1728395061728392E-3</v>
      </c>
      <c r="G519" s="28">
        <f t="shared" si="279"/>
        <v>1.098901098901099E-2</v>
      </c>
      <c r="H519" s="28">
        <f t="shared" si="279"/>
        <v>-1.2500000000000001E-2</v>
      </c>
      <c r="I519" s="28">
        <f t="shared" si="271"/>
        <v>2.3255813953488372E-2</v>
      </c>
      <c r="J519" s="28">
        <f t="shared" si="281"/>
        <v>1.1904761904761904E-2</v>
      </c>
      <c r="K519" s="28">
        <f t="shared" si="269"/>
        <v>0</v>
      </c>
      <c r="L519" s="28">
        <f t="shared" ref="L519:Y519" si="286">(L251-L252)/L252</f>
        <v>0</v>
      </c>
      <c r="M519" s="28">
        <f t="shared" si="286"/>
        <v>0</v>
      </c>
      <c r="N519" s="28">
        <f t="shared" si="286"/>
        <v>-0.26356589147286824</v>
      </c>
      <c r="O519" s="28">
        <f t="shared" si="286"/>
        <v>0</v>
      </c>
      <c r="P519" s="28">
        <f t="shared" si="286"/>
        <v>2.3076923076923078E-2</v>
      </c>
      <c r="Q519" s="28">
        <f t="shared" si="286"/>
        <v>5.5555555555555558E-3</v>
      </c>
      <c r="R519" s="28">
        <f t="shared" si="286"/>
        <v>0</v>
      </c>
      <c r="S519" s="28">
        <f t="shared" si="286"/>
        <v>8.8607594936708861E-2</v>
      </c>
      <c r="T519" s="28">
        <f t="shared" si="286"/>
        <v>0</v>
      </c>
      <c r="U519" s="28">
        <f t="shared" si="286"/>
        <v>-5.1546391752577319E-3</v>
      </c>
      <c r="V519" s="28">
        <f t="shared" si="286"/>
        <v>-0.13658536585365855</v>
      </c>
      <c r="W519" s="28">
        <f t="shared" si="286"/>
        <v>0</v>
      </c>
      <c r="X519" s="28">
        <f t="shared" si="286"/>
        <v>0</v>
      </c>
      <c r="Y519" s="28">
        <f t="shared" si="286"/>
        <v>-1.9607843137254902E-2</v>
      </c>
    </row>
    <row r="520" spans="1:25" x14ac:dyDescent="0.2">
      <c r="A520" s="16">
        <v>40438</v>
      </c>
      <c r="B520" s="28">
        <f t="shared" si="279"/>
        <v>2.8701157804705846E-4</v>
      </c>
      <c r="C520" s="28">
        <f t="shared" si="279"/>
        <v>0</v>
      </c>
      <c r="D520" s="28">
        <f t="shared" si="279"/>
        <v>0</v>
      </c>
      <c r="E520" s="28">
        <f t="shared" si="279"/>
        <v>0</v>
      </c>
      <c r="F520" s="28">
        <f t="shared" si="279"/>
        <v>0</v>
      </c>
      <c r="G520" s="28">
        <f t="shared" si="279"/>
        <v>0</v>
      </c>
      <c r="H520" s="28">
        <f t="shared" si="279"/>
        <v>0</v>
      </c>
      <c r="I520" s="28">
        <f t="shared" si="271"/>
        <v>0</v>
      </c>
      <c r="J520" s="28">
        <f t="shared" si="281"/>
        <v>0</v>
      </c>
      <c r="K520" s="28">
        <f t="shared" si="269"/>
        <v>0</v>
      </c>
      <c r="L520" s="28">
        <f t="shared" ref="L520:Y520" si="287">(L252-L253)/L253</f>
        <v>0</v>
      </c>
      <c r="M520" s="28">
        <f t="shared" si="287"/>
        <v>0</v>
      </c>
      <c r="N520" s="28">
        <f t="shared" si="287"/>
        <v>0</v>
      </c>
      <c r="O520" s="28">
        <f t="shared" si="287"/>
        <v>0</v>
      </c>
      <c r="P520" s="28">
        <f t="shared" si="287"/>
        <v>0</v>
      </c>
      <c r="Q520" s="28">
        <f t="shared" si="287"/>
        <v>0</v>
      </c>
      <c r="R520" s="28">
        <f t="shared" si="287"/>
        <v>0</v>
      </c>
      <c r="S520" s="28">
        <f t="shared" si="287"/>
        <v>0</v>
      </c>
      <c r="T520" s="28">
        <f t="shared" si="287"/>
        <v>0</v>
      </c>
      <c r="U520" s="28">
        <f t="shared" si="287"/>
        <v>0</v>
      </c>
      <c r="V520" s="28">
        <f t="shared" si="287"/>
        <v>0</v>
      </c>
      <c r="W520" s="28">
        <f t="shared" si="287"/>
        <v>0</v>
      </c>
      <c r="X520" s="28">
        <f t="shared" si="287"/>
        <v>0</v>
      </c>
      <c r="Y520" s="28">
        <f t="shared" si="287"/>
        <v>0</v>
      </c>
    </row>
    <row r="521" spans="1:25" x14ac:dyDescent="0.2">
      <c r="A521" s="16">
        <v>40437</v>
      </c>
      <c r="B521" s="28">
        <f t="shared" si="279"/>
        <v>2.8709397734254331E-4</v>
      </c>
      <c r="C521" s="28">
        <f t="shared" si="279"/>
        <v>3.968253968253968E-2</v>
      </c>
      <c r="D521" s="28">
        <f t="shared" si="279"/>
        <v>0</v>
      </c>
      <c r="E521" s="28">
        <f t="shared" si="279"/>
        <v>5.3571428571428568E-2</v>
      </c>
      <c r="F521" s="28">
        <f t="shared" si="279"/>
        <v>-6.1349693251533744E-3</v>
      </c>
      <c r="G521" s="28">
        <f t="shared" si="279"/>
        <v>0</v>
      </c>
      <c r="H521" s="28">
        <f t="shared" si="279"/>
        <v>0</v>
      </c>
      <c r="I521" s="28">
        <f t="shared" si="271"/>
        <v>-2.2727272727272728E-2</v>
      </c>
      <c r="J521" s="28">
        <f t="shared" si="281"/>
        <v>5.9880239520958087E-3</v>
      </c>
      <c r="K521" s="28">
        <f t="shared" si="269"/>
        <v>4.1666666666666664E-2</v>
      </c>
      <c r="L521" s="28">
        <f t="shared" ref="L521:Y521" si="288">(L253-L254)/L254</f>
        <v>-7.3529411764705881E-3</v>
      </c>
      <c r="M521" s="28">
        <f t="shared" si="288"/>
        <v>1.2987012987012988E-2</v>
      </c>
      <c r="N521" s="28">
        <f t="shared" si="288"/>
        <v>0.28999999999999998</v>
      </c>
      <c r="O521" s="28">
        <f t="shared" si="288"/>
        <v>0</v>
      </c>
      <c r="P521" s="28">
        <f t="shared" si="288"/>
        <v>1.5625E-2</v>
      </c>
      <c r="Q521" s="28">
        <f t="shared" si="288"/>
        <v>5.5865921787709499E-3</v>
      </c>
      <c r="R521" s="28">
        <f t="shared" si="288"/>
        <v>0.25</v>
      </c>
      <c r="S521" s="28">
        <f t="shared" si="288"/>
        <v>-1.2500000000000001E-2</v>
      </c>
      <c r="T521" s="28">
        <f t="shared" si="288"/>
        <v>5.1724137931034482E-2</v>
      </c>
      <c r="U521" s="28">
        <f t="shared" si="288"/>
        <v>-0.03</v>
      </c>
      <c r="V521" s="28">
        <f t="shared" si="288"/>
        <v>-0.18</v>
      </c>
      <c r="W521" s="28">
        <f t="shared" si="288"/>
        <v>0</v>
      </c>
      <c r="X521" s="28">
        <f t="shared" si="288"/>
        <v>0</v>
      </c>
      <c r="Y521" s="28">
        <f t="shared" si="288"/>
        <v>0.02</v>
      </c>
    </row>
    <row r="522" spans="1:25" x14ac:dyDescent="0.2">
      <c r="A522" s="16">
        <v>40436</v>
      </c>
      <c r="B522" s="28">
        <f t="shared" si="279"/>
        <v>2.8717642396429823E-4</v>
      </c>
      <c r="C522" s="28">
        <f t="shared" si="279"/>
        <v>8.0000000000000002E-3</v>
      </c>
      <c r="D522" s="28">
        <f t="shared" si="279"/>
        <v>1.9607843137254902E-2</v>
      </c>
      <c r="E522" s="28">
        <f t="shared" si="279"/>
        <v>1.8181818181818181E-2</v>
      </c>
      <c r="F522" s="28">
        <f t="shared" si="279"/>
        <v>-1.8072289156626505E-2</v>
      </c>
      <c r="G522" s="28">
        <f t="shared" si="279"/>
        <v>3.4090909090909088E-2</v>
      </c>
      <c r="H522" s="28">
        <f t="shared" si="279"/>
        <v>0</v>
      </c>
      <c r="I522" s="28">
        <f t="shared" si="271"/>
        <v>0</v>
      </c>
      <c r="J522" s="28">
        <f t="shared" si="281"/>
        <v>-1.1834319526627219E-2</v>
      </c>
      <c r="K522" s="28">
        <f t="shared" si="269"/>
        <v>-0.04</v>
      </c>
      <c r="L522" s="28">
        <f t="shared" ref="L522:Y522" si="289">(L254-L255)/L255</f>
        <v>4.6153846153846156E-2</v>
      </c>
      <c r="M522" s="28">
        <f t="shared" si="289"/>
        <v>0</v>
      </c>
      <c r="N522" s="28">
        <f t="shared" si="289"/>
        <v>-9.9009900990099011E-3</v>
      </c>
      <c r="O522" s="28">
        <f t="shared" si="289"/>
        <v>0</v>
      </c>
      <c r="P522" s="28">
        <f t="shared" si="289"/>
        <v>2.4E-2</v>
      </c>
      <c r="Q522" s="28">
        <f t="shared" si="289"/>
        <v>-3.2432432432432434E-2</v>
      </c>
      <c r="R522" s="28">
        <f t="shared" si="289"/>
        <v>-5.8823529411764705E-2</v>
      </c>
      <c r="S522" s="28">
        <f t="shared" si="289"/>
        <v>0.1111111111111111</v>
      </c>
      <c r="T522" s="28">
        <f t="shared" si="289"/>
        <v>-3.3333333333333333E-2</v>
      </c>
      <c r="U522" s="28">
        <f t="shared" si="289"/>
        <v>-4.7619047619047616E-2</v>
      </c>
      <c r="V522" s="28">
        <f t="shared" si="289"/>
        <v>0.41242937853107342</v>
      </c>
      <c r="W522" s="28">
        <f t="shared" si="289"/>
        <v>0</v>
      </c>
      <c r="X522" s="28">
        <f t="shared" si="289"/>
        <v>5.2631578947368418E-2</v>
      </c>
      <c r="Y522" s="28">
        <f t="shared" si="289"/>
        <v>0</v>
      </c>
    </row>
    <row r="523" spans="1:25" x14ac:dyDescent="0.2">
      <c r="A523" s="16">
        <v>40435</v>
      </c>
      <c r="B523" s="28">
        <f t="shared" si="279"/>
        <v>2.8725891795310787E-4</v>
      </c>
      <c r="C523" s="28">
        <f t="shared" si="279"/>
        <v>6.0362173038229373E-3</v>
      </c>
      <c r="D523" s="28">
        <f t="shared" si="279"/>
        <v>0</v>
      </c>
      <c r="E523" s="28">
        <f t="shared" si="279"/>
        <v>3.7735849056603772E-2</v>
      </c>
      <c r="F523" s="28">
        <f t="shared" si="279"/>
        <v>2.4691358024691357E-2</v>
      </c>
      <c r="G523" s="28">
        <f t="shared" si="279"/>
        <v>0</v>
      </c>
      <c r="H523" s="28">
        <f t="shared" si="279"/>
        <v>3.0042918454935622E-2</v>
      </c>
      <c r="I523" s="28">
        <f t="shared" si="271"/>
        <v>4.7619047619047616E-2</v>
      </c>
      <c r="J523" s="28">
        <f t="shared" si="281"/>
        <v>5.9523809523809521E-3</v>
      </c>
      <c r="K523" s="28">
        <f t="shared" si="269"/>
        <v>0</v>
      </c>
      <c r="L523" s="28">
        <f t="shared" ref="L523:Y523" si="290">(L255-L256)/L256</f>
        <v>0</v>
      </c>
      <c r="M523" s="28">
        <f t="shared" si="290"/>
        <v>-1.282051282051282E-2</v>
      </c>
      <c r="N523" s="28">
        <f t="shared" si="290"/>
        <v>0</v>
      </c>
      <c r="O523" s="28">
        <f t="shared" si="290"/>
        <v>0</v>
      </c>
      <c r="P523" s="28">
        <f t="shared" si="290"/>
        <v>0</v>
      </c>
      <c r="Q523" s="28">
        <f t="shared" si="290"/>
        <v>2.7777777777777776E-2</v>
      </c>
      <c r="R523" s="28">
        <f t="shared" si="290"/>
        <v>6.25E-2</v>
      </c>
      <c r="S523" s="28">
        <f t="shared" si="290"/>
        <v>-1.3698630136986301E-2</v>
      </c>
      <c r="T523" s="28">
        <f t="shared" si="290"/>
        <v>9.0909090909090912E-2</v>
      </c>
      <c r="U523" s="28">
        <f t="shared" si="290"/>
        <v>-2.3255813953488372E-2</v>
      </c>
      <c r="V523" s="28">
        <f t="shared" si="290"/>
        <v>-0.34444444444444444</v>
      </c>
      <c r="W523" s="28">
        <f t="shared" si="290"/>
        <v>0</v>
      </c>
      <c r="X523" s="28">
        <f t="shared" si="290"/>
        <v>0</v>
      </c>
      <c r="Y523" s="28">
        <f t="shared" si="290"/>
        <v>0</v>
      </c>
    </row>
    <row r="524" spans="1:25" x14ac:dyDescent="0.2">
      <c r="A524" s="16">
        <v>40434</v>
      </c>
      <c r="B524" s="28">
        <f t="shared" ref="B524:H533" si="291">(B256-B257)/B257</f>
        <v>8.62520053591246E-4</v>
      </c>
      <c r="C524" s="28">
        <f t="shared" si="291"/>
        <v>2.0533880903490759E-2</v>
      </c>
      <c r="D524" s="28">
        <f t="shared" si="291"/>
        <v>-1.9230769230769232E-2</v>
      </c>
      <c r="E524" s="28">
        <f t="shared" si="291"/>
        <v>0</v>
      </c>
      <c r="F524" s="28">
        <f t="shared" si="291"/>
        <v>-2.4096385542168676E-2</v>
      </c>
      <c r="G524" s="28">
        <f t="shared" si="291"/>
        <v>2.3255813953488372E-2</v>
      </c>
      <c r="H524" s="28">
        <f t="shared" si="291"/>
        <v>-2.9166666666666667E-2</v>
      </c>
      <c r="I524" s="28">
        <f t="shared" si="271"/>
        <v>-4.5454545454545456E-2</v>
      </c>
      <c r="J524" s="28">
        <f t="shared" si="281"/>
        <v>-5.9171597633136093E-3</v>
      </c>
      <c r="K524" s="28">
        <f t="shared" si="269"/>
        <v>-0.10071942446043165</v>
      </c>
      <c r="L524" s="28">
        <f t="shared" ref="L524:Y524" si="292">(L256-L257)/L257</f>
        <v>0</v>
      </c>
      <c r="M524" s="28">
        <f t="shared" si="292"/>
        <v>-2.5000000000000001E-2</v>
      </c>
      <c r="N524" s="28">
        <f t="shared" si="292"/>
        <v>0</v>
      </c>
      <c r="O524" s="28">
        <f t="shared" si="292"/>
        <v>0</v>
      </c>
      <c r="P524" s="28">
        <f t="shared" si="292"/>
        <v>-7.9365079365079361E-3</v>
      </c>
      <c r="Q524" s="28">
        <f t="shared" si="292"/>
        <v>0</v>
      </c>
      <c r="R524" s="28">
        <f t="shared" si="292"/>
        <v>-5.8823529411764705E-2</v>
      </c>
      <c r="S524" s="28">
        <f t="shared" si="292"/>
        <v>-7.5949367088607597E-2</v>
      </c>
      <c r="T524" s="28">
        <f t="shared" si="292"/>
        <v>5.7692307692307696E-2</v>
      </c>
      <c r="U524" s="28">
        <f t="shared" si="292"/>
        <v>-6.5217391304347824E-2</v>
      </c>
      <c r="V524" s="28">
        <f t="shared" si="292"/>
        <v>0.08</v>
      </c>
      <c r="W524" s="28">
        <f t="shared" si="292"/>
        <v>0</v>
      </c>
      <c r="X524" s="28">
        <f t="shared" si="292"/>
        <v>0</v>
      </c>
      <c r="Y524" s="28">
        <f t="shared" si="292"/>
        <v>-1.9607843137254902E-2</v>
      </c>
    </row>
    <row r="525" spans="1:25" x14ac:dyDescent="0.2">
      <c r="A525" s="16">
        <v>40431</v>
      </c>
      <c r="B525" s="28">
        <f t="shared" si="291"/>
        <v>2.8758936839622915E-4</v>
      </c>
      <c r="C525" s="28">
        <f t="shared" si="291"/>
        <v>0</v>
      </c>
      <c r="D525" s="28">
        <f t="shared" si="291"/>
        <v>0</v>
      </c>
      <c r="E525" s="28">
        <f t="shared" si="291"/>
        <v>0</v>
      </c>
      <c r="F525" s="28">
        <f t="shared" si="291"/>
        <v>0</v>
      </c>
      <c r="G525" s="28">
        <f t="shared" si="291"/>
        <v>0</v>
      </c>
      <c r="H525" s="28">
        <f t="shared" si="291"/>
        <v>0</v>
      </c>
      <c r="I525" s="28">
        <f t="shared" si="271"/>
        <v>0</v>
      </c>
      <c r="J525" s="28">
        <f t="shared" si="281"/>
        <v>0</v>
      </c>
      <c r="K525" s="28">
        <f t="shared" si="269"/>
        <v>0</v>
      </c>
      <c r="L525" s="28">
        <f t="shared" ref="L525:Y525" si="293">(L257-L258)/L258</f>
        <v>0</v>
      </c>
      <c r="M525" s="28">
        <f t="shared" si="293"/>
        <v>0</v>
      </c>
      <c r="N525" s="28">
        <f t="shared" si="293"/>
        <v>0</v>
      </c>
      <c r="O525" s="28">
        <f t="shared" si="293"/>
        <v>0</v>
      </c>
      <c r="P525" s="28">
        <f t="shared" si="293"/>
        <v>0</v>
      </c>
      <c r="Q525" s="28">
        <f t="shared" si="293"/>
        <v>0</v>
      </c>
      <c r="R525" s="28">
        <f t="shared" si="293"/>
        <v>0</v>
      </c>
      <c r="S525" s="28">
        <f t="shared" si="293"/>
        <v>0</v>
      </c>
      <c r="T525" s="28">
        <f t="shared" si="293"/>
        <v>0</v>
      </c>
      <c r="U525" s="28">
        <f t="shared" si="293"/>
        <v>0</v>
      </c>
      <c r="V525" s="28">
        <f t="shared" si="293"/>
        <v>0</v>
      </c>
      <c r="W525" s="28">
        <f t="shared" si="293"/>
        <v>0</v>
      </c>
      <c r="X525" s="28">
        <f t="shared" si="293"/>
        <v>0</v>
      </c>
      <c r="Y525" s="28">
        <f t="shared" si="293"/>
        <v>0</v>
      </c>
    </row>
    <row r="526" spans="1:25" x14ac:dyDescent="0.2">
      <c r="A526" s="16">
        <v>40430</v>
      </c>
      <c r="B526" s="28">
        <f t="shared" si="291"/>
        <v>2.8767209983372553E-4</v>
      </c>
      <c r="C526" s="28">
        <f t="shared" si="291"/>
        <v>-2.0491803278688526E-3</v>
      </c>
      <c r="D526" s="28">
        <f t="shared" si="291"/>
        <v>0</v>
      </c>
      <c r="E526" s="28">
        <f t="shared" si="291"/>
        <v>0</v>
      </c>
      <c r="F526" s="28">
        <f t="shared" si="291"/>
        <v>-5.9880239520958087E-3</v>
      </c>
      <c r="G526" s="28">
        <f t="shared" si="291"/>
        <v>0</v>
      </c>
      <c r="H526" s="28">
        <f t="shared" si="291"/>
        <v>0</v>
      </c>
      <c r="I526" s="28">
        <f t="shared" si="271"/>
        <v>-2.2222222222222223E-2</v>
      </c>
      <c r="J526" s="28">
        <f t="shared" si="281"/>
        <v>0</v>
      </c>
      <c r="K526" s="28">
        <f t="shared" si="269"/>
        <v>0.26363636363636361</v>
      </c>
      <c r="L526" s="28">
        <f t="shared" ref="L526:Y526" si="294">(L258-L259)/L259</f>
        <v>0</v>
      </c>
      <c r="M526" s="28">
        <f t="shared" si="294"/>
        <v>-2.4390243902439025E-2</v>
      </c>
      <c r="N526" s="28">
        <f t="shared" si="294"/>
        <v>-9.8039215686274508E-3</v>
      </c>
      <c r="O526" s="28">
        <f t="shared" si="294"/>
        <v>0</v>
      </c>
      <c r="P526" s="28">
        <f t="shared" si="294"/>
        <v>-1.5625E-2</v>
      </c>
      <c r="Q526" s="28">
        <f t="shared" si="294"/>
        <v>-2.7027027027027029E-2</v>
      </c>
      <c r="R526" s="28">
        <f t="shared" si="294"/>
        <v>0</v>
      </c>
      <c r="S526" s="28">
        <f t="shared" si="294"/>
        <v>9.7222222222222224E-2</v>
      </c>
      <c r="T526" s="28">
        <f t="shared" si="294"/>
        <v>-1.8867924528301886E-2</v>
      </c>
      <c r="U526" s="28">
        <f t="shared" si="294"/>
        <v>-9.8039215686274508E-2</v>
      </c>
      <c r="V526" s="28">
        <f t="shared" si="294"/>
        <v>-7.407407407407407E-2</v>
      </c>
      <c r="W526" s="28">
        <f t="shared" si="294"/>
        <v>0</v>
      </c>
      <c r="X526" s="28">
        <f t="shared" si="294"/>
        <v>0</v>
      </c>
      <c r="Y526" s="28">
        <f t="shared" si="294"/>
        <v>0.02</v>
      </c>
    </row>
    <row r="527" spans="1:25" x14ac:dyDescent="0.2">
      <c r="A527" s="16">
        <v>40429</v>
      </c>
      <c r="B527" s="28">
        <f t="shared" si="291"/>
        <v>2.877548788839715E-4</v>
      </c>
      <c r="C527" s="28">
        <f t="shared" si="291"/>
        <v>-1.8108651911468814E-2</v>
      </c>
      <c r="D527" s="28">
        <f t="shared" si="291"/>
        <v>0</v>
      </c>
      <c r="E527" s="28">
        <f t="shared" si="291"/>
        <v>9.5238095238095247E-3</v>
      </c>
      <c r="F527" s="28">
        <f t="shared" si="291"/>
        <v>-1.1834319526627219E-2</v>
      </c>
      <c r="G527" s="28">
        <f t="shared" si="291"/>
        <v>-3.3707865168539325E-2</v>
      </c>
      <c r="H527" s="28">
        <f t="shared" si="291"/>
        <v>-1.2345679012345678E-2</v>
      </c>
      <c r="I527" s="28">
        <f t="shared" si="271"/>
        <v>0</v>
      </c>
      <c r="J527" s="28">
        <f t="shared" si="281"/>
        <v>-5.8823529411764705E-3</v>
      </c>
      <c r="K527" s="28">
        <f t="shared" si="269"/>
        <v>0</v>
      </c>
      <c r="L527" s="28">
        <f t="shared" ref="L527:Y527" si="295">(L259-L260)/L260</f>
        <v>0</v>
      </c>
      <c r="M527" s="28">
        <f t="shared" si="295"/>
        <v>-4.6511627906976744E-2</v>
      </c>
      <c r="N527" s="28">
        <f t="shared" si="295"/>
        <v>9.9009900990099011E-3</v>
      </c>
      <c r="O527" s="28">
        <f t="shared" si="295"/>
        <v>0</v>
      </c>
      <c r="P527" s="28">
        <f t="shared" si="295"/>
        <v>-7.7519379844961239E-3</v>
      </c>
      <c r="Q527" s="28">
        <f t="shared" si="295"/>
        <v>-5.3763440860215058E-3</v>
      </c>
      <c r="R527" s="28">
        <f t="shared" si="295"/>
        <v>0</v>
      </c>
      <c r="S527" s="28">
        <f t="shared" si="295"/>
        <v>-8.8607594936708861E-2</v>
      </c>
      <c r="T527" s="28">
        <f t="shared" si="295"/>
        <v>0</v>
      </c>
      <c r="U527" s="28">
        <f t="shared" si="295"/>
        <v>0.24390243902439024</v>
      </c>
      <c r="V527" s="28">
        <f t="shared" si="295"/>
        <v>0.52542372881355937</v>
      </c>
      <c r="W527" s="28">
        <f t="shared" si="295"/>
        <v>0</v>
      </c>
      <c r="X527" s="28">
        <f t="shared" si="295"/>
        <v>0</v>
      </c>
      <c r="Y527" s="28">
        <f t="shared" si="295"/>
        <v>-1.9607843137254902E-2</v>
      </c>
    </row>
    <row r="528" spans="1:25" x14ac:dyDescent="0.2">
      <c r="A528" s="16">
        <v>40428</v>
      </c>
      <c r="B528" s="28">
        <f t="shared" si="291"/>
        <v>2.8783770558808122E-4</v>
      </c>
      <c r="C528" s="28">
        <f t="shared" si="291"/>
        <v>5.0739957716701901E-2</v>
      </c>
      <c r="D528" s="28">
        <f t="shared" si="291"/>
        <v>0</v>
      </c>
      <c r="E528" s="28">
        <f t="shared" si="291"/>
        <v>-9.433962264150943E-3</v>
      </c>
      <c r="F528" s="28">
        <f t="shared" si="291"/>
        <v>5.9523809523809521E-3</v>
      </c>
      <c r="G528" s="28">
        <f t="shared" si="291"/>
        <v>2.2988505747126436E-2</v>
      </c>
      <c r="H528" s="28">
        <f t="shared" si="291"/>
        <v>0</v>
      </c>
      <c r="I528" s="28">
        <f t="shared" si="271"/>
        <v>-2.1739130434782608E-2</v>
      </c>
      <c r="J528" s="28">
        <f t="shared" si="281"/>
        <v>2.4096385542168676E-2</v>
      </c>
      <c r="K528" s="28">
        <f t="shared" si="269"/>
        <v>-0.13385826771653545</v>
      </c>
      <c r="L528" s="28">
        <f t="shared" ref="L528:Y528" si="296">(L260-L261)/L261</f>
        <v>0</v>
      </c>
      <c r="M528" s="28">
        <f t="shared" si="296"/>
        <v>7.4999999999999997E-2</v>
      </c>
      <c r="N528" s="28">
        <f t="shared" si="296"/>
        <v>0</v>
      </c>
      <c r="O528" s="28">
        <f t="shared" si="296"/>
        <v>0</v>
      </c>
      <c r="P528" s="28">
        <f t="shared" si="296"/>
        <v>3.2000000000000001E-2</v>
      </c>
      <c r="Q528" s="28">
        <f t="shared" si="296"/>
        <v>-5.3475935828877002E-3</v>
      </c>
      <c r="R528" s="28">
        <f t="shared" si="296"/>
        <v>0</v>
      </c>
      <c r="S528" s="28">
        <f t="shared" si="296"/>
        <v>9.7222222222222224E-2</v>
      </c>
      <c r="T528" s="28">
        <f t="shared" si="296"/>
        <v>3.9215686274509803E-2</v>
      </c>
      <c r="U528" s="28">
        <f t="shared" si="296"/>
        <v>0</v>
      </c>
      <c r="V528" s="28">
        <f t="shared" si="296"/>
        <v>-0.31923076923076921</v>
      </c>
      <c r="W528" s="28">
        <f t="shared" si="296"/>
        <v>0</v>
      </c>
      <c r="X528" s="28">
        <f t="shared" si="296"/>
        <v>0</v>
      </c>
      <c r="Y528" s="28">
        <f t="shared" si="296"/>
        <v>0.02</v>
      </c>
    </row>
    <row r="529" spans="1:25" x14ac:dyDescent="0.2">
      <c r="A529" s="16">
        <v>40427</v>
      </c>
      <c r="B529" s="28">
        <f t="shared" si="291"/>
        <v>8.6425941610633855E-4</v>
      </c>
      <c r="C529" s="28">
        <f t="shared" si="291"/>
        <v>2.3809523809523808E-2</v>
      </c>
      <c r="D529" s="28">
        <f t="shared" si="291"/>
        <v>1.9607843137254902E-2</v>
      </c>
      <c r="E529" s="28">
        <f t="shared" si="291"/>
        <v>0</v>
      </c>
      <c r="F529" s="28">
        <f t="shared" si="291"/>
        <v>-1.7543859649122806E-2</v>
      </c>
      <c r="G529" s="28">
        <f t="shared" si="291"/>
        <v>-4.3956043956043959E-2</v>
      </c>
      <c r="H529" s="28">
        <f t="shared" si="291"/>
        <v>-4.0983606557377051E-3</v>
      </c>
      <c r="I529" s="28">
        <f t="shared" si="271"/>
        <v>-2.1276595744680851E-2</v>
      </c>
      <c r="J529" s="28">
        <f t="shared" si="281"/>
        <v>-4.5977011494252873E-2</v>
      </c>
      <c r="K529" s="28">
        <f t="shared" si="269"/>
        <v>0.18691588785046728</v>
      </c>
      <c r="L529" s="28">
        <f t="shared" ref="L529:Y529" si="297">(L261-L262)/L262</f>
        <v>0</v>
      </c>
      <c r="M529" s="28">
        <f t="shared" si="297"/>
        <v>5.2631578947368418E-2</v>
      </c>
      <c r="N529" s="28">
        <f t="shared" si="297"/>
        <v>-5.6074766355140186E-2</v>
      </c>
      <c r="O529" s="28">
        <f t="shared" si="297"/>
        <v>0</v>
      </c>
      <c r="P529" s="28">
        <f t="shared" si="297"/>
        <v>3.3057851239669422E-2</v>
      </c>
      <c r="Q529" s="28">
        <f t="shared" si="297"/>
        <v>5.3763440860215058E-3</v>
      </c>
      <c r="R529" s="28">
        <f t="shared" si="297"/>
        <v>0</v>
      </c>
      <c r="S529" s="28">
        <f t="shared" si="297"/>
        <v>0.1076923076923077</v>
      </c>
      <c r="T529" s="28">
        <f t="shared" si="297"/>
        <v>-1.9230769230769232E-2</v>
      </c>
      <c r="U529" s="28">
        <f t="shared" si="297"/>
        <v>0</v>
      </c>
      <c r="V529" s="28">
        <f t="shared" si="297"/>
        <v>-3.7037037037037035E-2</v>
      </c>
      <c r="W529" s="28">
        <f t="shared" si="297"/>
        <v>0</v>
      </c>
      <c r="X529" s="28">
        <f t="shared" si="297"/>
        <v>-0.05</v>
      </c>
      <c r="Y529" s="28">
        <f t="shared" si="297"/>
        <v>-1.9607843137254902E-2</v>
      </c>
    </row>
    <row r="530" spans="1:25" x14ac:dyDescent="0.2">
      <c r="A530" s="16">
        <v>40424</v>
      </c>
      <c r="B530" s="28">
        <f t="shared" si="291"/>
        <v>2.8816948976710145E-4</v>
      </c>
      <c r="C530" s="28">
        <f t="shared" si="291"/>
        <v>-3.9501039501039503E-2</v>
      </c>
      <c r="D530" s="28">
        <f t="shared" si="291"/>
        <v>-1.9230769230769232E-2</v>
      </c>
      <c r="E530" s="28">
        <f t="shared" si="291"/>
        <v>0</v>
      </c>
      <c r="F530" s="28">
        <f t="shared" si="291"/>
        <v>0</v>
      </c>
      <c r="G530" s="28">
        <f t="shared" si="291"/>
        <v>1.1111111111111112E-2</v>
      </c>
      <c r="H530" s="28">
        <f t="shared" si="291"/>
        <v>-4.0816326530612249E-3</v>
      </c>
      <c r="I530" s="28">
        <f t="shared" si="271"/>
        <v>2.1739130434782608E-2</v>
      </c>
      <c r="J530" s="28">
        <f t="shared" si="281"/>
        <v>-5.7142857142857143E-3</v>
      </c>
      <c r="K530" s="28">
        <f t="shared" si="269"/>
        <v>-9.2592592592592587E-3</v>
      </c>
      <c r="L530" s="28">
        <f t="shared" ref="L530:Y530" si="298">(L262-L263)/L263</f>
        <v>0</v>
      </c>
      <c r="M530" s="28">
        <f t="shared" si="298"/>
        <v>-3.7974683544303799E-2</v>
      </c>
      <c r="N530" s="28">
        <f t="shared" si="298"/>
        <v>5.9405940594059403E-2</v>
      </c>
      <c r="O530" s="28">
        <f t="shared" si="298"/>
        <v>-3.0303030303030304E-2</v>
      </c>
      <c r="P530" s="28">
        <f t="shared" si="298"/>
        <v>-2.4193548387096774E-2</v>
      </c>
      <c r="Q530" s="28">
        <f t="shared" si="298"/>
        <v>3.3333333333333333E-2</v>
      </c>
      <c r="R530" s="28">
        <f t="shared" si="298"/>
        <v>0</v>
      </c>
      <c r="S530" s="28">
        <f t="shared" si="298"/>
        <v>-9.7222222222222224E-2</v>
      </c>
      <c r="T530" s="28">
        <f t="shared" si="298"/>
        <v>1.9607843137254902E-2</v>
      </c>
      <c r="U530" s="28">
        <f t="shared" si="298"/>
        <v>0</v>
      </c>
      <c r="V530" s="28">
        <f t="shared" si="298"/>
        <v>0</v>
      </c>
      <c r="W530" s="28">
        <f t="shared" si="298"/>
        <v>0</v>
      </c>
      <c r="X530" s="28">
        <f t="shared" si="298"/>
        <v>5.2631578947368418E-2</v>
      </c>
      <c r="Y530" s="28">
        <f t="shared" si="298"/>
        <v>0</v>
      </c>
    </row>
    <row r="531" spans="1:25" x14ac:dyDescent="0.2">
      <c r="A531" s="16">
        <v>40423</v>
      </c>
      <c r="B531" s="28">
        <f t="shared" si="291"/>
        <v>2.8825255535890325E-4</v>
      </c>
      <c r="C531" s="28">
        <f t="shared" si="291"/>
        <v>-4.7524752475247525E-2</v>
      </c>
      <c r="D531" s="28">
        <f t="shared" si="291"/>
        <v>0</v>
      </c>
      <c r="E531" s="28">
        <f t="shared" si="291"/>
        <v>-1.8518518518518517E-2</v>
      </c>
      <c r="F531" s="28">
        <f t="shared" si="291"/>
        <v>-5.8139534883720929E-3</v>
      </c>
      <c r="G531" s="28">
        <f t="shared" si="291"/>
        <v>-2.1739130434782608E-2</v>
      </c>
      <c r="H531" s="28">
        <f t="shared" si="291"/>
        <v>4.2553191489361701E-2</v>
      </c>
      <c r="I531" s="28">
        <f t="shared" si="271"/>
        <v>0</v>
      </c>
      <c r="J531" s="28">
        <f t="shared" si="281"/>
        <v>-2.23463687150838E-2</v>
      </c>
      <c r="K531" s="28">
        <f t="shared" si="269"/>
        <v>2.8571428571428571E-2</v>
      </c>
      <c r="L531" s="28">
        <f t="shared" ref="L531:Y531" si="299">(L263-L264)/L264</f>
        <v>0</v>
      </c>
      <c r="M531" s="28">
        <f t="shared" si="299"/>
        <v>0</v>
      </c>
      <c r="N531" s="28">
        <f t="shared" si="299"/>
        <v>0</v>
      </c>
      <c r="O531" s="28">
        <f t="shared" si="299"/>
        <v>0</v>
      </c>
      <c r="P531" s="28">
        <f t="shared" si="299"/>
        <v>-7.4626865671641784E-2</v>
      </c>
      <c r="Q531" s="28">
        <f t="shared" si="299"/>
        <v>0</v>
      </c>
      <c r="R531" s="28">
        <f t="shared" si="299"/>
        <v>0</v>
      </c>
      <c r="S531" s="28">
        <f t="shared" si="299"/>
        <v>0</v>
      </c>
      <c r="T531" s="28">
        <f t="shared" si="299"/>
        <v>0</v>
      </c>
      <c r="U531" s="28">
        <f t="shared" si="299"/>
        <v>0</v>
      </c>
      <c r="V531" s="28">
        <f t="shared" si="299"/>
        <v>-1.8181818181818181E-2</v>
      </c>
      <c r="W531" s="28">
        <f t="shared" si="299"/>
        <v>0</v>
      </c>
      <c r="X531" s="28">
        <f t="shared" si="299"/>
        <v>-0.05</v>
      </c>
      <c r="Y531" s="28">
        <f t="shared" si="299"/>
        <v>0.02</v>
      </c>
    </row>
    <row r="532" spans="1:25" x14ac:dyDescent="0.2">
      <c r="A532" s="16">
        <v>40422</v>
      </c>
      <c r="B532" s="28">
        <f t="shared" si="291"/>
        <v>2.8833566885225106E-4</v>
      </c>
      <c r="C532" s="28">
        <f t="shared" si="291"/>
        <v>-3.6259541984732822E-2</v>
      </c>
      <c r="D532" s="28">
        <f t="shared" si="291"/>
        <v>0</v>
      </c>
      <c r="E532" s="28">
        <f t="shared" si="291"/>
        <v>3.8461538461538464E-2</v>
      </c>
      <c r="F532" s="28">
        <f t="shared" si="291"/>
        <v>0</v>
      </c>
      <c r="G532" s="28">
        <f t="shared" si="291"/>
        <v>-6.1224489795918366E-2</v>
      </c>
      <c r="H532" s="28">
        <f t="shared" si="291"/>
        <v>-4.8582995951417005E-2</v>
      </c>
      <c r="I532" s="28">
        <f t="shared" si="271"/>
        <v>0</v>
      </c>
      <c r="J532" s="28">
        <f t="shared" si="281"/>
        <v>4.0697674418604654E-2</v>
      </c>
      <c r="K532" s="28">
        <f t="shared" si="269"/>
        <v>1.9417475728155338E-2</v>
      </c>
      <c r="L532" s="28">
        <f t="shared" ref="L532:Y532" si="300">(L264-L265)/L265</f>
        <v>0</v>
      </c>
      <c r="M532" s="28">
        <f t="shared" si="300"/>
        <v>5.3333333333333337E-2</v>
      </c>
      <c r="N532" s="28">
        <f t="shared" si="300"/>
        <v>0.01</v>
      </c>
      <c r="O532" s="28">
        <f t="shared" si="300"/>
        <v>0</v>
      </c>
      <c r="P532" s="28">
        <f t="shared" si="300"/>
        <v>-4.9645390070921988E-2</v>
      </c>
      <c r="Q532" s="28">
        <f t="shared" si="300"/>
        <v>5.8823529411764705E-2</v>
      </c>
      <c r="R532" s="28">
        <f t="shared" si="300"/>
        <v>0</v>
      </c>
      <c r="S532" s="28">
        <f t="shared" si="300"/>
        <v>-1.3698630136986301E-2</v>
      </c>
      <c r="T532" s="28">
        <f t="shared" si="300"/>
        <v>-3.7735849056603772E-2</v>
      </c>
      <c r="U532" s="28">
        <f t="shared" si="300"/>
        <v>0</v>
      </c>
      <c r="V532" s="28">
        <f t="shared" si="300"/>
        <v>0.1</v>
      </c>
      <c r="W532" s="28">
        <f t="shared" si="300"/>
        <v>0</v>
      </c>
      <c r="X532" s="28">
        <f t="shared" si="300"/>
        <v>-2.4390243902439025E-2</v>
      </c>
      <c r="Y532" s="28">
        <f t="shared" si="300"/>
        <v>-1.9607843137254902E-2</v>
      </c>
    </row>
    <row r="533" spans="1:25" x14ac:dyDescent="0.2">
      <c r="A533" s="16">
        <v>40421</v>
      </c>
      <c r="B533" s="28">
        <f t="shared" si="291"/>
        <v>2.8841883028859187E-4</v>
      </c>
      <c r="C533" s="28">
        <f t="shared" si="291"/>
        <v>-1.8726591760299626E-2</v>
      </c>
      <c r="D533" s="28">
        <f t="shared" si="291"/>
        <v>1.9607843137254902E-2</v>
      </c>
      <c r="E533" s="28">
        <f t="shared" si="291"/>
        <v>0</v>
      </c>
      <c r="F533" s="28">
        <f t="shared" si="291"/>
        <v>-1.1494252873563218E-2</v>
      </c>
      <c r="G533" s="28">
        <f t="shared" si="291"/>
        <v>0.13953488372093023</v>
      </c>
      <c r="H533" s="28">
        <f t="shared" si="291"/>
        <v>-1.2E-2</v>
      </c>
      <c r="I533" s="28">
        <f t="shared" si="271"/>
        <v>2.2222222222222223E-2</v>
      </c>
      <c r="J533" s="28">
        <f t="shared" si="281"/>
        <v>2.3809523809523808E-2</v>
      </c>
      <c r="K533" s="28">
        <f t="shared" si="269"/>
        <v>-2.8301886792452831E-2</v>
      </c>
      <c r="L533" s="28">
        <f t="shared" ref="L533:Y533" si="301">(L265-L266)/L266</f>
        <v>0</v>
      </c>
      <c r="M533" s="28">
        <f t="shared" si="301"/>
        <v>8.6956521739130432E-2</v>
      </c>
      <c r="N533" s="28">
        <f t="shared" si="301"/>
        <v>-0.26470588235294118</v>
      </c>
      <c r="O533" s="28">
        <f t="shared" si="301"/>
        <v>0</v>
      </c>
      <c r="P533" s="28">
        <f t="shared" si="301"/>
        <v>-2.7586206896551724E-2</v>
      </c>
      <c r="Q533" s="28">
        <f t="shared" si="301"/>
        <v>5.5900621118012424E-2</v>
      </c>
      <c r="R533" s="28">
        <f t="shared" si="301"/>
        <v>-5.5555555555555552E-2</v>
      </c>
      <c r="S533" s="28">
        <f t="shared" si="301"/>
        <v>1.3888888888888888E-2</v>
      </c>
      <c r="T533" s="28">
        <f t="shared" si="301"/>
        <v>1.9230769230769232E-2</v>
      </c>
      <c r="U533" s="28">
        <f t="shared" si="301"/>
        <v>0</v>
      </c>
      <c r="V533" s="28">
        <f t="shared" si="301"/>
        <v>0.41242937853107342</v>
      </c>
      <c r="W533" s="28">
        <f t="shared" si="301"/>
        <v>0</v>
      </c>
      <c r="X533" s="28">
        <f t="shared" si="301"/>
        <v>-2.3809523809523808E-2</v>
      </c>
      <c r="Y533" s="28">
        <f t="shared" si="301"/>
        <v>0.02</v>
      </c>
    </row>
    <row r="534" spans="1:25" x14ac:dyDescent="0.2">
      <c r="A534" s="16">
        <v>40420</v>
      </c>
      <c r="B534" s="28">
        <f t="shared" ref="B534:H534" si="302">(B266-B267)/B267</f>
        <v>8.6600580801228576E-4</v>
      </c>
      <c r="C534" s="28">
        <f t="shared" si="302"/>
        <v>-1.869158878504673E-3</v>
      </c>
      <c r="D534" s="28">
        <f t="shared" si="302"/>
        <v>-7.2727272727272724E-2</v>
      </c>
      <c r="E534" s="28">
        <f t="shared" si="302"/>
        <v>0</v>
      </c>
      <c r="F534" s="28">
        <f t="shared" si="302"/>
        <v>0</v>
      </c>
      <c r="G534" s="28">
        <f t="shared" si="302"/>
        <v>-2.2727272727272728E-2</v>
      </c>
      <c r="H534" s="28">
        <f t="shared" si="302"/>
        <v>1.6260162601626018E-2</v>
      </c>
      <c r="I534" s="28">
        <f t="shared" si="271"/>
        <v>2.2727272727272728E-2</v>
      </c>
      <c r="J534" s="28">
        <f t="shared" si="281"/>
        <v>-5.9171597633136093E-3</v>
      </c>
      <c r="K534" s="28">
        <f t="shared" si="269"/>
        <v>-9.3457943925233638E-3</v>
      </c>
      <c r="L534" s="28">
        <f t="shared" ref="L534:Y534" si="303">(L266-L267)/L267</f>
        <v>0</v>
      </c>
      <c r="M534" s="28">
        <f t="shared" si="303"/>
        <v>9.5238095238095233E-2</v>
      </c>
      <c r="N534" s="28">
        <f t="shared" si="303"/>
        <v>0.34653465346534651</v>
      </c>
      <c r="O534" s="28">
        <f t="shared" si="303"/>
        <v>0</v>
      </c>
      <c r="P534" s="28">
        <f t="shared" si="303"/>
        <v>-3.9735099337748346E-2</v>
      </c>
      <c r="Q534" s="28">
        <f t="shared" si="303"/>
        <v>3.870967741935484E-2</v>
      </c>
      <c r="R534" s="28">
        <f t="shared" si="303"/>
        <v>0</v>
      </c>
      <c r="S534" s="28">
        <f t="shared" si="303"/>
        <v>1.4084507042253521E-2</v>
      </c>
      <c r="T534" s="28">
        <f t="shared" si="303"/>
        <v>-1.8867924528301886E-2</v>
      </c>
      <c r="U534" s="28">
        <f t="shared" si="303"/>
        <v>0</v>
      </c>
      <c r="V534" s="28">
        <f t="shared" si="303"/>
        <v>-0.24680851063829787</v>
      </c>
      <c r="W534" s="28">
        <f t="shared" si="303"/>
        <v>0</v>
      </c>
      <c r="X534" s="28">
        <f t="shared" si="303"/>
        <v>0</v>
      </c>
      <c r="Y534" s="28">
        <f t="shared" si="303"/>
        <v>0</v>
      </c>
    </row>
    <row r="535" spans="1:25" x14ac:dyDescent="0.2">
      <c r="A535" s="1"/>
      <c r="B535"/>
    </row>
    <row r="536" spans="1:25" x14ac:dyDescent="0.2">
      <c r="A536" s="1"/>
      <c r="B536"/>
    </row>
    <row r="537" spans="1:25" x14ac:dyDescent="0.2">
      <c r="B537" s="9" t="s">
        <v>7</v>
      </c>
      <c r="C537" s="9" t="str">
        <f t="shared" ref="C537:Y537" si="304">C1</f>
        <v>AALI.JK</v>
      </c>
      <c r="D537" s="9" t="str">
        <f t="shared" si="304"/>
        <v>ABDA.JK</v>
      </c>
      <c r="E537" s="9" t="str">
        <f t="shared" si="304"/>
        <v>ACES.JK</v>
      </c>
      <c r="F537" s="9" t="str">
        <f t="shared" si="304"/>
        <v>ADES.JK</v>
      </c>
      <c r="G537" s="9" t="str">
        <f t="shared" si="304"/>
        <v>ADHI.JK</v>
      </c>
      <c r="H537" s="9" t="str">
        <f t="shared" si="304"/>
        <v>ADMF.JK</v>
      </c>
      <c r="I537" s="9" t="str">
        <f t="shared" si="304"/>
        <v>ADMG.JK</v>
      </c>
      <c r="J537" s="9" t="str">
        <f t="shared" si="304"/>
        <v>AGRO.JK</v>
      </c>
      <c r="K537" s="9" t="str">
        <f t="shared" si="304"/>
        <v>AHAP.JK</v>
      </c>
      <c r="L537" s="9" t="str">
        <f t="shared" si="304"/>
        <v>AIMS.JK</v>
      </c>
      <c r="M537" s="9" t="str">
        <f t="shared" si="304"/>
        <v>AISA.JK</v>
      </c>
      <c r="N537" s="9" t="str">
        <f t="shared" si="304"/>
        <v>AKKU.JK</v>
      </c>
      <c r="O537" s="9" t="str">
        <f t="shared" si="304"/>
        <v>AKPI.JK</v>
      </c>
      <c r="P537" s="9" t="str">
        <f t="shared" si="304"/>
        <v>KLBF.JK</v>
      </c>
      <c r="Q537" s="9" t="str">
        <f t="shared" si="304"/>
        <v>KOIN.JK</v>
      </c>
      <c r="R537" s="9" t="str">
        <f t="shared" si="304"/>
        <v>KONI.JK</v>
      </c>
      <c r="S537" s="9" t="str">
        <f t="shared" si="304"/>
        <v>KPIG.JK</v>
      </c>
      <c r="T537" s="9" t="str">
        <f t="shared" si="304"/>
        <v>KREN.JK</v>
      </c>
      <c r="U537" s="9" t="str">
        <f t="shared" si="304"/>
        <v>LAMI.JK</v>
      </c>
      <c r="V537" s="9" t="str">
        <f t="shared" si="304"/>
        <v>LAPD.JK</v>
      </c>
      <c r="W537" s="9" t="str">
        <f t="shared" si="304"/>
        <v>LCGP.JK</v>
      </c>
      <c r="X537" s="9" t="str">
        <f t="shared" si="304"/>
        <v>LION.JK</v>
      </c>
      <c r="Y537" s="9" t="str">
        <f t="shared" si="304"/>
        <v>LMAS.JK</v>
      </c>
    </row>
    <row r="538" spans="1:25" x14ac:dyDescent="0.2">
      <c r="A538" t="s">
        <v>33</v>
      </c>
      <c r="B538" s="40">
        <f>AVERAGE(B270:B534)</f>
        <v>3.6302127948519681E-4</v>
      </c>
      <c r="C538" s="40">
        <f>AVERAGE(C270:C534)</f>
        <v>-3.946279926541313E-4</v>
      </c>
      <c r="D538" s="40">
        <f t="shared" ref="D538:Y538" si="305">AVERAGE(D270:D534)</f>
        <v>1.7186597536413954E-3</v>
      </c>
      <c r="E538" s="40">
        <f t="shared" si="305"/>
        <v>1.9913582558147673E-3</v>
      </c>
      <c r="F538" s="40">
        <f t="shared" si="305"/>
        <v>-1.3439487836011451E-3</v>
      </c>
      <c r="G538" s="40">
        <f t="shared" si="305"/>
        <v>-1.9557698410788433E-3</v>
      </c>
      <c r="H538" s="40">
        <f t="shared" si="305"/>
        <v>3.438972136748922E-4</v>
      </c>
      <c r="I538" s="40">
        <f t="shared" si="305"/>
        <v>6.0443993517386649E-3</v>
      </c>
      <c r="J538" s="40">
        <f t="shared" si="305"/>
        <v>-1.0633436113197516E-3</v>
      </c>
      <c r="K538" s="40">
        <f t="shared" si="305"/>
        <v>9.7638877129207942E-3</v>
      </c>
      <c r="L538" s="40">
        <f t="shared" si="305"/>
        <v>8.9990710883082557E-3</v>
      </c>
      <c r="M538" s="40">
        <f t="shared" si="305"/>
        <v>6.3731347717147695E-4</v>
      </c>
      <c r="N538" s="40">
        <f t="shared" si="305"/>
        <v>1.8916995682567231E-2</v>
      </c>
      <c r="O538" s="40">
        <f t="shared" si="305"/>
        <v>1.1388193435789792E-3</v>
      </c>
      <c r="P538" s="40">
        <f t="shared" si="305"/>
        <v>4.0235069967541559E-6</v>
      </c>
      <c r="Q538" s="40">
        <f t="shared" si="305"/>
        <v>4.7410501580779345E-3</v>
      </c>
      <c r="R538" s="40">
        <f t="shared" si="305"/>
        <v>1.1626775490937356E-2</v>
      </c>
      <c r="S538" s="40">
        <f t="shared" si="305"/>
        <v>3.1788989674797607E-3</v>
      </c>
      <c r="T538" s="40">
        <f t="shared" si="305"/>
        <v>1.5676553835001839E-3</v>
      </c>
      <c r="U538" s="40">
        <f t="shared" si="305"/>
        <v>1.4678961404064426E-3</v>
      </c>
      <c r="V538" s="40">
        <f t="shared" si="305"/>
        <v>1.4109202662518899E-2</v>
      </c>
      <c r="W538" s="40">
        <f t="shared" si="305"/>
        <v>2.3652304645018244E-4</v>
      </c>
      <c r="X538" s="40">
        <f t="shared" si="305"/>
        <v>6.0573808185921093E-3</v>
      </c>
      <c r="Y538" s="40">
        <f t="shared" si="305"/>
        <v>4.0379557603606376E-5</v>
      </c>
    </row>
    <row r="539" spans="1:25" x14ac:dyDescent="0.2">
      <c r="A539" t="s">
        <v>34</v>
      </c>
      <c r="B539" s="42">
        <f>VAR(B270:B534)</f>
        <v>1.7072582252705416E-7</v>
      </c>
      <c r="C539" s="42">
        <f>VAR(C270:C534)</f>
        <v>4.2988263230633623E-4</v>
      </c>
      <c r="D539" s="42">
        <f t="shared" ref="D539:Y539" si="306">VAR(D270:D534)</f>
        <v>1.52261399591257E-3</v>
      </c>
      <c r="E539" s="42">
        <f t="shared" si="306"/>
        <v>1.0818253868835593E-3</v>
      </c>
      <c r="F539" s="42">
        <f t="shared" si="306"/>
        <v>1.0309728293659342E-3</v>
      </c>
      <c r="G539" s="42">
        <f t="shared" si="306"/>
        <v>6.6256786487823942E-4</v>
      </c>
      <c r="H539" s="42">
        <f t="shared" si="306"/>
        <v>5.4090318814982875E-4</v>
      </c>
      <c r="I539" s="42">
        <f t="shared" si="306"/>
        <v>2.3660266087360817E-3</v>
      </c>
      <c r="J539" s="42">
        <f t="shared" si="306"/>
        <v>6.0074777332726225E-4</v>
      </c>
      <c r="K539" s="42">
        <f t="shared" si="306"/>
        <v>1.7509350273991978E-2</v>
      </c>
      <c r="L539" s="42">
        <f t="shared" si="306"/>
        <v>1.3884065664811384E-2</v>
      </c>
      <c r="M539" s="42">
        <f t="shared" si="306"/>
        <v>7.1126514535727297E-4</v>
      </c>
      <c r="N539" s="42">
        <f t="shared" si="306"/>
        <v>3.5603024752361878E-2</v>
      </c>
      <c r="O539" s="42">
        <f t="shared" si="306"/>
        <v>2.6472701616700868E-3</v>
      </c>
      <c r="P539" s="42">
        <f t="shared" si="306"/>
        <v>6.8270853830895858E-4</v>
      </c>
      <c r="Q539" s="42">
        <f t="shared" si="306"/>
        <v>8.9473204047280045E-3</v>
      </c>
      <c r="R539" s="42">
        <f t="shared" si="306"/>
        <v>1.9464241459973913E-2</v>
      </c>
      <c r="S539" s="42">
        <f t="shared" si="306"/>
        <v>1.832224084575918E-3</v>
      </c>
      <c r="T539" s="42">
        <f t="shared" si="306"/>
        <v>9.3274192684722717E-4</v>
      </c>
      <c r="U539" s="42">
        <f t="shared" si="306"/>
        <v>3.2441904177158438E-3</v>
      </c>
      <c r="V539" s="42">
        <f t="shared" si="306"/>
        <v>3.1860788202281352E-2</v>
      </c>
      <c r="W539" s="42">
        <f t="shared" si="306"/>
        <v>4.9009006715183996E-4</v>
      </c>
      <c r="X539" s="42">
        <f t="shared" si="306"/>
        <v>1.2931610079791454E-2</v>
      </c>
      <c r="Y539" s="42">
        <f t="shared" si="306"/>
        <v>8.1326673992026917E-5</v>
      </c>
    </row>
    <row r="540" spans="1:25" x14ac:dyDescent="0.2">
      <c r="A540" t="s">
        <v>35</v>
      </c>
      <c r="B540" s="10">
        <f>STDEV(B270:B534)</f>
        <v>4.1318981416178953E-4</v>
      </c>
      <c r="C540" s="10">
        <f>STDEV(C270:C534)</f>
        <v>2.0733611173800289E-2</v>
      </c>
      <c r="D540" s="10">
        <f t="shared" ref="D540:Y540" si="307">STDEV(D270:D534)</f>
        <v>3.9020686768848262E-2</v>
      </c>
      <c r="E540" s="10">
        <f t="shared" si="307"/>
        <v>3.2891114102194217E-2</v>
      </c>
      <c r="F540" s="10">
        <f t="shared" si="307"/>
        <v>3.2108765615730762E-2</v>
      </c>
      <c r="G540" s="10">
        <f t="shared" si="307"/>
        <v>2.5740393642643453E-2</v>
      </c>
      <c r="H540" s="10">
        <f t="shared" si="307"/>
        <v>2.3257325472844651E-2</v>
      </c>
      <c r="I540" s="10">
        <f t="shared" si="307"/>
        <v>4.8641819545901875E-2</v>
      </c>
      <c r="J540" s="10">
        <f t="shared" si="307"/>
        <v>2.4510156534124018E-2</v>
      </c>
      <c r="K540" s="10">
        <f t="shared" si="307"/>
        <v>0.13232290154766096</v>
      </c>
      <c r="L540" s="10">
        <f t="shared" si="307"/>
        <v>0.11783066521415969</v>
      </c>
      <c r="M540" s="10">
        <f t="shared" si="307"/>
        <v>2.6669554652398546E-2</v>
      </c>
      <c r="N540" s="10">
        <f t="shared" si="307"/>
        <v>0.18868763804860636</v>
      </c>
      <c r="O540" s="10">
        <f t="shared" si="307"/>
        <v>5.1451629339313312E-2</v>
      </c>
      <c r="P540" s="10">
        <f t="shared" si="307"/>
        <v>2.6128691859887639E-2</v>
      </c>
      <c r="Q540" s="10">
        <f t="shared" si="307"/>
        <v>9.4590276480873051E-2</v>
      </c>
      <c r="R540" s="10">
        <f t="shared" si="307"/>
        <v>0.13951430557463959</v>
      </c>
      <c r="S540" s="10">
        <f t="shared" si="307"/>
        <v>4.2804486734172129E-2</v>
      </c>
      <c r="T540" s="10">
        <f t="shared" si="307"/>
        <v>3.0540823938578134E-2</v>
      </c>
      <c r="U540" s="10">
        <f t="shared" si="307"/>
        <v>5.6957795056654395E-2</v>
      </c>
      <c r="V540" s="10">
        <f t="shared" si="307"/>
        <v>0.1784959052815536</v>
      </c>
      <c r="W540" s="10">
        <f t="shared" si="307"/>
        <v>2.2137977937287768E-2</v>
      </c>
      <c r="X540" s="10">
        <f t="shared" si="307"/>
        <v>0.11371723739078195</v>
      </c>
      <c r="Y540" s="10">
        <f t="shared" si="307"/>
        <v>9.018130293582307E-3</v>
      </c>
    </row>
    <row r="541" spans="1:25" x14ac:dyDescent="0.2"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</row>
    <row r="542" spans="1:25" x14ac:dyDescent="0.2">
      <c r="A542" s="9" t="s">
        <v>36</v>
      </c>
      <c r="B542" s="1"/>
    </row>
    <row r="543" spans="1:25" x14ac:dyDescent="0.2">
      <c r="B543" s="17" t="s">
        <v>7</v>
      </c>
      <c r="C543" s="19" t="s">
        <v>8</v>
      </c>
      <c r="D543" s="19" t="s">
        <v>9</v>
      </c>
      <c r="E543" s="19" t="s">
        <v>10</v>
      </c>
      <c r="F543" s="19" t="s">
        <v>11</v>
      </c>
      <c r="G543" s="19" t="s">
        <v>12</v>
      </c>
      <c r="H543" s="19" t="s">
        <v>13</v>
      </c>
      <c r="I543" s="19" t="s">
        <v>14</v>
      </c>
      <c r="J543" s="19" t="s">
        <v>15</v>
      </c>
      <c r="K543" s="19" t="s">
        <v>16</v>
      </c>
      <c r="L543" s="19" t="s">
        <v>17</v>
      </c>
      <c r="M543" s="19" t="s">
        <v>18</v>
      </c>
      <c r="N543" s="19" t="s">
        <v>19</v>
      </c>
      <c r="O543" s="19" t="s">
        <v>20</v>
      </c>
      <c r="P543" s="19" t="s">
        <v>21</v>
      </c>
      <c r="Q543" s="19" t="s">
        <v>22</v>
      </c>
      <c r="R543" s="19" t="s">
        <v>23</v>
      </c>
      <c r="S543" s="19" t="s">
        <v>24</v>
      </c>
      <c r="T543" s="19" t="s">
        <v>25</v>
      </c>
      <c r="U543" s="19" t="s">
        <v>26</v>
      </c>
      <c r="V543" s="19" t="s">
        <v>27</v>
      </c>
      <c r="W543" s="19" t="s">
        <v>28</v>
      </c>
      <c r="X543" s="19" t="s">
        <v>29</v>
      </c>
      <c r="Y543" s="19" t="s">
        <v>30</v>
      </c>
    </row>
    <row r="544" spans="1:25" x14ac:dyDescent="0.2">
      <c r="A544" s="18" t="s">
        <v>7</v>
      </c>
      <c r="B544" s="51">
        <f>COVAR($B$270:$B$534,B270:B534)</f>
        <v>1.7008157414015962E-7</v>
      </c>
      <c r="C544" s="43">
        <f t="shared" ref="C544:Y544" si="308">COVAR($B$270:$B$534,C270:C534)</f>
        <v>2.2173571451895687E-8</v>
      </c>
      <c r="D544" s="43">
        <f t="shared" si="308"/>
        <v>-1.8573537264447512E-7</v>
      </c>
      <c r="E544" s="43">
        <f t="shared" si="308"/>
        <v>-1.7207729769953638E-7</v>
      </c>
      <c r="F544" s="43">
        <f t="shared" si="308"/>
        <v>-1.9467471940459066E-7</v>
      </c>
      <c r="G544" s="43">
        <f t="shared" si="308"/>
        <v>-4.3150986143713417E-7</v>
      </c>
      <c r="H544" s="43">
        <f t="shared" si="308"/>
        <v>-7.504375018945754E-9</v>
      </c>
      <c r="I544" s="43">
        <f t="shared" si="308"/>
        <v>2.5909605045678172E-8</v>
      </c>
      <c r="J544" s="43">
        <f t="shared" si="308"/>
        <v>-1.2260769060840374E-6</v>
      </c>
      <c r="K544" s="43">
        <f t="shared" si="308"/>
        <v>-2.2756645486688993E-7</v>
      </c>
      <c r="L544" s="43">
        <f t="shared" si="308"/>
        <v>2.4375455729703683E-7</v>
      </c>
      <c r="M544" s="43">
        <f t="shared" si="308"/>
        <v>4.0232164372994636E-7</v>
      </c>
      <c r="N544" s="43">
        <f t="shared" si="308"/>
        <v>-3.6748321902455531E-7</v>
      </c>
      <c r="O544" s="43">
        <f t="shared" si="308"/>
        <v>-6.9132591226277676E-7</v>
      </c>
      <c r="P544" s="43">
        <f t="shared" si="308"/>
        <v>-3.7833830283725408E-7</v>
      </c>
      <c r="Q544" s="43">
        <f t="shared" si="308"/>
        <v>2.0258367964071715E-6</v>
      </c>
      <c r="R544" s="43">
        <f t="shared" si="308"/>
        <v>-2.2978303907222258E-6</v>
      </c>
      <c r="S544" s="43">
        <f t="shared" si="308"/>
        <v>-1.2687653956650209E-7</v>
      </c>
      <c r="T544" s="43">
        <f t="shared" si="308"/>
        <v>-6.5240256927892667E-7</v>
      </c>
      <c r="U544" s="43">
        <f t="shared" si="308"/>
        <v>7.2615413237293366E-7</v>
      </c>
      <c r="V544" s="43">
        <f t="shared" si="308"/>
        <v>-1.5556141741871078E-6</v>
      </c>
      <c r="W544" s="43">
        <f t="shared" si="308"/>
        <v>4.464099524304772E-7</v>
      </c>
      <c r="X544" s="43">
        <f t="shared" si="308"/>
        <v>-3.4513640342804089E-6</v>
      </c>
      <c r="Y544" s="43">
        <f t="shared" si="308"/>
        <v>-9.2880101535906117E-8</v>
      </c>
    </row>
    <row r="545" spans="1:25" x14ac:dyDescent="0.2">
      <c r="A545" s="18" t="s">
        <v>8</v>
      </c>
      <c r="B545" s="44">
        <f t="array" ref="B545:B567">TRANSPOSE($C$544:$Y$544)</f>
        <v>2.2173571451895687E-8</v>
      </c>
      <c r="C545" s="51">
        <f>COVAR($C$270:$C$534,C270:C534)</f>
        <v>4.2826043369386009E-4</v>
      </c>
      <c r="D545" s="43">
        <f t="shared" ref="D545:Y545" si="309">COVAR($C$270:$C$534,D270:D534)</f>
        <v>2.1217012929834218E-4</v>
      </c>
      <c r="E545" s="43">
        <f t="shared" si="309"/>
        <v>8.4224820492134845E-5</v>
      </c>
      <c r="F545" s="43">
        <f t="shared" si="309"/>
        <v>1.9086929860967521E-4</v>
      </c>
      <c r="G545" s="43">
        <f t="shared" si="309"/>
        <v>2.6009165121925539E-4</v>
      </c>
      <c r="H545" s="43">
        <f t="shared" si="309"/>
        <v>1.7214401888623651E-4</v>
      </c>
      <c r="I545" s="43">
        <f t="shared" si="309"/>
        <v>2.1536342904260978E-4</v>
      </c>
      <c r="J545" s="43">
        <f t="shared" si="309"/>
        <v>1.2915388778616711E-4</v>
      </c>
      <c r="K545" s="43">
        <f t="shared" si="309"/>
        <v>2.0820035422766179E-4</v>
      </c>
      <c r="L545" s="43">
        <f t="shared" si="309"/>
        <v>1.3558018598798565E-4</v>
      </c>
      <c r="M545" s="43">
        <f t="shared" si="309"/>
        <v>1.5607964859423739E-4</v>
      </c>
      <c r="N545" s="43">
        <f t="shared" si="309"/>
        <v>-4.6745550565743045E-4</v>
      </c>
      <c r="O545" s="43">
        <f t="shared" si="309"/>
        <v>2.0790841419639748E-4</v>
      </c>
      <c r="P545" s="43">
        <f t="shared" si="309"/>
        <v>2.3740357485992108E-4</v>
      </c>
      <c r="Q545" s="43">
        <f t="shared" si="309"/>
        <v>2.5085698528013351E-4</v>
      </c>
      <c r="R545" s="43">
        <f t="shared" si="309"/>
        <v>1.395261834900743E-4</v>
      </c>
      <c r="S545" s="43">
        <f t="shared" si="309"/>
        <v>2.3535656749509845E-4</v>
      </c>
      <c r="T545" s="43">
        <f t="shared" si="309"/>
        <v>2.6841948096705117E-4</v>
      </c>
      <c r="U545" s="43">
        <f t="shared" si="309"/>
        <v>9.3722310007436139E-5</v>
      </c>
      <c r="V545" s="43">
        <f t="shared" si="309"/>
        <v>-2.8027602635446758E-4</v>
      </c>
      <c r="W545" s="43">
        <f t="shared" si="309"/>
        <v>-6.7023414765266519E-7</v>
      </c>
      <c r="X545" s="43">
        <f t="shared" si="309"/>
        <v>7.7054993442908325E-5</v>
      </c>
      <c r="Y545" s="43">
        <f t="shared" si="309"/>
        <v>1.7097935892514229E-5</v>
      </c>
    </row>
    <row r="546" spans="1:25" x14ac:dyDescent="0.2">
      <c r="A546" s="18" t="s">
        <v>9</v>
      </c>
      <c r="B546" s="44">
        <v>-1.8573537264447512E-7</v>
      </c>
      <c r="C546" s="44">
        <f t="array" ref="C546:C567">TRANSPOSE($D$545:$Y$545)</f>
        <v>2.1217012929834218E-4</v>
      </c>
      <c r="D546" s="51">
        <f>COVAR($D$270:$D$534,D270:D534)</f>
        <v>1.5168682827204493E-3</v>
      </c>
      <c r="E546" s="43">
        <f t="shared" ref="E546:Y546" si="310">COVAR($D$270:$D$534,E270:E534)</f>
        <v>-1.3072356805205462E-6</v>
      </c>
      <c r="F546" s="43">
        <f t="shared" si="310"/>
        <v>2.5685641627770601E-4</v>
      </c>
      <c r="G546" s="43">
        <f t="shared" si="310"/>
        <v>3.0294007517319408E-4</v>
      </c>
      <c r="H546" s="43">
        <f t="shared" si="310"/>
        <v>2.8580989780615319E-4</v>
      </c>
      <c r="I546" s="43">
        <f t="shared" si="310"/>
        <v>2.803091752244612E-4</v>
      </c>
      <c r="J546" s="43">
        <f t="shared" si="310"/>
        <v>1.3014346034970548E-4</v>
      </c>
      <c r="K546" s="43">
        <f t="shared" si="310"/>
        <v>4.2192736567904418E-4</v>
      </c>
      <c r="L546" s="43">
        <f t="shared" si="310"/>
        <v>4.6052533978267524E-4</v>
      </c>
      <c r="M546" s="43">
        <f t="shared" si="310"/>
        <v>2.0099666279888207E-4</v>
      </c>
      <c r="N546" s="43">
        <f t="shared" si="310"/>
        <v>6.2501113383601765E-4</v>
      </c>
      <c r="O546" s="43">
        <f t="shared" si="310"/>
        <v>4.6107068477058269E-4</v>
      </c>
      <c r="P546" s="43">
        <f t="shared" si="310"/>
        <v>2.0119112234756581E-4</v>
      </c>
      <c r="Q546" s="43">
        <f t="shared" si="310"/>
        <v>2.8788023995278666E-4</v>
      </c>
      <c r="R546" s="43">
        <f t="shared" si="310"/>
        <v>5.0675759349158112E-4</v>
      </c>
      <c r="S546" s="43">
        <f t="shared" si="310"/>
        <v>2.4496150306041632E-4</v>
      </c>
      <c r="T546" s="43">
        <f t="shared" si="310"/>
        <v>3.4037941929176627E-4</v>
      </c>
      <c r="U546" s="43">
        <f t="shared" si="310"/>
        <v>7.7775118314594226E-5</v>
      </c>
      <c r="V546" s="43">
        <f t="shared" si="310"/>
        <v>2.4398167854195409E-4</v>
      </c>
      <c r="W546" s="43">
        <f t="shared" si="310"/>
        <v>9.2335836121082963E-5</v>
      </c>
      <c r="X546" s="43">
        <f t="shared" si="310"/>
        <v>3.7015335241063254E-4</v>
      </c>
      <c r="Y546" s="43">
        <f t="shared" si="310"/>
        <v>4.3343736401038321E-5</v>
      </c>
    </row>
    <row r="547" spans="1:25" x14ac:dyDescent="0.2">
      <c r="A547" s="18" t="s">
        <v>10</v>
      </c>
      <c r="B547" s="44">
        <v>-1.7207729769953638E-7</v>
      </c>
      <c r="C547" s="44">
        <v>8.4224820492134845E-5</v>
      </c>
      <c r="D547" s="44">
        <f t="array" ref="D547:D567">TRANSPOSE($E$546:$Y$546)</f>
        <v>-1.3072356805205462E-6</v>
      </c>
      <c r="E547" s="51">
        <f>COVAR($E$270:$E$534,E270:E534)</f>
        <v>1.077743026933056E-3</v>
      </c>
      <c r="F547" s="43">
        <f t="shared" ref="F547:Y547" si="311">COVAR($E$270:$E$534,F270:F534)</f>
        <v>5.1634336916872907E-5</v>
      </c>
      <c r="G547" s="43">
        <f t="shared" si="311"/>
        <v>4.4591670063208939E-5</v>
      </c>
      <c r="H547" s="43">
        <f t="shared" si="311"/>
        <v>8.7630667892281519E-5</v>
      </c>
      <c r="I547" s="43">
        <f t="shared" si="311"/>
        <v>1.361806757649885E-4</v>
      </c>
      <c r="J547" s="43">
        <f t="shared" si="311"/>
        <v>-2.7834817484669491E-5</v>
      </c>
      <c r="K547" s="43">
        <f t="shared" si="311"/>
        <v>-1.0025529889596811E-4</v>
      </c>
      <c r="L547" s="43">
        <f t="shared" si="311"/>
        <v>-1.0504410195226436E-4</v>
      </c>
      <c r="M547" s="43">
        <f t="shared" si="311"/>
        <v>8.8480702438900696E-6</v>
      </c>
      <c r="N547" s="43">
        <f t="shared" si="311"/>
        <v>6.9742689958752794E-5</v>
      </c>
      <c r="O547" s="43">
        <f t="shared" si="311"/>
        <v>5.4717310215848165E-5</v>
      </c>
      <c r="P547" s="43">
        <f t="shared" si="311"/>
        <v>7.888245507223278E-5</v>
      </c>
      <c r="Q547" s="43">
        <f t="shared" si="311"/>
        <v>3.6547537471136164E-4</v>
      </c>
      <c r="R547" s="43">
        <f t="shared" si="311"/>
        <v>8.0268554993449196E-4</v>
      </c>
      <c r="S547" s="43">
        <f t="shared" si="311"/>
        <v>5.92985976997802E-5</v>
      </c>
      <c r="T547" s="43">
        <f t="shared" si="311"/>
        <v>8.9113866253156811E-5</v>
      </c>
      <c r="U547" s="43">
        <f t="shared" si="311"/>
        <v>2.0117778472182967E-4</v>
      </c>
      <c r="V547" s="43">
        <f t="shared" si="311"/>
        <v>3.6165821445863435E-5</v>
      </c>
      <c r="W547" s="43">
        <f t="shared" si="311"/>
        <v>-6.814736763345792E-5</v>
      </c>
      <c r="X547" s="43">
        <f t="shared" si="311"/>
        <v>3.9916627907481715E-5</v>
      </c>
      <c r="Y547" s="43">
        <f t="shared" si="311"/>
        <v>2.0171449879367863E-5</v>
      </c>
    </row>
    <row r="548" spans="1:25" x14ac:dyDescent="0.2">
      <c r="A548" s="18" t="s">
        <v>11</v>
      </c>
      <c r="B548" s="44">
        <v>-1.9467471940459066E-7</v>
      </c>
      <c r="C548" s="44">
        <v>1.9086929860967521E-4</v>
      </c>
      <c r="D548" s="44">
        <v>2.5685641627770601E-4</v>
      </c>
      <c r="E548" s="44">
        <f t="array" ref="E548:E567">TRANSPOSE($F$547:$Y$547)</f>
        <v>5.1634336916872907E-5</v>
      </c>
      <c r="F548" s="51">
        <f>COVAR($F$270:$F$534,F270:F534)</f>
        <v>1.0270823658588932E-3</v>
      </c>
      <c r="G548" s="43">
        <f t="shared" ref="G548:Y548" si="312">COVAR($F$270:$F$534,G270:G534)</f>
        <v>2.2128708084936919E-4</v>
      </c>
      <c r="H548" s="43">
        <f t="shared" si="312"/>
        <v>2.1736980302189857E-4</v>
      </c>
      <c r="I548" s="43">
        <f t="shared" si="312"/>
        <v>1.8026190504657035E-4</v>
      </c>
      <c r="J548" s="43">
        <f t="shared" si="312"/>
        <v>1.2030555027677793E-4</v>
      </c>
      <c r="K548" s="43">
        <f t="shared" si="312"/>
        <v>3.4887719816335355E-4</v>
      </c>
      <c r="L548" s="43">
        <f t="shared" si="312"/>
        <v>1.7490006235256926E-4</v>
      </c>
      <c r="M548" s="43">
        <f t="shared" si="312"/>
        <v>1.2345077859449017E-4</v>
      </c>
      <c r="N548" s="43">
        <f t="shared" si="312"/>
        <v>-5.5648116973115844E-4</v>
      </c>
      <c r="O548" s="43">
        <f t="shared" si="312"/>
        <v>2.4972316991793815E-4</v>
      </c>
      <c r="P548" s="43">
        <f t="shared" si="312"/>
        <v>1.9947733110612357E-4</v>
      </c>
      <c r="Q548" s="43">
        <f t="shared" si="312"/>
        <v>5.7766296100186412E-5</v>
      </c>
      <c r="R548" s="43">
        <f t="shared" si="312"/>
        <v>-9.9405896635031441E-5</v>
      </c>
      <c r="S548" s="43">
        <f t="shared" si="312"/>
        <v>7.4779480840097756E-5</v>
      </c>
      <c r="T548" s="43">
        <f t="shared" si="312"/>
        <v>1.7497250541828423E-4</v>
      </c>
      <c r="U548" s="43">
        <f t="shared" si="312"/>
        <v>1.6987561950742534E-4</v>
      </c>
      <c r="V548" s="43">
        <f t="shared" si="312"/>
        <v>7.6461272465905888E-5</v>
      </c>
      <c r="W548" s="43">
        <f t="shared" si="312"/>
        <v>6.7324092397102835E-5</v>
      </c>
      <c r="X548" s="43">
        <f t="shared" si="312"/>
        <v>2.8494798713095003E-4</v>
      </c>
      <c r="Y548" s="43">
        <f t="shared" si="312"/>
        <v>3.3793393177677576E-5</v>
      </c>
    </row>
    <row r="549" spans="1:25" x14ac:dyDescent="0.2">
      <c r="A549" s="18" t="s">
        <v>12</v>
      </c>
      <c r="B549" s="44">
        <v>-4.3150986143713417E-7</v>
      </c>
      <c r="C549" s="44">
        <v>2.6009165121925539E-4</v>
      </c>
      <c r="D549" s="44">
        <v>3.0294007517319408E-4</v>
      </c>
      <c r="E549" s="44">
        <v>4.4591670063208939E-5</v>
      </c>
      <c r="F549" s="44">
        <f t="array" ref="F549:F567">TRANSPOSE($G$548:$Y$548)</f>
        <v>2.2128708084936919E-4</v>
      </c>
      <c r="G549" s="51">
        <f>COVAR($G$270:$G$534,G270:G534)</f>
        <v>6.6006760878435959E-4</v>
      </c>
      <c r="H549" s="43">
        <f t="shared" ref="H549:Y549" si="313">COVAR($G$270:$G$534,H270:H534)</f>
        <v>2.0704647806225006E-4</v>
      </c>
      <c r="I549" s="43">
        <f t="shared" si="313"/>
        <v>3.0877306286297365E-4</v>
      </c>
      <c r="J549" s="43">
        <f t="shared" si="313"/>
        <v>1.394257304489792E-4</v>
      </c>
      <c r="K549" s="43">
        <f t="shared" si="313"/>
        <v>3.8754339794925306E-5</v>
      </c>
      <c r="L549" s="43">
        <f t="shared" si="313"/>
        <v>1.8761560383227406E-4</v>
      </c>
      <c r="M549" s="43">
        <f t="shared" si="313"/>
        <v>2.4343073775708895E-4</v>
      </c>
      <c r="N549" s="43">
        <f t="shared" si="313"/>
        <v>-3.7337068850985328E-4</v>
      </c>
      <c r="O549" s="43">
        <f t="shared" si="313"/>
        <v>3.1275308303669458E-4</v>
      </c>
      <c r="P549" s="43">
        <f t="shared" si="313"/>
        <v>2.7008231645272919E-4</v>
      </c>
      <c r="Q549" s="43">
        <f t="shared" si="313"/>
        <v>6.7696756826004953E-5</v>
      </c>
      <c r="R549" s="43">
        <f t="shared" si="313"/>
        <v>-3.9287137413789276E-5</v>
      </c>
      <c r="S549" s="43">
        <f t="shared" si="313"/>
        <v>1.272451030013517E-4</v>
      </c>
      <c r="T549" s="43">
        <f t="shared" si="313"/>
        <v>3.5866672155656195E-4</v>
      </c>
      <c r="U549" s="43">
        <f t="shared" si="313"/>
        <v>1.6332137019273963E-4</v>
      </c>
      <c r="V549" s="43">
        <f t="shared" si="313"/>
        <v>-1.6409483916998826E-4</v>
      </c>
      <c r="W549" s="43">
        <f t="shared" si="313"/>
        <v>-2.9966425205091311E-6</v>
      </c>
      <c r="X549" s="43">
        <f t="shared" si="313"/>
        <v>3.8910200518598408E-5</v>
      </c>
      <c r="Y549" s="43">
        <f t="shared" si="313"/>
        <v>5.6766456524592921E-5</v>
      </c>
    </row>
    <row r="550" spans="1:25" x14ac:dyDescent="0.2">
      <c r="A550" s="18" t="s">
        <v>13</v>
      </c>
      <c r="B550" s="44">
        <v>-7.504375018945754E-9</v>
      </c>
      <c r="C550" s="44">
        <v>1.7214401888623651E-4</v>
      </c>
      <c r="D550" s="44">
        <v>2.8580989780615319E-4</v>
      </c>
      <c r="E550" s="44">
        <v>8.7630667892281519E-5</v>
      </c>
      <c r="F550" s="44">
        <v>2.1736980302189857E-4</v>
      </c>
      <c r="G550" s="44">
        <f t="array" ref="G550:G567">TRANSPOSE($H$549:$Y$549)</f>
        <v>2.0704647806225006E-4</v>
      </c>
      <c r="H550" s="51">
        <f>COVAR($H$270:$H$534,H270:H534)</f>
        <v>5.3886204404360359E-4</v>
      </c>
      <c r="I550" s="43">
        <f t="shared" ref="I550:Y550" si="314">COVAR($H$270:$H$534,I270:I534)</f>
        <v>2.6325006283349468E-4</v>
      </c>
      <c r="J550" s="43">
        <f t="shared" si="314"/>
        <v>1.3141939863572105E-4</v>
      </c>
      <c r="K550" s="43">
        <f t="shared" si="314"/>
        <v>-1.7968955947767661E-4</v>
      </c>
      <c r="L550" s="43">
        <f t="shared" si="314"/>
        <v>2.0898420583221803E-4</v>
      </c>
      <c r="M550" s="43">
        <f t="shared" si="314"/>
        <v>1.3311415377631651E-4</v>
      </c>
      <c r="N550" s="43">
        <f t="shared" si="314"/>
        <v>4.7524871122843433E-4</v>
      </c>
      <c r="O550" s="43">
        <f t="shared" si="314"/>
        <v>3.0294337806996858E-4</v>
      </c>
      <c r="P550" s="43">
        <f t="shared" si="314"/>
        <v>2.4625232177382398E-4</v>
      </c>
      <c r="Q550" s="43">
        <f t="shared" si="314"/>
        <v>1.1265634352768729E-4</v>
      </c>
      <c r="R550" s="43">
        <f t="shared" si="314"/>
        <v>3.357464067298759E-4</v>
      </c>
      <c r="S550" s="43">
        <f t="shared" si="314"/>
        <v>1.0022801296235661E-4</v>
      </c>
      <c r="T550" s="43">
        <f t="shared" si="314"/>
        <v>2.4433118137453673E-4</v>
      </c>
      <c r="U550" s="43">
        <f t="shared" si="314"/>
        <v>1.4907265191892017E-4</v>
      </c>
      <c r="V550" s="43">
        <f t="shared" si="314"/>
        <v>-1.4770338688434496E-4</v>
      </c>
      <c r="W550" s="43">
        <f t="shared" si="314"/>
        <v>3.7153470587526549E-5</v>
      </c>
      <c r="X550" s="43">
        <f t="shared" si="314"/>
        <v>8.5371984334172405E-5</v>
      </c>
      <c r="Y550" s="43">
        <f t="shared" si="314"/>
        <v>2.8986340938747157E-5</v>
      </c>
    </row>
    <row r="551" spans="1:25" x14ac:dyDescent="0.2">
      <c r="A551" s="18" t="s">
        <v>14</v>
      </c>
      <c r="B551" s="44">
        <v>2.5909605045678172E-8</v>
      </c>
      <c r="C551" s="44">
        <v>2.1536342904260978E-4</v>
      </c>
      <c r="D551" s="44">
        <v>2.803091752244612E-4</v>
      </c>
      <c r="E551" s="44">
        <v>1.361806757649885E-4</v>
      </c>
      <c r="F551" s="44">
        <v>1.8026190504657035E-4</v>
      </c>
      <c r="G551" s="44">
        <v>3.0877306286297365E-4</v>
      </c>
      <c r="H551" s="44">
        <f t="array" ref="H551:H567">TRANSPOSE($I$550:$Y$550)</f>
        <v>2.6325006283349468E-4</v>
      </c>
      <c r="I551" s="51">
        <f>COVAR($I$270:$I$534,I270:I534)</f>
        <v>2.3570982064389594E-3</v>
      </c>
      <c r="J551" s="43">
        <f t="shared" ref="J551:Y551" si="315">COVAR($I$270:$I$534,J270:J534)</f>
        <v>1.2056516423936277E-4</v>
      </c>
      <c r="K551" s="43">
        <f t="shared" si="315"/>
        <v>3.5478480465092084E-5</v>
      </c>
      <c r="L551" s="43">
        <f t="shared" si="315"/>
        <v>5.0033810716741472E-4</v>
      </c>
      <c r="M551" s="43">
        <f t="shared" si="315"/>
        <v>1.759429597142825E-4</v>
      </c>
      <c r="N551" s="43">
        <f t="shared" si="315"/>
        <v>3.7149811031356845E-4</v>
      </c>
      <c r="O551" s="43">
        <f t="shared" si="315"/>
        <v>4.5979815171579182E-4</v>
      </c>
      <c r="P551" s="43">
        <f t="shared" si="315"/>
        <v>1.9905379929868679E-4</v>
      </c>
      <c r="Q551" s="43">
        <f t="shared" si="315"/>
        <v>-2.2123035010565087E-4</v>
      </c>
      <c r="R551" s="43">
        <f t="shared" si="315"/>
        <v>1.5724876000997945E-3</v>
      </c>
      <c r="S551" s="43">
        <f t="shared" si="315"/>
        <v>-1.1727023192006417E-4</v>
      </c>
      <c r="T551" s="43">
        <f t="shared" si="315"/>
        <v>2.8752029226268474E-4</v>
      </c>
      <c r="U551" s="43">
        <f t="shared" si="315"/>
        <v>2.6045289537499869E-4</v>
      </c>
      <c r="V551" s="43">
        <f t="shared" si="315"/>
        <v>-5.477745656390895E-4</v>
      </c>
      <c r="W551" s="43">
        <f t="shared" si="315"/>
        <v>-4.6875415009203815E-5</v>
      </c>
      <c r="X551" s="43">
        <f t="shared" si="315"/>
        <v>3.3890059835729877E-4</v>
      </c>
      <c r="Y551" s="43">
        <f t="shared" si="315"/>
        <v>6.6481534340414501E-5</v>
      </c>
    </row>
    <row r="552" spans="1:25" x14ac:dyDescent="0.2">
      <c r="A552" s="18" t="s">
        <v>15</v>
      </c>
      <c r="B552" s="44">
        <v>-1.2260769060840374E-6</v>
      </c>
      <c r="C552" s="44">
        <v>1.2915388778616711E-4</v>
      </c>
      <c r="D552" s="44">
        <v>1.3014346034970548E-4</v>
      </c>
      <c r="E552" s="44">
        <v>-2.7834817484669491E-5</v>
      </c>
      <c r="F552" s="44">
        <v>1.2030555027677793E-4</v>
      </c>
      <c r="G552" s="44">
        <v>1.394257304489792E-4</v>
      </c>
      <c r="H552" s="44">
        <v>1.3141939863572105E-4</v>
      </c>
      <c r="I552" s="44">
        <f t="array" ref="I552:I567">TRANSPOSE($J$551:$Y$551)</f>
        <v>1.2056516423936277E-4</v>
      </c>
      <c r="J552" s="51">
        <f>COVAR($J$270:$J$534,J270:J534)</f>
        <v>5.9848080059772513E-4</v>
      </c>
      <c r="K552" s="43">
        <f t="shared" ref="K552:Y552" si="316">COVAR($J$270:$J$534,K270:K534)</f>
        <v>1.0044736173476783E-5</v>
      </c>
      <c r="L552" s="43">
        <f t="shared" si="316"/>
        <v>2.2406918778991003E-4</v>
      </c>
      <c r="M552" s="43">
        <f t="shared" si="316"/>
        <v>3.6394955260142944E-5</v>
      </c>
      <c r="N552" s="43">
        <f t="shared" si="316"/>
        <v>1.2297225898982577E-5</v>
      </c>
      <c r="O552" s="43">
        <f t="shared" si="316"/>
        <v>1.4605779866131197E-4</v>
      </c>
      <c r="P552" s="43">
        <f t="shared" si="316"/>
        <v>1.3801630723790829E-4</v>
      </c>
      <c r="Q552" s="43">
        <f t="shared" si="316"/>
        <v>5.9095926710577636E-5</v>
      </c>
      <c r="R552" s="43">
        <f t="shared" si="316"/>
        <v>-6.5050507747851504E-5</v>
      </c>
      <c r="S552" s="43">
        <f t="shared" si="316"/>
        <v>-1.2501088650233944E-6</v>
      </c>
      <c r="T552" s="43">
        <f t="shared" si="316"/>
        <v>1.8274314504752547E-4</v>
      </c>
      <c r="U552" s="43">
        <f t="shared" si="316"/>
        <v>2.1018506080340687E-4</v>
      </c>
      <c r="V552" s="43">
        <f t="shared" si="316"/>
        <v>2.946868156513596E-5</v>
      </c>
      <c r="W552" s="43">
        <f t="shared" si="316"/>
        <v>6.4562529567617608E-6</v>
      </c>
      <c r="X552" s="43">
        <f t="shared" si="316"/>
        <v>-1.4503519151262402E-4</v>
      </c>
      <c r="Y552" s="43">
        <f t="shared" si="316"/>
        <v>2.3316523542186693E-5</v>
      </c>
    </row>
    <row r="553" spans="1:25" x14ac:dyDescent="0.2">
      <c r="A553" s="18" t="s">
        <v>16</v>
      </c>
      <c r="B553" s="44">
        <v>-2.2756645486688993E-7</v>
      </c>
      <c r="C553" s="44">
        <v>2.0820035422766179E-4</v>
      </c>
      <c r="D553" s="44">
        <v>4.2192736567904418E-4</v>
      </c>
      <c r="E553" s="44">
        <v>-1.0025529889596811E-4</v>
      </c>
      <c r="F553" s="44">
        <v>3.4887719816335355E-4</v>
      </c>
      <c r="G553" s="44">
        <v>3.8754339794925306E-5</v>
      </c>
      <c r="H553" s="44">
        <v>-1.7968955947767661E-4</v>
      </c>
      <c r="I553" s="44">
        <v>3.5478480465092084E-5</v>
      </c>
      <c r="J553" s="44">
        <f t="array" ref="J553:J567">TRANSPOSE($K$552:$Y$552)</f>
        <v>1.0044736173476783E-5</v>
      </c>
      <c r="K553" s="51">
        <f>COVAR($K$270:$K$534,K270:K534)</f>
        <v>1.7443277254090148E-2</v>
      </c>
      <c r="L553" s="43">
        <f t="shared" ref="L553:Y553" si="317">COVAR($K$270:$K$534,L270:L534)</f>
        <v>-7.9487498253046681E-4</v>
      </c>
      <c r="M553" s="43">
        <f t="shared" si="317"/>
        <v>2.0126311218991643E-4</v>
      </c>
      <c r="N553" s="43">
        <f t="shared" si="317"/>
        <v>-1.5648916695514452E-3</v>
      </c>
      <c r="O553" s="43">
        <f t="shared" si="317"/>
        <v>6.0253773730977248E-4</v>
      </c>
      <c r="P553" s="43">
        <f t="shared" si="317"/>
        <v>2.481843601661117E-4</v>
      </c>
      <c r="Q553" s="43">
        <f t="shared" si="317"/>
        <v>-2.4144367134464515E-3</v>
      </c>
      <c r="R553" s="43">
        <f t="shared" si="317"/>
        <v>1.974723286687859E-4</v>
      </c>
      <c r="S553" s="43">
        <f t="shared" si="317"/>
        <v>2.4455628364263401E-4</v>
      </c>
      <c r="T553" s="43">
        <f t="shared" si="317"/>
        <v>2.1745148816841682E-5</v>
      </c>
      <c r="U553" s="43">
        <f t="shared" si="317"/>
        <v>-5.8811039083941387E-4</v>
      </c>
      <c r="V553" s="43">
        <f t="shared" si="317"/>
        <v>-1.5525430874024856E-3</v>
      </c>
      <c r="W553" s="43">
        <f t="shared" si="317"/>
        <v>8.7100130759837802E-5</v>
      </c>
      <c r="X553" s="43">
        <f t="shared" si="317"/>
        <v>2.843233557323745E-4</v>
      </c>
      <c r="Y553" s="43">
        <f t="shared" si="317"/>
        <v>1.6213793433879324E-7</v>
      </c>
    </row>
    <row r="554" spans="1:25" x14ac:dyDescent="0.2">
      <c r="A554" s="18" t="s">
        <v>17</v>
      </c>
      <c r="B554" s="44">
        <v>2.4375455729703683E-7</v>
      </c>
      <c r="C554" s="44">
        <v>1.3558018598798565E-4</v>
      </c>
      <c r="D554" s="44">
        <v>4.6052533978267524E-4</v>
      </c>
      <c r="E554" s="44">
        <v>-1.0504410195226436E-4</v>
      </c>
      <c r="F554" s="44">
        <v>1.7490006235256926E-4</v>
      </c>
      <c r="G554" s="44">
        <v>1.8761560383227406E-4</v>
      </c>
      <c r="H554" s="44">
        <v>2.0898420583221803E-4</v>
      </c>
      <c r="I554" s="44">
        <v>5.0033810716741472E-4</v>
      </c>
      <c r="J554" s="44">
        <v>2.2406918778991003E-4</v>
      </c>
      <c r="K554" s="44">
        <f t="array" ref="K554:K567">TRANSPOSE($L$553:$Y$553)</f>
        <v>-7.9487498253046681E-4</v>
      </c>
      <c r="L554" s="51">
        <f>COVAR($L$270:$L$534,L270:L534)</f>
        <v>1.3831672964189369E-2</v>
      </c>
      <c r="M554" s="43">
        <f t="shared" ref="M554:Y554" si="318">COVAR($L$270:$L$534,M270:M534)</f>
        <v>-3.777740931738311E-5</v>
      </c>
      <c r="N554" s="43">
        <f t="shared" si="318"/>
        <v>1.0604655244825039E-3</v>
      </c>
      <c r="O554" s="43">
        <f t="shared" si="318"/>
        <v>-2.7729898201646976E-4</v>
      </c>
      <c r="P554" s="43">
        <f t="shared" si="318"/>
        <v>2.7912718524988168E-4</v>
      </c>
      <c r="Q554" s="43">
        <f t="shared" si="318"/>
        <v>-8.0550841736232192E-4</v>
      </c>
      <c r="R554" s="43">
        <f t="shared" si="318"/>
        <v>7.6921526258693089E-4</v>
      </c>
      <c r="S554" s="43">
        <f t="shared" si="318"/>
        <v>-1.6275776827147042E-5</v>
      </c>
      <c r="T554" s="43">
        <f t="shared" si="318"/>
        <v>3.124105960397629E-4</v>
      </c>
      <c r="U554" s="43">
        <f t="shared" si="318"/>
        <v>9.9170908265508125E-4</v>
      </c>
      <c r="V554" s="43">
        <f t="shared" si="318"/>
        <v>1.0025464823345669E-4</v>
      </c>
      <c r="W554" s="43">
        <f t="shared" si="318"/>
        <v>3.686005599377521E-4</v>
      </c>
      <c r="X554" s="43">
        <f t="shared" si="318"/>
        <v>1.7530182359068354E-3</v>
      </c>
      <c r="Y554" s="43">
        <f t="shared" si="318"/>
        <v>-7.4124503752080913E-6</v>
      </c>
    </row>
    <row r="555" spans="1:25" x14ac:dyDescent="0.2">
      <c r="A555" s="18" t="s">
        <v>18</v>
      </c>
      <c r="B555" s="44">
        <v>4.0232164372994636E-7</v>
      </c>
      <c r="C555" s="44">
        <v>1.5607964859423739E-4</v>
      </c>
      <c r="D555" s="44">
        <v>2.0099666279888207E-4</v>
      </c>
      <c r="E555" s="44">
        <v>8.8480702438900696E-6</v>
      </c>
      <c r="F555" s="44">
        <v>1.2345077859449017E-4</v>
      </c>
      <c r="G555" s="44">
        <v>2.4343073775708895E-4</v>
      </c>
      <c r="H555" s="44">
        <v>1.3311415377631651E-4</v>
      </c>
      <c r="I555" s="44">
        <v>1.759429597142825E-4</v>
      </c>
      <c r="J555" s="44">
        <v>3.6394955260142944E-5</v>
      </c>
      <c r="K555" s="44">
        <v>2.0126311218991643E-4</v>
      </c>
      <c r="L555" s="44">
        <f t="array" ref="L555:L567">TRANSPOSE($M$554:$Y$554)</f>
        <v>-3.777740931738311E-5</v>
      </c>
      <c r="M555" s="51">
        <f>COVAR($M$270:$M$534,M270:M534)</f>
        <v>7.0858112594083048E-4</v>
      </c>
      <c r="N555" s="43">
        <f t="shared" ref="N555:Y555" si="319">COVAR($M$270:$M$534,N270:N534)</f>
        <v>2.5758976905333558E-7</v>
      </c>
      <c r="O555" s="43">
        <f t="shared" si="319"/>
        <v>2.5266174095092041E-4</v>
      </c>
      <c r="P555" s="43">
        <f t="shared" si="319"/>
        <v>1.3859495940796198E-4</v>
      </c>
      <c r="Q555" s="43">
        <f t="shared" si="319"/>
        <v>-8.1525732071498192E-5</v>
      </c>
      <c r="R555" s="43">
        <f t="shared" si="319"/>
        <v>7.7134867161658517E-5</v>
      </c>
      <c r="S555" s="43">
        <f t="shared" si="319"/>
        <v>1.3464713380832315E-4</v>
      </c>
      <c r="T555" s="43">
        <f t="shared" si="319"/>
        <v>1.4699545476120639E-4</v>
      </c>
      <c r="U555" s="43">
        <f t="shared" si="319"/>
        <v>8.4014937640601012E-5</v>
      </c>
      <c r="V555" s="43">
        <f t="shared" si="319"/>
        <v>-2.6870965770102608E-4</v>
      </c>
      <c r="W555" s="43">
        <f t="shared" si="319"/>
        <v>3.4779437659383757E-5</v>
      </c>
      <c r="X555" s="43">
        <f t="shared" si="319"/>
        <v>-2.1071703961840949E-4</v>
      </c>
      <c r="Y555" s="43">
        <f t="shared" si="319"/>
        <v>3.760871120055063E-5</v>
      </c>
    </row>
    <row r="556" spans="1:25" x14ac:dyDescent="0.2">
      <c r="A556" s="18" t="s">
        <v>19</v>
      </c>
      <c r="B556" s="44">
        <v>-3.6748321902455531E-7</v>
      </c>
      <c r="C556" s="44">
        <v>-4.6745550565743045E-4</v>
      </c>
      <c r="D556" s="44">
        <v>6.2501113383601765E-4</v>
      </c>
      <c r="E556" s="44">
        <v>6.9742689958752794E-5</v>
      </c>
      <c r="F556" s="44">
        <v>-5.5648116973115844E-4</v>
      </c>
      <c r="G556" s="44">
        <v>-3.7337068850985328E-4</v>
      </c>
      <c r="H556" s="44">
        <v>4.7524871122843433E-4</v>
      </c>
      <c r="I556" s="44">
        <v>3.7149811031356845E-4</v>
      </c>
      <c r="J556" s="44">
        <v>1.2297225898982577E-5</v>
      </c>
      <c r="K556" s="44">
        <v>-1.5648916695514452E-3</v>
      </c>
      <c r="L556" s="44">
        <v>1.0604655244825039E-3</v>
      </c>
      <c r="M556" s="44">
        <f t="array" ref="M556:M567">TRANSPOSE($N$555:$Y$555)</f>
        <v>2.5758976905333558E-7</v>
      </c>
      <c r="N556" s="51">
        <f>COVAR($N$270:$N$534,N270:N534)</f>
        <v>3.5468673715560596E-2</v>
      </c>
      <c r="O556" s="43">
        <f t="shared" ref="O556:Y556" si="320">COVAR($N$270:$N$534,O270:O534)</f>
        <v>9.2513794355281233E-5</v>
      </c>
      <c r="P556" s="43">
        <f t="shared" si="320"/>
        <v>-1.8221151600472622E-4</v>
      </c>
      <c r="Q556" s="43">
        <f t="shared" si="320"/>
        <v>-7.1186140628085742E-4</v>
      </c>
      <c r="R556" s="43">
        <f t="shared" si="320"/>
        <v>3.187239879493126E-3</v>
      </c>
      <c r="S556" s="43">
        <f t="shared" si="320"/>
        <v>-1.0474847804348793E-3</v>
      </c>
      <c r="T556" s="43">
        <f t="shared" si="320"/>
        <v>1.1014987098108092E-5</v>
      </c>
      <c r="U556" s="43">
        <f t="shared" si="320"/>
        <v>-5.0034817644994771E-4</v>
      </c>
      <c r="V556" s="43">
        <f t="shared" si="320"/>
        <v>-1.8765859605649265E-3</v>
      </c>
      <c r="W556" s="43">
        <f t="shared" si="320"/>
        <v>2.7470886949025684E-4</v>
      </c>
      <c r="X556" s="43">
        <f t="shared" si="320"/>
        <v>-1.383020864329573E-3</v>
      </c>
      <c r="Y556" s="43">
        <f t="shared" si="320"/>
        <v>1.6288497027229236E-5</v>
      </c>
    </row>
    <row r="557" spans="1:25" x14ac:dyDescent="0.2">
      <c r="A557" s="18" t="s">
        <v>20</v>
      </c>
      <c r="B557" s="44">
        <v>-6.9132591226277676E-7</v>
      </c>
      <c r="C557" s="44">
        <v>2.0790841419639748E-4</v>
      </c>
      <c r="D557" s="44">
        <v>4.6107068477058269E-4</v>
      </c>
      <c r="E557" s="44">
        <v>5.4717310215848165E-5</v>
      </c>
      <c r="F557" s="44">
        <v>2.4972316991793815E-4</v>
      </c>
      <c r="G557" s="44">
        <v>3.1275308303669458E-4</v>
      </c>
      <c r="H557" s="44">
        <v>3.0294337806996858E-4</v>
      </c>
      <c r="I557" s="44">
        <v>4.5979815171579182E-4</v>
      </c>
      <c r="J557" s="44">
        <v>1.4605779866131197E-4</v>
      </c>
      <c r="K557" s="44">
        <v>6.0253773730977248E-4</v>
      </c>
      <c r="L557" s="44">
        <v>-2.7729898201646976E-4</v>
      </c>
      <c r="M557" s="44">
        <v>2.5266174095092041E-4</v>
      </c>
      <c r="N557" s="44">
        <f t="array" ref="N557:N567">TRANSPOSE($O$556:$Y$556)</f>
        <v>9.2513794355281233E-5</v>
      </c>
      <c r="O557" s="51">
        <f>COVAR($O$270:$O$534,O270:O534)</f>
        <v>2.6372804629468177E-3</v>
      </c>
      <c r="P557" s="43">
        <f t="shared" ref="P557:Y557" si="321">COVAR($O$270:$O$534,P270:P534)</f>
        <v>2.9914454395084036E-4</v>
      </c>
      <c r="Q557" s="43">
        <f t="shared" si="321"/>
        <v>2.6498361595310731E-4</v>
      </c>
      <c r="R557" s="43">
        <f t="shared" si="321"/>
        <v>1.2288673495329618E-3</v>
      </c>
      <c r="S557" s="43">
        <f t="shared" si="321"/>
        <v>2.8760523477101884E-4</v>
      </c>
      <c r="T557" s="43">
        <f t="shared" si="321"/>
        <v>2.983932386235822E-4</v>
      </c>
      <c r="U557" s="43">
        <f t="shared" si="321"/>
        <v>4.2824067094369929E-4</v>
      </c>
      <c r="V557" s="43">
        <f t="shared" si="321"/>
        <v>6.4590184223638637E-4</v>
      </c>
      <c r="W557" s="43">
        <f t="shared" si="321"/>
        <v>-1.474198601859596E-4</v>
      </c>
      <c r="X557" s="43">
        <f t="shared" si="321"/>
        <v>-2.0678385904564139E-4</v>
      </c>
      <c r="Y557" s="43">
        <f t="shared" si="321"/>
        <v>2.1976403576344928E-5</v>
      </c>
    </row>
    <row r="558" spans="1:25" x14ac:dyDescent="0.2">
      <c r="A558" s="18" t="s">
        <v>21</v>
      </c>
      <c r="B558" s="44">
        <v>-3.7833830283725408E-7</v>
      </c>
      <c r="C558" s="44">
        <v>2.3740357485992108E-4</v>
      </c>
      <c r="D558" s="44">
        <v>2.0119112234756581E-4</v>
      </c>
      <c r="E558" s="44">
        <v>7.888245507223278E-5</v>
      </c>
      <c r="F558" s="44">
        <v>1.9947733110612357E-4</v>
      </c>
      <c r="G558" s="44">
        <v>2.7008231645272919E-4</v>
      </c>
      <c r="H558" s="44">
        <v>2.4625232177382398E-4</v>
      </c>
      <c r="I558" s="44">
        <v>1.9905379929868679E-4</v>
      </c>
      <c r="J558" s="44">
        <v>1.3801630723790829E-4</v>
      </c>
      <c r="K558" s="44">
        <v>2.481843601661117E-4</v>
      </c>
      <c r="L558" s="44">
        <v>2.7912718524988168E-4</v>
      </c>
      <c r="M558" s="44">
        <v>1.3859495940796198E-4</v>
      </c>
      <c r="N558" s="44">
        <v>-1.8221151600472622E-4</v>
      </c>
      <c r="O558" s="44">
        <f t="array" ref="O558:O567">TRANSPOSE($P$557:$Y$557)</f>
        <v>2.9914454395084036E-4</v>
      </c>
      <c r="P558" s="51">
        <f>COVAR($P$270:$P$534,P270:P534)</f>
        <v>6.8013227967382995E-4</v>
      </c>
      <c r="Q558" s="43">
        <f t="shared" ref="Q558:Y558" si="322">COVAR($P$270:$P$534,Q270:Q534)</f>
        <v>9.3143128669903643E-5</v>
      </c>
      <c r="R558" s="43">
        <f t="shared" si="322"/>
        <v>4.426998256791248E-4</v>
      </c>
      <c r="S558" s="43">
        <f t="shared" si="322"/>
        <v>1.1591484087705016E-4</v>
      </c>
      <c r="T558" s="43">
        <f t="shared" si="322"/>
        <v>3.2607110361353988E-4</v>
      </c>
      <c r="U558" s="43">
        <f t="shared" si="322"/>
        <v>3.2670213329268294E-4</v>
      </c>
      <c r="V558" s="43">
        <f t="shared" si="322"/>
        <v>2.793404203888252E-4</v>
      </c>
      <c r="W558" s="43">
        <f t="shared" si="322"/>
        <v>5.428920586444007E-8</v>
      </c>
      <c r="X558" s="43">
        <f t="shared" si="322"/>
        <v>2.731524088295192E-5</v>
      </c>
      <c r="Y558" s="43">
        <f t="shared" si="322"/>
        <v>2.8111771529238489E-5</v>
      </c>
    </row>
    <row r="559" spans="1:25" x14ac:dyDescent="0.2">
      <c r="A559" s="18" t="s">
        <v>22</v>
      </c>
      <c r="B559" s="44">
        <v>2.0258367964071715E-6</v>
      </c>
      <c r="C559" s="44">
        <v>2.5085698528013351E-4</v>
      </c>
      <c r="D559" s="44">
        <v>2.8788023995278666E-4</v>
      </c>
      <c r="E559" s="44">
        <v>3.6547537471136164E-4</v>
      </c>
      <c r="F559" s="44">
        <v>5.7766296100186412E-5</v>
      </c>
      <c r="G559" s="44">
        <v>6.7696756826004953E-5</v>
      </c>
      <c r="H559" s="44">
        <v>1.1265634352768729E-4</v>
      </c>
      <c r="I559" s="44">
        <v>-2.2123035010565087E-4</v>
      </c>
      <c r="J559" s="44">
        <v>5.9095926710577636E-5</v>
      </c>
      <c r="K559" s="44">
        <v>-2.4144367134464515E-3</v>
      </c>
      <c r="L559" s="44">
        <v>-8.0550841736232192E-4</v>
      </c>
      <c r="M559" s="44">
        <v>-8.1525732071498192E-5</v>
      </c>
      <c r="N559" s="44">
        <v>-7.1186140628085742E-4</v>
      </c>
      <c r="O559" s="44">
        <v>2.6498361595310731E-4</v>
      </c>
      <c r="P559" s="44">
        <f t="array" ref="P559:P567">TRANSPOSE($Q$558:$Y$558)</f>
        <v>9.3143128669903643E-5</v>
      </c>
      <c r="Q559" s="51">
        <f>COVAR($Q$270:$Q$534,Q270:Q534)</f>
        <v>8.9135569315026177E-3</v>
      </c>
      <c r="R559" s="43">
        <f t="shared" ref="R559:Y559" si="323">COVAR($Q$270:$Q$534,R270:R534)</f>
        <v>-2.2250023803331367E-4</v>
      </c>
      <c r="S559" s="43">
        <f t="shared" si="323"/>
        <v>5.0728979382221159E-4</v>
      </c>
      <c r="T559" s="43">
        <f t="shared" si="323"/>
        <v>1.7612135760419929E-4</v>
      </c>
      <c r="U559" s="43">
        <f t="shared" si="323"/>
        <v>5.1439569263133072E-4</v>
      </c>
      <c r="V559" s="43">
        <f t="shared" si="323"/>
        <v>1.3743264099947497E-3</v>
      </c>
      <c r="W559" s="43">
        <f t="shared" si="323"/>
        <v>3.9418480101513084E-5</v>
      </c>
      <c r="X559" s="43">
        <f t="shared" si="323"/>
        <v>-5.0123705271613048E-4</v>
      </c>
      <c r="Y559" s="43">
        <f t="shared" si="323"/>
        <v>-7.00318988156425E-5</v>
      </c>
    </row>
    <row r="560" spans="1:25" x14ac:dyDescent="0.2">
      <c r="A560" s="18" t="s">
        <v>23</v>
      </c>
      <c r="B560" s="44">
        <v>-2.2978303907222258E-6</v>
      </c>
      <c r="C560" s="44">
        <v>1.395261834900743E-4</v>
      </c>
      <c r="D560" s="44">
        <v>5.0675759349158112E-4</v>
      </c>
      <c r="E560" s="44">
        <v>8.0268554993449196E-4</v>
      </c>
      <c r="F560" s="44">
        <v>-9.9405896635031441E-5</v>
      </c>
      <c r="G560" s="44">
        <v>-3.9287137413789276E-5</v>
      </c>
      <c r="H560" s="44">
        <v>3.357464067298759E-4</v>
      </c>
      <c r="I560" s="44">
        <v>1.5724876000997945E-3</v>
      </c>
      <c r="J560" s="44">
        <v>-6.5050507747851504E-5</v>
      </c>
      <c r="K560" s="44">
        <v>1.974723286687859E-4</v>
      </c>
      <c r="L560" s="44">
        <v>7.6921526258693089E-4</v>
      </c>
      <c r="M560" s="44">
        <v>7.7134867161658517E-5</v>
      </c>
      <c r="N560" s="44">
        <v>3.187239879493126E-3</v>
      </c>
      <c r="O560" s="44">
        <v>1.2288673495329618E-3</v>
      </c>
      <c r="P560" s="44">
        <v>4.426998256791248E-4</v>
      </c>
      <c r="Q560" s="44">
        <f t="array" ref="Q560:Q567">TRANSPOSE($R$559:$Y$559)</f>
        <v>-2.2250023803331367E-4</v>
      </c>
      <c r="R560" s="51">
        <f>COVAR($R$270:$R$534,R270:R534)</f>
        <v>1.9390791492200445E-2</v>
      </c>
      <c r="S560" s="43">
        <f t="shared" ref="S560:Y560" si="324">COVAR($R$270:$R$534,S270:S534)</f>
        <v>1.9960160451229156E-4</v>
      </c>
      <c r="T560" s="43">
        <f t="shared" si="324"/>
        <v>2.2576140834848106E-4</v>
      </c>
      <c r="U560" s="43">
        <f t="shared" si="324"/>
        <v>8.2508823928017778E-4</v>
      </c>
      <c r="V560" s="43">
        <f t="shared" si="324"/>
        <v>-2.5000168329929089E-3</v>
      </c>
      <c r="W560" s="43">
        <f t="shared" si="324"/>
        <v>3.1606801953922535E-4</v>
      </c>
      <c r="X560" s="43">
        <f t="shared" si="324"/>
        <v>-7.197444485830594E-5</v>
      </c>
      <c r="Y560" s="43">
        <f t="shared" si="324"/>
        <v>8.4759684209651548E-5</v>
      </c>
    </row>
    <row r="561" spans="1:26" x14ac:dyDescent="0.2">
      <c r="A561" s="18" t="s">
        <v>24</v>
      </c>
      <c r="B561" s="44">
        <v>-1.2687653956650209E-7</v>
      </c>
      <c r="C561" s="44">
        <v>2.3535656749509845E-4</v>
      </c>
      <c r="D561" s="44">
        <v>2.4496150306041632E-4</v>
      </c>
      <c r="E561" s="44">
        <v>5.92985976997802E-5</v>
      </c>
      <c r="F561" s="44">
        <v>7.4779480840097756E-5</v>
      </c>
      <c r="G561" s="44">
        <v>1.272451030013517E-4</v>
      </c>
      <c r="H561" s="44">
        <v>1.0022801296235661E-4</v>
      </c>
      <c r="I561" s="44">
        <v>-1.1727023192006417E-4</v>
      </c>
      <c r="J561" s="44">
        <v>-1.2501088650233944E-6</v>
      </c>
      <c r="K561" s="44">
        <v>2.4455628364263401E-4</v>
      </c>
      <c r="L561" s="44">
        <v>-1.6275776827147042E-5</v>
      </c>
      <c r="M561" s="44">
        <v>1.3464713380832315E-4</v>
      </c>
      <c r="N561" s="44">
        <v>-1.0474847804348793E-3</v>
      </c>
      <c r="O561" s="44">
        <v>2.8760523477101884E-4</v>
      </c>
      <c r="P561" s="44">
        <v>1.1591484087705016E-4</v>
      </c>
      <c r="Q561" s="44">
        <v>5.0728979382221159E-4</v>
      </c>
      <c r="R561" s="44">
        <f t="array" ref="R561:R567">TRANSPOSE($S$560:$Y$560)</f>
        <v>1.9960160451229156E-4</v>
      </c>
      <c r="S561" s="51">
        <f>COVAR($S$270:$S$534,S270:S534)</f>
        <v>1.8253100314265728E-3</v>
      </c>
      <c r="T561" s="43">
        <f t="shared" ref="T561:Y561" si="325">COVAR($S$270:$S$534,T270:T534)</f>
        <v>1.5029816691548994E-4</v>
      </c>
      <c r="U561" s="43">
        <f t="shared" si="325"/>
        <v>1.2159335097204186E-5</v>
      </c>
      <c r="V561" s="43">
        <f t="shared" si="325"/>
        <v>3.5412124433414688E-4</v>
      </c>
      <c r="W561" s="43">
        <f t="shared" si="325"/>
        <v>-9.3481691017359891E-5</v>
      </c>
      <c r="X561" s="43">
        <f t="shared" si="325"/>
        <v>-1.7227626783044401E-5</v>
      </c>
      <c r="Y561" s="43">
        <f t="shared" si="325"/>
        <v>2.3757623506607449E-5</v>
      </c>
    </row>
    <row r="562" spans="1:26" x14ac:dyDescent="0.2">
      <c r="A562" s="18" t="s">
        <v>25</v>
      </c>
      <c r="B562" s="44">
        <v>-6.5240256927892667E-7</v>
      </c>
      <c r="C562" s="44">
        <v>2.6841948096705117E-4</v>
      </c>
      <c r="D562" s="44">
        <v>3.4037941929176627E-4</v>
      </c>
      <c r="E562" s="44">
        <v>8.9113866253156811E-5</v>
      </c>
      <c r="F562" s="44">
        <v>1.7497250541828423E-4</v>
      </c>
      <c r="G562" s="44">
        <v>3.5866672155656195E-4</v>
      </c>
      <c r="H562" s="44">
        <v>2.4433118137453673E-4</v>
      </c>
      <c r="I562" s="44">
        <v>2.8752029226268474E-4</v>
      </c>
      <c r="J562" s="44">
        <v>1.8274314504752547E-4</v>
      </c>
      <c r="K562" s="44">
        <v>2.1745148816841682E-5</v>
      </c>
      <c r="L562" s="44">
        <v>3.124105960397629E-4</v>
      </c>
      <c r="M562" s="44">
        <v>1.4699545476120639E-4</v>
      </c>
      <c r="N562" s="44">
        <v>1.1014987098108092E-5</v>
      </c>
      <c r="O562" s="44">
        <v>2.983932386235822E-4</v>
      </c>
      <c r="P562" s="44">
        <v>3.2607110361353988E-4</v>
      </c>
      <c r="Q562" s="44">
        <v>1.7612135760419929E-4</v>
      </c>
      <c r="R562" s="44">
        <v>2.2576140834848106E-4</v>
      </c>
      <c r="S562" s="44">
        <f t="array" ref="S562:S567">TRANSPOSE($T$561:$Y$561)</f>
        <v>1.5029816691548994E-4</v>
      </c>
      <c r="T562" s="51">
        <f>COVAR($T$270:$T$534,T270:T534)</f>
        <v>9.2922214599120074E-4</v>
      </c>
      <c r="U562" s="43">
        <f t="shared" ref="U562:Y562" si="326">COVAR($T$270:$T$534,U270:U534)</f>
        <v>2.8937106918028251E-4</v>
      </c>
      <c r="V562" s="43">
        <f t="shared" si="326"/>
        <v>3.9213743806932515E-5</v>
      </c>
      <c r="W562" s="43">
        <f t="shared" si="326"/>
        <v>-5.858587551975598E-5</v>
      </c>
      <c r="X562" s="43">
        <f t="shared" si="326"/>
        <v>-4.4534110747273484E-5</v>
      </c>
      <c r="Y562" s="43">
        <f t="shared" si="326"/>
        <v>7.7005885739706676E-5</v>
      </c>
    </row>
    <row r="563" spans="1:26" x14ac:dyDescent="0.2">
      <c r="A563" s="18" t="s">
        <v>26</v>
      </c>
      <c r="B563" s="44">
        <v>7.2615413237293366E-7</v>
      </c>
      <c r="C563" s="44">
        <v>9.3722310007436139E-5</v>
      </c>
      <c r="D563" s="44">
        <v>7.7775118314594226E-5</v>
      </c>
      <c r="E563" s="44">
        <v>2.0117778472182967E-4</v>
      </c>
      <c r="F563" s="44">
        <v>1.6987561950742534E-4</v>
      </c>
      <c r="G563" s="44">
        <v>1.6332137019273963E-4</v>
      </c>
      <c r="H563" s="44">
        <v>1.4907265191892017E-4</v>
      </c>
      <c r="I563" s="44">
        <v>2.6045289537499869E-4</v>
      </c>
      <c r="J563" s="44">
        <v>2.1018506080340687E-4</v>
      </c>
      <c r="K563" s="44">
        <v>-5.8811039083941387E-4</v>
      </c>
      <c r="L563" s="44">
        <v>9.9170908265508125E-4</v>
      </c>
      <c r="M563" s="44">
        <v>8.4014937640601012E-5</v>
      </c>
      <c r="N563" s="44">
        <v>-5.0034817644994771E-4</v>
      </c>
      <c r="O563" s="44">
        <v>4.2824067094369929E-4</v>
      </c>
      <c r="P563" s="44">
        <v>3.2670213329268294E-4</v>
      </c>
      <c r="Q563" s="44">
        <v>5.1439569263133072E-4</v>
      </c>
      <c r="R563" s="44">
        <v>8.2508823928017778E-4</v>
      </c>
      <c r="S563" s="44">
        <v>1.2159335097204186E-5</v>
      </c>
      <c r="T563" s="44">
        <f t="array" ref="T563:T567">TRANSPOSE($U$562:$Y$562)</f>
        <v>2.8937106918028251E-4</v>
      </c>
      <c r="U563" s="51">
        <f>COVAR($U$270:$U$534,U270:U534)</f>
        <v>3.231948189724468E-3</v>
      </c>
      <c r="V563" s="43">
        <f t="shared" ref="V563:Y563" si="327">COVAR($U$270:$U$534,V270:V534)</f>
        <v>-1.6241250745131875E-5</v>
      </c>
      <c r="W563" s="43">
        <f t="shared" si="327"/>
        <v>-2.1343090954285485E-4</v>
      </c>
      <c r="X563" s="43">
        <f t="shared" si="327"/>
        <v>-4.7767539899147672E-5</v>
      </c>
      <c r="Y563" s="43">
        <f t="shared" si="327"/>
        <v>3.8012300115768982E-5</v>
      </c>
    </row>
    <row r="564" spans="1:26" x14ac:dyDescent="0.2">
      <c r="A564" s="18" t="s">
        <v>27</v>
      </c>
      <c r="B564" s="44">
        <v>-1.5556141741871078E-6</v>
      </c>
      <c r="C564" s="44">
        <v>-2.8027602635446758E-4</v>
      </c>
      <c r="D564" s="44">
        <v>2.4398167854195409E-4</v>
      </c>
      <c r="E564" s="44">
        <v>3.6165821445863435E-5</v>
      </c>
      <c r="F564" s="44">
        <v>7.6461272465905888E-5</v>
      </c>
      <c r="G564" s="44">
        <v>-1.6409483916998826E-4</v>
      </c>
      <c r="H564" s="44">
        <v>-1.4770338688434496E-4</v>
      </c>
      <c r="I564" s="44">
        <v>-5.477745656390895E-4</v>
      </c>
      <c r="J564" s="44">
        <v>2.946868156513596E-5</v>
      </c>
      <c r="K564" s="44">
        <v>-1.5525430874024856E-3</v>
      </c>
      <c r="L564" s="44">
        <v>1.0025464823345669E-4</v>
      </c>
      <c r="M564" s="44">
        <v>-2.6870965770102608E-4</v>
      </c>
      <c r="N564" s="44">
        <v>-1.8765859605649265E-3</v>
      </c>
      <c r="O564" s="44">
        <v>6.4590184223638637E-4</v>
      </c>
      <c r="P564" s="44">
        <v>2.793404203888252E-4</v>
      </c>
      <c r="Q564" s="44">
        <v>1.3743264099947497E-3</v>
      </c>
      <c r="R564" s="44">
        <v>-2.5000168329929089E-3</v>
      </c>
      <c r="S564" s="44">
        <v>3.5412124433414688E-4</v>
      </c>
      <c r="T564" s="44">
        <v>3.9213743806932515E-5</v>
      </c>
      <c r="U564" s="44">
        <f t="array" ref="U564:U567">TRANSPOSE($V$563:$Y$563)</f>
        <v>-1.6241250745131875E-5</v>
      </c>
      <c r="V564" s="51">
        <f>COVAR($V$270:$V$534,V270:V534)</f>
        <v>3.174055881283884E-2</v>
      </c>
      <c r="W564" s="43">
        <f t="shared" ref="W564:Y564" si="328">COVAR($V$270:$V$534,W270:W534)</f>
        <v>-1.4765705453816696E-4</v>
      </c>
      <c r="X564" s="43">
        <f t="shared" si="328"/>
        <v>-1.045966420864604E-3</v>
      </c>
      <c r="Y564" s="43">
        <f t="shared" si="328"/>
        <v>3.0949870091148563E-5</v>
      </c>
    </row>
    <row r="565" spans="1:26" x14ac:dyDescent="0.2">
      <c r="A565" s="18" t="s">
        <v>28</v>
      </c>
      <c r="B565" s="44">
        <v>4.464099524304772E-7</v>
      </c>
      <c r="C565" s="44">
        <v>-6.7023414765266519E-7</v>
      </c>
      <c r="D565" s="44">
        <v>9.2335836121082963E-5</v>
      </c>
      <c r="E565" s="44">
        <v>-6.814736763345792E-5</v>
      </c>
      <c r="F565" s="44">
        <v>6.7324092397102835E-5</v>
      </c>
      <c r="G565" s="44">
        <v>-2.9966425205091311E-6</v>
      </c>
      <c r="H565" s="44">
        <v>3.7153470587526549E-5</v>
      </c>
      <c r="I565" s="44">
        <v>-4.6875415009203815E-5</v>
      </c>
      <c r="J565" s="44">
        <v>6.4562529567617608E-6</v>
      </c>
      <c r="K565" s="44">
        <v>8.7100130759837802E-5</v>
      </c>
      <c r="L565" s="44">
        <v>3.686005599377521E-4</v>
      </c>
      <c r="M565" s="44">
        <v>3.4779437659383757E-5</v>
      </c>
      <c r="N565" s="44">
        <v>2.7470886949025684E-4</v>
      </c>
      <c r="O565" s="44">
        <v>-1.474198601859596E-4</v>
      </c>
      <c r="P565" s="44">
        <v>5.428920586444007E-8</v>
      </c>
      <c r="Q565" s="44">
        <v>3.9418480101513084E-5</v>
      </c>
      <c r="R565" s="44">
        <v>3.1606801953922535E-4</v>
      </c>
      <c r="S565" s="44">
        <v>-9.3481691017359891E-5</v>
      </c>
      <c r="T565" s="44">
        <v>-5.858587551975598E-5</v>
      </c>
      <c r="U565" s="44">
        <v>-2.1343090954285485E-4</v>
      </c>
      <c r="V565" s="44">
        <f t="array" ref="V565:V567">TRANSPOSE($W$564:$Y$564)</f>
        <v>-1.4765705453816696E-4</v>
      </c>
      <c r="W565" s="51">
        <f>COVAR($W$270:$W$534,W270:W534)</f>
        <v>4.8824067067202071E-4</v>
      </c>
      <c r="X565" s="43">
        <f t="shared" ref="X565:Y565" si="329">COVAR($W$270:$W$534,X270:X534)</f>
        <v>1.1173356246500808E-4</v>
      </c>
      <c r="Y565" s="43">
        <f t="shared" si="329"/>
        <v>7.7435381416341334E-8</v>
      </c>
    </row>
    <row r="566" spans="1:26" x14ac:dyDescent="0.2">
      <c r="A566" s="18" t="s">
        <v>29</v>
      </c>
      <c r="B566" s="44">
        <v>-3.4513640342804089E-6</v>
      </c>
      <c r="C566" s="44">
        <v>7.7054993442908325E-5</v>
      </c>
      <c r="D566" s="44">
        <v>3.7015335241063254E-4</v>
      </c>
      <c r="E566" s="44">
        <v>3.9916627907481715E-5</v>
      </c>
      <c r="F566" s="44">
        <v>2.8494798713095003E-4</v>
      </c>
      <c r="G566" s="44">
        <v>3.8910200518598408E-5</v>
      </c>
      <c r="H566" s="44">
        <v>8.5371984334172405E-5</v>
      </c>
      <c r="I566" s="44">
        <v>3.3890059835729877E-4</v>
      </c>
      <c r="J566" s="44">
        <v>-1.4503519151262402E-4</v>
      </c>
      <c r="K566" s="44">
        <v>2.843233557323745E-4</v>
      </c>
      <c r="L566" s="44">
        <v>1.7530182359068354E-3</v>
      </c>
      <c r="M566" s="44">
        <v>-2.1071703961840949E-4</v>
      </c>
      <c r="N566" s="44">
        <v>-1.383020864329573E-3</v>
      </c>
      <c r="O566" s="44">
        <v>-2.0678385904564139E-4</v>
      </c>
      <c r="P566" s="44">
        <v>2.731524088295192E-5</v>
      </c>
      <c r="Q566" s="44">
        <v>-5.0123705271613048E-4</v>
      </c>
      <c r="R566" s="44">
        <v>-7.197444485830594E-5</v>
      </c>
      <c r="S566" s="44">
        <v>-1.7227626783044401E-5</v>
      </c>
      <c r="T566" s="44">
        <v>-4.4534110747273484E-5</v>
      </c>
      <c r="U566" s="44">
        <v>-4.7767539899147672E-5</v>
      </c>
      <c r="V566" s="44">
        <v>-1.045966420864604E-3</v>
      </c>
      <c r="W566" s="44">
        <f t="array" ref="W566:W567">TRANSPOSE($X$565:$Y$565)</f>
        <v>1.1173356246500808E-4</v>
      </c>
      <c r="X566" s="51">
        <f>COVAR($X$270:$X$534,X270:X534)</f>
        <v>1.2882811551188434E-2</v>
      </c>
      <c r="Y566" s="43">
        <f t="shared" ref="Y566" si="330">COVAR($X$270:$X$534,Y270:Y534)</f>
        <v>1.9975959821525699E-6</v>
      </c>
    </row>
    <row r="567" spans="1:26" x14ac:dyDescent="0.2">
      <c r="A567" s="18" t="s">
        <v>30</v>
      </c>
      <c r="B567" s="44">
        <v>-9.2880101535906117E-8</v>
      </c>
      <c r="C567" s="44">
        <v>1.7097935892514229E-5</v>
      </c>
      <c r="D567" s="44">
        <v>4.3343736401038321E-5</v>
      </c>
      <c r="E567" s="44">
        <v>2.0171449879367863E-5</v>
      </c>
      <c r="F567" s="44">
        <v>3.3793393177677576E-5</v>
      </c>
      <c r="G567" s="44">
        <v>5.6766456524592921E-5</v>
      </c>
      <c r="H567" s="44">
        <v>2.8986340938747157E-5</v>
      </c>
      <c r="I567" s="44">
        <v>6.6481534340414501E-5</v>
      </c>
      <c r="J567" s="44">
        <v>2.3316523542186693E-5</v>
      </c>
      <c r="K567" s="44">
        <v>1.6213793433879324E-7</v>
      </c>
      <c r="L567" s="44">
        <v>-7.4124503752080913E-6</v>
      </c>
      <c r="M567" s="44">
        <v>3.760871120055063E-5</v>
      </c>
      <c r="N567" s="44">
        <v>1.6288497027229236E-5</v>
      </c>
      <c r="O567" s="44">
        <v>2.1976403576344928E-5</v>
      </c>
      <c r="P567" s="44">
        <v>2.8111771529238489E-5</v>
      </c>
      <c r="Q567" s="44">
        <v>-7.00318988156425E-5</v>
      </c>
      <c r="R567" s="44">
        <v>8.4759684209651548E-5</v>
      </c>
      <c r="S567" s="44">
        <v>2.3757623506607449E-5</v>
      </c>
      <c r="T567" s="44">
        <v>7.7005885739706676E-5</v>
      </c>
      <c r="U567" s="44">
        <v>3.8012300115768982E-5</v>
      </c>
      <c r="V567" s="44">
        <v>3.0949870091148563E-5</v>
      </c>
      <c r="W567" s="44">
        <v>7.7435381416341334E-8</v>
      </c>
      <c r="X567" s="44">
        <f>TRANSPOSE(Y566)</f>
        <v>1.9975959821525699E-6</v>
      </c>
      <c r="Y567" s="51">
        <f>COVAR($Y$270:$Y$534,Y270:Y534)</f>
        <v>8.1019780882623149E-5</v>
      </c>
    </row>
    <row r="568" spans="1:26" x14ac:dyDescent="0.2">
      <c r="B568" s="1"/>
    </row>
    <row r="569" spans="1:26" x14ac:dyDescent="0.2">
      <c r="B569" s="1"/>
      <c r="C569" s="19" t="s">
        <v>8</v>
      </c>
      <c r="D569" s="19" t="s">
        <v>9</v>
      </c>
      <c r="E569" s="19" t="s">
        <v>10</v>
      </c>
      <c r="F569" s="19" t="s">
        <v>11</v>
      </c>
      <c r="G569" s="19" t="s">
        <v>12</v>
      </c>
      <c r="H569" s="19" t="s">
        <v>13</v>
      </c>
      <c r="I569" s="19" t="s">
        <v>14</v>
      </c>
      <c r="J569" s="19" t="s">
        <v>15</v>
      </c>
      <c r="K569" s="19" t="s">
        <v>16</v>
      </c>
      <c r="L569" s="19" t="s">
        <v>17</v>
      </c>
      <c r="M569" s="19" t="s">
        <v>18</v>
      </c>
      <c r="N569" s="19" t="s">
        <v>19</v>
      </c>
      <c r="O569" s="19" t="s">
        <v>20</v>
      </c>
      <c r="P569" s="19" t="s">
        <v>21</v>
      </c>
      <c r="Q569" s="19" t="s">
        <v>22</v>
      </c>
      <c r="R569" s="19" t="s">
        <v>23</v>
      </c>
      <c r="S569" s="19" t="s">
        <v>24</v>
      </c>
      <c r="T569" s="19" t="s">
        <v>25</v>
      </c>
      <c r="U569" s="19" t="s">
        <v>26</v>
      </c>
      <c r="V569" s="19" t="s">
        <v>27</v>
      </c>
      <c r="W569" s="19" t="s">
        <v>28</v>
      </c>
      <c r="X569" s="19" t="s">
        <v>29</v>
      </c>
      <c r="Y569" s="19" t="s">
        <v>30</v>
      </c>
    </row>
    <row r="570" spans="1:26" x14ac:dyDescent="0.2">
      <c r="A570" t="s">
        <v>36</v>
      </c>
      <c r="B570" s="1"/>
      <c r="C570" s="10">
        <f t="shared" ref="C570:Y570" si="331">C544</f>
        <v>2.2173571451895687E-8</v>
      </c>
      <c r="D570" s="10">
        <f t="shared" si="331"/>
        <v>-1.8573537264447512E-7</v>
      </c>
      <c r="E570" s="10">
        <f t="shared" si="331"/>
        <v>-1.7207729769953638E-7</v>
      </c>
      <c r="F570" s="10">
        <f t="shared" si="331"/>
        <v>-1.9467471940459066E-7</v>
      </c>
      <c r="G570" s="10">
        <f t="shared" si="331"/>
        <v>-4.3150986143713417E-7</v>
      </c>
      <c r="H570" s="10">
        <f t="shared" si="331"/>
        <v>-7.504375018945754E-9</v>
      </c>
      <c r="I570" s="10">
        <f t="shared" si="331"/>
        <v>2.5909605045678172E-8</v>
      </c>
      <c r="J570" s="10">
        <f t="shared" si="331"/>
        <v>-1.2260769060840374E-6</v>
      </c>
      <c r="K570" s="10">
        <f t="shared" si="331"/>
        <v>-2.2756645486688993E-7</v>
      </c>
      <c r="L570" s="10">
        <f t="shared" si="331"/>
        <v>2.4375455729703683E-7</v>
      </c>
      <c r="M570" s="10">
        <f t="shared" si="331"/>
        <v>4.0232164372994636E-7</v>
      </c>
      <c r="N570" s="10">
        <f t="shared" si="331"/>
        <v>-3.6748321902455531E-7</v>
      </c>
      <c r="O570" s="10">
        <f t="shared" si="331"/>
        <v>-6.9132591226277676E-7</v>
      </c>
      <c r="P570" s="10">
        <f t="shared" si="331"/>
        <v>-3.7833830283725408E-7</v>
      </c>
      <c r="Q570" s="10">
        <f t="shared" si="331"/>
        <v>2.0258367964071715E-6</v>
      </c>
      <c r="R570" s="10">
        <f t="shared" si="331"/>
        <v>-2.2978303907222258E-6</v>
      </c>
      <c r="S570" s="10">
        <f t="shared" si="331"/>
        <v>-1.2687653956650209E-7</v>
      </c>
      <c r="T570" s="10">
        <f t="shared" si="331"/>
        <v>-6.5240256927892667E-7</v>
      </c>
      <c r="U570" s="10">
        <f t="shared" si="331"/>
        <v>7.2615413237293366E-7</v>
      </c>
      <c r="V570" s="10">
        <f t="shared" si="331"/>
        <v>-1.5556141741871078E-6</v>
      </c>
      <c r="W570" s="10">
        <f t="shared" si="331"/>
        <v>4.464099524304772E-7</v>
      </c>
      <c r="X570" s="10">
        <f t="shared" si="331"/>
        <v>-3.4513640342804089E-6</v>
      </c>
      <c r="Y570" s="10">
        <f t="shared" si="331"/>
        <v>-9.2880101535906117E-8</v>
      </c>
    </row>
    <row r="571" spans="1:26" x14ac:dyDescent="0.2">
      <c r="A571" t="s">
        <v>42</v>
      </c>
      <c r="B571" s="1"/>
      <c r="C571" s="10">
        <f>C570/$B$544</f>
        <v>0.13037021537455343</v>
      </c>
      <c r="D571" s="10">
        <f t="shared" ref="D571:Y571" si="332">D570/$B$544</f>
        <v>-1.0920370039109328</v>
      </c>
      <c r="E571" s="10">
        <f t="shared" si="332"/>
        <v>-1.0117339198526711</v>
      </c>
      <c r="F571" s="10">
        <f t="shared" si="332"/>
        <v>-1.1445961762099197</v>
      </c>
      <c r="G571" s="10">
        <f t="shared" si="332"/>
        <v>-2.5370758920748147</v>
      </c>
      <c r="H571" s="10">
        <f t="shared" si="332"/>
        <v>-4.4122210515064979E-2</v>
      </c>
      <c r="I571" s="10">
        <f t="shared" si="332"/>
        <v>0.15233634317334557</v>
      </c>
      <c r="J571" s="10">
        <f t="shared" si="332"/>
        <v>-7.2087579873505909</v>
      </c>
      <c r="K571" s="10">
        <f t="shared" si="332"/>
        <v>-1.3379841762245133</v>
      </c>
      <c r="L571" s="10">
        <f t="shared" si="332"/>
        <v>1.4331626369836237</v>
      </c>
      <c r="M571" s="10">
        <f t="shared" si="332"/>
        <v>2.3654628419560839</v>
      </c>
      <c r="N571" s="10">
        <f t="shared" si="332"/>
        <v>-2.1606292209038607</v>
      </c>
      <c r="O571" s="10">
        <f t="shared" si="332"/>
        <v>-4.0646725887724546</v>
      </c>
      <c r="P571" s="10">
        <f t="shared" si="332"/>
        <v>-2.2244520298564248</v>
      </c>
      <c r="Q571" s="10">
        <f t="shared" si="332"/>
        <v>11.910971583187102</v>
      </c>
      <c r="R571" s="10">
        <f t="shared" si="332"/>
        <v>-13.510166532376083</v>
      </c>
      <c r="S571" s="10">
        <f t="shared" si="332"/>
        <v>-0.74597463133746977</v>
      </c>
      <c r="T571" s="10">
        <f t="shared" si="332"/>
        <v>-3.8358215613720708</v>
      </c>
      <c r="U571" s="10">
        <f t="shared" si="332"/>
        <v>4.2694462115839178</v>
      </c>
      <c r="V571" s="10">
        <f t="shared" si="332"/>
        <v>-9.146282788429323</v>
      </c>
      <c r="W571" s="10">
        <f t="shared" si="332"/>
        <v>2.6246814488123378</v>
      </c>
      <c r="X571" s="10">
        <f t="shared" si="332"/>
        <v>-20.292404110960504</v>
      </c>
      <c r="Y571" s="10">
        <f t="shared" si="332"/>
        <v>-0.5460914975973008</v>
      </c>
    </row>
    <row r="572" spans="1:26" ht="15" x14ac:dyDescent="0.25">
      <c r="A572" t="s">
        <v>39</v>
      </c>
      <c r="B572" s="5" t="s">
        <v>43</v>
      </c>
      <c r="C572" s="10">
        <f>C539</f>
        <v>4.2988263230633623E-4</v>
      </c>
      <c r="D572" s="10">
        <f t="shared" ref="D572:Y572" si="333">D539</f>
        <v>1.52261399591257E-3</v>
      </c>
      <c r="E572" s="10">
        <f t="shared" si="333"/>
        <v>1.0818253868835593E-3</v>
      </c>
      <c r="F572" s="10">
        <f t="shared" si="333"/>
        <v>1.0309728293659342E-3</v>
      </c>
      <c r="G572" s="10">
        <f t="shared" si="333"/>
        <v>6.6256786487823942E-4</v>
      </c>
      <c r="H572" s="10">
        <f t="shared" si="333"/>
        <v>5.4090318814982875E-4</v>
      </c>
      <c r="I572" s="10">
        <f t="shared" si="333"/>
        <v>2.3660266087360817E-3</v>
      </c>
      <c r="J572" s="10">
        <f t="shared" si="333"/>
        <v>6.0074777332726225E-4</v>
      </c>
      <c r="K572" s="10">
        <f t="shared" si="333"/>
        <v>1.7509350273991978E-2</v>
      </c>
      <c r="L572" s="10">
        <f t="shared" si="333"/>
        <v>1.3884065664811384E-2</v>
      </c>
      <c r="M572" s="10">
        <f t="shared" si="333"/>
        <v>7.1126514535727297E-4</v>
      </c>
      <c r="N572" s="10">
        <f t="shared" si="333"/>
        <v>3.5603024752361878E-2</v>
      </c>
      <c r="O572" s="10">
        <f t="shared" si="333"/>
        <v>2.6472701616700868E-3</v>
      </c>
      <c r="P572" s="10">
        <f t="shared" si="333"/>
        <v>6.8270853830895858E-4</v>
      </c>
      <c r="Q572" s="10">
        <f t="shared" si="333"/>
        <v>8.9473204047280045E-3</v>
      </c>
      <c r="R572" s="10">
        <f t="shared" si="333"/>
        <v>1.9464241459973913E-2</v>
      </c>
      <c r="S572" s="10">
        <f t="shared" si="333"/>
        <v>1.832224084575918E-3</v>
      </c>
      <c r="T572" s="10">
        <f t="shared" si="333"/>
        <v>9.3274192684722717E-4</v>
      </c>
      <c r="U572" s="10">
        <f t="shared" si="333"/>
        <v>3.2441904177158438E-3</v>
      </c>
      <c r="V572" s="10">
        <f t="shared" si="333"/>
        <v>3.1860788202281352E-2</v>
      </c>
      <c r="W572" s="10">
        <f t="shared" si="333"/>
        <v>4.9009006715183996E-4</v>
      </c>
      <c r="X572" s="10">
        <f t="shared" si="333"/>
        <v>1.2931610079791454E-2</v>
      </c>
      <c r="Y572" s="10">
        <f t="shared" si="333"/>
        <v>8.1326673992026917E-5</v>
      </c>
    </row>
    <row r="573" spans="1:26" ht="15" x14ac:dyDescent="0.25">
      <c r="A573" t="s">
        <v>37</v>
      </c>
      <c r="B573" s="5" t="s">
        <v>40</v>
      </c>
      <c r="C573" s="10">
        <f>(C571^2)*$B$544</f>
        <v>2.8907732858066897E-9</v>
      </c>
      <c r="D573" s="10">
        <f t="shared" ref="D573:Y573" si="334">(D571^2)*$B$544</f>
        <v>2.0282989986295322E-7</v>
      </c>
      <c r="E573" s="10">
        <f t="shared" si="334"/>
        <v>1.7409643891920698E-7</v>
      </c>
      <c r="F573" s="10">
        <f t="shared" si="334"/>
        <v>2.2282393943523353E-7</v>
      </c>
      <c r="G573" s="10">
        <f t="shared" si="334"/>
        <v>1.094773266644697E-6</v>
      </c>
      <c r="H573" s="10">
        <f t="shared" si="334"/>
        <v>3.3110961436991931E-10</v>
      </c>
      <c r="I573" s="10">
        <f t="shared" si="334"/>
        <v>3.9469744857242761E-9</v>
      </c>
      <c r="J573" s="10">
        <f t="shared" si="334"/>
        <v>8.8384916898394045E-6</v>
      </c>
      <c r="K573" s="10">
        <f t="shared" si="334"/>
        <v>3.0448031565140864E-7</v>
      </c>
      <c r="L573" s="10">
        <f t="shared" si="334"/>
        <v>3.4933992411259717E-7</v>
      </c>
      <c r="M573" s="10">
        <f t="shared" si="334"/>
        <v>9.5167689875788197E-7</v>
      </c>
      <c r="N573" s="10">
        <f t="shared" si="334"/>
        <v>7.9399498121626768E-7</v>
      </c>
      <c r="O573" s="10">
        <f t="shared" si="334"/>
        <v>2.8100134854826194E-6</v>
      </c>
      <c r="P573" s="10">
        <f t="shared" si="334"/>
        <v>8.415954057187645E-7</v>
      </c>
      <c r="Q573" s="10">
        <f t="shared" si="334"/>
        <v>2.4129684514180614E-5</v>
      </c>
      <c r="R573" s="10">
        <f t="shared" si="334"/>
        <v>3.1044071241812074E-5</v>
      </c>
      <c r="S573" s="10">
        <f t="shared" si="334"/>
        <v>9.4646679828495301E-8</v>
      </c>
      <c r="T573" s="10">
        <f t="shared" si="334"/>
        <v>2.5024998419346432E-6</v>
      </c>
      <c r="U573" s="10">
        <f t="shared" si="334"/>
        <v>3.1002760094856284E-6</v>
      </c>
      <c r="V573" s="10">
        <f t="shared" si="334"/>
        <v>1.4228087146804237E-5</v>
      </c>
      <c r="W573" s="10">
        <f t="shared" si="334"/>
        <v>1.1716839207094717E-6</v>
      </c>
      <c r="X573" s="10">
        <f t="shared" si="334"/>
        <v>7.0036473717653E-5</v>
      </c>
      <c r="Y573" s="10">
        <f t="shared" si="334"/>
        <v>5.0721033744732327E-8</v>
      </c>
    </row>
    <row r="574" spans="1:26" ht="15" x14ac:dyDescent="0.25">
      <c r="A574" t="s">
        <v>38</v>
      </c>
      <c r="B574" s="5" t="s">
        <v>41</v>
      </c>
      <c r="C574" s="10">
        <f>C572-C573</f>
        <v>4.2987974153305044E-4</v>
      </c>
      <c r="D574" s="10">
        <f t="shared" ref="D574:Y574" si="335">D572-D573</f>
        <v>1.522411166012707E-3</v>
      </c>
      <c r="E574" s="10">
        <f t="shared" si="335"/>
        <v>1.08165129044464E-3</v>
      </c>
      <c r="F574" s="10">
        <f t="shared" si="335"/>
        <v>1.0307500054264991E-3</v>
      </c>
      <c r="G574" s="10">
        <f t="shared" si="335"/>
        <v>6.6147309161159471E-4</v>
      </c>
      <c r="H574" s="10">
        <f t="shared" si="335"/>
        <v>5.4090285704021441E-4</v>
      </c>
      <c r="I574" s="10">
        <f t="shared" si="335"/>
        <v>2.3660226617615962E-3</v>
      </c>
      <c r="J574" s="10">
        <f t="shared" si="335"/>
        <v>5.9190928163742286E-4</v>
      </c>
      <c r="K574" s="10">
        <f t="shared" si="335"/>
        <v>1.7509045793676327E-2</v>
      </c>
      <c r="L574" s="10">
        <f t="shared" si="335"/>
        <v>1.3883716324887271E-2</v>
      </c>
      <c r="M574" s="10">
        <f t="shared" si="335"/>
        <v>7.103134684585151E-4</v>
      </c>
      <c r="N574" s="10">
        <f t="shared" si="335"/>
        <v>3.5602230757380664E-2</v>
      </c>
      <c r="O574" s="10">
        <f t="shared" si="335"/>
        <v>2.6444601481846043E-3</v>
      </c>
      <c r="P574" s="10">
        <f t="shared" si="335"/>
        <v>6.818669429032398E-4</v>
      </c>
      <c r="Q574" s="10">
        <f t="shared" si="335"/>
        <v>8.9231907202138236E-3</v>
      </c>
      <c r="R574" s="10">
        <f t="shared" si="335"/>
        <v>1.9433197388732101E-2</v>
      </c>
      <c r="S574" s="10">
        <f t="shared" si="335"/>
        <v>1.8321294378960894E-3</v>
      </c>
      <c r="T574" s="10">
        <f t="shared" si="335"/>
        <v>9.3023942700529258E-4</v>
      </c>
      <c r="U574" s="10">
        <f t="shared" si="335"/>
        <v>3.2410901417063583E-3</v>
      </c>
      <c r="V574" s="10">
        <f t="shared" si="335"/>
        <v>3.1846560115134551E-2</v>
      </c>
      <c r="W574" s="10">
        <f t="shared" si="335"/>
        <v>4.889183832311305E-4</v>
      </c>
      <c r="X574" s="10">
        <f t="shared" si="335"/>
        <v>1.2861573606073802E-2</v>
      </c>
      <c r="Y574" s="10">
        <f t="shared" si="335"/>
        <v>8.1275952958282188E-5</v>
      </c>
      <c r="Z574" s="4"/>
    </row>
    <row r="575" spans="1:26" x14ac:dyDescent="0.2">
      <c r="B575" s="1"/>
    </row>
    <row r="576" spans="1:26" ht="15" x14ac:dyDescent="0.25">
      <c r="A576" t="s">
        <v>39</v>
      </c>
      <c r="B576" s="5" t="s">
        <v>43</v>
      </c>
      <c r="C576" s="2">
        <f>C572/C$572</f>
        <v>1</v>
      </c>
      <c r="D576" s="2">
        <f t="shared" ref="D576:Y578" si="336">D572/D$572</f>
        <v>1</v>
      </c>
      <c r="E576" s="2">
        <f t="shared" si="336"/>
        <v>1</v>
      </c>
      <c r="F576" s="2">
        <f t="shared" si="336"/>
        <v>1</v>
      </c>
      <c r="G576" s="2">
        <f t="shared" si="336"/>
        <v>1</v>
      </c>
      <c r="H576" s="2">
        <f t="shared" si="336"/>
        <v>1</v>
      </c>
      <c r="I576" s="2">
        <f t="shared" si="336"/>
        <v>1</v>
      </c>
      <c r="J576" s="2">
        <f t="shared" si="336"/>
        <v>1</v>
      </c>
      <c r="K576" s="2">
        <f t="shared" si="336"/>
        <v>1</v>
      </c>
      <c r="L576" s="2">
        <f t="shared" si="336"/>
        <v>1</v>
      </c>
      <c r="M576" s="2">
        <f t="shared" si="336"/>
        <v>1</v>
      </c>
      <c r="N576" s="2">
        <f t="shared" si="336"/>
        <v>1</v>
      </c>
      <c r="O576" s="2">
        <f t="shared" si="336"/>
        <v>1</v>
      </c>
      <c r="P576" s="2">
        <f t="shared" si="336"/>
        <v>1</v>
      </c>
      <c r="Q576" s="2">
        <f t="shared" si="336"/>
        <v>1</v>
      </c>
      <c r="R576" s="2">
        <f t="shared" si="336"/>
        <v>1</v>
      </c>
      <c r="S576" s="2">
        <f t="shared" si="336"/>
        <v>1</v>
      </c>
      <c r="T576" s="2">
        <f t="shared" si="336"/>
        <v>1</v>
      </c>
      <c r="U576" s="2">
        <f t="shared" si="336"/>
        <v>1</v>
      </c>
      <c r="V576" s="2">
        <f t="shared" si="336"/>
        <v>1</v>
      </c>
      <c r="W576" s="2">
        <f t="shared" si="336"/>
        <v>1</v>
      </c>
      <c r="X576" s="2">
        <f t="shared" si="336"/>
        <v>1</v>
      </c>
      <c r="Y576" s="2">
        <f t="shared" si="336"/>
        <v>1</v>
      </c>
    </row>
    <row r="577" spans="1:30" ht="15" x14ac:dyDescent="0.25">
      <c r="A577" t="s">
        <v>37</v>
      </c>
      <c r="B577" s="5" t="s">
        <v>40</v>
      </c>
      <c r="C577" s="41">
        <f t="shared" ref="C577:R578" si="337">C573/C$572</f>
        <v>6.7245640287852151E-6</v>
      </c>
      <c r="D577" s="41">
        <f t="shared" si="337"/>
        <v>1.3321163499576809E-4</v>
      </c>
      <c r="E577" s="41">
        <f t="shared" si="337"/>
        <v>1.6092840954743244E-4</v>
      </c>
      <c r="F577" s="41">
        <f t="shared" si="337"/>
        <v>2.1612978837887904E-4</v>
      </c>
      <c r="G577" s="41">
        <f t="shared" si="337"/>
        <v>1.6523186901705295E-3</v>
      </c>
      <c r="H577" s="41">
        <f t="shared" si="337"/>
        <v>6.1214210162540738E-7</v>
      </c>
      <c r="I577" s="41">
        <f t="shared" si="337"/>
        <v>1.6681868543451114E-6</v>
      </c>
      <c r="J577" s="41">
        <f t="shared" si="337"/>
        <v>1.4712483478527293E-2</v>
      </c>
      <c r="K577" s="41">
        <f t="shared" si="337"/>
        <v>1.7389583901561287E-5</v>
      </c>
      <c r="L577" s="41">
        <f t="shared" si="337"/>
        <v>2.5161212323994217E-5</v>
      </c>
      <c r="M577" s="41">
        <f t="shared" si="337"/>
        <v>1.3380058125579157E-3</v>
      </c>
      <c r="N577" s="41">
        <f t="shared" si="337"/>
        <v>2.2301334977545541E-5</v>
      </c>
      <c r="O577" s="41">
        <f t="shared" si="337"/>
        <v>1.0614759030524721E-3</v>
      </c>
      <c r="P577" s="41">
        <f t="shared" si="337"/>
        <v>1.2327301600817272E-3</v>
      </c>
      <c r="Q577" s="41">
        <f t="shared" si="337"/>
        <v>2.6968615655509373E-3</v>
      </c>
      <c r="R577" s="41">
        <f t="shared" si="337"/>
        <v>1.5949283873019566E-3</v>
      </c>
      <c r="S577" s="41">
        <f t="shared" si="336"/>
        <v>5.1656716351047194E-5</v>
      </c>
      <c r="T577" s="41">
        <f t="shared" si="336"/>
        <v>2.6829498813175203E-3</v>
      </c>
      <c r="U577" s="41">
        <f t="shared" si="336"/>
        <v>9.5563934612335674E-4</v>
      </c>
      <c r="V577" s="41">
        <f t="shared" si="336"/>
        <v>4.4657046952107266E-4</v>
      </c>
      <c r="W577" s="41">
        <f t="shared" si="336"/>
        <v>2.3907522295212318E-3</v>
      </c>
      <c r="X577" s="41">
        <f t="shared" si="336"/>
        <v>5.4159128898497123E-3</v>
      </c>
      <c r="Y577" s="41">
        <f t="shared" si="336"/>
        <v>6.2367033170082555E-4</v>
      </c>
    </row>
    <row r="578" spans="1:30" ht="15" x14ac:dyDescent="0.25">
      <c r="A578" t="s">
        <v>38</v>
      </c>
      <c r="B578" s="5" t="s">
        <v>41</v>
      </c>
      <c r="C578" s="41">
        <f t="shared" si="337"/>
        <v>0.99999327543597127</v>
      </c>
      <c r="D578" s="41">
        <f t="shared" si="336"/>
        <v>0.9998667883650042</v>
      </c>
      <c r="E578" s="41">
        <f t="shared" si="336"/>
        <v>0.99983907159045249</v>
      </c>
      <c r="F578" s="41">
        <f t="shared" si="336"/>
        <v>0.99978387021162118</v>
      </c>
      <c r="G578" s="41">
        <f t="shared" si="336"/>
        <v>0.99834768130982943</v>
      </c>
      <c r="H578" s="41">
        <f t="shared" si="336"/>
        <v>0.99999938785789844</v>
      </c>
      <c r="I578" s="41">
        <f t="shared" si="336"/>
        <v>0.99999833181314579</v>
      </c>
      <c r="J578" s="41">
        <f t="shared" si="336"/>
        <v>0.98528751652147273</v>
      </c>
      <c r="K578" s="41">
        <f t="shared" si="336"/>
        <v>0.99998261041609848</v>
      </c>
      <c r="L578" s="41">
        <f t="shared" si="336"/>
        <v>0.9999748387876759</v>
      </c>
      <c r="M578" s="41">
        <f t="shared" si="336"/>
        <v>0.99866199418744206</v>
      </c>
      <c r="N578" s="41">
        <f t="shared" si="336"/>
        <v>0.99997769866502251</v>
      </c>
      <c r="O578" s="41">
        <f t="shared" si="336"/>
        <v>0.99893852409694761</v>
      </c>
      <c r="P578" s="41">
        <f t="shared" si="336"/>
        <v>0.99876726983991826</v>
      </c>
      <c r="Q578" s="41">
        <f t="shared" si="336"/>
        <v>0.99730313843444907</v>
      </c>
      <c r="R578" s="41">
        <f t="shared" si="336"/>
        <v>0.99840507161269809</v>
      </c>
      <c r="S578" s="41">
        <f t="shared" si="336"/>
        <v>0.9999483432836489</v>
      </c>
      <c r="T578" s="41">
        <f t="shared" si="336"/>
        <v>0.99731705011868255</v>
      </c>
      <c r="U578" s="41">
        <f t="shared" si="336"/>
        <v>0.9990443606538767</v>
      </c>
      <c r="V578" s="41">
        <f t="shared" si="336"/>
        <v>0.99955342953047899</v>
      </c>
      <c r="W578" s="41">
        <f t="shared" si="336"/>
        <v>0.99760924777047877</v>
      </c>
      <c r="X578" s="41">
        <f t="shared" si="336"/>
        <v>0.99458408711015034</v>
      </c>
      <c r="Y578" s="41">
        <f t="shared" si="336"/>
        <v>0.99937632966829926</v>
      </c>
    </row>
    <row r="579" spans="1:30" x14ac:dyDescent="0.2">
      <c r="A579" t="s">
        <v>51</v>
      </c>
      <c r="B579" s="1"/>
      <c r="C579" s="10">
        <f>C544/(($B$544^0.5)*C540)</f>
        <v>2.5931764361078898E-3</v>
      </c>
      <c r="D579" s="10">
        <f t="shared" ref="D579:Y579" si="338">D544/(($B$544^0.5)*D540)</f>
        <v>-1.1541734488185395E-2</v>
      </c>
      <c r="E579" s="10">
        <f t="shared" si="338"/>
        <v>-1.2685756167743112E-2</v>
      </c>
      <c r="F579" s="10">
        <f t="shared" si="338"/>
        <v>-1.4701353283928629E-2</v>
      </c>
      <c r="G579" s="10">
        <f t="shared" si="338"/>
        <v>-4.0648723106273939E-2</v>
      </c>
      <c r="H579" s="10">
        <f t="shared" si="338"/>
        <v>-7.8239510582915042E-4</v>
      </c>
      <c r="I579" s="10">
        <f t="shared" si="338"/>
        <v>1.291583080697913E-3</v>
      </c>
      <c r="J579" s="10">
        <f t="shared" si="338"/>
        <v>-0.12129502660260763</v>
      </c>
      <c r="K579" s="10">
        <f t="shared" si="338"/>
        <v>-4.1700820017790165E-3</v>
      </c>
      <c r="L579" s="10">
        <f t="shared" si="338"/>
        <v>5.016095326446081E-3</v>
      </c>
      <c r="M579" s="10">
        <f t="shared" si="338"/>
        <v>3.6578761769063696E-2</v>
      </c>
      <c r="N579" s="10">
        <f t="shared" si="338"/>
        <v>-4.7224289277389394E-3</v>
      </c>
      <c r="O579" s="10">
        <f t="shared" si="338"/>
        <v>-3.2580299308822697E-2</v>
      </c>
      <c r="P579" s="10">
        <f t="shared" si="338"/>
        <v>-3.511025719190515E-2</v>
      </c>
      <c r="Q579" s="10">
        <f t="shared" si="338"/>
        <v>5.1931315846519215E-2</v>
      </c>
      <c r="R579" s="10">
        <f t="shared" si="338"/>
        <v>-3.9936554524670216E-2</v>
      </c>
      <c r="S579" s="10">
        <f t="shared" si="338"/>
        <v>-7.1872606986978851E-3</v>
      </c>
      <c r="T579" s="10">
        <f t="shared" si="338"/>
        <v>-5.1797199550917043E-2</v>
      </c>
      <c r="U579" s="10">
        <f t="shared" si="338"/>
        <v>3.0913416927336852E-2</v>
      </c>
      <c r="V579" s="10">
        <f t="shared" si="338"/>
        <v>-2.1132214023170236E-2</v>
      </c>
      <c r="W579" s="10">
        <f t="shared" si="338"/>
        <v>4.8895319096220573E-2</v>
      </c>
      <c r="X579" s="10">
        <f t="shared" si="338"/>
        <v>-7.359288613615933E-2</v>
      </c>
      <c r="Y579" s="10">
        <f t="shared" si="338"/>
        <v>-2.4973392474808578E-2</v>
      </c>
    </row>
    <row r="580" spans="1:30" x14ac:dyDescent="0.2">
      <c r="B580" s="1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</row>
    <row r="581" spans="1:30" x14ac:dyDescent="0.2">
      <c r="A581" s="9" t="s">
        <v>120</v>
      </c>
      <c r="B581"/>
    </row>
    <row r="582" spans="1:30" x14ac:dyDescent="0.2">
      <c r="B582" s="19" t="str">
        <f t="array" ref="B582:X582">TRANSPOSE($A$995:$A$1017)</f>
        <v>AALI.JK</v>
      </c>
      <c r="C582" s="19" t="str">
        <v>ABDA.JK</v>
      </c>
      <c r="D582" s="19" t="str">
        <v>ACES.JK</v>
      </c>
      <c r="E582" s="19" t="str">
        <v>ADES.JK</v>
      </c>
      <c r="F582" s="19" t="str">
        <v>ADHI.JK</v>
      </c>
      <c r="G582" s="19" t="str">
        <v>ADMF.JK</v>
      </c>
      <c r="H582" s="19" t="str">
        <v>ADMG.JK</v>
      </c>
      <c r="I582" s="19" t="str">
        <v>AGRO.JK</v>
      </c>
      <c r="J582" s="19" t="str">
        <v>AHAP.JK</v>
      </c>
      <c r="K582" s="19" t="str">
        <v>AIMS.JK</v>
      </c>
      <c r="L582" s="19" t="str">
        <v>AISA.JK</v>
      </c>
      <c r="M582" s="19" t="str">
        <v>AKKU.JK</v>
      </c>
      <c r="N582" s="19" t="str">
        <v>AKPI.JK</v>
      </c>
      <c r="O582" s="19" t="str">
        <v>KLBF.JK</v>
      </c>
      <c r="P582" s="19" t="str">
        <v>KOIN.JK</v>
      </c>
      <c r="Q582" s="19" t="str">
        <v>KONI.JK</v>
      </c>
      <c r="R582" s="19" t="str">
        <v>KPIG.JK</v>
      </c>
      <c r="S582" s="19" t="str">
        <v>KREN.JK</v>
      </c>
      <c r="T582" s="19" t="str">
        <v>LAMI.JK</v>
      </c>
      <c r="U582" s="19" t="str">
        <v>LAPD.JK</v>
      </c>
      <c r="V582" s="19" t="str">
        <v>LCGP.JK</v>
      </c>
      <c r="W582" s="19" t="str">
        <v>LION.JK</v>
      </c>
      <c r="X582" s="19" t="str">
        <v>LMAS.JK</v>
      </c>
      <c r="Y582" s="19" t="s">
        <v>121</v>
      </c>
      <c r="Z582" s="19" t="s">
        <v>122</v>
      </c>
    </row>
    <row r="583" spans="1:30" x14ac:dyDescent="0.2">
      <c r="A583" s="46" t="s">
        <v>8</v>
      </c>
      <c r="B583" s="52">
        <f t="shared" ref="B583:X583" si="339">C545*2</f>
        <v>8.5652086738772018E-4</v>
      </c>
      <c r="C583" s="47">
        <f t="shared" si="339"/>
        <v>4.2434025859668437E-4</v>
      </c>
      <c r="D583" s="47">
        <f t="shared" si="339"/>
        <v>1.6844964098426969E-4</v>
      </c>
      <c r="E583" s="47">
        <f t="shared" si="339"/>
        <v>3.8173859721935043E-4</v>
      </c>
      <c r="F583" s="47">
        <f t="shared" si="339"/>
        <v>5.2018330243851078E-4</v>
      </c>
      <c r="G583" s="47">
        <f t="shared" si="339"/>
        <v>3.4428803777247302E-4</v>
      </c>
      <c r="H583" s="47">
        <f t="shared" si="339"/>
        <v>4.3072685808521956E-4</v>
      </c>
      <c r="I583" s="47">
        <f t="shared" si="339"/>
        <v>2.5830777557233421E-4</v>
      </c>
      <c r="J583" s="47">
        <f t="shared" si="339"/>
        <v>4.1640070845532358E-4</v>
      </c>
      <c r="K583" s="47">
        <f t="shared" si="339"/>
        <v>2.7116037197597129E-4</v>
      </c>
      <c r="L583" s="47">
        <f t="shared" si="339"/>
        <v>3.1215929718847479E-4</v>
      </c>
      <c r="M583" s="47">
        <f t="shared" si="339"/>
        <v>-9.3491101131486091E-4</v>
      </c>
      <c r="N583" s="47">
        <f t="shared" si="339"/>
        <v>4.1581682839279496E-4</v>
      </c>
      <c r="O583" s="47">
        <f t="shared" si="339"/>
        <v>4.7480714971984215E-4</v>
      </c>
      <c r="P583" s="47">
        <f t="shared" si="339"/>
        <v>5.0171397056026701E-4</v>
      </c>
      <c r="Q583" s="47">
        <f t="shared" si="339"/>
        <v>2.7905236698014859E-4</v>
      </c>
      <c r="R583" s="47">
        <f t="shared" si="339"/>
        <v>4.7071313499019691E-4</v>
      </c>
      <c r="S583" s="47">
        <f t="shared" si="339"/>
        <v>5.3683896193410234E-4</v>
      </c>
      <c r="T583" s="47">
        <f t="shared" si="339"/>
        <v>1.8744462001487228E-4</v>
      </c>
      <c r="U583" s="47">
        <f t="shared" si="339"/>
        <v>-5.6055205270893517E-4</v>
      </c>
      <c r="V583" s="47">
        <f t="shared" si="339"/>
        <v>-1.3404682953053304E-6</v>
      </c>
      <c r="W583" s="47">
        <f t="shared" si="339"/>
        <v>1.5410998688581665E-4</v>
      </c>
      <c r="X583" s="47">
        <f t="shared" si="339"/>
        <v>3.4195871785028458E-5</v>
      </c>
      <c r="Y583" s="40">
        <f t="array" ref="Y583:Y605">TRANSPOSE($B$606:$X$606)</f>
        <v>-3.946279926541313E-4</v>
      </c>
      <c r="Z583">
        <v>1</v>
      </c>
      <c r="AA583" s="107" t="s">
        <v>154</v>
      </c>
      <c r="AB583" t="s">
        <v>125</v>
      </c>
      <c r="AC583" s="107" t="s">
        <v>155</v>
      </c>
      <c r="AD583" s="105">
        <v>0</v>
      </c>
    </row>
    <row r="584" spans="1:30" x14ac:dyDescent="0.2">
      <c r="A584" s="46" t="s">
        <v>9</v>
      </c>
      <c r="B584" s="47">
        <f t="shared" ref="B584:X584" si="340">C546*2</f>
        <v>4.2434025859668437E-4</v>
      </c>
      <c r="C584" s="52">
        <f t="shared" si="340"/>
        <v>3.0337365654408985E-3</v>
      </c>
      <c r="D584" s="47">
        <f t="shared" si="340"/>
        <v>-2.6144713610410924E-6</v>
      </c>
      <c r="E584" s="47">
        <f t="shared" si="340"/>
        <v>5.1371283255541203E-4</v>
      </c>
      <c r="F584" s="47">
        <f t="shared" si="340"/>
        <v>6.0588015034638816E-4</v>
      </c>
      <c r="G584" s="47">
        <f t="shared" si="340"/>
        <v>5.7161979561230639E-4</v>
      </c>
      <c r="H584" s="47">
        <f t="shared" si="340"/>
        <v>5.6061835044892241E-4</v>
      </c>
      <c r="I584" s="47">
        <f t="shared" si="340"/>
        <v>2.6028692069941095E-4</v>
      </c>
      <c r="J584" s="47">
        <f t="shared" si="340"/>
        <v>8.4385473135808835E-4</v>
      </c>
      <c r="K584" s="47">
        <f t="shared" si="340"/>
        <v>9.2105067956535047E-4</v>
      </c>
      <c r="L584" s="47">
        <f t="shared" si="340"/>
        <v>4.0199332559776415E-4</v>
      </c>
      <c r="M584" s="47">
        <f t="shared" si="340"/>
        <v>1.2500222676720353E-3</v>
      </c>
      <c r="N584" s="47">
        <f t="shared" si="340"/>
        <v>9.2214136954116537E-4</v>
      </c>
      <c r="O584" s="47">
        <f t="shared" si="340"/>
        <v>4.0238224469513163E-4</v>
      </c>
      <c r="P584" s="47">
        <f t="shared" si="340"/>
        <v>5.7576047990557332E-4</v>
      </c>
      <c r="Q584" s="47">
        <f t="shared" si="340"/>
        <v>1.0135151869831622E-3</v>
      </c>
      <c r="R584" s="47">
        <f t="shared" si="340"/>
        <v>4.8992300612083265E-4</v>
      </c>
      <c r="S584" s="47">
        <f t="shared" si="340"/>
        <v>6.8075883858353253E-4</v>
      </c>
      <c r="T584" s="47">
        <f t="shared" si="340"/>
        <v>1.5555023662918845E-4</v>
      </c>
      <c r="U584" s="47">
        <f t="shared" si="340"/>
        <v>4.8796335708390818E-4</v>
      </c>
      <c r="V584" s="47">
        <f t="shared" si="340"/>
        <v>1.8467167224216593E-4</v>
      </c>
      <c r="W584" s="47">
        <f t="shared" si="340"/>
        <v>7.4030670482126508E-4</v>
      </c>
      <c r="X584" s="47">
        <f t="shared" si="340"/>
        <v>8.6687472802076643E-5</v>
      </c>
      <c r="Y584" s="40">
        <v>1.7186597536413954E-3</v>
      </c>
      <c r="Z584">
        <v>1</v>
      </c>
      <c r="AA584" s="107" t="s">
        <v>154</v>
      </c>
      <c r="AB584" t="s">
        <v>126</v>
      </c>
      <c r="AC584" s="107" t="s">
        <v>155</v>
      </c>
      <c r="AD584" s="105">
        <v>0</v>
      </c>
    </row>
    <row r="585" spans="1:30" x14ac:dyDescent="0.2">
      <c r="A585" s="46" t="s">
        <v>10</v>
      </c>
      <c r="B585" s="47">
        <f t="shared" ref="B585:X585" si="341">C547*2</f>
        <v>1.6844964098426969E-4</v>
      </c>
      <c r="C585" s="47">
        <f t="shared" si="341"/>
        <v>-2.6144713610410924E-6</v>
      </c>
      <c r="D585" s="52">
        <f t="shared" si="341"/>
        <v>2.155486053866112E-3</v>
      </c>
      <c r="E585" s="47">
        <f t="shared" si="341"/>
        <v>1.0326867383374581E-4</v>
      </c>
      <c r="F585" s="47">
        <f t="shared" si="341"/>
        <v>8.9183340126417878E-5</v>
      </c>
      <c r="G585" s="47">
        <f t="shared" si="341"/>
        <v>1.7526133578456304E-4</v>
      </c>
      <c r="H585" s="47">
        <f t="shared" si="341"/>
        <v>2.7236135152997699E-4</v>
      </c>
      <c r="I585" s="47">
        <f t="shared" si="341"/>
        <v>-5.5669634969338982E-5</v>
      </c>
      <c r="J585" s="47">
        <f t="shared" si="341"/>
        <v>-2.0051059779193622E-4</v>
      </c>
      <c r="K585" s="47">
        <f t="shared" si="341"/>
        <v>-2.1008820390452872E-4</v>
      </c>
      <c r="L585" s="47">
        <f t="shared" si="341"/>
        <v>1.7696140487780139E-5</v>
      </c>
      <c r="M585" s="47">
        <f t="shared" si="341"/>
        <v>1.3948537991750559E-4</v>
      </c>
      <c r="N585" s="47">
        <f t="shared" si="341"/>
        <v>1.0943462043169633E-4</v>
      </c>
      <c r="O585" s="47">
        <f t="shared" si="341"/>
        <v>1.5776491014446556E-4</v>
      </c>
      <c r="P585" s="47">
        <f t="shared" si="341"/>
        <v>7.3095074942272327E-4</v>
      </c>
      <c r="Q585" s="47">
        <f t="shared" si="341"/>
        <v>1.6053710998689839E-3</v>
      </c>
      <c r="R585" s="47">
        <f t="shared" si="341"/>
        <v>1.185971953995604E-4</v>
      </c>
      <c r="S585" s="47">
        <f t="shared" si="341"/>
        <v>1.7822773250631362E-4</v>
      </c>
      <c r="T585" s="47">
        <f t="shared" si="341"/>
        <v>4.0235556944365935E-4</v>
      </c>
      <c r="U585" s="47">
        <f t="shared" si="341"/>
        <v>7.233164289172687E-5</v>
      </c>
      <c r="V585" s="47">
        <f t="shared" si="341"/>
        <v>-1.3629473526691584E-4</v>
      </c>
      <c r="W585" s="47">
        <f t="shared" si="341"/>
        <v>7.983325581496343E-5</v>
      </c>
      <c r="X585" s="47">
        <f t="shared" si="341"/>
        <v>4.0342899758735726E-5</v>
      </c>
      <c r="Y585" s="40">
        <v>1.9913582558147673E-3</v>
      </c>
      <c r="Z585">
        <v>1</v>
      </c>
      <c r="AA585" s="107" t="s">
        <v>154</v>
      </c>
      <c r="AB585" t="s">
        <v>127</v>
      </c>
      <c r="AC585" s="107" t="s">
        <v>155</v>
      </c>
      <c r="AD585" s="105">
        <v>0</v>
      </c>
    </row>
    <row r="586" spans="1:30" x14ac:dyDescent="0.2">
      <c r="A586" s="46" t="s">
        <v>11</v>
      </c>
      <c r="B586" s="47">
        <f t="shared" ref="B586:X586" si="342">C548*2</f>
        <v>3.8173859721935043E-4</v>
      </c>
      <c r="C586" s="47">
        <f t="shared" si="342"/>
        <v>5.1371283255541203E-4</v>
      </c>
      <c r="D586" s="47">
        <f t="shared" si="342"/>
        <v>1.0326867383374581E-4</v>
      </c>
      <c r="E586" s="52">
        <f t="shared" si="342"/>
        <v>2.0541647317177864E-3</v>
      </c>
      <c r="F586" s="47">
        <f t="shared" si="342"/>
        <v>4.4257416169873838E-4</v>
      </c>
      <c r="G586" s="47">
        <f t="shared" si="342"/>
        <v>4.3473960604379714E-4</v>
      </c>
      <c r="H586" s="47">
        <f t="shared" si="342"/>
        <v>3.605238100931407E-4</v>
      </c>
      <c r="I586" s="47">
        <f t="shared" si="342"/>
        <v>2.4061110055355586E-4</v>
      </c>
      <c r="J586" s="47">
        <f t="shared" si="342"/>
        <v>6.977543963267071E-4</v>
      </c>
      <c r="K586" s="47">
        <f t="shared" si="342"/>
        <v>3.4980012470513851E-4</v>
      </c>
      <c r="L586" s="47">
        <f t="shared" si="342"/>
        <v>2.4690155718898034E-4</v>
      </c>
      <c r="M586" s="47">
        <f t="shared" si="342"/>
        <v>-1.1129623394623169E-3</v>
      </c>
      <c r="N586" s="47">
        <f t="shared" si="342"/>
        <v>4.9944633983587631E-4</v>
      </c>
      <c r="O586" s="47">
        <f t="shared" si="342"/>
        <v>3.9895466221224714E-4</v>
      </c>
      <c r="P586" s="47">
        <f t="shared" si="342"/>
        <v>1.1553259220037282E-4</v>
      </c>
      <c r="Q586" s="47">
        <f t="shared" si="342"/>
        <v>-1.9881179327006288E-4</v>
      </c>
      <c r="R586" s="47">
        <f t="shared" si="342"/>
        <v>1.4955896168019551E-4</v>
      </c>
      <c r="S586" s="47">
        <f t="shared" si="342"/>
        <v>3.4994501083656846E-4</v>
      </c>
      <c r="T586" s="47">
        <f t="shared" si="342"/>
        <v>3.3975123901485067E-4</v>
      </c>
      <c r="U586" s="47">
        <f t="shared" si="342"/>
        <v>1.5292254493181178E-4</v>
      </c>
      <c r="V586" s="47">
        <f t="shared" si="342"/>
        <v>1.3464818479420567E-4</v>
      </c>
      <c r="W586" s="47">
        <f t="shared" si="342"/>
        <v>5.6989597426190006E-4</v>
      </c>
      <c r="X586" s="47">
        <f t="shared" si="342"/>
        <v>6.7586786355355153E-5</v>
      </c>
      <c r="Y586" s="40">
        <v>-1.3439487836011451E-3</v>
      </c>
      <c r="Z586">
        <v>1</v>
      </c>
      <c r="AA586" s="107" t="s">
        <v>154</v>
      </c>
      <c r="AB586" t="s">
        <v>128</v>
      </c>
      <c r="AC586" s="107" t="s">
        <v>155</v>
      </c>
      <c r="AD586" s="105">
        <v>0</v>
      </c>
    </row>
    <row r="587" spans="1:30" x14ac:dyDescent="0.2">
      <c r="A587" s="46" t="s">
        <v>12</v>
      </c>
      <c r="B587" s="47">
        <f t="shared" ref="B587:X587" si="343">C549*2</f>
        <v>5.2018330243851078E-4</v>
      </c>
      <c r="C587" s="47">
        <f t="shared" si="343"/>
        <v>6.0588015034638816E-4</v>
      </c>
      <c r="D587" s="47">
        <f t="shared" si="343"/>
        <v>8.9183340126417878E-5</v>
      </c>
      <c r="E587" s="47">
        <f t="shared" si="343"/>
        <v>4.4257416169873838E-4</v>
      </c>
      <c r="F587" s="52">
        <f t="shared" si="343"/>
        <v>1.3201352175687192E-3</v>
      </c>
      <c r="G587" s="47">
        <f t="shared" si="343"/>
        <v>4.1409295612450012E-4</v>
      </c>
      <c r="H587" s="47">
        <f t="shared" si="343"/>
        <v>6.175461257259473E-4</v>
      </c>
      <c r="I587" s="47">
        <f t="shared" si="343"/>
        <v>2.7885146089795841E-4</v>
      </c>
      <c r="J587" s="47">
        <f t="shared" si="343"/>
        <v>7.7508679589850612E-5</v>
      </c>
      <c r="K587" s="47">
        <f t="shared" si="343"/>
        <v>3.7523120766454811E-4</v>
      </c>
      <c r="L587" s="47">
        <f t="shared" si="343"/>
        <v>4.8686147551417789E-4</v>
      </c>
      <c r="M587" s="47">
        <f t="shared" si="343"/>
        <v>-7.4674137701970656E-4</v>
      </c>
      <c r="N587" s="47">
        <f t="shared" si="343"/>
        <v>6.2550616607338916E-4</v>
      </c>
      <c r="O587" s="47">
        <f t="shared" si="343"/>
        <v>5.4016463290545839E-4</v>
      </c>
      <c r="P587" s="47">
        <f t="shared" si="343"/>
        <v>1.3539351365200991E-4</v>
      </c>
      <c r="Q587" s="47">
        <f t="shared" si="343"/>
        <v>-7.8574274827578552E-5</v>
      </c>
      <c r="R587" s="47">
        <f t="shared" si="343"/>
        <v>2.5449020600270341E-4</v>
      </c>
      <c r="S587" s="47">
        <f t="shared" si="343"/>
        <v>7.173334431131239E-4</v>
      </c>
      <c r="T587" s="47">
        <f t="shared" si="343"/>
        <v>3.2664274038547925E-4</v>
      </c>
      <c r="U587" s="47">
        <f t="shared" si="343"/>
        <v>-3.2818967833997653E-4</v>
      </c>
      <c r="V587" s="47">
        <f t="shared" si="343"/>
        <v>-5.9932850410182622E-6</v>
      </c>
      <c r="W587" s="47">
        <f t="shared" si="343"/>
        <v>7.7820401037196815E-5</v>
      </c>
      <c r="X587" s="47">
        <f t="shared" si="343"/>
        <v>1.1353291304918584E-4</v>
      </c>
      <c r="Y587" s="40">
        <v>-1.9557698410788433E-3</v>
      </c>
      <c r="Z587">
        <v>1</v>
      </c>
      <c r="AA587" s="107" t="s">
        <v>154</v>
      </c>
      <c r="AB587" t="s">
        <v>129</v>
      </c>
      <c r="AC587" s="107" t="s">
        <v>155</v>
      </c>
      <c r="AD587" s="105">
        <v>0</v>
      </c>
    </row>
    <row r="588" spans="1:30" x14ac:dyDescent="0.2">
      <c r="A588" s="46" t="s">
        <v>13</v>
      </c>
      <c r="B588" s="47">
        <f t="shared" ref="B588:X588" si="344">C550*2</f>
        <v>3.4428803777247302E-4</v>
      </c>
      <c r="C588" s="47">
        <f t="shared" si="344"/>
        <v>5.7161979561230639E-4</v>
      </c>
      <c r="D588" s="47">
        <f t="shared" si="344"/>
        <v>1.7526133578456304E-4</v>
      </c>
      <c r="E588" s="47">
        <f t="shared" si="344"/>
        <v>4.3473960604379714E-4</v>
      </c>
      <c r="F588" s="47">
        <f t="shared" si="344"/>
        <v>4.1409295612450012E-4</v>
      </c>
      <c r="G588" s="52">
        <f t="shared" si="344"/>
        <v>1.0777240880872072E-3</v>
      </c>
      <c r="H588" s="47">
        <f t="shared" si="344"/>
        <v>5.2650012566698935E-4</v>
      </c>
      <c r="I588" s="47">
        <f t="shared" si="344"/>
        <v>2.6283879727144211E-4</v>
      </c>
      <c r="J588" s="47">
        <f t="shared" si="344"/>
        <v>-3.5937911895535322E-4</v>
      </c>
      <c r="K588" s="47">
        <f t="shared" si="344"/>
        <v>4.1796841166443605E-4</v>
      </c>
      <c r="L588" s="47">
        <f t="shared" si="344"/>
        <v>2.6622830755263302E-4</v>
      </c>
      <c r="M588" s="47">
        <f t="shared" si="344"/>
        <v>9.5049742245686866E-4</v>
      </c>
      <c r="N588" s="47">
        <f t="shared" si="344"/>
        <v>6.0588675613993716E-4</v>
      </c>
      <c r="O588" s="47">
        <f t="shared" si="344"/>
        <v>4.9250464354764795E-4</v>
      </c>
      <c r="P588" s="47">
        <f t="shared" si="344"/>
        <v>2.2531268705537459E-4</v>
      </c>
      <c r="Q588" s="47">
        <f t="shared" si="344"/>
        <v>6.714928134597518E-4</v>
      </c>
      <c r="R588" s="47">
        <f t="shared" si="344"/>
        <v>2.0045602592471323E-4</v>
      </c>
      <c r="S588" s="47">
        <f t="shared" si="344"/>
        <v>4.8866236274907346E-4</v>
      </c>
      <c r="T588" s="47">
        <f t="shared" si="344"/>
        <v>2.9814530383784034E-4</v>
      </c>
      <c r="U588" s="47">
        <f t="shared" si="344"/>
        <v>-2.9540677376868992E-4</v>
      </c>
      <c r="V588" s="47">
        <f t="shared" si="344"/>
        <v>7.4306941175053098E-5</v>
      </c>
      <c r="W588" s="47">
        <f t="shared" si="344"/>
        <v>1.7074396866834481E-4</v>
      </c>
      <c r="X588" s="47">
        <f t="shared" si="344"/>
        <v>5.7972681877494315E-5</v>
      </c>
      <c r="Y588" s="40">
        <v>3.438972136748922E-4</v>
      </c>
      <c r="Z588">
        <v>1</v>
      </c>
      <c r="AA588" s="107" t="s">
        <v>154</v>
      </c>
      <c r="AB588" t="s">
        <v>130</v>
      </c>
      <c r="AC588" s="107" t="s">
        <v>155</v>
      </c>
      <c r="AD588" s="105">
        <v>0</v>
      </c>
    </row>
    <row r="589" spans="1:30" x14ac:dyDescent="0.2">
      <c r="A589" s="46" t="s">
        <v>14</v>
      </c>
      <c r="B589" s="47">
        <f t="shared" ref="B589:X589" si="345">C551*2</f>
        <v>4.3072685808521956E-4</v>
      </c>
      <c r="C589" s="47">
        <f t="shared" si="345"/>
        <v>5.6061835044892241E-4</v>
      </c>
      <c r="D589" s="47">
        <f t="shared" si="345"/>
        <v>2.7236135152997699E-4</v>
      </c>
      <c r="E589" s="47">
        <f t="shared" si="345"/>
        <v>3.605238100931407E-4</v>
      </c>
      <c r="F589" s="47">
        <f t="shared" si="345"/>
        <v>6.175461257259473E-4</v>
      </c>
      <c r="G589" s="47">
        <f t="shared" si="345"/>
        <v>5.2650012566698935E-4</v>
      </c>
      <c r="H589" s="52">
        <f t="shared" si="345"/>
        <v>4.7141964128779188E-3</v>
      </c>
      <c r="I589" s="47">
        <f t="shared" si="345"/>
        <v>2.4113032847872555E-4</v>
      </c>
      <c r="J589" s="47">
        <f t="shared" si="345"/>
        <v>7.0956960930184168E-5</v>
      </c>
      <c r="K589" s="47">
        <f t="shared" si="345"/>
        <v>1.0006762143348294E-3</v>
      </c>
      <c r="L589" s="47">
        <f t="shared" si="345"/>
        <v>3.5188591942856499E-4</v>
      </c>
      <c r="M589" s="47">
        <f t="shared" si="345"/>
        <v>7.4299622062713689E-4</v>
      </c>
      <c r="N589" s="47">
        <f t="shared" si="345"/>
        <v>9.1959630343158363E-4</v>
      </c>
      <c r="O589" s="47">
        <f t="shared" si="345"/>
        <v>3.9810759859737358E-4</v>
      </c>
      <c r="P589" s="47">
        <f t="shared" si="345"/>
        <v>-4.4246070021130174E-4</v>
      </c>
      <c r="Q589" s="47">
        <f t="shared" si="345"/>
        <v>3.1449752001995891E-3</v>
      </c>
      <c r="R589" s="47">
        <f t="shared" si="345"/>
        <v>-2.3454046384012835E-4</v>
      </c>
      <c r="S589" s="47">
        <f t="shared" si="345"/>
        <v>5.7504058452536948E-4</v>
      </c>
      <c r="T589" s="47">
        <f t="shared" si="345"/>
        <v>5.2090579074999738E-4</v>
      </c>
      <c r="U589" s="47">
        <f t="shared" si="345"/>
        <v>-1.095549131278179E-3</v>
      </c>
      <c r="V589" s="47">
        <f t="shared" si="345"/>
        <v>-9.3750830018407631E-5</v>
      </c>
      <c r="W589" s="47">
        <f t="shared" si="345"/>
        <v>6.7780119671459753E-4</v>
      </c>
      <c r="X589" s="47">
        <f t="shared" si="345"/>
        <v>1.32963068680829E-4</v>
      </c>
      <c r="Y589" s="40">
        <v>6.0443993517386649E-3</v>
      </c>
      <c r="Z589">
        <v>1</v>
      </c>
      <c r="AA589" s="107" t="s">
        <v>154</v>
      </c>
      <c r="AB589" t="s">
        <v>131</v>
      </c>
      <c r="AC589" s="107" t="s">
        <v>155</v>
      </c>
      <c r="AD589" s="105">
        <v>0</v>
      </c>
    </row>
    <row r="590" spans="1:30" x14ac:dyDescent="0.2">
      <c r="A590" s="46" t="s">
        <v>15</v>
      </c>
      <c r="B590" s="47">
        <f t="shared" ref="B590:X590" si="346">C552*2</f>
        <v>2.5830777557233421E-4</v>
      </c>
      <c r="C590" s="47">
        <f t="shared" si="346"/>
        <v>2.6028692069941095E-4</v>
      </c>
      <c r="D590" s="47">
        <f t="shared" si="346"/>
        <v>-5.5669634969338982E-5</v>
      </c>
      <c r="E590" s="47">
        <f t="shared" si="346"/>
        <v>2.4061110055355586E-4</v>
      </c>
      <c r="F590" s="47">
        <f t="shared" si="346"/>
        <v>2.7885146089795841E-4</v>
      </c>
      <c r="G590" s="47">
        <f t="shared" si="346"/>
        <v>2.6283879727144211E-4</v>
      </c>
      <c r="H590" s="47">
        <f t="shared" si="346"/>
        <v>2.4113032847872555E-4</v>
      </c>
      <c r="I590" s="52">
        <f t="shared" si="346"/>
        <v>1.1969616011954503E-3</v>
      </c>
      <c r="J590" s="47">
        <f t="shared" si="346"/>
        <v>2.0089472346953567E-5</v>
      </c>
      <c r="K590" s="47">
        <f t="shared" si="346"/>
        <v>4.4813837557982006E-4</v>
      </c>
      <c r="L590" s="47">
        <f t="shared" si="346"/>
        <v>7.2789910520285888E-5</v>
      </c>
      <c r="M590" s="47">
        <f t="shared" si="346"/>
        <v>2.4594451797965154E-5</v>
      </c>
      <c r="N590" s="47">
        <f t="shared" si="346"/>
        <v>2.9211559732262394E-4</v>
      </c>
      <c r="O590" s="47">
        <f t="shared" si="346"/>
        <v>2.7603261447581659E-4</v>
      </c>
      <c r="P590" s="47">
        <f t="shared" si="346"/>
        <v>1.1819185342115527E-4</v>
      </c>
      <c r="Q590" s="47">
        <f t="shared" si="346"/>
        <v>-1.3010101549570301E-4</v>
      </c>
      <c r="R590" s="47">
        <f t="shared" si="346"/>
        <v>-2.5002177300467888E-6</v>
      </c>
      <c r="S590" s="47">
        <f t="shared" si="346"/>
        <v>3.6548629009505094E-4</v>
      </c>
      <c r="T590" s="47">
        <f t="shared" si="346"/>
        <v>4.2037012160681375E-4</v>
      </c>
      <c r="U590" s="47">
        <f t="shared" si="346"/>
        <v>5.893736313027192E-5</v>
      </c>
      <c r="V590" s="47">
        <f t="shared" si="346"/>
        <v>1.2912505913523522E-5</v>
      </c>
      <c r="W590" s="47">
        <f t="shared" si="346"/>
        <v>-2.9007038302524804E-4</v>
      </c>
      <c r="X590" s="47">
        <f t="shared" si="346"/>
        <v>4.6633047084373386E-5</v>
      </c>
      <c r="Y590" s="40">
        <v>-1.0633436113197516E-3</v>
      </c>
      <c r="Z590">
        <v>1</v>
      </c>
      <c r="AA590" s="107" t="s">
        <v>154</v>
      </c>
      <c r="AB590" t="s">
        <v>132</v>
      </c>
      <c r="AC590" s="107" t="s">
        <v>155</v>
      </c>
      <c r="AD590" s="105">
        <v>0</v>
      </c>
    </row>
    <row r="591" spans="1:30" x14ac:dyDescent="0.2">
      <c r="A591" s="46" t="s">
        <v>16</v>
      </c>
      <c r="B591" s="47">
        <f t="shared" ref="B591:X591" si="347">C553*2</f>
        <v>4.1640070845532358E-4</v>
      </c>
      <c r="C591" s="47">
        <f t="shared" si="347"/>
        <v>8.4385473135808835E-4</v>
      </c>
      <c r="D591" s="47">
        <f t="shared" si="347"/>
        <v>-2.0051059779193622E-4</v>
      </c>
      <c r="E591" s="47">
        <f t="shared" si="347"/>
        <v>6.977543963267071E-4</v>
      </c>
      <c r="F591" s="47">
        <f t="shared" si="347"/>
        <v>7.7508679589850612E-5</v>
      </c>
      <c r="G591" s="47">
        <f t="shared" si="347"/>
        <v>-3.5937911895535322E-4</v>
      </c>
      <c r="H591" s="47">
        <f t="shared" si="347"/>
        <v>7.0956960930184168E-5</v>
      </c>
      <c r="I591" s="47">
        <f t="shared" si="347"/>
        <v>2.0089472346953567E-5</v>
      </c>
      <c r="J591" s="52">
        <f t="shared" si="347"/>
        <v>3.4886554508180297E-2</v>
      </c>
      <c r="K591" s="47">
        <f t="shared" si="347"/>
        <v>-1.5897499650609336E-3</v>
      </c>
      <c r="L591" s="47">
        <f t="shared" si="347"/>
        <v>4.0252622437983286E-4</v>
      </c>
      <c r="M591" s="47">
        <f t="shared" si="347"/>
        <v>-3.1297833391028904E-3</v>
      </c>
      <c r="N591" s="47">
        <f t="shared" si="347"/>
        <v>1.205075474619545E-3</v>
      </c>
      <c r="O591" s="47">
        <f t="shared" si="347"/>
        <v>4.9636872033222341E-4</v>
      </c>
      <c r="P591" s="47">
        <f t="shared" si="347"/>
        <v>-4.828873426892903E-3</v>
      </c>
      <c r="Q591" s="47">
        <f t="shared" si="347"/>
        <v>3.9494465733757179E-4</v>
      </c>
      <c r="R591" s="47">
        <f t="shared" si="347"/>
        <v>4.8911256728526801E-4</v>
      </c>
      <c r="S591" s="47">
        <f t="shared" si="347"/>
        <v>4.3490297633683364E-5</v>
      </c>
      <c r="T591" s="47">
        <f t="shared" si="347"/>
        <v>-1.1762207816788277E-3</v>
      </c>
      <c r="U591" s="47">
        <f t="shared" si="347"/>
        <v>-3.1050861748049712E-3</v>
      </c>
      <c r="V591" s="47">
        <f t="shared" si="347"/>
        <v>1.742002615196756E-4</v>
      </c>
      <c r="W591" s="47">
        <f t="shared" si="347"/>
        <v>5.68646711464749E-4</v>
      </c>
      <c r="X591" s="47">
        <f t="shared" si="347"/>
        <v>3.2427586867758648E-7</v>
      </c>
      <c r="Y591" s="40">
        <v>9.7638877129207942E-3</v>
      </c>
      <c r="Z591">
        <v>1</v>
      </c>
      <c r="AA591" s="107" t="s">
        <v>154</v>
      </c>
      <c r="AB591" t="s">
        <v>133</v>
      </c>
      <c r="AC591" s="107" t="s">
        <v>155</v>
      </c>
      <c r="AD591" s="105">
        <v>0</v>
      </c>
    </row>
    <row r="592" spans="1:30" x14ac:dyDescent="0.2">
      <c r="A592" s="46" t="s">
        <v>17</v>
      </c>
      <c r="B592" s="47">
        <f t="shared" ref="B592:X592" si="348">C554*2</f>
        <v>2.7116037197597129E-4</v>
      </c>
      <c r="C592" s="47">
        <f t="shared" si="348"/>
        <v>9.2105067956535047E-4</v>
      </c>
      <c r="D592" s="47">
        <f t="shared" si="348"/>
        <v>-2.1008820390452872E-4</v>
      </c>
      <c r="E592" s="47">
        <f t="shared" si="348"/>
        <v>3.4980012470513851E-4</v>
      </c>
      <c r="F592" s="47">
        <f t="shared" si="348"/>
        <v>3.7523120766454811E-4</v>
      </c>
      <c r="G592" s="47">
        <f t="shared" si="348"/>
        <v>4.1796841166443605E-4</v>
      </c>
      <c r="H592" s="47">
        <f t="shared" si="348"/>
        <v>1.0006762143348294E-3</v>
      </c>
      <c r="I592" s="47">
        <f t="shared" si="348"/>
        <v>4.4813837557982006E-4</v>
      </c>
      <c r="J592" s="47">
        <f t="shared" si="348"/>
        <v>-1.5897499650609336E-3</v>
      </c>
      <c r="K592" s="52">
        <f t="shared" si="348"/>
        <v>2.7663345928378737E-2</v>
      </c>
      <c r="L592" s="47">
        <f t="shared" si="348"/>
        <v>-7.5554818634766219E-5</v>
      </c>
      <c r="M592" s="47">
        <f t="shared" si="348"/>
        <v>2.1209310489650078E-3</v>
      </c>
      <c r="N592" s="47">
        <f t="shared" si="348"/>
        <v>-5.5459796403293951E-4</v>
      </c>
      <c r="O592" s="47">
        <f t="shared" si="348"/>
        <v>5.5825437049976335E-4</v>
      </c>
      <c r="P592" s="47">
        <f t="shared" si="348"/>
        <v>-1.6110168347246438E-3</v>
      </c>
      <c r="Q592" s="47">
        <f t="shared" si="348"/>
        <v>1.5384305251738618E-3</v>
      </c>
      <c r="R592" s="47">
        <f t="shared" si="348"/>
        <v>-3.2551553654294083E-5</v>
      </c>
      <c r="S592" s="47">
        <f t="shared" si="348"/>
        <v>6.248211920795258E-4</v>
      </c>
      <c r="T592" s="47">
        <f t="shared" si="348"/>
        <v>1.9834181653101625E-3</v>
      </c>
      <c r="U592" s="47">
        <f t="shared" si="348"/>
        <v>2.0050929646691338E-4</v>
      </c>
      <c r="V592" s="47">
        <f t="shared" si="348"/>
        <v>7.3720111987550421E-4</v>
      </c>
      <c r="W592" s="47">
        <f t="shared" si="348"/>
        <v>3.5060364718136707E-3</v>
      </c>
      <c r="X592" s="47">
        <f t="shared" si="348"/>
        <v>-1.4824900750416183E-5</v>
      </c>
      <c r="Y592" s="40">
        <v>8.9990710883082557E-3</v>
      </c>
      <c r="Z592">
        <v>1</v>
      </c>
      <c r="AA592" s="107" t="s">
        <v>154</v>
      </c>
      <c r="AB592" t="s">
        <v>134</v>
      </c>
      <c r="AC592" s="107" t="s">
        <v>155</v>
      </c>
      <c r="AD592" s="105">
        <v>0</v>
      </c>
    </row>
    <row r="593" spans="1:30" x14ac:dyDescent="0.2">
      <c r="A593" s="46" t="s">
        <v>18</v>
      </c>
      <c r="B593" s="47">
        <f t="shared" ref="B593:X593" si="349">C555*2</f>
        <v>3.1215929718847479E-4</v>
      </c>
      <c r="C593" s="47">
        <f t="shared" si="349"/>
        <v>4.0199332559776415E-4</v>
      </c>
      <c r="D593" s="47">
        <f t="shared" si="349"/>
        <v>1.7696140487780139E-5</v>
      </c>
      <c r="E593" s="47">
        <f t="shared" si="349"/>
        <v>2.4690155718898034E-4</v>
      </c>
      <c r="F593" s="47">
        <f t="shared" si="349"/>
        <v>4.8686147551417789E-4</v>
      </c>
      <c r="G593" s="47">
        <f t="shared" si="349"/>
        <v>2.6622830755263302E-4</v>
      </c>
      <c r="H593" s="47">
        <f t="shared" si="349"/>
        <v>3.5188591942856499E-4</v>
      </c>
      <c r="I593" s="47">
        <f t="shared" si="349"/>
        <v>7.2789910520285888E-5</v>
      </c>
      <c r="J593" s="47">
        <f t="shared" si="349"/>
        <v>4.0252622437983286E-4</v>
      </c>
      <c r="K593" s="47">
        <f t="shared" si="349"/>
        <v>-7.5554818634766219E-5</v>
      </c>
      <c r="L593" s="52">
        <f t="shared" si="349"/>
        <v>1.417162251881661E-3</v>
      </c>
      <c r="M593" s="47">
        <f t="shared" si="349"/>
        <v>5.1517953810667115E-7</v>
      </c>
      <c r="N593" s="47">
        <f t="shared" si="349"/>
        <v>5.0532348190184082E-4</v>
      </c>
      <c r="O593" s="47">
        <f t="shared" si="349"/>
        <v>2.7718991881592396E-4</v>
      </c>
      <c r="P593" s="47">
        <f t="shared" si="349"/>
        <v>-1.6305146414299638E-4</v>
      </c>
      <c r="Q593" s="47">
        <f t="shared" si="349"/>
        <v>1.5426973432331703E-4</v>
      </c>
      <c r="R593" s="47">
        <f t="shared" si="349"/>
        <v>2.6929426761664629E-4</v>
      </c>
      <c r="S593" s="47">
        <f t="shared" si="349"/>
        <v>2.9399090952241278E-4</v>
      </c>
      <c r="T593" s="47">
        <f t="shared" si="349"/>
        <v>1.6802987528120202E-4</v>
      </c>
      <c r="U593" s="47">
        <f t="shared" si="349"/>
        <v>-5.3741931540205216E-4</v>
      </c>
      <c r="V593" s="47">
        <f t="shared" si="349"/>
        <v>6.9558875318767515E-5</v>
      </c>
      <c r="W593" s="47">
        <f t="shared" si="349"/>
        <v>-4.2143407923681897E-4</v>
      </c>
      <c r="X593" s="47">
        <f t="shared" si="349"/>
        <v>7.5217422401101261E-5</v>
      </c>
      <c r="Y593" s="40">
        <v>6.3731347717147695E-4</v>
      </c>
      <c r="Z593">
        <v>1</v>
      </c>
      <c r="AA593" s="107" t="s">
        <v>154</v>
      </c>
      <c r="AB593" t="s">
        <v>135</v>
      </c>
      <c r="AC593" s="107" t="s">
        <v>155</v>
      </c>
      <c r="AD593" s="105">
        <v>0</v>
      </c>
    </row>
    <row r="594" spans="1:30" x14ac:dyDescent="0.2">
      <c r="A594" s="46" t="s">
        <v>19</v>
      </c>
      <c r="B594" s="47">
        <f t="shared" ref="B594:X594" si="350">C556*2</f>
        <v>-9.3491101131486091E-4</v>
      </c>
      <c r="C594" s="47">
        <f t="shared" si="350"/>
        <v>1.2500222676720353E-3</v>
      </c>
      <c r="D594" s="47">
        <f t="shared" si="350"/>
        <v>1.3948537991750559E-4</v>
      </c>
      <c r="E594" s="47">
        <f t="shared" si="350"/>
        <v>-1.1129623394623169E-3</v>
      </c>
      <c r="F594" s="47">
        <f t="shared" si="350"/>
        <v>-7.4674137701970656E-4</v>
      </c>
      <c r="G594" s="47">
        <f t="shared" si="350"/>
        <v>9.5049742245686866E-4</v>
      </c>
      <c r="H594" s="47">
        <f t="shared" si="350"/>
        <v>7.4299622062713689E-4</v>
      </c>
      <c r="I594" s="47">
        <f t="shared" si="350"/>
        <v>2.4594451797965154E-5</v>
      </c>
      <c r="J594" s="47">
        <f t="shared" si="350"/>
        <v>-3.1297833391028904E-3</v>
      </c>
      <c r="K594" s="47">
        <f t="shared" si="350"/>
        <v>2.1209310489650078E-3</v>
      </c>
      <c r="L594" s="47">
        <f t="shared" si="350"/>
        <v>5.1517953810667115E-7</v>
      </c>
      <c r="M594" s="52">
        <f t="shared" si="350"/>
        <v>7.0937347431121192E-2</v>
      </c>
      <c r="N594" s="47">
        <f t="shared" si="350"/>
        <v>1.8502758871056247E-4</v>
      </c>
      <c r="O594" s="47">
        <f t="shared" si="350"/>
        <v>-3.6442303200945244E-4</v>
      </c>
      <c r="P594" s="47">
        <f t="shared" si="350"/>
        <v>-1.4237228125617148E-3</v>
      </c>
      <c r="Q594" s="47">
        <f t="shared" si="350"/>
        <v>6.3744797589862521E-3</v>
      </c>
      <c r="R594" s="47">
        <f t="shared" si="350"/>
        <v>-2.0949695608697585E-3</v>
      </c>
      <c r="S594" s="47">
        <f t="shared" si="350"/>
        <v>2.2029974196216185E-5</v>
      </c>
      <c r="T594" s="47">
        <f t="shared" si="350"/>
        <v>-1.0006963528998954E-3</v>
      </c>
      <c r="U594" s="47">
        <f t="shared" si="350"/>
        <v>-3.753171921129853E-3</v>
      </c>
      <c r="V594" s="47">
        <f t="shared" si="350"/>
        <v>5.4941773898051368E-4</v>
      </c>
      <c r="W594" s="47">
        <f t="shared" si="350"/>
        <v>-2.7660417286591459E-3</v>
      </c>
      <c r="X594" s="47">
        <f t="shared" si="350"/>
        <v>3.2576994054458472E-5</v>
      </c>
      <c r="Y594" s="40">
        <v>1.8916995682567231E-2</v>
      </c>
      <c r="Z594">
        <v>1</v>
      </c>
      <c r="AA594" s="107" t="s">
        <v>154</v>
      </c>
      <c r="AB594" t="s">
        <v>136</v>
      </c>
      <c r="AC594" s="107" t="s">
        <v>155</v>
      </c>
      <c r="AD594" s="105">
        <v>0</v>
      </c>
    </row>
    <row r="595" spans="1:30" x14ac:dyDescent="0.2">
      <c r="A595" s="46" t="s">
        <v>20</v>
      </c>
      <c r="B595" s="47">
        <f t="shared" ref="B595:X595" si="351">C557*2</f>
        <v>4.1581682839279496E-4</v>
      </c>
      <c r="C595" s="47">
        <f t="shared" si="351"/>
        <v>9.2214136954116537E-4</v>
      </c>
      <c r="D595" s="47">
        <f t="shared" si="351"/>
        <v>1.0943462043169633E-4</v>
      </c>
      <c r="E595" s="47">
        <f t="shared" si="351"/>
        <v>4.9944633983587631E-4</v>
      </c>
      <c r="F595" s="47">
        <f t="shared" si="351"/>
        <v>6.2550616607338916E-4</v>
      </c>
      <c r="G595" s="47">
        <f t="shared" si="351"/>
        <v>6.0588675613993716E-4</v>
      </c>
      <c r="H595" s="47">
        <f t="shared" si="351"/>
        <v>9.1959630343158363E-4</v>
      </c>
      <c r="I595" s="47">
        <f t="shared" si="351"/>
        <v>2.9211559732262394E-4</v>
      </c>
      <c r="J595" s="47">
        <f t="shared" si="351"/>
        <v>1.205075474619545E-3</v>
      </c>
      <c r="K595" s="47">
        <f t="shared" si="351"/>
        <v>-5.5459796403293951E-4</v>
      </c>
      <c r="L595" s="47">
        <f t="shared" si="351"/>
        <v>5.0532348190184082E-4</v>
      </c>
      <c r="M595" s="47">
        <f t="shared" si="351"/>
        <v>1.8502758871056247E-4</v>
      </c>
      <c r="N595" s="52">
        <f t="shared" si="351"/>
        <v>5.2745609258936354E-3</v>
      </c>
      <c r="O595" s="47">
        <f t="shared" si="351"/>
        <v>5.9828908790168073E-4</v>
      </c>
      <c r="P595" s="47">
        <f t="shared" si="351"/>
        <v>5.2996723190621461E-4</v>
      </c>
      <c r="Q595" s="47">
        <f t="shared" si="351"/>
        <v>2.4577346990659237E-3</v>
      </c>
      <c r="R595" s="47">
        <f t="shared" si="351"/>
        <v>5.7521046954203767E-4</v>
      </c>
      <c r="S595" s="47">
        <f t="shared" si="351"/>
        <v>5.967864772471644E-4</v>
      </c>
      <c r="T595" s="47">
        <f t="shared" si="351"/>
        <v>8.5648134188739857E-4</v>
      </c>
      <c r="U595" s="47">
        <f t="shared" si="351"/>
        <v>1.2918036844727727E-3</v>
      </c>
      <c r="V595" s="47">
        <f t="shared" si="351"/>
        <v>-2.9483972037191921E-4</v>
      </c>
      <c r="W595" s="47">
        <f t="shared" si="351"/>
        <v>-4.1356771809128277E-4</v>
      </c>
      <c r="X595" s="47">
        <f t="shared" si="351"/>
        <v>4.3952807152689855E-5</v>
      </c>
      <c r="Y595" s="40">
        <v>1.1388193435789792E-3</v>
      </c>
      <c r="Z595">
        <v>1</v>
      </c>
      <c r="AA595" s="107" t="s">
        <v>154</v>
      </c>
      <c r="AB595" t="s">
        <v>137</v>
      </c>
      <c r="AC595" s="107" t="s">
        <v>155</v>
      </c>
      <c r="AD595" s="105">
        <v>0</v>
      </c>
    </row>
    <row r="596" spans="1:30" x14ac:dyDescent="0.2">
      <c r="A596" s="46" t="s">
        <v>21</v>
      </c>
      <c r="B596" s="47">
        <f t="shared" ref="B596:X596" si="352">C558*2</f>
        <v>4.7480714971984215E-4</v>
      </c>
      <c r="C596" s="47">
        <f t="shared" si="352"/>
        <v>4.0238224469513163E-4</v>
      </c>
      <c r="D596" s="47">
        <f t="shared" si="352"/>
        <v>1.5776491014446556E-4</v>
      </c>
      <c r="E596" s="47">
        <f t="shared" si="352"/>
        <v>3.9895466221224714E-4</v>
      </c>
      <c r="F596" s="47">
        <f t="shared" si="352"/>
        <v>5.4016463290545839E-4</v>
      </c>
      <c r="G596" s="47">
        <f t="shared" si="352"/>
        <v>4.9250464354764795E-4</v>
      </c>
      <c r="H596" s="47">
        <f t="shared" si="352"/>
        <v>3.9810759859737358E-4</v>
      </c>
      <c r="I596" s="47">
        <f t="shared" si="352"/>
        <v>2.7603261447581659E-4</v>
      </c>
      <c r="J596" s="47">
        <f t="shared" si="352"/>
        <v>4.9636872033222341E-4</v>
      </c>
      <c r="K596" s="47">
        <f t="shared" si="352"/>
        <v>5.5825437049976335E-4</v>
      </c>
      <c r="L596" s="47">
        <f t="shared" si="352"/>
        <v>2.7718991881592396E-4</v>
      </c>
      <c r="M596" s="47">
        <f t="shared" si="352"/>
        <v>-3.6442303200945244E-4</v>
      </c>
      <c r="N596" s="47">
        <f t="shared" si="352"/>
        <v>5.9828908790168073E-4</v>
      </c>
      <c r="O596" s="52">
        <f t="shared" si="352"/>
        <v>1.3602645593476599E-3</v>
      </c>
      <c r="P596" s="47">
        <f t="shared" si="352"/>
        <v>1.8628625733980729E-4</v>
      </c>
      <c r="Q596" s="47">
        <f t="shared" si="352"/>
        <v>8.853996513582496E-4</v>
      </c>
      <c r="R596" s="47">
        <f t="shared" si="352"/>
        <v>2.3182968175410032E-4</v>
      </c>
      <c r="S596" s="47">
        <f t="shared" si="352"/>
        <v>6.5214220722707977E-4</v>
      </c>
      <c r="T596" s="47">
        <f t="shared" si="352"/>
        <v>6.5340426658536588E-4</v>
      </c>
      <c r="U596" s="47">
        <f t="shared" si="352"/>
        <v>5.5868084077765039E-4</v>
      </c>
      <c r="V596" s="47">
        <f t="shared" si="352"/>
        <v>1.0857841172888014E-7</v>
      </c>
      <c r="W596" s="47">
        <f t="shared" si="352"/>
        <v>5.463048176590384E-5</v>
      </c>
      <c r="X596" s="47">
        <f t="shared" si="352"/>
        <v>5.6223543058476978E-5</v>
      </c>
      <c r="Y596" s="40">
        <v>4.0235069967541559E-6</v>
      </c>
      <c r="Z596">
        <v>1</v>
      </c>
      <c r="AA596" s="107" t="s">
        <v>154</v>
      </c>
      <c r="AB596" t="s">
        <v>138</v>
      </c>
      <c r="AC596" s="107" t="s">
        <v>155</v>
      </c>
      <c r="AD596" s="105">
        <v>0</v>
      </c>
    </row>
    <row r="597" spans="1:30" x14ac:dyDescent="0.2">
      <c r="A597" s="46" t="s">
        <v>22</v>
      </c>
      <c r="B597" s="47">
        <f t="shared" ref="B597:X597" si="353">C559*2</f>
        <v>5.0171397056026701E-4</v>
      </c>
      <c r="C597" s="47">
        <f t="shared" si="353"/>
        <v>5.7576047990557332E-4</v>
      </c>
      <c r="D597" s="47">
        <f t="shared" si="353"/>
        <v>7.3095074942272327E-4</v>
      </c>
      <c r="E597" s="47">
        <f t="shared" si="353"/>
        <v>1.1553259220037282E-4</v>
      </c>
      <c r="F597" s="47">
        <f t="shared" si="353"/>
        <v>1.3539351365200991E-4</v>
      </c>
      <c r="G597" s="47">
        <f t="shared" si="353"/>
        <v>2.2531268705537459E-4</v>
      </c>
      <c r="H597" s="47">
        <f t="shared" si="353"/>
        <v>-4.4246070021130174E-4</v>
      </c>
      <c r="I597" s="47">
        <f t="shared" si="353"/>
        <v>1.1819185342115527E-4</v>
      </c>
      <c r="J597" s="47">
        <f t="shared" si="353"/>
        <v>-4.828873426892903E-3</v>
      </c>
      <c r="K597" s="47">
        <f t="shared" si="353"/>
        <v>-1.6110168347246438E-3</v>
      </c>
      <c r="L597" s="47">
        <f t="shared" si="353"/>
        <v>-1.6305146414299638E-4</v>
      </c>
      <c r="M597" s="47">
        <f t="shared" si="353"/>
        <v>-1.4237228125617148E-3</v>
      </c>
      <c r="N597" s="47">
        <f t="shared" si="353"/>
        <v>5.2996723190621461E-4</v>
      </c>
      <c r="O597" s="47">
        <f t="shared" si="353"/>
        <v>1.8628625733980729E-4</v>
      </c>
      <c r="P597" s="52">
        <f t="shared" si="353"/>
        <v>1.7827113863005235E-2</v>
      </c>
      <c r="Q597" s="47">
        <f t="shared" si="353"/>
        <v>-4.4500047606662734E-4</v>
      </c>
      <c r="R597" s="47">
        <f t="shared" si="353"/>
        <v>1.0145795876444232E-3</v>
      </c>
      <c r="S597" s="47">
        <f t="shared" si="353"/>
        <v>3.5224271520839859E-4</v>
      </c>
      <c r="T597" s="47">
        <f t="shared" si="353"/>
        <v>1.0287913852626614E-3</v>
      </c>
      <c r="U597" s="47">
        <f t="shared" si="353"/>
        <v>2.7486528199894993E-3</v>
      </c>
      <c r="V597" s="47">
        <f t="shared" si="353"/>
        <v>7.8836960203026169E-5</v>
      </c>
      <c r="W597" s="47">
        <f t="shared" si="353"/>
        <v>-1.002474105432261E-3</v>
      </c>
      <c r="X597" s="47">
        <f t="shared" si="353"/>
        <v>-1.40063797631285E-4</v>
      </c>
      <c r="Y597" s="40">
        <v>4.7410501580779345E-3</v>
      </c>
      <c r="Z597">
        <v>1</v>
      </c>
      <c r="AA597" s="107" t="s">
        <v>154</v>
      </c>
      <c r="AB597" t="s">
        <v>139</v>
      </c>
      <c r="AC597" s="107" t="s">
        <v>155</v>
      </c>
      <c r="AD597" s="105">
        <v>0</v>
      </c>
    </row>
    <row r="598" spans="1:30" x14ac:dyDescent="0.2">
      <c r="A598" s="46" t="s">
        <v>23</v>
      </c>
      <c r="B598" s="47">
        <f t="shared" ref="B598:X598" si="354">C560*2</f>
        <v>2.7905236698014859E-4</v>
      </c>
      <c r="C598" s="47">
        <f t="shared" si="354"/>
        <v>1.0135151869831622E-3</v>
      </c>
      <c r="D598" s="47">
        <f t="shared" si="354"/>
        <v>1.6053710998689839E-3</v>
      </c>
      <c r="E598" s="47">
        <f t="shared" si="354"/>
        <v>-1.9881179327006288E-4</v>
      </c>
      <c r="F598" s="47">
        <f t="shared" si="354"/>
        <v>-7.8574274827578552E-5</v>
      </c>
      <c r="G598" s="47">
        <f t="shared" si="354"/>
        <v>6.714928134597518E-4</v>
      </c>
      <c r="H598" s="47">
        <f t="shared" si="354"/>
        <v>3.1449752001995891E-3</v>
      </c>
      <c r="I598" s="47">
        <f t="shared" si="354"/>
        <v>-1.3010101549570301E-4</v>
      </c>
      <c r="J598" s="47">
        <f t="shared" si="354"/>
        <v>3.9494465733757179E-4</v>
      </c>
      <c r="K598" s="47">
        <f t="shared" si="354"/>
        <v>1.5384305251738618E-3</v>
      </c>
      <c r="L598" s="47">
        <f t="shared" si="354"/>
        <v>1.5426973432331703E-4</v>
      </c>
      <c r="M598" s="47">
        <f t="shared" si="354"/>
        <v>6.3744797589862521E-3</v>
      </c>
      <c r="N598" s="47">
        <f t="shared" si="354"/>
        <v>2.4577346990659237E-3</v>
      </c>
      <c r="O598" s="47">
        <f t="shared" si="354"/>
        <v>8.853996513582496E-4</v>
      </c>
      <c r="P598" s="47">
        <f t="shared" si="354"/>
        <v>-4.4500047606662734E-4</v>
      </c>
      <c r="Q598" s="52">
        <f t="shared" si="354"/>
        <v>3.8781582984400889E-2</v>
      </c>
      <c r="R598" s="47">
        <f t="shared" si="354"/>
        <v>3.9920320902458312E-4</v>
      </c>
      <c r="S598" s="47">
        <f t="shared" si="354"/>
        <v>4.5152281669696211E-4</v>
      </c>
      <c r="T598" s="47">
        <f t="shared" si="354"/>
        <v>1.6501764785603556E-3</v>
      </c>
      <c r="U598" s="47">
        <f t="shared" si="354"/>
        <v>-5.0000336659858178E-3</v>
      </c>
      <c r="V598" s="47">
        <f t="shared" si="354"/>
        <v>6.321360390784507E-4</v>
      </c>
      <c r="W598" s="47">
        <f t="shared" si="354"/>
        <v>-1.4394888971661188E-4</v>
      </c>
      <c r="X598" s="47">
        <f t="shared" si="354"/>
        <v>1.695193684193031E-4</v>
      </c>
      <c r="Y598" s="40">
        <v>1.1626775490937356E-2</v>
      </c>
      <c r="Z598">
        <v>1</v>
      </c>
      <c r="AA598" s="107" t="s">
        <v>154</v>
      </c>
      <c r="AB598" t="s">
        <v>140</v>
      </c>
      <c r="AC598" s="107" t="s">
        <v>155</v>
      </c>
      <c r="AD598" s="105">
        <v>0</v>
      </c>
    </row>
    <row r="599" spans="1:30" x14ac:dyDescent="0.2">
      <c r="A599" s="46" t="s">
        <v>24</v>
      </c>
      <c r="B599" s="47">
        <f t="shared" ref="B599:X599" si="355">C561*2</f>
        <v>4.7071313499019691E-4</v>
      </c>
      <c r="C599" s="47">
        <f t="shared" si="355"/>
        <v>4.8992300612083265E-4</v>
      </c>
      <c r="D599" s="47">
        <f t="shared" si="355"/>
        <v>1.185971953995604E-4</v>
      </c>
      <c r="E599" s="47">
        <f t="shared" si="355"/>
        <v>1.4955896168019551E-4</v>
      </c>
      <c r="F599" s="47">
        <f t="shared" si="355"/>
        <v>2.5449020600270341E-4</v>
      </c>
      <c r="G599" s="47">
        <f t="shared" si="355"/>
        <v>2.0045602592471323E-4</v>
      </c>
      <c r="H599" s="47">
        <f t="shared" si="355"/>
        <v>-2.3454046384012835E-4</v>
      </c>
      <c r="I599" s="47">
        <f t="shared" si="355"/>
        <v>-2.5002177300467888E-6</v>
      </c>
      <c r="J599" s="47">
        <f t="shared" si="355"/>
        <v>4.8911256728526801E-4</v>
      </c>
      <c r="K599" s="47">
        <f t="shared" si="355"/>
        <v>-3.2551553654294083E-5</v>
      </c>
      <c r="L599" s="47">
        <f t="shared" si="355"/>
        <v>2.6929426761664629E-4</v>
      </c>
      <c r="M599" s="47">
        <f t="shared" si="355"/>
        <v>-2.0949695608697585E-3</v>
      </c>
      <c r="N599" s="47">
        <f t="shared" si="355"/>
        <v>5.7521046954203767E-4</v>
      </c>
      <c r="O599" s="47">
        <f t="shared" si="355"/>
        <v>2.3182968175410032E-4</v>
      </c>
      <c r="P599" s="47">
        <f t="shared" si="355"/>
        <v>1.0145795876444232E-3</v>
      </c>
      <c r="Q599" s="47">
        <f t="shared" si="355"/>
        <v>3.9920320902458312E-4</v>
      </c>
      <c r="R599" s="52">
        <f t="shared" si="355"/>
        <v>3.6506200628531457E-3</v>
      </c>
      <c r="S599" s="47">
        <f t="shared" si="355"/>
        <v>3.0059633383097987E-4</v>
      </c>
      <c r="T599" s="47">
        <f t="shared" si="355"/>
        <v>2.4318670194408372E-5</v>
      </c>
      <c r="U599" s="47">
        <f t="shared" si="355"/>
        <v>7.0824248866829375E-4</v>
      </c>
      <c r="V599" s="47">
        <f t="shared" si="355"/>
        <v>-1.8696338203471978E-4</v>
      </c>
      <c r="W599" s="47">
        <f t="shared" si="355"/>
        <v>-3.4455253566088802E-5</v>
      </c>
      <c r="X599" s="47">
        <f t="shared" si="355"/>
        <v>4.7515247013214897E-5</v>
      </c>
      <c r="Y599" s="40">
        <v>3.1788989674797607E-3</v>
      </c>
      <c r="Z599">
        <v>1</v>
      </c>
      <c r="AA599" s="107" t="s">
        <v>154</v>
      </c>
      <c r="AB599" t="s">
        <v>141</v>
      </c>
      <c r="AC599" s="107" t="s">
        <v>155</v>
      </c>
      <c r="AD599" s="105">
        <v>0</v>
      </c>
    </row>
    <row r="600" spans="1:30" x14ac:dyDescent="0.2">
      <c r="A600" s="46" t="s">
        <v>25</v>
      </c>
      <c r="B600" s="47">
        <f t="shared" ref="B600:X600" si="356">C562*2</f>
        <v>5.3683896193410234E-4</v>
      </c>
      <c r="C600" s="47">
        <f t="shared" si="356"/>
        <v>6.8075883858353253E-4</v>
      </c>
      <c r="D600" s="47">
        <f t="shared" si="356"/>
        <v>1.7822773250631362E-4</v>
      </c>
      <c r="E600" s="47">
        <f t="shared" si="356"/>
        <v>3.4994501083656846E-4</v>
      </c>
      <c r="F600" s="47">
        <f t="shared" si="356"/>
        <v>7.173334431131239E-4</v>
      </c>
      <c r="G600" s="47">
        <f t="shared" si="356"/>
        <v>4.8866236274907346E-4</v>
      </c>
      <c r="H600" s="47">
        <f t="shared" si="356"/>
        <v>5.7504058452536948E-4</v>
      </c>
      <c r="I600" s="47">
        <f t="shared" si="356"/>
        <v>3.6548629009505094E-4</v>
      </c>
      <c r="J600" s="47">
        <f t="shared" si="356"/>
        <v>4.3490297633683364E-5</v>
      </c>
      <c r="K600" s="47">
        <f t="shared" si="356"/>
        <v>6.248211920795258E-4</v>
      </c>
      <c r="L600" s="47">
        <f t="shared" si="356"/>
        <v>2.9399090952241278E-4</v>
      </c>
      <c r="M600" s="47">
        <f t="shared" si="356"/>
        <v>2.2029974196216185E-5</v>
      </c>
      <c r="N600" s="47">
        <f t="shared" si="356"/>
        <v>5.967864772471644E-4</v>
      </c>
      <c r="O600" s="47">
        <f t="shared" si="356"/>
        <v>6.5214220722707977E-4</v>
      </c>
      <c r="P600" s="47">
        <f t="shared" si="356"/>
        <v>3.5224271520839859E-4</v>
      </c>
      <c r="Q600" s="47">
        <f t="shared" si="356"/>
        <v>4.5152281669696211E-4</v>
      </c>
      <c r="R600" s="47">
        <f t="shared" si="356"/>
        <v>3.0059633383097987E-4</v>
      </c>
      <c r="S600" s="52">
        <f t="shared" si="356"/>
        <v>1.8584442919824015E-3</v>
      </c>
      <c r="T600" s="47">
        <f t="shared" si="356"/>
        <v>5.7874213836056501E-4</v>
      </c>
      <c r="U600" s="47">
        <f t="shared" si="356"/>
        <v>7.842748761386503E-5</v>
      </c>
      <c r="V600" s="47">
        <f t="shared" si="356"/>
        <v>-1.1717175103951196E-4</v>
      </c>
      <c r="W600" s="47">
        <f t="shared" si="356"/>
        <v>-8.9068221494546969E-5</v>
      </c>
      <c r="X600" s="47">
        <f t="shared" si="356"/>
        <v>1.5401177147941335E-4</v>
      </c>
      <c r="Y600" s="40">
        <v>1.5676553835001839E-3</v>
      </c>
      <c r="Z600">
        <v>1</v>
      </c>
      <c r="AA600" s="107" t="s">
        <v>154</v>
      </c>
      <c r="AB600" t="s">
        <v>142</v>
      </c>
      <c r="AC600" s="107" t="s">
        <v>155</v>
      </c>
      <c r="AD600" s="105">
        <v>0</v>
      </c>
    </row>
    <row r="601" spans="1:30" x14ac:dyDescent="0.2">
      <c r="A601" s="46" t="s">
        <v>26</v>
      </c>
      <c r="B601" s="47">
        <f t="shared" ref="B601:X601" si="357">C563*2</f>
        <v>1.8744462001487228E-4</v>
      </c>
      <c r="C601" s="47">
        <f t="shared" si="357"/>
        <v>1.5555023662918845E-4</v>
      </c>
      <c r="D601" s="47">
        <f t="shared" si="357"/>
        <v>4.0235556944365935E-4</v>
      </c>
      <c r="E601" s="47">
        <f t="shared" si="357"/>
        <v>3.3975123901485067E-4</v>
      </c>
      <c r="F601" s="47">
        <f t="shared" si="357"/>
        <v>3.2664274038547925E-4</v>
      </c>
      <c r="G601" s="47">
        <f t="shared" si="357"/>
        <v>2.9814530383784034E-4</v>
      </c>
      <c r="H601" s="47">
        <f t="shared" si="357"/>
        <v>5.2090579074999738E-4</v>
      </c>
      <c r="I601" s="47">
        <f t="shared" si="357"/>
        <v>4.2037012160681375E-4</v>
      </c>
      <c r="J601" s="47">
        <f t="shared" si="357"/>
        <v>-1.1762207816788277E-3</v>
      </c>
      <c r="K601" s="47">
        <f t="shared" si="357"/>
        <v>1.9834181653101625E-3</v>
      </c>
      <c r="L601" s="47">
        <f t="shared" si="357"/>
        <v>1.6802987528120202E-4</v>
      </c>
      <c r="M601" s="47">
        <f t="shared" si="357"/>
        <v>-1.0006963528998954E-3</v>
      </c>
      <c r="N601" s="47">
        <f t="shared" si="357"/>
        <v>8.5648134188739857E-4</v>
      </c>
      <c r="O601" s="47">
        <f t="shared" si="357"/>
        <v>6.5340426658536588E-4</v>
      </c>
      <c r="P601" s="47">
        <f t="shared" si="357"/>
        <v>1.0287913852626614E-3</v>
      </c>
      <c r="Q601" s="47">
        <f t="shared" si="357"/>
        <v>1.6501764785603556E-3</v>
      </c>
      <c r="R601" s="47">
        <f t="shared" si="357"/>
        <v>2.4318670194408372E-5</v>
      </c>
      <c r="S601" s="47">
        <f t="shared" si="357"/>
        <v>5.7874213836056501E-4</v>
      </c>
      <c r="T601" s="52">
        <f t="shared" si="357"/>
        <v>6.463896379448936E-3</v>
      </c>
      <c r="U601" s="47">
        <f t="shared" si="357"/>
        <v>-3.248250149026375E-5</v>
      </c>
      <c r="V601" s="47">
        <f t="shared" si="357"/>
        <v>-4.2686181908570969E-4</v>
      </c>
      <c r="W601" s="47">
        <f t="shared" si="357"/>
        <v>-9.5535079798295344E-5</v>
      </c>
      <c r="X601" s="47">
        <f t="shared" si="357"/>
        <v>7.6024600231537964E-5</v>
      </c>
      <c r="Y601" s="40">
        <v>1.4678961404064426E-3</v>
      </c>
      <c r="Z601">
        <v>1</v>
      </c>
      <c r="AA601" s="107" t="s">
        <v>154</v>
      </c>
      <c r="AB601" t="s">
        <v>143</v>
      </c>
      <c r="AC601" s="107" t="s">
        <v>155</v>
      </c>
      <c r="AD601" s="105">
        <v>0</v>
      </c>
    </row>
    <row r="602" spans="1:30" x14ac:dyDescent="0.2">
      <c r="A602" s="46" t="s">
        <v>27</v>
      </c>
      <c r="B602" s="47">
        <f t="shared" ref="B602:X602" si="358">C564*2</f>
        <v>-5.6055205270893517E-4</v>
      </c>
      <c r="C602" s="47">
        <f t="shared" si="358"/>
        <v>4.8796335708390818E-4</v>
      </c>
      <c r="D602" s="47">
        <f t="shared" si="358"/>
        <v>7.233164289172687E-5</v>
      </c>
      <c r="E602" s="47">
        <f t="shared" si="358"/>
        <v>1.5292254493181178E-4</v>
      </c>
      <c r="F602" s="47">
        <f t="shared" si="358"/>
        <v>-3.2818967833997653E-4</v>
      </c>
      <c r="G602" s="47">
        <f t="shared" si="358"/>
        <v>-2.9540677376868992E-4</v>
      </c>
      <c r="H602" s="47">
        <f t="shared" si="358"/>
        <v>-1.095549131278179E-3</v>
      </c>
      <c r="I602" s="47">
        <f t="shared" si="358"/>
        <v>5.893736313027192E-5</v>
      </c>
      <c r="J602" s="47">
        <f t="shared" si="358"/>
        <v>-3.1050861748049712E-3</v>
      </c>
      <c r="K602" s="47">
        <f t="shared" si="358"/>
        <v>2.0050929646691338E-4</v>
      </c>
      <c r="L602" s="47">
        <f t="shared" si="358"/>
        <v>-5.3741931540205216E-4</v>
      </c>
      <c r="M602" s="47">
        <f t="shared" si="358"/>
        <v>-3.753171921129853E-3</v>
      </c>
      <c r="N602" s="47">
        <f t="shared" si="358"/>
        <v>1.2918036844727727E-3</v>
      </c>
      <c r="O602" s="47">
        <f t="shared" si="358"/>
        <v>5.5868084077765039E-4</v>
      </c>
      <c r="P602" s="47">
        <f t="shared" si="358"/>
        <v>2.7486528199894993E-3</v>
      </c>
      <c r="Q602" s="47">
        <f t="shared" si="358"/>
        <v>-5.0000336659858178E-3</v>
      </c>
      <c r="R602" s="47">
        <f t="shared" si="358"/>
        <v>7.0824248866829375E-4</v>
      </c>
      <c r="S602" s="47">
        <f t="shared" si="358"/>
        <v>7.842748761386503E-5</v>
      </c>
      <c r="T602" s="47">
        <f t="shared" si="358"/>
        <v>-3.248250149026375E-5</v>
      </c>
      <c r="U602" s="52">
        <f t="shared" si="358"/>
        <v>6.348111762567768E-2</v>
      </c>
      <c r="V602" s="47">
        <f t="shared" si="358"/>
        <v>-2.9531410907633393E-4</v>
      </c>
      <c r="W602" s="47">
        <f t="shared" si="358"/>
        <v>-2.0919328417292079E-3</v>
      </c>
      <c r="X602" s="47">
        <f t="shared" si="358"/>
        <v>6.1899740182297125E-5</v>
      </c>
      <c r="Y602" s="40">
        <v>1.4109202662518899E-2</v>
      </c>
      <c r="Z602">
        <v>1</v>
      </c>
      <c r="AA602" s="107" t="s">
        <v>154</v>
      </c>
      <c r="AB602" t="s">
        <v>144</v>
      </c>
      <c r="AC602" s="107" t="s">
        <v>155</v>
      </c>
      <c r="AD602" s="105">
        <v>0</v>
      </c>
    </row>
    <row r="603" spans="1:30" x14ac:dyDescent="0.2">
      <c r="A603" s="46" t="s">
        <v>28</v>
      </c>
      <c r="B603" s="47">
        <f t="shared" ref="B603:X603" si="359">C565*2</f>
        <v>-1.3404682953053304E-6</v>
      </c>
      <c r="C603" s="47">
        <f t="shared" si="359"/>
        <v>1.8467167224216593E-4</v>
      </c>
      <c r="D603" s="47">
        <f t="shared" si="359"/>
        <v>-1.3629473526691584E-4</v>
      </c>
      <c r="E603" s="47">
        <f t="shared" si="359"/>
        <v>1.3464818479420567E-4</v>
      </c>
      <c r="F603" s="47">
        <f t="shared" si="359"/>
        <v>-5.9932850410182622E-6</v>
      </c>
      <c r="G603" s="47">
        <f t="shared" si="359"/>
        <v>7.4306941175053098E-5</v>
      </c>
      <c r="H603" s="47">
        <f t="shared" si="359"/>
        <v>-9.3750830018407631E-5</v>
      </c>
      <c r="I603" s="47">
        <f t="shared" si="359"/>
        <v>1.2912505913523522E-5</v>
      </c>
      <c r="J603" s="47">
        <f t="shared" si="359"/>
        <v>1.742002615196756E-4</v>
      </c>
      <c r="K603" s="47">
        <f t="shared" si="359"/>
        <v>7.3720111987550421E-4</v>
      </c>
      <c r="L603" s="47">
        <f t="shared" si="359"/>
        <v>6.9558875318767515E-5</v>
      </c>
      <c r="M603" s="47">
        <f t="shared" si="359"/>
        <v>5.4941773898051368E-4</v>
      </c>
      <c r="N603" s="47">
        <f t="shared" si="359"/>
        <v>-2.9483972037191921E-4</v>
      </c>
      <c r="O603" s="47">
        <f t="shared" si="359"/>
        <v>1.0857841172888014E-7</v>
      </c>
      <c r="P603" s="47">
        <f t="shared" si="359"/>
        <v>7.8836960203026169E-5</v>
      </c>
      <c r="Q603" s="47">
        <f t="shared" si="359"/>
        <v>6.321360390784507E-4</v>
      </c>
      <c r="R603" s="47">
        <f t="shared" si="359"/>
        <v>-1.8696338203471978E-4</v>
      </c>
      <c r="S603" s="47">
        <f t="shared" si="359"/>
        <v>-1.1717175103951196E-4</v>
      </c>
      <c r="T603" s="47">
        <f t="shared" si="359"/>
        <v>-4.2686181908570969E-4</v>
      </c>
      <c r="U603" s="47">
        <f t="shared" si="359"/>
        <v>-2.9531410907633393E-4</v>
      </c>
      <c r="V603" s="52">
        <f t="shared" si="359"/>
        <v>9.7648134134404143E-4</v>
      </c>
      <c r="W603" s="47">
        <f t="shared" si="359"/>
        <v>2.2346712493001615E-4</v>
      </c>
      <c r="X603" s="47">
        <f t="shared" si="359"/>
        <v>1.5487076283268267E-7</v>
      </c>
      <c r="Y603" s="40">
        <v>2.3652304645018244E-4</v>
      </c>
      <c r="Z603">
        <v>1</v>
      </c>
      <c r="AA603" s="107" t="s">
        <v>154</v>
      </c>
      <c r="AB603" t="s">
        <v>145</v>
      </c>
      <c r="AC603" s="107" t="s">
        <v>155</v>
      </c>
      <c r="AD603" s="105">
        <v>0</v>
      </c>
    </row>
    <row r="604" spans="1:30" x14ac:dyDescent="0.2">
      <c r="A604" s="46" t="s">
        <v>29</v>
      </c>
      <c r="B604" s="47">
        <f t="shared" ref="B604:X604" si="360">C566*2</f>
        <v>1.5410998688581665E-4</v>
      </c>
      <c r="C604" s="47">
        <f t="shared" si="360"/>
        <v>7.4030670482126508E-4</v>
      </c>
      <c r="D604" s="47">
        <f t="shared" si="360"/>
        <v>7.983325581496343E-5</v>
      </c>
      <c r="E604" s="47">
        <f t="shared" si="360"/>
        <v>5.6989597426190006E-4</v>
      </c>
      <c r="F604" s="47">
        <f t="shared" si="360"/>
        <v>7.7820401037196815E-5</v>
      </c>
      <c r="G604" s="47">
        <f t="shared" si="360"/>
        <v>1.7074396866834481E-4</v>
      </c>
      <c r="H604" s="47">
        <f t="shared" si="360"/>
        <v>6.7780119671459753E-4</v>
      </c>
      <c r="I604" s="47">
        <f t="shared" si="360"/>
        <v>-2.9007038302524804E-4</v>
      </c>
      <c r="J604" s="47">
        <f t="shared" si="360"/>
        <v>5.68646711464749E-4</v>
      </c>
      <c r="K604" s="47">
        <f t="shared" si="360"/>
        <v>3.5060364718136707E-3</v>
      </c>
      <c r="L604" s="47">
        <f t="shared" si="360"/>
        <v>-4.2143407923681897E-4</v>
      </c>
      <c r="M604" s="47">
        <f t="shared" si="360"/>
        <v>-2.7660417286591459E-3</v>
      </c>
      <c r="N604" s="47">
        <f t="shared" si="360"/>
        <v>-4.1356771809128277E-4</v>
      </c>
      <c r="O604" s="47">
        <f t="shared" si="360"/>
        <v>5.463048176590384E-5</v>
      </c>
      <c r="P604" s="47">
        <f t="shared" si="360"/>
        <v>-1.002474105432261E-3</v>
      </c>
      <c r="Q604" s="47">
        <f t="shared" si="360"/>
        <v>-1.4394888971661188E-4</v>
      </c>
      <c r="R604" s="47">
        <f t="shared" si="360"/>
        <v>-3.4455253566088802E-5</v>
      </c>
      <c r="S604" s="47">
        <f t="shared" si="360"/>
        <v>-8.9068221494546969E-5</v>
      </c>
      <c r="T604" s="47">
        <f t="shared" si="360"/>
        <v>-9.5535079798295344E-5</v>
      </c>
      <c r="U604" s="47">
        <f t="shared" si="360"/>
        <v>-2.0919328417292079E-3</v>
      </c>
      <c r="V604" s="47">
        <f t="shared" si="360"/>
        <v>2.2346712493001615E-4</v>
      </c>
      <c r="W604" s="52">
        <f t="shared" si="360"/>
        <v>2.5765623102376869E-2</v>
      </c>
      <c r="X604" s="47">
        <f t="shared" si="360"/>
        <v>3.9951919643051398E-6</v>
      </c>
      <c r="Y604" s="40">
        <v>6.0573808185921093E-3</v>
      </c>
      <c r="Z604">
        <v>1</v>
      </c>
      <c r="AA604" s="107" t="s">
        <v>154</v>
      </c>
      <c r="AB604" t="s">
        <v>146</v>
      </c>
      <c r="AC604" s="107" t="s">
        <v>155</v>
      </c>
      <c r="AD604" s="105">
        <v>0</v>
      </c>
    </row>
    <row r="605" spans="1:30" x14ac:dyDescent="0.2">
      <c r="A605" s="46" t="s">
        <v>30</v>
      </c>
      <c r="B605" s="47">
        <f t="shared" ref="B605:X605" si="361">C567*2</f>
        <v>3.4195871785028458E-5</v>
      </c>
      <c r="C605" s="47">
        <f t="shared" si="361"/>
        <v>8.6687472802076643E-5</v>
      </c>
      <c r="D605" s="47">
        <f t="shared" si="361"/>
        <v>4.0342899758735726E-5</v>
      </c>
      <c r="E605" s="47">
        <f t="shared" si="361"/>
        <v>6.7586786355355153E-5</v>
      </c>
      <c r="F605" s="47">
        <f t="shared" si="361"/>
        <v>1.1353291304918584E-4</v>
      </c>
      <c r="G605" s="47">
        <f t="shared" si="361"/>
        <v>5.7972681877494315E-5</v>
      </c>
      <c r="H605" s="47">
        <f t="shared" si="361"/>
        <v>1.32963068680829E-4</v>
      </c>
      <c r="I605" s="47">
        <f t="shared" si="361"/>
        <v>4.6633047084373386E-5</v>
      </c>
      <c r="J605" s="47">
        <f t="shared" si="361"/>
        <v>3.2427586867758648E-7</v>
      </c>
      <c r="K605" s="47">
        <f t="shared" si="361"/>
        <v>-1.4824900750416183E-5</v>
      </c>
      <c r="L605" s="47">
        <f t="shared" si="361"/>
        <v>7.5217422401101261E-5</v>
      </c>
      <c r="M605" s="47">
        <f t="shared" si="361"/>
        <v>3.2576994054458472E-5</v>
      </c>
      <c r="N605" s="47">
        <f t="shared" si="361"/>
        <v>4.3952807152689855E-5</v>
      </c>
      <c r="O605" s="47">
        <f t="shared" si="361"/>
        <v>5.6223543058476978E-5</v>
      </c>
      <c r="P605" s="47">
        <f t="shared" si="361"/>
        <v>-1.40063797631285E-4</v>
      </c>
      <c r="Q605" s="47">
        <f t="shared" si="361"/>
        <v>1.695193684193031E-4</v>
      </c>
      <c r="R605" s="47">
        <f t="shared" si="361"/>
        <v>4.7515247013214897E-5</v>
      </c>
      <c r="S605" s="47">
        <f t="shared" si="361"/>
        <v>1.5401177147941335E-4</v>
      </c>
      <c r="T605" s="47">
        <f t="shared" si="361"/>
        <v>7.6024600231537964E-5</v>
      </c>
      <c r="U605" s="47">
        <f t="shared" si="361"/>
        <v>6.1899740182297125E-5</v>
      </c>
      <c r="V605" s="47">
        <f t="shared" si="361"/>
        <v>1.5487076283268267E-7</v>
      </c>
      <c r="W605" s="47">
        <f t="shared" si="361"/>
        <v>3.9951919643051398E-6</v>
      </c>
      <c r="X605" s="52">
        <f t="shared" si="361"/>
        <v>1.620395617652463E-4</v>
      </c>
      <c r="Y605" s="40">
        <v>4.0379557603606376E-5</v>
      </c>
      <c r="Z605">
        <v>1</v>
      </c>
      <c r="AA605" s="107" t="s">
        <v>154</v>
      </c>
      <c r="AB605" t="s">
        <v>147</v>
      </c>
      <c r="AC605" s="107" t="s">
        <v>155</v>
      </c>
      <c r="AD605" s="105">
        <v>0</v>
      </c>
    </row>
    <row r="606" spans="1:30" x14ac:dyDescent="0.2">
      <c r="A606" s="18" t="s">
        <v>33</v>
      </c>
      <c r="B606" s="79">
        <f t="shared" ref="B606:X606" si="362">C538</f>
        <v>-3.946279926541313E-4</v>
      </c>
      <c r="C606" s="79">
        <f t="shared" si="362"/>
        <v>1.7186597536413954E-3</v>
      </c>
      <c r="D606" s="79">
        <f t="shared" si="362"/>
        <v>1.9913582558147673E-3</v>
      </c>
      <c r="E606" s="79">
        <f t="shared" si="362"/>
        <v>-1.3439487836011451E-3</v>
      </c>
      <c r="F606" s="79">
        <f t="shared" si="362"/>
        <v>-1.9557698410788433E-3</v>
      </c>
      <c r="G606" s="79">
        <f t="shared" si="362"/>
        <v>3.438972136748922E-4</v>
      </c>
      <c r="H606" s="79">
        <f t="shared" si="362"/>
        <v>6.0443993517386649E-3</v>
      </c>
      <c r="I606" s="79">
        <f t="shared" si="362"/>
        <v>-1.0633436113197516E-3</v>
      </c>
      <c r="J606" s="79">
        <f t="shared" si="362"/>
        <v>9.7638877129207942E-3</v>
      </c>
      <c r="K606" s="79">
        <f t="shared" si="362"/>
        <v>8.9990710883082557E-3</v>
      </c>
      <c r="L606" s="79">
        <f t="shared" si="362"/>
        <v>6.3731347717147695E-4</v>
      </c>
      <c r="M606" s="79">
        <f t="shared" si="362"/>
        <v>1.8916995682567231E-2</v>
      </c>
      <c r="N606" s="79">
        <f t="shared" si="362"/>
        <v>1.1388193435789792E-3</v>
      </c>
      <c r="O606" s="79">
        <f t="shared" si="362"/>
        <v>4.0235069967541559E-6</v>
      </c>
      <c r="P606" s="79">
        <f t="shared" si="362"/>
        <v>4.7410501580779345E-3</v>
      </c>
      <c r="Q606" s="79">
        <f t="shared" si="362"/>
        <v>1.1626775490937356E-2</v>
      </c>
      <c r="R606" s="79">
        <f t="shared" si="362"/>
        <v>3.1788989674797607E-3</v>
      </c>
      <c r="S606" s="79">
        <f t="shared" si="362"/>
        <v>1.5676553835001839E-3</v>
      </c>
      <c r="T606" s="79">
        <f t="shared" si="362"/>
        <v>1.4678961404064426E-3</v>
      </c>
      <c r="U606" s="79">
        <f t="shared" si="362"/>
        <v>1.4109202662518899E-2</v>
      </c>
      <c r="V606" s="79">
        <f t="shared" si="362"/>
        <v>2.3652304645018244E-4</v>
      </c>
      <c r="W606" s="79">
        <f t="shared" si="362"/>
        <v>6.0573808185921093E-3</v>
      </c>
      <c r="X606" s="79">
        <f t="shared" si="362"/>
        <v>4.0379557603606376E-5</v>
      </c>
      <c r="Y606">
        <v>0</v>
      </c>
      <c r="Z606">
        <v>0</v>
      </c>
      <c r="AA606" s="107" t="s">
        <v>154</v>
      </c>
      <c r="AB606" s="94" t="s">
        <v>148</v>
      </c>
      <c r="AC606" s="107" t="s">
        <v>155</v>
      </c>
      <c r="AD606" s="105" t="s">
        <v>105</v>
      </c>
    </row>
    <row r="607" spans="1:30" x14ac:dyDescent="0.2">
      <c r="A607" s="18" t="s">
        <v>122</v>
      </c>
      <c r="B607">
        <v>1</v>
      </c>
      <c r="C607">
        <v>1</v>
      </c>
      <c r="D607">
        <v>1</v>
      </c>
      <c r="E607">
        <v>1</v>
      </c>
      <c r="F607">
        <v>1</v>
      </c>
      <c r="G607">
        <v>1</v>
      </c>
      <c r="H607">
        <v>1</v>
      </c>
      <c r="I607">
        <v>1</v>
      </c>
      <c r="J607">
        <v>1</v>
      </c>
      <c r="K607">
        <v>1</v>
      </c>
      <c r="L607">
        <v>1</v>
      </c>
      <c r="M607">
        <v>1</v>
      </c>
      <c r="N607">
        <v>1</v>
      </c>
      <c r="O607">
        <v>1</v>
      </c>
      <c r="P607">
        <v>1</v>
      </c>
      <c r="Q607">
        <v>1</v>
      </c>
      <c r="R607">
        <v>1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Y607">
        <v>0</v>
      </c>
      <c r="Z607">
        <v>0</v>
      </c>
      <c r="AA607" s="107" t="s">
        <v>154</v>
      </c>
      <c r="AB607" s="106" t="s">
        <v>149</v>
      </c>
      <c r="AC607" s="107" t="s">
        <v>155</v>
      </c>
      <c r="AD607" s="105">
        <v>1</v>
      </c>
    </row>
    <row r="608" spans="1:30" x14ac:dyDescent="0.2">
      <c r="B608" s="1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</row>
    <row r="609" spans="1:30" x14ac:dyDescent="0.2">
      <c r="A609" s="9" t="s">
        <v>124</v>
      </c>
      <c r="B609" s="1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</row>
    <row r="610" spans="1:30" x14ac:dyDescent="0.2">
      <c r="B610" s="19" t="str">
        <f t="array" ref="B610:X610">TRANSPOSE($A$995:$A$1017)</f>
        <v>AALI.JK</v>
      </c>
      <c r="C610" s="19" t="str">
        <v>ABDA.JK</v>
      </c>
      <c r="D610" s="19" t="str">
        <v>ACES.JK</v>
      </c>
      <c r="E610" s="19" t="str">
        <v>ADES.JK</v>
      </c>
      <c r="F610" s="19" t="str">
        <v>ADHI.JK</v>
      </c>
      <c r="G610" s="19" t="str">
        <v>ADMF.JK</v>
      </c>
      <c r="H610" s="19" t="str">
        <v>ADMG.JK</v>
      </c>
      <c r="I610" s="19" t="str">
        <v>AGRO.JK</v>
      </c>
      <c r="J610" s="19" t="str">
        <v>AHAP.JK</v>
      </c>
      <c r="K610" s="19" t="str">
        <v>AIMS.JK</v>
      </c>
      <c r="L610" s="19" t="str">
        <v>AISA.JK</v>
      </c>
      <c r="M610" s="19" t="str">
        <v>AKKU.JK</v>
      </c>
      <c r="N610" s="19" t="str">
        <v>AKPI.JK</v>
      </c>
      <c r="O610" s="19" t="str">
        <v>KLBF.JK</v>
      </c>
      <c r="P610" s="19" t="str">
        <v>KOIN.JK</v>
      </c>
      <c r="Q610" s="19" t="str">
        <v>KONI.JK</v>
      </c>
      <c r="R610" s="19" t="str">
        <v>KPIG.JK</v>
      </c>
      <c r="S610" s="19" t="str">
        <v>KREN.JK</v>
      </c>
      <c r="T610" s="19" t="str">
        <v>LAMI.JK</v>
      </c>
      <c r="U610" s="19" t="str">
        <v>LAPD.JK</v>
      </c>
      <c r="V610" s="19" t="str">
        <v>LCGP.JK</v>
      </c>
      <c r="W610" s="19" t="str">
        <v>LION.JK</v>
      </c>
      <c r="X610" s="19" t="str">
        <v>LMAS.JK</v>
      </c>
      <c r="Y610" s="19" t="s">
        <v>121</v>
      </c>
      <c r="Z610" s="19" t="s">
        <v>122</v>
      </c>
    </row>
    <row r="611" spans="1:30" x14ac:dyDescent="0.2">
      <c r="A611" s="46" t="s">
        <v>8</v>
      </c>
      <c r="B611" s="52">
        <f t="array" ref="B611:Z635">MINVERSE($B$583:$Z$607)</f>
        <v>2006.2147142220638</v>
      </c>
      <c r="C611" s="47">
        <v>-18.153093558322407</v>
      </c>
      <c r="D611" s="47">
        <v>-101.92232999791224</v>
      </c>
      <c r="E611" s="47">
        <v>-137.74189803193724</v>
      </c>
      <c r="F611" s="47">
        <v>-407.88007905171253</v>
      </c>
      <c r="G611" s="47">
        <v>-127.95756302109277</v>
      </c>
      <c r="H611" s="47">
        <v>-25.886479543964274</v>
      </c>
      <c r="I611" s="47">
        <v>-252.90858111654154</v>
      </c>
      <c r="J611" s="47">
        <v>-5.2410965540593288</v>
      </c>
      <c r="K611" s="47">
        <v>4.9565765292455524</v>
      </c>
      <c r="L611" s="47">
        <v>-136.43101183114157</v>
      </c>
      <c r="M611" s="47">
        <v>23.737273674119283</v>
      </c>
      <c r="N611" s="47">
        <v>-1.645801963485054</v>
      </c>
      <c r="O611" s="47">
        <v>-332.69678784173573</v>
      </c>
      <c r="P611" s="47">
        <v>-34.594409530707317</v>
      </c>
      <c r="Q611" s="47">
        <v>9.4640740444550886</v>
      </c>
      <c r="R611" s="47">
        <v>-153.32764155741498</v>
      </c>
      <c r="S611" s="47">
        <v>-154.25512175499105</v>
      </c>
      <c r="T611" s="47">
        <v>45.931323237196708</v>
      </c>
      <c r="U611" s="47">
        <v>27.200034813205988</v>
      </c>
      <c r="V611" s="47">
        <v>-90.890799024442458</v>
      </c>
      <c r="W611" s="47">
        <v>-3.112047260555002</v>
      </c>
      <c r="X611" s="47">
        <v>-132.85925488026987</v>
      </c>
      <c r="Y611" s="39">
        <v>-29.044764572104263</v>
      </c>
      <c r="Z611" s="39">
        <v>8.5839000797819698E-2</v>
      </c>
      <c r="AA611" s="107" t="s">
        <v>154</v>
      </c>
      <c r="AB611" s="105">
        <v>0</v>
      </c>
      <c r="AC611" s="107" t="s">
        <v>155</v>
      </c>
      <c r="AD611" t="s">
        <v>125</v>
      </c>
    </row>
    <row r="612" spans="1:30" x14ac:dyDescent="0.2">
      <c r="A612" s="46" t="s">
        <v>9</v>
      </c>
      <c r="B612" s="47">
        <v>-18.153093558322674</v>
      </c>
      <c r="C612" s="52">
        <v>429.69599547199402</v>
      </c>
      <c r="D612" s="47">
        <v>30.218257117080963</v>
      </c>
      <c r="E612" s="47">
        <v>-32.53307116941243</v>
      </c>
      <c r="F612" s="47">
        <v>-80.074815886023771</v>
      </c>
      <c r="G612" s="47">
        <v>-104.04680840257537</v>
      </c>
      <c r="H612" s="47">
        <v>-8.5870948022167486</v>
      </c>
      <c r="I612" s="47">
        <v>-5.6933382430465453</v>
      </c>
      <c r="J612" s="47">
        <v>-11.438649724865876</v>
      </c>
      <c r="K612" s="47">
        <v>-8.2428047154985418</v>
      </c>
      <c r="L612" s="47">
        <v>-33.708447769936534</v>
      </c>
      <c r="M612" s="47">
        <v>-8.7810250295162433</v>
      </c>
      <c r="N612" s="47">
        <v>-32.987105785398811</v>
      </c>
      <c r="O612" s="47">
        <v>38.788034847178523</v>
      </c>
      <c r="P612" s="47">
        <v>-13.169367264163352</v>
      </c>
      <c r="Q612" s="47">
        <v>-6.424753064282875</v>
      </c>
      <c r="R612" s="47">
        <v>-32.405422089970116</v>
      </c>
      <c r="S612" s="47">
        <v>-76.863153244514308</v>
      </c>
      <c r="T612" s="47">
        <v>8.1996572742529121</v>
      </c>
      <c r="U612" s="47">
        <v>-5.7552173014483099</v>
      </c>
      <c r="V612" s="47">
        <v>-54.879433571467125</v>
      </c>
      <c r="W612" s="47">
        <v>-11.960565761266849</v>
      </c>
      <c r="X612" s="47">
        <v>38.802222673419855</v>
      </c>
      <c r="Y612" s="39">
        <v>1.3444949271787197</v>
      </c>
      <c r="Z612" s="39">
        <v>-1.1076893990215957E-2</v>
      </c>
      <c r="AA612" s="107" t="s">
        <v>154</v>
      </c>
      <c r="AB612" s="105">
        <v>0</v>
      </c>
      <c r="AC612" s="107" t="s">
        <v>155</v>
      </c>
      <c r="AD612" t="s">
        <v>126</v>
      </c>
    </row>
    <row r="613" spans="1:30" x14ac:dyDescent="0.2">
      <c r="A613" s="46" t="s">
        <v>10</v>
      </c>
      <c r="B613" s="47">
        <v>-101.92232999791253</v>
      </c>
      <c r="C613" s="47">
        <v>30.218257117080917</v>
      </c>
      <c r="D613" s="52">
        <v>490.17502182456445</v>
      </c>
      <c r="E613" s="47">
        <v>-5.0457589404056566</v>
      </c>
      <c r="F613" s="47">
        <v>44.730696112896695</v>
      </c>
      <c r="G613" s="47">
        <v>-74.472545924832033</v>
      </c>
      <c r="H613" s="47">
        <v>-23.530465248306193</v>
      </c>
      <c r="I613" s="47">
        <v>49.43335502069047</v>
      </c>
      <c r="J613" s="47">
        <v>-7.5760625400300023</v>
      </c>
      <c r="K613" s="47">
        <v>0.8197143743164178</v>
      </c>
      <c r="L613" s="47">
        <v>-6.5310010376849688</v>
      </c>
      <c r="M613" s="47">
        <v>-5.5894157790440406</v>
      </c>
      <c r="N613" s="47">
        <v>15.474521101712813</v>
      </c>
      <c r="O613" s="47">
        <v>-1.5924891854620891</v>
      </c>
      <c r="P613" s="47">
        <v>-26.886476547063953</v>
      </c>
      <c r="Q613" s="47">
        <v>-20.466293137752487</v>
      </c>
      <c r="R613" s="47">
        <v>-14.15137477306066</v>
      </c>
      <c r="S613" s="47">
        <v>-13.192434322360288</v>
      </c>
      <c r="T613" s="47">
        <v>-24.469137645992841</v>
      </c>
      <c r="U613" s="47">
        <v>-6.6483338313814766</v>
      </c>
      <c r="V613" s="47">
        <v>33.060580164321088</v>
      </c>
      <c r="W613" s="47">
        <v>-6.9627110835446091</v>
      </c>
      <c r="X613" s="47">
        <v>-324.87531572074926</v>
      </c>
      <c r="Y613" s="39">
        <v>12.111607293826825</v>
      </c>
      <c r="Z613" s="39">
        <v>3.8447355975958872E-2</v>
      </c>
      <c r="AA613" s="107" t="s">
        <v>154</v>
      </c>
      <c r="AB613" s="105">
        <v>0</v>
      </c>
      <c r="AC613" s="107" t="s">
        <v>155</v>
      </c>
      <c r="AD613" t="s">
        <v>127</v>
      </c>
    </row>
    <row r="614" spans="1:30" x14ac:dyDescent="0.2">
      <c r="A614" s="46" t="s">
        <v>11</v>
      </c>
      <c r="B614" s="47">
        <v>-137.74189803193727</v>
      </c>
      <c r="C614" s="47">
        <v>-32.533071169412473</v>
      </c>
      <c r="D614" s="47">
        <v>-5.0457589404057579</v>
      </c>
      <c r="E614" s="52">
        <v>583.91945629802149</v>
      </c>
      <c r="F614" s="47">
        <v>-95.024472289344985</v>
      </c>
      <c r="G614" s="47">
        <v>-137.14308666295108</v>
      </c>
      <c r="H614" s="47">
        <v>17.544954141361206</v>
      </c>
      <c r="I614" s="47">
        <v>-37.809400088004125</v>
      </c>
      <c r="J614" s="47">
        <v>-3.3142254610916821</v>
      </c>
      <c r="K614" s="47">
        <v>5.0916133701574022</v>
      </c>
      <c r="L614" s="47">
        <v>12.520950214493345</v>
      </c>
      <c r="M614" s="47">
        <v>12.36072402768432</v>
      </c>
      <c r="N614" s="47">
        <v>-21.847379841580995</v>
      </c>
      <c r="O614" s="47">
        <v>-36.987528543550887</v>
      </c>
      <c r="P614" s="47">
        <v>7.7524010165981627</v>
      </c>
      <c r="Q614" s="47">
        <v>12.057793682055404</v>
      </c>
      <c r="R614" s="47">
        <v>29.05458827483611</v>
      </c>
      <c r="S614" s="47">
        <v>46.430485452759314</v>
      </c>
      <c r="T614" s="47">
        <v>-16.486711594373439</v>
      </c>
      <c r="U614" s="47">
        <v>1.3761280837665923</v>
      </c>
      <c r="V614" s="47">
        <v>-79.932750790414275</v>
      </c>
      <c r="W614" s="47">
        <v>-5.351696238070959</v>
      </c>
      <c r="X614" s="47">
        <v>-118.89111491059538</v>
      </c>
      <c r="Y614" s="39">
        <v>-14.89679370955599</v>
      </c>
      <c r="Z614" s="39">
        <v>-2.110705939254133E-4</v>
      </c>
      <c r="AA614" s="107" t="s">
        <v>154</v>
      </c>
      <c r="AB614" s="105">
        <v>0</v>
      </c>
      <c r="AC614" s="107" t="s">
        <v>155</v>
      </c>
      <c r="AD614" t="s">
        <v>128</v>
      </c>
    </row>
    <row r="615" spans="1:30" x14ac:dyDescent="0.2">
      <c r="A615" s="46" t="s">
        <v>12</v>
      </c>
      <c r="B615" s="47">
        <v>-407.88007905171241</v>
      </c>
      <c r="C615" s="47">
        <v>-80.074815886023885</v>
      </c>
      <c r="D615" s="47">
        <v>44.730696112896837</v>
      </c>
      <c r="E615" s="47">
        <v>-95.024472289345141</v>
      </c>
      <c r="F615" s="52">
        <v>1162.9049413859304</v>
      </c>
      <c r="G615" s="47">
        <v>-44.815882256153813</v>
      </c>
      <c r="H615" s="47">
        <v>28.521131273391301</v>
      </c>
      <c r="I615" s="47">
        <v>-77.83525889525049</v>
      </c>
      <c r="J615" s="47">
        <v>36.500604590463425</v>
      </c>
      <c r="K615" s="47">
        <v>13.516918051178292</v>
      </c>
      <c r="L615" s="47">
        <v>-149.47511956822345</v>
      </c>
      <c r="M615" s="47">
        <v>25.731015084171869</v>
      </c>
      <c r="N615" s="47">
        <v>-51.208875719067102</v>
      </c>
      <c r="O615" s="47">
        <v>-183.59005201404463</v>
      </c>
      <c r="P615" s="47">
        <v>29.099377156367648</v>
      </c>
      <c r="Q615" s="47">
        <v>27.923290643778103</v>
      </c>
      <c r="R615" s="47">
        <v>84.353245058120038</v>
      </c>
      <c r="S615" s="47">
        <v>-116.25964500020724</v>
      </c>
      <c r="T615" s="47">
        <v>17.906809981277792</v>
      </c>
      <c r="U615" s="47">
        <v>22.546936575419892</v>
      </c>
      <c r="V615" s="47">
        <v>33.115345127122069</v>
      </c>
      <c r="W615" s="47">
        <v>15.994733427278966</v>
      </c>
      <c r="X615" s="47">
        <v>-336.6808437873683</v>
      </c>
      <c r="Y615" s="39">
        <v>-58.29311645390279</v>
      </c>
      <c r="Z615" s="39">
        <v>-1.3596070003644678E-2</v>
      </c>
      <c r="AA615" s="107" t="s">
        <v>154</v>
      </c>
      <c r="AB615" s="105">
        <v>0</v>
      </c>
      <c r="AC615" s="107" t="s">
        <v>155</v>
      </c>
      <c r="AD615" t="s">
        <v>129</v>
      </c>
    </row>
    <row r="616" spans="1:30" x14ac:dyDescent="0.2">
      <c r="A616" s="46" t="s">
        <v>13</v>
      </c>
      <c r="B616" s="47">
        <v>-127.95756302109311</v>
      </c>
      <c r="C616" s="47">
        <v>-104.04680840257534</v>
      </c>
      <c r="D616" s="47">
        <v>-74.472545924832147</v>
      </c>
      <c r="E616" s="47">
        <v>-137.14308666295113</v>
      </c>
      <c r="F616" s="47">
        <v>-44.815882256154083</v>
      </c>
      <c r="G616" s="52">
        <v>1409.6907103231999</v>
      </c>
      <c r="H616" s="47">
        <v>-55.437472606700879</v>
      </c>
      <c r="I616" s="47">
        <v>-119.80075870925748</v>
      </c>
      <c r="J616" s="47">
        <v>29.012750164378225</v>
      </c>
      <c r="K616" s="47">
        <v>1.772845260905541</v>
      </c>
      <c r="L616" s="47">
        <v>-51.979970897483874</v>
      </c>
      <c r="M616" s="47">
        <v>-20.11024390783761</v>
      </c>
      <c r="N616" s="47">
        <v>-69.738304710512253</v>
      </c>
      <c r="O616" s="47">
        <v>-276.72303013707892</v>
      </c>
      <c r="P616" s="47">
        <v>4.0324975640163609</v>
      </c>
      <c r="Q616" s="47">
        <v>4.5449080207747485</v>
      </c>
      <c r="R616" s="47">
        <v>-27.825655382775295</v>
      </c>
      <c r="S616" s="47">
        <v>-83.406431564902277</v>
      </c>
      <c r="T616" s="47">
        <v>3.8506419342825242</v>
      </c>
      <c r="U616" s="47">
        <v>9.2672207802292732</v>
      </c>
      <c r="V616" s="47">
        <v>-128.98360542703554</v>
      </c>
      <c r="W616" s="47">
        <v>-5.0826463135909368</v>
      </c>
      <c r="X616" s="47">
        <v>-134.64756812300499</v>
      </c>
      <c r="Y616" s="39">
        <v>-1.8734517489952032</v>
      </c>
      <c r="Z616" s="39">
        <v>2.0226214117200644E-2</v>
      </c>
      <c r="AA616" s="107" t="s">
        <v>154</v>
      </c>
      <c r="AB616" s="105">
        <v>0</v>
      </c>
      <c r="AC616" s="107" t="s">
        <v>155</v>
      </c>
      <c r="AD616" t="s">
        <v>130</v>
      </c>
    </row>
    <row r="617" spans="1:30" x14ac:dyDescent="0.2">
      <c r="A617" s="46" t="s">
        <v>14</v>
      </c>
      <c r="B617" s="47">
        <v>-25.886479543964388</v>
      </c>
      <c r="C617" s="47">
        <v>-8.5870948022167717</v>
      </c>
      <c r="D617" s="47">
        <v>-23.530465248306129</v>
      </c>
      <c r="E617" s="47">
        <v>17.544954141361188</v>
      </c>
      <c r="F617" s="47">
        <v>28.521131273391742</v>
      </c>
      <c r="G617" s="47">
        <v>-55.4374726067011</v>
      </c>
      <c r="H617" s="52">
        <v>206.99734133663421</v>
      </c>
      <c r="I617" s="47">
        <v>26.275022778514781</v>
      </c>
      <c r="J617" s="47">
        <v>-13.227115630864368</v>
      </c>
      <c r="K617" s="47">
        <v>-16.245424028748694</v>
      </c>
      <c r="L617" s="47">
        <v>-49.071328134517387</v>
      </c>
      <c r="M617" s="47">
        <v>-9.4126993754854507</v>
      </c>
      <c r="N617" s="47">
        <v>-13.363757862036415</v>
      </c>
      <c r="O617" s="47">
        <v>35.745868436847026</v>
      </c>
      <c r="P617" s="47">
        <v>-6.997472180817617</v>
      </c>
      <c r="Q617" s="47">
        <v>-22.691860841315865</v>
      </c>
      <c r="R617" s="47">
        <v>4.1562268543379188</v>
      </c>
      <c r="S617" s="47">
        <v>-62.525267058187552</v>
      </c>
      <c r="T617" s="47">
        <v>-6.2445480145498928</v>
      </c>
      <c r="U617" s="47">
        <v>-7.6538761885008171</v>
      </c>
      <c r="V617" s="47">
        <v>45.860011522620319</v>
      </c>
      <c r="W617" s="47">
        <v>-13.918795131011965</v>
      </c>
      <c r="X617" s="47">
        <v>-30.306899696482912</v>
      </c>
      <c r="Y617" s="39">
        <v>34.916366350781956</v>
      </c>
      <c r="Z617" s="39">
        <v>-8.2439180192189175E-3</v>
      </c>
      <c r="AA617" s="107" t="s">
        <v>154</v>
      </c>
      <c r="AB617" s="105">
        <v>0</v>
      </c>
      <c r="AC617" s="107" t="s">
        <v>155</v>
      </c>
      <c r="AD617" t="s">
        <v>131</v>
      </c>
    </row>
    <row r="618" spans="1:30" x14ac:dyDescent="0.2">
      <c r="A618" s="46" t="s">
        <v>15</v>
      </c>
      <c r="B618" s="47">
        <v>-252.90858111654259</v>
      </c>
      <c r="C618" s="47">
        <v>-5.6933382430465267</v>
      </c>
      <c r="D618" s="47">
        <v>49.433355020690556</v>
      </c>
      <c r="E618" s="47">
        <v>-37.80940008800404</v>
      </c>
      <c r="F618" s="47">
        <v>-77.835258895250291</v>
      </c>
      <c r="G618" s="47">
        <v>-119.80075870925765</v>
      </c>
      <c r="H618" s="47">
        <v>26.275022778514796</v>
      </c>
      <c r="I618" s="52">
        <v>934.17426240710529</v>
      </c>
      <c r="J618" s="47">
        <v>5.8795842917075776</v>
      </c>
      <c r="K618" s="47">
        <v>-1.6025292440453582</v>
      </c>
      <c r="L618" s="47">
        <v>77.014664791843686</v>
      </c>
      <c r="M618" s="47">
        <v>2.2762951312089492</v>
      </c>
      <c r="N618" s="47">
        <v>-23.216921185250616</v>
      </c>
      <c r="O618" s="47">
        <v>-45.780766803906751</v>
      </c>
      <c r="P618" s="47">
        <v>5.3247690901314897</v>
      </c>
      <c r="Q618" s="47">
        <v>14.549061444917257</v>
      </c>
      <c r="R618" s="47">
        <v>51.316529667591738</v>
      </c>
      <c r="S618" s="47">
        <v>-17.743974117339263</v>
      </c>
      <c r="T618" s="47">
        <v>-46.172705007091984</v>
      </c>
      <c r="U618" s="47">
        <v>2.9866586140467439</v>
      </c>
      <c r="V618" s="47">
        <v>-80.322437475780205</v>
      </c>
      <c r="W618" s="47">
        <v>18.153683187584967</v>
      </c>
      <c r="X618" s="47">
        <v>-478.49721553982829</v>
      </c>
      <c r="Y618" s="39">
        <v>-19.865269819190285</v>
      </c>
      <c r="Z618" s="39">
        <v>5.6306731903027984E-2</v>
      </c>
      <c r="AA618" s="107" t="s">
        <v>154</v>
      </c>
      <c r="AB618" s="105">
        <v>0</v>
      </c>
      <c r="AC618" s="107" t="s">
        <v>155</v>
      </c>
      <c r="AD618" t="s">
        <v>132</v>
      </c>
    </row>
    <row r="619" spans="1:30" x14ac:dyDescent="0.2">
      <c r="A619" s="46" t="s">
        <v>16</v>
      </c>
      <c r="B619" s="47">
        <v>-5.241096554059343</v>
      </c>
      <c r="C619" s="47">
        <v>-11.438649724865874</v>
      </c>
      <c r="D619" s="47">
        <v>-7.5760625400300059</v>
      </c>
      <c r="E619" s="47">
        <v>-3.3142254610916821</v>
      </c>
      <c r="F619" s="47">
        <v>36.500604590463432</v>
      </c>
      <c r="G619" s="47">
        <v>29.012750164378215</v>
      </c>
      <c r="H619" s="47">
        <v>-13.227115630864384</v>
      </c>
      <c r="I619" s="47">
        <v>5.8795842917075927</v>
      </c>
      <c r="J619" s="52">
        <v>28.394465498515668</v>
      </c>
      <c r="K619" s="47">
        <v>-0.24615764637059534</v>
      </c>
      <c r="L619" s="47">
        <v>-12.55061404359016</v>
      </c>
      <c r="M619" s="47">
        <v>-1.2265217358662075</v>
      </c>
      <c r="N619" s="47">
        <v>-7.4645617190275466</v>
      </c>
      <c r="O619" s="47">
        <v>-14.613973709796523</v>
      </c>
      <c r="P619" s="47">
        <v>6.0952476945743488</v>
      </c>
      <c r="Q619" s="47">
        <v>-0.40474321269631663</v>
      </c>
      <c r="R619" s="47">
        <v>-13.342680585702924</v>
      </c>
      <c r="S619" s="47">
        <v>-12.612162321321081</v>
      </c>
      <c r="T619" s="47">
        <v>3.5365203255896134</v>
      </c>
      <c r="U619" s="47">
        <v>-0.67668886643936488</v>
      </c>
      <c r="V619" s="47">
        <v>-12.789082191598451</v>
      </c>
      <c r="W619" s="47">
        <v>-2.3847941776014623</v>
      </c>
      <c r="X619" s="47">
        <v>9.6899575556930468</v>
      </c>
      <c r="Y619" s="39">
        <v>9.1167064518152561</v>
      </c>
      <c r="Z619" s="39">
        <v>8.2486509683670135E-4</v>
      </c>
      <c r="AA619" s="107" t="s">
        <v>154</v>
      </c>
      <c r="AB619" s="105">
        <v>0</v>
      </c>
      <c r="AC619" s="107" t="s">
        <v>155</v>
      </c>
      <c r="AD619" t="s">
        <v>133</v>
      </c>
    </row>
    <row r="620" spans="1:30" x14ac:dyDescent="0.2">
      <c r="A620" s="46" t="s">
        <v>17</v>
      </c>
      <c r="B620" s="47">
        <v>4.9565765292456661</v>
      </c>
      <c r="C620" s="47">
        <v>-8.24280471549854</v>
      </c>
      <c r="D620" s="47">
        <v>0.81971437431639127</v>
      </c>
      <c r="E620" s="47">
        <v>5.0916133701574076</v>
      </c>
      <c r="F620" s="47">
        <v>13.516918051178225</v>
      </c>
      <c r="G620" s="47">
        <v>1.7728452609055119</v>
      </c>
      <c r="H620" s="47">
        <v>-16.245424028748698</v>
      </c>
      <c r="I620" s="47">
        <v>-1.6025292440453411</v>
      </c>
      <c r="J620" s="47">
        <v>-0.2461576463705949</v>
      </c>
      <c r="K620" s="52">
        <v>38.754037460939941</v>
      </c>
      <c r="L620" s="47">
        <v>2.1911408196724742</v>
      </c>
      <c r="M620" s="47">
        <v>-2.8128731425080851</v>
      </c>
      <c r="N620" s="47">
        <v>8.5911774404255556</v>
      </c>
      <c r="O620" s="47">
        <v>-3.6839777949416783</v>
      </c>
      <c r="P620" s="47">
        <v>3.3527924464163696</v>
      </c>
      <c r="Q620" s="47">
        <v>-0.8325423929607435</v>
      </c>
      <c r="R620" s="47">
        <v>-10.787569539287546</v>
      </c>
      <c r="S620" s="47">
        <v>-19.465709699263648</v>
      </c>
      <c r="T620" s="47">
        <v>-15.676196883042174</v>
      </c>
      <c r="U620" s="47">
        <v>-2.4208918536797408</v>
      </c>
      <c r="V620" s="47">
        <v>-36.517453144930364</v>
      </c>
      <c r="W620" s="47">
        <v>-6.2903807102071543</v>
      </c>
      <c r="X620" s="47">
        <v>45.777695042226782</v>
      </c>
      <c r="Y620" s="39">
        <v>6.3456729540193528</v>
      </c>
      <c r="Z620" s="39">
        <v>-1.0841717203707031E-3</v>
      </c>
      <c r="AA620" s="107" t="s">
        <v>154</v>
      </c>
      <c r="AB620" s="105">
        <v>0</v>
      </c>
      <c r="AC620" s="107" t="s">
        <v>155</v>
      </c>
      <c r="AD620" t="s">
        <v>134</v>
      </c>
    </row>
    <row r="621" spans="1:30" x14ac:dyDescent="0.2">
      <c r="A621" s="46" t="s">
        <v>18</v>
      </c>
      <c r="B621" s="47">
        <v>-136.43101183114115</v>
      </c>
      <c r="C621" s="47">
        <v>-33.708447769936576</v>
      </c>
      <c r="D621" s="47">
        <v>-6.5310010376849688</v>
      </c>
      <c r="E621" s="47">
        <v>12.520950214493359</v>
      </c>
      <c r="F621" s="47">
        <v>-149.47511956822331</v>
      </c>
      <c r="G621" s="47">
        <v>-51.979970897484158</v>
      </c>
      <c r="H621" s="47">
        <v>-49.071328134517337</v>
      </c>
      <c r="I621" s="47">
        <v>77.014664791843757</v>
      </c>
      <c r="J621" s="47">
        <v>-12.550614043590162</v>
      </c>
      <c r="K621" s="47">
        <v>2.1911408196724755</v>
      </c>
      <c r="L621" s="52">
        <v>846.03743089139675</v>
      </c>
      <c r="M621" s="47">
        <v>-9.095992103291751</v>
      </c>
      <c r="N621" s="47">
        <v>-37.908745222609063</v>
      </c>
      <c r="O621" s="47">
        <v>-10.674611886387538</v>
      </c>
      <c r="P621" s="47">
        <v>6.7999607065720271</v>
      </c>
      <c r="Q621" s="47">
        <v>5.1733880792874452</v>
      </c>
      <c r="R621" s="47">
        <v>-56.292249669198391</v>
      </c>
      <c r="S621" s="47">
        <v>4.7008164868399094</v>
      </c>
      <c r="T621" s="47">
        <v>-21.24448001096637</v>
      </c>
      <c r="U621" s="47">
        <v>-0.47932159469326491</v>
      </c>
      <c r="V621" s="47">
        <v>-113.78404274234718</v>
      </c>
      <c r="W621" s="47">
        <v>11.906025541551022</v>
      </c>
      <c r="X621" s="47">
        <v>-277.1174410195855</v>
      </c>
      <c r="Y621" s="39">
        <v>22.697292121377703</v>
      </c>
      <c r="Z621" s="39">
        <v>1.6512703019272115E-2</v>
      </c>
      <c r="AA621" s="107" t="s">
        <v>154</v>
      </c>
      <c r="AB621" s="105">
        <v>0</v>
      </c>
      <c r="AC621" s="107" t="s">
        <v>155</v>
      </c>
      <c r="AD621" t="s">
        <v>135</v>
      </c>
    </row>
    <row r="622" spans="1:30" x14ac:dyDescent="0.2">
      <c r="A622" s="46" t="s">
        <v>19</v>
      </c>
      <c r="B622" s="47">
        <v>23.737273674119105</v>
      </c>
      <c r="C622" s="47">
        <v>-8.7810250295162415</v>
      </c>
      <c r="D622" s="47">
        <v>-5.5894157790440095</v>
      </c>
      <c r="E622" s="47">
        <v>12.360724027684331</v>
      </c>
      <c r="F622" s="47">
        <v>25.731015084171904</v>
      </c>
      <c r="G622" s="47">
        <v>-20.110243907837596</v>
      </c>
      <c r="H622" s="47">
        <v>-9.4126993754854578</v>
      </c>
      <c r="I622" s="47">
        <v>2.2762951312089839</v>
      </c>
      <c r="J622" s="47">
        <v>-1.2265217358662059</v>
      </c>
      <c r="K622" s="47">
        <v>-2.8128731425080877</v>
      </c>
      <c r="L622" s="47">
        <v>-9.0959921032917492</v>
      </c>
      <c r="M622" s="52">
        <v>14.172236536891932</v>
      </c>
      <c r="N622" s="47">
        <v>-0.15995420382426803</v>
      </c>
      <c r="O622" s="47">
        <v>3.9561852207322268</v>
      </c>
      <c r="P622" s="47">
        <v>-1.5438315968698719</v>
      </c>
      <c r="Q622" s="47">
        <v>-2.4533157153977481</v>
      </c>
      <c r="R622" s="47">
        <v>1.3148857675041905</v>
      </c>
      <c r="S622" s="47">
        <v>-12.258338316926237</v>
      </c>
      <c r="T622" s="47">
        <v>2.219888993662495</v>
      </c>
      <c r="U622" s="47">
        <v>-0.6553649871992504</v>
      </c>
      <c r="V622" s="47">
        <v>-6.597573639627444</v>
      </c>
      <c r="W622" s="47">
        <v>0.42312200876440115</v>
      </c>
      <c r="X622" s="47">
        <v>-5.4944769113453775</v>
      </c>
      <c r="Y622" s="39">
        <v>5.8778476295603141</v>
      </c>
      <c r="Z622" s="39">
        <v>1.2444739872301039E-3</v>
      </c>
      <c r="AA622" s="107" t="s">
        <v>154</v>
      </c>
      <c r="AB622" s="105">
        <v>0</v>
      </c>
      <c r="AC622" s="107" t="s">
        <v>155</v>
      </c>
      <c r="AD622" t="s">
        <v>136</v>
      </c>
    </row>
    <row r="623" spans="1:30" x14ac:dyDescent="0.2">
      <c r="A623" s="46" t="s">
        <v>20</v>
      </c>
      <c r="B623" s="47">
        <v>-1.6458019634851544</v>
      </c>
      <c r="C623" s="47">
        <v>-32.987105785398796</v>
      </c>
      <c r="D623" s="47">
        <v>15.474521101712783</v>
      </c>
      <c r="E623" s="47">
        <v>-21.847379841580992</v>
      </c>
      <c r="F623" s="47">
        <v>-51.208875719067109</v>
      </c>
      <c r="G623" s="47">
        <v>-69.738304710512182</v>
      </c>
      <c r="H623" s="47">
        <v>-13.363757862036397</v>
      </c>
      <c r="I623" s="47">
        <v>-23.216921185250651</v>
      </c>
      <c r="J623" s="47">
        <v>-7.4645617190275431</v>
      </c>
      <c r="K623" s="47">
        <v>8.5911774404255521</v>
      </c>
      <c r="L623" s="47">
        <v>-37.908745222609042</v>
      </c>
      <c r="M623" s="47">
        <v>-0.15995420382427386</v>
      </c>
      <c r="N623" s="52">
        <v>236.85175179716637</v>
      </c>
      <c r="O623" s="47">
        <v>-20.755332561681126</v>
      </c>
      <c r="P623" s="47">
        <v>-4.6083034805322463</v>
      </c>
      <c r="Q623" s="47">
        <v>-12.81448166201405</v>
      </c>
      <c r="R623" s="47">
        <v>-14.689961661260785</v>
      </c>
      <c r="S623" s="47">
        <v>8.6513418453634259</v>
      </c>
      <c r="T623" s="47">
        <v>-16.366959367897927</v>
      </c>
      <c r="U623" s="47">
        <v>-5.5692594332294254</v>
      </c>
      <c r="V623" s="47">
        <v>68.452281899957399</v>
      </c>
      <c r="W623" s="47">
        <v>3.2290595862712212</v>
      </c>
      <c r="X623" s="47">
        <v>-6.9044272914890561</v>
      </c>
      <c r="Y623" s="39">
        <v>-3.454796465865873</v>
      </c>
      <c r="Z623" s="39">
        <v>1.3943812688568667E-2</v>
      </c>
      <c r="AA623" s="107" t="s">
        <v>154</v>
      </c>
      <c r="AB623" s="105">
        <v>0</v>
      </c>
      <c r="AC623" s="107" t="s">
        <v>155</v>
      </c>
      <c r="AD623" t="s">
        <v>137</v>
      </c>
    </row>
    <row r="624" spans="1:30" x14ac:dyDescent="0.2">
      <c r="A624" s="46" t="s">
        <v>21</v>
      </c>
      <c r="B624" s="47">
        <v>-332.69678784173544</v>
      </c>
      <c r="C624" s="47">
        <v>38.788034847178551</v>
      </c>
      <c r="D624" s="47">
        <v>-1.5924891854620005</v>
      </c>
      <c r="E624" s="47">
        <v>-36.987528543550873</v>
      </c>
      <c r="F624" s="47">
        <v>-183.59005201404452</v>
      </c>
      <c r="G624" s="47">
        <v>-276.72303013707887</v>
      </c>
      <c r="H624" s="47">
        <v>35.745868436847125</v>
      </c>
      <c r="I624" s="47">
        <v>-45.780766803907099</v>
      </c>
      <c r="J624" s="47">
        <v>-14.613973709796516</v>
      </c>
      <c r="K624" s="47">
        <v>-3.6839777949416326</v>
      </c>
      <c r="L624" s="47">
        <v>-10.674611886387352</v>
      </c>
      <c r="M624" s="47">
        <v>3.9561852207322152</v>
      </c>
      <c r="N624" s="47">
        <v>-20.755332561681151</v>
      </c>
      <c r="O624" s="52">
        <v>1142.5765956938151</v>
      </c>
      <c r="P624" s="47">
        <v>7.4944399861670847</v>
      </c>
      <c r="Q624" s="47">
        <v>-17.300378629391524</v>
      </c>
      <c r="R624" s="47">
        <v>20.295175505426982</v>
      </c>
      <c r="S624" s="47">
        <v>-142.06154790216064</v>
      </c>
      <c r="T624" s="47">
        <v>-67.961073094519733</v>
      </c>
      <c r="U624" s="47">
        <v>-15.312122524835697</v>
      </c>
      <c r="V624" s="47">
        <v>-37.342177343542218</v>
      </c>
      <c r="W624" s="47">
        <v>0.6377985060930712</v>
      </c>
      <c r="X624" s="47">
        <v>-42.418248223225156</v>
      </c>
      <c r="Y624" s="39">
        <v>-8.1350309336805875</v>
      </c>
      <c r="Z624" s="39">
        <v>2.0360108497133822E-2</v>
      </c>
      <c r="AA624" s="107" t="s">
        <v>154</v>
      </c>
      <c r="AB624" s="105">
        <v>0</v>
      </c>
      <c r="AC624" s="107" t="s">
        <v>155</v>
      </c>
      <c r="AD624" t="s">
        <v>138</v>
      </c>
    </row>
    <row r="625" spans="1:30" x14ac:dyDescent="0.2">
      <c r="A625" s="46" t="s">
        <v>22</v>
      </c>
      <c r="B625" s="47">
        <v>-34.594409530707352</v>
      </c>
      <c r="C625" s="47">
        <v>-13.169367264163363</v>
      </c>
      <c r="D625" s="47">
        <v>-26.886476547063932</v>
      </c>
      <c r="E625" s="47">
        <v>7.7524010165981645</v>
      </c>
      <c r="F625" s="47">
        <v>29.099377156367748</v>
      </c>
      <c r="G625" s="47">
        <v>4.0324975640163352</v>
      </c>
      <c r="H625" s="47">
        <v>-6.9974721808176206</v>
      </c>
      <c r="I625" s="47">
        <v>5.3247690901314995</v>
      </c>
      <c r="J625" s="47">
        <v>6.0952476945743568</v>
      </c>
      <c r="K625" s="47">
        <v>3.3527924464163683</v>
      </c>
      <c r="L625" s="47">
        <v>6.799960706572044</v>
      </c>
      <c r="M625" s="47">
        <v>-1.5438315968698688</v>
      </c>
      <c r="N625" s="47">
        <v>-4.6083034805322471</v>
      </c>
      <c r="O625" s="47">
        <v>7.4944399861669995</v>
      </c>
      <c r="P625" s="52">
        <v>61.224424119213971</v>
      </c>
      <c r="Q625" s="47">
        <v>1.372199252658334</v>
      </c>
      <c r="R625" s="47">
        <v>-23.498575328728801</v>
      </c>
      <c r="S625" s="47">
        <v>-18.324751666825314</v>
      </c>
      <c r="T625" s="47">
        <v>-13.176534063214161</v>
      </c>
      <c r="U625" s="47">
        <v>-4.2632324475970318</v>
      </c>
      <c r="V625" s="47">
        <v>-34.27608922126781</v>
      </c>
      <c r="W625" s="47">
        <v>-5.6364170546208014E-2</v>
      </c>
      <c r="X625" s="47">
        <v>48.847298465617854</v>
      </c>
      <c r="Y625" s="39">
        <v>8.3162020953396958</v>
      </c>
      <c r="Z625" s="39">
        <v>4.6992841256987133E-3</v>
      </c>
      <c r="AA625" s="107" t="s">
        <v>154</v>
      </c>
      <c r="AB625" s="105">
        <v>0</v>
      </c>
      <c r="AC625" s="107" t="s">
        <v>155</v>
      </c>
      <c r="AD625" t="s">
        <v>139</v>
      </c>
    </row>
    <row r="626" spans="1:30" x14ac:dyDescent="0.2">
      <c r="A626" s="46" t="s">
        <v>23</v>
      </c>
      <c r="B626" s="47">
        <v>9.4640740444550424</v>
      </c>
      <c r="C626" s="47">
        <v>-6.4247530642828732</v>
      </c>
      <c r="D626" s="47">
        <v>-20.466293137752462</v>
      </c>
      <c r="E626" s="47">
        <v>12.057793682055406</v>
      </c>
      <c r="F626" s="47">
        <v>27.923290643778099</v>
      </c>
      <c r="G626" s="47">
        <v>4.5449080207747281</v>
      </c>
      <c r="H626" s="47">
        <v>-22.691860841315879</v>
      </c>
      <c r="I626" s="47">
        <v>14.549061444917273</v>
      </c>
      <c r="J626" s="47">
        <v>-0.40474321269631813</v>
      </c>
      <c r="K626" s="47">
        <v>-0.83254239296074706</v>
      </c>
      <c r="L626" s="47">
        <v>5.1733880792874549</v>
      </c>
      <c r="M626" s="47">
        <v>-2.4533157153977463</v>
      </c>
      <c r="N626" s="47">
        <v>-12.814481662014053</v>
      </c>
      <c r="O626" s="47">
        <v>-17.300378629391471</v>
      </c>
      <c r="P626" s="47">
        <v>1.3721992526583302</v>
      </c>
      <c r="Q626" s="52">
        <v>30.703140222557796</v>
      </c>
      <c r="R626" s="47">
        <v>-8.1819027024692783</v>
      </c>
      <c r="S626" s="47">
        <v>-5.3955715906346517</v>
      </c>
      <c r="T626" s="47">
        <v>-6.1821842895669539</v>
      </c>
      <c r="U626" s="47">
        <v>2.0356761226247619</v>
      </c>
      <c r="V626" s="47">
        <v>-26.280817788366342</v>
      </c>
      <c r="W626" s="47">
        <v>0.55093155724905984</v>
      </c>
      <c r="X626" s="47">
        <v>21.054381956490857</v>
      </c>
      <c r="Y626" s="39">
        <v>2.6076165354286469</v>
      </c>
      <c r="Z626" s="39">
        <v>-6.6003553136007578E-3</v>
      </c>
      <c r="AA626" s="107" t="s">
        <v>154</v>
      </c>
      <c r="AB626" s="105">
        <v>0</v>
      </c>
      <c r="AC626" s="107" t="s">
        <v>155</v>
      </c>
      <c r="AD626" t="s">
        <v>140</v>
      </c>
    </row>
    <row r="627" spans="1:30" x14ac:dyDescent="0.2">
      <c r="A627" s="46" t="s">
        <v>24</v>
      </c>
      <c r="B627" s="47">
        <v>-153.32764155741515</v>
      </c>
      <c r="C627" s="47">
        <v>-32.405422089970131</v>
      </c>
      <c r="D627" s="47">
        <v>-14.151374773060725</v>
      </c>
      <c r="E627" s="47">
        <v>29.054588274836096</v>
      </c>
      <c r="F627" s="47">
        <v>84.353245058120081</v>
      </c>
      <c r="G627" s="47">
        <v>-27.82565538277527</v>
      </c>
      <c r="H627" s="47">
        <v>4.1562268543378735</v>
      </c>
      <c r="I627" s="47">
        <v>51.316529667591716</v>
      </c>
      <c r="J627" s="47">
        <v>-13.342680585702928</v>
      </c>
      <c r="K627" s="47">
        <v>-10.787569539287558</v>
      </c>
      <c r="L627" s="47">
        <v>-56.292249669198412</v>
      </c>
      <c r="M627" s="47">
        <v>1.3148857675041667</v>
      </c>
      <c r="N627" s="47">
        <v>-14.68996166126075</v>
      </c>
      <c r="O627" s="47">
        <v>20.29517550542711</v>
      </c>
      <c r="P627" s="47">
        <v>-23.498575328728823</v>
      </c>
      <c r="Q627" s="47">
        <v>-8.1819027024692907</v>
      </c>
      <c r="R627" s="52">
        <v>292.91083785631321</v>
      </c>
      <c r="S627" s="47">
        <v>-27.43397754619242</v>
      </c>
      <c r="T627" s="47">
        <v>5.5941631061445891</v>
      </c>
      <c r="U627" s="47">
        <v>-9.9833512302227962</v>
      </c>
      <c r="V627" s="47">
        <v>55.498957430016553</v>
      </c>
      <c r="W627" s="47">
        <v>-5.7339725398578514</v>
      </c>
      <c r="X627" s="47">
        <v>-146.84027491414918</v>
      </c>
      <c r="Y627" s="39">
        <v>24.493588793139349</v>
      </c>
      <c r="Z627" s="39">
        <v>1.0705423958357425E-2</v>
      </c>
      <c r="AA627" s="107" t="s">
        <v>154</v>
      </c>
      <c r="AB627" s="105">
        <v>0</v>
      </c>
      <c r="AC627" s="107" t="s">
        <v>155</v>
      </c>
      <c r="AD627" t="s">
        <v>141</v>
      </c>
    </row>
    <row r="628" spans="1:30" x14ac:dyDescent="0.2">
      <c r="A628" s="46" t="s">
        <v>25</v>
      </c>
      <c r="B628" s="47">
        <v>-154.25512175499102</v>
      </c>
      <c r="C628" s="47">
        <v>-76.863153244514265</v>
      </c>
      <c r="D628" s="47">
        <v>-13.192434322360381</v>
      </c>
      <c r="E628" s="47">
        <v>46.430485452759285</v>
      </c>
      <c r="F628" s="47">
        <v>-116.25964500020723</v>
      </c>
      <c r="G628" s="47">
        <v>-83.406431564902192</v>
      </c>
      <c r="H628" s="47">
        <v>-62.525267058187495</v>
      </c>
      <c r="I628" s="47">
        <v>-17.743974117339334</v>
      </c>
      <c r="J628" s="47">
        <v>-12.612162321321083</v>
      </c>
      <c r="K628" s="47">
        <v>-19.465709699263662</v>
      </c>
      <c r="L628" s="47">
        <v>4.7008164868398952</v>
      </c>
      <c r="M628" s="47">
        <v>-12.258338316926253</v>
      </c>
      <c r="N628" s="47">
        <v>8.6513418453634383</v>
      </c>
      <c r="O628" s="47">
        <v>-142.06154790216078</v>
      </c>
      <c r="P628" s="47">
        <v>-18.324751666825339</v>
      </c>
      <c r="Q628" s="47">
        <v>-5.3955715906346615</v>
      </c>
      <c r="R628" s="47">
        <v>-27.433977546192402</v>
      </c>
      <c r="S628" s="52">
        <v>780.01757109565017</v>
      </c>
      <c r="T628" s="47">
        <v>-19.438840711760125</v>
      </c>
      <c r="U628" s="47">
        <v>-10.108382243757072</v>
      </c>
      <c r="V628" s="47">
        <v>150.0356844233344</v>
      </c>
      <c r="W628" s="47">
        <v>-0.68094637449714779</v>
      </c>
      <c r="X628" s="47">
        <v>-197.80964386810706</v>
      </c>
      <c r="Y628" s="39">
        <v>37.273695143240161</v>
      </c>
      <c r="Z628" s="39">
        <v>-4.3973508533779397E-2</v>
      </c>
      <c r="AA628" s="107" t="s">
        <v>154</v>
      </c>
      <c r="AB628" s="105">
        <v>0</v>
      </c>
      <c r="AC628" s="107" t="s">
        <v>155</v>
      </c>
      <c r="AD628" t="s">
        <v>142</v>
      </c>
    </row>
    <row r="629" spans="1:30" x14ac:dyDescent="0.2">
      <c r="A629" s="46" t="s">
        <v>26</v>
      </c>
      <c r="B629" s="47">
        <v>45.931323237196814</v>
      </c>
      <c r="C629" s="47">
        <v>8.1996572742529192</v>
      </c>
      <c r="D629" s="47">
        <v>-24.469137645992809</v>
      </c>
      <c r="E629" s="47">
        <v>-16.486711594373435</v>
      </c>
      <c r="F629" s="47">
        <v>17.906809981277686</v>
      </c>
      <c r="G629" s="47">
        <v>3.8506419342825691</v>
      </c>
      <c r="H629" s="47">
        <v>-6.2445480145498973</v>
      </c>
      <c r="I629" s="47">
        <v>-46.172705007091935</v>
      </c>
      <c r="J629" s="47">
        <v>3.5365203255896072</v>
      </c>
      <c r="K629" s="47">
        <v>-15.676196883042172</v>
      </c>
      <c r="L629" s="47">
        <v>-21.244480010966377</v>
      </c>
      <c r="M629" s="47">
        <v>2.2198889936624973</v>
      </c>
      <c r="N629" s="47">
        <v>-16.366959367897923</v>
      </c>
      <c r="O629" s="47">
        <v>-67.961073094519662</v>
      </c>
      <c r="P629" s="47">
        <v>-13.176534063214167</v>
      </c>
      <c r="Q629" s="47">
        <v>-6.1821842895669485</v>
      </c>
      <c r="R629" s="47">
        <v>5.5941631061445651</v>
      </c>
      <c r="S629" s="47">
        <v>-19.438840711760179</v>
      </c>
      <c r="T629" s="52">
        <v>182.69191944116108</v>
      </c>
      <c r="U629" s="47">
        <v>1.1838668900540623</v>
      </c>
      <c r="V629" s="47">
        <v>77.242534274151168</v>
      </c>
      <c r="W629" s="47">
        <v>-0.3865839155992386</v>
      </c>
      <c r="X629" s="47">
        <v>-94.551370859198059</v>
      </c>
      <c r="Y629" s="39">
        <v>3.6199317724788074</v>
      </c>
      <c r="Z629" s="39">
        <v>9.5122323950595118E-3</v>
      </c>
      <c r="AA629" s="107" t="s">
        <v>154</v>
      </c>
      <c r="AB629" s="105">
        <v>0</v>
      </c>
      <c r="AC629" s="107" t="s">
        <v>155</v>
      </c>
      <c r="AD629" t="s">
        <v>143</v>
      </c>
    </row>
    <row r="630" spans="1:30" x14ac:dyDescent="0.2">
      <c r="A630" s="46" t="s">
        <v>27</v>
      </c>
      <c r="B630" s="47">
        <v>27.200034813206106</v>
      </c>
      <c r="C630" s="47">
        <v>-5.7552173014483126</v>
      </c>
      <c r="D630" s="47">
        <v>-6.648333831381481</v>
      </c>
      <c r="E630" s="47">
        <v>1.3761280837665866</v>
      </c>
      <c r="F630" s="47">
        <v>22.546936575419828</v>
      </c>
      <c r="G630" s="47">
        <v>9.267220780229259</v>
      </c>
      <c r="H630" s="47">
        <v>-7.6538761885008268</v>
      </c>
      <c r="I630" s="47">
        <v>2.9866586140467377</v>
      </c>
      <c r="J630" s="47">
        <v>-0.67668886643936643</v>
      </c>
      <c r="K630" s="47">
        <v>-2.4208918536797412</v>
      </c>
      <c r="L630" s="47">
        <v>-0.47932159469327473</v>
      </c>
      <c r="M630" s="47">
        <v>-0.65536498719924707</v>
      </c>
      <c r="N630" s="47">
        <v>-5.5692594332294245</v>
      </c>
      <c r="O630" s="47">
        <v>-15.312122524835686</v>
      </c>
      <c r="P630" s="47">
        <v>-4.2632324475970371</v>
      </c>
      <c r="Q630" s="47">
        <v>2.0356761226247611</v>
      </c>
      <c r="R630" s="47">
        <v>-9.9833512302228105</v>
      </c>
      <c r="S630" s="47">
        <v>-10.108382243757037</v>
      </c>
      <c r="T630" s="47">
        <v>1.1838668900540552</v>
      </c>
      <c r="U630" s="52">
        <v>15.380667789626377</v>
      </c>
      <c r="V630" s="47">
        <v>-1.2947473210968998</v>
      </c>
      <c r="W630" s="47">
        <v>-5.0085275923315416E-2</v>
      </c>
      <c r="X630" s="47">
        <v>-11.10631456896923</v>
      </c>
      <c r="Y630" s="39">
        <v>6.0015612013752735</v>
      </c>
      <c r="Z630" s="39">
        <v>2.5736207647802923E-4</v>
      </c>
      <c r="AA630" s="107" t="s">
        <v>154</v>
      </c>
      <c r="AB630" s="105">
        <v>0</v>
      </c>
      <c r="AC630" s="107" t="s">
        <v>155</v>
      </c>
      <c r="AD630" t="s">
        <v>144</v>
      </c>
    </row>
    <row r="631" spans="1:30" x14ac:dyDescent="0.2">
      <c r="A631" s="46" t="s">
        <v>28</v>
      </c>
      <c r="B631" s="47">
        <v>-90.890799024442927</v>
      </c>
      <c r="C631" s="47">
        <v>-54.879433571467132</v>
      </c>
      <c r="D631" s="47">
        <v>33.060580164321074</v>
      </c>
      <c r="E631" s="47">
        <v>-79.932750790414261</v>
      </c>
      <c r="F631" s="47">
        <v>33.115345127122509</v>
      </c>
      <c r="G631" s="47">
        <v>-128.98360542703566</v>
      </c>
      <c r="H631" s="47">
        <v>45.860011522620361</v>
      </c>
      <c r="I631" s="47">
        <v>-80.322437475780319</v>
      </c>
      <c r="J631" s="47">
        <v>-12.789082191598451</v>
      </c>
      <c r="K631" s="47">
        <v>-36.517453144930371</v>
      </c>
      <c r="L631" s="47">
        <v>-113.78404274234731</v>
      </c>
      <c r="M631" s="47">
        <v>-6.5975736396274502</v>
      </c>
      <c r="N631" s="47">
        <v>68.452281899957413</v>
      </c>
      <c r="O631" s="47">
        <v>-37.342177343541948</v>
      </c>
      <c r="P631" s="47">
        <v>-34.276089221267824</v>
      </c>
      <c r="Q631" s="47">
        <v>-26.280817788366349</v>
      </c>
      <c r="R631" s="47">
        <v>55.498957430016418</v>
      </c>
      <c r="S631" s="47">
        <v>150.03568442333429</v>
      </c>
      <c r="T631" s="47">
        <v>77.242534274151168</v>
      </c>
      <c r="U631" s="47">
        <v>-1.2947473210968981</v>
      </c>
      <c r="V631" s="52">
        <v>1084.3213079046538</v>
      </c>
      <c r="W631" s="47">
        <v>-9.366853345179722</v>
      </c>
      <c r="X631" s="47">
        <v>-834.32883971908075</v>
      </c>
      <c r="Y631" s="39">
        <v>3.7267285044364722</v>
      </c>
      <c r="Z631" s="39">
        <v>0.12365807487697041</v>
      </c>
      <c r="AA631" s="107" t="s">
        <v>154</v>
      </c>
      <c r="AB631" s="105">
        <v>0</v>
      </c>
      <c r="AC631" s="107" t="s">
        <v>155</v>
      </c>
      <c r="AD631" t="s">
        <v>145</v>
      </c>
    </row>
    <row r="632" spans="1:30" x14ac:dyDescent="0.2">
      <c r="A632" s="46" t="s">
        <v>29</v>
      </c>
      <c r="B632" s="47">
        <v>-3.11204726055509</v>
      </c>
      <c r="C632" s="47">
        <v>-11.960565761266853</v>
      </c>
      <c r="D632" s="47">
        <v>-6.9627110835446233</v>
      </c>
      <c r="E632" s="47">
        <v>-5.3516962380709572</v>
      </c>
      <c r="F632" s="47">
        <v>15.994733427278998</v>
      </c>
      <c r="G632" s="47">
        <v>-5.0826463135909163</v>
      </c>
      <c r="H632" s="47">
        <v>-13.918795131011974</v>
      </c>
      <c r="I632" s="47">
        <v>18.153683187584964</v>
      </c>
      <c r="J632" s="47">
        <v>-2.3847941776014641</v>
      </c>
      <c r="K632" s="47">
        <v>-6.2903807102071561</v>
      </c>
      <c r="L632" s="47">
        <v>11.906025541551031</v>
      </c>
      <c r="M632" s="47">
        <v>0.42312200876439809</v>
      </c>
      <c r="N632" s="47">
        <v>3.2290595862712248</v>
      </c>
      <c r="O632" s="47">
        <v>0.63779850609308097</v>
      </c>
      <c r="P632" s="47">
        <v>-5.6364170546209361E-2</v>
      </c>
      <c r="Q632" s="47">
        <v>0.55093155724905862</v>
      </c>
      <c r="R632" s="47">
        <v>-5.7339725398578496</v>
      </c>
      <c r="S632" s="47">
        <v>-0.68094637449713191</v>
      </c>
      <c r="T632" s="47">
        <v>-0.38658391559923982</v>
      </c>
      <c r="U632" s="47">
        <v>-5.008527592331706E-2</v>
      </c>
      <c r="V632" s="47">
        <v>-9.3668533451797096</v>
      </c>
      <c r="W632" s="52">
        <v>39.705271384356053</v>
      </c>
      <c r="X632" s="47">
        <v>-19.262182901696331</v>
      </c>
      <c r="Y632" s="39">
        <v>5.5779006041801376</v>
      </c>
      <c r="Z632" s="39">
        <v>3.136459213966328E-3</v>
      </c>
      <c r="AA632" s="107" t="s">
        <v>154</v>
      </c>
      <c r="AB632" s="105">
        <v>0</v>
      </c>
      <c r="AC632" s="107" t="s">
        <v>155</v>
      </c>
      <c r="AD632" t="s">
        <v>146</v>
      </c>
    </row>
    <row r="633" spans="1:30" x14ac:dyDescent="0.2">
      <c r="A633" s="46" t="s">
        <v>30</v>
      </c>
      <c r="B633" s="47">
        <v>-132.85925488026888</v>
      </c>
      <c r="C633" s="47">
        <v>38.802222673419969</v>
      </c>
      <c r="D633" s="47">
        <v>-324.87531572074931</v>
      </c>
      <c r="E633" s="47">
        <v>-118.89111491059542</v>
      </c>
      <c r="F633" s="47">
        <v>-336.68084378736944</v>
      </c>
      <c r="G633" s="47">
        <v>-134.64756812300595</v>
      </c>
      <c r="H633" s="47">
        <v>-30.306899696482827</v>
      </c>
      <c r="I633" s="47">
        <v>-478.49721553982818</v>
      </c>
      <c r="J633" s="47">
        <v>9.6899575556930433</v>
      </c>
      <c r="K633" s="47">
        <v>45.777695042226782</v>
      </c>
      <c r="L633" s="47">
        <v>-277.11744101958521</v>
      </c>
      <c r="M633" s="47">
        <v>-5.4944769113454006</v>
      </c>
      <c r="N633" s="47">
        <v>-6.9044272914891138</v>
      </c>
      <c r="O633" s="47">
        <v>-42.418248223224644</v>
      </c>
      <c r="P633" s="47">
        <v>48.847298465617961</v>
      </c>
      <c r="Q633" s="47">
        <v>21.054381956490865</v>
      </c>
      <c r="R633" s="47">
        <v>-146.84027491414926</v>
      </c>
      <c r="S633" s="47">
        <v>-197.8096438681068</v>
      </c>
      <c r="T633" s="47">
        <v>-94.551370859198101</v>
      </c>
      <c r="U633" s="47">
        <v>-11.106314568969234</v>
      </c>
      <c r="V633" s="47">
        <v>-834.32883971908075</v>
      </c>
      <c r="W633" s="47">
        <v>-19.262182901696338</v>
      </c>
      <c r="X633" s="52">
        <v>3028.4198772416962</v>
      </c>
      <c r="Y633" s="39">
        <v>-48.463988674883673</v>
      </c>
      <c r="Z633" s="39">
        <v>0.67911188544517664</v>
      </c>
      <c r="AA633" s="107" t="s">
        <v>154</v>
      </c>
      <c r="AB633" s="105">
        <v>0</v>
      </c>
      <c r="AC633" s="107" t="s">
        <v>155</v>
      </c>
      <c r="AD633" t="s">
        <v>147</v>
      </c>
    </row>
    <row r="634" spans="1:30" x14ac:dyDescent="0.2">
      <c r="A634" s="18" t="s">
        <v>33</v>
      </c>
      <c r="B634" s="39">
        <v>-29.044764572103951</v>
      </c>
      <c r="C634" s="39">
        <v>1.3444949271787145</v>
      </c>
      <c r="D634" s="39">
        <v>12.111607293826724</v>
      </c>
      <c r="E634" s="39">
        <v>-14.896793709555995</v>
      </c>
      <c r="F634" s="39">
        <v>-58.293116453902975</v>
      </c>
      <c r="G634" s="39">
        <v>-1.8734517489952407</v>
      </c>
      <c r="H634" s="39">
        <v>34.916366350781985</v>
      </c>
      <c r="I634" s="39">
        <v>-19.865269819190306</v>
      </c>
      <c r="J634" s="39">
        <v>9.1167064518152543</v>
      </c>
      <c r="K634" s="39">
        <v>6.3456729540193573</v>
      </c>
      <c r="L634" s="39">
        <v>22.697292121377721</v>
      </c>
      <c r="M634" s="39">
        <v>5.8778476295603115</v>
      </c>
      <c r="N634" s="39">
        <v>-3.4547964658658699</v>
      </c>
      <c r="O634" s="39">
        <v>-8.1350309336805573</v>
      </c>
      <c r="P634" s="39">
        <v>8.3162020953396993</v>
      </c>
      <c r="Q634" s="39">
        <v>2.6076165354286416</v>
      </c>
      <c r="R634" s="39">
        <v>24.49358879313932</v>
      </c>
      <c r="S634" s="39">
        <v>37.273695143240154</v>
      </c>
      <c r="T634" s="39">
        <v>3.6199317724787878</v>
      </c>
      <c r="U634" s="39">
        <v>6.0015612013752735</v>
      </c>
      <c r="V634" s="39">
        <v>3.7267285044364722</v>
      </c>
      <c r="W634" s="39">
        <v>5.5779006041801313</v>
      </c>
      <c r="X634" s="39">
        <v>-48.463988674883673</v>
      </c>
      <c r="Y634" s="39">
        <v>-23.093136657795839</v>
      </c>
      <c r="Z634" s="39">
        <v>5.1414517520281169E-3</v>
      </c>
      <c r="AA634" s="107" t="s">
        <v>154</v>
      </c>
      <c r="AB634" s="105" t="s">
        <v>105</v>
      </c>
      <c r="AC634" s="107" t="s">
        <v>155</v>
      </c>
      <c r="AD634" s="94" t="s">
        <v>148</v>
      </c>
    </row>
    <row r="635" spans="1:30" x14ac:dyDescent="0.2">
      <c r="A635" s="18" t="s">
        <v>122</v>
      </c>
      <c r="B635" s="39">
        <v>8.5839000797819767E-2</v>
      </c>
      <c r="C635" s="39">
        <v>-1.1076893990215903E-2</v>
      </c>
      <c r="D635" s="39">
        <v>3.8447355975958969E-2</v>
      </c>
      <c r="E635" s="39">
        <v>-2.1107059392539009E-4</v>
      </c>
      <c r="F635" s="39">
        <v>-1.359607000364493E-2</v>
      </c>
      <c r="G635" s="39">
        <v>2.0226214117200401E-2</v>
      </c>
      <c r="H635" s="39">
        <v>-8.2439180192188672E-3</v>
      </c>
      <c r="I635" s="39">
        <v>5.6306731903028137E-2</v>
      </c>
      <c r="J635" s="39">
        <v>8.2486509683670644E-4</v>
      </c>
      <c r="K635" s="39">
        <v>-1.0841717203706898E-3</v>
      </c>
      <c r="L635" s="39">
        <v>1.6512703019272271E-2</v>
      </c>
      <c r="M635" s="39">
        <v>1.2444739872300989E-3</v>
      </c>
      <c r="N635" s="39">
        <v>1.3943812688568683E-2</v>
      </c>
      <c r="O635" s="39">
        <v>2.0360108497133891E-2</v>
      </c>
      <c r="P635" s="39">
        <v>4.6992841256987385E-3</v>
      </c>
      <c r="Q635" s="39">
        <v>-6.600355313600776E-3</v>
      </c>
      <c r="R635" s="39">
        <v>1.0705423958357411E-2</v>
      </c>
      <c r="S635" s="39">
        <v>-4.3973508533779418E-2</v>
      </c>
      <c r="T635" s="39">
        <v>9.5122323950594997E-3</v>
      </c>
      <c r="U635" s="39">
        <v>2.5736207647800738E-4</v>
      </c>
      <c r="V635" s="39">
        <v>0.12365807487697034</v>
      </c>
      <c r="W635" s="39">
        <v>3.1364592139663285E-3</v>
      </c>
      <c r="X635" s="39">
        <v>0.67911188544517676</v>
      </c>
      <c r="Y635" s="39">
        <v>5.1414517520281151E-3</v>
      </c>
      <c r="Z635" s="39">
        <v>-1.1070754281125121E-4</v>
      </c>
      <c r="AA635" s="107" t="s">
        <v>154</v>
      </c>
      <c r="AB635" s="105">
        <v>1</v>
      </c>
      <c r="AC635" s="107" t="s">
        <v>155</v>
      </c>
      <c r="AD635" s="106" t="s">
        <v>149</v>
      </c>
    </row>
    <row r="636" spans="1:30" x14ac:dyDescent="0.2">
      <c r="B636" s="1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</row>
    <row r="637" spans="1:30" x14ac:dyDescent="0.2">
      <c r="B637" s="80" t="s">
        <v>123</v>
      </c>
      <c r="C637" s="81">
        <v>5.0000000000000001E-4</v>
      </c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</row>
    <row r="638" spans="1:30" x14ac:dyDescent="0.2">
      <c r="A638" s="18" t="s">
        <v>8</v>
      </c>
      <c r="B638" s="39">
        <f t="shared" ref="B638:B662" si="363">Y611</f>
        <v>-29.044764572104263</v>
      </c>
      <c r="C638" s="39">
        <f t="shared" ref="C638:C662" si="364">Z611</f>
        <v>8.5839000797819698E-2</v>
      </c>
      <c r="E638" s="28" t="s">
        <v>125</v>
      </c>
      <c r="F638" s="39">
        <f t="shared" ref="F638:F662" si="365">B638*$C$637+C638</f>
        <v>7.1316618511767571E-2</v>
      </c>
      <c r="H638" s="3">
        <f>IF(F638&lt;0,0,F638/$G$661)</f>
        <v>6.5341770289594286E-2</v>
      </c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</row>
    <row r="639" spans="1:30" x14ac:dyDescent="0.2">
      <c r="A639" s="18" t="s">
        <v>9</v>
      </c>
      <c r="B639" s="39">
        <f t="shared" si="363"/>
        <v>1.3444949271787197</v>
      </c>
      <c r="C639" s="39">
        <f t="shared" si="364"/>
        <v>-1.1076893990215957E-2</v>
      </c>
      <c r="E639" s="28" t="s">
        <v>126</v>
      </c>
      <c r="F639" s="39">
        <f t="shared" si="365"/>
        <v>-1.0404646526626597E-2</v>
      </c>
      <c r="H639" s="3">
        <f t="shared" ref="H639:H660" si="366">IF(F639&lt;0,0,F639/$G$661)</f>
        <v>0</v>
      </c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</row>
    <row r="640" spans="1:30" x14ac:dyDescent="0.2">
      <c r="A640" s="18" t="s">
        <v>10</v>
      </c>
      <c r="B640" s="39">
        <f t="shared" si="363"/>
        <v>12.111607293826825</v>
      </c>
      <c r="C640" s="39">
        <f t="shared" si="364"/>
        <v>3.8447355975958872E-2</v>
      </c>
      <c r="E640" s="28" t="s">
        <v>127</v>
      </c>
      <c r="F640" s="39">
        <f t="shared" si="365"/>
        <v>4.4503159622872282E-2</v>
      </c>
      <c r="H640" s="3">
        <f t="shared" si="366"/>
        <v>4.0774721150849978E-2</v>
      </c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</row>
    <row r="641" spans="1:25" x14ac:dyDescent="0.2">
      <c r="A641" s="18" t="s">
        <v>11</v>
      </c>
      <c r="B641" s="39">
        <f t="shared" si="363"/>
        <v>-14.89679370955599</v>
      </c>
      <c r="C641" s="39">
        <f t="shared" si="364"/>
        <v>-2.110705939254133E-4</v>
      </c>
      <c r="E641" s="28" t="s">
        <v>128</v>
      </c>
      <c r="F641" s="39">
        <f t="shared" si="365"/>
        <v>-7.6594674487034083E-3</v>
      </c>
      <c r="H641" s="3">
        <f t="shared" si="366"/>
        <v>0</v>
      </c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</row>
    <row r="642" spans="1:25" x14ac:dyDescent="0.2">
      <c r="A642" s="18" t="s">
        <v>12</v>
      </c>
      <c r="B642" s="39">
        <f t="shared" si="363"/>
        <v>-58.29311645390279</v>
      </c>
      <c r="C642" s="39">
        <f t="shared" si="364"/>
        <v>-1.3596070003644678E-2</v>
      </c>
      <c r="E642" s="28" t="s">
        <v>129</v>
      </c>
      <c r="F642" s="39">
        <f t="shared" si="365"/>
        <v>-4.2742628230596075E-2</v>
      </c>
      <c r="H642" s="3">
        <f t="shared" si="366"/>
        <v>0</v>
      </c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</row>
    <row r="643" spans="1:25" x14ac:dyDescent="0.2">
      <c r="A643" s="18" t="s">
        <v>13</v>
      </c>
      <c r="B643" s="39">
        <f t="shared" si="363"/>
        <v>-1.8734517489952032</v>
      </c>
      <c r="C643" s="39">
        <f t="shared" si="364"/>
        <v>2.0226214117200644E-2</v>
      </c>
      <c r="E643" s="28" t="s">
        <v>130</v>
      </c>
      <c r="F643" s="39">
        <f t="shared" si="365"/>
        <v>1.9289488242703042E-2</v>
      </c>
      <c r="H643" s="3">
        <f t="shared" si="366"/>
        <v>1.7673430626138825E-2</v>
      </c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</row>
    <row r="644" spans="1:25" x14ac:dyDescent="0.2">
      <c r="A644" s="18" t="s">
        <v>14</v>
      </c>
      <c r="B644" s="39">
        <f t="shared" si="363"/>
        <v>34.916366350781956</v>
      </c>
      <c r="C644" s="39">
        <f t="shared" si="364"/>
        <v>-8.2439180192189175E-3</v>
      </c>
      <c r="E644" s="28" t="s">
        <v>131</v>
      </c>
      <c r="F644" s="39">
        <f t="shared" si="365"/>
        <v>9.2142651561720607E-3</v>
      </c>
      <c r="H644" s="3">
        <f t="shared" si="366"/>
        <v>8.4423015250318142E-3</v>
      </c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</row>
    <row r="645" spans="1:25" x14ac:dyDescent="0.2">
      <c r="A645" s="18" t="s">
        <v>15</v>
      </c>
      <c r="B645" s="39">
        <f t="shared" si="363"/>
        <v>-19.865269819190285</v>
      </c>
      <c r="C645" s="39">
        <f t="shared" si="364"/>
        <v>5.6306731903027984E-2</v>
      </c>
      <c r="E645" s="28" t="s">
        <v>132</v>
      </c>
      <c r="F645" s="39">
        <f t="shared" si="365"/>
        <v>4.637409699343284E-2</v>
      </c>
      <c r="H645" s="3">
        <f t="shared" si="366"/>
        <v>4.2488912912104243E-2</v>
      </c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</row>
    <row r="646" spans="1:25" x14ac:dyDescent="0.2">
      <c r="A646" s="18" t="s">
        <v>16</v>
      </c>
      <c r="B646" s="39">
        <f t="shared" si="363"/>
        <v>9.1167064518152561</v>
      </c>
      <c r="C646" s="39">
        <f t="shared" si="364"/>
        <v>8.2486509683670135E-4</v>
      </c>
      <c r="E646" s="28" t="s">
        <v>133</v>
      </c>
      <c r="F646" s="39">
        <f t="shared" si="365"/>
        <v>5.383218322744329E-3</v>
      </c>
      <c r="H646" s="3">
        <f t="shared" si="366"/>
        <v>4.9322166754927508E-3</v>
      </c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</row>
    <row r="647" spans="1:25" x14ac:dyDescent="0.2">
      <c r="A647" s="18" t="s">
        <v>17</v>
      </c>
      <c r="B647" s="39">
        <f t="shared" si="363"/>
        <v>6.3456729540193528</v>
      </c>
      <c r="C647" s="39">
        <f t="shared" si="364"/>
        <v>-1.0841717203707031E-3</v>
      </c>
      <c r="E647" s="28" t="s">
        <v>134</v>
      </c>
      <c r="F647" s="39">
        <f t="shared" si="365"/>
        <v>2.0886647566389733E-3</v>
      </c>
      <c r="H647" s="3">
        <f t="shared" si="366"/>
        <v>1.9136781242334955E-3</v>
      </c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</row>
    <row r="648" spans="1:25" x14ac:dyDescent="0.2">
      <c r="A648" s="18" t="s">
        <v>18</v>
      </c>
      <c r="B648" s="39">
        <f t="shared" si="363"/>
        <v>22.697292121377703</v>
      </c>
      <c r="C648" s="39">
        <f t="shared" si="364"/>
        <v>1.6512703019272115E-2</v>
      </c>
      <c r="E648" s="28" t="s">
        <v>135</v>
      </c>
      <c r="F648" s="39">
        <f t="shared" si="365"/>
        <v>2.7861349079960969E-2</v>
      </c>
      <c r="H648" s="3">
        <f t="shared" si="366"/>
        <v>2.5527147942952685E-2</v>
      </c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</row>
    <row r="649" spans="1:25" x14ac:dyDescent="0.2">
      <c r="A649" s="18" t="s">
        <v>19</v>
      </c>
      <c r="B649" s="39">
        <f t="shared" si="363"/>
        <v>5.8778476295603141</v>
      </c>
      <c r="C649" s="39">
        <f t="shared" si="364"/>
        <v>1.2444739872301039E-3</v>
      </c>
      <c r="E649" s="28" t="s">
        <v>136</v>
      </c>
      <c r="F649" s="39">
        <f t="shared" si="365"/>
        <v>4.1833978020102604E-3</v>
      </c>
      <c r="H649" s="3">
        <f t="shared" si="366"/>
        <v>3.8329161409110272E-3</v>
      </c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</row>
    <row r="650" spans="1:25" x14ac:dyDescent="0.2">
      <c r="A650" s="18" t="s">
        <v>20</v>
      </c>
      <c r="B650" s="39">
        <f t="shared" si="363"/>
        <v>-3.454796465865873</v>
      </c>
      <c r="C650" s="39">
        <f t="shared" si="364"/>
        <v>1.3943812688568667E-2</v>
      </c>
      <c r="E650" s="28" t="s">
        <v>137</v>
      </c>
      <c r="F650" s="39">
        <f t="shared" si="365"/>
        <v>1.2216414455635731E-2</v>
      </c>
      <c r="H650" s="3">
        <f t="shared" si="366"/>
        <v>1.1192933200988986E-2</v>
      </c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</row>
    <row r="651" spans="1:25" x14ac:dyDescent="0.2">
      <c r="A651" s="18" t="s">
        <v>21</v>
      </c>
      <c r="B651" s="39">
        <f t="shared" si="363"/>
        <v>-8.1350309336805875</v>
      </c>
      <c r="C651" s="39">
        <f t="shared" si="364"/>
        <v>2.0360108497133822E-2</v>
      </c>
      <c r="E651" s="28" t="s">
        <v>138</v>
      </c>
      <c r="F651" s="39">
        <f t="shared" si="365"/>
        <v>1.6292593030293529E-2</v>
      </c>
      <c r="H651" s="3">
        <f t="shared" si="366"/>
        <v>1.4927612854101081E-2</v>
      </c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</row>
    <row r="652" spans="1:25" x14ac:dyDescent="0.2">
      <c r="A652" s="18" t="s">
        <v>22</v>
      </c>
      <c r="B652" s="39">
        <f t="shared" si="363"/>
        <v>8.3162020953396958</v>
      </c>
      <c r="C652" s="39">
        <f t="shared" si="364"/>
        <v>4.6992841256987133E-3</v>
      </c>
      <c r="E652" s="28" t="s">
        <v>139</v>
      </c>
      <c r="F652" s="39">
        <f t="shared" si="365"/>
        <v>8.8573851733685614E-3</v>
      </c>
      <c r="H652" s="3">
        <f t="shared" si="366"/>
        <v>8.1153206565621056E-3</v>
      </c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</row>
    <row r="653" spans="1:25" x14ac:dyDescent="0.2">
      <c r="A653" s="18" t="s">
        <v>23</v>
      </c>
      <c r="B653" s="39">
        <f t="shared" si="363"/>
        <v>2.6076165354286469</v>
      </c>
      <c r="C653" s="39">
        <f t="shared" si="364"/>
        <v>-6.6003553136007578E-3</v>
      </c>
      <c r="E653" s="28" t="s">
        <v>140</v>
      </c>
      <c r="F653" s="39">
        <f t="shared" si="365"/>
        <v>-5.2965470458864339E-3</v>
      </c>
      <c r="H653" s="3">
        <f t="shared" si="366"/>
        <v>0</v>
      </c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</row>
    <row r="654" spans="1:25" x14ac:dyDescent="0.2">
      <c r="A654" s="18" t="s">
        <v>24</v>
      </c>
      <c r="B654" s="39">
        <f t="shared" si="363"/>
        <v>24.493588793139349</v>
      </c>
      <c r="C654" s="39">
        <f t="shared" si="364"/>
        <v>1.0705423958357425E-2</v>
      </c>
      <c r="E654" s="28" t="s">
        <v>141</v>
      </c>
      <c r="F654" s="39">
        <f t="shared" si="365"/>
        <v>2.2952218354927098E-2</v>
      </c>
      <c r="H654" s="3">
        <f t="shared" si="366"/>
        <v>2.1029300192307806E-2</v>
      </c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</row>
    <row r="655" spans="1:25" x14ac:dyDescent="0.2">
      <c r="A655" s="18" t="s">
        <v>25</v>
      </c>
      <c r="B655" s="39">
        <f t="shared" si="363"/>
        <v>37.273695143240161</v>
      </c>
      <c r="C655" s="39">
        <f t="shared" si="364"/>
        <v>-4.3973508533779397E-2</v>
      </c>
      <c r="E655" s="28" t="s">
        <v>142</v>
      </c>
      <c r="F655" s="39">
        <f t="shared" si="365"/>
        <v>-2.5336660962159314E-2</v>
      </c>
      <c r="H655" s="3">
        <f t="shared" si="366"/>
        <v>0</v>
      </c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</row>
    <row r="656" spans="1:25" x14ac:dyDescent="0.2">
      <c r="A656" s="18" t="s">
        <v>26</v>
      </c>
      <c r="B656" s="39">
        <f t="shared" si="363"/>
        <v>3.6199317724788074</v>
      </c>
      <c r="C656" s="39">
        <f t="shared" si="364"/>
        <v>9.5122323950595118E-3</v>
      </c>
      <c r="E656" s="28" t="s">
        <v>143</v>
      </c>
      <c r="F656" s="39">
        <f t="shared" si="365"/>
        <v>1.1322198281298915E-2</v>
      </c>
      <c r="H656" s="3">
        <f t="shared" si="366"/>
        <v>1.0373633729532487E-2</v>
      </c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</row>
    <row r="657" spans="1:26" x14ac:dyDescent="0.2">
      <c r="A657" s="18" t="s">
        <v>27</v>
      </c>
      <c r="B657" s="39">
        <f t="shared" si="363"/>
        <v>6.0015612013752735</v>
      </c>
      <c r="C657" s="39">
        <f t="shared" si="364"/>
        <v>2.5736207647802923E-4</v>
      </c>
      <c r="E657" s="28" t="s">
        <v>144</v>
      </c>
      <c r="F657" s="39">
        <f t="shared" si="365"/>
        <v>3.2581426771656663E-3</v>
      </c>
      <c r="H657" s="3">
        <f t="shared" si="366"/>
        <v>2.9851781369436975E-3</v>
      </c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</row>
    <row r="658" spans="1:26" x14ac:dyDescent="0.2">
      <c r="A658" s="18" t="s">
        <v>28</v>
      </c>
      <c r="B658" s="39">
        <f t="shared" si="363"/>
        <v>3.7267285044364722</v>
      </c>
      <c r="C658" s="39">
        <f t="shared" si="364"/>
        <v>0.12365807487697041</v>
      </c>
      <c r="E658" s="28" t="s">
        <v>145</v>
      </c>
      <c r="F658" s="39">
        <f t="shared" si="365"/>
        <v>0.12552143912918864</v>
      </c>
      <c r="H658" s="3">
        <f t="shared" si="366"/>
        <v>0.11500535517742479</v>
      </c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</row>
    <row r="659" spans="1:26" x14ac:dyDescent="0.2">
      <c r="A659" s="18" t="s">
        <v>29</v>
      </c>
      <c r="B659" s="39">
        <f t="shared" si="363"/>
        <v>5.5779006041801376</v>
      </c>
      <c r="C659" s="39">
        <f t="shared" si="364"/>
        <v>3.136459213966328E-3</v>
      </c>
      <c r="E659" s="28" t="s">
        <v>146</v>
      </c>
      <c r="F659" s="39">
        <f t="shared" si="365"/>
        <v>5.9254095160563968E-3</v>
      </c>
      <c r="H659" s="3">
        <f t="shared" si="366"/>
        <v>5.4289835321629449E-3</v>
      </c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</row>
    <row r="660" spans="1:26" x14ac:dyDescent="0.2">
      <c r="A660" s="82" t="s">
        <v>30</v>
      </c>
      <c r="B660" s="83">
        <f t="shared" si="363"/>
        <v>-48.463988674883673</v>
      </c>
      <c r="C660" s="83">
        <f t="shared" si="364"/>
        <v>0.67911188544517664</v>
      </c>
      <c r="E660" s="84" t="s">
        <v>147</v>
      </c>
      <c r="F660" s="83">
        <f t="shared" si="365"/>
        <v>0.65487989110773481</v>
      </c>
      <c r="G660" s="34"/>
      <c r="H660" s="96">
        <f t="shared" si="366"/>
        <v>0.60001458713266687</v>
      </c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</row>
    <row r="661" spans="1:26" x14ac:dyDescent="0.2">
      <c r="A661" s="18" t="s">
        <v>86</v>
      </c>
      <c r="B661" s="39">
        <f t="shared" si="363"/>
        <v>-23.093136657795839</v>
      </c>
      <c r="C661" s="39">
        <f t="shared" si="364"/>
        <v>5.1414517520281169E-3</v>
      </c>
      <c r="E661" s="94" t="s">
        <v>148</v>
      </c>
      <c r="F661" s="39">
        <f t="shared" si="365"/>
        <v>-6.4051165768698026E-3</v>
      </c>
      <c r="G661" s="39">
        <f>SUMIF(F638:F660,"&gt;=0",F638:F660)</f>
        <v>1.0914399502139718</v>
      </c>
      <c r="H661" s="3">
        <f>SUM(H638:H660)</f>
        <v>0.99999999999999978</v>
      </c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</row>
    <row r="662" spans="1:26" x14ac:dyDescent="0.2">
      <c r="A662" s="82" t="s">
        <v>122</v>
      </c>
      <c r="B662" s="83">
        <f t="shared" si="363"/>
        <v>5.1414517520281151E-3</v>
      </c>
      <c r="C662" s="83">
        <f t="shared" si="364"/>
        <v>-1.1070754281125121E-4</v>
      </c>
      <c r="E662" s="95" t="s">
        <v>149</v>
      </c>
      <c r="F662" s="83">
        <f t="shared" si="365"/>
        <v>-1.0813681693523716E-4</v>
      </c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</row>
    <row r="663" spans="1:26" x14ac:dyDescent="0.2">
      <c r="B663" s="1"/>
      <c r="C663" s="10"/>
      <c r="D663" s="28"/>
      <c r="F663" s="39">
        <f>SUM(F638:F660)</f>
        <v>0.99999999999999989</v>
      </c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</row>
    <row r="664" spans="1:26" x14ac:dyDescent="0.2">
      <c r="B664" s="1"/>
      <c r="C664" s="10"/>
      <c r="D664" s="28"/>
      <c r="F664" s="39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</row>
    <row r="665" spans="1:26" x14ac:dyDescent="0.2">
      <c r="B665" s="86"/>
      <c r="C665" s="19" t="s">
        <v>8</v>
      </c>
      <c r="D665" s="19" t="s">
        <v>9</v>
      </c>
      <c r="E665" s="19" t="s">
        <v>10</v>
      </c>
      <c r="F665" s="19" t="s">
        <v>11</v>
      </c>
      <c r="G665" s="19" t="s">
        <v>12</v>
      </c>
      <c r="H665" s="19" t="s">
        <v>13</v>
      </c>
      <c r="I665" s="19" t="s">
        <v>14</v>
      </c>
      <c r="J665" s="19" t="s">
        <v>15</v>
      </c>
      <c r="K665" s="19" t="s">
        <v>16</v>
      </c>
      <c r="L665" s="19" t="s">
        <v>17</v>
      </c>
      <c r="M665" s="19" t="s">
        <v>18</v>
      </c>
      <c r="N665" s="19" t="s">
        <v>19</v>
      </c>
      <c r="O665" s="19" t="s">
        <v>20</v>
      </c>
      <c r="P665" s="19" t="s">
        <v>21</v>
      </c>
      <c r="Q665" s="19" t="s">
        <v>22</v>
      </c>
      <c r="R665" s="19" t="s">
        <v>23</v>
      </c>
      <c r="S665" s="19" t="s">
        <v>24</v>
      </c>
      <c r="T665" s="19" t="s">
        <v>25</v>
      </c>
      <c r="U665" s="19" t="s">
        <v>26</v>
      </c>
      <c r="V665" s="19" t="s">
        <v>27</v>
      </c>
      <c r="W665" s="19" t="s">
        <v>28</v>
      </c>
      <c r="X665" s="19" t="s">
        <v>29</v>
      </c>
      <c r="Y665" s="19" t="s">
        <v>30</v>
      </c>
    </row>
    <row r="666" spans="1:26" x14ac:dyDescent="0.2">
      <c r="A666" s="48"/>
      <c r="B666" s="85"/>
      <c r="C666" s="88">
        <f t="array" ref="C666:Y666">TRANSPOSE($B$667:$B$689)</f>
        <v>7.1316618511767571E-2</v>
      </c>
      <c r="D666" s="88">
        <v>-1.0404646526626597E-2</v>
      </c>
      <c r="E666" s="88">
        <v>4.4503159622872282E-2</v>
      </c>
      <c r="F666" s="88">
        <v>-7.6594674487034083E-3</v>
      </c>
      <c r="G666" s="88">
        <v>-4.2742628230596075E-2</v>
      </c>
      <c r="H666" s="88">
        <v>1.9289488242703042E-2</v>
      </c>
      <c r="I666" s="88">
        <v>9.2142651561720607E-3</v>
      </c>
      <c r="J666" s="88">
        <v>4.637409699343284E-2</v>
      </c>
      <c r="K666" s="88">
        <v>5.383218322744329E-3</v>
      </c>
      <c r="L666" s="88">
        <v>2.0886647566389733E-3</v>
      </c>
      <c r="M666" s="88">
        <v>2.7861349079960969E-2</v>
      </c>
      <c r="N666" s="88">
        <v>4.1833978020102604E-3</v>
      </c>
      <c r="O666" s="88">
        <v>1.2216414455635731E-2</v>
      </c>
      <c r="P666" s="88">
        <v>1.6292593030293529E-2</v>
      </c>
      <c r="Q666" s="88">
        <v>8.8573851733685614E-3</v>
      </c>
      <c r="R666" s="88">
        <v>-5.2965470458864339E-3</v>
      </c>
      <c r="S666" s="88">
        <v>2.2952218354927098E-2</v>
      </c>
      <c r="T666" s="88">
        <v>-2.5336660962159314E-2</v>
      </c>
      <c r="U666" s="88">
        <v>1.1322198281298915E-2</v>
      </c>
      <c r="V666" s="88">
        <v>3.2581426771656663E-3</v>
      </c>
      <c r="W666" s="88">
        <v>0.12552143912918864</v>
      </c>
      <c r="X666" s="88">
        <v>5.9254095160563968E-3</v>
      </c>
      <c r="Y666" s="88">
        <v>0.65487989110773481</v>
      </c>
    </row>
    <row r="667" spans="1:26" x14ac:dyDescent="0.2">
      <c r="A667" s="46" t="s">
        <v>8</v>
      </c>
      <c r="B667" s="87">
        <f>F638</f>
        <v>7.1316618511767571E-2</v>
      </c>
      <c r="C667" s="52">
        <f t="shared" ref="C667:Y667" si="367">C545</f>
        <v>4.2826043369386009E-4</v>
      </c>
      <c r="D667" s="47">
        <f t="shared" si="367"/>
        <v>2.1217012929834218E-4</v>
      </c>
      <c r="E667" s="47">
        <f t="shared" si="367"/>
        <v>8.4224820492134845E-5</v>
      </c>
      <c r="F667" s="47">
        <f t="shared" si="367"/>
        <v>1.9086929860967521E-4</v>
      </c>
      <c r="G667" s="47">
        <f t="shared" si="367"/>
        <v>2.6009165121925539E-4</v>
      </c>
      <c r="H667" s="47">
        <f t="shared" si="367"/>
        <v>1.7214401888623651E-4</v>
      </c>
      <c r="I667" s="47">
        <f t="shared" si="367"/>
        <v>2.1536342904260978E-4</v>
      </c>
      <c r="J667" s="47">
        <f t="shared" si="367"/>
        <v>1.2915388778616711E-4</v>
      </c>
      <c r="K667" s="47">
        <f t="shared" si="367"/>
        <v>2.0820035422766179E-4</v>
      </c>
      <c r="L667" s="47">
        <f t="shared" si="367"/>
        <v>1.3558018598798565E-4</v>
      </c>
      <c r="M667" s="47">
        <f t="shared" si="367"/>
        <v>1.5607964859423739E-4</v>
      </c>
      <c r="N667" s="47">
        <f t="shared" si="367"/>
        <v>-4.6745550565743045E-4</v>
      </c>
      <c r="O667" s="47">
        <f t="shared" si="367"/>
        <v>2.0790841419639748E-4</v>
      </c>
      <c r="P667" s="47">
        <f t="shared" si="367"/>
        <v>2.3740357485992108E-4</v>
      </c>
      <c r="Q667" s="47">
        <f t="shared" si="367"/>
        <v>2.5085698528013351E-4</v>
      </c>
      <c r="R667" s="47">
        <f t="shared" si="367"/>
        <v>1.395261834900743E-4</v>
      </c>
      <c r="S667" s="47">
        <f t="shared" si="367"/>
        <v>2.3535656749509845E-4</v>
      </c>
      <c r="T667" s="47">
        <f t="shared" si="367"/>
        <v>2.6841948096705117E-4</v>
      </c>
      <c r="U667" s="47">
        <f t="shared" si="367"/>
        <v>9.3722310007436139E-5</v>
      </c>
      <c r="V667" s="47">
        <f t="shared" si="367"/>
        <v>-2.8027602635446758E-4</v>
      </c>
      <c r="W667" s="47">
        <f t="shared" si="367"/>
        <v>-6.7023414765266519E-7</v>
      </c>
      <c r="X667" s="47">
        <f t="shared" si="367"/>
        <v>7.7054993442908325E-5</v>
      </c>
      <c r="Y667" s="47">
        <f t="shared" si="367"/>
        <v>1.7097935892514229E-5</v>
      </c>
      <c r="Z667" s="39"/>
    </row>
    <row r="668" spans="1:26" x14ac:dyDescent="0.2">
      <c r="A668" s="46" t="s">
        <v>9</v>
      </c>
      <c r="B668" s="87">
        <f t="shared" ref="B668:B689" si="368">F639</f>
        <v>-1.0404646526626597E-2</v>
      </c>
      <c r="C668" s="47">
        <f t="shared" ref="C668:Y668" si="369">C546</f>
        <v>2.1217012929834218E-4</v>
      </c>
      <c r="D668" s="52">
        <f t="shared" si="369"/>
        <v>1.5168682827204493E-3</v>
      </c>
      <c r="E668" s="47">
        <f t="shared" si="369"/>
        <v>-1.3072356805205462E-6</v>
      </c>
      <c r="F668" s="47">
        <f t="shared" si="369"/>
        <v>2.5685641627770601E-4</v>
      </c>
      <c r="G668" s="47">
        <f t="shared" si="369"/>
        <v>3.0294007517319408E-4</v>
      </c>
      <c r="H668" s="47">
        <f t="shared" si="369"/>
        <v>2.8580989780615319E-4</v>
      </c>
      <c r="I668" s="47">
        <f t="shared" si="369"/>
        <v>2.803091752244612E-4</v>
      </c>
      <c r="J668" s="47">
        <f t="shared" si="369"/>
        <v>1.3014346034970548E-4</v>
      </c>
      <c r="K668" s="47">
        <f t="shared" si="369"/>
        <v>4.2192736567904418E-4</v>
      </c>
      <c r="L668" s="47">
        <f t="shared" si="369"/>
        <v>4.6052533978267524E-4</v>
      </c>
      <c r="M668" s="47">
        <f t="shared" si="369"/>
        <v>2.0099666279888207E-4</v>
      </c>
      <c r="N668" s="47">
        <f t="shared" si="369"/>
        <v>6.2501113383601765E-4</v>
      </c>
      <c r="O668" s="47">
        <f t="shared" si="369"/>
        <v>4.6107068477058269E-4</v>
      </c>
      <c r="P668" s="47">
        <f t="shared" si="369"/>
        <v>2.0119112234756581E-4</v>
      </c>
      <c r="Q668" s="47">
        <f t="shared" si="369"/>
        <v>2.8788023995278666E-4</v>
      </c>
      <c r="R668" s="47">
        <f t="shared" si="369"/>
        <v>5.0675759349158112E-4</v>
      </c>
      <c r="S668" s="47">
        <f t="shared" si="369"/>
        <v>2.4496150306041632E-4</v>
      </c>
      <c r="T668" s="47">
        <f t="shared" si="369"/>
        <v>3.4037941929176627E-4</v>
      </c>
      <c r="U668" s="47">
        <f t="shared" si="369"/>
        <v>7.7775118314594226E-5</v>
      </c>
      <c r="V668" s="47">
        <f t="shared" si="369"/>
        <v>2.4398167854195409E-4</v>
      </c>
      <c r="W668" s="47">
        <f t="shared" si="369"/>
        <v>9.2335836121082963E-5</v>
      </c>
      <c r="X668" s="47">
        <f t="shared" si="369"/>
        <v>3.7015335241063254E-4</v>
      </c>
      <c r="Y668" s="47">
        <f t="shared" si="369"/>
        <v>4.3343736401038321E-5</v>
      </c>
      <c r="Z668" s="39"/>
    </row>
    <row r="669" spans="1:26" x14ac:dyDescent="0.2">
      <c r="A669" s="46" t="s">
        <v>10</v>
      </c>
      <c r="B669" s="87">
        <f t="shared" si="368"/>
        <v>4.4503159622872282E-2</v>
      </c>
      <c r="C669" s="47">
        <f t="shared" ref="C669:Y669" si="370">C547</f>
        <v>8.4224820492134845E-5</v>
      </c>
      <c r="D669" s="47">
        <f t="shared" si="370"/>
        <v>-1.3072356805205462E-6</v>
      </c>
      <c r="E669" s="52">
        <f t="shared" si="370"/>
        <v>1.077743026933056E-3</v>
      </c>
      <c r="F669" s="47">
        <f t="shared" si="370"/>
        <v>5.1634336916872907E-5</v>
      </c>
      <c r="G669" s="47">
        <f t="shared" si="370"/>
        <v>4.4591670063208939E-5</v>
      </c>
      <c r="H669" s="47">
        <f t="shared" si="370"/>
        <v>8.7630667892281519E-5</v>
      </c>
      <c r="I669" s="47">
        <f t="shared" si="370"/>
        <v>1.361806757649885E-4</v>
      </c>
      <c r="J669" s="47">
        <f t="shared" si="370"/>
        <v>-2.7834817484669491E-5</v>
      </c>
      <c r="K669" s="47">
        <f t="shared" si="370"/>
        <v>-1.0025529889596811E-4</v>
      </c>
      <c r="L669" s="47">
        <f t="shared" si="370"/>
        <v>-1.0504410195226436E-4</v>
      </c>
      <c r="M669" s="47">
        <f t="shared" si="370"/>
        <v>8.8480702438900696E-6</v>
      </c>
      <c r="N669" s="47">
        <f t="shared" si="370"/>
        <v>6.9742689958752794E-5</v>
      </c>
      <c r="O669" s="47">
        <f t="shared" si="370"/>
        <v>5.4717310215848165E-5</v>
      </c>
      <c r="P669" s="47">
        <f t="shared" si="370"/>
        <v>7.888245507223278E-5</v>
      </c>
      <c r="Q669" s="47">
        <f t="shared" si="370"/>
        <v>3.6547537471136164E-4</v>
      </c>
      <c r="R669" s="47">
        <f t="shared" si="370"/>
        <v>8.0268554993449196E-4</v>
      </c>
      <c r="S669" s="47">
        <f t="shared" si="370"/>
        <v>5.92985976997802E-5</v>
      </c>
      <c r="T669" s="47">
        <f t="shared" si="370"/>
        <v>8.9113866253156811E-5</v>
      </c>
      <c r="U669" s="47">
        <f t="shared" si="370"/>
        <v>2.0117778472182967E-4</v>
      </c>
      <c r="V669" s="47">
        <f t="shared" si="370"/>
        <v>3.6165821445863435E-5</v>
      </c>
      <c r="W669" s="47">
        <f t="shared" si="370"/>
        <v>-6.814736763345792E-5</v>
      </c>
      <c r="X669" s="47">
        <f t="shared" si="370"/>
        <v>3.9916627907481715E-5</v>
      </c>
      <c r="Y669" s="47">
        <f t="shared" si="370"/>
        <v>2.0171449879367863E-5</v>
      </c>
      <c r="Z669" s="39"/>
    </row>
    <row r="670" spans="1:26" x14ac:dyDescent="0.2">
      <c r="A670" s="46" t="s">
        <v>11</v>
      </c>
      <c r="B670" s="87">
        <f t="shared" si="368"/>
        <v>-7.6594674487034083E-3</v>
      </c>
      <c r="C670" s="47">
        <f t="shared" ref="C670:Y670" si="371">C548</f>
        <v>1.9086929860967521E-4</v>
      </c>
      <c r="D670" s="47">
        <f t="shared" si="371"/>
        <v>2.5685641627770601E-4</v>
      </c>
      <c r="E670" s="47">
        <f t="shared" si="371"/>
        <v>5.1634336916872907E-5</v>
      </c>
      <c r="F670" s="52">
        <f t="shared" si="371"/>
        <v>1.0270823658588932E-3</v>
      </c>
      <c r="G670" s="47">
        <f t="shared" si="371"/>
        <v>2.2128708084936919E-4</v>
      </c>
      <c r="H670" s="47">
        <f t="shared" si="371"/>
        <v>2.1736980302189857E-4</v>
      </c>
      <c r="I670" s="47">
        <f t="shared" si="371"/>
        <v>1.8026190504657035E-4</v>
      </c>
      <c r="J670" s="47">
        <f t="shared" si="371"/>
        <v>1.2030555027677793E-4</v>
      </c>
      <c r="K670" s="47">
        <f t="shared" si="371"/>
        <v>3.4887719816335355E-4</v>
      </c>
      <c r="L670" s="47">
        <f t="shared" si="371"/>
        <v>1.7490006235256926E-4</v>
      </c>
      <c r="M670" s="47">
        <f t="shared" si="371"/>
        <v>1.2345077859449017E-4</v>
      </c>
      <c r="N670" s="47">
        <f t="shared" si="371"/>
        <v>-5.5648116973115844E-4</v>
      </c>
      <c r="O670" s="47">
        <f t="shared" si="371"/>
        <v>2.4972316991793815E-4</v>
      </c>
      <c r="P670" s="47">
        <f t="shared" si="371"/>
        <v>1.9947733110612357E-4</v>
      </c>
      <c r="Q670" s="47">
        <f t="shared" si="371"/>
        <v>5.7766296100186412E-5</v>
      </c>
      <c r="R670" s="47">
        <f t="shared" si="371"/>
        <v>-9.9405896635031441E-5</v>
      </c>
      <c r="S670" s="47">
        <f t="shared" si="371"/>
        <v>7.4779480840097756E-5</v>
      </c>
      <c r="T670" s="47">
        <f t="shared" si="371"/>
        <v>1.7497250541828423E-4</v>
      </c>
      <c r="U670" s="47">
        <f t="shared" si="371"/>
        <v>1.6987561950742534E-4</v>
      </c>
      <c r="V670" s="47">
        <f t="shared" si="371"/>
        <v>7.6461272465905888E-5</v>
      </c>
      <c r="W670" s="47">
        <f t="shared" si="371"/>
        <v>6.7324092397102835E-5</v>
      </c>
      <c r="X670" s="47">
        <f t="shared" si="371"/>
        <v>2.8494798713095003E-4</v>
      </c>
      <c r="Y670" s="47">
        <f t="shared" si="371"/>
        <v>3.3793393177677576E-5</v>
      </c>
      <c r="Z670" s="39"/>
    </row>
    <row r="671" spans="1:26" x14ac:dyDescent="0.2">
      <c r="A671" s="46" t="s">
        <v>12</v>
      </c>
      <c r="B671" s="87">
        <f t="shared" si="368"/>
        <v>-4.2742628230596075E-2</v>
      </c>
      <c r="C671" s="47">
        <f t="shared" ref="C671:Y671" si="372">C549</f>
        <v>2.6009165121925539E-4</v>
      </c>
      <c r="D671" s="47">
        <f t="shared" si="372"/>
        <v>3.0294007517319408E-4</v>
      </c>
      <c r="E671" s="47">
        <f t="shared" si="372"/>
        <v>4.4591670063208939E-5</v>
      </c>
      <c r="F671" s="47">
        <f t="shared" si="372"/>
        <v>2.2128708084936919E-4</v>
      </c>
      <c r="G671" s="52">
        <f t="shared" si="372"/>
        <v>6.6006760878435959E-4</v>
      </c>
      <c r="H671" s="47">
        <f t="shared" si="372"/>
        <v>2.0704647806225006E-4</v>
      </c>
      <c r="I671" s="47">
        <f t="shared" si="372"/>
        <v>3.0877306286297365E-4</v>
      </c>
      <c r="J671" s="47">
        <f t="shared" si="372"/>
        <v>1.394257304489792E-4</v>
      </c>
      <c r="K671" s="47">
        <f t="shared" si="372"/>
        <v>3.8754339794925306E-5</v>
      </c>
      <c r="L671" s="47">
        <f t="shared" si="372"/>
        <v>1.8761560383227406E-4</v>
      </c>
      <c r="M671" s="47">
        <f t="shared" si="372"/>
        <v>2.4343073775708895E-4</v>
      </c>
      <c r="N671" s="47">
        <f t="shared" si="372"/>
        <v>-3.7337068850985328E-4</v>
      </c>
      <c r="O671" s="47">
        <f t="shared" si="372"/>
        <v>3.1275308303669458E-4</v>
      </c>
      <c r="P671" s="47">
        <f t="shared" si="372"/>
        <v>2.7008231645272919E-4</v>
      </c>
      <c r="Q671" s="47">
        <f t="shared" si="372"/>
        <v>6.7696756826004953E-5</v>
      </c>
      <c r="R671" s="47">
        <f t="shared" si="372"/>
        <v>-3.9287137413789276E-5</v>
      </c>
      <c r="S671" s="47">
        <f t="shared" si="372"/>
        <v>1.272451030013517E-4</v>
      </c>
      <c r="T671" s="47">
        <f t="shared" si="372"/>
        <v>3.5866672155656195E-4</v>
      </c>
      <c r="U671" s="47">
        <f t="shared" si="372"/>
        <v>1.6332137019273963E-4</v>
      </c>
      <c r="V671" s="47">
        <f t="shared" si="372"/>
        <v>-1.6409483916998826E-4</v>
      </c>
      <c r="W671" s="47">
        <f t="shared" si="372"/>
        <v>-2.9966425205091311E-6</v>
      </c>
      <c r="X671" s="47">
        <f t="shared" si="372"/>
        <v>3.8910200518598408E-5</v>
      </c>
      <c r="Y671" s="47">
        <f t="shared" si="372"/>
        <v>5.6766456524592921E-5</v>
      </c>
      <c r="Z671" s="39"/>
    </row>
    <row r="672" spans="1:26" x14ac:dyDescent="0.2">
      <c r="A672" s="46" t="s">
        <v>13</v>
      </c>
      <c r="B672" s="87">
        <f t="shared" si="368"/>
        <v>1.9289488242703042E-2</v>
      </c>
      <c r="C672" s="47">
        <f t="shared" ref="C672:Y672" si="373">C550</f>
        <v>1.7214401888623651E-4</v>
      </c>
      <c r="D672" s="47">
        <f t="shared" si="373"/>
        <v>2.8580989780615319E-4</v>
      </c>
      <c r="E672" s="47">
        <f t="shared" si="373"/>
        <v>8.7630667892281519E-5</v>
      </c>
      <c r="F672" s="47">
        <f t="shared" si="373"/>
        <v>2.1736980302189857E-4</v>
      </c>
      <c r="G672" s="47">
        <f t="shared" si="373"/>
        <v>2.0704647806225006E-4</v>
      </c>
      <c r="H672" s="52">
        <f t="shared" si="373"/>
        <v>5.3886204404360359E-4</v>
      </c>
      <c r="I672" s="47">
        <f t="shared" si="373"/>
        <v>2.6325006283349468E-4</v>
      </c>
      <c r="J672" s="47">
        <f t="shared" si="373"/>
        <v>1.3141939863572105E-4</v>
      </c>
      <c r="K672" s="47">
        <f t="shared" si="373"/>
        <v>-1.7968955947767661E-4</v>
      </c>
      <c r="L672" s="47">
        <f t="shared" si="373"/>
        <v>2.0898420583221803E-4</v>
      </c>
      <c r="M672" s="47">
        <f t="shared" si="373"/>
        <v>1.3311415377631651E-4</v>
      </c>
      <c r="N672" s="47">
        <f t="shared" si="373"/>
        <v>4.7524871122843433E-4</v>
      </c>
      <c r="O672" s="47">
        <f t="shared" si="373"/>
        <v>3.0294337806996858E-4</v>
      </c>
      <c r="P672" s="47">
        <f t="shared" si="373"/>
        <v>2.4625232177382398E-4</v>
      </c>
      <c r="Q672" s="47">
        <f t="shared" si="373"/>
        <v>1.1265634352768729E-4</v>
      </c>
      <c r="R672" s="47">
        <f t="shared" si="373"/>
        <v>3.357464067298759E-4</v>
      </c>
      <c r="S672" s="47">
        <f t="shared" si="373"/>
        <v>1.0022801296235661E-4</v>
      </c>
      <c r="T672" s="47">
        <f t="shared" si="373"/>
        <v>2.4433118137453673E-4</v>
      </c>
      <c r="U672" s="47">
        <f t="shared" si="373"/>
        <v>1.4907265191892017E-4</v>
      </c>
      <c r="V672" s="47">
        <f t="shared" si="373"/>
        <v>-1.4770338688434496E-4</v>
      </c>
      <c r="W672" s="47">
        <f t="shared" si="373"/>
        <v>3.7153470587526549E-5</v>
      </c>
      <c r="X672" s="47">
        <f t="shared" si="373"/>
        <v>8.5371984334172405E-5</v>
      </c>
      <c r="Y672" s="47">
        <f t="shared" si="373"/>
        <v>2.8986340938747157E-5</v>
      </c>
      <c r="Z672" s="39"/>
    </row>
    <row r="673" spans="1:26" x14ac:dyDescent="0.2">
      <c r="A673" s="46" t="s">
        <v>14</v>
      </c>
      <c r="B673" s="87">
        <f t="shared" si="368"/>
        <v>9.2142651561720607E-3</v>
      </c>
      <c r="C673" s="47">
        <f t="shared" ref="C673:Y673" si="374">C551</f>
        <v>2.1536342904260978E-4</v>
      </c>
      <c r="D673" s="47">
        <f t="shared" si="374"/>
        <v>2.803091752244612E-4</v>
      </c>
      <c r="E673" s="47">
        <f t="shared" si="374"/>
        <v>1.361806757649885E-4</v>
      </c>
      <c r="F673" s="47">
        <f t="shared" si="374"/>
        <v>1.8026190504657035E-4</v>
      </c>
      <c r="G673" s="47">
        <f t="shared" si="374"/>
        <v>3.0877306286297365E-4</v>
      </c>
      <c r="H673" s="47">
        <f t="shared" si="374"/>
        <v>2.6325006283349468E-4</v>
      </c>
      <c r="I673" s="52">
        <f t="shared" si="374"/>
        <v>2.3570982064389594E-3</v>
      </c>
      <c r="J673" s="47">
        <f t="shared" si="374"/>
        <v>1.2056516423936277E-4</v>
      </c>
      <c r="K673" s="47">
        <f t="shared" si="374"/>
        <v>3.5478480465092084E-5</v>
      </c>
      <c r="L673" s="47">
        <f t="shared" si="374"/>
        <v>5.0033810716741472E-4</v>
      </c>
      <c r="M673" s="47">
        <f t="shared" si="374"/>
        <v>1.759429597142825E-4</v>
      </c>
      <c r="N673" s="47">
        <f t="shared" si="374"/>
        <v>3.7149811031356845E-4</v>
      </c>
      <c r="O673" s="47">
        <f t="shared" si="374"/>
        <v>4.5979815171579182E-4</v>
      </c>
      <c r="P673" s="47">
        <f t="shared" si="374"/>
        <v>1.9905379929868679E-4</v>
      </c>
      <c r="Q673" s="47">
        <f t="shared" si="374"/>
        <v>-2.2123035010565087E-4</v>
      </c>
      <c r="R673" s="47">
        <f t="shared" si="374"/>
        <v>1.5724876000997945E-3</v>
      </c>
      <c r="S673" s="47">
        <f t="shared" si="374"/>
        <v>-1.1727023192006417E-4</v>
      </c>
      <c r="T673" s="47">
        <f t="shared" si="374"/>
        <v>2.8752029226268474E-4</v>
      </c>
      <c r="U673" s="47">
        <f t="shared" si="374"/>
        <v>2.6045289537499869E-4</v>
      </c>
      <c r="V673" s="47">
        <f t="shared" si="374"/>
        <v>-5.477745656390895E-4</v>
      </c>
      <c r="W673" s="47">
        <f t="shared" si="374"/>
        <v>-4.6875415009203815E-5</v>
      </c>
      <c r="X673" s="47">
        <f t="shared" si="374"/>
        <v>3.3890059835729877E-4</v>
      </c>
      <c r="Y673" s="47">
        <f t="shared" si="374"/>
        <v>6.6481534340414501E-5</v>
      </c>
      <c r="Z673" s="39"/>
    </row>
    <row r="674" spans="1:26" x14ac:dyDescent="0.2">
      <c r="A674" s="46" t="s">
        <v>15</v>
      </c>
      <c r="B674" s="87">
        <f t="shared" si="368"/>
        <v>4.637409699343284E-2</v>
      </c>
      <c r="C674" s="47">
        <f t="shared" ref="C674:Y674" si="375">C552</f>
        <v>1.2915388778616711E-4</v>
      </c>
      <c r="D674" s="47">
        <f t="shared" si="375"/>
        <v>1.3014346034970548E-4</v>
      </c>
      <c r="E674" s="47">
        <f t="shared" si="375"/>
        <v>-2.7834817484669491E-5</v>
      </c>
      <c r="F674" s="47">
        <f t="shared" si="375"/>
        <v>1.2030555027677793E-4</v>
      </c>
      <c r="G674" s="47">
        <f t="shared" si="375"/>
        <v>1.394257304489792E-4</v>
      </c>
      <c r="H674" s="47">
        <f t="shared" si="375"/>
        <v>1.3141939863572105E-4</v>
      </c>
      <c r="I674" s="47">
        <f t="shared" si="375"/>
        <v>1.2056516423936277E-4</v>
      </c>
      <c r="J674" s="52">
        <f t="shared" si="375"/>
        <v>5.9848080059772513E-4</v>
      </c>
      <c r="K674" s="47">
        <f t="shared" si="375"/>
        <v>1.0044736173476783E-5</v>
      </c>
      <c r="L674" s="47">
        <f t="shared" si="375"/>
        <v>2.2406918778991003E-4</v>
      </c>
      <c r="M674" s="47">
        <f t="shared" si="375"/>
        <v>3.6394955260142944E-5</v>
      </c>
      <c r="N674" s="47">
        <f t="shared" si="375"/>
        <v>1.2297225898982577E-5</v>
      </c>
      <c r="O674" s="47">
        <f t="shared" si="375"/>
        <v>1.4605779866131197E-4</v>
      </c>
      <c r="P674" s="47">
        <f t="shared" si="375"/>
        <v>1.3801630723790829E-4</v>
      </c>
      <c r="Q674" s="47">
        <f t="shared" si="375"/>
        <v>5.9095926710577636E-5</v>
      </c>
      <c r="R674" s="47">
        <f t="shared" si="375"/>
        <v>-6.5050507747851504E-5</v>
      </c>
      <c r="S674" s="47">
        <f t="shared" si="375"/>
        <v>-1.2501088650233944E-6</v>
      </c>
      <c r="T674" s="47">
        <f t="shared" si="375"/>
        <v>1.8274314504752547E-4</v>
      </c>
      <c r="U674" s="47">
        <f t="shared" si="375"/>
        <v>2.1018506080340687E-4</v>
      </c>
      <c r="V674" s="47">
        <f t="shared" si="375"/>
        <v>2.946868156513596E-5</v>
      </c>
      <c r="W674" s="47">
        <f t="shared" si="375"/>
        <v>6.4562529567617608E-6</v>
      </c>
      <c r="X674" s="47">
        <f t="shared" si="375"/>
        <v>-1.4503519151262402E-4</v>
      </c>
      <c r="Y674" s="47">
        <f t="shared" si="375"/>
        <v>2.3316523542186693E-5</v>
      </c>
      <c r="Z674" s="39"/>
    </row>
    <row r="675" spans="1:26" x14ac:dyDescent="0.2">
      <c r="A675" s="46" t="s">
        <v>16</v>
      </c>
      <c r="B675" s="87">
        <f t="shared" si="368"/>
        <v>5.383218322744329E-3</v>
      </c>
      <c r="C675" s="47">
        <f t="shared" ref="C675:Y675" si="376">C553</f>
        <v>2.0820035422766179E-4</v>
      </c>
      <c r="D675" s="47">
        <f t="shared" si="376"/>
        <v>4.2192736567904418E-4</v>
      </c>
      <c r="E675" s="47">
        <f t="shared" si="376"/>
        <v>-1.0025529889596811E-4</v>
      </c>
      <c r="F675" s="47">
        <f t="shared" si="376"/>
        <v>3.4887719816335355E-4</v>
      </c>
      <c r="G675" s="47">
        <f t="shared" si="376"/>
        <v>3.8754339794925306E-5</v>
      </c>
      <c r="H675" s="47">
        <f t="shared" si="376"/>
        <v>-1.7968955947767661E-4</v>
      </c>
      <c r="I675" s="47">
        <f t="shared" si="376"/>
        <v>3.5478480465092084E-5</v>
      </c>
      <c r="J675" s="47">
        <f t="shared" si="376"/>
        <v>1.0044736173476783E-5</v>
      </c>
      <c r="K675" s="52">
        <f t="shared" si="376"/>
        <v>1.7443277254090148E-2</v>
      </c>
      <c r="L675" s="47">
        <f t="shared" si="376"/>
        <v>-7.9487498253046681E-4</v>
      </c>
      <c r="M675" s="47">
        <f t="shared" si="376"/>
        <v>2.0126311218991643E-4</v>
      </c>
      <c r="N675" s="47">
        <f t="shared" si="376"/>
        <v>-1.5648916695514452E-3</v>
      </c>
      <c r="O675" s="47">
        <f t="shared" si="376"/>
        <v>6.0253773730977248E-4</v>
      </c>
      <c r="P675" s="47">
        <f t="shared" si="376"/>
        <v>2.481843601661117E-4</v>
      </c>
      <c r="Q675" s="47">
        <f t="shared" si="376"/>
        <v>-2.4144367134464515E-3</v>
      </c>
      <c r="R675" s="47">
        <f t="shared" si="376"/>
        <v>1.974723286687859E-4</v>
      </c>
      <c r="S675" s="47">
        <f t="shared" si="376"/>
        <v>2.4455628364263401E-4</v>
      </c>
      <c r="T675" s="47">
        <f t="shared" si="376"/>
        <v>2.1745148816841682E-5</v>
      </c>
      <c r="U675" s="47">
        <f t="shared" si="376"/>
        <v>-5.8811039083941387E-4</v>
      </c>
      <c r="V675" s="47">
        <f t="shared" si="376"/>
        <v>-1.5525430874024856E-3</v>
      </c>
      <c r="W675" s="47">
        <f t="shared" si="376"/>
        <v>8.7100130759837802E-5</v>
      </c>
      <c r="X675" s="47">
        <f t="shared" si="376"/>
        <v>2.843233557323745E-4</v>
      </c>
      <c r="Y675" s="47">
        <f t="shared" si="376"/>
        <v>1.6213793433879324E-7</v>
      </c>
      <c r="Z675" s="39"/>
    </row>
    <row r="676" spans="1:26" x14ac:dyDescent="0.2">
      <c r="A676" s="46" t="s">
        <v>17</v>
      </c>
      <c r="B676" s="87">
        <f t="shared" si="368"/>
        <v>2.0886647566389733E-3</v>
      </c>
      <c r="C676" s="47">
        <f t="shared" ref="C676:Y676" si="377">C554</f>
        <v>1.3558018598798565E-4</v>
      </c>
      <c r="D676" s="47">
        <f t="shared" si="377"/>
        <v>4.6052533978267524E-4</v>
      </c>
      <c r="E676" s="47">
        <f t="shared" si="377"/>
        <v>-1.0504410195226436E-4</v>
      </c>
      <c r="F676" s="47">
        <f t="shared" si="377"/>
        <v>1.7490006235256926E-4</v>
      </c>
      <c r="G676" s="47">
        <f t="shared" si="377"/>
        <v>1.8761560383227406E-4</v>
      </c>
      <c r="H676" s="47">
        <f t="shared" si="377"/>
        <v>2.0898420583221803E-4</v>
      </c>
      <c r="I676" s="47">
        <f t="shared" si="377"/>
        <v>5.0033810716741472E-4</v>
      </c>
      <c r="J676" s="47">
        <f t="shared" si="377"/>
        <v>2.2406918778991003E-4</v>
      </c>
      <c r="K676" s="47">
        <f t="shared" si="377"/>
        <v>-7.9487498253046681E-4</v>
      </c>
      <c r="L676" s="52">
        <f t="shared" si="377"/>
        <v>1.3831672964189369E-2</v>
      </c>
      <c r="M676" s="47">
        <f t="shared" si="377"/>
        <v>-3.777740931738311E-5</v>
      </c>
      <c r="N676" s="47">
        <f t="shared" si="377"/>
        <v>1.0604655244825039E-3</v>
      </c>
      <c r="O676" s="47">
        <f t="shared" si="377"/>
        <v>-2.7729898201646976E-4</v>
      </c>
      <c r="P676" s="47">
        <f t="shared" si="377"/>
        <v>2.7912718524988168E-4</v>
      </c>
      <c r="Q676" s="47">
        <f t="shared" si="377"/>
        <v>-8.0550841736232192E-4</v>
      </c>
      <c r="R676" s="47">
        <f t="shared" si="377"/>
        <v>7.6921526258693089E-4</v>
      </c>
      <c r="S676" s="47">
        <f t="shared" si="377"/>
        <v>-1.6275776827147042E-5</v>
      </c>
      <c r="T676" s="47">
        <f t="shared" si="377"/>
        <v>3.124105960397629E-4</v>
      </c>
      <c r="U676" s="47">
        <f t="shared" si="377"/>
        <v>9.9170908265508125E-4</v>
      </c>
      <c r="V676" s="47">
        <f t="shared" si="377"/>
        <v>1.0025464823345669E-4</v>
      </c>
      <c r="W676" s="47">
        <f t="shared" si="377"/>
        <v>3.686005599377521E-4</v>
      </c>
      <c r="X676" s="47">
        <f t="shared" si="377"/>
        <v>1.7530182359068354E-3</v>
      </c>
      <c r="Y676" s="47">
        <f t="shared" si="377"/>
        <v>-7.4124503752080913E-6</v>
      </c>
      <c r="Z676" s="39"/>
    </row>
    <row r="677" spans="1:26" x14ac:dyDescent="0.2">
      <c r="A677" s="46" t="s">
        <v>18</v>
      </c>
      <c r="B677" s="87">
        <f t="shared" si="368"/>
        <v>2.7861349079960969E-2</v>
      </c>
      <c r="C677" s="47">
        <f t="shared" ref="C677:Y677" si="378">C555</f>
        <v>1.5607964859423739E-4</v>
      </c>
      <c r="D677" s="47">
        <f t="shared" si="378"/>
        <v>2.0099666279888207E-4</v>
      </c>
      <c r="E677" s="47">
        <f t="shared" si="378"/>
        <v>8.8480702438900696E-6</v>
      </c>
      <c r="F677" s="47">
        <f t="shared" si="378"/>
        <v>1.2345077859449017E-4</v>
      </c>
      <c r="G677" s="47">
        <f t="shared" si="378"/>
        <v>2.4343073775708895E-4</v>
      </c>
      <c r="H677" s="47">
        <f t="shared" si="378"/>
        <v>1.3311415377631651E-4</v>
      </c>
      <c r="I677" s="47">
        <f t="shared" si="378"/>
        <v>1.759429597142825E-4</v>
      </c>
      <c r="J677" s="47">
        <f t="shared" si="378"/>
        <v>3.6394955260142944E-5</v>
      </c>
      <c r="K677" s="47">
        <f t="shared" si="378"/>
        <v>2.0126311218991643E-4</v>
      </c>
      <c r="L677" s="47">
        <f t="shared" si="378"/>
        <v>-3.777740931738311E-5</v>
      </c>
      <c r="M677" s="52">
        <f t="shared" si="378"/>
        <v>7.0858112594083048E-4</v>
      </c>
      <c r="N677" s="47">
        <f t="shared" si="378"/>
        <v>2.5758976905333558E-7</v>
      </c>
      <c r="O677" s="47">
        <f t="shared" si="378"/>
        <v>2.5266174095092041E-4</v>
      </c>
      <c r="P677" s="47">
        <f t="shared" si="378"/>
        <v>1.3859495940796198E-4</v>
      </c>
      <c r="Q677" s="47">
        <f t="shared" si="378"/>
        <v>-8.1525732071498192E-5</v>
      </c>
      <c r="R677" s="47">
        <f t="shared" si="378"/>
        <v>7.7134867161658517E-5</v>
      </c>
      <c r="S677" s="47">
        <f t="shared" si="378"/>
        <v>1.3464713380832315E-4</v>
      </c>
      <c r="T677" s="47">
        <f t="shared" si="378"/>
        <v>1.4699545476120639E-4</v>
      </c>
      <c r="U677" s="47">
        <f t="shared" si="378"/>
        <v>8.4014937640601012E-5</v>
      </c>
      <c r="V677" s="47">
        <f t="shared" si="378"/>
        <v>-2.6870965770102608E-4</v>
      </c>
      <c r="W677" s="47">
        <f t="shared" si="378"/>
        <v>3.4779437659383757E-5</v>
      </c>
      <c r="X677" s="47">
        <f t="shared" si="378"/>
        <v>-2.1071703961840949E-4</v>
      </c>
      <c r="Y677" s="47">
        <f t="shared" si="378"/>
        <v>3.760871120055063E-5</v>
      </c>
      <c r="Z677" s="39"/>
    </row>
    <row r="678" spans="1:26" x14ac:dyDescent="0.2">
      <c r="A678" s="46" t="s">
        <v>19</v>
      </c>
      <c r="B678" s="87">
        <f t="shared" si="368"/>
        <v>4.1833978020102604E-3</v>
      </c>
      <c r="C678" s="47">
        <f t="shared" ref="C678:Y678" si="379">C556</f>
        <v>-4.6745550565743045E-4</v>
      </c>
      <c r="D678" s="47">
        <f t="shared" si="379"/>
        <v>6.2501113383601765E-4</v>
      </c>
      <c r="E678" s="47">
        <f t="shared" si="379"/>
        <v>6.9742689958752794E-5</v>
      </c>
      <c r="F678" s="47">
        <f t="shared" si="379"/>
        <v>-5.5648116973115844E-4</v>
      </c>
      <c r="G678" s="47">
        <f t="shared" si="379"/>
        <v>-3.7337068850985328E-4</v>
      </c>
      <c r="H678" s="47">
        <f t="shared" si="379"/>
        <v>4.7524871122843433E-4</v>
      </c>
      <c r="I678" s="47">
        <f t="shared" si="379"/>
        <v>3.7149811031356845E-4</v>
      </c>
      <c r="J678" s="47">
        <f t="shared" si="379"/>
        <v>1.2297225898982577E-5</v>
      </c>
      <c r="K678" s="47">
        <f t="shared" si="379"/>
        <v>-1.5648916695514452E-3</v>
      </c>
      <c r="L678" s="47">
        <f t="shared" si="379"/>
        <v>1.0604655244825039E-3</v>
      </c>
      <c r="M678" s="47">
        <f t="shared" si="379"/>
        <v>2.5758976905333558E-7</v>
      </c>
      <c r="N678" s="52">
        <f t="shared" si="379"/>
        <v>3.5468673715560596E-2</v>
      </c>
      <c r="O678" s="47">
        <f t="shared" si="379"/>
        <v>9.2513794355281233E-5</v>
      </c>
      <c r="P678" s="47">
        <f t="shared" si="379"/>
        <v>-1.8221151600472622E-4</v>
      </c>
      <c r="Q678" s="47">
        <f t="shared" si="379"/>
        <v>-7.1186140628085742E-4</v>
      </c>
      <c r="R678" s="47">
        <f t="shared" si="379"/>
        <v>3.187239879493126E-3</v>
      </c>
      <c r="S678" s="47">
        <f t="shared" si="379"/>
        <v>-1.0474847804348793E-3</v>
      </c>
      <c r="T678" s="47">
        <f t="shared" si="379"/>
        <v>1.1014987098108092E-5</v>
      </c>
      <c r="U678" s="47">
        <f t="shared" si="379"/>
        <v>-5.0034817644994771E-4</v>
      </c>
      <c r="V678" s="47">
        <f t="shared" si="379"/>
        <v>-1.8765859605649265E-3</v>
      </c>
      <c r="W678" s="47">
        <f t="shared" si="379"/>
        <v>2.7470886949025684E-4</v>
      </c>
      <c r="X678" s="47">
        <f t="shared" si="379"/>
        <v>-1.383020864329573E-3</v>
      </c>
      <c r="Y678" s="47">
        <f t="shared" si="379"/>
        <v>1.6288497027229236E-5</v>
      </c>
      <c r="Z678" s="39"/>
    </row>
    <row r="679" spans="1:26" x14ac:dyDescent="0.2">
      <c r="A679" s="46" t="s">
        <v>20</v>
      </c>
      <c r="B679" s="87">
        <f t="shared" si="368"/>
        <v>1.2216414455635731E-2</v>
      </c>
      <c r="C679" s="47">
        <f t="shared" ref="C679:Y679" si="380">C557</f>
        <v>2.0790841419639748E-4</v>
      </c>
      <c r="D679" s="47">
        <f t="shared" si="380"/>
        <v>4.6107068477058269E-4</v>
      </c>
      <c r="E679" s="47">
        <f t="shared" si="380"/>
        <v>5.4717310215848165E-5</v>
      </c>
      <c r="F679" s="47">
        <f t="shared" si="380"/>
        <v>2.4972316991793815E-4</v>
      </c>
      <c r="G679" s="47">
        <f t="shared" si="380"/>
        <v>3.1275308303669458E-4</v>
      </c>
      <c r="H679" s="47">
        <f t="shared" si="380"/>
        <v>3.0294337806996858E-4</v>
      </c>
      <c r="I679" s="47">
        <f t="shared" si="380"/>
        <v>4.5979815171579182E-4</v>
      </c>
      <c r="J679" s="47">
        <f t="shared" si="380"/>
        <v>1.4605779866131197E-4</v>
      </c>
      <c r="K679" s="47">
        <f t="shared" si="380"/>
        <v>6.0253773730977248E-4</v>
      </c>
      <c r="L679" s="47">
        <f t="shared" si="380"/>
        <v>-2.7729898201646976E-4</v>
      </c>
      <c r="M679" s="47">
        <f t="shared" si="380"/>
        <v>2.5266174095092041E-4</v>
      </c>
      <c r="N679" s="47">
        <f t="shared" si="380"/>
        <v>9.2513794355281233E-5</v>
      </c>
      <c r="O679" s="52">
        <f t="shared" si="380"/>
        <v>2.6372804629468177E-3</v>
      </c>
      <c r="P679" s="47">
        <f t="shared" si="380"/>
        <v>2.9914454395084036E-4</v>
      </c>
      <c r="Q679" s="47">
        <f t="shared" si="380"/>
        <v>2.6498361595310731E-4</v>
      </c>
      <c r="R679" s="47">
        <f t="shared" si="380"/>
        <v>1.2288673495329618E-3</v>
      </c>
      <c r="S679" s="47">
        <f t="shared" si="380"/>
        <v>2.8760523477101884E-4</v>
      </c>
      <c r="T679" s="47">
        <f t="shared" si="380"/>
        <v>2.983932386235822E-4</v>
      </c>
      <c r="U679" s="47">
        <f t="shared" si="380"/>
        <v>4.2824067094369929E-4</v>
      </c>
      <c r="V679" s="47">
        <f t="shared" si="380"/>
        <v>6.4590184223638637E-4</v>
      </c>
      <c r="W679" s="47">
        <f t="shared" si="380"/>
        <v>-1.474198601859596E-4</v>
      </c>
      <c r="X679" s="47">
        <f t="shared" si="380"/>
        <v>-2.0678385904564139E-4</v>
      </c>
      <c r="Y679" s="47">
        <f t="shared" si="380"/>
        <v>2.1976403576344928E-5</v>
      </c>
      <c r="Z679" s="39"/>
    </row>
    <row r="680" spans="1:26" x14ac:dyDescent="0.2">
      <c r="A680" s="46" t="s">
        <v>21</v>
      </c>
      <c r="B680" s="87">
        <f t="shared" si="368"/>
        <v>1.6292593030293529E-2</v>
      </c>
      <c r="C680" s="47">
        <f t="shared" ref="C680:Y680" si="381">C558</f>
        <v>2.3740357485992108E-4</v>
      </c>
      <c r="D680" s="47">
        <f t="shared" si="381"/>
        <v>2.0119112234756581E-4</v>
      </c>
      <c r="E680" s="47">
        <f t="shared" si="381"/>
        <v>7.888245507223278E-5</v>
      </c>
      <c r="F680" s="47">
        <f t="shared" si="381"/>
        <v>1.9947733110612357E-4</v>
      </c>
      <c r="G680" s="47">
        <f t="shared" si="381"/>
        <v>2.7008231645272919E-4</v>
      </c>
      <c r="H680" s="47">
        <f t="shared" si="381"/>
        <v>2.4625232177382398E-4</v>
      </c>
      <c r="I680" s="47">
        <f t="shared" si="381"/>
        <v>1.9905379929868679E-4</v>
      </c>
      <c r="J680" s="47">
        <f t="shared" si="381"/>
        <v>1.3801630723790829E-4</v>
      </c>
      <c r="K680" s="47">
        <f t="shared" si="381"/>
        <v>2.481843601661117E-4</v>
      </c>
      <c r="L680" s="47">
        <f t="shared" si="381"/>
        <v>2.7912718524988168E-4</v>
      </c>
      <c r="M680" s="47">
        <f t="shared" si="381"/>
        <v>1.3859495940796198E-4</v>
      </c>
      <c r="N680" s="47">
        <f t="shared" si="381"/>
        <v>-1.8221151600472622E-4</v>
      </c>
      <c r="O680" s="47">
        <f t="shared" si="381"/>
        <v>2.9914454395084036E-4</v>
      </c>
      <c r="P680" s="52">
        <f t="shared" si="381"/>
        <v>6.8013227967382995E-4</v>
      </c>
      <c r="Q680" s="47">
        <f t="shared" si="381"/>
        <v>9.3143128669903643E-5</v>
      </c>
      <c r="R680" s="47">
        <f t="shared" si="381"/>
        <v>4.426998256791248E-4</v>
      </c>
      <c r="S680" s="47">
        <f t="shared" si="381"/>
        <v>1.1591484087705016E-4</v>
      </c>
      <c r="T680" s="47">
        <f t="shared" si="381"/>
        <v>3.2607110361353988E-4</v>
      </c>
      <c r="U680" s="47">
        <f t="shared" si="381"/>
        <v>3.2670213329268294E-4</v>
      </c>
      <c r="V680" s="47">
        <f t="shared" si="381"/>
        <v>2.793404203888252E-4</v>
      </c>
      <c r="W680" s="47">
        <f t="shared" si="381"/>
        <v>5.428920586444007E-8</v>
      </c>
      <c r="X680" s="47">
        <f t="shared" si="381"/>
        <v>2.731524088295192E-5</v>
      </c>
      <c r="Y680" s="47">
        <f t="shared" si="381"/>
        <v>2.8111771529238489E-5</v>
      </c>
      <c r="Z680" s="39"/>
    </row>
    <row r="681" spans="1:26" x14ac:dyDescent="0.2">
      <c r="A681" s="46" t="s">
        <v>22</v>
      </c>
      <c r="B681" s="87">
        <f t="shared" si="368"/>
        <v>8.8573851733685614E-3</v>
      </c>
      <c r="C681" s="47">
        <f t="shared" ref="C681:Y681" si="382">C559</f>
        <v>2.5085698528013351E-4</v>
      </c>
      <c r="D681" s="47">
        <f t="shared" si="382"/>
        <v>2.8788023995278666E-4</v>
      </c>
      <c r="E681" s="47">
        <f t="shared" si="382"/>
        <v>3.6547537471136164E-4</v>
      </c>
      <c r="F681" s="47">
        <f t="shared" si="382"/>
        <v>5.7766296100186412E-5</v>
      </c>
      <c r="G681" s="47">
        <f t="shared" si="382"/>
        <v>6.7696756826004953E-5</v>
      </c>
      <c r="H681" s="47">
        <f t="shared" si="382"/>
        <v>1.1265634352768729E-4</v>
      </c>
      <c r="I681" s="47">
        <f t="shared" si="382"/>
        <v>-2.2123035010565087E-4</v>
      </c>
      <c r="J681" s="47">
        <f t="shared" si="382"/>
        <v>5.9095926710577636E-5</v>
      </c>
      <c r="K681" s="47">
        <f t="shared" si="382"/>
        <v>-2.4144367134464515E-3</v>
      </c>
      <c r="L681" s="47">
        <f t="shared" si="382"/>
        <v>-8.0550841736232192E-4</v>
      </c>
      <c r="M681" s="47">
        <f t="shared" si="382"/>
        <v>-8.1525732071498192E-5</v>
      </c>
      <c r="N681" s="47">
        <f t="shared" si="382"/>
        <v>-7.1186140628085742E-4</v>
      </c>
      <c r="O681" s="47">
        <f t="shared" si="382"/>
        <v>2.6498361595310731E-4</v>
      </c>
      <c r="P681" s="47">
        <f t="shared" si="382"/>
        <v>9.3143128669903643E-5</v>
      </c>
      <c r="Q681" s="52">
        <f t="shared" si="382"/>
        <v>8.9135569315026177E-3</v>
      </c>
      <c r="R681" s="47">
        <f t="shared" si="382"/>
        <v>-2.2250023803331367E-4</v>
      </c>
      <c r="S681" s="47">
        <f t="shared" si="382"/>
        <v>5.0728979382221159E-4</v>
      </c>
      <c r="T681" s="47">
        <f t="shared" si="382"/>
        <v>1.7612135760419929E-4</v>
      </c>
      <c r="U681" s="47">
        <f t="shared" si="382"/>
        <v>5.1439569263133072E-4</v>
      </c>
      <c r="V681" s="47">
        <f t="shared" si="382"/>
        <v>1.3743264099947497E-3</v>
      </c>
      <c r="W681" s="47">
        <f t="shared" si="382"/>
        <v>3.9418480101513084E-5</v>
      </c>
      <c r="X681" s="47">
        <f t="shared" si="382"/>
        <v>-5.0123705271613048E-4</v>
      </c>
      <c r="Y681" s="47">
        <f t="shared" si="382"/>
        <v>-7.00318988156425E-5</v>
      </c>
      <c r="Z681" s="39"/>
    </row>
    <row r="682" spans="1:26" x14ac:dyDescent="0.2">
      <c r="A682" s="46" t="s">
        <v>23</v>
      </c>
      <c r="B682" s="87">
        <f t="shared" si="368"/>
        <v>-5.2965470458864339E-3</v>
      </c>
      <c r="C682" s="47">
        <f t="shared" ref="C682:Y682" si="383">C560</f>
        <v>1.395261834900743E-4</v>
      </c>
      <c r="D682" s="47">
        <f t="shared" si="383"/>
        <v>5.0675759349158112E-4</v>
      </c>
      <c r="E682" s="47">
        <f t="shared" si="383"/>
        <v>8.0268554993449196E-4</v>
      </c>
      <c r="F682" s="47">
        <f t="shared" si="383"/>
        <v>-9.9405896635031441E-5</v>
      </c>
      <c r="G682" s="47">
        <f t="shared" si="383"/>
        <v>-3.9287137413789276E-5</v>
      </c>
      <c r="H682" s="47">
        <f t="shared" si="383"/>
        <v>3.357464067298759E-4</v>
      </c>
      <c r="I682" s="47">
        <f t="shared" si="383"/>
        <v>1.5724876000997945E-3</v>
      </c>
      <c r="J682" s="47">
        <f t="shared" si="383"/>
        <v>-6.5050507747851504E-5</v>
      </c>
      <c r="K682" s="47">
        <f t="shared" si="383"/>
        <v>1.974723286687859E-4</v>
      </c>
      <c r="L682" s="47">
        <f t="shared" si="383"/>
        <v>7.6921526258693089E-4</v>
      </c>
      <c r="M682" s="47">
        <f t="shared" si="383"/>
        <v>7.7134867161658517E-5</v>
      </c>
      <c r="N682" s="47">
        <f t="shared" si="383"/>
        <v>3.187239879493126E-3</v>
      </c>
      <c r="O682" s="47">
        <f t="shared" si="383"/>
        <v>1.2288673495329618E-3</v>
      </c>
      <c r="P682" s="47">
        <f t="shared" si="383"/>
        <v>4.426998256791248E-4</v>
      </c>
      <c r="Q682" s="47">
        <f t="shared" si="383"/>
        <v>-2.2250023803331367E-4</v>
      </c>
      <c r="R682" s="52">
        <f t="shared" si="383"/>
        <v>1.9390791492200445E-2</v>
      </c>
      <c r="S682" s="47">
        <f t="shared" si="383"/>
        <v>1.9960160451229156E-4</v>
      </c>
      <c r="T682" s="47">
        <f t="shared" si="383"/>
        <v>2.2576140834848106E-4</v>
      </c>
      <c r="U682" s="47">
        <f t="shared" si="383"/>
        <v>8.2508823928017778E-4</v>
      </c>
      <c r="V682" s="47">
        <f t="shared" si="383"/>
        <v>-2.5000168329929089E-3</v>
      </c>
      <c r="W682" s="47">
        <f t="shared" si="383"/>
        <v>3.1606801953922535E-4</v>
      </c>
      <c r="X682" s="47">
        <f t="shared" si="383"/>
        <v>-7.197444485830594E-5</v>
      </c>
      <c r="Y682" s="47">
        <f t="shared" si="383"/>
        <v>8.4759684209651548E-5</v>
      </c>
      <c r="Z682" s="39"/>
    </row>
    <row r="683" spans="1:26" x14ac:dyDescent="0.2">
      <c r="A683" s="46" t="s">
        <v>24</v>
      </c>
      <c r="B683" s="87">
        <f t="shared" si="368"/>
        <v>2.2952218354927098E-2</v>
      </c>
      <c r="C683" s="47">
        <f t="shared" ref="C683:Y683" si="384">C561</f>
        <v>2.3535656749509845E-4</v>
      </c>
      <c r="D683" s="47">
        <f t="shared" si="384"/>
        <v>2.4496150306041632E-4</v>
      </c>
      <c r="E683" s="47">
        <f t="shared" si="384"/>
        <v>5.92985976997802E-5</v>
      </c>
      <c r="F683" s="47">
        <f t="shared" si="384"/>
        <v>7.4779480840097756E-5</v>
      </c>
      <c r="G683" s="47">
        <f t="shared" si="384"/>
        <v>1.272451030013517E-4</v>
      </c>
      <c r="H683" s="47">
        <f t="shared" si="384"/>
        <v>1.0022801296235661E-4</v>
      </c>
      <c r="I683" s="47">
        <f t="shared" si="384"/>
        <v>-1.1727023192006417E-4</v>
      </c>
      <c r="J683" s="47">
        <f t="shared" si="384"/>
        <v>-1.2501088650233944E-6</v>
      </c>
      <c r="K683" s="47">
        <f t="shared" si="384"/>
        <v>2.4455628364263401E-4</v>
      </c>
      <c r="L683" s="47">
        <f t="shared" si="384"/>
        <v>-1.6275776827147042E-5</v>
      </c>
      <c r="M683" s="47">
        <f t="shared" si="384"/>
        <v>1.3464713380832315E-4</v>
      </c>
      <c r="N683" s="47">
        <f t="shared" si="384"/>
        <v>-1.0474847804348793E-3</v>
      </c>
      <c r="O683" s="47">
        <f t="shared" si="384"/>
        <v>2.8760523477101884E-4</v>
      </c>
      <c r="P683" s="47">
        <f t="shared" si="384"/>
        <v>1.1591484087705016E-4</v>
      </c>
      <c r="Q683" s="47">
        <f t="shared" si="384"/>
        <v>5.0728979382221159E-4</v>
      </c>
      <c r="R683" s="47">
        <f t="shared" si="384"/>
        <v>1.9960160451229156E-4</v>
      </c>
      <c r="S683" s="52">
        <f t="shared" si="384"/>
        <v>1.8253100314265728E-3</v>
      </c>
      <c r="T683" s="47">
        <f t="shared" si="384"/>
        <v>1.5029816691548994E-4</v>
      </c>
      <c r="U683" s="47">
        <f t="shared" si="384"/>
        <v>1.2159335097204186E-5</v>
      </c>
      <c r="V683" s="47">
        <f t="shared" si="384"/>
        <v>3.5412124433414688E-4</v>
      </c>
      <c r="W683" s="47">
        <f t="shared" si="384"/>
        <v>-9.3481691017359891E-5</v>
      </c>
      <c r="X683" s="47">
        <f t="shared" si="384"/>
        <v>-1.7227626783044401E-5</v>
      </c>
      <c r="Y683" s="47">
        <f t="shared" si="384"/>
        <v>2.3757623506607449E-5</v>
      </c>
      <c r="Z683" s="39"/>
    </row>
    <row r="684" spans="1:26" x14ac:dyDescent="0.2">
      <c r="A684" s="46" t="s">
        <v>25</v>
      </c>
      <c r="B684" s="87">
        <f t="shared" si="368"/>
        <v>-2.5336660962159314E-2</v>
      </c>
      <c r="C684" s="47">
        <f t="shared" ref="C684:Y684" si="385">C562</f>
        <v>2.6841948096705117E-4</v>
      </c>
      <c r="D684" s="47">
        <f t="shared" si="385"/>
        <v>3.4037941929176627E-4</v>
      </c>
      <c r="E684" s="47">
        <f t="shared" si="385"/>
        <v>8.9113866253156811E-5</v>
      </c>
      <c r="F684" s="47">
        <f t="shared" si="385"/>
        <v>1.7497250541828423E-4</v>
      </c>
      <c r="G684" s="47">
        <f t="shared" si="385"/>
        <v>3.5866672155656195E-4</v>
      </c>
      <c r="H684" s="47">
        <f t="shared" si="385"/>
        <v>2.4433118137453673E-4</v>
      </c>
      <c r="I684" s="47">
        <f t="shared" si="385"/>
        <v>2.8752029226268474E-4</v>
      </c>
      <c r="J684" s="47">
        <f t="shared" si="385"/>
        <v>1.8274314504752547E-4</v>
      </c>
      <c r="K684" s="47">
        <f t="shared" si="385"/>
        <v>2.1745148816841682E-5</v>
      </c>
      <c r="L684" s="47">
        <f t="shared" si="385"/>
        <v>3.124105960397629E-4</v>
      </c>
      <c r="M684" s="47">
        <f t="shared" si="385"/>
        <v>1.4699545476120639E-4</v>
      </c>
      <c r="N684" s="47">
        <f t="shared" si="385"/>
        <v>1.1014987098108092E-5</v>
      </c>
      <c r="O684" s="47">
        <f t="shared" si="385"/>
        <v>2.983932386235822E-4</v>
      </c>
      <c r="P684" s="47">
        <f t="shared" si="385"/>
        <v>3.2607110361353988E-4</v>
      </c>
      <c r="Q684" s="47">
        <f t="shared" si="385"/>
        <v>1.7612135760419929E-4</v>
      </c>
      <c r="R684" s="47">
        <f t="shared" si="385"/>
        <v>2.2576140834848106E-4</v>
      </c>
      <c r="S684" s="47">
        <f t="shared" si="385"/>
        <v>1.5029816691548994E-4</v>
      </c>
      <c r="T684" s="52">
        <f t="shared" si="385"/>
        <v>9.2922214599120074E-4</v>
      </c>
      <c r="U684" s="47">
        <f t="shared" si="385"/>
        <v>2.8937106918028251E-4</v>
      </c>
      <c r="V684" s="47">
        <f t="shared" si="385"/>
        <v>3.9213743806932515E-5</v>
      </c>
      <c r="W684" s="47">
        <f t="shared" si="385"/>
        <v>-5.858587551975598E-5</v>
      </c>
      <c r="X684" s="47">
        <f t="shared" si="385"/>
        <v>-4.4534110747273484E-5</v>
      </c>
      <c r="Y684" s="47">
        <f t="shared" si="385"/>
        <v>7.7005885739706676E-5</v>
      </c>
      <c r="Z684" s="39"/>
    </row>
    <row r="685" spans="1:26" x14ac:dyDescent="0.2">
      <c r="A685" s="46" t="s">
        <v>26</v>
      </c>
      <c r="B685" s="87">
        <f t="shared" si="368"/>
        <v>1.1322198281298915E-2</v>
      </c>
      <c r="C685" s="47">
        <f t="shared" ref="C685:Y685" si="386">C563</f>
        <v>9.3722310007436139E-5</v>
      </c>
      <c r="D685" s="47">
        <f t="shared" si="386"/>
        <v>7.7775118314594226E-5</v>
      </c>
      <c r="E685" s="47">
        <f t="shared" si="386"/>
        <v>2.0117778472182967E-4</v>
      </c>
      <c r="F685" s="47">
        <f t="shared" si="386"/>
        <v>1.6987561950742534E-4</v>
      </c>
      <c r="G685" s="47">
        <f t="shared" si="386"/>
        <v>1.6332137019273963E-4</v>
      </c>
      <c r="H685" s="47">
        <f t="shared" si="386"/>
        <v>1.4907265191892017E-4</v>
      </c>
      <c r="I685" s="47">
        <f t="shared" si="386"/>
        <v>2.6045289537499869E-4</v>
      </c>
      <c r="J685" s="47">
        <f t="shared" si="386"/>
        <v>2.1018506080340687E-4</v>
      </c>
      <c r="K685" s="47">
        <f t="shared" si="386"/>
        <v>-5.8811039083941387E-4</v>
      </c>
      <c r="L685" s="47">
        <f t="shared" si="386"/>
        <v>9.9170908265508125E-4</v>
      </c>
      <c r="M685" s="47">
        <f t="shared" si="386"/>
        <v>8.4014937640601012E-5</v>
      </c>
      <c r="N685" s="47">
        <f t="shared" si="386"/>
        <v>-5.0034817644994771E-4</v>
      </c>
      <c r="O685" s="47">
        <f t="shared" si="386"/>
        <v>4.2824067094369929E-4</v>
      </c>
      <c r="P685" s="47">
        <f t="shared" si="386"/>
        <v>3.2670213329268294E-4</v>
      </c>
      <c r="Q685" s="47">
        <f t="shared" si="386"/>
        <v>5.1439569263133072E-4</v>
      </c>
      <c r="R685" s="47">
        <f t="shared" si="386"/>
        <v>8.2508823928017778E-4</v>
      </c>
      <c r="S685" s="47">
        <f t="shared" si="386"/>
        <v>1.2159335097204186E-5</v>
      </c>
      <c r="T685" s="47">
        <f t="shared" si="386"/>
        <v>2.8937106918028251E-4</v>
      </c>
      <c r="U685" s="52">
        <f t="shared" si="386"/>
        <v>3.231948189724468E-3</v>
      </c>
      <c r="V685" s="47">
        <f t="shared" si="386"/>
        <v>-1.6241250745131875E-5</v>
      </c>
      <c r="W685" s="47">
        <f t="shared" si="386"/>
        <v>-2.1343090954285485E-4</v>
      </c>
      <c r="X685" s="47">
        <f t="shared" si="386"/>
        <v>-4.7767539899147672E-5</v>
      </c>
      <c r="Y685" s="47">
        <f t="shared" si="386"/>
        <v>3.8012300115768982E-5</v>
      </c>
      <c r="Z685" s="39"/>
    </row>
    <row r="686" spans="1:26" x14ac:dyDescent="0.2">
      <c r="A686" s="46" t="s">
        <v>27</v>
      </c>
      <c r="B686" s="87">
        <f t="shared" si="368"/>
        <v>3.2581426771656663E-3</v>
      </c>
      <c r="C686" s="47">
        <f t="shared" ref="C686:Y686" si="387">C564</f>
        <v>-2.8027602635446758E-4</v>
      </c>
      <c r="D686" s="47">
        <f t="shared" si="387"/>
        <v>2.4398167854195409E-4</v>
      </c>
      <c r="E686" s="47">
        <f t="shared" si="387"/>
        <v>3.6165821445863435E-5</v>
      </c>
      <c r="F686" s="47">
        <f t="shared" si="387"/>
        <v>7.6461272465905888E-5</v>
      </c>
      <c r="G686" s="47">
        <f t="shared" si="387"/>
        <v>-1.6409483916998826E-4</v>
      </c>
      <c r="H686" s="47">
        <f t="shared" si="387"/>
        <v>-1.4770338688434496E-4</v>
      </c>
      <c r="I686" s="47">
        <f t="shared" si="387"/>
        <v>-5.477745656390895E-4</v>
      </c>
      <c r="J686" s="47">
        <f t="shared" si="387"/>
        <v>2.946868156513596E-5</v>
      </c>
      <c r="K686" s="47">
        <f t="shared" si="387"/>
        <v>-1.5525430874024856E-3</v>
      </c>
      <c r="L686" s="47">
        <f t="shared" si="387"/>
        <v>1.0025464823345669E-4</v>
      </c>
      <c r="M686" s="47">
        <f t="shared" si="387"/>
        <v>-2.6870965770102608E-4</v>
      </c>
      <c r="N686" s="47">
        <f t="shared" si="387"/>
        <v>-1.8765859605649265E-3</v>
      </c>
      <c r="O686" s="47">
        <f t="shared" si="387"/>
        <v>6.4590184223638637E-4</v>
      </c>
      <c r="P686" s="47">
        <f t="shared" si="387"/>
        <v>2.793404203888252E-4</v>
      </c>
      <c r="Q686" s="47">
        <f t="shared" si="387"/>
        <v>1.3743264099947497E-3</v>
      </c>
      <c r="R686" s="47">
        <f t="shared" si="387"/>
        <v>-2.5000168329929089E-3</v>
      </c>
      <c r="S686" s="47">
        <f t="shared" si="387"/>
        <v>3.5412124433414688E-4</v>
      </c>
      <c r="T686" s="47">
        <f t="shared" si="387"/>
        <v>3.9213743806932515E-5</v>
      </c>
      <c r="U686" s="47">
        <f t="shared" si="387"/>
        <v>-1.6241250745131875E-5</v>
      </c>
      <c r="V686" s="52">
        <f t="shared" si="387"/>
        <v>3.174055881283884E-2</v>
      </c>
      <c r="W686" s="47">
        <f t="shared" si="387"/>
        <v>-1.4765705453816696E-4</v>
      </c>
      <c r="X686" s="47">
        <f t="shared" si="387"/>
        <v>-1.045966420864604E-3</v>
      </c>
      <c r="Y686" s="47">
        <f t="shared" si="387"/>
        <v>3.0949870091148563E-5</v>
      </c>
      <c r="Z686" s="39"/>
    </row>
    <row r="687" spans="1:26" x14ac:dyDescent="0.2">
      <c r="A687" s="46" t="s">
        <v>28</v>
      </c>
      <c r="B687" s="87">
        <f t="shared" si="368"/>
        <v>0.12552143912918864</v>
      </c>
      <c r="C687" s="47">
        <f t="shared" ref="C687:Y687" si="388">C565</f>
        <v>-6.7023414765266519E-7</v>
      </c>
      <c r="D687" s="47">
        <f t="shared" si="388"/>
        <v>9.2335836121082963E-5</v>
      </c>
      <c r="E687" s="47">
        <f t="shared" si="388"/>
        <v>-6.814736763345792E-5</v>
      </c>
      <c r="F687" s="47">
        <f t="shared" si="388"/>
        <v>6.7324092397102835E-5</v>
      </c>
      <c r="G687" s="47">
        <f t="shared" si="388"/>
        <v>-2.9966425205091311E-6</v>
      </c>
      <c r="H687" s="47">
        <f t="shared" si="388"/>
        <v>3.7153470587526549E-5</v>
      </c>
      <c r="I687" s="47">
        <f t="shared" si="388"/>
        <v>-4.6875415009203815E-5</v>
      </c>
      <c r="J687" s="47">
        <f t="shared" si="388"/>
        <v>6.4562529567617608E-6</v>
      </c>
      <c r="K687" s="47">
        <f t="shared" si="388"/>
        <v>8.7100130759837802E-5</v>
      </c>
      <c r="L687" s="47">
        <f t="shared" si="388"/>
        <v>3.686005599377521E-4</v>
      </c>
      <c r="M687" s="47">
        <f t="shared" si="388"/>
        <v>3.4779437659383757E-5</v>
      </c>
      <c r="N687" s="47">
        <f t="shared" si="388"/>
        <v>2.7470886949025684E-4</v>
      </c>
      <c r="O687" s="47">
        <f t="shared" si="388"/>
        <v>-1.474198601859596E-4</v>
      </c>
      <c r="P687" s="47">
        <f t="shared" si="388"/>
        <v>5.428920586444007E-8</v>
      </c>
      <c r="Q687" s="47">
        <f t="shared" si="388"/>
        <v>3.9418480101513084E-5</v>
      </c>
      <c r="R687" s="47">
        <f t="shared" si="388"/>
        <v>3.1606801953922535E-4</v>
      </c>
      <c r="S687" s="47">
        <f t="shared" si="388"/>
        <v>-9.3481691017359891E-5</v>
      </c>
      <c r="T687" s="47">
        <f t="shared" si="388"/>
        <v>-5.858587551975598E-5</v>
      </c>
      <c r="U687" s="47">
        <f t="shared" si="388"/>
        <v>-2.1343090954285485E-4</v>
      </c>
      <c r="V687" s="47">
        <f t="shared" si="388"/>
        <v>-1.4765705453816696E-4</v>
      </c>
      <c r="W687" s="52">
        <f t="shared" si="388"/>
        <v>4.8824067067202071E-4</v>
      </c>
      <c r="X687" s="47">
        <f t="shared" si="388"/>
        <v>1.1173356246500808E-4</v>
      </c>
      <c r="Y687" s="47">
        <f t="shared" si="388"/>
        <v>7.7435381416341334E-8</v>
      </c>
      <c r="Z687" s="39"/>
    </row>
    <row r="688" spans="1:26" x14ac:dyDescent="0.2">
      <c r="A688" s="46" t="s">
        <v>29</v>
      </c>
      <c r="B688" s="87">
        <f t="shared" si="368"/>
        <v>5.9254095160563968E-3</v>
      </c>
      <c r="C688" s="47">
        <f t="shared" ref="C688:Y688" si="389">C566</f>
        <v>7.7054993442908325E-5</v>
      </c>
      <c r="D688" s="47">
        <f t="shared" si="389"/>
        <v>3.7015335241063254E-4</v>
      </c>
      <c r="E688" s="47">
        <f t="shared" si="389"/>
        <v>3.9916627907481715E-5</v>
      </c>
      <c r="F688" s="47">
        <f t="shared" si="389"/>
        <v>2.8494798713095003E-4</v>
      </c>
      <c r="G688" s="47">
        <f t="shared" si="389"/>
        <v>3.8910200518598408E-5</v>
      </c>
      <c r="H688" s="47">
        <f t="shared" si="389"/>
        <v>8.5371984334172405E-5</v>
      </c>
      <c r="I688" s="47">
        <f t="shared" si="389"/>
        <v>3.3890059835729877E-4</v>
      </c>
      <c r="J688" s="47">
        <f t="shared" si="389"/>
        <v>-1.4503519151262402E-4</v>
      </c>
      <c r="K688" s="47">
        <f t="shared" si="389"/>
        <v>2.843233557323745E-4</v>
      </c>
      <c r="L688" s="47">
        <f t="shared" si="389"/>
        <v>1.7530182359068354E-3</v>
      </c>
      <c r="M688" s="47">
        <f t="shared" si="389"/>
        <v>-2.1071703961840949E-4</v>
      </c>
      <c r="N688" s="47">
        <f t="shared" si="389"/>
        <v>-1.383020864329573E-3</v>
      </c>
      <c r="O688" s="47">
        <f t="shared" si="389"/>
        <v>-2.0678385904564139E-4</v>
      </c>
      <c r="P688" s="47">
        <f t="shared" si="389"/>
        <v>2.731524088295192E-5</v>
      </c>
      <c r="Q688" s="47">
        <f t="shared" si="389"/>
        <v>-5.0123705271613048E-4</v>
      </c>
      <c r="R688" s="47">
        <f t="shared" si="389"/>
        <v>-7.197444485830594E-5</v>
      </c>
      <c r="S688" s="47">
        <f t="shared" si="389"/>
        <v>-1.7227626783044401E-5</v>
      </c>
      <c r="T688" s="47">
        <f t="shared" si="389"/>
        <v>-4.4534110747273484E-5</v>
      </c>
      <c r="U688" s="47">
        <f t="shared" si="389"/>
        <v>-4.7767539899147672E-5</v>
      </c>
      <c r="V688" s="47">
        <f t="shared" si="389"/>
        <v>-1.045966420864604E-3</v>
      </c>
      <c r="W688" s="47">
        <f t="shared" si="389"/>
        <v>1.1173356246500808E-4</v>
      </c>
      <c r="X688" s="52">
        <f t="shared" si="389"/>
        <v>1.2882811551188434E-2</v>
      </c>
      <c r="Y688" s="47">
        <f t="shared" si="389"/>
        <v>1.9975959821525699E-6</v>
      </c>
      <c r="Z688" s="39"/>
    </row>
    <row r="689" spans="1:26" x14ac:dyDescent="0.2">
      <c r="A689" s="46" t="s">
        <v>30</v>
      </c>
      <c r="B689" s="87">
        <f t="shared" si="368"/>
        <v>0.65487989110773481</v>
      </c>
      <c r="C689" s="47">
        <f t="shared" ref="C689:Y689" si="390">C567</f>
        <v>1.7097935892514229E-5</v>
      </c>
      <c r="D689" s="47">
        <f t="shared" si="390"/>
        <v>4.3343736401038321E-5</v>
      </c>
      <c r="E689" s="47">
        <f t="shared" si="390"/>
        <v>2.0171449879367863E-5</v>
      </c>
      <c r="F689" s="47">
        <f t="shared" si="390"/>
        <v>3.3793393177677576E-5</v>
      </c>
      <c r="G689" s="47">
        <f t="shared" si="390"/>
        <v>5.6766456524592921E-5</v>
      </c>
      <c r="H689" s="47">
        <f t="shared" si="390"/>
        <v>2.8986340938747157E-5</v>
      </c>
      <c r="I689" s="47">
        <f t="shared" si="390"/>
        <v>6.6481534340414501E-5</v>
      </c>
      <c r="J689" s="47">
        <f t="shared" si="390"/>
        <v>2.3316523542186693E-5</v>
      </c>
      <c r="K689" s="47">
        <f t="shared" si="390"/>
        <v>1.6213793433879324E-7</v>
      </c>
      <c r="L689" s="47">
        <f t="shared" si="390"/>
        <v>-7.4124503752080913E-6</v>
      </c>
      <c r="M689" s="47">
        <f t="shared" si="390"/>
        <v>3.760871120055063E-5</v>
      </c>
      <c r="N689" s="47">
        <f t="shared" si="390"/>
        <v>1.6288497027229236E-5</v>
      </c>
      <c r="O689" s="47">
        <f t="shared" si="390"/>
        <v>2.1976403576344928E-5</v>
      </c>
      <c r="P689" s="47">
        <f t="shared" si="390"/>
        <v>2.8111771529238489E-5</v>
      </c>
      <c r="Q689" s="47">
        <f t="shared" si="390"/>
        <v>-7.00318988156425E-5</v>
      </c>
      <c r="R689" s="47">
        <f t="shared" si="390"/>
        <v>8.4759684209651548E-5</v>
      </c>
      <c r="S689" s="47">
        <f t="shared" si="390"/>
        <v>2.3757623506607449E-5</v>
      </c>
      <c r="T689" s="47">
        <f t="shared" si="390"/>
        <v>7.7005885739706676E-5</v>
      </c>
      <c r="U689" s="47">
        <f t="shared" si="390"/>
        <v>3.8012300115768982E-5</v>
      </c>
      <c r="V689" s="47">
        <f t="shared" si="390"/>
        <v>3.0949870091148563E-5</v>
      </c>
      <c r="W689" s="47">
        <f t="shared" si="390"/>
        <v>7.7435381416341334E-8</v>
      </c>
      <c r="X689" s="47">
        <f t="shared" si="390"/>
        <v>1.9975959821525699E-6</v>
      </c>
      <c r="Y689" s="52">
        <f t="shared" si="390"/>
        <v>8.1019780882623149E-5</v>
      </c>
      <c r="Z689" s="39"/>
    </row>
    <row r="690" spans="1:26" x14ac:dyDescent="0.2">
      <c r="A690" s="39"/>
      <c r="B690" s="39"/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</row>
    <row r="691" spans="1:26" x14ac:dyDescent="0.2">
      <c r="B691" s="19" t="s">
        <v>8</v>
      </c>
      <c r="C691" s="19" t="s">
        <v>9</v>
      </c>
      <c r="D691" s="19" t="s">
        <v>10</v>
      </c>
      <c r="E691" s="19" t="s">
        <v>11</v>
      </c>
      <c r="F691" s="19" t="s">
        <v>12</v>
      </c>
      <c r="G691" s="19" t="s">
        <v>13</v>
      </c>
      <c r="H691" s="19" t="s">
        <v>14</v>
      </c>
      <c r="I691" s="19" t="s">
        <v>15</v>
      </c>
      <c r="J691" s="19" t="s">
        <v>16</v>
      </c>
      <c r="K691" s="19" t="s">
        <v>17</v>
      </c>
      <c r="L691" s="19" t="s">
        <v>18</v>
      </c>
      <c r="M691" s="19" t="s">
        <v>19</v>
      </c>
      <c r="N691" s="19" t="s">
        <v>20</v>
      </c>
      <c r="O691" s="19" t="s">
        <v>21</v>
      </c>
      <c r="P691" s="19" t="s">
        <v>22</v>
      </c>
      <c r="Q691" s="19" t="s">
        <v>23</v>
      </c>
      <c r="R691" s="19" t="s">
        <v>24</v>
      </c>
      <c r="S691" s="19" t="s">
        <v>25</v>
      </c>
      <c r="T691" s="19" t="s">
        <v>26</v>
      </c>
      <c r="U691" s="19" t="s">
        <v>27</v>
      </c>
      <c r="V691" s="19" t="s">
        <v>28</v>
      </c>
      <c r="W691" s="19" t="s">
        <v>29</v>
      </c>
      <c r="X691" s="19" t="s">
        <v>30</v>
      </c>
      <c r="Y691" s="39"/>
    </row>
    <row r="692" spans="1:26" x14ac:dyDescent="0.2">
      <c r="A692" s="46" t="s">
        <v>8</v>
      </c>
      <c r="B692" s="52">
        <f>$B667*C$666*C667</f>
        <v>2.1781582939206541E-6</v>
      </c>
      <c r="C692" s="47">
        <f t="shared" ref="C692:X692" si="391">$B667*D$666*D667</f>
        <v>-1.574353719606189E-7</v>
      </c>
      <c r="D692" s="47">
        <f t="shared" si="391"/>
        <v>2.6731398663916903E-7</v>
      </c>
      <c r="E692" s="47">
        <f t="shared" si="391"/>
        <v>-1.0426184246218483E-7</v>
      </c>
      <c r="F692" s="47">
        <f t="shared" si="391"/>
        <v>-7.9282690176423454E-7</v>
      </c>
      <c r="G692" s="47">
        <f t="shared" si="391"/>
        <v>2.3681182595399599E-7</v>
      </c>
      <c r="H692" s="47">
        <f t="shared" si="391"/>
        <v>1.4152182030838638E-7</v>
      </c>
      <c r="I692" s="47">
        <f t="shared" si="391"/>
        <v>4.2714339257422944E-7</v>
      </c>
      <c r="J692" s="47">
        <f t="shared" si="391"/>
        <v>7.9930807495729014E-8</v>
      </c>
      <c r="K692" s="47">
        <f t="shared" si="391"/>
        <v>2.0195551011063154E-8</v>
      </c>
      <c r="L692" s="47">
        <f t="shared" si="391"/>
        <v>3.1012670369621221E-7</v>
      </c>
      <c r="M692" s="47">
        <f t="shared" si="391"/>
        <v>-1.3946337984820835E-7</v>
      </c>
      <c r="N692" s="47">
        <f t="shared" si="391"/>
        <v>1.8113674820910298E-7</v>
      </c>
      <c r="O692" s="47">
        <f t="shared" si="391"/>
        <v>2.7584696288813105E-7</v>
      </c>
      <c r="P692" s="47">
        <f t="shared" si="391"/>
        <v>1.584610292538247E-7</v>
      </c>
      <c r="Q692" s="47">
        <f t="shared" si="391"/>
        <v>-5.2703479939098443E-8</v>
      </c>
      <c r="R692" s="47">
        <f t="shared" si="391"/>
        <v>3.8524918737408543E-7</v>
      </c>
      <c r="S692" s="47">
        <f t="shared" si="391"/>
        <v>-4.8501386640544431E-7</v>
      </c>
      <c r="T692" s="47">
        <f t="shared" si="391"/>
        <v>7.5677100370867938E-8</v>
      </c>
      <c r="U692" s="47">
        <f t="shared" si="391"/>
        <v>-6.5124858547998431E-8</v>
      </c>
      <c r="V692" s="47">
        <f t="shared" si="391"/>
        <v>-5.9997783095801738E-9</v>
      </c>
      <c r="W692" s="47">
        <f t="shared" si="391"/>
        <v>3.2561912227111664E-8</v>
      </c>
      <c r="X692" s="47">
        <f t="shared" si="391"/>
        <v>7.9853890944103964E-7</v>
      </c>
      <c r="Y692" s="39"/>
    </row>
    <row r="693" spans="1:26" x14ac:dyDescent="0.2">
      <c r="A693" s="46" t="s">
        <v>9</v>
      </c>
      <c r="B693" s="47">
        <f t="shared" ref="B693:X693" si="392">$B668*C$666*C668</f>
        <v>-1.574353719606189E-7</v>
      </c>
      <c r="C693" s="52">
        <f t="shared" si="392"/>
        <v>1.6421110812093384E-7</v>
      </c>
      <c r="D693" s="47">
        <f t="shared" si="392"/>
        <v>6.0530194569320625E-10</v>
      </c>
      <c r="E693" s="47">
        <f t="shared" si="392"/>
        <v>2.0469928437649391E-8</v>
      </c>
      <c r="F693" s="47">
        <f t="shared" si="392"/>
        <v>1.3472409743745119E-7</v>
      </c>
      <c r="G693" s="47">
        <f t="shared" si="392"/>
        <v>-5.7362134188988672E-8</v>
      </c>
      <c r="H693" s="47">
        <f t="shared" si="392"/>
        <v>-2.6873569137830787E-8</v>
      </c>
      <c r="I693" s="47">
        <f t="shared" si="392"/>
        <v>-6.2795011829067472E-8</v>
      </c>
      <c r="J693" s="47">
        <f t="shared" si="392"/>
        <v>-2.3632355890190742E-8</v>
      </c>
      <c r="K693" s="47">
        <f t="shared" si="392"/>
        <v>-1.0008053101318287E-8</v>
      </c>
      <c r="L693" s="47">
        <f t="shared" si="392"/>
        <v>-5.8266417862469214E-8</v>
      </c>
      <c r="M693" s="47">
        <f t="shared" si="392"/>
        <v>-2.7204719251344415E-8</v>
      </c>
      <c r="N693" s="47">
        <f t="shared" si="392"/>
        <v>-5.8605530184373382E-8</v>
      </c>
      <c r="O693" s="47">
        <f t="shared" si="392"/>
        <v>-3.4105651774409188E-8</v>
      </c>
      <c r="P693" s="47">
        <f t="shared" si="392"/>
        <v>-2.6530456179310214E-8</v>
      </c>
      <c r="Q693" s="47">
        <f t="shared" si="392"/>
        <v>2.7926752103309134E-8</v>
      </c>
      <c r="R693" s="47">
        <f t="shared" si="392"/>
        <v>-5.8499187707993266E-8</v>
      </c>
      <c r="S693" s="47">
        <f t="shared" si="392"/>
        <v>8.9730482636760087E-8</v>
      </c>
      <c r="T693" s="47">
        <f t="shared" si="392"/>
        <v>-9.1621788965510427E-9</v>
      </c>
      <c r="U693" s="47">
        <f t="shared" si="392"/>
        <v>-8.270935690788225E-9</v>
      </c>
      <c r="V693" s="47">
        <f t="shared" si="392"/>
        <v>-1.2059117497826362E-7</v>
      </c>
      <c r="W693" s="47">
        <f t="shared" si="392"/>
        <v>-2.2820617320680745E-8</v>
      </c>
      <c r="X693" s="47">
        <f t="shared" si="392"/>
        <v>-2.9533528168084014E-7</v>
      </c>
      <c r="Y693" s="39"/>
      <c r="Z693" s="39"/>
    </row>
    <row r="694" spans="1:26" x14ac:dyDescent="0.2">
      <c r="A694" s="46" t="s">
        <v>10</v>
      </c>
      <c r="B694" s="47">
        <f t="shared" ref="B694:X694" si="393">$B669*C$666*C669</f>
        <v>2.6731398663916903E-7</v>
      </c>
      <c r="C694" s="47">
        <f t="shared" si="393"/>
        <v>6.0530194569320625E-10</v>
      </c>
      <c r="D694" s="52">
        <f t="shared" si="393"/>
        <v>2.1345037081186583E-6</v>
      </c>
      <c r="E694" s="47">
        <f t="shared" si="393"/>
        <v>-1.7600622370894077E-8</v>
      </c>
      <c r="F694" s="47">
        <f t="shared" si="393"/>
        <v>-8.4821472449507634E-8</v>
      </c>
      <c r="G694" s="47">
        <f t="shared" si="393"/>
        <v>7.5225948712226871E-8</v>
      </c>
      <c r="H694" s="47">
        <f t="shared" si="393"/>
        <v>5.584278078633793E-8</v>
      </c>
      <c r="I694" s="47">
        <f t="shared" si="393"/>
        <v>-5.7445324886470742E-8</v>
      </c>
      <c r="J694" s="47">
        <f t="shared" si="393"/>
        <v>-2.4018184443957267E-8</v>
      </c>
      <c r="K694" s="47">
        <f t="shared" si="393"/>
        <v>-9.7640783843061776E-9</v>
      </c>
      <c r="L694" s="47">
        <f t="shared" si="393"/>
        <v>1.0970882139451962E-8</v>
      </c>
      <c r="M694" s="47">
        <f t="shared" si="393"/>
        <v>1.2984304862690824E-8</v>
      </c>
      <c r="N694" s="47">
        <f t="shared" si="393"/>
        <v>2.9748107655322479E-8</v>
      </c>
      <c r="O694" s="47">
        <f t="shared" si="393"/>
        <v>5.7195449075129213E-8</v>
      </c>
      <c r="P694" s="47">
        <f t="shared" si="393"/>
        <v>1.4406367754404887E-7</v>
      </c>
      <c r="Q694" s="47">
        <f t="shared" si="393"/>
        <v>-1.8920348214939142E-7</v>
      </c>
      <c r="R694" s="47">
        <f t="shared" si="393"/>
        <v>6.0570329488613677E-8</v>
      </c>
      <c r="S694" s="47">
        <f t="shared" si="393"/>
        <v>-1.0048136177221574E-7</v>
      </c>
      <c r="T694" s="47">
        <f t="shared" si="393"/>
        <v>1.0136817410363571E-7</v>
      </c>
      <c r="U694" s="47">
        <f t="shared" si="393"/>
        <v>5.2439588898103705E-9</v>
      </c>
      <c r="V694" s="47">
        <f t="shared" si="393"/>
        <v>-3.8067805406462626E-7</v>
      </c>
      <c r="W694" s="47">
        <f t="shared" si="393"/>
        <v>1.0525992646388526E-8</v>
      </c>
      <c r="X694" s="47">
        <f t="shared" si="393"/>
        <v>5.8788126030080206E-7</v>
      </c>
      <c r="Y694" s="39"/>
      <c r="Z694" s="39"/>
    </row>
    <row r="695" spans="1:26" x14ac:dyDescent="0.2">
      <c r="A695" s="46" t="s">
        <v>11</v>
      </c>
      <c r="B695" s="47">
        <f t="shared" ref="B695:X695" si="394">$B670*C$666*C670</f>
        <v>-1.0426184246218483E-7</v>
      </c>
      <c r="C695" s="47">
        <f t="shared" si="394"/>
        <v>2.0469928437649391E-8</v>
      </c>
      <c r="D695" s="47">
        <f t="shared" si="394"/>
        <v>-1.7600622370894077E-8</v>
      </c>
      <c r="E695" s="52">
        <f t="shared" si="394"/>
        <v>6.0256294715102538E-8</v>
      </c>
      <c r="F695" s="47">
        <f t="shared" si="394"/>
        <v>7.2446241267355692E-8</v>
      </c>
      <c r="G695" s="47">
        <f t="shared" si="394"/>
        <v>-3.2115781347212994E-8</v>
      </c>
      <c r="H695" s="47">
        <f t="shared" si="394"/>
        <v>-1.2722229830843315E-8</v>
      </c>
      <c r="I695" s="47">
        <f t="shared" si="394"/>
        <v>-4.2732638095252078E-8</v>
      </c>
      <c r="J695" s="47">
        <f t="shared" si="394"/>
        <v>-1.4385108906570464E-8</v>
      </c>
      <c r="K695" s="47">
        <f t="shared" si="394"/>
        <v>-2.798061641626446E-9</v>
      </c>
      <c r="L695" s="47">
        <f t="shared" si="394"/>
        <v>-2.6344778399490335E-8</v>
      </c>
      <c r="M695" s="47">
        <f t="shared" si="394"/>
        <v>1.7831103133833819E-8</v>
      </c>
      <c r="N695" s="47">
        <f t="shared" si="394"/>
        <v>-2.3366903884738194E-8</v>
      </c>
      <c r="O695" s="47">
        <f t="shared" si="394"/>
        <v>-2.4893291991227879E-8</v>
      </c>
      <c r="P695" s="47">
        <f t="shared" si="394"/>
        <v>-3.919030358712781E-9</v>
      </c>
      <c r="Q695" s="47">
        <f t="shared" si="394"/>
        <v>-4.0327709500289003E-9</v>
      </c>
      <c r="R695" s="47">
        <f t="shared" si="394"/>
        <v>-1.3146365043892555E-8</v>
      </c>
      <c r="S695" s="47">
        <f t="shared" si="394"/>
        <v>3.3956096987165291E-8</v>
      </c>
      <c r="T695" s="47">
        <f t="shared" si="394"/>
        <v>-1.4731955034954407E-8</v>
      </c>
      <c r="U695" s="47">
        <f t="shared" si="394"/>
        <v>-1.9081398197791817E-9</v>
      </c>
      <c r="V695" s="47">
        <f t="shared" si="394"/>
        <v>-6.4727225570629133E-8</v>
      </c>
      <c r="W695" s="47">
        <f t="shared" si="394"/>
        <v>-1.2932501543818277E-8</v>
      </c>
      <c r="X695" s="47">
        <f t="shared" si="394"/>
        <v>-1.6950871482879435E-7</v>
      </c>
      <c r="Y695" s="39"/>
      <c r="Z695" s="39"/>
    </row>
    <row r="696" spans="1:26" x14ac:dyDescent="0.2">
      <c r="A696" s="46" t="s">
        <v>12</v>
      </c>
      <c r="B696" s="47">
        <f t="shared" ref="B696:X696" si="395">$B671*C$666*C671</f>
        <v>-7.9282690176423454E-7</v>
      </c>
      <c r="C696" s="47">
        <f t="shared" si="395"/>
        <v>1.3472409743745119E-7</v>
      </c>
      <c r="D696" s="47">
        <f t="shared" si="395"/>
        <v>-8.4821472449507634E-8</v>
      </c>
      <c r="E696" s="47">
        <f t="shared" si="395"/>
        <v>7.2446241267355692E-8</v>
      </c>
      <c r="F696" s="52">
        <f t="shared" si="395"/>
        <v>1.2058988135886568E-6</v>
      </c>
      <c r="G696" s="47">
        <f t="shared" si="395"/>
        <v>-1.707063893082143E-7</v>
      </c>
      <c r="H696" s="47">
        <f t="shared" si="395"/>
        <v>-1.2160777283092112E-7</v>
      </c>
      <c r="I696" s="47">
        <f t="shared" si="395"/>
        <v>-2.7636282138209671E-7</v>
      </c>
      <c r="J696" s="47">
        <f t="shared" si="395"/>
        <v>-8.9170984098086561E-9</v>
      </c>
      <c r="K696" s="47">
        <f t="shared" si="395"/>
        <v>-1.6749387007957581E-8</v>
      </c>
      <c r="L696" s="47">
        <f t="shared" si="395"/>
        <v>-2.8989370193545942E-7</v>
      </c>
      <c r="M696" s="47">
        <f t="shared" si="395"/>
        <v>6.6762195134354968E-8</v>
      </c>
      <c r="N696" s="47">
        <f t="shared" si="395"/>
        <v>-1.6330766944269638E-7</v>
      </c>
      <c r="O696" s="47">
        <f t="shared" si="395"/>
        <v>-1.8808215084788339E-7</v>
      </c>
      <c r="P696" s="47">
        <f t="shared" si="395"/>
        <v>-2.5629174463142872E-8</v>
      </c>
      <c r="Q696" s="47">
        <f t="shared" si="395"/>
        <v>-8.8941498730687776E-9</v>
      </c>
      <c r="R696" s="47">
        <f t="shared" si="395"/>
        <v>-1.2483229869056435E-7</v>
      </c>
      <c r="S696" s="47">
        <f t="shared" si="395"/>
        <v>3.8842009164284951E-7</v>
      </c>
      <c r="T696" s="47">
        <f t="shared" si="395"/>
        <v>-7.9037827493757307E-8</v>
      </c>
      <c r="U696" s="47">
        <f t="shared" si="395"/>
        <v>2.2852106765031935E-8</v>
      </c>
      <c r="V696" s="47">
        <f t="shared" si="395"/>
        <v>1.6077335355371541E-8</v>
      </c>
      <c r="W696" s="47">
        <f t="shared" si="395"/>
        <v>-9.8546921693086337E-9</v>
      </c>
      <c r="X696" s="47">
        <f t="shared" si="395"/>
        <v>-1.588966217499181E-6</v>
      </c>
      <c r="Y696" s="39"/>
      <c r="Z696" s="39"/>
    </row>
    <row r="697" spans="1:26" x14ac:dyDescent="0.2">
      <c r="A697" s="46" t="s">
        <v>13</v>
      </c>
      <c r="B697" s="47">
        <f t="shared" ref="B697:X697" si="396">$B672*C$666*C672</f>
        <v>2.3681182595399599E-7</v>
      </c>
      <c r="C697" s="47">
        <f t="shared" si="396"/>
        <v>-5.7362134188988672E-8</v>
      </c>
      <c r="D697" s="47">
        <f t="shared" si="396"/>
        <v>7.5225948712226871E-8</v>
      </c>
      <c r="E697" s="47">
        <f t="shared" si="396"/>
        <v>-3.2115781347212994E-8</v>
      </c>
      <c r="F697" s="47">
        <f t="shared" si="396"/>
        <v>-1.707063893082143E-7</v>
      </c>
      <c r="G697" s="52">
        <f t="shared" si="396"/>
        <v>2.0050213698935531E-7</v>
      </c>
      <c r="H697" s="47">
        <f t="shared" si="396"/>
        <v>4.6789660603696318E-8</v>
      </c>
      <c r="I697" s="47">
        <f t="shared" si="396"/>
        <v>1.1755893618393543E-7</v>
      </c>
      <c r="J697" s="47">
        <f t="shared" si="396"/>
        <v>-1.8658878781148176E-8</v>
      </c>
      <c r="K697" s="47">
        <f t="shared" si="396"/>
        <v>8.4198219860647858E-9</v>
      </c>
      <c r="L697" s="47">
        <f t="shared" si="396"/>
        <v>7.1539694809051493E-8</v>
      </c>
      <c r="M697" s="47">
        <f t="shared" si="396"/>
        <v>3.8350481192783515E-8</v>
      </c>
      <c r="N697" s="47">
        <f t="shared" si="396"/>
        <v>7.1388117185766982E-8</v>
      </c>
      <c r="O697" s="47">
        <f t="shared" si="396"/>
        <v>7.7391140921152883E-8</v>
      </c>
      <c r="P697" s="47">
        <f t="shared" si="396"/>
        <v>1.9247835039676947E-8</v>
      </c>
      <c r="Q697" s="47">
        <f t="shared" si="396"/>
        <v>-3.4302432104861359E-8</v>
      </c>
      <c r="R697" s="47">
        <f t="shared" si="396"/>
        <v>4.4374604281552023E-8</v>
      </c>
      <c r="S697" s="47">
        <f t="shared" si="396"/>
        <v>-1.1941227727075462E-7</v>
      </c>
      <c r="T697" s="47">
        <f t="shared" si="396"/>
        <v>3.2557379319944742E-8</v>
      </c>
      <c r="U697" s="47">
        <f t="shared" si="396"/>
        <v>-9.2828484070327747E-9</v>
      </c>
      <c r="V697" s="47">
        <f t="shared" si="396"/>
        <v>8.9957629787711095E-8</v>
      </c>
      <c r="W697" s="47">
        <f t="shared" si="396"/>
        <v>9.7578570704407599E-9</v>
      </c>
      <c r="X697" s="47">
        <f t="shared" si="396"/>
        <v>3.6616409550565519E-7</v>
      </c>
      <c r="Y697" s="39"/>
      <c r="Z697" s="39"/>
    </row>
    <row r="698" spans="1:26" x14ac:dyDescent="0.2">
      <c r="A698" s="46" t="s">
        <v>14</v>
      </c>
      <c r="B698" s="47">
        <f t="shared" ref="B698:X698" si="397">$B673*C$666*C673</f>
        <v>1.4152182030838638E-7</v>
      </c>
      <c r="C698" s="47">
        <f t="shared" si="397"/>
        <v>-2.6873569137830787E-8</v>
      </c>
      <c r="D698" s="47">
        <f t="shared" si="397"/>
        <v>5.584278078633793E-8</v>
      </c>
      <c r="E698" s="47">
        <f t="shared" si="397"/>
        <v>-1.2722229830843315E-8</v>
      </c>
      <c r="F698" s="47">
        <f t="shared" si="397"/>
        <v>-1.2160777283092112E-7</v>
      </c>
      <c r="G698" s="47">
        <f t="shared" si="397"/>
        <v>4.6789660603696318E-8</v>
      </c>
      <c r="H698" s="52">
        <f t="shared" si="397"/>
        <v>2.0012396033205053E-7</v>
      </c>
      <c r="I698" s="47">
        <f t="shared" si="397"/>
        <v>5.1517883631806049E-8</v>
      </c>
      <c r="J698" s="47">
        <f t="shared" si="397"/>
        <v>1.7598178155859656E-9</v>
      </c>
      <c r="K698" s="47">
        <f t="shared" si="397"/>
        <v>9.6292624901840188E-9</v>
      </c>
      <c r="L698" s="47">
        <f t="shared" si="397"/>
        <v>4.5168403525399791E-8</v>
      </c>
      <c r="M698" s="47">
        <f t="shared" si="397"/>
        <v>1.4320114105823006E-8</v>
      </c>
      <c r="N698" s="47">
        <f t="shared" si="397"/>
        <v>5.1757308634840061E-8</v>
      </c>
      <c r="O698" s="47">
        <f t="shared" si="397"/>
        <v>2.9882806760845957E-8</v>
      </c>
      <c r="P698" s="47">
        <f t="shared" si="397"/>
        <v>-1.8055559184295018E-8</v>
      </c>
      <c r="Q698" s="47">
        <f t="shared" si="397"/>
        <v>-7.6743352872032179E-8</v>
      </c>
      <c r="R698" s="47">
        <f t="shared" si="397"/>
        <v>-2.4801226385073136E-8</v>
      </c>
      <c r="S698" s="47">
        <f t="shared" si="397"/>
        <v>-6.7124117185259288E-8</v>
      </c>
      <c r="T698" s="47">
        <f t="shared" si="397"/>
        <v>2.7171940293639933E-8</v>
      </c>
      <c r="U698" s="47">
        <f t="shared" si="397"/>
        <v>-1.6444954165145585E-8</v>
      </c>
      <c r="V698" s="47">
        <f t="shared" si="397"/>
        <v>-5.4215534193997244E-8</v>
      </c>
      <c r="W698" s="47">
        <f t="shared" si="397"/>
        <v>1.8503394654952742E-8</v>
      </c>
      <c r="X698" s="47">
        <f t="shared" si="397"/>
        <v>4.0116533181483107E-7</v>
      </c>
      <c r="Y698" s="39"/>
      <c r="Z698" s="39"/>
    </row>
    <row r="699" spans="1:26" x14ac:dyDescent="0.2">
      <c r="A699" s="46" t="s">
        <v>15</v>
      </c>
      <c r="B699" s="47">
        <f t="shared" ref="B699:X699" si="398">$B674*C$666*C674</f>
        <v>4.2714339257422944E-7</v>
      </c>
      <c r="C699" s="47">
        <f t="shared" si="398"/>
        <v>-6.2795011829067472E-8</v>
      </c>
      <c r="D699" s="47">
        <f t="shared" si="398"/>
        <v>-5.7445324886470742E-8</v>
      </c>
      <c r="E699" s="47">
        <f t="shared" si="398"/>
        <v>-4.2732638095252078E-8</v>
      </c>
      <c r="F699" s="47">
        <f t="shared" si="398"/>
        <v>-2.7636282138209671E-7</v>
      </c>
      <c r="G699" s="47">
        <f t="shared" si="398"/>
        <v>1.1755893618393543E-7</v>
      </c>
      <c r="H699" s="47">
        <f t="shared" si="398"/>
        <v>5.1517883631806049E-8</v>
      </c>
      <c r="I699" s="52">
        <f t="shared" si="398"/>
        <v>1.2870669984593558E-6</v>
      </c>
      <c r="J699" s="47">
        <f t="shared" si="398"/>
        <v>2.5075869091947853E-9</v>
      </c>
      <c r="K699" s="47">
        <f t="shared" si="398"/>
        <v>2.1703328535814048E-8</v>
      </c>
      <c r="L699" s="47">
        <f t="shared" si="398"/>
        <v>4.7023916497085472E-8</v>
      </c>
      <c r="M699" s="47">
        <f t="shared" si="398"/>
        <v>2.3856777546291716E-9</v>
      </c>
      <c r="N699" s="47">
        <f t="shared" si="398"/>
        <v>8.2745421973650102E-8</v>
      </c>
      <c r="O699" s="47">
        <f t="shared" si="398"/>
        <v>1.0427881294921856E-7</v>
      </c>
      <c r="P699" s="47">
        <f t="shared" si="398"/>
        <v>2.4273843316230886E-8</v>
      </c>
      <c r="Q699" s="47">
        <f t="shared" si="398"/>
        <v>1.59778739620165E-8</v>
      </c>
      <c r="R699" s="47">
        <f t="shared" si="398"/>
        <v>-1.3306013749253876E-9</v>
      </c>
      <c r="S699" s="47">
        <f t="shared" si="398"/>
        <v>-2.1471675792873356E-7</v>
      </c>
      <c r="T699" s="47">
        <f t="shared" si="398"/>
        <v>1.1035907888659874E-7</v>
      </c>
      <c r="U699" s="47">
        <f t="shared" si="398"/>
        <v>4.4525240140405379E-9</v>
      </c>
      <c r="V699" s="47">
        <f t="shared" si="398"/>
        <v>3.7581482991761806E-8</v>
      </c>
      <c r="W699" s="47">
        <f t="shared" si="398"/>
        <v>-3.9853569883336309E-8</v>
      </c>
      <c r="X699" s="47">
        <f t="shared" si="398"/>
        <v>7.0811031274300139E-7</v>
      </c>
      <c r="Y699" s="39"/>
      <c r="Z699" s="39"/>
    </row>
    <row r="700" spans="1:26" x14ac:dyDescent="0.2">
      <c r="A700" s="46" t="s">
        <v>16</v>
      </c>
      <c r="B700" s="47">
        <f t="shared" ref="B700:X700" si="399">$B675*C$666*C675</f>
        <v>7.9930807495729014E-8</v>
      </c>
      <c r="C700" s="47">
        <f t="shared" si="399"/>
        <v>-2.3632355890190742E-8</v>
      </c>
      <c r="D700" s="47">
        <f t="shared" si="399"/>
        <v>-2.4018184443957267E-8</v>
      </c>
      <c r="E700" s="47">
        <f t="shared" si="399"/>
        <v>-1.4385108906570464E-8</v>
      </c>
      <c r="F700" s="47">
        <f t="shared" si="399"/>
        <v>-8.9170984098086561E-9</v>
      </c>
      <c r="G700" s="47">
        <f t="shared" si="399"/>
        <v>-1.8658878781148176E-8</v>
      </c>
      <c r="H700" s="47">
        <f t="shared" si="399"/>
        <v>1.7598178155859656E-9</v>
      </c>
      <c r="I700" s="47">
        <f t="shared" si="399"/>
        <v>2.5075869091947853E-9</v>
      </c>
      <c r="J700" s="52">
        <f t="shared" si="399"/>
        <v>5.0548942073592363E-7</v>
      </c>
      <c r="K700" s="47">
        <f t="shared" si="399"/>
        <v>-8.9373663547459895E-9</v>
      </c>
      <c r="L700" s="47">
        <f t="shared" si="399"/>
        <v>3.0186191243888666E-8</v>
      </c>
      <c r="M700" s="47">
        <f t="shared" si="399"/>
        <v>-3.5241585271838683E-8</v>
      </c>
      <c r="N700" s="47">
        <f t="shared" si="399"/>
        <v>3.9625066489160965E-8</v>
      </c>
      <c r="O700" s="47">
        <f t="shared" si="399"/>
        <v>2.176740276141152E-8</v>
      </c>
      <c r="P700" s="47">
        <f t="shared" si="399"/>
        <v>-1.1512333194855873E-7</v>
      </c>
      <c r="Q700" s="47">
        <f t="shared" si="399"/>
        <v>-5.6304236702005786E-9</v>
      </c>
      <c r="R700" s="47">
        <f t="shared" si="399"/>
        <v>3.0216592412701816E-8</v>
      </c>
      <c r="S700" s="47">
        <f t="shared" si="399"/>
        <v>-2.9658812449030261E-9</v>
      </c>
      <c r="T700" s="47">
        <f t="shared" si="399"/>
        <v>-3.5845249068866198E-8</v>
      </c>
      <c r="U700" s="47">
        <f t="shared" si="399"/>
        <v>-2.7230508660628696E-8</v>
      </c>
      <c r="V700" s="47">
        <f t="shared" si="399"/>
        <v>5.8854369345262872E-8</v>
      </c>
      <c r="W700" s="47">
        <f t="shared" si="399"/>
        <v>9.0692818815282452E-9</v>
      </c>
      <c r="X700" s="47">
        <f t="shared" si="399"/>
        <v>5.7159481989700842E-10</v>
      </c>
      <c r="Y700" s="39"/>
      <c r="Z700" s="39"/>
    </row>
    <row r="701" spans="1:26" x14ac:dyDescent="0.2">
      <c r="A701" s="46" t="s">
        <v>17</v>
      </c>
      <c r="B701" s="47">
        <f t="shared" ref="B701:X701" si="400">$B676*C$666*C676</f>
        <v>2.0195551011063154E-8</v>
      </c>
      <c r="C701" s="47">
        <f t="shared" si="400"/>
        <v>-1.0008053101318287E-8</v>
      </c>
      <c r="D701" s="47">
        <f t="shared" si="400"/>
        <v>-9.7640783843061776E-9</v>
      </c>
      <c r="E701" s="47">
        <f t="shared" si="400"/>
        <v>-2.798061641626446E-9</v>
      </c>
      <c r="F701" s="47">
        <f t="shared" si="400"/>
        <v>-1.6749387007957581E-8</v>
      </c>
      <c r="G701" s="47">
        <f t="shared" si="400"/>
        <v>8.4198219860647858E-9</v>
      </c>
      <c r="H701" s="47">
        <f t="shared" si="400"/>
        <v>9.6292624901840188E-9</v>
      </c>
      <c r="I701" s="47">
        <f t="shared" si="400"/>
        <v>2.1703328535814048E-8</v>
      </c>
      <c r="J701" s="47">
        <f t="shared" si="400"/>
        <v>-8.9373663547459895E-9</v>
      </c>
      <c r="K701" s="52">
        <f t="shared" si="400"/>
        <v>6.034095638011838E-8</v>
      </c>
      <c r="L701" s="47">
        <f t="shared" si="400"/>
        <v>-2.1983814564607985E-9</v>
      </c>
      <c r="M701" s="47">
        <f t="shared" si="400"/>
        <v>9.2660461056940018E-9</v>
      </c>
      <c r="N701" s="47">
        <f t="shared" si="400"/>
        <v>-7.0755592517326159E-9</v>
      </c>
      <c r="O701" s="47">
        <f t="shared" si="400"/>
        <v>9.4986324791481134E-9</v>
      </c>
      <c r="P701" s="47">
        <f t="shared" si="400"/>
        <v>-1.4901992915549066E-8</v>
      </c>
      <c r="Q701" s="47">
        <f t="shared" si="400"/>
        <v>-8.5096062595731788E-9</v>
      </c>
      <c r="R701" s="47">
        <f t="shared" si="400"/>
        <v>-7.8025243336107341E-10</v>
      </c>
      <c r="S701" s="47">
        <f t="shared" si="400"/>
        <v>-1.6532703386931289E-8</v>
      </c>
      <c r="T701" s="47">
        <f t="shared" si="400"/>
        <v>2.3452210611868313E-8</v>
      </c>
      <c r="U701" s="47">
        <f t="shared" si="400"/>
        <v>6.822497021437645E-10</v>
      </c>
      <c r="V701" s="47">
        <f t="shared" si="400"/>
        <v>9.6636821972903293E-8</v>
      </c>
      <c r="W701" s="47">
        <f t="shared" si="400"/>
        <v>2.1695693816666068E-8</v>
      </c>
      <c r="X701" s="47">
        <f t="shared" si="400"/>
        <v>-1.0138931586919649E-8</v>
      </c>
      <c r="Y701" s="39"/>
      <c r="Z701" s="39"/>
    </row>
    <row r="702" spans="1:26" x14ac:dyDescent="0.2">
      <c r="A702" s="46" t="s">
        <v>18</v>
      </c>
      <c r="B702" s="47">
        <f t="shared" ref="B702:X702" si="401">$B677*C$666*C677</f>
        <v>3.1012670369621221E-7</v>
      </c>
      <c r="C702" s="47">
        <f t="shared" si="401"/>
        <v>-5.8266417862469214E-8</v>
      </c>
      <c r="D702" s="47">
        <f t="shared" si="401"/>
        <v>1.0970882139451962E-8</v>
      </c>
      <c r="E702" s="47">
        <f t="shared" si="401"/>
        <v>-2.6344778399490335E-8</v>
      </c>
      <c r="F702" s="47">
        <f t="shared" si="401"/>
        <v>-2.8989370193545942E-7</v>
      </c>
      <c r="G702" s="47">
        <f t="shared" si="401"/>
        <v>7.1539694809051493E-8</v>
      </c>
      <c r="H702" s="47">
        <f t="shared" si="401"/>
        <v>4.5168403525399791E-8</v>
      </c>
      <c r="I702" s="47">
        <f t="shared" si="401"/>
        <v>4.7023916497085472E-8</v>
      </c>
      <c r="J702" s="47">
        <f t="shared" si="401"/>
        <v>3.0186191243888666E-8</v>
      </c>
      <c r="K702" s="47">
        <f t="shared" si="401"/>
        <v>-2.1983814564607985E-9</v>
      </c>
      <c r="L702" s="52">
        <f t="shared" si="401"/>
        <v>5.5003948075427827E-7</v>
      </c>
      <c r="M702" s="47">
        <f t="shared" si="401"/>
        <v>3.0023402965875572E-11</v>
      </c>
      <c r="N702" s="47">
        <f t="shared" si="401"/>
        <v>8.5997412468777902E-8</v>
      </c>
      <c r="O702" s="47">
        <f t="shared" si="401"/>
        <v>6.2912911892095944E-8</v>
      </c>
      <c r="P702" s="47">
        <f t="shared" si="401"/>
        <v>-2.0118814197606794E-8</v>
      </c>
      <c r="Q702" s="47">
        <f t="shared" si="401"/>
        <v>-1.1382711059536666E-8</v>
      </c>
      <c r="R702" s="47">
        <f t="shared" si="401"/>
        <v>8.6104117855426067E-8</v>
      </c>
      <c r="S702" s="47">
        <f t="shared" si="401"/>
        <v>-1.0376608412566125E-7</v>
      </c>
      <c r="T702" s="47">
        <f t="shared" si="401"/>
        <v>2.6502656472495898E-8</v>
      </c>
      <c r="U702" s="47">
        <f t="shared" si="401"/>
        <v>-2.4392455194086758E-8</v>
      </c>
      <c r="V702" s="47">
        <f t="shared" si="401"/>
        <v>1.2163053226602796E-7</v>
      </c>
      <c r="W702" s="47">
        <f t="shared" si="401"/>
        <v>-3.4787255624427512E-8</v>
      </c>
      <c r="X702" s="47">
        <f t="shared" si="401"/>
        <v>6.8620242380765131E-7</v>
      </c>
      <c r="Y702" s="39"/>
      <c r="Z702" s="39"/>
    </row>
    <row r="703" spans="1:26" x14ac:dyDescent="0.2">
      <c r="A703" s="46" t="s">
        <v>19</v>
      </c>
      <c r="B703" s="47">
        <f t="shared" ref="B703:X703" si="402">$B678*C$666*C678</f>
        <v>-1.3946337984820835E-7</v>
      </c>
      <c r="C703" s="47">
        <f t="shared" si="402"/>
        <v>-2.7204719251344415E-8</v>
      </c>
      <c r="D703" s="47">
        <f t="shared" si="402"/>
        <v>1.2984304862690824E-8</v>
      </c>
      <c r="E703" s="47">
        <f t="shared" si="402"/>
        <v>1.7831103133833819E-8</v>
      </c>
      <c r="F703" s="47">
        <f t="shared" si="402"/>
        <v>6.6762195134354968E-8</v>
      </c>
      <c r="G703" s="47">
        <f t="shared" si="402"/>
        <v>3.8350481192783515E-8</v>
      </c>
      <c r="H703" s="47">
        <f t="shared" si="402"/>
        <v>1.4320114105823006E-8</v>
      </c>
      <c r="I703" s="47">
        <f t="shared" si="402"/>
        <v>2.3856777546291716E-9</v>
      </c>
      <c r="J703" s="47">
        <f t="shared" si="402"/>
        <v>-3.5241585271838683E-8</v>
      </c>
      <c r="K703" s="47">
        <f t="shared" si="402"/>
        <v>9.2660461056940018E-9</v>
      </c>
      <c r="L703" s="47">
        <f t="shared" si="402"/>
        <v>3.0023402965875572E-11</v>
      </c>
      <c r="M703" s="52">
        <f t="shared" si="402"/>
        <v>6.2073077395359676E-7</v>
      </c>
      <c r="N703" s="47">
        <f t="shared" si="402"/>
        <v>4.7280212038445332E-9</v>
      </c>
      <c r="O703" s="47">
        <f t="shared" si="402"/>
        <v>-1.2419245004706351E-8</v>
      </c>
      <c r="P703" s="47">
        <f t="shared" si="402"/>
        <v>-2.6377288107159148E-8</v>
      </c>
      <c r="Q703" s="47">
        <f t="shared" si="402"/>
        <v>-7.0621469286552836E-8</v>
      </c>
      <c r="R703" s="47">
        <f t="shared" si="402"/>
        <v>-1.0057766580242343E-7</v>
      </c>
      <c r="S703" s="47">
        <f t="shared" si="402"/>
        <v>-1.1675151820353221E-9</v>
      </c>
      <c r="T703" s="47">
        <f t="shared" si="402"/>
        <v>-2.369912116982522E-8</v>
      </c>
      <c r="U703" s="47">
        <f t="shared" si="402"/>
        <v>-2.5578067276356808E-8</v>
      </c>
      <c r="V703" s="47">
        <f t="shared" si="402"/>
        <v>1.4425130654329009E-7</v>
      </c>
      <c r="W703" s="47">
        <f t="shared" si="402"/>
        <v>-3.4282798528402921E-8</v>
      </c>
      <c r="X703" s="47">
        <f t="shared" si="402"/>
        <v>4.4624342671877889E-8</v>
      </c>
      <c r="Y703" s="39"/>
      <c r="Z703" s="39"/>
    </row>
    <row r="704" spans="1:26" x14ac:dyDescent="0.2">
      <c r="A704" s="46" t="s">
        <v>20</v>
      </c>
      <c r="B704" s="47">
        <f t="shared" ref="B704:X704" si="403">$B679*C$666*C679</f>
        <v>1.8113674820910298E-7</v>
      </c>
      <c r="C704" s="47">
        <f t="shared" si="403"/>
        <v>-5.8605530184373382E-8</v>
      </c>
      <c r="D704" s="47">
        <f t="shared" si="403"/>
        <v>2.9748107655322479E-8</v>
      </c>
      <c r="E704" s="47">
        <f t="shared" si="403"/>
        <v>-2.3366903884738194E-8</v>
      </c>
      <c r="F704" s="47">
        <f t="shared" si="403"/>
        <v>-1.6330766944269638E-7</v>
      </c>
      <c r="G704" s="47">
        <f t="shared" si="403"/>
        <v>7.1388117185766982E-8</v>
      </c>
      <c r="H704" s="47">
        <f t="shared" si="403"/>
        <v>5.1757308634840061E-8</v>
      </c>
      <c r="I704" s="47">
        <f t="shared" si="403"/>
        <v>8.2745421973650102E-8</v>
      </c>
      <c r="J704" s="47">
        <f t="shared" si="403"/>
        <v>3.9625066489160965E-8</v>
      </c>
      <c r="K704" s="47">
        <f t="shared" si="403"/>
        <v>-7.0755592517326159E-9</v>
      </c>
      <c r="L704" s="47">
        <f t="shared" si="403"/>
        <v>8.5997412468777902E-8</v>
      </c>
      <c r="M704" s="47">
        <f t="shared" si="403"/>
        <v>4.7280212038445332E-9</v>
      </c>
      <c r="N704" s="52">
        <f t="shared" si="403"/>
        <v>3.9358979904401742E-7</v>
      </c>
      <c r="O704" s="47">
        <f t="shared" si="403"/>
        <v>5.9540853239824402E-8</v>
      </c>
      <c r="P704" s="47">
        <f t="shared" si="403"/>
        <v>2.867268154804054E-8</v>
      </c>
      <c r="Q704" s="47">
        <f t="shared" si="403"/>
        <v>-7.9513633154796474E-8</v>
      </c>
      <c r="R704" s="47">
        <f t="shared" si="403"/>
        <v>8.0642728157372709E-8</v>
      </c>
      <c r="S704" s="47">
        <f t="shared" si="403"/>
        <v>-9.2359615526186774E-8</v>
      </c>
      <c r="T704" s="47">
        <f t="shared" si="403"/>
        <v>5.9232822173101031E-8</v>
      </c>
      <c r="U704" s="47">
        <f t="shared" si="403"/>
        <v>2.5708715603779015E-8</v>
      </c>
      <c r="V704" s="47">
        <f t="shared" si="403"/>
        <v>-2.2605684556403568E-7</v>
      </c>
      <c r="W704" s="47">
        <f t="shared" si="403"/>
        <v>-1.4968516651646595E-8</v>
      </c>
      <c r="X704" s="47">
        <f t="shared" si="403"/>
        <v>1.7581747361094174E-7</v>
      </c>
      <c r="Z704" s="39"/>
    </row>
    <row r="705" spans="1:26" x14ac:dyDescent="0.2">
      <c r="A705" s="46" t="s">
        <v>21</v>
      </c>
      <c r="B705" s="47">
        <f t="shared" ref="B705:X705" si="404">$B680*C$666*C680</f>
        <v>2.7584696288813105E-7</v>
      </c>
      <c r="C705" s="47">
        <f t="shared" si="404"/>
        <v>-3.4105651774409188E-8</v>
      </c>
      <c r="D705" s="47">
        <f t="shared" si="404"/>
        <v>5.7195449075129213E-8</v>
      </c>
      <c r="E705" s="47">
        <f t="shared" si="404"/>
        <v>-2.4893291991227879E-8</v>
      </c>
      <c r="F705" s="47">
        <f t="shared" si="404"/>
        <v>-1.8808215084788339E-7</v>
      </c>
      <c r="G705" s="47">
        <f t="shared" si="404"/>
        <v>7.7391140921152883E-8</v>
      </c>
      <c r="H705" s="47">
        <f t="shared" si="404"/>
        <v>2.9882806760845957E-8</v>
      </c>
      <c r="I705" s="47">
        <f t="shared" si="404"/>
        <v>1.0427881294921856E-7</v>
      </c>
      <c r="J705" s="47">
        <f t="shared" si="404"/>
        <v>2.176740276141152E-8</v>
      </c>
      <c r="K705" s="47">
        <f t="shared" si="404"/>
        <v>9.4986324791481134E-9</v>
      </c>
      <c r="L705" s="47">
        <f t="shared" si="404"/>
        <v>6.2912911892095944E-8</v>
      </c>
      <c r="M705" s="47">
        <f t="shared" si="404"/>
        <v>-1.2419245004706351E-8</v>
      </c>
      <c r="N705" s="47">
        <f t="shared" si="404"/>
        <v>5.9540853239824402E-8</v>
      </c>
      <c r="O705" s="52">
        <f t="shared" si="404"/>
        <v>1.805401530551162E-7</v>
      </c>
      <c r="P705" s="47">
        <f t="shared" si="404"/>
        <v>1.3441463656341429E-8</v>
      </c>
      <c r="Q705" s="47">
        <f t="shared" si="404"/>
        <v>-3.8202553681027415E-8</v>
      </c>
      <c r="R705" s="47">
        <f t="shared" si="404"/>
        <v>4.3346488372515746E-8</v>
      </c>
      <c r="S705" s="47">
        <f t="shared" si="404"/>
        <v>-1.3460212085674528E-7</v>
      </c>
      <c r="T705" s="47">
        <f t="shared" si="404"/>
        <v>6.026607893292235E-8</v>
      </c>
      <c r="U705" s="47">
        <f t="shared" si="404"/>
        <v>1.482839309321807E-8</v>
      </c>
      <c r="V705" s="47">
        <f t="shared" si="404"/>
        <v>1.1102521127012503E-10</v>
      </c>
      <c r="W705" s="47">
        <f t="shared" si="404"/>
        <v>2.6370211610698992E-9</v>
      </c>
      <c r="X705" s="47">
        <f t="shared" si="404"/>
        <v>2.9994393112815062E-7</v>
      </c>
      <c r="Z705" s="39"/>
    </row>
    <row r="706" spans="1:26" x14ac:dyDescent="0.2">
      <c r="A706" s="46" t="s">
        <v>22</v>
      </c>
      <c r="B706" s="47">
        <f t="shared" ref="B706:X706" si="405">$B681*C$666*C681</f>
        <v>1.584610292538247E-7</v>
      </c>
      <c r="C706" s="47">
        <f t="shared" si="405"/>
        <v>-2.6530456179310214E-8</v>
      </c>
      <c r="D706" s="47">
        <f t="shared" si="405"/>
        <v>1.4406367754404887E-7</v>
      </c>
      <c r="E706" s="47">
        <f t="shared" si="405"/>
        <v>-3.919030358712781E-9</v>
      </c>
      <c r="F706" s="47">
        <f t="shared" si="405"/>
        <v>-2.5629174463142872E-8</v>
      </c>
      <c r="G706" s="47">
        <f t="shared" si="405"/>
        <v>1.9247835039676947E-8</v>
      </c>
      <c r="H706" s="47">
        <f t="shared" si="405"/>
        <v>-1.8055559184295018E-8</v>
      </c>
      <c r="I706" s="47">
        <f t="shared" si="405"/>
        <v>2.4273843316230886E-8</v>
      </c>
      <c r="J706" s="47">
        <f t="shared" si="405"/>
        <v>-1.1512333194855873E-7</v>
      </c>
      <c r="K706" s="47">
        <f t="shared" si="405"/>
        <v>-1.4901992915549066E-8</v>
      </c>
      <c r="L706" s="47">
        <f t="shared" si="405"/>
        <v>-2.0118814197606794E-8</v>
      </c>
      <c r="M706" s="47">
        <f t="shared" si="405"/>
        <v>-2.6377288107159148E-8</v>
      </c>
      <c r="N706" s="47">
        <f t="shared" si="405"/>
        <v>2.867268154804054E-8</v>
      </c>
      <c r="O706" s="47">
        <f t="shared" si="405"/>
        <v>1.3441463656341429E-8</v>
      </c>
      <c r="P706" s="52">
        <f t="shared" si="405"/>
        <v>6.9929770740988556E-7</v>
      </c>
      <c r="Q706" s="47">
        <f t="shared" si="405"/>
        <v>1.0438277660517584E-8</v>
      </c>
      <c r="R706" s="47">
        <f t="shared" si="405"/>
        <v>1.0313030985622346E-7</v>
      </c>
      <c r="S706" s="47">
        <f t="shared" si="405"/>
        <v>-3.9524550122894786E-8</v>
      </c>
      <c r="T706" s="47">
        <f t="shared" si="405"/>
        <v>5.1586208653673096E-8</v>
      </c>
      <c r="U706" s="47">
        <f t="shared" si="405"/>
        <v>3.9661170000865226E-8</v>
      </c>
      <c r="V706" s="47">
        <f t="shared" si="405"/>
        <v>4.3825140339084304E-8</v>
      </c>
      <c r="W706" s="47">
        <f t="shared" si="405"/>
        <v>-2.6306742219306524E-8</v>
      </c>
      <c r="X706" s="47">
        <f t="shared" si="405"/>
        <v>-4.0622167047621427E-7</v>
      </c>
      <c r="Z706" s="39"/>
    </row>
    <row r="707" spans="1:26" x14ac:dyDescent="0.2">
      <c r="A707" s="46" t="s">
        <v>23</v>
      </c>
      <c r="B707" s="47">
        <f t="shared" ref="B707:X707" si="406">$B682*C$666*C682</f>
        <v>-5.2703479939098443E-8</v>
      </c>
      <c r="C707" s="47">
        <f t="shared" si="406"/>
        <v>2.7926752103309134E-8</v>
      </c>
      <c r="D707" s="47">
        <f t="shared" si="406"/>
        <v>-1.8920348214939142E-7</v>
      </c>
      <c r="E707" s="47">
        <f t="shared" si="406"/>
        <v>-4.0327709500289003E-9</v>
      </c>
      <c r="F707" s="47">
        <f t="shared" si="406"/>
        <v>-8.8941498730687776E-9</v>
      </c>
      <c r="G707" s="47">
        <f t="shared" si="406"/>
        <v>-3.4302432104861359E-8</v>
      </c>
      <c r="H707" s="47">
        <f t="shared" si="406"/>
        <v>-7.6743352872032179E-8</v>
      </c>
      <c r="I707" s="47">
        <f t="shared" si="406"/>
        <v>1.59778739620165E-8</v>
      </c>
      <c r="J707" s="47">
        <f t="shared" si="406"/>
        <v>-5.6304236702005786E-9</v>
      </c>
      <c r="K707" s="47">
        <f t="shared" si="406"/>
        <v>-8.5096062595731788E-9</v>
      </c>
      <c r="L707" s="47">
        <f t="shared" si="406"/>
        <v>-1.1382711059536666E-8</v>
      </c>
      <c r="M707" s="47">
        <f t="shared" si="406"/>
        <v>-7.0621469286552836E-8</v>
      </c>
      <c r="N707" s="47">
        <f t="shared" si="406"/>
        <v>-7.9513633154796474E-8</v>
      </c>
      <c r="O707" s="47">
        <f t="shared" si="406"/>
        <v>-3.8202553681027415E-8</v>
      </c>
      <c r="P707" s="47">
        <f t="shared" si="406"/>
        <v>1.0438277660517584E-8</v>
      </c>
      <c r="Q707" s="52">
        <f t="shared" si="406"/>
        <v>5.4397783576979345E-7</v>
      </c>
      <c r="R707" s="47">
        <f t="shared" si="406"/>
        <v>-2.4265068919691114E-8</v>
      </c>
      <c r="S707" s="47">
        <f t="shared" si="406"/>
        <v>3.0296462350273578E-8</v>
      </c>
      <c r="T707" s="47">
        <f t="shared" si="406"/>
        <v>-4.94793501664996E-8</v>
      </c>
      <c r="U707" s="47">
        <f t="shared" si="406"/>
        <v>4.3142555414921668E-8</v>
      </c>
      <c r="V707" s="47">
        <f t="shared" si="406"/>
        <v>-2.1013156705076235E-7</v>
      </c>
      <c r="W707" s="47">
        <f t="shared" si="406"/>
        <v>2.2588611113510295E-9</v>
      </c>
      <c r="X707" s="47">
        <f t="shared" si="406"/>
        <v>-2.9399762310813357E-7</v>
      </c>
      <c r="Z707" s="39"/>
    </row>
    <row r="708" spans="1:26" x14ac:dyDescent="0.2">
      <c r="A708" s="46" t="s">
        <v>24</v>
      </c>
      <c r="B708" s="47">
        <f t="shared" ref="B708:X708" si="407">$B683*C$666*C683</f>
        <v>3.8524918737408543E-7</v>
      </c>
      <c r="C708" s="47">
        <f t="shared" si="407"/>
        <v>-5.8499187707993266E-8</v>
      </c>
      <c r="D708" s="47">
        <f t="shared" si="407"/>
        <v>6.0570329488613677E-8</v>
      </c>
      <c r="E708" s="47">
        <f t="shared" si="407"/>
        <v>-1.3146365043892555E-8</v>
      </c>
      <c r="F708" s="47">
        <f t="shared" si="407"/>
        <v>-1.2483229869056435E-7</v>
      </c>
      <c r="G708" s="47">
        <f t="shared" si="407"/>
        <v>4.4374604281552023E-8</v>
      </c>
      <c r="H708" s="47">
        <f t="shared" si="407"/>
        <v>-2.4801226385073136E-8</v>
      </c>
      <c r="I708" s="47">
        <f t="shared" si="407"/>
        <v>-1.3306013749253876E-9</v>
      </c>
      <c r="J708" s="47">
        <f t="shared" si="407"/>
        <v>3.0216592412701816E-8</v>
      </c>
      <c r="K708" s="47">
        <f t="shared" si="407"/>
        <v>-7.8025243336107341E-10</v>
      </c>
      <c r="L708" s="47">
        <f t="shared" si="407"/>
        <v>8.6104117855426067E-8</v>
      </c>
      <c r="M708" s="47">
        <f t="shared" si="407"/>
        <v>-1.0057766580242343E-7</v>
      </c>
      <c r="N708" s="47">
        <f t="shared" si="407"/>
        <v>8.0642728157372709E-8</v>
      </c>
      <c r="O708" s="47">
        <f t="shared" si="407"/>
        <v>4.3346488372515746E-8</v>
      </c>
      <c r="P708" s="47">
        <f t="shared" si="407"/>
        <v>1.0313030985622346E-7</v>
      </c>
      <c r="Q708" s="47">
        <f t="shared" si="407"/>
        <v>-2.4265068919691114E-8</v>
      </c>
      <c r="R708" s="52">
        <f t="shared" si="407"/>
        <v>9.615812234245128E-7</v>
      </c>
      <c r="S708" s="47">
        <f t="shared" si="407"/>
        <v>-8.7403279992317214E-8</v>
      </c>
      <c r="T708" s="47">
        <f t="shared" si="407"/>
        <v>3.1598411492736755E-9</v>
      </c>
      <c r="U708" s="47">
        <f t="shared" si="407"/>
        <v>2.6481754009425905E-8</v>
      </c>
      <c r="V708" s="47">
        <f t="shared" si="407"/>
        <v>-2.6932032920130353E-7</v>
      </c>
      <c r="W708" s="47">
        <f t="shared" si="407"/>
        <v>-2.3429795187610816E-9</v>
      </c>
      <c r="X708" s="47">
        <f t="shared" si="407"/>
        <v>3.5709956212080181E-7</v>
      </c>
      <c r="Z708" s="39"/>
    </row>
    <row r="709" spans="1:26" x14ac:dyDescent="0.2">
      <c r="A709" s="46" t="s">
        <v>25</v>
      </c>
      <c r="B709" s="47">
        <f t="shared" ref="B709:X709" si="408">$B684*C$666*C684</f>
        <v>-4.8501386640544431E-7</v>
      </c>
      <c r="C709" s="47">
        <f t="shared" si="408"/>
        <v>8.9730482636760087E-8</v>
      </c>
      <c r="D709" s="47">
        <f t="shared" si="408"/>
        <v>-1.0048136177221574E-7</v>
      </c>
      <c r="E709" s="47">
        <f t="shared" si="408"/>
        <v>3.3956096987165291E-8</v>
      </c>
      <c r="F709" s="47">
        <f t="shared" si="408"/>
        <v>3.8842009164284951E-7</v>
      </c>
      <c r="G709" s="47">
        <f t="shared" si="408"/>
        <v>-1.1941227727075462E-7</v>
      </c>
      <c r="H709" s="47">
        <f t="shared" si="408"/>
        <v>-6.7124117185259288E-8</v>
      </c>
      <c r="I709" s="47">
        <f t="shared" si="408"/>
        <v>-2.1471675792873356E-7</v>
      </c>
      <c r="J709" s="47">
        <f t="shared" si="408"/>
        <v>-2.9658812449030261E-9</v>
      </c>
      <c r="K709" s="47">
        <f t="shared" si="408"/>
        <v>-1.6532703386931289E-8</v>
      </c>
      <c r="L709" s="47">
        <f t="shared" si="408"/>
        <v>-1.0376608412566125E-7</v>
      </c>
      <c r="M709" s="47">
        <f t="shared" si="408"/>
        <v>-1.1675151820353221E-9</v>
      </c>
      <c r="N709" s="47">
        <f t="shared" si="408"/>
        <v>-9.2359615526186774E-8</v>
      </c>
      <c r="O709" s="47">
        <f t="shared" si="408"/>
        <v>-1.3460212085674528E-7</v>
      </c>
      <c r="P709" s="47">
        <f t="shared" si="408"/>
        <v>-3.9524550122894786E-8</v>
      </c>
      <c r="Q709" s="47">
        <f t="shared" si="408"/>
        <v>3.0296462350273578E-8</v>
      </c>
      <c r="R709" s="47">
        <f t="shared" si="408"/>
        <v>-8.7403279992317214E-8</v>
      </c>
      <c r="S709" s="52">
        <f t="shared" si="408"/>
        <v>5.9651080092971589E-7</v>
      </c>
      <c r="T709" s="47">
        <f t="shared" si="408"/>
        <v>-8.3010923459610652E-8</v>
      </c>
      <c r="U709" s="47">
        <f t="shared" si="408"/>
        <v>-3.2371124475400378E-9</v>
      </c>
      <c r="V709" s="47">
        <f t="shared" si="408"/>
        <v>1.8632031699469101E-7</v>
      </c>
      <c r="W709" s="47">
        <f t="shared" si="408"/>
        <v>6.6859101423025101E-9</v>
      </c>
      <c r="X709" s="47">
        <f t="shared" si="408"/>
        <v>-1.2777178313969701E-6</v>
      </c>
      <c r="Z709" s="39"/>
    </row>
    <row r="710" spans="1:26" x14ac:dyDescent="0.2">
      <c r="A710" s="46" t="s">
        <v>26</v>
      </c>
      <c r="B710" s="47">
        <f t="shared" ref="B710:X710" si="409">$B685*C$666*C685</f>
        <v>7.5677100370867938E-8</v>
      </c>
      <c r="C710" s="47">
        <f t="shared" si="409"/>
        <v>-9.1621788965510427E-9</v>
      </c>
      <c r="D710" s="47">
        <f t="shared" si="409"/>
        <v>1.0136817410363571E-7</v>
      </c>
      <c r="E710" s="47">
        <f t="shared" si="409"/>
        <v>-1.4731955034954407E-8</v>
      </c>
      <c r="F710" s="47">
        <f t="shared" si="409"/>
        <v>-7.9037827493757307E-8</v>
      </c>
      <c r="G710" s="47">
        <f t="shared" si="409"/>
        <v>3.2557379319944742E-8</v>
      </c>
      <c r="H710" s="47">
        <f t="shared" si="409"/>
        <v>2.7171940293639933E-8</v>
      </c>
      <c r="I710" s="47">
        <f t="shared" si="409"/>
        <v>1.1035907888659874E-7</v>
      </c>
      <c r="J710" s="47">
        <f t="shared" si="409"/>
        <v>-3.5845249068866198E-8</v>
      </c>
      <c r="K710" s="47">
        <f t="shared" si="409"/>
        <v>2.3452210611868313E-8</v>
      </c>
      <c r="L710" s="47">
        <f t="shared" si="409"/>
        <v>2.6502656472495898E-8</v>
      </c>
      <c r="M710" s="47">
        <f t="shared" si="409"/>
        <v>-2.369912116982522E-8</v>
      </c>
      <c r="N710" s="47">
        <f t="shared" si="409"/>
        <v>5.9232822173101031E-8</v>
      </c>
      <c r="O710" s="47">
        <f t="shared" si="409"/>
        <v>6.026607893292235E-8</v>
      </c>
      <c r="P710" s="47">
        <f t="shared" si="409"/>
        <v>5.1586208653673096E-8</v>
      </c>
      <c r="Q710" s="47">
        <f t="shared" si="409"/>
        <v>-4.94793501664996E-8</v>
      </c>
      <c r="R710" s="47">
        <f t="shared" si="409"/>
        <v>3.1598411492736755E-9</v>
      </c>
      <c r="S710" s="47">
        <f t="shared" si="409"/>
        <v>-8.3010923459610652E-8</v>
      </c>
      <c r="T710" s="52">
        <f t="shared" si="409"/>
        <v>4.1431046444097562E-7</v>
      </c>
      <c r="U710" s="47">
        <f t="shared" si="409"/>
        <v>-5.9912897885401528E-10</v>
      </c>
      <c r="V710" s="47">
        <f t="shared" si="409"/>
        <v>-3.0332344599628639E-7</v>
      </c>
      <c r="W710" s="47">
        <f t="shared" si="409"/>
        <v>-3.2046603120528422E-9</v>
      </c>
      <c r="X710" s="47">
        <f t="shared" si="409"/>
        <v>2.818490405692881E-7</v>
      </c>
      <c r="Z710" s="39"/>
    </row>
    <row r="711" spans="1:26" x14ac:dyDescent="0.2">
      <c r="A711" s="46" t="s">
        <v>27</v>
      </c>
      <c r="B711" s="47">
        <f t="shared" ref="B711:X711" si="410">$B686*C$666*C686</f>
        <v>-6.5124858547998431E-8</v>
      </c>
      <c r="C711" s="47">
        <f t="shared" si="410"/>
        <v>-8.270935690788225E-9</v>
      </c>
      <c r="D711" s="47">
        <f t="shared" si="410"/>
        <v>5.2439588898103705E-9</v>
      </c>
      <c r="E711" s="47">
        <f t="shared" si="410"/>
        <v>-1.9081398197791817E-9</v>
      </c>
      <c r="F711" s="47">
        <f t="shared" si="410"/>
        <v>2.2852106765031935E-8</v>
      </c>
      <c r="G711" s="47">
        <f t="shared" si="410"/>
        <v>-9.2828484070327747E-9</v>
      </c>
      <c r="H711" s="47">
        <f t="shared" si="410"/>
        <v>-1.6444954165145585E-8</v>
      </c>
      <c r="I711" s="47">
        <f t="shared" si="410"/>
        <v>4.4525240140405379E-9</v>
      </c>
      <c r="J711" s="47">
        <f t="shared" si="410"/>
        <v>-2.7230508660628696E-8</v>
      </c>
      <c r="K711" s="47">
        <f t="shared" si="410"/>
        <v>6.822497021437645E-10</v>
      </c>
      <c r="L711" s="47">
        <f t="shared" si="410"/>
        <v>-2.4392455194086758E-8</v>
      </c>
      <c r="M711" s="47">
        <f t="shared" si="410"/>
        <v>-2.5578067276356808E-8</v>
      </c>
      <c r="N711" s="47">
        <f t="shared" si="410"/>
        <v>2.5708715603779015E-8</v>
      </c>
      <c r="O711" s="47">
        <f t="shared" si="410"/>
        <v>1.482839309321807E-8</v>
      </c>
      <c r="P711" s="47">
        <f t="shared" si="410"/>
        <v>3.9661170000865226E-8</v>
      </c>
      <c r="Q711" s="47">
        <f t="shared" si="410"/>
        <v>4.3142555414921668E-8</v>
      </c>
      <c r="R711" s="47">
        <f t="shared" si="410"/>
        <v>2.6481754009425905E-8</v>
      </c>
      <c r="S711" s="47">
        <f t="shared" si="410"/>
        <v>-3.2371124475400378E-9</v>
      </c>
      <c r="T711" s="47">
        <f t="shared" si="410"/>
        <v>-5.9912897885401528E-10</v>
      </c>
      <c r="U711" s="52">
        <f t="shared" si="410"/>
        <v>3.3694170226351728E-7</v>
      </c>
      <c r="V711" s="47">
        <f t="shared" si="410"/>
        <v>-6.0386826849854441E-8</v>
      </c>
      <c r="W711" s="47">
        <f t="shared" si="410"/>
        <v>-2.0193249513581587E-8</v>
      </c>
      <c r="X711" s="47">
        <f t="shared" si="410"/>
        <v>6.6037493979132539E-8</v>
      </c>
      <c r="Z711" s="39"/>
    </row>
    <row r="712" spans="1:26" x14ac:dyDescent="0.2">
      <c r="A712" s="46" t="s">
        <v>28</v>
      </c>
      <c r="B712" s="47">
        <f t="shared" ref="B712:X712" si="411">$B687*C$666*C687</f>
        <v>-5.9997783095801738E-9</v>
      </c>
      <c r="C712" s="47">
        <f t="shared" si="411"/>
        <v>-1.2059117497826362E-7</v>
      </c>
      <c r="D712" s="47">
        <f t="shared" si="411"/>
        <v>-3.8067805406462626E-7</v>
      </c>
      <c r="E712" s="47">
        <f t="shared" si="411"/>
        <v>-6.4727225570629133E-8</v>
      </c>
      <c r="F712" s="47">
        <f t="shared" si="411"/>
        <v>1.6077335355371541E-8</v>
      </c>
      <c r="G712" s="47">
        <f t="shared" si="411"/>
        <v>8.9957629787711095E-8</v>
      </c>
      <c r="H712" s="47">
        <f t="shared" si="411"/>
        <v>-5.4215534193997244E-8</v>
      </c>
      <c r="I712" s="47">
        <f t="shared" si="411"/>
        <v>3.7581482991761806E-8</v>
      </c>
      <c r="J712" s="47">
        <f t="shared" si="411"/>
        <v>5.8854369345262872E-8</v>
      </c>
      <c r="K712" s="47">
        <f t="shared" si="411"/>
        <v>9.6636821972903293E-8</v>
      </c>
      <c r="L712" s="47">
        <f t="shared" si="411"/>
        <v>1.2163053226602796E-7</v>
      </c>
      <c r="M712" s="47">
        <f t="shared" si="411"/>
        <v>1.4425130654329009E-7</v>
      </c>
      <c r="N712" s="47">
        <f t="shared" si="411"/>
        <v>-2.2605684556403568E-7</v>
      </c>
      <c r="O712" s="47">
        <f t="shared" si="411"/>
        <v>1.1102521127012503E-10</v>
      </c>
      <c r="P712" s="47">
        <f t="shared" si="411"/>
        <v>4.3825140339084304E-8</v>
      </c>
      <c r="Q712" s="47">
        <f t="shared" si="411"/>
        <v>-2.1013156705076235E-7</v>
      </c>
      <c r="R712" s="47">
        <f t="shared" si="411"/>
        <v>-2.6932032920130353E-7</v>
      </c>
      <c r="S712" s="47">
        <f t="shared" si="411"/>
        <v>1.8632031699469101E-7</v>
      </c>
      <c r="T712" s="47">
        <f t="shared" si="411"/>
        <v>-3.0332344599628639E-7</v>
      </c>
      <c r="U712" s="47">
        <f t="shared" si="411"/>
        <v>-6.0386826849854441E-8</v>
      </c>
      <c r="V712" s="52">
        <f t="shared" si="411"/>
        <v>7.6925401788233468E-6</v>
      </c>
      <c r="W712" s="47">
        <f t="shared" si="411"/>
        <v>8.3103616986171487E-8</v>
      </c>
      <c r="X712" s="47">
        <f t="shared" si="411"/>
        <v>6.365301902784518E-9</v>
      </c>
      <c r="Z712" s="39"/>
    </row>
    <row r="713" spans="1:26" x14ac:dyDescent="0.2">
      <c r="A713" s="46" t="s">
        <v>29</v>
      </c>
      <c r="B713" s="47">
        <f t="shared" ref="B713:X713" si="412">$B688*C$666*C688</f>
        <v>3.2561912227111664E-8</v>
      </c>
      <c r="C713" s="47">
        <f t="shared" si="412"/>
        <v>-2.2820617320680745E-8</v>
      </c>
      <c r="D713" s="47">
        <f t="shared" si="412"/>
        <v>1.0525992646388526E-8</v>
      </c>
      <c r="E713" s="47">
        <f t="shared" si="412"/>
        <v>-1.2932501543818277E-8</v>
      </c>
      <c r="F713" s="47">
        <f t="shared" si="412"/>
        <v>-9.8546921693086337E-9</v>
      </c>
      <c r="G713" s="47">
        <f t="shared" si="412"/>
        <v>9.7578570704407599E-9</v>
      </c>
      <c r="H713" s="47">
        <f t="shared" si="412"/>
        <v>1.8503394654952742E-8</v>
      </c>
      <c r="I713" s="47">
        <f t="shared" si="412"/>
        <v>-3.9853569883336309E-8</v>
      </c>
      <c r="J713" s="47">
        <f t="shared" si="412"/>
        <v>9.0692818815282452E-9</v>
      </c>
      <c r="K713" s="47">
        <f t="shared" si="412"/>
        <v>2.1695693816666068E-8</v>
      </c>
      <c r="L713" s="47">
        <f t="shared" si="412"/>
        <v>-3.4787255624427512E-8</v>
      </c>
      <c r="M713" s="47">
        <f t="shared" si="412"/>
        <v>-3.4282798528402921E-8</v>
      </c>
      <c r="N713" s="47">
        <f t="shared" si="412"/>
        <v>-1.4968516651646595E-8</v>
      </c>
      <c r="O713" s="47">
        <f t="shared" si="412"/>
        <v>2.6370211610698992E-9</v>
      </c>
      <c r="P713" s="47">
        <f t="shared" si="412"/>
        <v>-2.6306742219306524E-8</v>
      </c>
      <c r="Q713" s="47">
        <f t="shared" si="412"/>
        <v>2.2588611113510295E-9</v>
      </c>
      <c r="R713" s="47">
        <f t="shared" si="412"/>
        <v>-2.3429795187610816E-9</v>
      </c>
      <c r="S713" s="47">
        <f t="shared" si="412"/>
        <v>6.6859101423025101E-9</v>
      </c>
      <c r="T713" s="47">
        <f t="shared" si="412"/>
        <v>-3.2046603120528422E-9</v>
      </c>
      <c r="U713" s="47">
        <f t="shared" si="412"/>
        <v>-2.0193249513581587E-8</v>
      </c>
      <c r="V713" s="47">
        <f t="shared" si="412"/>
        <v>8.3103616986171487E-8</v>
      </c>
      <c r="W713" s="52">
        <f t="shared" si="412"/>
        <v>4.5232167068263448E-7</v>
      </c>
      <c r="X713" s="47">
        <f t="shared" si="412"/>
        <v>7.7515344506128666E-9</v>
      </c>
      <c r="Z713" s="39"/>
    </row>
    <row r="714" spans="1:26" x14ac:dyDescent="0.2">
      <c r="A714" s="46" t="s">
        <v>30</v>
      </c>
      <c r="B714" s="47">
        <f t="shared" ref="B714:X714" si="413">$B689*C$666*C689</f>
        <v>7.9853890944103964E-7</v>
      </c>
      <c r="C714" s="47">
        <f t="shared" si="413"/>
        <v>-2.9533528168084014E-7</v>
      </c>
      <c r="D714" s="47">
        <f t="shared" si="413"/>
        <v>5.8788126030080206E-7</v>
      </c>
      <c r="E714" s="47">
        <f t="shared" si="413"/>
        <v>-1.6950871482879435E-7</v>
      </c>
      <c r="F714" s="47">
        <f t="shared" si="413"/>
        <v>-1.588966217499181E-6</v>
      </c>
      <c r="G714" s="47">
        <f t="shared" si="413"/>
        <v>3.6616409550565519E-7</v>
      </c>
      <c r="H714" s="47">
        <f t="shared" si="413"/>
        <v>4.0116533181483107E-7</v>
      </c>
      <c r="I714" s="47">
        <f t="shared" si="413"/>
        <v>7.0811031274300139E-7</v>
      </c>
      <c r="J714" s="47">
        <f t="shared" si="413"/>
        <v>5.7159481989700842E-10</v>
      </c>
      <c r="K714" s="47">
        <f t="shared" si="413"/>
        <v>-1.0138931586919649E-8</v>
      </c>
      <c r="L714" s="47">
        <f t="shared" si="413"/>
        <v>6.8620242380765131E-7</v>
      </c>
      <c r="M714" s="47">
        <f t="shared" si="413"/>
        <v>4.4624342671877889E-8</v>
      </c>
      <c r="N714" s="47">
        <f t="shared" si="413"/>
        <v>1.7581747361094174E-7</v>
      </c>
      <c r="O714" s="47">
        <f t="shared" si="413"/>
        <v>2.9994393112815062E-7</v>
      </c>
      <c r="P714" s="47">
        <f t="shared" si="413"/>
        <v>-4.0622167047621427E-7</v>
      </c>
      <c r="Q714" s="47">
        <f t="shared" si="413"/>
        <v>-2.9399762310813357E-7</v>
      </c>
      <c r="R714" s="47">
        <f t="shared" si="413"/>
        <v>3.5709956212080181E-7</v>
      </c>
      <c r="S714" s="47">
        <f t="shared" si="413"/>
        <v>-1.2777178313969701E-6</v>
      </c>
      <c r="T714" s="47">
        <f t="shared" si="413"/>
        <v>2.818490405692881E-7</v>
      </c>
      <c r="U714" s="47">
        <f t="shared" si="413"/>
        <v>6.6037493979132539E-8</v>
      </c>
      <c r="V714" s="47">
        <f t="shared" si="413"/>
        <v>6.365301902784518E-9</v>
      </c>
      <c r="W714" s="47">
        <f t="shared" si="413"/>
        <v>7.7515344506128666E-9</v>
      </c>
      <c r="X714" s="52">
        <f t="shared" si="413"/>
        <v>3.4746764795035857E-5</v>
      </c>
      <c r="Z714" s="39"/>
    </row>
    <row r="715" spans="1:26" x14ac:dyDescent="0.2">
      <c r="B715" s="85"/>
      <c r="Z715" s="39"/>
    </row>
    <row r="716" spans="1:26" x14ac:dyDescent="0.2">
      <c r="A716" s="91" t="s">
        <v>151</v>
      </c>
      <c r="B716" s="92">
        <f>SUM(B692:X714)</f>
        <v>5.5669687611836019E-5</v>
      </c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</row>
    <row r="717" spans="1:26" x14ac:dyDescent="0.2">
      <c r="A717" s="90" t="s">
        <v>152</v>
      </c>
      <c r="B717" s="93">
        <f>SQRT(B716)</f>
        <v>7.4612122079348482E-3</v>
      </c>
      <c r="C717" s="10"/>
      <c r="D717" s="28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</row>
    <row r="718" spans="1:26" x14ac:dyDescent="0.2">
      <c r="A718" s="90"/>
      <c r="B718" s="93"/>
      <c r="C718" s="10"/>
      <c r="D718" s="28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</row>
    <row r="719" spans="1:26" x14ac:dyDescent="0.2">
      <c r="A719" s="90"/>
      <c r="B719" s="93" t="s">
        <v>119</v>
      </c>
      <c r="C719" s="102">
        <v>7.5000000000000002E-4</v>
      </c>
      <c r="D719" s="28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</row>
    <row r="720" spans="1:26" x14ac:dyDescent="0.2">
      <c r="B720" s="98" t="s">
        <v>105</v>
      </c>
      <c r="C720" s="9" t="s">
        <v>150</v>
      </c>
      <c r="D720" s="85" t="s">
        <v>8</v>
      </c>
      <c r="E720" s="85" t="s">
        <v>9</v>
      </c>
      <c r="F720" s="85" t="s">
        <v>10</v>
      </c>
      <c r="G720" s="85" t="s">
        <v>11</v>
      </c>
      <c r="H720" s="85" t="s">
        <v>12</v>
      </c>
      <c r="I720" s="85" t="s">
        <v>13</v>
      </c>
      <c r="J720" s="85" t="s">
        <v>14</v>
      </c>
      <c r="K720" s="85" t="s">
        <v>15</v>
      </c>
      <c r="L720" s="85" t="s">
        <v>16</v>
      </c>
      <c r="M720" s="85" t="s">
        <v>17</v>
      </c>
      <c r="N720" s="85" t="s">
        <v>18</v>
      </c>
      <c r="O720" s="85" t="s">
        <v>19</v>
      </c>
      <c r="P720" s="85" t="s">
        <v>20</v>
      </c>
      <c r="Q720" s="85" t="s">
        <v>21</v>
      </c>
      <c r="R720" s="85" t="s">
        <v>22</v>
      </c>
      <c r="S720" s="85" t="s">
        <v>23</v>
      </c>
      <c r="T720" s="85" t="s">
        <v>24</v>
      </c>
      <c r="U720" s="85" t="s">
        <v>25</v>
      </c>
      <c r="V720" s="85" t="s">
        <v>26</v>
      </c>
      <c r="W720" s="85" t="s">
        <v>27</v>
      </c>
      <c r="X720" s="85" t="s">
        <v>28</v>
      </c>
      <c r="Y720" s="85" t="s">
        <v>29</v>
      </c>
      <c r="Z720" s="19" t="s">
        <v>30</v>
      </c>
    </row>
    <row r="721" spans="1:27" x14ac:dyDescent="0.2">
      <c r="A721" s="74"/>
      <c r="B721" s="103"/>
      <c r="C721" s="125">
        <f>B717</f>
        <v>7.4612122079348482E-3</v>
      </c>
      <c r="D721" s="88">
        <f>C666</f>
        <v>7.1316618511767571E-2</v>
      </c>
      <c r="E721" s="88">
        <f t="shared" ref="E721:Z721" si="414">D666</f>
        <v>-1.0404646526626597E-2</v>
      </c>
      <c r="F721" s="88">
        <f t="shared" si="414"/>
        <v>4.4503159622872282E-2</v>
      </c>
      <c r="G721" s="88">
        <f t="shared" si="414"/>
        <v>-7.6594674487034083E-3</v>
      </c>
      <c r="H721" s="88">
        <f t="shared" si="414"/>
        <v>-4.2742628230596075E-2</v>
      </c>
      <c r="I721" s="88">
        <f t="shared" si="414"/>
        <v>1.9289488242703042E-2</v>
      </c>
      <c r="J721" s="88">
        <f t="shared" si="414"/>
        <v>9.2142651561720607E-3</v>
      </c>
      <c r="K721" s="88">
        <f t="shared" si="414"/>
        <v>4.637409699343284E-2</v>
      </c>
      <c r="L721" s="88">
        <f t="shared" si="414"/>
        <v>5.383218322744329E-3</v>
      </c>
      <c r="M721" s="88">
        <f t="shared" si="414"/>
        <v>2.0886647566389733E-3</v>
      </c>
      <c r="N721" s="88">
        <f t="shared" si="414"/>
        <v>2.7861349079960969E-2</v>
      </c>
      <c r="O721" s="88">
        <f t="shared" si="414"/>
        <v>4.1833978020102604E-3</v>
      </c>
      <c r="P721" s="88">
        <f t="shared" si="414"/>
        <v>1.2216414455635731E-2</v>
      </c>
      <c r="Q721" s="88">
        <f t="shared" si="414"/>
        <v>1.6292593030293529E-2</v>
      </c>
      <c r="R721" s="88">
        <f t="shared" si="414"/>
        <v>8.8573851733685614E-3</v>
      </c>
      <c r="S721" s="88">
        <f t="shared" si="414"/>
        <v>-5.2965470458864339E-3</v>
      </c>
      <c r="T721" s="88">
        <f t="shared" si="414"/>
        <v>2.2952218354927098E-2</v>
      </c>
      <c r="U721" s="88">
        <f t="shared" si="414"/>
        <v>-2.5336660962159314E-2</v>
      </c>
      <c r="V721" s="88">
        <f t="shared" si="414"/>
        <v>1.1322198281298915E-2</v>
      </c>
      <c r="W721" s="88">
        <f t="shared" si="414"/>
        <v>3.2581426771656663E-3</v>
      </c>
      <c r="X721" s="88">
        <f t="shared" si="414"/>
        <v>0.12552143912918864</v>
      </c>
      <c r="Y721" s="88">
        <f t="shared" si="414"/>
        <v>5.9254095160563968E-3</v>
      </c>
      <c r="Z721" s="88">
        <f t="shared" si="414"/>
        <v>0.65487989110773481</v>
      </c>
    </row>
    <row r="722" spans="1:27" x14ac:dyDescent="0.2">
      <c r="A722" s="89" t="s">
        <v>8</v>
      </c>
      <c r="B722" s="101">
        <v>0</v>
      </c>
      <c r="C722" s="43">
        <f t="dataTable" ref="C722:Z744" dt2D="0" dtr="0" r1="C637"/>
        <v>7.4400115191863526E-3</v>
      </c>
      <c r="D722" s="99">
        <v>8.5839000797819698E-2</v>
      </c>
      <c r="E722" s="100">
        <v>-1.1076893990215957E-2</v>
      </c>
      <c r="F722" s="100">
        <v>3.8447355975958872E-2</v>
      </c>
      <c r="G722" s="100">
        <v>-2.110705939254133E-4</v>
      </c>
      <c r="H722" s="100">
        <v>-1.3596070003644678E-2</v>
      </c>
      <c r="I722" s="100">
        <v>2.0226214117200644E-2</v>
      </c>
      <c r="J722" s="100">
        <v>-8.2439180192189175E-3</v>
      </c>
      <c r="K722" s="100">
        <v>5.6306731903027984E-2</v>
      </c>
      <c r="L722" s="100">
        <v>8.2486509683670135E-4</v>
      </c>
      <c r="M722" s="100">
        <v>-1.0841717203707031E-3</v>
      </c>
      <c r="N722" s="100">
        <v>1.6512703019272115E-2</v>
      </c>
      <c r="O722" s="100">
        <v>1.2444739872301039E-3</v>
      </c>
      <c r="P722" s="100">
        <v>1.3943812688568667E-2</v>
      </c>
      <c r="Q722" s="100">
        <v>2.0360108497133822E-2</v>
      </c>
      <c r="R722" s="100">
        <v>4.6992841256987133E-3</v>
      </c>
      <c r="S722" s="100">
        <v>-6.6003553136007578E-3</v>
      </c>
      <c r="T722" s="100">
        <v>1.0705423958357425E-2</v>
      </c>
      <c r="U722" s="100">
        <v>-4.3973508533779397E-2</v>
      </c>
      <c r="V722" s="100">
        <v>9.5122323950595118E-3</v>
      </c>
      <c r="W722" s="100">
        <v>2.5736207647802923E-4</v>
      </c>
      <c r="X722" s="100">
        <v>0.12365807487697041</v>
      </c>
      <c r="Y722" s="100">
        <v>3.136459213966328E-3</v>
      </c>
      <c r="Z722" s="100">
        <v>0.67911188544517664</v>
      </c>
      <c r="AA722" s="104">
        <f>SUM(D722:Z722)</f>
        <v>0.99999999999999978</v>
      </c>
    </row>
    <row r="723" spans="1:27" x14ac:dyDescent="0.2">
      <c r="A723" s="89" t="s">
        <v>9</v>
      </c>
      <c r="B723" s="101">
        <f>B722+$C$719</f>
        <v>7.5000000000000002E-4</v>
      </c>
      <c r="C723" s="43">
        <v>7.6152890474761098E-3</v>
      </c>
      <c r="D723" s="100">
        <v>6.4055427368741508E-2</v>
      </c>
      <c r="E723" s="99">
        <v>-1.0068522794831917E-2</v>
      </c>
      <c r="F723" s="100">
        <v>4.7531061446328987E-2</v>
      </c>
      <c r="G723" s="100">
        <v>-1.1383665876092406E-2</v>
      </c>
      <c r="H723" s="100">
        <v>-5.731590734407177E-2</v>
      </c>
      <c r="I723" s="100">
        <v>1.8821125305454243E-2</v>
      </c>
      <c r="J723" s="100">
        <v>1.7943356743867551E-2</v>
      </c>
      <c r="K723" s="100">
        <v>4.1407779538635267E-2</v>
      </c>
      <c r="L723" s="100">
        <v>7.6623949356981434E-3</v>
      </c>
      <c r="M723" s="100">
        <v>3.6750829951438116E-3</v>
      </c>
      <c r="N723" s="100">
        <v>3.3535672110305392E-2</v>
      </c>
      <c r="O723" s="100">
        <v>5.6528597094003402E-3</v>
      </c>
      <c r="P723" s="100">
        <v>1.1352715339169261E-2</v>
      </c>
      <c r="Q723" s="100">
        <v>1.4258835296873381E-2</v>
      </c>
      <c r="R723" s="100">
        <v>1.0936435697203485E-2</v>
      </c>
      <c r="S723" s="100">
        <v>-4.6446429120292725E-3</v>
      </c>
      <c r="T723" s="100">
        <v>2.9075615553211934E-2</v>
      </c>
      <c r="U723" s="100">
        <v>-1.6018237176349277E-2</v>
      </c>
      <c r="V723" s="100">
        <v>1.2227181224418618E-2</v>
      </c>
      <c r="W723" s="100">
        <v>4.7585329775094842E-3</v>
      </c>
      <c r="X723" s="100">
        <v>0.12645312125529776</v>
      </c>
      <c r="Y723" s="100">
        <v>7.3198846671014318E-3</v>
      </c>
      <c r="Z723" s="100">
        <v>0.6427638939390139</v>
      </c>
      <c r="AA723" s="104">
        <f t="shared" ref="AA723:AA744" si="415">SUM(D723:Z723)</f>
        <v>0.99999999999999978</v>
      </c>
    </row>
    <row r="724" spans="1:27" x14ac:dyDescent="0.2">
      <c r="A724" s="89" t="s">
        <v>10</v>
      </c>
      <c r="B724" s="101">
        <f t="shared" ref="B724:B744" si="416">B723+$C$719</f>
        <v>1.5E-3</v>
      </c>
      <c r="C724" s="43">
        <v>8.5802897688600083E-3</v>
      </c>
      <c r="D724" s="100">
        <v>4.2271853939663304E-2</v>
      </c>
      <c r="E724" s="100">
        <v>-9.0601515994478774E-3</v>
      </c>
      <c r="F724" s="99">
        <v>5.6614766916699109E-2</v>
      </c>
      <c r="G724" s="100">
        <v>-2.25562611582594E-2</v>
      </c>
      <c r="H724" s="100">
        <v>-0.10103574468449887</v>
      </c>
      <c r="I724" s="100">
        <v>1.7416036493707841E-2</v>
      </c>
      <c r="J724" s="100">
        <v>4.4130631506954024E-2</v>
      </c>
      <c r="K724" s="100">
        <v>2.6508827174242557E-2</v>
      </c>
      <c r="L724" s="100">
        <v>1.4499924774559586E-2</v>
      </c>
      <c r="M724" s="100">
        <v>8.4343377106583274E-3</v>
      </c>
      <c r="N724" s="100">
        <v>5.0558641201338669E-2</v>
      </c>
      <c r="O724" s="100">
        <v>1.0061245431570576E-2</v>
      </c>
      <c r="P724" s="100">
        <v>8.7616179897698574E-3</v>
      </c>
      <c r="Q724" s="100">
        <v>8.15756209661294E-3</v>
      </c>
      <c r="R724" s="100">
        <v>1.7173587268708258E-2</v>
      </c>
      <c r="S724" s="100">
        <v>-2.6889305104577871E-3</v>
      </c>
      <c r="T724" s="100">
        <v>4.7445807148066448E-2</v>
      </c>
      <c r="U724" s="100">
        <v>1.1937034181080844E-2</v>
      </c>
      <c r="V724" s="100">
        <v>1.4942130053777723E-2</v>
      </c>
      <c r="W724" s="100">
        <v>9.259703878540939E-3</v>
      </c>
      <c r="X724" s="100">
        <v>0.12924816763362512</v>
      </c>
      <c r="Y724" s="100">
        <v>1.1503310120236535E-2</v>
      </c>
      <c r="Z724" s="100">
        <v>0.60641590243285115</v>
      </c>
      <c r="AA724" s="104">
        <f t="shared" si="415"/>
        <v>0.99999999999999989</v>
      </c>
    </row>
    <row r="725" spans="1:27" x14ac:dyDescent="0.2">
      <c r="A725" s="89" t="s">
        <v>11</v>
      </c>
      <c r="B725" s="101">
        <f t="shared" si="416"/>
        <v>2.2500000000000003E-3</v>
      </c>
      <c r="C725" s="43">
        <v>1.0111380080315842E-2</v>
      </c>
      <c r="D725" s="100">
        <v>2.04882805105851E-2</v>
      </c>
      <c r="E725" s="100">
        <v>-8.0517804040638376E-3</v>
      </c>
      <c r="F725" s="100">
        <v>6.5698472387069232E-2</v>
      </c>
      <c r="G725" s="99">
        <v>-3.3728856440426398E-2</v>
      </c>
      <c r="H725" s="100">
        <v>-0.14475558202492597</v>
      </c>
      <c r="I725" s="100">
        <v>1.6010947681961436E-2</v>
      </c>
      <c r="J725" s="100">
        <v>7.0317906270040489E-2</v>
      </c>
      <c r="K725" s="100">
        <v>1.1609874809849839E-2</v>
      </c>
      <c r="L725" s="100">
        <v>2.1337454613421031E-2</v>
      </c>
      <c r="M725" s="100">
        <v>1.3193592426172842E-2</v>
      </c>
      <c r="N725" s="100">
        <v>6.7581610292371946E-2</v>
      </c>
      <c r="O725" s="100">
        <v>1.4469631153740812E-2</v>
      </c>
      <c r="P725" s="100">
        <v>6.1705206403704525E-3</v>
      </c>
      <c r="Q725" s="100">
        <v>2.056288896352499E-3</v>
      </c>
      <c r="R725" s="100">
        <v>2.3410738840213031E-2</v>
      </c>
      <c r="S725" s="100">
        <v>-7.3321810888630178E-4</v>
      </c>
      <c r="T725" s="100">
        <v>6.5815998742920961E-2</v>
      </c>
      <c r="U725" s="100">
        <v>3.9892305538510982E-2</v>
      </c>
      <c r="V725" s="100">
        <v>1.7657078883136827E-2</v>
      </c>
      <c r="W725" s="100">
        <v>1.3760874779572396E-2</v>
      </c>
      <c r="X725" s="100">
        <v>0.13204321401195246</v>
      </c>
      <c r="Y725" s="100">
        <v>1.5686735573371639E-2</v>
      </c>
      <c r="Z725" s="100">
        <v>0.5700679109266884</v>
      </c>
      <c r="AA725" s="104">
        <f t="shared" si="415"/>
        <v>0.99999999999999989</v>
      </c>
    </row>
    <row r="726" spans="1:27" x14ac:dyDescent="0.2">
      <c r="A726" s="89" t="s">
        <v>12</v>
      </c>
      <c r="B726" s="101">
        <f t="shared" si="416"/>
        <v>3.0000000000000001E-3</v>
      </c>
      <c r="C726" s="43">
        <v>1.199368713572363E-2</v>
      </c>
      <c r="D726" s="100">
        <v>-1.2952929184930906E-3</v>
      </c>
      <c r="E726" s="100">
        <v>-7.0434092086797979E-3</v>
      </c>
      <c r="F726" s="100">
        <v>7.4782177857439347E-2</v>
      </c>
      <c r="G726" s="100">
        <v>-4.490145172259339E-2</v>
      </c>
      <c r="H726" s="99">
        <v>-0.18847541936535306</v>
      </c>
      <c r="I726" s="100">
        <v>1.4605858870215035E-2</v>
      </c>
      <c r="J726" s="100">
        <v>9.6505181033126955E-2</v>
      </c>
      <c r="K726" s="100">
        <v>-3.2890775545428713E-3</v>
      </c>
      <c r="L726" s="100">
        <v>2.8174984452282472E-2</v>
      </c>
      <c r="M726" s="100">
        <v>1.7952847141687357E-2</v>
      </c>
      <c r="N726" s="100">
        <v>8.4604579383405223E-2</v>
      </c>
      <c r="O726" s="100">
        <v>1.8878016875911046E-2</v>
      </c>
      <c r="P726" s="100">
        <v>3.5794232909710476E-3</v>
      </c>
      <c r="Q726" s="100">
        <v>-4.0449843039079419E-3</v>
      </c>
      <c r="R726" s="100">
        <v>2.9647890411717802E-2</v>
      </c>
      <c r="S726" s="100">
        <v>1.2224942926851836E-3</v>
      </c>
      <c r="T726" s="100">
        <v>8.4186190337775468E-2</v>
      </c>
      <c r="U726" s="100">
        <v>6.7847576895941092E-2</v>
      </c>
      <c r="V726" s="100">
        <v>2.0372027712495935E-2</v>
      </c>
      <c r="W726" s="100">
        <v>1.8262045680603849E-2</v>
      </c>
      <c r="X726" s="100">
        <v>0.13483826039027982</v>
      </c>
      <c r="Y726" s="100">
        <v>1.9870161026506742E-2</v>
      </c>
      <c r="Z726" s="100">
        <v>0.53371991942052566</v>
      </c>
      <c r="AA726" s="104">
        <f t="shared" si="415"/>
        <v>0.99999999999999989</v>
      </c>
    </row>
    <row r="727" spans="1:27" x14ac:dyDescent="0.2">
      <c r="A727" s="89" t="s">
        <v>13</v>
      </c>
      <c r="B727" s="101">
        <f t="shared" si="416"/>
        <v>3.7499999999999999E-3</v>
      </c>
      <c r="C727" s="43">
        <v>1.4087119807137543E-2</v>
      </c>
      <c r="D727" s="100">
        <v>-2.3078866347571281E-2</v>
      </c>
      <c r="E727" s="100">
        <v>-6.0350380132957581E-3</v>
      </c>
      <c r="F727" s="100">
        <v>8.3865883327809462E-2</v>
      </c>
      <c r="G727" s="100">
        <v>-5.6074047004760375E-2</v>
      </c>
      <c r="H727" s="100">
        <v>-0.23219525670578015</v>
      </c>
      <c r="I727" s="99">
        <v>1.3200770058468633E-2</v>
      </c>
      <c r="J727" s="100">
        <v>0.12269245579621341</v>
      </c>
      <c r="K727" s="100">
        <v>-1.8188029918935575E-2</v>
      </c>
      <c r="L727" s="100">
        <v>3.5012514291143909E-2</v>
      </c>
      <c r="M727" s="100">
        <v>2.271210185720187E-2</v>
      </c>
      <c r="N727" s="100">
        <v>0.1016275484744385</v>
      </c>
      <c r="O727" s="100">
        <v>2.328640259808128E-2</v>
      </c>
      <c r="P727" s="100">
        <v>9.8832594157164354E-4</v>
      </c>
      <c r="Q727" s="100">
        <v>-1.0146257504168379E-2</v>
      </c>
      <c r="R727" s="100">
        <v>3.5885041983222572E-2</v>
      </c>
      <c r="S727" s="100">
        <v>3.178206694256668E-3</v>
      </c>
      <c r="T727" s="100">
        <v>0.10255638193262998</v>
      </c>
      <c r="U727" s="100">
        <v>9.5802848253371181E-2</v>
      </c>
      <c r="V727" s="100">
        <v>2.3086976541855039E-2</v>
      </c>
      <c r="W727" s="100">
        <v>2.2763216581635305E-2</v>
      </c>
      <c r="X727" s="100">
        <v>0.13763330676860719</v>
      </c>
      <c r="Y727" s="100">
        <v>2.4053586479641842E-2</v>
      </c>
      <c r="Z727" s="100">
        <v>0.49737192791436291</v>
      </c>
      <c r="AA727" s="104">
        <f t="shared" si="415"/>
        <v>0.99999999999999989</v>
      </c>
    </row>
    <row r="728" spans="1:27" x14ac:dyDescent="0.2">
      <c r="A728" s="89" t="s">
        <v>14</v>
      </c>
      <c r="B728" s="101">
        <f t="shared" si="416"/>
        <v>4.4999999999999997E-3</v>
      </c>
      <c r="C728" s="43">
        <v>1.6310586966191063E-2</v>
      </c>
      <c r="D728" s="100">
        <v>-4.4862439776649471E-2</v>
      </c>
      <c r="E728" s="100">
        <v>-5.0266668179117192E-3</v>
      </c>
      <c r="F728" s="100">
        <v>9.2949588798179578E-2</v>
      </c>
      <c r="G728" s="100">
        <v>-6.7246642286927366E-2</v>
      </c>
      <c r="H728" s="100">
        <v>-0.27591509404620718</v>
      </c>
      <c r="I728" s="100">
        <v>1.179568124672223E-2</v>
      </c>
      <c r="J728" s="99">
        <v>0.14887973055929987</v>
      </c>
      <c r="K728" s="100">
        <v>-3.3086982283328292E-2</v>
      </c>
      <c r="L728" s="100">
        <v>4.185004413000535E-2</v>
      </c>
      <c r="M728" s="100">
        <v>2.7471356572716384E-2</v>
      </c>
      <c r="N728" s="100">
        <v>0.11865051756547178</v>
      </c>
      <c r="O728" s="100">
        <v>2.7694788320251514E-2</v>
      </c>
      <c r="P728" s="100">
        <v>-1.6027714078277605E-3</v>
      </c>
      <c r="Q728" s="100">
        <v>-1.6247530704428817E-2</v>
      </c>
      <c r="R728" s="100">
        <v>4.2122193554727343E-2</v>
      </c>
      <c r="S728" s="100">
        <v>5.1339190958281525E-3</v>
      </c>
      <c r="T728" s="100">
        <v>0.12092657352748448</v>
      </c>
      <c r="U728" s="100">
        <v>0.1237581196108013</v>
      </c>
      <c r="V728" s="100">
        <v>2.5801925371214143E-2</v>
      </c>
      <c r="W728" s="100">
        <v>2.7264387482666758E-2</v>
      </c>
      <c r="X728" s="100">
        <v>0.14042835314693453</v>
      </c>
      <c r="Y728" s="100">
        <v>2.8237011932776945E-2</v>
      </c>
      <c r="Z728" s="100">
        <v>0.46102393640820016</v>
      </c>
      <c r="AA728" s="104">
        <f t="shared" si="415"/>
        <v>0.99999999999999989</v>
      </c>
    </row>
    <row r="729" spans="1:27" x14ac:dyDescent="0.2">
      <c r="A729" s="89" t="s">
        <v>15</v>
      </c>
      <c r="B729" s="101">
        <f t="shared" si="416"/>
        <v>5.2499999999999995E-3</v>
      </c>
      <c r="C729" s="43">
        <v>1.8617557285334908E-2</v>
      </c>
      <c r="D729" s="100">
        <v>-6.6646013205727661E-2</v>
      </c>
      <c r="E729" s="100">
        <v>-4.0182956225276794E-3</v>
      </c>
      <c r="F729" s="100">
        <v>0.10203329426854969</v>
      </c>
      <c r="G729" s="100">
        <v>-7.8419237569094358E-2</v>
      </c>
      <c r="H729" s="100">
        <v>-0.31963493138663429</v>
      </c>
      <c r="I729" s="100">
        <v>1.0390592434975829E-2</v>
      </c>
      <c r="J729" s="100">
        <v>0.17506700532238634</v>
      </c>
      <c r="K729" s="99">
        <v>-4.7985934647720996E-2</v>
      </c>
      <c r="L729" s="100">
        <v>4.868757396886679E-2</v>
      </c>
      <c r="M729" s="100">
        <v>3.2230611288230897E-2</v>
      </c>
      <c r="N729" s="100">
        <v>0.13567348665650503</v>
      </c>
      <c r="O729" s="100">
        <v>3.2103174042421752E-2</v>
      </c>
      <c r="P729" s="100">
        <v>-4.1938687572271628E-3</v>
      </c>
      <c r="Q729" s="100">
        <v>-2.2348803904689261E-2</v>
      </c>
      <c r="R729" s="100">
        <v>4.8359345126232113E-2</v>
      </c>
      <c r="S729" s="100">
        <v>7.089631497399637E-3</v>
      </c>
      <c r="T729" s="100">
        <v>0.13929676512233899</v>
      </c>
      <c r="U729" s="100">
        <v>0.15171339096823142</v>
      </c>
      <c r="V729" s="100">
        <v>2.851687420057325E-2</v>
      </c>
      <c r="W729" s="100">
        <v>3.1765558383698211E-2</v>
      </c>
      <c r="X729" s="100">
        <v>0.14322339952526189</v>
      </c>
      <c r="Y729" s="100">
        <v>3.2420437385912049E-2</v>
      </c>
      <c r="Z729" s="100">
        <v>0.42467594490203736</v>
      </c>
      <c r="AA729" s="104">
        <f t="shared" si="415"/>
        <v>0.99999999999999978</v>
      </c>
    </row>
    <row r="730" spans="1:27" x14ac:dyDescent="0.2">
      <c r="A730" s="89" t="s">
        <v>16</v>
      </c>
      <c r="B730" s="101">
        <f t="shared" si="416"/>
        <v>5.9999999999999993E-3</v>
      </c>
      <c r="C730" s="43">
        <v>2.0980503347960512E-2</v>
      </c>
      <c r="D730" s="100">
        <v>-8.8429586634805851E-2</v>
      </c>
      <c r="E730" s="100">
        <v>-3.0099244271436405E-3</v>
      </c>
      <c r="F730" s="100">
        <v>0.11111699973891981</v>
      </c>
      <c r="G730" s="100">
        <v>-8.9591832851261349E-2</v>
      </c>
      <c r="H730" s="100">
        <v>-0.36335476872706135</v>
      </c>
      <c r="I730" s="100">
        <v>8.985503623229427E-3</v>
      </c>
      <c r="J730" s="100">
        <v>0.2012542800854728</v>
      </c>
      <c r="K730" s="100">
        <v>-6.2884887012113713E-2</v>
      </c>
      <c r="L730" s="99">
        <v>5.5525103807728231E-2</v>
      </c>
      <c r="M730" s="100">
        <v>3.698986600374541E-2</v>
      </c>
      <c r="N730" s="100">
        <v>0.15269645574753832</v>
      </c>
      <c r="O730" s="100">
        <v>3.6511559764591986E-2</v>
      </c>
      <c r="P730" s="100">
        <v>-6.7849661066265686E-3</v>
      </c>
      <c r="Q730" s="100">
        <v>-2.8450077104949699E-2</v>
      </c>
      <c r="R730" s="100">
        <v>5.4596496697736883E-2</v>
      </c>
      <c r="S730" s="100">
        <v>9.0453438989711206E-3</v>
      </c>
      <c r="T730" s="100">
        <v>0.1576669567171935</v>
      </c>
      <c r="U730" s="100">
        <v>0.17966866232566153</v>
      </c>
      <c r="V730" s="100">
        <v>3.1231823029932354E-2</v>
      </c>
      <c r="W730" s="100">
        <v>3.6266729284729668E-2</v>
      </c>
      <c r="X730" s="100">
        <v>0.14601844590358923</v>
      </c>
      <c r="Y730" s="100">
        <v>3.6603862839047145E-2</v>
      </c>
      <c r="Z730" s="100">
        <v>0.38832795339587461</v>
      </c>
      <c r="AA730" s="104">
        <f t="shared" si="415"/>
        <v>0.99999999999999978</v>
      </c>
    </row>
    <row r="731" spans="1:27" x14ac:dyDescent="0.2">
      <c r="A731" s="89" t="s">
        <v>17</v>
      </c>
      <c r="B731" s="101">
        <f t="shared" si="416"/>
        <v>6.7499999999999991E-3</v>
      </c>
      <c r="C731" s="43">
        <v>2.338246119562366E-2</v>
      </c>
      <c r="D731" s="100">
        <v>-0.11021316006388404</v>
      </c>
      <c r="E731" s="100">
        <v>-2.0015532317596008E-3</v>
      </c>
      <c r="F731" s="100">
        <v>0.12020070520928994</v>
      </c>
      <c r="G731" s="100">
        <v>-0.10076442813342833</v>
      </c>
      <c r="H731" s="100">
        <v>-0.40707460606748841</v>
      </c>
      <c r="I731" s="100">
        <v>7.5804148114830255E-3</v>
      </c>
      <c r="J731" s="100">
        <v>0.22744155484855924</v>
      </c>
      <c r="K731" s="100">
        <v>-7.7783839376506431E-2</v>
      </c>
      <c r="L731" s="100">
        <v>6.2362633646589671E-2</v>
      </c>
      <c r="M731" s="99">
        <v>4.1749120719259923E-2</v>
      </c>
      <c r="N731" s="100">
        <v>0.16971942483857161</v>
      </c>
      <c r="O731" s="100">
        <v>4.091994548676222E-2</v>
      </c>
      <c r="P731" s="100">
        <v>-9.3760634560259709E-3</v>
      </c>
      <c r="Q731" s="100">
        <v>-3.4551350305210136E-2</v>
      </c>
      <c r="R731" s="100">
        <v>6.0833648269241654E-2</v>
      </c>
      <c r="S731" s="100">
        <v>1.1001056300542607E-2</v>
      </c>
      <c r="T731" s="100">
        <v>0.176037148312048</v>
      </c>
      <c r="U731" s="100">
        <v>0.20762393368309162</v>
      </c>
      <c r="V731" s="100">
        <v>3.3946771859291458E-2</v>
      </c>
      <c r="W731" s="100">
        <v>4.0767900185761118E-2</v>
      </c>
      <c r="X731" s="100">
        <v>0.14881349228191659</v>
      </c>
      <c r="Y731" s="100">
        <v>4.0787288292182249E-2</v>
      </c>
      <c r="Z731" s="100">
        <v>0.35197996188971192</v>
      </c>
      <c r="AA731" s="104">
        <f t="shared" si="415"/>
        <v>1</v>
      </c>
    </row>
    <row r="732" spans="1:27" x14ac:dyDescent="0.2">
      <c r="A732" s="89" t="s">
        <v>18</v>
      </c>
      <c r="B732" s="101">
        <f t="shared" si="416"/>
        <v>7.4999999999999989E-3</v>
      </c>
      <c r="C732" s="43">
        <v>2.5812542528118432E-2</v>
      </c>
      <c r="D732" s="100">
        <v>-0.13199673349296223</v>
      </c>
      <c r="E732" s="100">
        <v>-9.9318203637556099E-4</v>
      </c>
      <c r="F732" s="100">
        <v>0.12928441067966007</v>
      </c>
      <c r="G732" s="100">
        <v>-0.11193702341559532</v>
      </c>
      <c r="H732" s="100">
        <v>-0.45079444340791552</v>
      </c>
      <c r="I732" s="100">
        <v>6.1753259997366222E-3</v>
      </c>
      <c r="J732" s="100">
        <v>0.25362882961164573</v>
      </c>
      <c r="K732" s="100">
        <v>-9.2682791740899134E-2</v>
      </c>
      <c r="L732" s="100">
        <v>6.9200163485451105E-2</v>
      </c>
      <c r="M732" s="100">
        <v>4.6508375434774436E-2</v>
      </c>
      <c r="N732" s="99">
        <v>0.18674239392960484</v>
      </c>
      <c r="O732" s="100">
        <v>4.5328331208932454E-2</v>
      </c>
      <c r="P732" s="100">
        <v>-1.1967160805425377E-2</v>
      </c>
      <c r="Q732" s="100">
        <v>-4.0652623505470574E-2</v>
      </c>
      <c r="R732" s="100">
        <v>6.7070799840746431E-2</v>
      </c>
      <c r="S732" s="100">
        <v>1.295676870211409E-2</v>
      </c>
      <c r="T732" s="100">
        <v>0.19440733990690251</v>
      </c>
      <c r="U732" s="100">
        <v>0.23557920504052177</v>
      </c>
      <c r="V732" s="100">
        <v>3.6661720688650562E-2</v>
      </c>
      <c r="W732" s="100">
        <v>4.5269071086792574E-2</v>
      </c>
      <c r="X732" s="100">
        <v>0.15160853866024393</v>
      </c>
      <c r="Y732" s="100">
        <v>4.4970713745317352E-2</v>
      </c>
      <c r="Z732" s="100">
        <v>0.31563197038354918</v>
      </c>
      <c r="AA732" s="104">
        <f t="shared" si="415"/>
        <v>0.99999999999999989</v>
      </c>
    </row>
    <row r="733" spans="1:27" x14ac:dyDescent="0.2">
      <c r="A733" s="89" t="s">
        <v>19</v>
      </c>
      <c r="B733" s="101">
        <f t="shared" si="416"/>
        <v>8.2499999999999987E-3</v>
      </c>
      <c r="C733" s="43">
        <v>2.8263494145929789E-2</v>
      </c>
      <c r="D733" s="100">
        <v>-0.15378030692204042</v>
      </c>
      <c r="E733" s="100">
        <v>1.5189159008478781E-5</v>
      </c>
      <c r="F733" s="100">
        <v>0.13836811615003017</v>
      </c>
      <c r="G733" s="100">
        <v>-0.12310961869776231</v>
      </c>
      <c r="H733" s="100">
        <v>-0.49451428074834258</v>
      </c>
      <c r="I733" s="100">
        <v>4.7702371879902207E-3</v>
      </c>
      <c r="J733" s="100">
        <v>0.2798161043747322</v>
      </c>
      <c r="K733" s="100">
        <v>-0.10758174410529184</v>
      </c>
      <c r="L733" s="100">
        <v>7.6037693324312552E-2</v>
      </c>
      <c r="M733" s="100">
        <v>5.1267630150288949E-2</v>
      </c>
      <c r="N733" s="100">
        <v>0.20376536302063813</v>
      </c>
      <c r="O733" s="99">
        <v>4.9736716931102688E-2</v>
      </c>
      <c r="P733" s="100">
        <v>-1.4558258154824779E-2</v>
      </c>
      <c r="Q733" s="100">
        <v>-4.6753896705731018E-2</v>
      </c>
      <c r="R733" s="100">
        <v>7.3307951412251188E-2</v>
      </c>
      <c r="S733" s="100">
        <v>1.4912481103685576E-2</v>
      </c>
      <c r="T733" s="100">
        <v>0.21277753150175702</v>
      </c>
      <c r="U733" s="100">
        <v>0.26353447639795186</v>
      </c>
      <c r="V733" s="100">
        <v>3.9376669518009666E-2</v>
      </c>
      <c r="W733" s="100">
        <v>4.9770241987824031E-2</v>
      </c>
      <c r="X733" s="100">
        <v>0.15440358503857129</v>
      </c>
      <c r="Y733" s="100">
        <v>4.9154139198452455E-2</v>
      </c>
      <c r="Z733" s="100">
        <v>0.27928397887738643</v>
      </c>
      <c r="AA733" s="104">
        <f t="shared" si="415"/>
        <v>0.99999999999999989</v>
      </c>
    </row>
    <row r="734" spans="1:27" x14ac:dyDescent="0.2">
      <c r="A734" s="89" t="s">
        <v>20</v>
      </c>
      <c r="B734" s="101">
        <f t="shared" si="416"/>
        <v>8.9999999999999993E-3</v>
      </c>
      <c r="C734" s="43">
        <v>3.0730322814414169E-2</v>
      </c>
      <c r="D734" s="100">
        <v>-0.17556388035111864</v>
      </c>
      <c r="E734" s="100">
        <v>1.0235603543925186E-3</v>
      </c>
      <c r="F734" s="100">
        <v>0.1474518216204003</v>
      </c>
      <c r="G734" s="100">
        <v>-0.13428221397992932</v>
      </c>
      <c r="H734" s="100">
        <v>-0.53823411808876975</v>
      </c>
      <c r="I734" s="100">
        <v>3.3651483762438157E-3</v>
      </c>
      <c r="J734" s="100">
        <v>0.30600337913781867</v>
      </c>
      <c r="K734" s="100">
        <v>-0.12248069646968457</v>
      </c>
      <c r="L734" s="100">
        <v>8.2875223163174E-2</v>
      </c>
      <c r="M734" s="100">
        <v>5.602688486580347E-2</v>
      </c>
      <c r="N734" s="100">
        <v>0.22078833211167143</v>
      </c>
      <c r="O734" s="100">
        <v>5.4145102653272929E-2</v>
      </c>
      <c r="P734" s="99">
        <v>-1.7149355504224188E-2</v>
      </c>
      <c r="Q734" s="100">
        <v>-5.2855169905991456E-2</v>
      </c>
      <c r="R734" s="100">
        <v>7.9545102983755972E-2</v>
      </c>
      <c r="S734" s="100">
        <v>1.6868193505257062E-2</v>
      </c>
      <c r="T734" s="100">
        <v>0.23114772309661152</v>
      </c>
      <c r="U734" s="100">
        <v>0.291489747755382</v>
      </c>
      <c r="V734" s="100">
        <v>4.209161834736877E-2</v>
      </c>
      <c r="W734" s="100">
        <v>5.4271412888855487E-2</v>
      </c>
      <c r="X734" s="100">
        <v>0.15719863141689866</v>
      </c>
      <c r="Y734" s="100">
        <v>5.3337564651587559E-2</v>
      </c>
      <c r="Z734" s="100">
        <v>0.24293598737122363</v>
      </c>
      <c r="AA734" s="104">
        <f t="shared" si="415"/>
        <v>1</v>
      </c>
    </row>
    <row r="735" spans="1:27" x14ac:dyDescent="0.2">
      <c r="A735" s="89" t="s">
        <v>21</v>
      </c>
      <c r="B735" s="101">
        <f t="shared" si="416"/>
        <v>9.75E-3</v>
      </c>
      <c r="C735" s="43">
        <v>3.3209490640315614E-2</v>
      </c>
      <c r="D735" s="100">
        <v>-0.19734745378019686</v>
      </c>
      <c r="E735" s="100">
        <v>2.0319315497765601E-3</v>
      </c>
      <c r="F735" s="100">
        <v>0.1565355270907704</v>
      </c>
      <c r="G735" s="100">
        <v>-0.14545480926209631</v>
      </c>
      <c r="H735" s="100">
        <v>-0.58195395542919692</v>
      </c>
      <c r="I735" s="100">
        <v>1.9600595644974142E-3</v>
      </c>
      <c r="J735" s="100">
        <v>0.33219065390090513</v>
      </c>
      <c r="K735" s="100">
        <v>-0.1373796488340773</v>
      </c>
      <c r="L735" s="100">
        <v>8.9712753002035447E-2</v>
      </c>
      <c r="M735" s="100">
        <v>6.078613958131799E-2</v>
      </c>
      <c r="N735" s="100">
        <v>0.23781130120270472</v>
      </c>
      <c r="O735" s="100">
        <v>5.855348837544317E-2</v>
      </c>
      <c r="P735" s="100">
        <v>-1.9740452853623594E-2</v>
      </c>
      <c r="Q735" s="99">
        <v>-5.8956443106251907E-2</v>
      </c>
      <c r="R735" s="100">
        <v>8.5782254555260742E-2</v>
      </c>
      <c r="S735" s="100">
        <v>1.8823905906828548E-2</v>
      </c>
      <c r="T735" s="100">
        <v>0.24951791469146606</v>
      </c>
      <c r="U735" s="100">
        <v>0.31944501911281215</v>
      </c>
      <c r="V735" s="100">
        <v>4.4806567176727888E-2</v>
      </c>
      <c r="W735" s="100">
        <v>5.8772583789886944E-2</v>
      </c>
      <c r="X735" s="100">
        <v>0.159993677795226</v>
      </c>
      <c r="Y735" s="100">
        <v>5.7520990104722669E-2</v>
      </c>
      <c r="Z735" s="100">
        <v>0.20658799586506083</v>
      </c>
      <c r="AA735" s="104">
        <f t="shared" si="415"/>
        <v>0.99999999999999978</v>
      </c>
    </row>
    <row r="736" spans="1:27" x14ac:dyDescent="0.2">
      <c r="A736" s="89" t="s">
        <v>22</v>
      </c>
      <c r="B736" s="101">
        <f t="shared" si="416"/>
        <v>1.0500000000000001E-2</v>
      </c>
      <c r="C736" s="43">
        <v>3.5698426943919066E-2</v>
      </c>
      <c r="D736" s="100">
        <v>-0.21913102720927508</v>
      </c>
      <c r="E736" s="100">
        <v>3.0403027451605998E-3</v>
      </c>
      <c r="F736" s="100">
        <v>0.16561923256114053</v>
      </c>
      <c r="G736" s="100">
        <v>-0.15662740454426333</v>
      </c>
      <c r="H736" s="100">
        <v>-0.62567379276962409</v>
      </c>
      <c r="I736" s="100">
        <v>5.5497075275100921E-4</v>
      </c>
      <c r="J736" s="100">
        <v>0.35837792866399165</v>
      </c>
      <c r="K736" s="100">
        <v>-0.15227860119847003</v>
      </c>
      <c r="L736" s="100">
        <v>9.6550282840896895E-2</v>
      </c>
      <c r="M736" s="100">
        <v>6.554539429683251E-2</v>
      </c>
      <c r="N736" s="100">
        <v>0.25483427029373801</v>
      </c>
      <c r="O736" s="100">
        <v>6.2961874097613404E-2</v>
      </c>
      <c r="P736" s="100">
        <v>-2.2331550203023E-2</v>
      </c>
      <c r="Q736" s="100">
        <v>-6.5057716306512359E-2</v>
      </c>
      <c r="R736" s="99">
        <v>9.2019406126765527E-2</v>
      </c>
      <c r="S736" s="100">
        <v>2.0779618308400034E-2</v>
      </c>
      <c r="T736" s="100">
        <v>0.26788810628632059</v>
      </c>
      <c r="U736" s="100">
        <v>0.34740029047024229</v>
      </c>
      <c r="V736" s="100">
        <v>4.7521516006086992E-2</v>
      </c>
      <c r="W736" s="100">
        <v>6.3273754690918407E-2</v>
      </c>
      <c r="X736" s="100">
        <v>0.16278872417355336</v>
      </c>
      <c r="Y736" s="100">
        <v>6.1704415557857772E-2</v>
      </c>
      <c r="Z736" s="100">
        <v>0.17024000435889808</v>
      </c>
      <c r="AA736" s="104">
        <f t="shared" si="415"/>
        <v>0.99999999999999967</v>
      </c>
    </row>
    <row r="737" spans="1:28" x14ac:dyDescent="0.2">
      <c r="A737" s="89" t="s">
        <v>23</v>
      </c>
      <c r="B737" s="101">
        <f t="shared" si="416"/>
        <v>1.1250000000000001E-2</v>
      </c>
      <c r="C737" s="43">
        <v>3.8195222126876739E-2</v>
      </c>
      <c r="D737" s="100">
        <v>-0.24091460063835329</v>
      </c>
      <c r="E737" s="100">
        <v>4.0486739405446413E-3</v>
      </c>
      <c r="F737" s="100">
        <v>0.17470293803151066</v>
      </c>
      <c r="G737" s="100">
        <v>-0.16779999982643032</v>
      </c>
      <c r="H737" s="100">
        <v>-0.66939363011005115</v>
      </c>
      <c r="I737" s="100">
        <v>-8.5011805899539231E-4</v>
      </c>
      <c r="J737" s="100">
        <v>0.38456520342707812</v>
      </c>
      <c r="K737" s="100">
        <v>-0.16717755356286274</v>
      </c>
      <c r="L737" s="100">
        <v>0.10338781267975834</v>
      </c>
      <c r="M737" s="100">
        <v>7.0304649012347023E-2</v>
      </c>
      <c r="N737" s="100">
        <v>0.2718572393847713</v>
      </c>
      <c r="O737" s="100">
        <v>6.7370259819783646E-2</v>
      </c>
      <c r="P737" s="100">
        <v>-2.4922647552422406E-2</v>
      </c>
      <c r="Q737" s="100">
        <v>-7.1158989506772796E-2</v>
      </c>
      <c r="R737" s="100">
        <v>9.8256557698270297E-2</v>
      </c>
      <c r="S737" s="99">
        <v>2.2735330709971524E-2</v>
      </c>
      <c r="T737" s="100">
        <v>0.28625829788117513</v>
      </c>
      <c r="U737" s="100">
        <v>0.37535556182767243</v>
      </c>
      <c r="V737" s="100">
        <v>5.0236464835446096E-2</v>
      </c>
      <c r="W737" s="100">
        <v>6.7774925591949864E-2</v>
      </c>
      <c r="X737" s="100">
        <v>0.16558377055188073</v>
      </c>
      <c r="Y737" s="100">
        <v>6.5887841010992876E-2</v>
      </c>
      <c r="Z737" s="100">
        <v>0.13389201285273522</v>
      </c>
      <c r="AA737" s="104">
        <f t="shared" si="415"/>
        <v>0.99999999999999978</v>
      </c>
    </row>
    <row r="738" spans="1:28" x14ac:dyDescent="0.2">
      <c r="A738" s="89" t="s">
        <v>24</v>
      </c>
      <c r="B738" s="101">
        <f t="shared" si="416"/>
        <v>1.2000000000000002E-2</v>
      </c>
      <c r="C738" s="43">
        <v>4.0698429819129266E-2</v>
      </c>
      <c r="D738" s="100">
        <v>-0.26269817406743151</v>
      </c>
      <c r="E738" s="100">
        <v>5.0570451359286828E-3</v>
      </c>
      <c r="F738" s="100">
        <v>0.18378664350188079</v>
      </c>
      <c r="G738" s="100">
        <v>-0.17897259510859731</v>
      </c>
      <c r="H738" s="100">
        <v>-0.71311346745047832</v>
      </c>
      <c r="I738" s="100">
        <v>-2.2552068707417973E-3</v>
      </c>
      <c r="J738" s="100">
        <v>0.41075247819016464</v>
      </c>
      <c r="K738" s="100">
        <v>-0.18207650592725547</v>
      </c>
      <c r="L738" s="100">
        <v>0.11022534251861979</v>
      </c>
      <c r="M738" s="100">
        <v>7.506390372786155E-2</v>
      </c>
      <c r="N738" s="100">
        <v>0.28888020847580459</v>
      </c>
      <c r="O738" s="100">
        <v>7.1778645541953887E-2</v>
      </c>
      <c r="P738" s="100">
        <v>-2.7513744901821818E-2</v>
      </c>
      <c r="Q738" s="100">
        <v>-7.7260262707033248E-2</v>
      </c>
      <c r="R738" s="100">
        <v>0.10449370926977508</v>
      </c>
      <c r="S738" s="100">
        <v>2.4691043111543007E-2</v>
      </c>
      <c r="T738" s="99">
        <v>0.30462848947602966</v>
      </c>
      <c r="U738" s="100">
        <v>0.40331083318510258</v>
      </c>
      <c r="V738" s="100">
        <v>5.2951413664805214E-2</v>
      </c>
      <c r="W738" s="100">
        <v>7.227609649298132E-2</v>
      </c>
      <c r="X738" s="100">
        <v>0.16837881693020806</v>
      </c>
      <c r="Y738" s="100">
        <v>7.0071266464127993E-2</v>
      </c>
      <c r="Z738" s="100">
        <v>9.7544021346572474E-2</v>
      </c>
      <c r="AA738" s="104">
        <f t="shared" si="415"/>
        <v>0.99999999999999989</v>
      </c>
    </row>
    <row r="739" spans="1:28" x14ac:dyDescent="0.2">
      <c r="A739" s="89" t="s">
        <v>25</v>
      </c>
      <c r="B739" s="101">
        <f t="shared" si="416"/>
        <v>1.2750000000000003E-2</v>
      </c>
      <c r="C739" s="43">
        <v>4.3206935502691411E-2</v>
      </c>
      <c r="D739" s="100">
        <v>-0.28448174749650973</v>
      </c>
      <c r="E739" s="100">
        <v>6.0654163313127226E-3</v>
      </c>
      <c r="F739" s="100">
        <v>0.19287034897225092</v>
      </c>
      <c r="G739" s="100">
        <v>-0.19014519039076433</v>
      </c>
      <c r="H739" s="100">
        <v>-0.75683330479090549</v>
      </c>
      <c r="I739" s="100">
        <v>-3.6602956824882023E-3</v>
      </c>
      <c r="J739" s="100">
        <v>0.4369397529532511</v>
      </c>
      <c r="K739" s="100">
        <v>-0.1969754582916482</v>
      </c>
      <c r="L739" s="100">
        <v>0.11706287235748124</v>
      </c>
      <c r="M739" s="100">
        <v>7.9823158443376063E-2</v>
      </c>
      <c r="N739" s="100">
        <v>0.30590317756683788</v>
      </c>
      <c r="O739" s="100">
        <v>7.6187031264124114E-2</v>
      </c>
      <c r="P739" s="100">
        <v>-3.0104842251221224E-2</v>
      </c>
      <c r="Q739" s="100">
        <v>-8.3361535907293685E-2</v>
      </c>
      <c r="R739" s="100">
        <v>0.11073086084127985</v>
      </c>
      <c r="S739" s="100">
        <v>2.6646755513114496E-2</v>
      </c>
      <c r="T739" s="100">
        <v>0.3229986810708842</v>
      </c>
      <c r="U739" s="99">
        <v>0.43126610454253272</v>
      </c>
      <c r="V739" s="100">
        <v>5.5666362494164318E-2</v>
      </c>
      <c r="W739" s="100">
        <v>7.6777267394012777E-2</v>
      </c>
      <c r="X739" s="100">
        <v>0.17117386330853543</v>
      </c>
      <c r="Y739" s="100">
        <v>7.4254691917263096E-2</v>
      </c>
      <c r="Z739" s="100">
        <v>6.1196029840409727E-2</v>
      </c>
      <c r="AA739" s="104">
        <f t="shared" si="415"/>
        <v>0.99999999999999989</v>
      </c>
    </row>
    <row r="740" spans="1:28" x14ac:dyDescent="0.2">
      <c r="A740" s="89" t="s">
        <v>26</v>
      </c>
      <c r="B740" s="101">
        <f t="shared" si="416"/>
        <v>1.3500000000000003E-2</v>
      </c>
      <c r="C740" s="43">
        <v>4.5719867133390615E-2</v>
      </c>
      <c r="D740" s="100">
        <v>-0.30626532092558795</v>
      </c>
      <c r="E740" s="100">
        <v>7.0737875266967624E-3</v>
      </c>
      <c r="F740" s="100">
        <v>0.20195405444262104</v>
      </c>
      <c r="G740" s="100">
        <v>-0.20131778567293132</v>
      </c>
      <c r="H740" s="100">
        <v>-0.80055314213133255</v>
      </c>
      <c r="I740" s="100">
        <v>-5.0653844942346038E-3</v>
      </c>
      <c r="J740" s="100">
        <v>0.46312702771633762</v>
      </c>
      <c r="K740" s="100">
        <v>-0.2118744106560409</v>
      </c>
      <c r="L740" s="100">
        <v>0.12390040219634268</v>
      </c>
      <c r="M740" s="100">
        <v>8.4582413158890576E-2</v>
      </c>
      <c r="N740" s="100">
        <v>0.32292614665787117</v>
      </c>
      <c r="O740" s="100">
        <v>8.0595416986294355E-2</v>
      </c>
      <c r="P740" s="100">
        <v>-3.269593960062063E-2</v>
      </c>
      <c r="Q740" s="100">
        <v>-8.9462809107554137E-2</v>
      </c>
      <c r="R740" s="100">
        <v>0.11696801241278464</v>
      </c>
      <c r="S740" s="100">
        <v>2.8602467914685986E-2</v>
      </c>
      <c r="T740" s="100">
        <v>0.34136887266573873</v>
      </c>
      <c r="U740" s="100">
        <v>0.45922137589996287</v>
      </c>
      <c r="V740" s="99">
        <v>5.8381311323523422E-2</v>
      </c>
      <c r="W740" s="100">
        <v>8.1278438295044247E-2</v>
      </c>
      <c r="X740" s="100">
        <v>0.17396890968686279</v>
      </c>
      <c r="Y740" s="100">
        <v>7.84381173703982E-2</v>
      </c>
      <c r="Z740" s="100">
        <v>2.4848038334246869E-2</v>
      </c>
      <c r="AA740" s="104">
        <f t="shared" si="415"/>
        <v>1</v>
      </c>
    </row>
    <row r="741" spans="1:28" x14ac:dyDescent="0.2">
      <c r="A741" s="89" t="s">
        <v>27</v>
      </c>
      <c r="B741" s="101">
        <f t="shared" si="416"/>
        <v>1.4250000000000004E-2</v>
      </c>
      <c r="C741" s="43">
        <v>4.8236532993427901E-2</v>
      </c>
      <c r="D741" s="100">
        <v>-0.32804889435466617</v>
      </c>
      <c r="E741" s="100">
        <v>8.0821587220808021E-3</v>
      </c>
      <c r="F741" s="100">
        <v>0.21103775991299117</v>
      </c>
      <c r="G741" s="100">
        <v>-0.21249038095509834</v>
      </c>
      <c r="H741" s="100">
        <v>-0.84427297947175972</v>
      </c>
      <c r="I741" s="100">
        <v>-6.4704733059810088E-3</v>
      </c>
      <c r="J741" s="100">
        <v>0.48931430247942409</v>
      </c>
      <c r="K741" s="100">
        <v>-0.22677336302043366</v>
      </c>
      <c r="L741" s="100">
        <v>0.13073793203520415</v>
      </c>
      <c r="M741" s="100">
        <v>8.9341667874405103E-2</v>
      </c>
      <c r="N741" s="100">
        <v>0.33994911574890446</v>
      </c>
      <c r="O741" s="100">
        <v>8.5003802708464596E-2</v>
      </c>
      <c r="P741" s="100">
        <v>-3.5287036950020036E-2</v>
      </c>
      <c r="Q741" s="100">
        <v>-9.5564082307814588E-2</v>
      </c>
      <c r="R741" s="100">
        <v>0.12320516398428941</v>
      </c>
      <c r="S741" s="100">
        <v>3.0558180316257469E-2</v>
      </c>
      <c r="T741" s="100">
        <v>0.35973906426059327</v>
      </c>
      <c r="U741" s="100">
        <v>0.48717664725739301</v>
      </c>
      <c r="V741" s="100">
        <v>6.1096260152882526E-2</v>
      </c>
      <c r="W741" s="99">
        <v>8.5779609196075704E-2</v>
      </c>
      <c r="X741" s="100">
        <v>0.17676395606519016</v>
      </c>
      <c r="Y741" s="100">
        <v>8.2621542823533303E-2</v>
      </c>
      <c r="Z741" s="100">
        <v>-1.1499953171915878E-2</v>
      </c>
      <c r="AA741" s="104">
        <f t="shared" si="415"/>
        <v>0.99999999999999944</v>
      </c>
    </row>
    <row r="742" spans="1:28" x14ac:dyDescent="0.2">
      <c r="A742" s="89" t="s">
        <v>28</v>
      </c>
      <c r="B742" s="101">
        <f t="shared" si="416"/>
        <v>1.5000000000000005E-2</v>
      </c>
      <c r="C742" s="43">
        <v>5.0756377620228513E-2</v>
      </c>
      <c r="D742" s="100">
        <v>-0.34983246778374438</v>
      </c>
      <c r="E742" s="100">
        <v>9.0905299174648454E-3</v>
      </c>
      <c r="F742" s="100">
        <v>0.2201214653833613</v>
      </c>
      <c r="G742" s="100">
        <v>-0.22366297623726533</v>
      </c>
      <c r="H742" s="100">
        <v>-0.88799281681218689</v>
      </c>
      <c r="I742" s="100">
        <v>-7.8755621177274103E-3</v>
      </c>
      <c r="J742" s="100">
        <v>0.51550157724251067</v>
      </c>
      <c r="K742" s="100">
        <v>-0.24167231538482636</v>
      </c>
      <c r="L742" s="100">
        <v>0.13757546187406561</v>
      </c>
      <c r="M742" s="100">
        <v>9.4100922589919617E-2</v>
      </c>
      <c r="N742" s="100">
        <v>0.35697208483993775</v>
      </c>
      <c r="O742" s="100">
        <v>8.9412188430634837E-2</v>
      </c>
      <c r="P742" s="100">
        <v>-3.7878134299419441E-2</v>
      </c>
      <c r="Q742" s="100">
        <v>-0.10166535550807503</v>
      </c>
      <c r="R742" s="100">
        <v>0.12944231555579419</v>
      </c>
      <c r="S742" s="100">
        <v>3.2513892717828959E-2</v>
      </c>
      <c r="T742" s="100">
        <v>0.3781092558554478</v>
      </c>
      <c r="U742" s="100">
        <v>0.51513191861482321</v>
      </c>
      <c r="V742" s="100">
        <v>6.3811208982241643E-2</v>
      </c>
      <c r="W742" s="100">
        <v>9.0280780097107161E-2</v>
      </c>
      <c r="X742" s="99">
        <v>0.1795590024435175</v>
      </c>
      <c r="Y742" s="100">
        <v>8.6804968276668421E-2</v>
      </c>
      <c r="Z742" s="100">
        <v>-4.7847944678078624E-2</v>
      </c>
      <c r="AA742" s="104">
        <f t="shared" si="415"/>
        <v>1.0000000000000002</v>
      </c>
    </row>
    <row r="743" spans="1:28" x14ac:dyDescent="0.2">
      <c r="A743" s="89" t="s">
        <v>29</v>
      </c>
      <c r="B743" s="101">
        <f t="shared" si="416"/>
        <v>1.5750000000000004E-2</v>
      </c>
      <c r="C743" s="43">
        <v>5.3278949993392527E-2</v>
      </c>
      <c r="D743" s="100">
        <v>-0.37161604121282255</v>
      </c>
      <c r="E743" s="100">
        <v>1.0098901112848882E-2</v>
      </c>
      <c r="F743" s="100">
        <v>0.22920517085373143</v>
      </c>
      <c r="G743" s="100">
        <v>-0.2348355715194323</v>
      </c>
      <c r="H743" s="100">
        <v>-0.93171265415261384</v>
      </c>
      <c r="I743" s="100">
        <v>-9.2806509294738118E-3</v>
      </c>
      <c r="J743" s="100">
        <v>0.54168885200559702</v>
      </c>
      <c r="K743" s="100">
        <v>-0.25657126774921907</v>
      </c>
      <c r="L743" s="100">
        <v>0.14441299171292704</v>
      </c>
      <c r="M743" s="100">
        <v>9.886017730543413E-2</v>
      </c>
      <c r="N743" s="100">
        <v>0.37399505393097099</v>
      </c>
      <c r="O743" s="100">
        <v>9.3820574152805064E-2</v>
      </c>
      <c r="P743" s="100">
        <v>-4.0469231648818847E-2</v>
      </c>
      <c r="Q743" s="100">
        <v>-0.10776662870833545</v>
      </c>
      <c r="R743" s="100">
        <v>0.13567946712729895</v>
      </c>
      <c r="S743" s="100">
        <v>3.4469605119400441E-2</v>
      </c>
      <c r="T743" s="100">
        <v>0.39647944745030228</v>
      </c>
      <c r="U743" s="100">
        <v>0.54308718997225336</v>
      </c>
      <c r="V743" s="100">
        <v>6.6526157811600747E-2</v>
      </c>
      <c r="W743" s="100">
        <v>9.4781950998138603E-2</v>
      </c>
      <c r="X743" s="100">
        <v>0.18235404882184486</v>
      </c>
      <c r="Y743" s="99">
        <v>9.098839372980351E-2</v>
      </c>
      <c r="Z743" s="100">
        <v>-8.4195936184241371E-2</v>
      </c>
      <c r="AA743" s="104">
        <f t="shared" si="415"/>
        <v>1.0000000000000004</v>
      </c>
    </row>
    <row r="744" spans="1:28" x14ac:dyDescent="0.2">
      <c r="A744" s="89" t="s">
        <v>30</v>
      </c>
      <c r="B744" s="101">
        <f t="shared" si="416"/>
        <v>1.6500000000000004E-2</v>
      </c>
      <c r="C744" s="43">
        <v>5.5803880196986518E-2</v>
      </c>
      <c r="D744" s="100">
        <v>-0.39339961464190076</v>
      </c>
      <c r="E744" s="100">
        <v>1.1107272308232921E-2</v>
      </c>
      <c r="F744" s="100">
        <v>0.23828887632410156</v>
      </c>
      <c r="G744" s="100">
        <v>-0.24600816680159932</v>
      </c>
      <c r="H744" s="100">
        <v>-0.97543249149304101</v>
      </c>
      <c r="I744" s="100">
        <v>-1.0685739741220217E-2</v>
      </c>
      <c r="J744" s="100">
        <v>0.5678761267686836</v>
      </c>
      <c r="K744" s="100">
        <v>-0.27147022011361183</v>
      </c>
      <c r="L744" s="100">
        <v>0.15125052155178847</v>
      </c>
      <c r="M744" s="100">
        <v>0.10361943202094864</v>
      </c>
      <c r="N744" s="100">
        <v>0.39101802302200428</v>
      </c>
      <c r="O744" s="100">
        <v>9.8228959874975305E-2</v>
      </c>
      <c r="P744" s="100">
        <v>-4.3060328998218253E-2</v>
      </c>
      <c r="Q744" s="100">
        <v>-0.11386790190859591</v>
      </c>
      <c r="R744" s="100">
        <v>0.14191661869880373</v>
      </c>
      <c r="S744" s="100">
        <v>3.6425317520971924E-2</v>
      </c>
      <c r="T744" s="100">
        <v>0.41484963904515681</v>
      </c>
      <c r="U744" s="100">
        <v>0.5710424613296835</v>
      </c>
      <c r="V744" s="100">
        <v>6.9241106640959851E-2</v>
      </c>
      <c r="W744" s="100">
        <v>9.9283121899170074E-2</v>
      </c>
      <c r="X744" s="100">
        <v>0.1851490952001722</v>
      </c>
      <c r="Y744" s="100">
        <v>9.5171819182938613E-2</v>
      </c>
      <c r="Z744" s="99">
        <v>-0.12054392769040412</v>
      </c>
      <c r="AA744" s="104">
        <f t="shared" si="415"/>
        <v>1.0000000000000002</v>
      </c>
    </row>
    <row r="745" spans="1:28" x14ac:dyDescent="0.2">
      <c r="A745" s="89"/>
      <c r="B745" s="97"/>
      <c r="Z745" s="39"/>
    </row>
    <row r="746" spans="1:28" s="22" customFormat="1" x14ac:dyDescent="0.2">
      <c r="A746" s="110" t="s">
        <v>153</v>
      </c>
      <c r="B746" s="111"/>
      <c r="Z746" s="112"/>
    </row>
    <row r="747" spans="1:28" x14ac:dyDescent="0.2">
      <c r="A747" s="89"/>
      <c r="B747" s="97"/>
      <c r="Z747" s="39"/>
    </row>
    <row r="748" spans="1:28" x14ac:dyDescent="0.2">
      <c r="A748" s="9" t="s">
        <v>91</v>
      </c>
      <c r="B748" s="109">
        <f>C1047/365</f>
        <v>1.7808219178082192E-4</v>
      </c>
      <c r="C748" s="109"/>
      <c r="Z748" s="39"/>
    </row>
    <row r="749" spans="1:28" x14ac:dyDescent="0.2">
      <c r="A749" s="89"/>
      <c r="B749" s="97"/>
      <c r="Z749" s="39"/>
    </row>
    <row r="750" spans="1:28" x14ac:dyDescent="0.2">
      <c r="A750" s="9" t="s">
        <v>36</v>
      </c>
      <c r="B750" s="1"/>
    </row>
    <row r="751" spans="1:28" x14ac:dyDescent="0.2">
      <c r="B751" s="19" t="s">
        <v>8</v>
      </c>
      <c r="C751" s="19" t="s">
        <v>9</v>
      </c>
      <c r="D751" s="19" t="s">
        <v>10</v>
      </c>
      <c r="E751" s="19" t="s">
        <v>11</v>
      </c>
      <c r="F751" s="19" t="s">
        <v>12</v>
      </c>
      <c r="G751" s="19" t="s">
        <v>13</v>
      </c>
      <c r="H751" s="19" t="s">
        <v>14</v>
      </c>
      <c r="I751" s="19" t="s">
        <v>15</v>
      </c>
      <c r="J751" s="19" t="s">
        <v>16</v>
      </c>
      <c r="K751" s="19" t="s">
        <v>17</v>
      </c>
      <c r="L751" s="19" t="s">
        <v>18</v>
      </c>
      <c r="M751" s="19" t="s">
        <v>19</v>
      </c>
      <c r="N751" s="19" t="s">
        <v>20</v>
      </c>
      <c r="O751" s="19" t="s">
        <v>21</v>
      </c>
      <c r="P751" s="19" t="s">
        <v>22</v>
      </c>
      <c r="Q751" s="19" t="s">
        <v>23</v>
      </c>
      <c r="R751" s="19" t="s">
        <v>24</v>
      </c>
      <c r="S751" s="19" t="s">
        <v>25</v>
      </c>
      <c r="T751" s="19" t="s">
        <v>26</v>
      </c>
      <c r="U751" s="19" t="s">
        <v>27</v>
      </c>
      <c r="V751" s="19" t="s">
        <v>28</v>
      </c>
      <c r="W751" s="19" t="s">
        <v>29</v>
      </c>
      <c r="X751" s="19" t="s">
        <v>30</v>
      </c>
      <c r="AB751" s="107" t="s">
        <v>180</v>
      </c>
    </row>
    <row r="752" spans="1:28" x14ac:dyDescent="0.2">
      <c r="A752" s="18" t="s">
        <v>8</v>
      </c>
      <c r="B752" s="51">
        <f>C545</f>
        <v>4.2826043369386009E-4</v>
      </c>
      <c r="C752" s="43">
        <f t="shared" ref="C752:X752" si="417">D545</f>
        <v>2.1217012929834218E-4</v>
      </c>
      <c r="D752" s="43">
        <f t="shared" si="417"/>
        <v>8.4224820492134845E-5</v>
      </c>
      <c r="E752" s="43">
        <f t="shared" si="417"/>
        <v>1.9086929860967521E-4</v>
      </c>
      <c r="F752" s="43">
        <f t="shared" si="417"/>
        <v>2.6009165121925539E-4</v>
      </c>
      <c r="G752" s="43">
        <f t="shared" si="417"/>
        <v>1.7214401888623651E-4</v>
      </c>
      <c r="H752" s="43">
        <f t="shared" si="417"/>
        <v>2.1536342904260978E-4</v>
      </c>
      <c r="I752" s="43">
        <f t="shared" si="417"/>
        <v>1.2915388778616711E-4</v>
      </c>
      <c r="J752" s="43">
        <f t="shared" si="417"/>
        <v>2.0820035422766179E-4</v>
      </c>
      <c r="K752" s="43">
        <f t="shared" si="417"/>
        <v>1.3558018598798565E-4</v>
      </c>
      <c r="L752" s="43">
        <f t="shared" si="417"/>
        <v>1.5607964859423739E-4</v>
      </c>
      <c r="M752" s="43">
        <f t="shared" si="417"/>
        <v>-4.6745550565743045E-4</v>
      </c>
      <c r="N752" s="43">
        <f t="shared" si="417"/>
        <v>2.0790841419639748E-4</v>
      </c>
      <c r="O752" s="43">
        <f t="shared" si="417"/>
        <v>2.3740357485992108E-4</v>
      </c>
      <c r="P752" s="43">
        <f t="shared" si="417"/>
        <v>2.5085698528013351E-4</v>
      </c>
      <c r="Q752" s="43">
        <f t="shared" si="417"/>
        <v>1.395261834900743E-4</v>
      </c>
      <c r="R752" s="43">
        <f t="shared" si="417"/>
        <v>2.3535656749509845E-4</v>
      </c>
      <c r="S752" s="43">
        <f t="shared" si="417"/>
        <v>2.6841948096705117E-4</v>
      </c>
      <c r="T752" s="43">
        <f t="shared" si="417"/>
        <v>9.3722310007436139E-5</v>
      </c>
      <c r="U752" s="43">
        <f t="shared" si="417"/>
        <v>-2.8027602635446758E-4</v>
      </c>
      <c r="V752" s="43">
        <f t="shared" si="417"/>
        <v>-6.7023414765266519E-7</v>
      </c>
      <c r="W752" s="43">
        <f t="shared" si="417"/>
        <v>7.7054993442908325E-5</v>
      </c>
      <c r="X752" s="43">
        <f t="shared" si="417"/>
        <v>1.7097935892514229E-5</v>
      </c>
      <c r="Y752" s="107" t="s">
        <v>154</v>
      </c>
      <c r="Z752" s="107" t="s">
        <v>157</v>
      </c>
      <c r="AA752" s="107" t="s">
        <v>155</v>
      </c>
      <c r="AB752" s="43">
        <f t="shared" ref="AB752:AB774" si="418">HLOOKUP($A$752:$A$774,$A$537:$Y$540,2)-$B$748</f>
        <v>-5.7271018443495324E-4</v>
      </c>
    </row>
    <row r="753" spans="1:28" x14ac:dyDescent="0.2">
      <c r="A753" s="18" t="s">
        <v>9</v>
      </c>
      <c r="B753" s="44">
        <f t="shared" ref="B753:X753" si="419">C546</f>
        <v>2.1217012929834218E-4</v>
      </c>
      <c r="C753" s="51">
        <f t="shared" si="419"/>
        <v>1.5168682827204493E-3</v>
      </c>
      <c r="D753" s="43">
        <f t="shared" si="419"/>
        <v>-1.3072356805205462E-6</v>
      </c>
      <c r="E753" s="43">
        <f t="shared" si="419"/>
        <v>2.5685641627770601E-4</v>
      </c>
      <c r="F753" s="43">
        <f t="shared" si="419"/>
        <v>3.0294007517319408E-4</v>
      </c>
      <c r="G753" s="43">
        <f t="shared" si="419"/>
        <v>2.8580989780615319E-4</v>
      </c>
      <c r="H753" s="43">
        <f t="shared" si="419"/>
        <v>2.803091752244612E-4</v>
      </c>
      <c r="I753" s="43">
        <f t="shared" si="419"/>
        <v>1.3014346034970548E-4</v>
      </c>
      <c r="J753" s="43">
        <f t="shared" si="419"/>
        <v>4.2192736567904418E-4</v>
      </c>
      <c r="K753" s="43">
        <f t="shared" si="419"/>
        <v>4.6052533978267524E-4</v>
      </c>
      <c r="L753" s="43">
        <f t="shared" si="419"/>
        <v>2.0099666279888207E-4</v>
      </c>
      <c r="M753" s="43">
        <f t="shared" si="419"/>
        <v>6.2501113383601765E-4</v>
      </c>
      <c r="N753" s="43">
        <f t="shared" si="419"/>
        <v>4.6107068477058269E-4</v>
      </c>
      <c r="O753" s="43">
        <f t="shared" si="419"/>
        <v>2.0119112234756581E-4</v>
      </c>
      <c r="P753" s="43">
        <f t="shared" si="419"/>
        <v>2.8788023995278666E-4</v>
      </c>
      <c r="Q753" s="43">
        <f t="shared" si="419"/>
        <v>5.0675759349158112E-4</v>
      </c>
      <c r="R753" s="43">
        <f t="shared" si="419"/>
        <v>2.4496150306041632E-4</v>
      </c>
      <c r="S753" s="43">
        <f t="shared" si="419"/>
        <v>3.4037941929176627E-4</v>
      </c>
      <c r="T753" s="43">
        <f t="shared" si="419"/>
        <v>7.7775118314594226E-5</v>
      </c>
      <c r="U753" s="43">
        <f t="shared" si="419"/>
        <v>2.4398167854195409E-4</v>
      </c>
      <c r="V753" s="43">
        <f t="shared" si="419"/>
        <v>9.2335836121082963E-5</v>
      </c>
      <c r="W753" s="43">
        <f t="shared" si="419"/>
        <v>3.7015335241063254E-4</v>
      </c>
      <c r="X753" s="43">
        <f t="shared" si="419"/>
        <v>4.3343736401038321E-5</v>
      </c>
      <c r="Y753" s="107" t="s">
        <v>154</v>
      </c>
      <c r="Z753" s="107" t="s">
        <v>158</v>
      </c>
      <c r="AA753" s="107" t="s">
        <v>155</v>
      </c>
      <c r="AB753" s="43">
        <f t="shared" si="418"/>
        <v>1.5405775618605735E-3</v>
      </c>
    </row>
    <row r="754" spans="1:28" x14ac:dyDescent="0.2">
      <c r="A754" s="18" t="s">
        <v>10</v>
      </c>
      <c r="B754" s="44">
        <f t="shared" ref="B754:X754" si="420">C547</f>
        <v>8.4224820492134845E-5</v>
      </c>
      <c r="C754" s="44">
        <f t="shared" si="420"/>
        <v>-1.3072356805205462E-6</v>
      </c>
      <c r="D754" s="51">
        <f t="shared" si="420"/>
        <v>1.077743026933056E-3</v>
      </c>
      <c r="E754" s="43">
        <f t="shared" si="420"/>
        <v>5.1634336916872907E-5</v>
      </c>
      <c r="F754" s="43">
        <f t="shared" si="420"/>
        <v>4.4591670063208939E-5</v>
      </c>
      <c r="G754" s="43">
        <f t="shared" si="420"/>
        <v>8.7630667892281519E-5</v>
      </c>
      <c r="H754" s="43">
        <f t="shared" si="420"/>
        <v>1.361806757649885E-4</v>
      </c>
      <c r="I754" s="43">
        <f t="shared" si="420"/>
        <v>-2.7834817484669491E-5</v>
      </c>
      <c r="J754" s="43">
        <f t="shared" si="420"/>
        <v>-1.0025529889596811E-4</v>
      </c>
      <c r="K754" s="43">
        <f t="shared" si="420"/>
        <v>-1.0504410195226436E-4</v>
      </c>
      <c r="L754" s="43">
        <f t="shared" si="420"/>
        <v>8.8480702438900696E-6</v>
      </c>
      <c r="M754" s="43">
        <f t="shared" si="420"/>
        <v>6.9742689958752794E-5</v>
      </c>
      <c r="N754" s="43">
        <f t="shared" si="420"/>
        <v>5.4717310215848165E-5</v>
      </c>
      <c r="O754" s="43">
        <f t="shared" si="420"/>
        <v>7.888245507223278E-5</v>
      </c>
      <c r="P754" s="43">
        <f t="shared" si="420"/>
        <v>3.6547537471136164E-4</v>
      </c>
      <c r="Q754" s="43">
        <f t="shared" si="420"/>
        <v>8.0268554993449196E-4</v>
      </c>
      <c r="R754" s="43">
        <f t="shared" si="420"/>
        <v>5.92985976997802E-5</v>
      </c>
      <c r="S754" s="43">
        <f t="shared" si="420"/>
        <v>8.9113866253156811E-5</v>
      </c>
      <c r="T754" s="43">
        <f t="shared" si="420"/>
        <v>2.0117778472182967E-4</v>
      </c>
      <c r="U754" s="43">
        <f t="shared" si="420"/>
        <v>3.6165821445863435E-5</v>
      </c>
      <c r="V754" s="43">
        <f t="shared" si="420"/>
        <v>-6.814736763345792E-5</v>
      </c>
      <c r="W754" s="43">
        <f t="shared" si="420"/>
        <v>3.9916627907481715E-5</v>
      </c>
      <c r="X754" s="43">
        <f t="shared" si="420"/>
        <v>2.0171449879367863E-5</v>
      </c>
      <c r="Y754" s="107" t="s">
        <v>154</v>
      </c>
      <c r="Z754" s="107" t="s">
        <v>159</v>
      </c>
      <c r="AA754" s="107" t="s">
        <v>155</v>
      </c>
      <c r="AB754" s="43">
        <f t="shared" si="418"/>
        <v>1.8132760640339454E-3</v>
      </c>
    </row>
    <row r="755" spans="1:28" x14ac:dyDescent="0.2">
      <c r="A755" s="18" t="s">
        <v>11</v>
      </c>
      <c r="B755" s="44">
        <f t="shared" ref="B755:X755" si="421">C548</f>
        <v>1.9086929860967521E-4</v>
      </c>
      <c r="C755" s="44">
        <f t="shared" si="421"/>
        <v>2.5685641627770601E-4</v>
      </c>
      <c r="D755" s="44">
        <f t="shared" si="421"/>
        <v>5.1634336916872907E-5</v>
      </c>
      <c r="E755" s="51">
        <f t="shared" si="421"/>
        <v>1.0270823658588932E-3</v>
      </c>
      <c r="F755" s="43">
        <f t="shared" si="421"/>
        <v>2.2128708084936919E-4</v>
      </c>
      <c r="G755" s="43">
        <f t="shared" si="421"/>
        <v>2.1736980302189857E-4</v>
      </c>
      <c r="H755" s="43">
        <f t="shared" si="421"/>
        <v>1.8026190504657035E-4</v>
      </c>
      <c r="I755" s="43">
        <f t="shared" si="421"/>
        <v>1.2030555027677793E-4</v>
      </c>
      <c r="J755" s="43">
        <f t="shared" si="421"/>
        <v>3.4887719816335355E-4</v>
      </c>
      <c r="K755" s="43">
        <f t="shared" si="421"/>
        <v>1.7490006235256926E-4</v>
      </c>
      <c r="L755" s="43">
        <f t="shared" si="421"/>
        <v>1.2345077859449017E-4</v>
      </c>
      <c r="M755" s="43">
        <f t="shared" si="421"/>
        <v>-5.5648116973115844E-4</v>
      </c>
      <c r="N755" s="43">
        <f t="shared" si="421"/>
        <v>2.4972316991793815E-4</v>
      </c>
      <c r="O755" s="43">
        <f t="shared" si="421"/>
        <v>1.9947733110612357E-4</v>
      </c>
      <c r="P755" s="43">
        <f t="shared" si="421"/>
        <v>5.7766296100186412E-5</v>
      </c>
      <c r="Q755" s="43">
        <f t="shared" si="421"/>
        <v>-9.9405896635031441E-5</v>
      </c>
      <c r="R755" s="43">
        <f t="shared" si="421"/>
        <v>7.4779480840097756E-5</v>
      </c>
      <c r="S755" s="43">
        <f t="shared" si="421"/>
        <v>1.7497250541828423E-4</v>
      </c>
      <c r="T755" s="43">
        <f t="shared" si="421"/>
        <v>1.6987561950742534E-4</v>
      </c>
      <c r="U755" s="43">
        <f t="shared" si="421"/>
        <v>7.6461272465905888E-5</v>
      </c>
      <c r="V755" s="43">
        <f t="shared" si="421"/>
        <v>6.7324092397102835E-5</v>
      </c>
      <c r="W755" s="43">
        <f t="shared" si="421"/>
        <v>2.8494798713095003E-4</v>
      </c>
      <c r="X755" s="43">
        <f t="shared" si="421"/>
        <v>3.3793393177677576E-5</v>
      </c>
      <c r="Y755" s="107" t="s">
        <v>154</v>
      </c>
      <c r="Z755" s="107" t="s">
        <v>160</v>
      </c>
      <c r="AA755" s="107" t="s">
        <v>155</v>
      </c>
      <c r="AB755" s="43">
        <f t="shared" si="418"/>
        <v>-1.522030975381967E-3</v>
      </c>
    </row>
    <row r="756" spans="1:28" x14ac:dyDescent="0.2">
      <c r="A756" s="18" t="s">
        <v>12</v>
      </c>
      <c r="B756" s="44">
        <f t="shared" ref="B756:X756" si="422">C549</f>
        <v>2.6009165121925539E-4</v>
      </c>
      <c r="C756" s="44">
        <f t="shared" si="422"/>
        <v>3.0294007517319408E-4</v>
      </c>
      <c r="D756" s="44">
        <f t="shared" si="422"/>
        <v>4.4591670063208939E-5</v>
      </c>
      <c r="E756" s="44">
        <f t="shared" si="422"/>
        <v>2.2128708084936919E-4</v>
      </c>
      <c r="F756" s="51">
        <f t="shared" si="422"/>
        <v>6.6006760878435959E-4</v>
      </c>
      <c r="G756" s="43">
        <f t="shared" si="422"/>
        <v>2.0704647806225006E-4</v>
      </c>
      <c r="H756" s="43">
        <f t="shared" si="422"/>
        <v>3.0877306286297365E-4</v>
      </c>
      <c r="I756" s="43">
        <f t="shared" si="422"/>
        <v>1.394257304489792E-4</v>
      </c>
      <c r="J756" s="43">
        <f t="shared" si="422"/>
        <v>3.8754339794925306E-5</v>
      </c>
      <c r="K756" s="43">
        <f t="shared" si="422"/>
        <v>1.8761560383227406E-4</v>
      </c>
      <c r="L756" s="43">
        <f t="shared" si="422"/>
        <v>2.4343073775708895E-4</v>
      </c>
      <c r="M756" s="43">
        <f t="shared" si="422"/>
        <v>-3.7337068850985328E-4</v>
      </c>
      <c r="N756" s="43">
        <f t="shared" si="422"/>
        <v>3.1275308303669458E-4</v>
      </c>
      <c r="O756" s="43">
        <f t="shared" si="422"/>
        <v>2.7008231645272919E-4</v>
      </c>
      <c r="P756" s="43">
        <f t="shared" si="422"/>
        <v>6.7696756826004953E-5</v>
      </c>
      <c r="Q756" s="43">
        <f t="shared" si="422"/>
        <v>-3.9287137413789276E-5</v>
      </c>
      <c r="R756" s="43">
        <f t="shared" si="422"/>
        <v>1.272451030013517E-4</v>
      </c>
      <c r="S756" s="43">
        <f t="shared" si="422"/>
        <v>3.5866672155656195E-4</v>
      </c>
      <c r="T756" s="43">
        <f t="shared" si="422"/>
        <v>1.6332137019273963E-4</v>
      </c>
      <c r="U756" s="43">
        <f t="shared" si="422"/>
        <v>-1.6409483916998826E-4</v>
      </c>
      <c r="V756" s="43">
        <f t="shared" si="422"/>
        <v>-2.9966425205091311E-6</v>
      </c>
      <c r="W756" s="43">
        <f t="shared" si="422"/>
        <v>3.8910200518598408E-5</v>
      </c>
      <c r="X756" s="43">
        <f t="shared" si="422"/>
        <v>5.6766456524592921E-5</v>
      </c>
      <c r="Y756" s="107" t="s">
        <v>154</v>
      </c>
      <c r="Z756" s="107" t="s">
        <v>161</v>
      </c>
      <c r="AA756" s="107" t="s">
        <v>155</v>
      </c>
      <c r="AB756" s="43">
        <f t="shared" si="418"/>
        <v>-2.1338520328596654E-3</v>
      </c>
    </row>
    <row r="757" spans="1:28" x14ac:dyDescent="0.2">
      <c r="A757" s="18" t="s">
        <v>13</v>
      </c>
      <c r="B757" s="44">
        <f t="shared" ref="B757:X757" si="423">C550</f>
        <v>1.7214401888623651E-4</v>
      </c>
      <c r="C757" s="44">
        <f t="shared" si="423"/>
        <v>2.8580989780615319E-4</v>
      </c>
      <c r="D757" s="44">
        <f t="shared" si="423"/>
        <v>8.7630667892281519E-5</v>
      </c>
      <c r="E757" s="44">
        <f t="shared" si="423"/>
        <v>2.1736980302189857E-4</v>
      </c>
      <c r="F757" s="44">
        <f t="shared" si="423"/>
        <v>2.0704647806225006E-4</v>
      </c>
      <c r="G757" s="51">
        <f t="shared" si="423"/>
        <v>5.3886204404360359E-4</v>
      </c>
      <c r="H757" s="43">
        <f t="shared" si="423"/>
        <v>2.6325006283349468E-4</v>
      </c>
      <c r="I757" s="43">
        <f t="shared" si="423"/>
        <v>1.3141939863572105E-4</v>
      </c>
      <c r="J757" s="43">
        <f t="shared" si="423"/>
        <v>-1.7968955947767661E-4</v>
      </c>
      <c r="K757" s="43">
        <f t="shared" si="423"/>
        <v>2.0898420583221803E-4</v>
      </c>
      <c r="L757" s="43">
        <f t="shared" si="423"/>
        <v>1.3311415377631651E-4</v>
      </c>
      <c r="M757" s="43">
        <f t="shared" si="423"/>
        <v>4.7524871122843433E-4</v>
      </c>
      <c r="N757" s="43">
        <f t="shared" si="423"/>
        <v>3.0294337806996858E-4</v>
      </c>
      <c r="O757" s="43">
        <f t="shared" si="423"/>
        <v>2.4625232177382398E-4</v>
      </c>
      <c r="P757" s="43">
        <f t="shared" si="423"/>
        <v>1.1265634352768729E-4</v>
      </c>
      <c r="Q757" s="43">
        <f t="shared" si="423"/>
        <v>3.357464067298759E-4</v>
      </c>
      <c r="R757" s="43">
        <f t="shared" si="423"/>
        <v>1.0022801296235661E-4</v>
      </c>
      <c r="S757" s="43">
        <f t="shared" si="423"/>
        <v>2.4433118137453673E-4</v>
      </c>
      <c r="T757" s="43">
        <f t="shared" si="423"/>
        <v>1.4907265191892017E-4</v>
      </c>
      <c r="U757" s="43">
        <f t="shared" si="423"/>
        <v>-1.4770338688434496E-4</v>
      </c>
      <c r="V757" s="43">
        <f t="shared" si="423"/>
        <v>3.7153470587526549E-5</v>
      </c>
      <c r="W757" s="43">
        <f t="shared" si="423"/>
        <v>8.5371984334172405E-5</v>
      </c>
      <c r="X757" s="43">
        <f t="shared" si="423"/>
        <v>2.8986340938747157E-5</v>
      </c>
      <c r="Y757" s="107" t="s">
        <v>154</v>
      </c>
      <c r="Z757" s="107" t="s">
        <v>162</v>
      </c>
      <c r="AA757" s="107" t="s">
        <v>155</v>
      </c>
      <c r="AB757" s="43">
        <f t="shared" si="418"/>
        <v>1.6581502189407028E-4</v>
      </c>
    </row>
    <row r="758" spans="1:28" x14ac:dyDescent="0.2">
      <c r="A758" s="18" t="s">
        <v>14</v>
      </c>
      <c r="B758" s="44">
        <f t="shared" ref="B758:X758" si="424">C551</f>
        <v>2.1536342904260978E-4</v>
      </c>
      <c r="C758" s="44">
        <f t="shared" si="424"/>
        <v>2.803091752244612E-4</v>
      </c>
      <c r="D758" s="44">
        <f t="shared" si="424"/>
        <v>1.361806757649885E-4</v>
      </c>
      <c r="E758" s="44">
        <f t="shared" si="424"/>
        <v>1.8026190504657035E-4</v>
      </c>
      <c r="F758" s="44">
        <f t="shared" si="424"/>
        <v>3.0877306286297365E-4</v>
      </c>
      <c r="G758" s="44">
        <f t="shared" si="424"/>
        <v>2.6325006283349468E-4</v>
      </c>
      <c r="H758" s="51">
        <f t="shared" si="424"/>
        <v>2.3570982064389594E-3</v>
      </c>
      <c r="I758" s="43">
        <f t="shared" si="424"/>
        <v>1.2056516423936277E-4</v>
      </c>
      <c r="J758" s="43">
        <f t="shared" si="424"/>
        <v>3.5478480465092084E-5</v>
      </c>
      <c r="K758" s="43">
        <f t="shared" si="424"/>
        <v>5.0033810716741472E-4</v>
      </c>
      <c r="L758" s="43">
        <f t="shared" si="424"/>
        <v>1.759429597142825E-4</v>
      </c>
      <c r="M758" s="43">
        <f t="shared" si="424"/>
        <v>3.7149811031356845E-4</v>
      </c>
      <c r="N758" s="43">
        <f t="shared" si="424"/>
        <v>4.5979815171579182E-4</v>
      </c>
      <c r="O758" s="43">
        <f t="shared" si="424"/>
        <v>1.9905379929868679E-4</v>
      </c>
      <c r="P758" s="43">
        <f t="shared" si="424"/>
        <v>-2.2123035010565087E-4</v>
      </c>
      <c r="Q758" s="43">
        <f t="shared" si="424"/>
        <v>1.5724876000997945E-3</v>
      </c>
      <c r="R758" s="43">
        <f t="shared" si="424"/>
        <v>-1.1727023192006417E-4</v>
      </c>
      <c r="S758" s="43">
        <f t="shared" si="424"/>
        <v>2.8752029226268474E-4</v>
      </c>
      <c r="T758" s="43">
        <f t="shared" si="424"/>
        <v>2.6045289537499869E-4</v>
      </c>
      <c r="U758" s="43">
        <f t="shared" si="424"/>
        <v>-5.477745656390895E-4</v>
      </c>
      <c r="V758" s="43">
        <f t="shared" si="424"/>
        <v>-4.6875415009203815E-5</v>
      </c>
      <c r="W758" s="43">
        <f t="shared" si="424"/>
        <v>3.3890059835729877E-4</v>
      </c>
      <c r="X758" s="43">
        <f t="shared" si="424"/>
        <v>6.6481534340414501E-5</v>
      </c>
      <c r="Y758" s="107" t="s">
        <v>154</v>
      </c>
      <c r="Z758" s="107" t="s">
        <v>163</v>
      </c>
      <c r="AA758" s="107" t="s">
        <v>155</v>
      </c>
      <c r="AB758" s="43">
        <f t="shared" si="418"/>
        <v>5.8663171599578432E-3</v>
      </c>
    </row>
    <row r="759" spans="1:28" x14ac:dyDescent="0.2">
      <c r="A759" s="18" t="s">
        <v>15</v>
      </c>
      <c r="B759" s="44">
        <f t="shared" ref="B759:X759" si="425">C552</f>
        <v>1.2915388778616711E-4</v>
      </c>
      <c r="C759" s="44">
        <f t="shared" si="425"/>
        <v>1.3014346034970548E-4</v>
      </c>
      <c r="D759" s="44">
        <f t="shared" si="425"/>
        <v>-2.7834817484669491E-5</v>
      </c>
      <c r="E759" s="44">
        <f t="shared" si="425"/>
        <v>1.2030555027677793E-4</v>
      </c>
      <c r="F759" s="44">
        <f t="shared" si="425"/>
        <v>1.394257304489792E-4</v>
      </c>
      <c r="G759" s="44">
        <f t="shared" si="425"/>
        <v>1.3141939863572105E-4</v>
      </c>
      <c r="H759" s="44">
        <f t="shared" si="425"/>
        <v>1.2056516423936277E-4</v>
      </c>
      <c r="I759" s="51">
        <f t="shared" si="425"/>
        <v>5.9848080059772513E-4</v>
      </c>
      <c r="J759" s="43">
        <f t="shared" si="425"/>
        <v>1.0044736173476783E-5</v>
      </c>
      <c r="K759" s="43">
        <f t="shared" si="425"/>
        <v>2.2406918778991003E-4</v>
      </c>
      <c r="L759" s="43">
        <f t="shared" si="425"/>
        <v>3.6394955260142944E-5</v>
      </c>
      <c r="M759" s="43">
        <f t="shared" si="425"/>
        <v>1.2297225898982577E-5</v>
      </c>
      <c r="N759" s="43">
        <f t="shared" si="425"/>
        <v>1.4605779866131197E-4</v>
      </c>
      <c r="O759" s="43">
        <f t="shared" si="425"/>
        <v>1.3801630723790829E-4</v>
      </c>
      <c r="P759" s="43">
        <f t="shared" si="425"/>
        <v>5.9095926710577636E-5</v>
      </c>
      <c r="Q759" s="43">
        <f t="shared" si="425"/>
        <v>-6.5050507747851504E-5</v>
      </c>
      <c r="R759" s="43">
        <f t="shared" si="425"/>
        <v>-1.2501088650233944E-6</v>
      </c>
      <c r="S759" s="43">
        <f t="shared" si="425"/>
        <v>1.8274314504752547E-4</v>
      </c>
      <c r="T759" s="43">
        <f t="shared" si="425"/>
        <v>2.1018506080340687E-4</v>
      </c>
      <c r="U759" s="43">
        <f t="shared" si="425"/>
        <v>2.946868156513596E-5</v>
      </c>
      <c r="V759" s="43">
        <f t="shared" si="425"/>
        <v>6.4562529567617608E-6</v>
      </c>
      <c r="W759" s="43">
        <f t="shared" si="425"/>
        <v>-1.4503519151262402E-4</v>
      </c>
      <c r="X759" s="43">
        <f t="shared" si="425"/>
        <v>2.3316523542186693E-5</v>
      </c>
      <c r="Y759" s="107" t="s">
        <v>154</v>
      </c>
      <c r="Z759" s="107" t="s">
        <v>164</v>
      </c>
      <c r="AA759" s="107" t="s">
        <v>155</v>
      </c>
      <c r="AB759" s="43">
        <f t="shared" si="418"/>
        <v>-1.2414258031005735E-3</v>
      </c>
    </row>
    <row r="760" spans="1:28" x14ac:dyDescent="0.2">
      <c r="A760" s="18" t="s">
        <v>16</v>
      </c>
      <c r="B760" s="44">
        <f t="shared" ref="B760:X760" si="426">C553</f>
        <v>2.0820035422766179E-4</v>
      </c>
      <c r="C760" s="44">
        <f t="shared" si="426"/>
        <v>4.2192736567904418E-4</v>
      </c>
      <c r="D760" s="44">
        <f t="shared" si="426"/>
        <v>-1.0025529889596811E-4</v>
      </c>
      <c r="E760" s="44">
        <f t="shared" si="426"/>
        <v>3.4887719816335355E-4</v>
      </c>
      <c r="F760" s="44">
        <f t="shared" si="426"/>
        <v>3.8754339794925306E-5</v>
      </c>
      <c r="G760" s="44">
        <f t="shared" si="426"/>
        <v>-1.7968955947767661E-4</v>
      </c>
      <c r="H760" s="44">
        <f t="shared" si="426"/>
        <v>3.5478480465092084E-5</v>
      </c>
      <c r="I760" s="44">
        <f t="shared" si="426"/>
        <v>1.0044736173476783E-5</v>
      </c>
      <c r="J760" s="51">
        <f t="shared" si="426"/>
        <v>1.7443277254090148E-2</v>
      </c>
      <c r="K760" s="43">
        <f t="shared" si="426"/>
        <v>-7.9487498253046681E-4</v>
      </c>
      <c r="L760" s="43">
        <f t="shared" si="426"/>
        <v>2.0126311218991643E-4</v>
      </c>
      <c r="M760" s="43">
        <f t="shared" si="426"/>
        <v>-1.5648916695514452E-3</v>
      </c>
      <c r="N760" s="43">
        <f t="shared" si="426"/>
        <v>6.0253773730977248E-4</v>
      </c>
      <c r="O760" s="43">
        <f t="shared" si="426"/>
        <v>2.481843601661117E-4</v>
      </c>
      <c r="P760" s="43">
        <f t="shared" si="426"/>
        <v>-2.4144367134464515E-3</v>
      </c>
      <c r="Q760" s="43">
        <f t="shared" si="426"/>
        <v>1.974723286687859E-4</v>
      </c>
      <c r="R760" s="43">
        <f t="shared" si="426"/>
        <v>2.4455628364263401E-4</v>
      </c>
      <c r="S760" s="43">
        <f t="shared" si="426"/>
        <v>2.1745148816841682E-5</v>
      </c>
      <c r="T760" s="43">
        <f t="shared" si="426"/>
        <v>-5.8811039083941387E-4</v>
      </c>
      <c r="U760" s="43">
        <f t="shared" si="426"/>
        <v>-1.5525430874024856E-3</v>
      </c>
      <c r="V760" s="43">
        <f t="shared" si="426"/>
        <v>8.7100130759837802E-5</v>
      </c>
      <c r="W760" s="43">
        <f t="shared" si="426"/>
        <v>2.843233557323745E-4</v>
      </c>
      <c r="X760" s="43">
        <f t="shared" si="426"/>
        <v>1.6213793433879324E-7</v>
      </c>
      <c r="Y760" s="107" t="s">
        <v>154</v>
      </c>
      <c r="Z760" s="107" t="s">
        <v>165</v>
      </c>
      <c r="AA760" s="107" t="s">
        <v>155</v>
      </c>
      <c r="AB760" s="43">
        <f t="shared" si="418"/>
        <v>9.5858055211399725E-3</v>
      </c>
    </row>
    <row r="761" spans="1:28" x14ac:dyDescent="0.2">
      <c r="A761" s="18" t="s">
        <v>17</v>
      </c>
      <c r="B761" s="44">
        <f t="shared" ref="B761:X761" si="427">C554</f>
        <v>1.3558018598798565E-4</v>
      </c>
      <c r="C761" s="44">
        <f t="shared" si="427"/>
        <v>4.6052533978267524E-4</v>
      </c>
      <c r="D761" s="44">
        <f t="shared" si="427"/>
        <v>-1.0504410195226436E-4</v>
      </c>
      <c r="E761" s="44">
        <f t="shared" si="427"/>
        <v>1.7490006235256926E-4</v>
      </c>
      <c r="F761" s="44">
        <f t="shared" si="427"/>
        <v>1.8761560383227406E-4</v>
      </c>
      <c r="G761" s="44">
        <f t="shared" si="427"/>
        <v>2.0898420583221803E-4</v>
      </c>
      <c r="H761" s="44">
        <f t="shared" si="427"/>
        <v>5.0033810716741472E-4</v>
      </c>
      <c r="I761" s="44">
        <f t="shared" si="427"/>
        <v>2.2406918778991003E-4</v>
      </c>
      <c r="J761" s="44">
        <f t="shared" si="427"/>
        <v>-7.9487498253046681E-4</v>
      </c>
      <c r="K761" s="51">
        <f t="shared" si="427"/>
        <v>1.3831672964189369E-2</v>
      </c>
      <c r="L761" s="43">
        <f t="shared" si="427"/>
        <v>-3.777740931738311E-5</v>
      </c>
      <c r="M761" s="43">
        <f t="shared" si="427"/>
        <v>1.0604655244825039E-3</v>
      </c>
      <c r="N761" s="43">
        <f t="shared" si="427"/>
        <v>-2.7729898201646976E-4</v>
      </c>
      <c r="O761" s="43">
        <f t="shared" si="427"/>
        <v>2.7912718524988168E-4</v>
      </c>
      <c r="P761" s="43">
        <f t="shared" si="427"/>
        <v>-8.0550841736232192E-4</v>
      </c>
      <c r="Q761" s="43">
        <f t="shared" si="427"/>
        <v>7.6921526258693089E-4</v>
      </c>
      <c r="R761" s="43">
        <f t="shared" si="427"/>
        <v>-1.6275776827147042E-5</v>
      </c>
      <c r="S761" s="43">
        <f t="shared" si="427"/>
        <v>3.124105960397629E-4</v>
      </c>
      <c r="T761" s="43">
        <f t="shared" si="427"/>
        <v>9.9170908265508125E-4</v>
      </c>
      <c r="U761" s="43">
        <f t="shared" si="427"/>
        <v>1.0025464823345669E-4</v>
      </c>
      <c r="V761" s="43">
        <f t="shared" si="427"/>
        <v>3.686005599377521E-4</v>
      </c>
      <c r="W761" s="43">
        <f t="shared" si="427"/>
        <v>1.7530182359068354E-3</v>
      </c>
      <c r="X761" s="43">
        <f t="shared" si="427"/>
        <v>-7.4124503752080913E-6</v>
      </c>
      <c r="Y761" s="107" t="s">
        <v>154</v>
      </c>
      <c r="Z761" s="107" t="s">
        <v>166</v>
      </c>
      <c r="AA761" s="107" t="s">
        <v>155</v>
      </c>
      <c r="AB761" s="43">
        <f t="shared" si="418"/>
        <v>8.820988896527434E-3</v>
      </c>
    </row>
    <row r="762" spans="1:28" x14ac:dyDescent="0.2">
      <c r="A762" s="18" t="s">
        <v>18</v>
      </c>
      <c r="B762" s="44">
        <f t="shared" ref="B762:X762" si="428">C555</f>
        <v>1.5607964859423739E-4</v>
      </c>
      <c r="C762" s="44">
        <f t="shared" si="428"/>
        <v>2.0099666279888207E-4</v>
      </c>
      <c r="D762" s="44">
        <f t="shared" si="428"/>
        <v>8.8480702438900696E-6</v>
      </c>
      <c r="E762" s="44">
        <f t="shared" si="428"/>
        <v>1.2345077859449017E-4</v>
      </c>
      <c r="F762" s="44">
        <f t="shared" si="428"/>
        <v>2.4343073775708895E-4</v>
      </c>
      <c r="G762" s="44">
        <f t="shared" si="428"/>
        <v>1.3311415377631651E-4</v>
      </c>
      <c r="H762" s="44">
        <f t="shared" si="428"/>
        <v>1.759429597142825E-4</v>
      </c>
      <c r="I762" s="44">
        <f t="shared" si="428"/>
        <v>3.6394955260142944E-5</v>
      </c>
      <c r="J762" s="44">
        <f t="shared" si="428"/>
        <v>2.0126311218991643E-4</v>
      </c>
      <c r="K762" s="44">
        <f t="shared" si="428"/>
        <v>-3.777740931738311E-5</v>
      </c>
      <c r="L762" s="51">
        <f t="shared" si="428"/>
        <v>7.0858112594083048E-4</v>
      </c>
      <c r="M762" s="43">
        <f t="shared" si="428"/>
        <v>2.5758976905333558E-7</v>
      </c>
      <c r="N762" s="43">
        <f t="shared" si="428"/>
        <v>2.5266174095092041E-4</v>
      </c>
      <c r="O762" s="43">
        <f t="shared" si="428"/>
        <v>1.3859495940796198E-4</v>
      </c>
      <c r="P762" s="43">
        <f t="shared" si="428"/>
        <v>-8.1525732071498192E-5</v>
      </c>
      <c r="Q762" s="43">
        <f t="shared" si="428"/>
        <v>7.7134867161658517E-5</v>
      </c>
      <c r="R762" s="43">
        <f t="shared" si="428"/>
        <v>1.3464713380832315E-4</v>
      </c>
      <c r="S762" s="43">
        <f t="shared" si="428"/>
        <v>1.4699545476120639E-4</v>
      </c>
      <c r="T762" s="43">
        <f t="shared" si="428"/>
        <v>8.4014937640601012E-5</v>
      </c>
      <c r="U762" s="43">
        <f t="shared" si="428"/>
        <v>-2.6870965770102608E-4</v>
      </c>
      <c r="V762" s="43">
        <f t="shared" si="428"/>
        <v>3.4779437659383757E-5</v>
      </c>
      <c r="W762" s="43">
        <f t="shared" si="428"/>
        <v>-2.1071703961840949E-4</v>
      </c>
      <c r="X762" s="43">
        <f t="shared" si="428"/>
        <v>3.760871120055063E-5</v>
      </c>
      <c r="Y762" s="107" t="s">
        <v>154</v>
      </c>
      <c r="Z762" s="107" t="s">
        <v>167</v>
      </c>
      <c r="AA762" s="107" t="s">
        <v>155</v>
      </c>
      <c r="AB762" s="43">
        <f t="shared" si="418"/>
        <v>4.5923128539065506E-4</v>
      </c>
    </row>
    <row r="763" spans="1:28" x14ac:dyDescent="0.2">
      <c r="A763" s="18" t="s">
        <v>19</v>
      </c>
      <c r="B763" s="44">
        <f t="shared" ref="B763:X763" si="429">C556</f>
        <v>-4.6745550565743045E-4</v>
      </c>
      <c r="C763" s="44">
        <f t="shared" si="429"/>
        <v>6.2501113383601765E-4</v>
      </c>
      <c r="D763" s="44">
        <f t="shared" si="429"/>
        <v>6.9742689958752794E-5</v>
      </c>
      <c r="E763" s="44">
        <f t="shared" si="429"/>
        <v>-5.5648116973115844E-4</v>
      </c>
      <c r="F763" s="44">
        <f t="shared" si="429"/>
        <v>-3.7337068850985328E-4</v>
      </c>
      <c r="G763" s="44">
        <f t="shared" si="429"/>
        <v>4.7524871122843433E-4</v>
      </c>
      <c r="H763" s="44">
        <f t="shared" si="429"/>
        <v>3.7149811031356845E-4</v>
      </c>
      <c r="I763" s="44">
        <f t="shared" si="429"/>
        <v>1.2297225898982577E-5</v>
      </c>
      <c r="J763" s="44">
        <f t="shared" si="429"/>
        <v>-1.5648916695514452E-3</v>
      </c>
      <c r="K763" s="44">
        <f t="shared" si="429"/>
        <v>1.0604655244825039E-3</v>
      </c>
      <c r="L763" s="44">
        <f t="shared" si="429"/>
        <v>2.5758976905333558E-7</v>
      </c>
      <c r="M763" s="51">
        <f t="shared" si="429"/>
        <v>3.5468673715560596E-2</v>
      </c>
      <c r="N763" s="43">
        <f t="shared" si="429"/>
        <v>9.2513794355281233E-5</v>
      </c>
      <c r="O763" s="43">
        <f t="shared" si="429"/>
        <v>-1.8221151600472622E-4</v>
      </c>
      <c r="P763" s="43">
        <f t="shared" si="429"/>
        <v>-7.1186140628085742E-4</v>
      </c>
      <c r="Q763" s="43">
        <f t="shared" si="429"/>
        <v>3.187239879493126E-3</v>
      </c>
      <c r="R763" s="43">
        <f t="shared" si="429"/>
        <v>-1.0474847804348793E-3</v>
      </c>
      <c r="S763" s="43">
        <f t="shared" si="429"/>
        <v>1.1014987098108092E-5</v>
      </c>
      <c r="T763" s="43">
        <f t="shared" si="429"/>
        <v>-5.0034817644994771E-4</v>
      </c>
      <c r="U763" s="43">
        <f t="shared" si="429"/>
        <v>-1.8765859605649265E-3</v>
      </c>
      <c r="V763" s="43">
        <f t="shared" si="429"/>
        <v>2.7470886949025684E-4</v>
      </c>
      <c r="W763" s="43">
        <f t="shared" si="429"/>
        <v>-1.383020864329573E-3</v>
      </c>
      <c r="X763" s="43">
        <f t="shared" si="429"/>
        <v>1.6288497027229236E-5</v>
      </c>
      <c r="Y763" s="107" t="s">
        <v>154</v>
      </c>
      <c r="Z763" s="107" t="s">
        <v>168</v>
      </c>
      <c r="AA763" s="107" t="s">
        <v>155</v>
      </c>
      <c r="AB763" s="43">
        <f t="shared" si="418"/>
        <v>1.8738913490786407E-2</v>
      </c>
    </row>
    <row r="764" spans="1:28" x14ac:dyDescent="0.2">
      <c r="A764" s="18" t="s">
        <v>20</v>
      </c>
      <c r="B764" s="44">
        <f t="shared" ref="B764:X764" si="430">C557</f>
        <v>2.0790841419639748E-4</v>
      </c>
      <c r="C764" s="44">
        <f t="shared" si="430"/>
        <v>4.6107068477058269E-4</v>
      </c>
      <c r="D764" s="44">
        <f t="shared" si="430"/>
        <v>5.4717310215848165E-5</v>
      </c>
      <c r="E764" s="44">
        <f t="shared" si="430"/>
        <v>2.4972316991793815E-4</v>
      </c>
      <c r="F764" s="44">
        <f t="shared" si="430"/>
        <v>3.1275308303669458E-4</v>
      </c>
      <c r="G764" s="44">
        <f t="shared" si="430"/>
        <v>3.0294337806996858E-4</v>
      </c>
      <c r="H764" s="44">
        <f t="shared" si="430"/>
        <v>4.5979815171579182E-4</v>
      </c>
      <c r="I764" s="44">
        <f t="shared" si="430"/>
        <v>1.4605779866131197E-4</v>
      </c>
      <c r="J764" s="44">
        <f t="shared" si="430"/>
        <v>6.0253773730977248E-4</v>
      </c>
      <c r="K764" s="44">
        <f t="shared" si="430"/>
        <v>-2.7729898201646976E-4</v>
      </c>
      <c r="L764" s="44">
        <f t="shared" si="430"/>
        <v>2.5266174095092041E-4</v>
      </c>
      <c r="M764" s="44">
        <f t="shared" si="430"/>
        <v>9.2513794355281233E-5</v>
      </c>
      <c r="N764" s="51">
        <f t="shared" si="430"/>
        <v>2.6372804629468177E-3</v>
      </c>
      <c r="O764" s="43">
        <f t="shared" si="430"/>
        <v>2.9914454395084036E-4</v>
      </c>
      <c r="P764" s="43">
        <f t="shared" si="430"/>
        <v>2.6498361595310731E-4</v>
      </c>
      <c r="Q764" s="43">
        <f t="shared" si="430"/>
        <v>1.2288673495329618E-3</v>
      </c>
      <c r="R764" s="43">
        <f t="shared" si="430"/>
        <v>2.8760523477101884E-4</v>
      </c>
      <c r="S764" s="43">
        <f t="shared" si="430"/>
        <v>2.983932386235822E-4</v>
      </c>
      <c r="T764" s="43">
        <f t="shared" si="430"/>
        <v>4.2824067094369929E-4</v>
      </c>
      <c r="U764" s="43">
        <f t="shared" si="430"/>
        <v>6.4590184223638637E-4</v>
      </c>
      <c r="V764" s="43">
        <f t="shared" si="430"/>
        <v>-1.474198601859596E-4</v>
      </c>
      <c r="W764" s="43">
        <f t="shared" si="430"/>
        <v>-2.0678385904564139E-4</v>
      </c>
      <c r="X764" s="43">
        <f t="shared" si="430"/>
        <v>2.1976403576344928E-5</v>
      </c>
      <c r="Y764" s="107" t="s">
        <v>154</v>
      </c>
      <c r="Z764" s="107" t="s">
        <v>169</v>
      </c>
      <c r="AA764" s="107" t="s">
        <v>155</v>
      </c>
      <c r="AB764" s="43">
        <f t="shared" si="418"/>
        <v>9.607371517981573E-4</v>
      </c>
    </row>
    <row r="765" spans="1:28" x14ac:dyDescent="0.2">
      <c r="A765" s="18" t="s">
        <v>21</v>
      </c>
      <c r="B765" s="44">
        <f t="shared" ref="B765:X765" si="431">C558</f>
        <v>2.3740357485992108E-4</v>
      </c>
      <c r="C765" s="44">
        <f t="shared" si="431"/>
        <v>2.0119112234756581E-4</v>
      </c>
      <c r="D765" s="44">
        <f t="shared" si="431"/>
        <v>7.888245507223278E-5</v>
      </c>
      <c r="E765" s="44">
        <f t="shared" si="431"/>
        <v>1.9947733110612357E-4</v>
      </c>
      <c r="F765" s="44">
        <f t="shared" si="431"/>
        <v>2.7008231645272919E-4</v>
      </c>
      <c r="G765" s="44">
        <f t="shared" si="431"/>
        <v>2.4625232177382398E-4</v>
      </c>
      <c r="H765" s="44">
        <f t="shared" si="431"/>
        <v>1.9905379929868679E-4</v>
      </c>
      <c r="I765" s="44">
        <f t="shared" si="431"/>
        <v>1.3801630723790829E-4</v>
      </c>
      <c r="J765" s="44">
        <f t="shared" si="431"/>
        <v>2.481843601661117E-4</v>
      </c>
      <c r="K765" s="44">
        <f t="shared" si="431"/>
        <v>2.7912718524988168E-4</v>
      </c>
      <c r="L765" s="44">
        <f t="shared" si="431"/>
        <v>1.3859495940796198E-4</v>
      </c>
      <c r="M765" s="44">
        <f t="shared" si="431"/>
        <v>-1.8221151600472622E-4</v>
      </c>
      <c r="N765" s="44">
        <f t="shared" si="431"/>
        <v>2.9914454395084036E-4</v>
      </c>
      <c r="O765" s="51">
        <f t="shared" si="431"/>
        <v>6.8013227967382995E-4</v>
      </c>
      <c r="P765" s="43">
        <f t="shared" si="431"/>
        <v>9.3143128669903643E-5</v>
      </c>
      <c r="Q765" s="43">
        <f t="shared" si="431"/>
        <v>4.426998256791248E-4</v>
      </c>
      <c r="R765" s="43">
        <f t="shared" si="431"/>
        <v>1.1591484087705016E-4</v>
      </c>
      <c r="S765" s="43">
        <f t="shared" si="431"/>
        <v>3.2607110361353988E-4</v>
      </c>
      <c r="T765" s="43">
        <f t="shared" si="431"/>
        <v>3.2670213329268294E-4</v>
      </c>
      <c r="U765" s="43">
        <f t="shared" si="431"/>
        <v>2.793404203888252E-4</v>
      </c>
      <c r="V765" s="43">
        <f t="shared" si="431"/>
        <v>5.428920586444007E-8</v>
      </c>
      <c r="W765" s="43">
        <f t="shared" si="431"/>
        <v>2.731524088295192E-5</v>
      </c>
      <c r="X765" s="43">
        <f t="shared" si="431"/>
        <v>2.8111771529238489E-5</v>
      </c>
      <c r="Y765" s="107" t="s">
        <v>154</v>
      </c>
      <c r="Z765" s="107" t="s">
        <v>170</v>
      </c>
      <c r="AA765" s="107" t="s">
        <v>155</v>
      </c>
      <c r="AB765" s="43">
        <f t="shared" si="418"/>
        <v>-1.7405868478406777E-4</v>
      </c>
    </row>
    <row r="766" spans="1:28" x14ac:dyDescent="0.2">
      <c r="A766" s="18" t="s">
        <v>22</v>
      </c>
      <c r="B766" s="44">
        <f t="shared" ref="B766:X766" si="432">C559</f>
        <v>2.5085698528013351E-4</v>
      </c>
      <c r="C766" s="44">
        <f t="shared" si="432"/>
        <v>2.8788023995278666E-4</v>
      </c>
      <c r="D766" s="44">
        <f t="shared" si="432"/>
        <v>3.6547537471136164E-4</v>
      </c>
      <c r="E766" s="44">
        <f t="shared" si="432"/>
        <v>5.7766296100186412E-5</v>
      </c>
      <c r="F766" s="44">
        <f t="shared" si="432"/>
        <v>6.7696756826004953E-5</v>
      </c>
      <c r="G766" s="44">
        <f t="shared" si="432"/>
        <v>1.1265634352768729E-4</v>
      </c>
      <c r="H766" s="44">
        <f t="shared" si="432"/>
        <v>-2.2123035010565087E-4</v>
      </c>
      <c r="I766" s="44">
        <f t="shared" si="432"/>
        <v>5.9095926710577636E-5</v>
      </c>
      <c r="J766" s="44">
        <f t="shared" si="432"/>
        <v>-2.4144367134464515E-3</v>
      </c>
      <c r="K766" s="44">
        <f t="shared" si="432"/>
        <v>-8.0550841736232192E-4</v>
      </c>
      <c r="L766" s="44">
        <f t="shared" si="432"/>
        <v>-8.1525732071498192E-5</v>
      </c>
      <c r="M766" s="44">
        <f t="shared" si="432"/>
        <v>-7.1186140628085742E-4</v>
      </c>
      <c r="N766" s="44">
        <f t="shared" si="432"/>
        <v>2.6498361595310731E-4</v>
      </c>
      <c r="O766" s="44">
        <f t="shared" si="432"/>
        <v>9.3143128669903643E-5</v>
      </c>
      <c r="P766" s="51">
        <f t="shared" si="432"/>
        <v>8.9135569315026177E-3</v>
      </c>
      <c r="Q766" s="43">
        <f t="shared" si="432"/>
        <v>-2.2250023803331367E-4</v>
      </c>
      <c r="R766" s="43">
        <f t="shared" si="432"/>
        <v>5.0728979382221159E-4</v>
      </c>
      <c r="S766" s="43">
        <f t="shared" si="432"/>
        <v>1.7612135760419929E-4</v>
      </c>
      <c r="T766" s="43">
        <f t="shared" si="432"/>
        <v>5.1439569263133072E-4</v>
      </c>
      <c r="U766" s="43">
        <f t="shared" si="432"/>
        <v>1.3743264099947497E-3</v>
      </c>
      <c r="V766" s="43">
        <f t="shared" si="432"/>
        <v>3.9418480101513084E-5</v>
      </c>
      <c r="W766" s="43">
        <f t="shared" si="432"/>
        <v>-5.0123705271613048E-4</v>
      </c>
      <c r="X766" s="43">
        <f t="shared" si="432"/>
        <v>-7.00318988156425E-5</v>
      </c>
      <c r="Y766" s="107" t="s">
        <v>154</v>
      </c>
      <c r="Z766" s="107" t="s">
        <v>171</v>
      </c>
      <c r="AA766" s="107" t="s">
        <v>155</v>
      </c>
      <c r="AB766" s="43">
        <f t="shared" si="418"/>
        <v>4.5629679662971129E-3</v>
      </c>
    </row>
    <row r="767" spans="1:28" x14ac:dyDescent="0.2">
      <c r="A767" s="18" t="s">
        <v>23</v>
      </c>
      <c r="B767" s="44">
        <f t="shared" ref="B767:X767" si="433">C560</f>
        <v>1.395261834900743E-4</v>
      </c>
      <c r="C767" s="44">
        <f t="shared" si="433"/>
        <v>5.0675759349158112E-4</v>
      </c>
      <c r="D767" s="44">
        <f t="shared" si="433"/>
        <v>8.0268554993449196E-4</v>
      </c>
      <c r="E767" s="44">
        <f t="shared" si="433"/>
        <v>-9.9405896635031441E-5</v>
      </c>
      <c r="F767" s="44">
        <f t="shared" si="433"/>
        <v>-3.9287137413789276E-5</v>
      </c>
      <c r="G767" s="44">
        <f t="shared" si="433"/>
        <v>3.357464067298759E-4</v>
      </c>
      <c r="H767" s="44">
        <f t="shared" si="433"/>
        <v>1.5724876000997945E-3</v>
      </c>
      <c r="I767" s="44">
        <f t="shared" si="433"/>
        <v>-6.5050507747851504E-5</v>
      </c>
      <c r="J767" s="44">
        <f t="shared" si="433"/>
        <v>1.974723286687859E-4</v>
      </c>
      <c r="K767" s="44">
        <f t="shared" si="433"/>
        <v>7.6921526258693089E-4</v>
      </c>
      <c r="L767" s="44">
        <f t="shared" si="433"/>
        <v>7.7134867161658517E-5</v>
      </c>
      <c r="M767" s="44">
        <f t="shared" si="433"/>
        <v>3.187239879493126E-3</v>
      </c>
      <c r="N767" s="44">
        <f t="shared" si="433"/>
        <v>1.2288673495329618E-3</v>
      </c>
      <c r="O767" s="44">
        <f t="shared" si="433"/>
        <v>4.426998256791248E-4</v>
      </c>
      <c r="P767" s="44">
        <f t="shared" si="433"/>
        <v>-2.2250023803331367E-4</v>
      </c>
      <c r="Q767" s="51">
        <f t="shared" si="433"/>
        <v>1.9390791492200445E-2</v>
      </c>
      <c r="R767" s="43">
        <f t="shared" si="433"/>
        <v>1.9960160451229156E-4</v>
      </c>
      <c r="S767" s="43">
        <f t="shared" si="433"/>
        <v>2.2576140834848106E-4</v>
      </c>
      <c r="T767" s="43">
        <f t="shared" si="433"/>
        <v>8.2508823928017778E-4</v>
      </c>
      <c r="U767" s="43">
        <f t="shared" si="433"/>
        <v>-2.5000168329929089E-3</v>
      </c>
      <c r="V767" s="43">
        <f t="shared" si="433"/>
        <v>3.1606801953922535E-4</v>
      </c>
      <c r="W767" s="43">
        <f t="shared" si="433"/>
        <v>-7.197444485830594E-5</v>
      </c>
      <c r="X767" s="43">
        <f t="shared" si="433"/>
        <v>8.4759684209651548E-5</v>
      </c>
      <c r="Y767" s="107" t="s">
        <v>154</v>
      </c>
      <c r="Z767" s="107" t="s">
        <v>172</v>
      </c>
      <c r="AA767" s="107" t="s">
        <v>155</v>
      </c>
      <c r="AB767" s="43">
        <f t="shared" si="418"/>
        <v>1.1448693299156534E-2</v>
      </c>
    </row>
    <row r="768" spans="1:28" x14ac:dyDescent="0.2">
      <c r="A768" s="18" t="s">
        <v>24</v>
      </c>
      <c r="B768" s="44">
        <f t="shared" ref="B768:X768" si="434">C561</f>
        <v>2.3535656749509845E-4</v>
      </c>
      <c r="C768" s="44">
        <f t="shared" si="434"/>
        <v>2.4496150306041632E-4</v>
      </c>
      <c r="D768" s="44">
        <f t="shared" si="434"/>
        <v>5.92985976997802E-5</v>
      </c>
      <c r="E768" s="44">
        <f t="shared" si="434"/>
        <v>7.4779480840097756E-5</v>
      </c>
      <c r="F768" s="44">
        <f t="shared" si="434"/>
        <v>1.272451030013517E-4</v>
      </c>
      <c r="G768" s="44">
        <f t="shared" si="434"/>
        <v>1.0022801296235661E-4</v>
      </c>
      <c r="H768" s="44">
        <f t="shared" si="434"/>
        <v>-1.1727023192006417E-4</v>
      </c>
      <c r="I768" s="44">
        <f t="shared" si="434"/>
        <v>-1.2501088650233944E-6</v>
      </c>
      <c r="J768" s="44">
        <f t="shared" si="434"/>
        <v>2.4455628364263401E-4</v>
      </c>
      <c r="K768" s="44">
        <f t="shared" si="434"/>
        <v>-1.6275776827147042E-5</v>
      </c>
      <c r="L768" s="44">
        <f t="shared" si="434"/>
        <v>1.3464713380832315E-4</v>
      </c>
      <c r="M768" s="44">
        <f t="shared" si="434"/>
        <v>-1.0474847804348793E-3</v>
      </c>
      <c r="N768" s="44">
        <f t="shared" si="434"/>
        <v>2.8760523477101884E-4</v>
      </c>
      <c r="O768" s="44">
        <f t="shared" si="434"/>
        <v>1.1591484087705016E-4</v>
      </c>
      <c r="P768" s="44">
        <f t="shared" si="434"/>
        <v>5.0728979382221159E-4</v>
      </c>
      <c r="Q768" s="44">
        <f t="shared" si="434"/>
        <v>1.9960160451229156E-4</v>
      </c>
      <c r="R768" s="51">
        <f t="shared" si="434"/>
        <v>1.8253100314265728E-3</v>
      </c>
      <c r="S768" s="43">
        <f t="shared" si="434"/>
        <v>1.5029816691548994E-4</v>
      </c>
      <c r="T768" s="43">
        <f t="shared" si="434"/>
        <v>1.2159335097204186E-5</v>
      </c>
      <c r="U768" s="43">
        <f t="shared" si="434"/>
        <v>3.5412124433414688E-4</v>
      </c>
      <c r="V768" s="43">
        <f t="shared" si="434"/>
        <v>-9.3481691017359891E-5</v>
      </c>
      <c r="W768" s="43">
        <f t="shared" si="434"/>
        <v>-1.7227626783044401E-5</v>
      </c>
      <c r="X768" s="43">
        <f t="shared" si="434"/>
        <v>2.3757623506607449E-5</v>
      </c>
      <c r="Y768" s="107" t="s">
        <v>154</v>
      </c>
      <c r="Z768" s="107" t="s">
        <v>173</v>
      </c>
      <c r="AA768" s="107" t="s">
        <v>155</v>
      </c>
      <c r="AB768" s="43">
        <f t="shared" si="418"/>
        <v>3.0008167756989386E-3</v>
      </c>
    </row>
    <row r="769" spans="1:28" x14ac:dyDescent="0.2">
      <c r="A769" s="18" t="s">
        <v>25</v>
      </c>
      <c r="B769" s="44">
        <f t="shared" ref="B769:X769" si="435">C562</f>
        <v>2.6841948096705117E-4</v>
      </c>
      <c r="C769" s="44">
        <f t="shared" si="435"/>
        <v>3.4037941929176627E-4</v>
      </c>
      <c r="D769" s="44">
        <f t="shared" si="435"/>
        <v>8.9113866253156811E-5</v>
      </c>
      <c r="E769" s="44">
        <f t="shared" si="435"/>
        <v>1.7497250541828423E-4</v>
      </c>
      <c r="F769" s="44">
        <f t="shared" si="435"/>
        <v>3.5866672155656195E-4</v>
      </c>
      <c r="G769" s="44">
        <f t="shared" si="435"/>
        <v>2.4433118137453673E-4</v>
      </c>
      <c r="H769" s="44">
        <f t="shared" si="435"/>
        <v>2.8752029226268474E-4</v>
      </c>
      <c r="I769" s="44">
        <f t="shared" si="435"/>
        <v>1.8274314504752547E-4</v>
      </c>
      <c r="J769" s="44">
        <f t="shared" si="435"/>
        <v>2.1745148816841682E-5</v>
      </c>
      <c r="K769" s="44">
        <f t="shared" si="435"/>
        <v>3.124105960397629E-4</v>
      </c>
      <c r="L769" s="44">
        <f t="shared" si="435"/>
        <v>1.4699545476120639E-4</v>
      </c>
      <c r="M769" s="44">
        <f t="shared" si="435"/>
        <v>1.1014987098108092E-5</v>
      </c>
      <c r="N769" s="44">
        <f t="shared" si="435"/>
        <v>2.983932386235822E-4</v>
      </c>
      <c r="O769" s="44">
        <f t="shared" si="435"/>
        <v>3.2607110361353988E-4</v>
      </c>
      <c r="P769" s="44">
        <f t="shared" si="435"/>
        <v>1.7612135760419929E-4</v>
      </c>
      <c r="Q769" s="44">
        <f t="shared" si="435"/>
        <v>2.2576140834848106E-4</v>
      </c>
      <c r="R769" s="44">
        <f t="shared" si="435"/>
        <v>1.5029816691548994E-4</v>
      </c>
      <c r="S769" s="51">
        <f t="shared" si="435"/>
        <v>9.2922214599120074E-4</v>
      </c>
      <c r="T769" s="43">
        <f t="shared" si="435"/>
        <v>2.8937106918028251E-4</v>
      </c>
      <c r="U769" s="43">
        <f t="shared" si="435"/>
        <v>3.9213743806932515E-5</v>
      </c>
      <c r="V769" s="43">
        <f t="shared" si="435"/>
        <v>-5.858587551975598E-5</v>
      </c>
      <c r="W769" s="43">
        <f t="shared" si="435"/>
        <v>-4.4534110747273484E-5</v>
      </c>
      <c r="X769" s="43">
        <f t="shared" si="435"/>
        <v>7.7005885739706676E-5</v>
      </c>
      <c r="Y769" s="107" t="s">
        <v>154</v>
      </c>
      <c r="Z769" s="107" t="s">
        <v>174</v>
      </c>
      <c r="AA769" s="107" t="s">
        <v>155</v>
      </c>
      <c r="AB769" s="43">
        <f t="shared" si="418"/>
        <v>1.389573191719362E-3</v>
      </c>
    </row>
    <row r="770" spans="1:28" x14ac:dyDescent="0.2">
      <c r="A770" s="18" t="s">
        <v>26</v>
      </c>
      <c r="B770" s="44">
        <f t="shared" ref="B770:X770" si="436">C563</f>
        <v>9.3722310007436139E-5</v>
      </c>
      <c r="C770" s="44">
        <f t="shared" si="436"/>
        <v>7.7775118314594226E-5</v>
      </c>
      <c r="D770" s="44">
        <f t="shared" si="436"/>
        <v>2.0117778472182967E-4</v>
      </c>
      <c r="E770" s="44">
        <f t="shared" si="436"/>
        <v>1.6987561950742534E-4</v>
      </c>
      <c r="F770" s="44">
        <f t="shared" si="436"/>
        <v>1.6332137019273963E-4</v>
      </c>
      <c r="G770" s="44">
        <f t="shared" si="436"/>
        <v>1.4907265191892017E-4</v>
      </c>
      <c r="H770" s="44">
        <f t="shared" si="436"/>
        <v>2.6045289537499869E-4</v>
      </c>
      <c r="I770" s="44">
        <f t="shared" si="436"/>
        <v>2.1018506080340687E-4</v>
      </c>
      <c r="J770" s="44">
        <f t="shared" si="436"/>
        <v>-5.8811039083941387E-4</v>
      </c>
      <c r="K770" s="44">
        <f t="shared" si="436"/>
        <v>9.9170908265508125E-4</v>
      </c>
      <c r="L770" s="44">
        <f t="shared" si="436"/>
        <v>8.4014937640601012E-5</v>
      </c>
      <c r="M770" s="44">
        <f t="shared" si="436"/>
        <v>-5.0034817644994771E-4</v>
      </c>
      <c r="N770" s="44">
        <f t="shared" si="436"/>
        <v>4.2824067094369929E-4</v>
      </c>
      <c r="O770" s="44">
        <f t="shared" si="436"/>
        <v>3.2670213329268294E-4</v>
      </c>
      <c r="P770" s="44">
        <f t="shared" si="436"/>
        <v>5.1439569263133072E-4</v>
      </c>
      <c r="Q770" s="44">
        <f t="shared" si="436"/>
        <v>8.2508823928017778E-4</v>
      </c>
      <c r="R770" s="44">
        <f t="shared" si="436"/>
        <v>1.2159335097204186E-5</v>
      </c>
      <c r="S770" s="44">
        <f t="shared" si="436"/>
        <v>2.8937106918028251E-4</v>
      </c>
      <c r="T770" s="51">
        <f t="shared" si="436"/>
        <v>3.231948189724468E-3</v>
      </c>
      <c r="U770" s="43">
        <f t="shared" si="436"/>
        <v>-1.6241250745131875E-5</v>
      </c>
      <c r="V770" s="43">
        <f t="shared" si="436"/>
        <v>-2.1343090954285485E-4</v>
      </c>
      <c r="W770" s="43">
        <f t="shared" si="436"/>
        <v>-4.7767539899147672E-5</v>
      </c>
      <c r="X770" s="43">
        <f t="shared" si="436"/>
        <v>3.8012300115768982E-5</v>
      </c>
      <c r="Y770" s="107" t="s">
        <v>154</v>
      </c>
      <c r="Z770" s="107" t="s">
        <v>175</v>
      </c>
      <c r="AA770" s="107" t="s">
        <v>155</v>
      </c>
      <c r="AB770" s="43">
        <f t="shared" si="418"/>
        <v>1.2898139486256207E-3</v>
      </c>
    </row>
    <row r="771" spans="1:28" x14ac:dyDescent="0.2">
      <c r="A771" s="18" t="s">
        <v>27</v>
      </c>
      <c r="B771" s="44">
        <f t="shared" ref="B771:X771" si="437">C564</f>
        <v>-2.8027602635446758E-4</v>
      </c>
      <c r="C771" s="44">
        <f t="shared" si="437"/>
        <v>2.4398167854195409E-4</v>
      </c>
      <c r="D771" s="44">
        <f t="shared" si="437"/>
        <v>3.6165821445863435E-5</v>
      </c>
      <c r="E771" s="44">
        <f t="shared" si="437"/>
        <v>7.6461272465905888E-5</v>
      </c>
      <c r="F771" s="44">
        <f t="shared" si="437"/>
        <v>-1.6409483916998826E-4</v>
      </c>
      <c r="G771" s="44">
        <f t="shared" si="437"/>
        <v>-1.4770338688434496E-4</v>
      </c>
      <c r="H771" s="44">
        <f t="shared" si="437"/>
        <v>-5.477745656390895E-4</v>
      </c>
      <c r="I771" s="44">
        <f t="shared" si="437"/>
        <v>2.946868156513596E-5</v>
      </c>
      <c r="J771" s="44">
        <f t="shared" si="437"/>
        <v>-1.5525430874024856E-3</v>
      </c>
      <c r="K771" s="44">
        <f t="shared" si="437"/>
        <v>1.0025464823345669E-4</v>
      </c>
      <c r="L771" s="44">
        <f t="shared" si="437"/>
        <v>-2.6870965770102608E-4</v>
      </c>
      <c r="M771" s="44">
        <f t="shared" si="437"/>
        <v>-1.8765859605649265E-3</v>
      </c>
      <c r="N771" s="44">
        <f t="shared" si="437"/>
        <v>6.4590184223638637E-4</v>
      </c>
      <c r="O771" s="44">
        <f t="shared" si="437"/>
        <v>2.793404203888252E-4</v>
      </c>
      <c r="P771" s="44">
        <f t="shared" si="437"/>
        <v>1.3743264099947497E-3</v>
      </c>
      <c r="Q771" s="44">
        <f t="shared" si="437"/>
        <v>-2.5000168329929089E-3</v>
      </c>
      <c r="R771" s="44">
        <f t="shared" si="437"/>
        <v>3.5412124433414688E-4</v>
      </c>
      <c r="S771" s="44">
        <f t="shared" si="437"/>
        <v>3.9213743806932515E-5</v>
      </c>
      <c r="T771" s="44">
        <f t="shared" si="437"/>
        <v>-1.6241250745131875E-5</v>
      </c>
      <c r="U771" s="51">
        <f t="shared" si="437"/>
        <v>3.174055881283884E-2</v>
      </c>
      <c r="V771" s="43">
        <f t="shared" si="437"/>
        <v>-1.4765705453816696E-4</v>
      </c>
      <c r="W771" s="43">
        <f t="shared" si="437"/>
        <v>-1.045966420864604E-3</v>
      </c>
      <c r="X771" s="43">
        <f t="shared" si="437"/>
        <v>3.0949870091148563E-5</v>
      </c>
      <c r="Y771" s="107" t="s">
        <v>154</v>
      </c>
      <c r="Z771" s="107" t="s">
        <v>176</v>
      </c>
      <c r="AA771" s="107" t="s">
        <v>155</v>
      </c>
      <c r="AB771" s="43">
        <f t="shared" si="418"/>
        <v>1.3931120470738077E-2</v>
      </c>
    </row>
    <row r="772" spans="1:28" x14ac:dyDescent="0.2">
      <c r="A772" s="18" t="s">
        <v>28</v>
      </c>
      <c r="B772" s="44">
        <f t="shared" ref="B772:X772" si="438">C565</f>
        <v>-6.7023414765266519E-7</v>
      </c>
      <c r="C772" s="44">
        <f t="shared" si="438"/>
        <v>9.2335836121082963E-5</v>
      </c>
      <c r="D772" s="44">
        <f t="shared" si="438"/>
        <v>-6.814736763345792E-5</v>
      </c>
      <c r="E772" s="44">
        <f t="shared" si="438"/>
        <v>6.7324092397102835E-5</v>
      </c>
      <c r="F772" s="44">
        <f t="shared" si="438"/>
        <v>-2.9966425205091311E-6</v>
      </c>
      <c r="G772" s="44">
        <f t="shared" si="438"/>
        <v>3.7153470587526549E-5</v>
      </c>
      <c r="H772" s="44">
        <f t="shared" si="438"/>
        <v>-4.6875415009203815E-5</v>
      </c>
      <c r="I772" s="44">
        <f t="shared" si="438"/>
        <v>6.4562529567617608E-6</v>
      </c>
      <c r="J772" s="44">
        <f t="shared" si="438"/>
        <v>8.7100130759837802E-5</v>
      </c>
      <c r="K772" s="44">
        <f t="shared" si="438"/>
        <v>3.686005599377521E-4</v>
      </c>
      <c r="L772" s="44">
        <f t="shared" si="438"/>
        <v>3.4779437659383757E-5</v>
      </c>
      <c r="M772" s="44">
        <f t="shared" si="438"/>
        <v>2.7470886949025684E-4</v>
      </c>
      <c r="N772" s="44">
        <f t="shared" si="438"/>
        <v>-1.474198601859596E-4</v>
      </c>
      <c r="O772" s="44">
        <f t="shared" si="438"/>
        <v>5.428920586444007E-8</v>
      </c>
      <c r="P772" s="44">
        <f t="shared" si="438"/>
        <v>3.9418480101513084E-5</v>
      </c>
      <c r="Q772" s="44">
        <f t="shared" si="438"/>
        <v>3.1606801953922535E-4</v>
      </c>
      <c r="R772" s="44">
        <f t="shared" si="438"/>
        <v>-9.3481691017359891E-5</v>
      </c>
      <c r="S772" s="44">
        <f t="shared" si="438"/>
        <v>-5.858587551975598E-5</v>
      </c>
      <c r="T772" s="44">
        <f t="shared" si="438"/>
        <v>-2.1343090954285485E-4</v>
      </c>
      <c r="U772" s="44">
        <f t="shared" si="438"/>
        <v>-1.4765705453816696E-4</v>
      </c>
      <c r="V772" s="51">
        <f t="shared" si="438"/>
        <v>4.8824067067202071E-4</v>
      </c>
      <c r="W772" s="43">
        <f t="shared" si="438"/>
        <v>1.1173356246500808E-4</v>
      </c>
      <c r="X772" s="43">
        <f t="shared" si="438"/>
        <v>7.7435381416341334E-8</v>
      </c>
      <c r="Y772" s="107" t="s">
        <v>154</v>
      </c>
      <c r="Z772" s="107" t="s">
        <v>177</v>
      </c>
      <c r="AA772" s="107" t="s">
        <v>155</v>
      </c>
      <c r="AB772" s="43">
        <f t="shared" si="418"/>
        <v>5.8440854669360528E-5</v>
      </c>
    </row>
    <row r="773" spans="1:28" x14ac:dyDescent="0.2">
      <c r="A773" s="18" t="s">
        <v>29</v>
      </c>
      <c r="B773" s="44">
        <f t="shared" ref="B773:X773" si="439">C566</f>
        <v>7.7054993442908325E-5</v>
      </c>
      <c r="C773" s="44">
        <f t="shared" si="439"/>
        <v>3.7015335241063254E-4</v>
      </c>
      <c r="D773" s="44">
        <f t="shared" si="439"/>
        <v>3.9916627907481715E-5</v>
      </c>
      <c r="E773" s="44">
        <f t="shared" si="439"/>
        <v>2.8494798713095003E-4</v>
      </c>
      <c r="F773" s="44">
        <f t="shared" si="439"/>
        <v>3.8910200518598408E-5</v>
      </c>
      <c r="G773" s="44">
        <f t="shared" si="439"/>
        <v>8.5371984334172405E-5</v>
      </c>
      <c r="H773" s="44">
        <f t="shared" si="439"/>
        <v>3.3890059835729877E-4</v>
      </c>
      <c r="I773" s="44">
        <f t="shared" si="439"/>
        <v>-1.4503519151262402E-4</v>
      </c>
      <c r="J773" s="44">
        <f t="shared" si="439"/>
        <v>2.843233557323745E-4</v>
      </c>
      <c r="K773" s="44">
        <f t="shared" si="439"/>
        <v>1.7530182359068354E-3</v>
      </c>
      <c r="L773" s="44">
        <f t="shared" si="439"/>
        <v>-2.1071703961840949E-4</v>
      </c>
      <c r="M773" s="44">
        <f t="shared" si="439"/>
        <v>-1.383020864329573E-3</v>
      </c>
      <c r="N773" s="44">
        <f t="shared" si="439"/>
        <v>-2.0678385904564139E-4</v>
      </c>
      <c r="O773" s="44">
        <f t="shared" si="439"/>
        <v>2.731524088295192E-5</v>
      </c>
      <c r="P773" s="44">
        <f t="shared" si="439"/>
        <v>-5.0123705271613048E-4</v>
      </c>
      <c r="Q773" s="44">
        <f t="shared" si="439"/>
        <v>-7.197444485830594E-5</v>
      </c>
      <c r="R773" s="44">
        <f t="shared" si="439"/>
        <v>-1.7227626783044401E-5</v>
      </c>
      <c r="S773" s="44">
        <f t="shared" si="439"/>
        <v>-4.4534110747273484E-5</v>
      </c>
      <c r="T773" s="44">
        <f t="shared" si="439"/>
        <v>-4.7767539899147672E-5</v>
      </c>
      <c r="U773" s="44">
        <f t="shared" si="439"/>
        <v>-1.045966420864604E-3</v>
      </c>
      <c r="V773" s="44">
        <f t="shared" si="439"/>
        <v>1.1173356246500808E-4</v>
      </c>
      <c r="W773" s="51">
        <f t="shared" si="439"/>
        <v>1.2882811551188434E-2</v>
      </c>
      <c r="X773" s="43">
        <f t="shared" si="439"/>
        <v>1.9975959821525699E-6</v>
      </c>
      <c r="Y773" s="107" t="s">
        <v>154</v>
      </c>
      <c r="Z773" s="107" t="s">
        <v>178</v>
      </c>
      <c r="AA773" s="107" t="s">
        <v>155</v>
      </c>
      <c r="AB773" s="43">
        <f t="shared" si="418"/>
        <v>5.8792986268112876E-3</v>
      </c>
    </row>
    <row r="774" spans="1:28" x14ac:dyDescent="0.2">
      <c r="A774" s="18" t="s">
        <v>30</v>
      </c>
      <c r="B774" s="44">
        <f t="shared" ref="B774:X774" si="440">C567</f>
        <v>1.7097935892514229E-5</v>
      </c>
      <c r="C774" s="44">
        <f t="shared" si="440"/>
        <v>4.3343736401038321E-5</v>
      </c>
      <c r="D774" s="44">
        <f t="shared" si="440"/>
        <v>2.0171449879367863E-5</v>
      </c>
      <c r="E774" s="44">
        <f t="shared" si="440"/>
        <v>3.3793393177677576E-5</v>
      </c>
      <c r="F774" s="44">
        <f t="shared" si="440"/>
        <v>5.6766456524592921E-5</v>
      </c>
      <c r="G774" s="44">
        <f t="shared" si="440"/>
        <v>2.8986340938747157E-5</v>
      </c>
      <c r="H774" s="44">
        <f t="shared" si="440"/>
        <v>6.6481534340414501E-5</v>
      </c>
      <c r="I774" s="44">
        <f t="shared" si="440"/>
        <v>2.3316523542186693E-5</v>
      </c>
      <c r="J774" s="44">
        <f t="shared" si="440"/>
        <v>1.6213793433879324E-7</v>
      </c>
      <c r="K774" s="44">
        <f t="shared" si="440"/>
        <v>-7.4124503752080913E-6</v>
      </c>
      <c r="L774" s="44">
        <f t="shared" si="440"/>
        <v>3.760871120055063E-5</v>
      </c>
      <c r="M774" s="44">
        <f t="shared" si="440"/>
        <v>1.6288497027229236E-5</v>
      </c>
      <c r="N774" s="44">
        <f t="shared" si="440"/>
        <v>2.1976403576344928E-5</v>
      </c>
      <c r="O774" s="44">
        <f t="shared" si="440"/>
        <v>2.8111771529238489E-5</v>
      </c>
      <c r="P774" s="44">
        <f t="shared" si="440"/>
        <v>-7.00318988156425E-5</v>
      </c>
      <c r="Q774" s="44">
        <f t="shared" si="440"/>
        <v>8.4759684209651548E-5</v>
      </c>
      <c r="R774" s="44">
        <f t="shared" si="440"/>
        <v>2.3757623506607449E-5</v>
      </c>
      <c r="S774" s="44">
        <f t="shared" si="440"/>
        <v>7.7005885739706676E-5</v>
      </c>
      <c r="T774" s="44">
        <f t="shared" si="440"/>
        <v>3.8012300115768982E-5</v>
      </c>
      <c r="U774" s="44">
        <f t="shared" si="440"/>
        <v>3.0949870091148563E-5</v>
      </c>
      <c r="V774" s="44">
        <f t="shared" si="440"/>
        <v>7.7435381416341334E-8</v>
      </c>
      <c r="W774" s="44">
        <f t="shared" si="440"/>
        <v>1.9975959821525699E-6</v>
      </c>
      <c r="X774" s="51">
        <f t="shared" si="440"/>
        <v>8.1019780882623149E-5</v>
      </c>
      <c r="Y774" s="107" t="s">
        <v>154</v>
      </c>
      <c r="Z774" s="107" t="s">
        <v>179</v>
      </c>
      <c r="AA774" s="107" t="s">
        <v>155</v>
      </c>
      <c r="AB774" s="43">
        <f t="shared" si="418"/>
        <v>-1.3770263417721553E-4</v>
      </c>
    </row>
    <row r="775" spans="1:28" x14ac:dyDescent="0.2">
      <c r="A775" s="89"/>
      <c r="B775" s="97"/>
      <c r="Z775" s="39"/>
    </row>
    <row r="776" spans="1:28" x14ac:dyDescent="0.2">
      <c r="A776" s="9" t="s">
        <v>124</v>
      </c>
      <c r="B776" s="1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</row>
    <row r="777" spans="1:28" x14ac:dyDescent="0.2">
      <c r="B777" s="19" t="str">
        <f t="array" ref="B777:X777">TRANSPOSE($A$995:$A$1017)</f>
        <v>AALI.JK</v>
      </c>
      <c r="C777" s="19" t="str">
        <v>ABDA.JK</v>
      </c>
      <c r="D777" s="19" t="str">
        <v>ACES.JK</v>
      </c>
      <c r="E777" s="19" t="str">
        <v>ADES.JK</v>
      </c>
      <c r="F777" s="19" t="str">
        <v>ADHI.JK</v>
      </c>
      <c r="G777" s="19" t="str">
        <v>ADMF.JK</v>
      </c>
      <c r="H777" s="19" t="str">
        <v>ADMG.JK</v>
      </c>
      <c r="I777" s="19" t="str">
        <v>AGRO.JK</v>
      </c>
      <c r="J777" s="19" t="str">
        <v>AHAP.JK</v>
      </c>
      <c r="K777" s="19" t="str">
        <v>AIMS.JK</v>
      </c>
      <c r="L777" s="19" t="str">
        <v>AISA.JK</v>
      </c>
      <c r="M777" s="19" t="str">
        <v>AKKU.JK</v>
      </c>
      <c r="N777" s="19" t="str">
        <v>AKPI.JK</v>
      </c>
      <c r="O777" s="19" t="str">
        <v>KLBF.JK</v>
      </c>
      <c r="P777" s="19" t="str">
        <v>KOIN.JK</v>
      </c>
      <c r="Q777" s="19" t="str">
        <v>KONI.JK</v>
      </c>
      <c r="R777" s="19" t="str">
        <v>KPIG.JK</v>
      </c>
      <c r="S777" s="19" t="str">
        <v>KREN.JK</v>
      </c>
      <c r="T777" s="19" t="str">
        <v>LAMI.JK</v>
      </c>
      <c r="U777" s="19" t="str">
        <v>LAPD.JK</v>
      </c>
      <c r="V777" s="19" t="str">
        <v>LCGP.JK</v>
      </c>
      <c r="W777" s="19" t="str">
        <v>LION.JK</v>
      </c>
      <c r="X777" s="19" t="str">
        <v>LMAS.JK</v>
      </c>
    </row>
    <row r="778" spans="1:28" x14ac:dyDescent="0.2">
      <c r="A778" s="46" t="s">
        <v>8</v>
      </c>
      <c r="B778" s="52">
        <f t="array" ref="B778:X800">MINVERSE($B$752:$X$774)</f>
        <v>4200.492264942277</v>
      </c>
      <c r="C778" s="47">
        <v>-55.303727229861934</v>
      </c>
      <c r="D778" s="47">
        <v>-174.69762477985543</v>
      </c>
      <c r="E778" s="47">
        <v>-243.1229707766104</v>
      </c>
      <c r="F778" s="47">
        <v>-707.63053995676205</v>
      </c>
      <c r="G778" s="47">
        <v>-222.50126029439755</v>
      </c>
      <c r="H778" s="47">
        <v>-140.28436905110328</v>
      </c>
      <c r="I778" s="47">
        <v>-380.67283804169017</v>
      </c>
      <c r="J778" s="47">
        <v>-29.278749338978013</v>
      </c>
      <c r="K778" s="47">
        <v>-5.5728953065902145</v>
      </c>
      <c r="L778" s="47">
        <v>-298.70894420402152</v>
      </c>
      <c r="M778" s="47">
        <v>36.388337181994096</v>
      </c>
      <c r="N778" s="47">
        <v>24.487402035622488</v>
      </c>
      <c r="O778" s="47">
        <v>-618.05491893347335</v>
      </c>
      <c r="P778" s="47">
        <v>-80.616355466191166</v>
      </c>
      <c r="Q778" s="47">
        <v>3.6467840533118396</v>
      </c>
      <c r="R778" s="47">
        <v>-344.85537004643317</v>
      </c>
      <c r="S778" s="47">
        <v>-453.95934515208859</v>
      </c>
      <c r="T778" s="47">
        <v>97.70684464856042</v>
      </c>
      <c r="U778" s="47">
        <v>41.612351865967632</v>
      </c>
      <c r="V778" s="47">
        <v>-10.786362167619583</v>
      </c>
      <c r="W778" s="47">
        <v>-13.911275543520699</v>
      </c>
      <c r="X778" s="47">
        <v>824.51758022335855</v>
      </c>
      <c r="Y778" s="107" t="s">
        <v>154</v>
      </c>
      <c r="Z778" s="113">
        <f>AB752</f>
        <v>-5.7271018443495324E-4</v>
      </c>
      <c r="AA778" s="107" t="s">
        <v>155</v>
      </c>
      <c r="AB778" s="9" t="s">
        <v>156</v>
      </c>
    </row>
    <row r="779" spans="1:28" x14ac:dyDescent="0.2">
      <c r="A779" s="46" t="s">
        <v>9</v>
      </c>
      <c r="B779" s="47">
        <v>-55.303727229860414</v>
      </c>
      <c r="C779" s="52">
        <v>861.66889384480385</v>
      </c>
      <c r="D779" s="47">
        <v>53.752262032173761</v>
      </c>
      <c r="E779" s="47">
        <v>-66.10671252969847</v>
      </c>
      <c r="F779" s="47">
        <v>-161.70915908002885</v>
      </c>
      <c r="G779" s="47">
        <v>-212.2089564313905</v>
      </c>
      <c r="H779" s="47">
        <v>-13.015995050709082</v>
      </c>
      <c r="I779" s="47">
        <v>-23.907320514227198</v>
      </c>
      <c r="J779" s="47">
        <v>-22.377348259700916</v>
      </c>
      <c r="K779" s="47">
        <v>-15.811365770424134</v>
      </c>
      <c r="L779" s="47">
        <v>-69.016842009094688</v>
      </c>
      <c r="M779" s="47">
        <v>-17.379920727459346</v>
      </c>
      <c r="N779" s="47">
        <v>-68.968435889787898</v>
      </c>
      <c r="O779" s="47">
        <v>72.97955004190797</v>
      </c>
      <c r="P779" s="47">
        <v>-26.65917474955161</v>
      </c>
      <c r="Q779" s="47">
        <v>-11.361553338398426</v>
      </c>
      <c r="R779" s="47">
        <v>-65.137799499335316</v>
      </c>
      <c r="S779" s="47">
        <v>-142.36752956850279</v>
      </c>
      <c r="T779" s="47">
        <v>14.790852603064373</v>
      </c>
      <c r="U779" s="47">
        <v>-11.125116936202398</v>
      </c>
      <c r="V779" s="47">
        <v>-133.81632909333101</v>
      </c>
      <c r="W779" s="47">
        <v>-24.133014470927169</v>
      </c>
      <c r="X779" s="47">
        <v>-59.522669600279997</v>
      </c>
      <c r="Y779" s="107" t="s">
        <v>154</v>
      </c>
      <c r="Z779" s="113">
        <f t="shared" ref="Z779:Z800" si="441">AB753</f>
        <v>1.5405775618605735E-3</v>
      </c>
      <c r="AA779" s="107" t="s">
        <v>155</v>
      </c>
      <c r="AB779" s="9" t="s">
        <v>157</v>
      </c>
    </row>
    <row r="780" spans="1:28" x14ac:dyDescent="0.2">
      <c r="A780" s="46" t="s">
        <v>10</v>
      </c>
      <c r="B780" s="47">
        <v>-174.69762477985518</v>
      </c>
      <c r="C780" s="47">
        <v>53.752262032173789</v>
      </c>
      <c r="D780" s="52">
        <v>1023.9556726894849</v>
      </c>
      <c r="E780" s="47">
        <v>-28.366786488171229</v>
      </c>
      <c r="F780" s="47">
        <v>8.3567893608427912</v>
      </c>
      <c r="G780" s="47">
        <v>-136.03248502204059</v>
      </c>
      <c r="H780" s="47">
        <v>-10.78901322200487</v>
      </c>
      <c r="I780" s="47">
        <v>116.99702406272701</v>
      </c>
      <c r="J780" s="47">
        <v>-3.445318762923943</v>
      </c>
      <c r="K780" s="47">
        <v>8.5424490382051967</v>
      </c>
      <c r="L780" s="47">
        <v>26.943274520524565</v>
      </c>
      <c r="M780" s="47">
        <v>-3.095815474960979</v>
      </c>
      <c r="N780" s="47">
        <v>37.220064755716393</v>
      </c>
      <c r="O780" s="47">
        <v>2.2131679763425565</v>
      </c>
      <c r="P780" s="47">
        <v>-40.129777445468072</v>
      </c>
      <c r="Q780" s="47">
        <v>-42.718564250222549</v>
      </c>
      <c r="R780" s="47">
        <v>9.5255061816035003</v>
      </c>
      <c r="S780" s="47">
        <v>-14.080984498356711</v>
      </c>
      <c r="T780" s="47">
        <v>-37.391680589452214</v>
      </c>
      <c r="U780" s="47">
        <v>-5.8045729290364587</v>
      </c>
      <c r="V780" s="47">
        <v>163.52748024974855</v>
      </c>
      <c r="W780" s="47">
        <v>-4.7862012004813357</v>
      </c>
      <c r="X780" s="47">
        <v>-198.63952807698482</v>
      </c>
      <c r="Y780" s="107" t="s">
        <v>154</v>
      </c>
      <c r="Z780" s="113">
        <f t="shared" si="441"/>
        <v>1.8132760640339454E-3</v>
      </c>
      <c r="AA780" s="107" t="s">
        <v>155</v>
      </c>
      <c r="AB780" s="9" t="s">
        <v>158</v>
      </c>
    </row>
    <row r="781" spans="1:28" x14ac:dyDescent="0.2">
      <c r="A781" s="46" t="s">
        <v>11</v>
      </c>
      <c r="B781" s="47">
        <v>-243.12297077661157</v>
      </c>
      <c r="C781" s="47">
        <v>-66.106712529698285</v>
      </c>
      <c r="D781" s="47">
        <v>-28.366786488171165</v>
      </c>
      <c r="E781" s="52">
        <v>1187.2851644524426</v>
      </c>
      <c r="F781" s="47">
        <v>-113.13085757334841</v>
      </c>
      <c r="G781" s="47">
        <v>-273.14476350668758</v>
      </c>
      <c r="H781" s="47">
        <v>-9.9271319280021757</v>
      </c>
      <c r="I781" s="47">
        <v>-53.330745781066959</v>
      </c>
      <c r="J781" s="47">
        <v>-18.574185241855943</v>
      </c>
      <c r="K781" s="47">
        <v>1.9752008297382067</v>
      </c>
      <c r="L781" s="47">
        <v>-5.6297484745243951</v>
      </c>
      <c r="M781" s="47">
        <v>16.973738914580373</v>
      </c>
      <c r="N781" s="47">
        <v>-40.085947872280514</v>
      </c>
      <c r="O781" s="47">
        <v>-64.674126701813762</v>
      </c>
      <c r="P781" s="47">
        <v>4.353818438901957</v>
      </c>
      <c r="Q781" s="47">
        <v>21.139022647779338</v>
      </c>
      <c r="R781" s="47">
        <v>25.46824765991985</v>
      </c>
      <c r="S781" s="47">
        <v>47.0696613001465</v>
      </c>
      <c r="T781" s="47">
        <v>-38.308120919352042</v>
      </c>
      <c r="U781" s="47">
        <v>-5.093269808851435</v>
      </c>
      <c r="V781" s="47">
        <v>-172.69001934065753</v>
      </c>
      <c r="W781" s="47">
        <v>-18.181660677265661</v>
      </c>
      <c r="X781" s="47">
        <v>-218.29353949232146</v>
      </c>
      <c r="Y781" s="107" t="s">
        <v>154</v>
      </c>
      <c r="Z781" s="113">
        <f t="shared" si="441"/>
        <v>-1.522030975381967E-3</v>
      </c>
      <c r="AA781" s="107" t="s">
        <v>155</v>
      </c>
      <c r="AB781" s="9" t="s">
        <v>159</v>
      </c>
    </row>
    <row r="782" spans="1:28" x14ac:dyDescent="0.2">
      <c r="A782" s="46" t="s">
        <v>12</v>
      </c>
      <c r="B782" s="47">
        <v>-707.63053995676182</v>
      </c>
      <c r="C782" s="47">
        <v>-161.70915908002908</v>
      </c>
      <c r="D782" s="47">
        <v>8.3567893608428463</v>
      </c>
      <c r="E782" s="47">
        <v>-113.13085757334842</v>
      </c>
      <c r="F782" s="52">
        <v>2632.995270772396</v>
      </c>
      <c r="G782" s="47">
        <v>-89.782987937495065</v>
      </c>
      <c r="H782" s="47">
        <v>-119.00575122995633</v>
      </c>
      <c r="I782" s="47">
        <v>-80.54911137452919</v>
      </c>
      <c r="J782" s="47">
        <v>25.590538199051394</v>
      </c>
      <c r="K782" s="47">
        <v>-5.1618572667594549</v>
      </c>
      <c r="L782" s="47">
        <v>-423.99970796760829</v>
      </c>
      <c r="M782" s="47">
        <v>20.549065288076292</v>
      </c>
      <c r="N782" s="47">
        <v>-91.367141070203644</v>
      </c>
      <c r="O782" s="47">
        <v>-335.10828674437823</v>
      </c>
      <c r="P782" s="47">
        <v>13.036425960946545</v>
      </c>
      <c r="Q782" s="47">
        <v>45.602168775278017</v>
      </c>
      <c r="R782" s="47">
        <v>37.211479499652249</v>
      </c>
      <c r="S782" s="47">
        <v>-403.39052544735449</v>
      </c>
      <c r="T782" s="47">
        <v>12.532970817046527</v>
      </c>
      <c r="U782" s="47">
        <v>14.02182351763391</v>
      </c>
      <c r="V782" s="47">
        <v>-12.972743336214926</v>
      </c>
      <c r="W782" s="47">
        <v>1.7053854865313265</v>
      </c>
      <c r="X782" s="47">
        <v>-752.89268962092603</v>
      </c>
      <c r="Y782" s="107" t="s">
        <v>154</v>
      </c>
      <c r="Z782" s="113">
        <f t="shared" si="441"/>
        <v>-2.1338520328596654E-3</v>
      </c>
      <c r="AA782" s="107" t="s">
        <v>155</v>
      </c>
      <c r="AB782" s="9" t="s">
        <v>160</v>
      </c>
    </row>
    <row r="783" spans="1:28" x14ac:dyDescent="0.2">
      <c r="A783" s="46" t="s">
        <v>13</v>
      </c>
      <c r="B783" s="47">
        <v>-222.50126029439639</v>
      </c>
      <c r="C783" s="47">
        <v>-212.20895643139028</v>
      </c>
      <c r="D783" s="47">
        <v>-136.03248502204065</v>
      </c>
      <c r="E783" s="47">
        <v>-273.1447635066869</v>
      </c>
      <c r="F783" s="47">
        <v>-89.782987937494724</v>
      </c>
      <c r="G783" s="52">
        <v>2826.8484181683311</v>
      </c>
      <c r="H783" s="47">
        <v>-116.71019479251622</v>
      </c>
      <c r="I783" s="47">
        <v>-217.61697343822505</v>
      </c>
      <c r="J783" s="47">
        <v>57.578531568238219</v>
      </c>
      <c r="K783" s="47">
        <v>2.6349261932133343</v>
      </c>
      <c r="L783" s="47">
        <v>-99.844287148465455</v>
      </c>
      <c r="M783" s="47">
        <v>-40.250965435026629</v>
      </c>
      <c r="N783" s="47">
        <v>-134.15207846184452</v>
      </c>
      <c r="O783" s="47">
        <v>-545.41879545510778</v>
      </c>
      <c r="P783" s="47">
        <v>9.0844635594822662</v>
      </c>
      <c r="Q783" s="47">
        <v>6.4899512469993814</v>
      </c>
      <c r="R783" s="47">
        <v>-53.78242135543821</v>
      </c>
      <c r="S783" s="47">
        <v>-185.76072674331138</v>
      </c>
      <c r="T783" s="47">
        <v>10.845022270685508</v>
      </c>
      <c r="U783" s="47">
        <v>18.136908723290226</v>
      </c>
      <c r="V783" s="47">
        <v>-213.55676225914485</v>
      </c>
      <c r="W783" s="47">
        <v>-9.4871042850355582</v>
      </c>
      <c r="X783" s="47">
        <v>-19.764799276500082</v>
      </c>
      <c r="Y783" s="107" t="s">
        <v>154</v>
      </c>
      <c r="Z783" s="113">
        <f t="shared" si="441"/>
        <v>1.6581502189407028E-4</v>
      </c>
      <c r="AA783" s="107" t="s">
        <v>155</v>
      </c>
      <c r="AB783" s="9" t="s">
        <v>161</v>
      </c>
    </row>
    <row r="784" spans="1:28" x14ac:dyDescent="0.2">
      <c r="A784" s="46" t="s">
        <v>14</v>
      </c>
      <c r="B784" s="47">
        <v>-140.28436905110334</v>
      </c>
      <c r="C784" s="47">
        <v>-13.015995050708945</v>
      </c>
      <c r="D784" s="47">
        <v>-10.789013222004849</v>
      </c>
      <c r="E784" s="47">
        <v>-9.9271319280021721</v>
      </c>
      <c r="F784" s="47">
        <v>-119.00575122995632</v>
      </c>
      <c r="G784" s="47">
        <v>-116.7101947925166</v>
      </c>
      <c r="H784" s="52">
        <v>519.5844296275302</v>
      </c>
      <c r="I784" s="47">
        <v>-7.9670230943822702</v>
      </c>
      <c r="J784" s="47">
        <v>1.0898300145828523</v>
      </c>
      <c r="K784" s="47">
        <v>-13.304604146584406</v>
      </c>
      <c r="L784" s="47">
        <v>-29.692025500698509</v>
      </c>
      <c r="M784" s="47">
        <v>-1.0729311213276602</v>
      </c>
      <c r="N784" s="47">
        <v>-37.287750947065007</v>
      </c>
      <c r="O784" s="47">
        <v>46.732534397874332</v>
      </c>
      <c r="P784" s="47">
        <v>11.096701929898305</v>
      </c>
      <c r="Q784" s="47">
        <v>-37.446729294151453</v>
      </c>
      <c r="R784" s="47">
        <v>82.241421546490201</v>
      </c>
      <c r="S784" s="47">
        <v>-12.030184177577837</v>
      </c>
      <c r="T784" s="47">
        <v>-1.6311179102193745</v>
      </c>
      <c r="U784" s="47">
        <v>2.8270554021558287</v>
      </c>
      <c r="V784" s="47">
        <v>101.9211249898607</v>
      </c>
      <c r="W784" s="47">
        <v>-11.007814839579812</v>
      </c>
      <c r="X784" s="47">
        <v>-212.90265075399634</v>
      </c>
      <c r="Y784" s="107" t="s">
        <v>154</v>
      </c>
      <c r="Z784" s="113">
        <f t="shared" si="441"/>
        <v>5.8663171599578432E-3</v>
      </c>
      <c r="AA784" s="107" t="s">
        <v>155</v>
      </c>
      <c r="AB784" s="9" t="s">
        <v>162</v>
      </c>
    </row>
    <row r="785" spans="1:28" x14ac:dyDescent="0.2">
      <c r="A785" s="46" t="s">
        <v>15</v>
      </c>
      <c r="B785" s="47">
        <v>-380.67283804169045</v>
      </c>
      <c r="C785" s="47">
        <v>-23.90732051422707</v>
      </c>
      <c r="D785" s="47">
        <v>116.99702406272704</v>
      </c>
      <c r="E785" s="47">
        <v>-53.330745781067257</v>
      </c>
      <c r="F785" s="47">
        <v>-80.549111374529289</v>
      </c>
      <c r="G785" s="47">
        <v>-217.61697343822465</v>
      </c>
      <c r="H785" s="47">
        <v>-7.9670230943822498</v>
      </c>
      <c r="I785" s="52">
        <v>1951.6653797174974</v>
      </c>
      <c r="J785" s="47">
        <v>-1.2220289665356776</v>
      </c>
      <c r="K785" s="47">
        <v>-13.81121250988563</v>
      </c>
      <c r="L785" s="47">
        <v>135.40517591716767</v>
      </c>
      <c r="M785" s="47">
        <v>-3.1418629325241572</v>
      </c>
      <c r="N785" s="47">
        <v>-28.012239032969998</v>
      </c>
      <c r="O785" s="47">
        <v>-59.997797579594625</v>
      </c>
      <c r="P785" s="47">
        <v>2.5462628275429693</v>
      </c>
      <c r="Q785" s="47">
        <v>18.910456768107043</v>
      </c>
      <c r="R785" s="47">
        <v>75.797123955395747</v>
      </c>
      <c r="S785" s="47">
        <v>-133.40338727507759</v>
      </c>
      <c r="T785" s="47">
        <v>-88.800888649425232</v>
      </c>
      <c r="U785" s="47">
        <v>-2.8427936795769457</v>
      </c>
      <c r="V785" s="47">
        <v>-49.153120117950202</v>
      </c>
      <c r="W785" s="47">
        <v>30.857622938234311</v>
      </c>
      <c r="X785" s="47">
        <v>-240.64160225227516</v>
      </c>
      <c r="Y785" s="107" t="s">
        <v>154</v>
      </c>
      <c r="Z785" s="113">
        <f t="shared" si="441"/>
        <v>-1.2414258031005735E-3</v>
      </c>
      <c r="AA785" s="107" t="s">
        <v>155</v>
      </c>
      <c r="AB785" s="9" t="s">
        <v>163</v>
      </c>
    </row>
    <row r="786" spans="1:28" x14ac:dyDescent="0.2">
      <c r="A786" s="46" t="s">
        <v>16</v>
      </c>
      <c r="B786" s="47">
        <v>-29.278749338978152</v>
      </c>
      <c r="C786" s="47">
        <v>-22.377348259700923</v>
      </c>
      <c r="D786" s="47">
        <v>-3.4453187629239439</v>
      </c>
      <c r="E786" s="47">
        <v>-18.574185241855943</v>
      </c>
      <c r="F786" s="47">
        <v>25.590538199051391</v>
      </c>
      <c r="G786" s="47">
        <v>57.578531568238262</v>
      </c>
      <c r="H786" s="47">
        <v>1.0898300145828503</v>
      </c>
      <c r="I786" s="47">
        <v>-1.222028966535647</v>
      </c>
      <c r="J786" s="52">
        <v>64.135866935252466</v>
      </c>
      <c r="K786" s="47">
        <v>4.5350975984530724</v>
      </c>
      <c r="L786" s="47">
        <v>-6.056573524450247</v>
      </c>
      <c r="M786" s="47">
        <v>2.3209093122742988</v>
      </c>
      <c r="N786" s="47">
        <v>-16.970374343262534</v>
      </c>
      <c r="O786" s="47">
        <v>-34.684474422815185</v>
      </c>
      <c r="P786" s="47">
        <v>19.09799038061271</v>
      </c>
      <c r="Q786" s="47">
        <v>0.9356970910395902</v>
      </c>
      <c r="R786" s="47">
        <v>-6.5041947899937611</v>
      </c>
      <c r="S786" s="47">
        <v>2.346503076288347</v>
      </c>
      <c r="T786" s="47">
        <v>10.468863351363616</v>
      </c>
      <c r="U786" s="47">
        <v>3.4682521410514751</v>
      </c>
      <c r="V786" s="47">
        <v>-16.148751089184238</v>
      </c>
      <c r="W786" s="47">
        <v>-0.13735202481971065</v>
      </c>
      <c r="X786" s="47">
        <v>15.940301513576054</v>
      </c>
      <c r="Y786" s="107" t="s">
        <v>154</v>
      </c>
      <c r="Z786" s="113">
        <f t="shared" si="441"/>
        <v>9.5858055211399725E-3</v>
      </c>
      <c r="AA786" s="107" t="s">
        <v>155</v>
      </c>
      <c r="AB786" s="9" t="s">
        <v>164</v>
      </c>
    </row>
    <row r="787" spans="1:28" x14ac:dyDescent="0.2">
      <c r="A787" s="46" t="s">
        <v>17</v>
      </c>
      <c r="B787" s="47">
        <v>-5.5728953065902482</v>
      </c>
      <c r="C787" s="47">
        <v>-15.811365770424111</v>
      </c>
      <c r="D787" s="47">
        <v>8.542449038205211</v>
      </c>
      <c r="E787" s="47">
        <v>1.9752008297382044</v>
      </c>
      <c r="F787" s="47">
        <v>-5.1618572667594265</v>
      </c>
      <c r="G787" s="47">
        <v>2.6349261932133397</v>
      </c>
      <c r="H787" s="47">
        <v>-13.304604146584406</v>
      </c>
      <c r="I787" s="47">
        <v>-13.811212509885614</v>
      </c>
      <c r="J787" s="47">
        <v>4.5350975984530697</v>
      </c>
      <c r="K787" s="52">
        <v>80.9974517667805</v>
      </c>
      <c r="L787" s="47">
        <v>16.985454603932965</v>
      </c>
      <c r="M787" s="47">
        <v>-2.3801287665615618</v>
      </c>
      <c r="N787" s="47">
        <v>15.362727990791281</v>
      </c>
      <c r="O787" s="47">
        <v>-11.727469460029145</v>
      </c>
      <c r="P787" s="47">
        <v>11.315235911168672</v>
      </c>
      <c r="Q787" s="47">
        <v>-0.26812332610637157</v>
      </c>
      <c r="R787" s="47">
        <v>-8.0172095110494244</v>
      </c>
      <c r="S787" s="47">
        <v>-18.660842577715897</v>
      </c>
      <c r="T787" s="47">
        <v>-29.301082311086454</v>
      </c>
      <c r="U787" s="47">
        <v>-1.5339329942135778</v>
      </c>
      <c r="V787" s="47">
        <v>-70.240011312606001</v>
      </c>
      <c r="W787" s="47">
        <v>-9.4890372436975579</v>
      </c>
      <c r="X787" s="47">
        <v>68.930118724518522</v>
      </c>
      <c r="Y787" s="107" t="s">
        <v>154</v>
      </c>
      <c r="Z787" s="113">
        <f t="shared" si="441"/>
        <v>8.820988896527434E-3</v>
      </c>
      <c r="AA787" s="107" t="s">
        <v>155</v>
      </c>
      <c r="AB787" s="9" t="s">
        <v>165</v>
      </c>
    </row>
    <row r="788" spans="1:28" x14ac:dyDescent="0.2">
      <c r="A788" s="46" t="s">
        <v>18</v>
      </c>
      <c r="B788" s="47">
        <v>-298.70894420402203</v>
      </c>
      <c r="C788" s="47">
        <v>-69.016842009094546</v>
      </c>
      <c r="D788" s="47">
        <v>26.943274520524593</v>
      </c>
      <c r="E788" s="47">
        <v>-5.6297484745246074</v>
      </c>
      <c r="F788" s="47">
        <v>-423.99970796760823</v>
      </c>
      <c r="G788" s="47">
        <v>-99.844287148464872</v>
      </c>
      <c r="H788" s="47">
        <v>-29.69202550069857</v>
      </c>
      <c r="I788" s="47">
        <v>135.40517591716767</v>
      </c>
      <c r="J788" s="47">
        <v>-6.0565735244502701</v>
      </c>
      <c r="K788" s="47">
        <v>16.985454603932968</v>
      </c>
      <c r="L788" s="52">
        <v>1745.1813108515637</v>
      </c>
      <c r="M788" s="47">
        <v>-5.6327001050002217</v>
      </c>
      <c r="N788" s="47">
        <v>-77.422132037127326</v>
      </c>
      <c r="O788" s="47">
        <v>-30.038166383382688</v>
      </c>
      <c r="P788" s="47">
        <v>32.52610640649695</v>
      </c>
      <c r="Q788" s="47">
        <v>13.102776461076616</v>
      </c>
      <c r="R788" s="47">
        <v>-58.075772320709092</v>
      </c>
      <c r="S788" s="47">
        <v>68.626908796901148</v>
      </c>
      <c r="T788" s="47">
        <v>-31.311199784091304</v>
      </c>
      <c r="U788" s="47">
        <v>11.466069724871675</v>
      </c>
      <c r="V788" s="47">
        <v>-171.23477982461031</v>
      </c>
      <c r="W788" s="47">
        <v>36.500259870292929</v>
      </c>
      <c r="X788" s="47">
        <v>-386.40043728337156</v>
      </c>
      <c r="Y788" s="107" t="s">
        <v>154</v>
      </c>
      <c r="Z788" s="113">
        <f t="shared" si="441"/>
        <v>4.5923128539065506E-4</v>
      </c>
      <c r="AA788" s="107" t="s">
        <v>155</v>
      </c>
      <c r="AB788" s="9" t="s">
        <v>166</v>
      </c>
    </row>
    <row r="789" spans="1:28" x14ac:dyDescent="0.2">
      <c r="A789" s="46" t="s">
        <v>19</v>
      </c>
      <c r="B789" s="47">
        <v>36.388337181993883</v>
      </c>
      <c r="C789" s="47">
        <v>-17.379920727459456</v>
      </c>
      <c r="D789" s="47">
        <v>-3.0958154749609852</v>
      </c>
      <c r="E789" s="47">
        <v>16.97373891458037</v>
      </c>
      <c r="F789" s="47">
        <v>20.549065288075944</v>
      </c>
      <c r="G789" s="47">
        <v>-40.25096543502611</v>
      </c>
      <c r="H789" s="47">
        <v>-1.0729311213276653</v>
      </c>
      <c r="I789" s="47">
        <v>-3.1418629325239809</v>
      </c>
      <c r="J789" s="47">
        <v>2.3209093122742961</v>
      </c>
      <c r="K789" s="47">
        <v>-2.3801287665615507</v>
      </c>
      <c r="L789" s="47">
        <v>-5.6327001050000707</v>
      </c>
      <c r="M789" s="52">
        <v>31.455614873388217</v>
      </c>
      <c r="N789" s="47">
        <v>-1.4645817504938756</v>
      </c>
      <c r="O789" s="47">
        <v>4.6356681313419763</v>
      </c>
      <c r="P789" s="47">
        <v>1.4510512921831462</v>
      </c>
      <c r="Q789" s="47">
        <v>-3.8597648329693892</v>
      </c>
      <c r="R789" s="47">
        <v>15.851458427483555</v>
      </c>
      <c r="S789" s="47">
        <v>-7.2049330864679035</v>
      </c>
      <c r="T789" s="47">
        <v>6.7634091203038684</v>
      </c>
      <c r="U789" s="47">
        <v>1.8186677537191742</v>
      </c>
      <c r="V789" s="47">
        <v>-5.4962159560678971</v>
      </c>
      <c r="W789" s="47">
        <v>3.8897606776787144</v>
      </c>
      <c r="X789" s="47">
        <v>-4.512339030674724</v>
      </c>
      <c r="Y789" s="107" t="s">
        <v>154</v>
      </c>
      <c r="Z789" s="113">
        <f t="shared" si="441"/>
        <v>1.8738913490786407E-2</v>
      </c>
      <c r="AA789" s="107" t="s">
        <v>155</v>
      </c>
      <c r="AB789" s="9" t="s">
        <v>167</v>
      </c>
    </row>
    <row r="790" spans="1:28" x14ac:dyDescent="0.2">
      <c r="A790" s="46" t="s">
        <v>20</v>
      </c>
      <c r="B790" s="47">
        <v>24.487402035622221</v>
      </c>
      <c r="C790" s="47">
        <v>-68.968435889787827</v>
      </c>
      <c r="D790" s="47">
        <v>37.220064755716422</v>
      </c>
      <c r="E790" s="47">
        <v>-40.085947872280542</v>
      </c>
      <c r="F790" s="47">
        <v>-91.367141070203516</v>
      </c>
      <c r="G790" s="47">
        <v>-134.15207846184452</v>
      </c>
      <c r="H790" s="47">
        <v>-37.28775094706495</v>
      </c>
      <c r="I790" s="47">
        <v>-28.012239032969987</v>
      </c>
      <c r="J790" s="47">
        <v>-16.970374343262538</v>
      </c>
      <c r="K790" s="47">
        <v>15.362727990791294</v>
      </c>
      <c r="L790" s="47">
        <v>-77.422132037127355</v>
      </c>
      <c r="M790" s="47">
        <v>-1.4645817504939678</v>
      </c>
      <c r="N790" s="52">
        <v>477.90562687487579</v>
      </c>
      <c r="O790" s="47">
        <v>-34.615702477106389</v>
      </c>
      <c r="P790" s="47">
        <v>-10.129427640749237</v>
      </c>
      <c r="Q790" s="47">
        <v>-27.856904957112786</v>
      </c>
      <c r="R790" s="47">
        <v>-32.822465687442524</v>
      </c>
      <c r="S790" s="47">
        <v>-2.4294310227518343</v>
      </c>
      <c r="T790" s="47">
        <v>-31.33555709034459</v>
      </c>
      <c r="U790" s="47">
        <v>-12.550978999804958</v>
      </c>
      <c r="V790" s="47">
        <v>165.72814918605727</v>
      </c>
      <c r="W790" s="47">
        <v>5.8421436007692957</v>
      </c>
      <c r="X790" s="47">
        <v>161.41964262218957</v>
      </c>
      <c r="Y790" s="107" t="s">
        <v>154</v>
      </c>
      <c r="Z790" s="113">
        <f t="shared" si="441"/>
        <v>9.607371517981573E-4</v>
      </c>
      <c r="AA790" s="107" t="s">
        <v>155</v>
      </c>
      <c r="AB790" s="9" t="s">
        <v>168</v>
      </c>
    </row>
    <row r="791" spans="1:28" x14ac:dyDescent="0.2">
      <c r="A791" s="46" t="s">
        <v>21</v>
      </c>
      <c r="B791" s="47">
        <v>-618.05491893347266</v>
      </c>
      <c r="C791" s="47">
        <v>72.979550041908396</v>
      </c>
      <c r="D791" s="47">
        <v>2.2131679763425995</v>
      </c>
      <c r="E791" s="47">
        <v>-64.674126701814004</v>
      </c>
      <c r="F791" s="47">
        <v>-335.1082867443784</v>
      </c>
      <c r="G791" s="47">
        <v>-545.41879545510881</v>
      </c>
      <c r="H791" s="47">
        <v>46.732534397874289</v>
      </c>
      <c r="I791" s="47">
        <v>-59.997797579594746</v>
      </c>
      <c r="J791" s="47">
        <v>-34.684474422815278</v>
      </c>
      <c r="K791" s="47">
        <v>-11.727469460029148</v>
      </c>
      <c r="L791" s="47">
        <v>-30.038166383382656</v>
      </c>
      <c r="M791" s="47">
        <v>4.6356681313418013</v>
      </c>
      <c r="N791" s="47">
        <v>-34.615702477106367</v>
      </c>
      <c r="O791" s="52">
        <v>2297.1652992275526</v>
      </c>
      <c r="P791" s="47">
        <v>11.347868389751305</v>
      </c>
      <c r="Q791" s="47">
        <v>-38.476225960830838</v>
      </c>
      <c r="R791" s="47">
        <v>28.8049206883361</v>
      </c>
      <c r="S791" s="47">
        <v>-322.46342211126876</v>
      </c>
      <c r="T791" s="47">
        <v>-134.9788151370484</v>
      </c>
      <c r="U791" s="47">
        <v>-34.313017365397997</v>
      </c>
      <c r="V791" s="47">
        <v>-35.158566415786311</v>
      </c>
      <c r="W791" s="47">
        <v>-1.1717680101259624</v>
      </c>
      <c r="X791" s="47">
        <v>175.60137648921167</v>
      </c>
      <c r="Y791" s="107" t="s">
        <v>154</v>
      </c>
      <c r="Z791" s="113">
        <f t="shared" si="441"/>
        <v>-1.7405868478406777E-4</v>
      </c>
      <c r="AA791" s="107" t="s">
        <v>155</v>
      </c>
      <c r="AB791" s="9" t="s">
        <v>169</v>
      </c>
    </row>
    <row r="792" spans="1:28" x14ac:dyDescent="0.2">
      <c r="A792" s="46" t="s">
        <v>22</v>
      </c>
      <c r="B792" s="47">
        <v>-80.616355466191294</v>
      </c>
      <c r="C792" s="47">
        <v>-26.659174749551607</v>
      </c>
      <c r="D792" s="47">
        <v>-40.129777445468051</v>
      </c>
      <c r="E792" s="47">
        <v>4.3538184389019339</v>
      </c>
      <c r="F792" s="47">
        <v>13.036425960946515</v>
      </c>
      <c r="G792" s="47">
        <v>9.0844635594822218</v>
      </c>
      <c r="H792" s="47">
        <v>11.096701929898341</v>
      </c>
      <c r="I792" s="47">
        <v>2.5462628275430208</v>
      </c>
      <c r="J792" s="47">
        <v>19.097990380612703</v>
      </c>
      <c r="K792" s="47">
        <v>11.315235911168672</v>
      </c>
      <c r="L792" s="47">
        <v>32.526106406496957</v>
      </c>
      <c r="M792" s="47">
        <v>1.4510512921831313</v>
      </c>
      <c r="N792" s="47">
        <v>-10.129427640749233</v>
      </c>
      <c r="O792" s="47">
        <v>11.347868389751415</v>
      </c>
      <c r="P792" s="52">
        <v>129.22178840082324</v>
      </c>
      <c r="Q792" s="47">
        <v>3.902634548710247</v>
      </c>
      <c r="R792" s="47">
        <v>-27.423831226960779</v>
      </c>
      <c r="S792" s="47">
        <v>-14.069844309489104</v>
      </c>
      <c r="T792" s="47">
        <v>-22.51202476410603</v>
      </c>
      <c r="U792" s="47">
        <v>-4.0133938648296708</v>
      </c>
      <c r="V792" s="47">
        <v>-50.981732323425739</v>
      </c>
      <c r="W792" s="47">
        <v>4.4282141743476018</v>
      </c>
      <c r="X792" s="47">
        <v>142.70771136516305</v>
      </c>
      <c r="Y792" s="107" t="s">
        <v>154</v>
      </c>
      <c r="Z792" s="113">
        <f t="shared" si="441"/>
        <v>4.5629679662971129E-3</v>
      </c>
      <c r="AA792" s="107" t="s">
        <v>155</v>
      </c>
      <c r="AB792" s="9" t="s">
        <v>170</v>
      </c>
    </row>
    <row r="793" spans="1:28" x14ac:dyDescent="0.2">
      <c r="A793" s="46" t="s">
        <v>23</v>
      </c>
      <c r="B793" s="47">
        <v>3.6467840533122597</v>
      </c>
      <c r="C793" s="47">
        <v>-11.361553338398494</v>
      </c>
      <c r="D793" s="47">
        <v>-42.718564250222585</v>
      </c>
      <c r="E793" s="47">
        <v>21.139022647779274</v>
      </c>
      <c r="F793" s="47">
        <v>45.602168775277939</v>
      </c>
      <c r="G793" s="47">
        <v>6.4899512469995804</v>
      </c>
      <c r="H793" s="47">
        <v>-37.446729294151488</v>
      </c>
      <c r="I793" s="47">
        <v>18.910456768106968</v>
      </c>
      <c r="J793" s="47">
        <v>0.93569709103959042</v>
      </c>
      <c r="K793" s="47">
        <v>-0.26812332610637518</v>
      </c>
      <c r="L793" s="47">
        <v>13.102776461076576</v>
      </c>
      <c r="M793" s="47">
        <v>-3.8597648329693883</v>
      </c>
      <c r="N793" s="47">
        <v>-27.856904957112786</v>
      </c>
      <c r="O793" s="47">
        <v>-38.476225960830902</v>
      </c>
      <c r="P793" s="47">
        <v>3.9026345487102403</v>
      </c>
      <c r="Q793" s="52">
        <v>62.656671484320377</v>
      </c>
      <c r="R793" s="47">
        <v>-12.607938273396943</v>
      </c>
      <c r="S793" s="47">
        <v>1.546779925126198</v>
      </c>
      <c r="T793" s="47">
        <v>-12.680700819899846</v>
      </c>
      <c r="U793" s="47">
        <v>5.2516022724246616</v>
      </c>
      <c r="V793" s="47">
        <v>-65.39966796907629</v>
      </c>
      <c r="W793" s="47">
        <v>1.8804239521867612</v>
      </c>
      <c r="X793" s="47">
        <v>-42.276335470385398</v>
      </c>
      <c r="Y793" s="107" t="s">
        <v>154</v>
      </c>
      <c r="Z793" s="113">
        <f t="shared" si="441"/>
        <v>1.1448693299156534E-2</v>
      </c>
      <c r="AA793" s="107" t="s">
        <v>155</v>
      </c>
      <c r="AB793" s="9" t="s">
        <v>171</v>
      </c>
    </row>
    <row r="794" spans="1:28" x14ac:dyDescent="0.2">
      <c r="A794" s="46" t="s">
        <v>24</v>
      </c>
      <c r="B794" s="47">
        <v>-344.85537004643339</v>
      </c>
      <c r="C794" s="47">
        <v>-65.137799499335173</v>
      </c>
      <c r="D794" s="47">
        <v>9.5255061816035429</v>
      </c>
      <c r="E794" s="47">
        <v>25.468247659919811</v>
      </c>
      <c r="F794" s="47">
        <v>37.211479499652249</v>
      </c>
      <c r="G794" s="47">
        <v>-53.78242135543794</v>
      </c>
      <c r="H794" s="47">
        <v>82.241421546490244</v>
      </c>
      <c r="I794" s="47">
        <v>75.797123955395762</v>
      </c>
      <c r="J794" s="47">
        <v>-6.504194789993762</v>
      </c>
      <c r="K794" s="47">
        <v>-8.017209511049419</v>
      </c>
      <c r="L794" s="47">
        <v>-58.075772320709007</v>
      </c>
      <c r="M794" s="47">
        <v>15.851458427483408</v>
      </c>
      <c r="N794" s="47">
        <v>-32.822465687442474</v>
      </c>
      <c r="O794" s="47">
        <v>28.804920688336033</v>
      </c>
      <c r="P794" s="47">
        <v>-27.423831226960822</v>
      </c>
      <c r="Q794" s="47">
        <v>-12.607938273396901</v>
      </c>
      <c r="R794" s="52">
        <v>642.54587769444663</v>
      </c>
      <c r="S794" s="47">
        <v>13.677369432314922</v>
      </c>
      <c r="T794" s="47">
        <v>21.910754509926758</v>
      </c>
      <c r="U794" s="47">
        <v>-6.7656238231798556</v>
      </c>
      <c r="V794" s="47">
        <v>155.62307529441964</v>
      </c>
      <c r="W794" s="47">
        <v>1.6558419087641201</v>
      </c>
      <c r="X794" s="47">
        <v>-199.35419148636186</v>
      </c>
      <c r="Y794" s="107" t="s">
        <v>154</v>
      </c>
      <c r="Z794" s="113">
        <f t="shared" si="441"/>
        <v>3.0008167756989386E-3</v>
      </c>
      <c r="AA794" s="107" t="s">
        <v>155</v>
      </c>
      <c r="AB794" s="9" t="s">
        <v>172</v>
      </c>
    </row>
    <row r="795" spans="1:28" x14ac:dyDescent="0.2">
      <c r="A795" s="46" t="s">
        <v>25</v>
      </c>
      <c r="B795" s="47">
        <v>-453.95934515208859</v>
      </c>
      <c r="C795" s="47">
        <v>-142.36752956850262</v>
      </c>
      <c r="D795" s="47">
        <v>-14.080984498356676</v>
      </c>
      <c r="E795" s="47">
        <v>47.06966130014645</v>
      </c>
      <c r="F795" s="47">
        <v>-403.39052544735466</v>
      </c>
      <c r="G795" s="47">
        <v>-185.76072674331147</v>
      </c>
      <c r="H795" s="47">
        <v>-12.030184177577764</v>
      </c>
      <c r="I795" s="47">
        <v>-133.40338727507773</v>
      </c>
      <c r="J795" s="47">
        <v>2.3465030762883359</v>
      </c>
      <c r="K795" s="47">
        <v>-18.660842577715904</v>
      </c>
      <c r="L795" s="47">
        <v>68.626908796900949</v>
      </c>
      <c r="M795" s="47">
        <v>-7.2049330864679488</v>
      </c>
      <c r="N795" s="47">
        <v>-2.4294310227516847</v>
      </c>
      <c r="O795" s="47">
        <v>-322.46342211126864</v>
      </c>
      <c r="P795" s="47">
        <v>-14.069844309489072</v>
      </c>
      <c r="Q795" s="47">
        <v>1.5467799251261678</v>
      </c>
      <c r="R795" s="47">
        <v>13.677369432314904</v>
      </c>
      <c r="S795" s="52">
        <v>1703.5913603376225</v>
      </c>
      <c r="T795" s="47">
        <v>-33.911538551629299</v>
      </c>
      <c r="U795" s="47">
        <v>-1.8807662763958304</v>
      </c>
      <c r="V795" s="47">
        <v>231.0324329146282</v>
      </c>
      <c r="W795" s="47">
        <v>13.792971433525029</v>
      </c>
      <c r="X795" s="47">
        <v>-987.29308066587646</v>
      </c>
      <c r="Y795" s="107" t="s">
        <v>154</v>
      </c>
      <c r="Z795" s="113">
        <f t="shared" si="441"/>
        <v>1.389573191719362E-3</v>
      </c>
      <c r="AA795" s="107" t="s">
        <v>155</v>
      </c>
      <c r="AB795" s="9" t="s">
        <v>173</v>
      </c>
    </row>
    <row r="796" spans="1:28" x14ac:dyDescent="0.2">
      <c r="A796" s="46" t="s">
        <v>26</v>
      </c>
      <c r="B796" s="47">
        <v>97.706844648560349</v>
      </c>
      <c r="C796" s="47">
        <v>14.790852603064289</v>
      </c>
      <c r="D796" s="47">
        <v>-37.391680589452278</v>
      </c>
      <c r="E796" s="47">
        <v>-38.308120919352014</v>
      </c>
      <c r="F796" s="47">
        <v>12.532970817046483</v>
      </c>
      <c r="G796" s="47">
        <v>10.845022270685744</v>
      </c>
      <c r="H796" s="47">
        <v>-1.6311179102193856</v>
      </c>
      <c r="I796" s="47">
        <v>-88.800888649425232</v>
      </c>
      <c r="J796" s="47">
        <v>10.468863351363636</v>
      </c>
      <c r="K796" s="47">
        <v>-29.301082311086443</v>
      </c>
      <c r="L796" s="47">
        <v>-31.311199784091244</v>
      </c>
      <c r="M796" s="47">
        <v>6.7634091203039111</v>
      </c>
      <c r="N796" s="47">
        <v>-31.335557090344622</v>
      </c>
      <c r="O796" s="47">
        <v>-134.97881513704849</v>
      </c>
      <c r="P796" s="47">
        <v>-22.51202476410602</v>
      </c>
      <c r="Q796" s="47">
        <v>-12.680700819899855</v>
      </c>
      <c r="R796" s="47">
        <v>21.910754509926765</v>
      </c>
      <c r="S796" s="47">
        <v>-33.911538551629341</v>
      </c>
      <c r="T796" s="52">
        <v>368.46215864139378</v>
      </c>
      <c r="U796" s="47">
        <v>4.5494136962786795</v>
      </c>
      <c r="V796" s="47">
        <v>179.10090916286276</v>
      </c>
      <c r="W796" s="47">
        <v>1.8002082001779278</v>
      </c>
      <c r="X796" s="47">
        <v>-78.417003621680493</v>
      </c>
      <c r="Y796" s="107" t="s">
        <v>154</v>
      </c>
      <c r="Z796" s="113">
        <f t="shared" si="441"/>
        <v>1.2898139486256207E-3</v>
      </c>
      <c r="AA796" s="107" t="s">
        <v>155</v>
      </c>
      <c r="AB796" s="9" t="s">
        <v>174</v>
      </c>
    </row>
    <row r="797" spans="1:28" x14ac:dyDescent="0.2">
      <c r="A797" s="46" t="s">
        <v>27</v>
      </c>
      <c r="B797" s="47">
        <v>41.612351865969636</v>
      </c>
      <c r="C797" s="47">
        <v>-11.125116936202613</v>
      </c>
      <c r="D797" s="47">
        <v>-5.8045729290366346</v>
      </c>
      <c r="E797" s="47">
        <v>-5.0932698088517476</v>
      </c>
      <c r="F797" s="47">
        <v>14.021823517633184</v>
      </c>
      <c r="G797" s="47">
        <v>18.136908723291398</v>
      </c>
      <c r="H797" s="47">
        <v>2.8270554021557053</v>
      </c>
      <c r="I797" s="47">
        <v>-2.8427936795770679</v>
      </c>
      <c r="J797" s="47">
        <v>3.4682521410514804</v>
      </c>
      <c r="K797" s="47">
        <v>-1.5339329942135762</v>
      </c>
      <c r="L797" s="47">
        <v>11.466069724871598</v>
      </c>
      <c r="M797" s="47">
        <v>1.8186677537191889</v>
      </c>
      <c r="N797" s="47">
        <v>-12.550978999804958</v>
      </c>
      <c r="O797" s="47">
        <v>-34.313017365398117</v>
      </c>
      <c r="P797" s="47">
        <v>-4.0133938648296779</v>
      </c>
      <c r="Q797" s="47">
        <v>5.2516022724246509</v>
      </c>
      <c r="R797" s="47">
        <v>-6.7656238231800634</v>
      </c>
      <c r="S797" s="47">
        <v>-1.8807662763959061</v>
      </c>
      <c r="T797" s="47">
        <v>4.5494136962786724</v>
      </c>
      <c r="U797" s="52">
        <v>33.927122837126092</v>
      </c>
      <c r="V797" s="47">
        <v>2.968799448471779</v>
      </c>
      <c r="W797" s="47">
        <v>2.9264174548480502</v>
      </c>
      <c r="X797" s="47">
        <v>-27.961804817442065</v>
      </c>
      <c r="Y797" s="107" t="s">
        <v>154</v>
      </c>
      <c r="Z797" s="113">
        <f t="shared" si="441"/>
        <v>1.3931120470738077E-2</v>
      </c>
      <c r="AA797" s="107" t="s">
        <v>155</v>
      </c>
      <c r="AB797" s="9" t="s">
        <v>175</v>
      </c>
    </row>
    <row r="798" spans="1:28" x14ac:dyDescent="0.2">
      <c r="A798" s="46" t="s">
        <v>28</v>
      </c>
      <c r="B798" s="47">
        <v>-10.786362167618622</v>
      </c>
      <c r="C798" s="47">
        <v>-133.81632909333098</v>
      </c>
      <c r="D798" s="47">
        <v>163.52748024974846</v>
      </c>
      <c r="E798" s="47">
        <v>-172.69001934065744</v>
      </c>
      <c r="F798" s="47">
        <v>-12.972743336215082</v>
      </c>
      <c r="G798" s="47">
        <v>-213.55676225914462</v>
      </c>
      <c r="H798" s="47">
        <v>101.9211249898607</v>
      </c>
      <c r="I798" s="47">
        <v>-49.153120117950309</v>
      </c>
      <c r="J798" s="47">
        <v>-16.148751089184223</v>
      </c>
      <c r="K798" s="47">
        <v>-70.240011312605972</v>
      </c>
      <c r="L798" s="47">
        <v>-171.2347798246104</v>
      </c>
      <c r="M798" s="47">
        <v>-5.4962159560678652</v>
      </c>
      <c r="N798" s="47">
        <v>165.72814918605724</v>
      </c>
      <c r="O798" s="47">
        <v>-35.158566415786424</v>
      </c>
      <c r="P798" s="47">
        <v>-50.981732323425746</v>
      </c>
      <c r="Q798" s="47">
        <v>-65.399667969076319</v>
      </c>
      <c r="R798" s="47">
        <v>155.62307529441949</v>
      </c>
      <c r="S798" s="47">
        <v>231.03243291462795</v>
      </c>
      <c r="T798" s="47">
        <v>179.10090916286279</v>
      </c>
      <c r="U798" s="47">
        <v>2.9687994484718763</v>
      </c>
      <c r="V798" s="52">
        <v>2452.7371418535567</v>
      </c>
      <c r="W798" s="47">
        <v>-6.9839064785308409</v>
      </c>
      <c r="X798" s="47">
        <v>-165.57484153000155</v>
      </c>
      <c r="Y798" s="107" t="s">
        <v>154</v>
      </c>
      <c r="Z798" s="113">
        <f t="shared" si="441"/>
        <v>5.8440854669360528E-5</v>
      </c>
      <c r="AA798" s="107" t="s">
        <v>155</v>
      </c>
      <c r="AB798" s="9" t="s">
        <v>176</v>
      </c>
    </row>
    <row r="799" spans="1:28" x14ac:dyDescent="0.2">
      <c r="A799" s="46" t="s">
        <v>29</v>
      </c>
      <c r="B799" s="47">
        <v>-13.911275543520789</v>
      </c>
      <c r="C799" s="47">
        <v>-24.133014470927172</v>
      </c>
      <c r="D799" s="47">
        <v>-4.7862012004813286</v>
      </c>
      <c r="E799" s="47">
        <v>-18.181660677265661</v>
      </c>
      <c r="F799" s="47">
        <v>1.7053854865313176</v>
      </c>
      <c r="G799" s="47">
        <v>-9.4871042850355813</v>
      </c>
      <c r="H799" s="47">
        <v>-11.007814839579812</v>
      </c>
      <c r="I799" s="47">
        <v>30.857622938234346</v>
      </c>
      <c r="J799" s="47">
        <v>-0.13735202481971287</v>
      </c>
      <c r="K799" s="47">
        <v>-9.4890372436975579</v>
      </c>
      <c r="L799" s="47">
        <v>36.500259870292979</v>
      </c>
      <c r="M799" s="47">
        <v>3.889760677678709</v>
      </c>
      <c r="N799" s="47">
        <v>5.8421436007693117</v>
      </c>
      <c r="O799" s="47">
        <v>-1.1717680101259365</v>
      </c>
      <c r="P799" s="47">
        <v>4.4282141743476053</v>
      </c>
      <c r="Q799" s="47">
        <v>1.8804239521867616</v>
      </c>
      <c r="R799" s="47">
        <v>1.655841908764121</v>
      </c>
      <c r="S799" s="47">
        <v>13.792971433525043</v>
      </c>
      <c r="T799" s="47">
        <v>1.8002082001779189</v>
      </c>
      <c r="U799" s="47">
        <v>2.9264174548480444</v>
      </c>
      <c r="V799" s="47">
        <v>-6.9839064785308329</v>
      </c>
      <c r="W799" s="52">
        <v>82.4550381613669</v>
      </c>
      <c r="X799" s="47">
        <v>-8.5216762026086439</v>
      </c>
      <c r="Y799" s="107" t="s">
        <v>154</v>
      </c>
      <c r="Z799" s="113">
        <f>AB773</f>
        <v>5.8792986268112876E-3</v>
      </c>
      <c r="AA799" s="107" t="s">
        <v>155</v>
      </c>
      <c r="AB799" s="9" t="s">
        <v>177</v>
      </c>
    </row>
    <row r="800" spans="1:28" x14ac:dyDescent="0.2">
      <c r="A800" s="46" t="s">
        <v>30</v>
      </c>
      <c r="B800" s="47">
        <v>824.51758022335832</v>
      </c>
      <c r="C800" s="47">
        <v>-59.522669600279848</v>
      </c>
      <c r="D800" s="47">
        <v>-198.63952807698473</v>
      </c>
      <c r="E800" s="47">
        <v>-218.29353949232117</v>
      </c>
      <c r="F800" s="47">
        <v>-752.89268962092535</v>
      </c>
      <c r="G800" s="47">
        <v>-19.764799276500952</v>
      </c>
      <c r="H800" s="47">
        <v>-212.90265075399631</v>
      </c>
      <c r="I800" s="47">
        <v>-240.64160225227479</v>
      </c>
      <c r="J800" s="47">
        <v>15.940301513576046</v>
      </c>
      <c r="K800" s="47">
        <v>68.930118724518564</v>
      </c>
      <c r="L800" s="47">
        <v>-386.40043728337162</v>
      </c>
      <c r="M800" s="47">
        <v>-4.5123390306745899</v>
      </c>
      <c r="N800" s="47">
        <v>161.41964262218954</v>
      </c>
      <c r="O800" s="47">
        <v>175.6013764892121</v>
      </c>
      <c r="P800" s="47">
        <v>142.70771136516311</v>
      </c>
      <c r="Q800" s="47">
        <v>-42.276335470385462</v>
      </c>
      <c r="R800" s="47">
        <v>-199.3541914863616</v>
      </c>
      <c r="S800" s="47">
        <v>-987.29308066587726</v>
      </c>
      <c r="T800" s="47">
        <v>-78.417003621680465</v>
      </c>
      <c r="U800" s="47">
        <v>-27.961804817442385</v>
      </c>
      <c r="V800" s="47">
        <v>-165.57484153000181</v>
      </c>
      <c r="W800" s="47">
        <v>-8.5216762026086492</v>
      </c>
      <c r="X800" s="52">
        <v>14413.642189045351</v>
      </c>
      <c r="Y800" s="107" t="s">
        <v>154</v>
      </c>
      <c r="Z800" s="113">
        <f t="shared" si="441"/>
        <v>-1.3770263417721553E-4</v>
      </c>
      <c r="AA800" s="107" t="s">
        <v>155</v>
      </c>
      <c r="AB800" s="9" t="s">
        <v>178</v>
      </c>
    </row>
    <row r="801" spans="1:25" x14ac:dyDescent="0.2">
      <c r="A801" s="89"/>
      <c r="B801" s="97"/>
    </row>
    <row r="802" spans="1:25" x14ac:dyDescent="0.2">
      <c r="A802" s="89"/>
      <c r="B802" s="97"/>
      <c r="H802" s="107" t="s">
        <v>33</v>
      </c>
      <c r="I802" s="107" t="s">
        <v>181</v>
      </c>
    </row>
    <row r="803" spans="1:25" x14ac:dyDescent="0.2">
      <c r="A803" s="18" t="s">
        <v>8</v>
      </c>
      <c r="B803" s="39" t="s">
        <v>156</v>
      </c>
      <c r="C803" s="124">
        <f t="array" ref="C803:C825">MMULT($B$778:$X$800,$Z$778:$Z$800)</f>
        <v>-2.4508863277056565</v>
      </c>
      <c r="E803" s="28" t="s">
        <v>125</v>
      </c>
      <c r="F803" s="39">
        <f>IF(C803&lt;0,0,C803/$C$826)</f>
        <v>0</v>
      </c>
      <c r="H803" s="3">
        <f>HLOOKUP($A$803:$A$825,$A$537:$Y$540,2)</f>
        <v>-3.946279926541313E-4</v>
      </c>
      <c r="I803" s="39">
        <f t="shared" ref="I803:I825" si="442">F803*H803</f>
        <v>0</v>
      </c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</row>
    <row r="804" spans="1:25" x14ac:dyDescent="0.2">
      <c r="A804" s="18" t="s">
        <v>9</v>
      </c>
      <c r="B804" s="39" t="s">
        <v>157</v>
      </c>
      <c r="C804" s="124">
        <v>0.10767493136393094</v>
      </c>
      <c r="E804" s="28" t="s">
        <v>126</v>
      </c>
      <c r="F804" s="39">
        <f t="shared" ref="F804:F825" si="443">IF(C804&lt;0,0,C804/$C$826)</f>
        <v>6.6947809822717457E-3</v>
      </c>
      <c r="H804" s="3">
        <f t="shared" ref="H804:H825" si="444">HLOOKUP($A$803:$A$825,$A$537:$Y$540,2)</f>
        <v>1.7186597536413954E-3</v>
      </c>
      <c r="I804" s="39">
        <f t="shared" si="442"/>
        <v>1.1506050633674257E-5</v>
      </c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</row>
    <row r="805" spans="1:25" x14ac:dyDescent="0.2">
      <c r="A805" s="18" t="s">
        <v>10</v>
      </c>
      <c r="B805" s="39" t="s">
        <v>158</v>
      </c>
      <c r="C805" s="124">
        <v>1.082400905328345</v>
      </c>
      <c r="E805" s="28" t="s">
        <v>127</v>
      </c>
      <c r="F805" s="39">
        <f t="shared" si="443"/>
        <v>6.7299202371382635E-2</v>
      </c>
      <c r="H805" s="3">
        <f t="shared" si="444"/>
        <v>1.9913582558147673E-3</v>
      </c>
      <c r="I805" s="39">
        <f t="shared" si="442"/>
        <v>1.3401682225200158E-4</v>
      </c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</row>
    <row r="806" spans="1:25" x14ac:dyDescent="0.2">
      <c r="A806" s="18" t="s">
        <v>11</v>
      </c>
      <c r="B806" s="39" t="s">
        <v>159</v>
      </c>
      <c r="C806" s="124">
        <v>-1.293018331985746</v>
      </c>
      <c r="E806" s="28" t="s">
        <v>128</v>
      </c>
      <c r="F806" s="39">
        <f t="shared" si="443"/>
        <v>0</v>
      </c>
      <c r="H806" s="3">
        <f t="shared" si="444"/>
        <v>-1.3439487836011451E-3</v>
      </c>
      <c r="I806" s="39">
        <f t="shared" si="442"/>
        <v>0</v>
      </c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</row>
    <row r="807" spans="1:25" x14ac:dyDescent="0.2">
      <c r="A807" s="18" t="s">
        <v>12</v>
      </c>
      <c r="B807" s="39" t="s">
        <v>160</v>
      </c>
      <c r="C807" s="124">
        <v>-5.0701379381734029</v>
      </c>
      <c r="E807" s="28" t="s">
        <v>129</v>
      </c>
      <c r="F807" s="39">
        <f t="shared" si="443"/>
        <v>0</v>
      </c>
      <c r="H807" s="3">
        <f t="shared" si="444"/>
        <v>-1.9557698410788433E-3</v>
      </c>
      <c r="I807" s="39">
        <f t="shared" si="442"/>
        <v>0</v>
      </c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</row>
    <row r="808" spans="1:25" x14ac:dyDescent="0.2">
      <c r="A808" s="18" t="s">
        <v>13</v>
      </c>
      <c r="B808" s="39" t="s">
        <v>161</v>
      </c>
      <c r="C808" s="124">
        <v>-0.1461396656736362</v>
      </c>
      <c r="E808" s="28" t="s">
        <v>130</v>
      </c>
      <c r="F808" s="39">
        <f t="shared" si="443"/>
        <v>0</v>
      </c>
      <c r="H808" s="3">
        <f t="shared" si="444"/>
        <v>3.438972136748922E-4</v>
      </c>
      <c r="I808" s="39">
        <f t="shared" si="442"/>
        <v>0</v>
      </c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</row>
    <row r="809" spans="1:25" x14ac:dyDescent="0.2">
      <c r="A809" s="18" t="s">
        <v>14</v>
      </c>
      <c r="B809" s="39" t="s">
        <v>162</v>
      </c>
      <c r="C809" s="124">
        <v>3.023578081880578</v>
      </c>
      <c r="E809" s="28" t="s">
        <v>131</v>
      </c>
      <c r="F809" s="39">
        <f t="shared" si="443"/>
        <v>0.18799355415952024</v>
      </c>
      <c r="H809" s="3">
        <f t="shared" si="444"/>
        <v>6.0443993517386649E-3</v>
      </c>
      <c r="I809" s="39">
        <f t="shared" si="442"/>
        <v>1.1363081168928517E-3</v>
      </c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</row>
    <row r="810" spans="1:25" x14ac:dyDescent="0.2">
      <c r="A810" s="18" t="s">
        <v>15</v>
      </c>
      <c r="B810" s="39" t="s">
        <v>163</v>
      </c>
      <c r="C810" s="124">
        <v>-1.6782470615701843</v>
      </c>
      <c r="E810" s="28" t="s">
        <v>132</v>
      </c>
      <c r="F810" s="39">
        <f t="shared" si="443"/>
        <v>0</v>
      </c>
      <c r="H810" s="3">
        <f t="shared" si="444"/>
        <v>-1.0633436113197516E-3</v>
      </c>
      <c r="I810" s="39">
        <f t="shared" si="442"/>
        <v>0</v>
      </c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</row>
    <row r="811" spans="1:25" x14ac:dyDescent="0.2">
      <c r="A811" s="18" t="s">
        <v>16</v>
      </c>
      <c r="B811" s="39" t="s">
        <v>164</v>
      </c>
      <c r="C811" s="124">
        <v>0.79188167822310962</v>
      </c>
      <c r="E811" s="28" t="s">
        <v>133</v>
      </c>
      <c r="F811" s="39">
        <f t="shared" si="443"/>
        <v>4.9235920863130465E-2</v>
      </c>
      <c r="H811" s="3">
        <f t="shared" si="444"/>
        <v>9.7638877129207942E-3</v>
      </c>
      <c r="I811" s="39">
        <f t="shared" si="442"/>
        <v>4.8073400274986015E-4</v>
      </c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</row>
    <row r="812" spans="1:25" x14ac:dyDescent="0.2">
      <c r="A812" s="18" t="s">
        <v>17</v>
      </c>
      <c r="B812" s="39" t="s">
        <v>165</v>
      </c>
      <c r="C812" s="124">
        <v>0.54983949587952685</v>
      </c>
      <c r="E812" s="28" t="s">
        <v>134</v>
      </c>
      <c r="F812" s="39">
        <f t="shared" si="443"/>
        <v>3.4186741089014747E-2</v>
      </c>
      <c r="H812" s="3">
        <f t="shared" si="444"/>
        <v>8.9990710883082557E-3</v>
      </c>
      <c r="I812" s="39">
        <f t="shared" si="442"/>
        <v>3.0764891333763251E-4</v>
      </c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</row>
    <row r="813" spans="1:25" x14ac:dyDescent="0.2">
      <c r="A813" s="18" t="s">
        <v>18</v>
      </c>
      <c r="B813" s="39" t="s">
        <v>166</v>
      </c>
      <c r="C813" s="124">
        <v>1.9832587399818975</v>
      </c>
      <c r="E813" s="28" t="s">
        <v>135</v>
      </c>
      <c r="F813" s="39">
        <f t="shared" si="443"/>
        <v>0.12331080899859981</v>
      </c>
      <c r="H813" s="3">
        <f t="shared" si="444"/>
        <v>6.3731347717147695E-4</v>
      </c>
      <c r="I813" s="39">
        <f t="shared" si="442"/>
        <v>7.8587640455725493E-5</v>
      </c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</row>
    <row r="814" spans="1:25" x14ac:dyDescent="0.2">
      <c r="A814" s="18" t="s">
        <v>19</v>
      </c>
      <c r="B814" s="39" t="s">
        <v>167</v>
      </c>
      <c r="C814" s="124">
        <v>0.5111324359093854</v>
      </c>
      <c r="E814" s="28" t="s">
        <v>136</v>
      </c>
      <c r="F814" s="39">
        <f t="shared" si="443"/>
        <v>3.1780096518312373E-2</v>
      </c>
      <c r="H814" s="3">
        <f t="shared" si="444"/>
        <v>1.8916995682567231E-2</v>
      </c>
      <c r="I814" s="39">
        <f t="shared" si="442"/>
        <v>6.0118394862848504E-4</v>
      </c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</row>
    <row r="815" spans="1:25" x14ac:dyDescent="0.2">
      <c r="A815" s="18" t="s">
        <v>20</v>
      </c>
      <c r="B815" s="39" t="s">
        <v>168</v>
      </c>
      <c r="C815" s="124">
        <v>-0.28848960644065108</v>
      </c>
      <c r="E815" s="28" t="s">
        <v>137</v>
      </c>
      <c r="F815" s="39">
        <f t="shared" si="443"/>
        <v>0</v>
      </c>
      <c r="H815" s="3">
        <f t="shared" si="444"/>
        <v>1.1388193435789792E-3</v>
      </c>
      <c r="I815" s="39">
        <f t="shared" si="442"/>
        <v>0</v>
      </c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</row>
    <row r="816" spans="1:25" x14ac:dyDescent="0.2">
      <c r="A816" s="18" t="s">
        <v>21</v>
      </c>
      <c r="B816" s="39" t="s">
        <v>169</v>
      </c>
      <c r="C816" s="124">
        <v>-0.689453851494643</v>
      </c>
      <c r="E816" s="28" t="s">
        <v>138</v>
      </c>
      <c r="F816" s="39">
        <f t="shared" si="443"/>
        <v>0</v>
      </c>
      <c r="H816" s="3">
        <f t="shared" si="444"/>
        <v>4.0235069967541559E-6</v>
      </c>
      <c r="I816" s="39">
        <f t="shared" si="442"/>
        <v>0</v>
      </c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</row>
    <row r="817" spans="1:26" x14ac:dyDescent="0.2">
      <c r="A817" s="18" t="s">
        <v>22</v>
      </c>
      <c r="B817" s="39" t="s">
        <v>170</v>
      </c>
      <c r="C817" s="124">
        <v>0.72555972127332902</v>
      </c>
      <c r="E817" s="28" t="s">
        <v>139</v>
      </c>
      <c r="F817" s="39">
        <f t="shared" si="443"/>
        <v>4.5112296445913774E-2</v>
      </c>
      <c r="H817" s="3">
        <f t="shared" si="444"/>
        <v>4.7410501580779345E-3</v>
      </c>
      <c r="I817" s="39">
        <f t="shared" si="442"/>
        <v>2.1387966019615815E-4</v>
      </c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</row>
    <row r="818" spans="1:26" x14ac:dyDescent="0.2">
      <c r="A818" s="18" t="s">
        <v>23</v>
      </c>
      <c r="B818" s="39" t="s">
        <v>171</v>
      </c>
      <c r="C818" s="124">
        <v>0.22093843621535633</v>
      </c>
      <c r="E818" s="28" t="s">
        <v>140</v>
      </c>
      <c r="F818" s="39">
        <f t="shared" si="443"/>
        <v>1.3737036302610625E-2</v>
      </c>
      <c r="H818" s="3">
        <f t="shared" si="444"/>
        <v>1.1626775490937356E-2</v>
      </c>
      <c r="I818" s="39">
        <f t="shared" si="442"/>
        <v>1.5971743700130992E-4</v>
      </c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</row>
    <row r="819" spans="1:26" x14ac:dyDescent="0.2">
      <c r="A819" s="18" t="s">
        <v>24</v>
      </c>
      <c r="B819" s="39" t="s">
        <v>172</v>
      </c>
      <c r="C819" s="124">
        <v>2.1344302997584763</v>
      </c>
      <c r="E819" s="28" t="s">
        <v>141</v>
      </c>
      <c r="F819" s="39">
        <f t="shared" si="443"/>
        <v>0.13271003006735471</v>
      </c>
      <c r="H819" s="3">
        <f t="shared" si="444"/>
        <v>3.1788989674797607E-3</v>
      </c>
      <c r="I819" s="39">
        <f t="shared" si="442"/>
        <v>4.2187177755532187E-4</v>
      </c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</row>
    <row r="820" spans="1:26" x14ac:dyDescent="0.2">
      <c r="A820" s="18" t="s">
        <v>25</v>
      </c>
      <c r="B820" s="39" t="s">
        <v>173</v>
      </c>
      <c r="C820" s="124">
        <v>3.1991019417775304</v>
      </c>
      <c r="E820" s="28" t="s">
        <v>142</v>
      </c>
      <c r="F820" s="39">
        <f t="shared" si="443"/>
        <v>0.19890690032364589</v>
      </c>
      <c r="H820" s="3">
        <f t="shared" si="444"/>
        <v>1.5676553835001839E-3</v>
      </c>
      <c r="I820" s="39">
        <f t="shared" si="442"/>
        <v>3.1181747310769797E-4</v>
      </c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</row>
    <row r="821" spans="1:26" x14ac:dyDescent="0.2">
      <c r="A821" s="18" t="s">
        <v>26</v>
      </c>
      <c r="B821" s="39" t="s">
        <v>174</v>
      </c>
      <c r="C821" s="124">
        <v>0.32189965745244786</v>
      </c>
      <c r="E821" s="28" t="s">
        <v>143</v>
      </c>
      <c r="F821" s="39">
        <f t="shared" si="443"/>
        <v>2.0014386613617451E-2</v>
      </c>
      <c r="H821" s="3">
        <f t="shared" si="444"/>
        <v>1.4678961404064426E-3</v>
      </c>
      <c r="I821" s="39">
        <f t="shared" si="442"/>
        <v>2.9379040862731426E-5</v>
      </c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</row>
    <row r="822" spans="1:26" x14ac:dyDescent="0.2">
      <c r="A822" s="18" t="s">
        <v>27</v>
      </c>
      <c r="B822" s="39" t="s">
        <v>175</v>
      </c>
      <c r="C822" s="124">
        <v>0.52106626591527216</v>
      </c>
      <c r="E822" s="28" t="s">
        <v>144</v>
      </c>
      <c r="F822" s="39">
        <f t="shared" si="443"/>
        <v>3.2397740898133257E-2</v>
      </c>
      <c r="H822" s="3">
        <f t="shared" si="444"/>
        <v>1.4109202662518899E-2</v>
      </c>
      <c r="I822" s="39">
        <f t="shared" si="442"/>
        <v>4.5710629213953916E-4</v>
      </c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</row>
    <row r="823" spans="1:26" x14ac:dyDescent="0.2">
      <c r="A823" s="18" t="s">
        <v>28</v>
      </c>
      <c r="B823" s="39" t="s">
        <v>176</v>
      </c>
      <c r="C823" s="124">
        <v>0.42401114152198865</v>
      </c>
      <c r="E823" s="28" t="s">
        <v>145</v>
      </c>
      <c r="F823" s="39">
        <f t="shared" si="443"/>
        <v>2.636325550037584E-2</v>
      </c>
      <c r="H823" s="3">
        <f t="shared" si="444"/>
        <v>2.3652304645018244E-4</v>
      </c>
      <c r="I823" s="39">
        <f t="shared" si="442"/>
        <v>6.2355175052934225E-6</v>
      </c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</row>
    <row r="824" spans="1:26" x14ac:dyDescent="0.2">
      <c r="A824" s="18" t="s">
        <v>29</v>
      </c>
      <c r="B824" s="39" t="s">
        <v>177</v>
      </c>
      <c r="C824" s="124">
        <v>0.48663984730011872</v>
      </c>
      <c r="E824" s="28" t="s">
        <v>146</v>
      </c>
      <c r="F824" s="39">
        <f t="shared" si="443"/>
        <v>3.0257248866116405E-2</v>
      </c>
      <c r="H824" s="3">
        <f t="shared" si="444"/>
        <v>6.0573808185921093E-3</v>
      </c>
      <c r="I824" s="39">
        <f t="shared" si="442"/>
        <v>1.8327967890498136E-4</v>
      </c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</row>
    <row r="825" spans="1:26" x14ac:dyDescent="0.2">
      <c r="A825" s="82" t="s">
        <v>30</v>
      </c>
      <c r="B825" s="39" t="s">
        <v>178</v>
      </c>
      <c r="C825" s="126">
        <v>-3.6536697270164815</v>
      </c>
      <c r="E825" s="84" t="s">
        <v>147</v>
      </c>
      <c r="F825" s="83">
        <f t="shared" si="443"/>
        <v>0</v>
      </c>
      <c r="H825" s="96">
        <f t="shared" si="444"/>
        <v>4.0379557603606376E-5</v>
      </c>
      <c r="I825" s="83">
        <f t="shared" si="442"/>
        <v>0</v>
      </c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</row>
    <row r="826" spans="1:26" x14ac:dyDescent="0.2">
      <c r="B826" s="1"/>
      <c r="C826" s="124">
        <f>SUMIF(C803:C825,"&gt;=0",C803:C825)</f>
        <v>16.083413579781293</v>
      </c>
      <c r="D826" s="28"/>
      <c r="F826" s="39">
        <f>SUM(F803:F825)</f>
        <v>0.99999999999999989</v>
      </c>
      <c r="H826" s="10"/>
      <c r="I826" s="39">
        <f>SUM(I803:I825)</f>
        <v>4.533272372223264E-3</v>
      </c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</row>
    <row r="827" spans="1:26" x14ac:dyDescent="0.2">
      <c r="B827" s="1"/>
      <c r="C827" s="10"/>
      <c r="D827" s="28"/>
      <c r="F827" s="39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</row>
    <row r="828" spans="1:26" x14ac:dyDescent="0.2">
      <c r="B828" s="86"/>
      <c r="C828" s="19" t="s">
        <v>8</v>
      </c>
      <c r="D828" s="19" t="s">
        <v>9</v>
      </c>
      <c r="E828" s="19" t="s">
        <v>10</v>
      </c>
      <c r="F828" s="19" t="s">
        <v>11</v>
      </c>
      <c r="G828" s="19" t="s">
        <v>12</v>
      </c>
      <c r="H828" s="19" t="s">
        <v>13</v>
      </c>
      <c r="I828" s="19" t="s">
        <v>14</v>
      </c>
      <c r="J828" s="19" t="s">
        <v>15</v>
      </c>
      <c r="K828" s="19" t="s">
        <v>16</v>
      </c>
      <c r="L828" s="19" t="s">
        <v>17</v>
      </c>
      <c r="M828" s="19" t="s">
        <v>18</v>
      </c>
      <c r="N828" s="19" t="s">
        <v>19</v>
      </c>
      <c r="O828" s="19" t="s">
        <v>20</v>
      </c>
      <c r="P828" s="19" t="s">
        <v>21</v>
      </c>
      <c r="Q828" s="19" t="s">
        <v>22</v>
      </c>
      <c r="R828" s="19" t="s">
        <v>23</v>
      </c>
      <c r="S828" s="19" t="s">
        <v>24</v>
      </c>
      <c r="T828" s="19" t="s">
        <v>25</v>
      </c>
      <c r="U828" s="19" t="s">
        <v>26</v>
      </c>
      <c r="V828" s="19" t="s">
        <v>27</v>
      </c>
      <c r="W828" s="19" t="s">
        <v>28</v>
      </c>
      <c r="X828" s="19" t="s">
        <v>29</v>
      </c>
      <c r="Y828" s="19" t="s">
        <v>30</v>
      </c>
    </row>
    <row r="829" spans="1:26" x14ac:dyDescent="0.2">
      <c r="A829" s="48"/>
      <c r="B829" s="85">
        <f>B666</f>
        <v>0</v>
      </c>
      <c r="C829" s="88">
        <f t="array" ref="C829:Y829">TRANSPOSE(B830:B852)</f>
        <v>0</v>
      </c>
      <c r="D829" s="88">
        <v>6.6947809822717457E-3</v>
      </c>
      <c r="E829" s="88">
        <v>6.7299202371382635E-2</v>
      </c>
      <c r="F829" s="88">
        <v>0</v>
      </c>
      <c r="G829" s="88">
        <v>0</v>
      </c>
      <c r="H829" s="88">
        <v>0</v>
      </c>
      <c r="I829" s="88">
        <v>0.18799355415952024</v>
      </c>
      <c r="J829" s="88">
        <v>0</v>
      </c>
      <c r="K829" s="88">
        <v>4.9235920863130465E-2</v>
      </c>
      <c r="L829" s="88">
        <v>3.4186741089014747E-2</v>
      </c>
      <c r="M829" s="88">
        <v>0.12331080899859981</v>
      </c>
      <c r="N829" s="88">
        <v>3.1780096518312373E-2</v>
      </c>
      <c r="O829" s="88">
        <v>0</v>
      </c>
      <c r="P829" s="88">
        <v>0</v>
      </c>
      <c r="Q829" s="88">
        <v>4.5112296445913774E-2</v>
      </c>
      <c r="R829" s="88">
        <v>1.3737036302610625E-2</v>
      </c>
      <c r="S829" s="88">
        <v>0.13271003006735471</v>
      </c>
      <c r="T829" s="88">
        <v>0.19890690032364589</v>
      </c>
      <c r="U829" s="88">
        <v>2.0014386613617451E-2</v>
      </c>
      <c r="V829" s="88">
        <v>3.2397740898133257E-2</v>
      </c>
      <c r="W829" s="88">
        <v>2.636325550037584E-2</v>
      </c>
      <c r="X829" s="88">
        <v>3.0257248866116405E-2</v>
      </c>
      <c r="Y829" s="88">
        <v>0</v>
      </c>
    </row>
    <row r="830" spans="1:26" x14ac:dyDescent="0.2">
      <c r="A830" s="46" t="s">
        <v>8</v>
      </c>
      <c r="B830" s="87">
        <f>F803</f>
        <v>0</v>
      </c>
      <c r="C830" s="52">
        <f t="shared" ref="C830:Y830" si="445">C667</f>
        <v>4.2826043369386009E-4</v>
      </c>
      <c r="D830" s="47">
        <f t="shared" si="445"/>
        <v>2.1217012929834218E-4</v>
      </c>
      <c r="E830" s="47">
        <f t="shared" si="445"/>
        <v>8.4224820492134845E-5</v>
      </c>
      <c r="F830" s="47">
        <f t="shared" si="445"/>
        <v>1.9086929860967521E-4</v>
      </c>
      <c r="G830" s="47">
        <f t="shared" si="445"/>
        <v>2.6009165121925539E-4</v>
      </c>
      <c r="H830" s="47">
        <f t="shared" si="445"/>
        <v>1.7214401888623651E-4</v>
      </c>
      <c r="I830" s="47">
        <f t="shared" si="445"/>
        <v>2.1536342904260978E-4</v>
      </c>
      <c r="J830" s="47">
        <f t="shared" si="445"/>
        <v>1.2915388778616711E-4</v>
      </c>
      <c r="K830" s="47">
        <f t="shared" si="445"/>
        <v>2.0820035422766179E-4</v>
      </c>
      <c r="L830" s="47">
        <f t="shared" si="445"/>
        <v>1.3558018598798565E-4</v>
      </c>
      <c r="M830" s="47">
        <f t="shared" si="445"/>
        <v>1.5607964859423739E-4</v>
      </c>
      <c r="N830" s="47">
        <f t="shared" si="445"/>
        <v>-4.6745550565743045E-4</v>
      </c>
      <c r="O830" s="47">
        <f t="shared" si="445"/>
        <v>2.0790841419639748E-4</v>
      </c>
      <c r="P830" s="47">
        <f t="shared" si="445"/>
        <v>2.3740357485992108E-4</v>
      </c>
      <c r="Q830" s="47">
        <f t="shared" si="445"/>
        <v>2.5085698528013351E-4</v>
      </c>
      <c r="R830" s="47">
        <f t="shared" si="445"/>
        <v>1.395261834900743E-4</v>
      </c>
      <c r="S830" s="47">
        <f t="shared" si="445"/>
        <v>2.3535656749509845E-4</v>
      </c>
      <c r="T830" s="47">
        <f t="shared" si="445"/>
        <v>2.6841948096705117E-4</v>
      </c>
      <c r="U830" s="47">
        <f t="shared" si="445"/>
        <v>9.3722310007436139E-5</v>
      </c>
      <c r="V830" s="47">
        <f t="shared" si="445"/>
        <v>-2.8027602635446758E-4</v>
      </c>
      <c r="W830" s="47">
        <f t="shared" si="445"/>
        <v>-6.7023414765266519E-7</v>
      </c>
      <c r="X830" s="47">
        <f t="shared" si="445"/>
        <v>7.7054993442908325E-5</v>
      </c>
      <c r="Y830" s="47">
        <f t="shared" si="445"/>
        <v>1.7097935892514229E-5</v>
      </c>
      <c r="Z830" s="39"/>
    </row>
    <row r="831" spans="1:26" x14ac:dyDescent="0.2">
      <c r="A831" s="46" t="s">
        <v>9</v>
      </c>
      <c r="B831" s="87">
        <f t="shared" ref="B831:B852" si="446">F804</f>
        <v>6.6947809822717457E-3</v>
      </c>
      <c r="C831" s="47">
        <f t="shared" ref="C831:Y831" si="447">C668</f>
        <v>2.1217012929834218E-4</v>
      </c>
      <c r="D831" s="52">
        <f t="shared" si="447"/>
        <v>1.5168682827204493E-3</v>
      </c>
      <c r="E831" s="47">
        <f t="shared" si="447"/>
        <v>-1.3072356805205462E-6</v>
      </c>
      <c r="F831" s="47">
        <f t="shared" si="447"/>
        <v>2.5685641627770601E-4</v>
      </c>
      <c r="G831" s="47">
        <f t="shared" si="447"/>
        <v>3.0294007517319408E-4</v>
      </c>
      <c r="H831" s="47">
        <f t="shared" si="447"/>
        <v>2.8580989780615319E-4</v>
      </c>
      <c r="I831" s="47">
        <f t="shared" si="447"/>
        <v>2.803091752244612E-4</v>
      </c>
      <c r="J831" s="47">
        <f t="shared" si="447"/>
        <v>1.3014346034970548E-4</v>
      </c>
      <c r="K831" s="47">
        <f t="shared" si="447"/>
        <v>4.2192736567904418E-4</v>
      </c>
      <c r="L831" s="47">
        <f t="shared" si="447"/>
        <v>4.6052533978267524E-4</v>
      </c>
      <c r="M831" s="47">
        <f t="shared" si="447"/>
        <v>2.0099666279888207E-4</v>
      </c>
      <c r="N831" s="47">
        <f t="shared" si="447"/>
        <v>6.2501113383601765E-4</v>
      </c>
      <c r="O831" s="47">
        <f t="shared" si="447"/>
        <v>4.6107068477058269E-4</v>
      </c>
      <c r="P831" s="47">
        <f t="shared" si="447"/>
        <v>2.0119112234756581E-4</v>
      </c>
      <c r="Q831" s="47">
        <f t="shared" si="447"/>
        <v>2.8788023995278666E-4</v>
      </c>
      <c r="R831" s="47">
        <f t="shared" si="447"/>
        <v>5.0675759349158112E-4</v>
      </c>
      <c r="S831" s="47">
        <f t="shared" si="447"/>
        <v>2.4496150306041632E-4</v>
      </c>
      <c r="T831" s="47">
        <f t="shared" si="447"/>
        <v>3.4037941929176627E-4</v>
      </c>
      <c r="U831" s="47">
        <f t="shared" si="447"/>
        <v>7.7775118314594226E-5</v>
      </c>
      <c r="V831" s="47">
        <f t="shared" si="447"/>
        <v>2.4398167854195409E-4</v>
      </c>
      <c r="W831" s="47">
        <f t="shared" si="447"/>
        <v>9.2335836121082963E-5</v>
      </c>
      <c r="X831" s="47">
        <f t="shared" si="447"/>
        <v>3.7015335241063254E-4</v>
      </c>
      <c r="Y831" s="47">
        <f t="shared" si="447"/>
        <v>4.3343736401038321E-5</v>
      </c>
      <c r="Z831" s="39"/>
    </row>
    <row r="832" spans="1:26" x14ac:dyDescent="0.2">
      <c r="A832" s="46" t="s">
        <v>10</v>
      </c>
      <c r="B832" s="87">
        <f t="shared" si="446"/>
        <v>6.7299202371382635E-2</v>
      </c>
      <c r="C832" s="47">
        <f t="shared" ref="C832:Y832" si="448">C669</f>
        <v>8.4224820492134845E-5</v>
      </c>
      <c r="D832" s="47">
        <f t="shared" si="448"/>
        <v>-1.3072356805205462E-6</v>
      </c>
      <c r="E832" s="52">
        <f t="shared" si="448"/>
        <v>1.077743026933056E-3</v>
      </c>
      <c r="F832" s="47">
        <f t="shared" si="448"/>
        <v>5.1634336916872907E-5</v>
      </c>
      <c r="G832" s="47">
        <f t="shared" si="448"/>
        <v>4.4591670063208939E-5</v>
      </c>
      <c r="H832" s="47">
        <f t="shared" si="448"/>
        <v>8.7630667892281519E-5</v>
      </c>
      <c r="I832" s="47">
        <f t="shared" si="448"/>
        <v>1.361806757649885E-4</v>
      </c>
      <c r="J832" s="47">
        <f t="shared" si="448"/>
        <v>-2.7834817484669491E-5</v>
      </c>
      <c r="K832" s="47">
        <f t="shared" si="448"/>
        <v>-1.0025529889596811E-4</v>
      </c>
      <c r="L832" s="47">
        <f t="shared" si="448"/>
        <v>-1.0504410195226436E-4</v>
      </c>
      <c r="M832" s="47">
        <f t="shared" si="448"/>
        <v>8.8480702438900696E-6</v>
      </c>
      <c r="N832" s="47">
        <f t="shared" si="448"/>
        <v>6.9742689958752794E-5</v>
      </c>
      <c r="O832" s="47">
        <f t="shared" si="448"/>
        <v>5.4717310215848165E-5</v>
      </c>
      <c r="P832" s="47">
        <f t="shared" si="448"/>
        <v>7.888245507223278E-5</v>
      </c>
      <c r="Q832" s="47">
        <f t="shared" si="448"/>
        <v>3.6547537471136164E-4</v>
      </c>
      <c r="R832" s="47">
        <f t="shared" si="448"/>
        <v>8.0268554993449196E-4</v>
      </c>
      <c r="S832" s="47">
        <f t="shared" si="448"/>
        <v>5.92985976997802E-5</v>
      </c>
      <c r="T832" s="47">
        <f t="shared" si="448"/>
        <v>8.9113866253156811E-5</v>
      </c>
      <c r="U832" s="47">
        <f t="shared" si="448"/>
        <v>2.0117778472182967E-4</v>
      </c>
      <c r="V832" s="47">
        <f t="shared" si="448"/>
        <v>3.6165821445863435E-5</v>
      </c>
      <c r="W832" s="47">
        <f t="shared" si="448"/>
        <v>-6.814736763345792E-5</v>
      </c>
      <c r="X832" s="47">
        <f t="shared" si="448"/>
        <v>3.9916627907481715E-5</v>
      </c>
      <c r="Y832" s="47">
        <f t="shared" si="448"/>
        <v>2.0171449879367863E-5</v>
      </c>
      <c r="Z832" s="39"/>
    </row>
    <row r="833" spans="1:26" x14ac:dyDescent="0.2">
      <c r="A833" s="46" t="s">
        <v>11</v>
      </c>
      <c r="B833" s="87">
        <f t="shared" si="446"/>
        <v>0</v>
      </c>
      <c r="C833" s="47">
        <f t="shared" ref="C833:Y833" si="449">C670</f>
        <v>1.9086929860967521E-4</v>
      </c>
      <c r="D833" s="47">
        <f t="shared" si="449"/>
        <v>2.5685641627770601E-4</v>
      </c>
      <c r="E833" s="47">
        <f t="shared" si="449"/>
        <v>5.1634336916872907E-5</v>
      </c>
      <c r="F833" s="52">
        <f t="shared" si="449"/>
        <v>1.0270823658588932E-3</v>
      </c>
      <c r="G833" s="47">
        <f t="shared" si="449"/>
        <v>2.2128708084936919E-4</v>
      </c>
      <c r="H833" s="47">
        <f t="shared" si="449"/>
        <v>2.1736980302189857E-4</v>
      </c>
      <c r="I833" s="47">
        <f t="shared" si="449"/>
        <v>1.8026190504657035E-4</v>
      </c>
      <c r="J833" s="47">
        <f t="shared" si="449"/>
        <v>1.2030555027677793E-4</v>
      </c>
      <c r="K833" s="47">
        <f t="shared" si="449"/>
        <v>3.4887719816335355E-4</v>
      </c>
      <c r="L833" s="47">
        <f t="shared" si="449"/>
        <v>1.7490006235256926E-4</v>
      </c>
      <c r="M833" s="47">
        <f t="shared" si="449"/>
        <v>1.2345077859449017E-4</v>
      </c>
      <c r="N833" s="47">
        <f t="shared" si="449"/>
        <v>-5.5648116973115844E-4</v>
      </c>
      <c r="O833" s="47">
        <f t="shared" si="449"/>
        <v>2.4972316991793815E-4</v>
      </c>
      <c r="P833" s="47">
        <f t="shared" si="449"/>
        <v>1.9947733110612357E-4</v>
      </c>
      <c r="Q833" s="47">
        <f t="shared" si="449"/>
        <v>5.7766296100186412E-5</v>
      </c>
      <c r="R833" s="47">
        <f t="shared" si="449"/>
        <v>-9.9405896635031441E-5</v>
      </c>
      <c r="S833" s="47">
        <f t="shared" si="449"/>
        <v>7.4779480840097756E-5</v>
      </c>
      <c r="T833" s="47">
        <f t="shared" si="449"/>
        <v>1.7497250541828423E-4</v>
      </c>
      <c r="U833" s="47">
        <f t="shared" si="449"/>
        <v>1.6987561950742534E-4</v>
      </c>
      <c r="V833" s="47">
        <f t="shared" si="449"/>
        <v>7.6461272465905888E-5</v>
      </c>
      <c r="W833" s="47">
        <f t="shared" si="449"/>
        <v>6.7324092397102835E-5</v>
      </c>
      <c r="X833" s="47">
        <f t="shared" si="449"/>
        <v>2.8494798713095003E-4</v>
      </c>
      <c r="Y833" s="47">
        <f t="shared" si="449"/>
        <v>3.3793393177677576E-5</v>
      </c>
      <c r="Z833" s="39"/>
    </row>
    <row r="834" spans="1:26" x14ac:dyDescent="0.2">
      <c r="A834" s="46" t="s">
        <v>12</v>
      </c>
      <c r="B834" s="87">
        <f t="shared" si="446"/>
        <v>0</v>
      </c>
      <c r="C834" s="47">
        <f t="shared" ref="C834:Y834" si="450">C671</f>
        <v>2.6009165121925539E-4</v>
      </c>
      <c r="D834" s="47">
        <f t="shared" si="450"/>
        <v>3.0294007517319408E-4</v>
      </c>
      <c r="E834" s="47">
        <f t="shared" si="450"/>
        <v>4.4591670063208939E-5</v>
      </c>
      <c r="F834" s="47">
        <f t="shared" si="450"/>
        <v>2.2128708084936919E-4</v>
      </c>
      <c r="G834" s="52">
        <f t="shared" si="450"/>
        <v>6.6006760878435959E-4</v>
      </c>
      <c r="H834" s="47">
        <f t="shared" si="450"/>
        <v>2.0704647806225006E-4</v>
      </c>
      <c r="I834" s="47">
        <f t="shared" si="450"/>
        <v>3.0877306286297365E-4</v>
      </c>
      <c r="J834" s="47">
        <f t="shared" si="450"/>
        <v>1.394257304489792E-4</v>
      </c>
      <c r="K834" s="47">
        <f t="shared" si="450"/>
        <v>3.8754339794925306E-5</v>
      </c>
      <c r="L834" s="47">
        <f t="shared" si="450"/>
        <v>1.8761560383227406E-4</v>
      </c>
      <c r="M834" s="47">
        <f t="shared" si="450"/>
        <v>2.4343073775708895E-4</v>
      </c>
      <c r="N834" s="47">
        <f t="shared" si="450"/>
        <v>-3.7337068850985328E-4</v>
      </c>
      <c r="O834" s="47">
        <f t="shared" si="450"/>
        <v>3.1275308303669458E-4</v>
      </c>
      <c r="P834" s="47">
        <f t="shared" si="450"/>
        <v>2.7008231645272919E-4</v>
      </c>
      <c r="Q834" s="47">
        <f t="shared" si="450"/>
        <v>6.7696756826004953E-5</v>
      </c>
      <c r="R834" s="47">
        <f t="shared" si="450"/>
        <v>-3.9287137413789276E-5</v>
      </c>
      <c r="S834" s="47">
        <f t="shared" si="450"/>
        <v>1.272451030013517E-4</v>
      </c>
      <c r="T834" s="47">
        <f t="shared" si="450"/>
        <v>3.5866672155656195E-4</v>
      </c>
      <c r="U834" s="47">
        <f t="shared" si="450"/>
        <v>1.6332137019273963E-4</v>
      </c>
      <c r="V834" s="47">
        <f t="shared" si="450"/>
        <v>-1.6409483916998826E-4</v>
      </c>
      <c r="W834" s="47">
        <f t="shared" si="450"/>
        <v>-2.9966425205091311E-6</v>
      </c>
      <c r="X834" s="47">
        <f t="shared" si="450"/>
        <v>3.8910200518598408E-5</v>
      </c>
      <c r="Y834" s="47">
        <f t="shared" si="450"/>
        <v>5.6766456524592921E-5</v>
      </c>
      <c r="Z834" s="39"/>
    </row>
    <row r="835" spans="1:26" x14ac:dyDescent="0.2">
      <c r="A835" s="46" t="s">
        <v>13</v>
      </c>
      <c r="B835" s="87">
        <f t="shared" si="446"/>
        <v>0</v>
      </c>
      <c r="C835" s="47">
        <f t="shared" ref="C835:Y835" si="451">C672</f>
        <v>1.7214401888623651E-4</v>
      </c>
      <c r="D835" s="47">
        <f t="shared" si="451"/>
        <v>2.8580989780615319E-4</v>
      </c>
      <c r="E835" s="47">
        <f t="shared" si="451"/>
        <v>8.7630667892281519E-5</v>
      </c>
      <c r="F835" s="47">
        <f t="shared" si="451"/>
        <v>2.1736980302189857E-4</v>
      </c>
      <c r="G835" s="47">
        <f t="shared" si="451"/>
        <v>2.0704647806225006E-4</v>
      </c>
      <c r="H835" s="52">
        <f t="shared" si="451"/>
        <v>5.3886204404360359E-4</v>
      </c>
      <c r="I835" s="47">
        <f t="shared" si="451"/>
        <v>2.6325006283349468E-4</v>
      </c>
      <c r="J835" s="47">
        <f t="shared" si="451"/>
        <v>1.3141939863572105E-4</v>
      </c>
      <c r="K835" s="47">
        <f t="shared" si="451"/>
        <v>-1.7968955947767661E-4</v>
      </c>
      <c r="L835" s="47">
        <f t="shared" si="451"/>
        <v>2.0898420583221803E-4</v>
      </c>
      <c r="M835" s="47">
        <f t="shared" si="451"/>
        <v>1.3311415377631651E-4</v>
      </c>
      <c r="N835" s="47">
        <f t="shared" si="451"/>
        <v>4.7524871122843433E-4</v>
      </c>
      <c r="O835" s="47">
        <f t="shared" si="451"/>
        <v>3.0294337806996858E-4</v>
      </c>
      <c r="P835" s="47">
        <f t="shared" si="451"/>
        <v>2.4625232177382398E-4</v>
      </c>
      <c r="Q835" s="47">
        <f t="shared" si="451"/>
        <v>1.1265634352768729E-4</v>
      </c>
      <c r="R835" s="47">
        <f t="shared" si="451"/>
        <v>3.357464067298759E-4</v>
      </c>
      <c r="S835" s="47">
        <f t="shared" si="451"/>
        <v>1.0022801296235661E-4</v>
      </c>
      <c r="T835" s="47">
        <f t="shared" si="451"/>
        <v>2.4433118137453673E-4</v>
      </c>
      <c r="U835" s="47">
        <f t="shared" si="451"/>
        <v>1.4907265191892017E-4</v>
      </c>
      <c r="V835" s="47">
        <f t="shared" si="451"/>
        <v>-1.4770338688434496E-4</v>
      </c>
      <c r="W835" s="47">
        <f t="shared" si="451"/>
        <v>3.7153470587526549E-5</v>
      </c>
      <c r="X835" s="47">
        <f t="shared" si="451"/>
        <v>8.5371984334172405E-5</v>
      </c>
      <c r="Y835" s="47">
        <f t="shared" si="451"/>
        <v>2.8986340938747157E-5</v>
      </c>
      <c r="Z835" s="39"/>
    </row>
    <row r="836" spans="1:26" x14ac:dyDescent="0.2">
      <c r="A836" s="46" t="s">
        <v>14</v>
      </c>
      <c r="B836" s="87">
        <f t="shared" si="446"/>
        <v>0.18799355415952024</v>
      </c>
      <c r="C836" s="47">
        <f t="shared" ref="C836:Y836" si="452">C673</f>
        <v>2.1536342904260978E-4</v>
      </c>
      <c r="D836" s="47">
        <f t="shared" si="452"/>
        <v>2.803091752244612E-4</v>
      </c>
      <c r="E836" s="47">
        <f t="shared" si="452"/>
        <v>1.361806757649885E-4</v>
      </c>
      <c r="F836" s="47">
        <f t="shared" si="452"/>
        <v>1.8026190504657035E-4</v>
      </c>
      <c r="G836" s="47">
        <f t="shared" si="452"/>
        <v>3.0877306286297365E-4</v>
      </c>
      <c r="H836" s="47">
        <f t="shared" si="452"/>
        <v>2.6325006283349468E-4</v>
      </c>
      <c r="I836" s="52">
        <f t="shared" si="452"/>
        <v>2.3570982064389594E-3</v>
      </c>
      <c r="J836" s="47">
        <f t="shared" si="452"/>
        <v>1.2056516423936277E-4</v>
      </c>
      <c r="K836" s="47">
        <f t="shared" si="452"/>
        <v>3.5478480465092084E-5</v>
      </c>
      <c r="L836" s="47">
        <f t="shared" si="452"/>
        <v>5.0033810716741472E-4</v>
      </c>
      <c r="M836" s="47">
        <f t="shared" si="452"/>
        <v>1.759429597142825E-4</v>
      </c>
      <c r="N836" s="47">
        <f t="shared" si="452"/>
        <v>3.7149811031356845E-4</v>
      </c>
      <c r="O836" s="47">
        <f t="shared" si="452"/>
        <v>4.5979815171579182E-4</v>
      </c>
      <c r="P836" s="47">
        <f t="shared" si="452"/>
        <v>1.9905379929868679E-4</v>
      </c>
      <c r="Q836" s="47">
        <f t="shared" si="452"/>
        <v>-2.2123035010565087E-4</v>
      </c>
      <c r="R836" s="47">
        <f t="shared" si="452"/>
        <v>1.5724876000997945E-3</v>
      </c>
      <c r="S836" s="47">
        <f t="shared" si="452"/>
        <v>-1.1727023192006417E-4</v>
      </c>
      <c r="T836" s="47">
        <f t="shared" si="452"/>
        <v>2.8752029226268474E-4</v>
      </c>
      <c r="U836" s="47">
        <f t="shared" si="452"/>
        <v>2.6045289537499869E-4</v>
      </c>
      <c r="V836" s="47">
        <f t="shared" si="452"/>
        <v>-5.477745656390895E-4</v>
      </c>
      <c r="W836" s="47">
        <f t="shared" si="452"/>
        <v>-4.6875415009203815E-5</v>
      </c>
      <c r="X836" s="47">
        <f t="shared" si="452"/>
        <v>3.3890059835729877E-4</v>
      </c>
      <c r="Y836" s="47">
        <f t="shared" si="452"/>
        <v>6.6481534340414501E-5</v>
      </c>
      <c r="Z836" s="39"/>
    </row>
    <row r="837" spans="1:26" x14ac:dyDescent="0.2">
      <c r="A837" s="46" t="s">
        <v>15</v>
      </c>
      <c r="B837" s="87">
        <f t="shared" si="446"/>
        <v>0</v>
      </c>
      <c r="C837" s="47">
        <f t="shared" ref="C837:Y837" si="453">C674</f>
        <v>1.2915388778616711E-4</v>
      </c>
      <c r="D837" s="47">
        <f t="shared" si="453"/>
        <v>1.3014346034970548E-4</v>
      </c>
      <c r="E837" s="47">
        <f t="shared" si="453"/>
        <v>-2.7834817484669491E-5</v>
      </c>
      <c r="F837" s="47">
        <f t="shared" si="453"/>
        <v>1.2030555027677793E-4</v>
      </c>
      <c r="G837" s="47">
        <f t="shared" si="453"/>
        <v>1.394257304489792E-4</v>
      </c>
      <c r="H837" s="47">
        <f t="shared" si="453"/>
        <v>1.3141939863572105E-4</v>
      </c>
      <c r="I837" s="47">
        <f t="shared" si="453"/>
        <v>1.2056516423936277E-4</v>
      </c>
      <c r="J837" s="52">
        <f t="shared" si="453"/>
        <v>5.9848080059772513E-4</v>
      </c>
      <c r="K837" s="47">
        <f t="shared" si="453"/>
        <v>1.0044736173476783E-5</v>
      </c>
      <c r="L837" s="47">
        <f t="shared" si="453"/>
        <v>2.2406918778991003E-4</v>
      </c>
      <c r="M837" s="47">
        <f t="shared" si="453"/>
        <v>3.6394955260142944E-5</v>
      </c>
      <c r="N837" s="47">
        <f t="shared" si="453"/>
        <v>1.2297225898982577E-5</v>
      </c>
      <c r="O837" s="47">
        <f t="shared" si="453"/>
        <v>1.4605779866131197E-4</v>
      </c>
      <c r="P837" s="47">
        <f t="shared" si="453"/>
        <v>1.3801630723790829E-4</v>
      </c>
      <c r="Q837" s="47">
        <f t="shared" si="453"/>
        <v>5.9095926710577636E-5</v>
      </c>
      <c r="R837" s="47">
        <f t="shared" si="453"/>
        <v>-6.5050507747851504E-5</v>
      </c>
      <c r="S837" s="47">
        <f t="shared" si="453"/>
        <v>-1.2501088650233944E-6</v>
      </c>
      <c r="T837" s="47">
        <f t="shared" si="453"/>
        <v>1.8274314504752547E-4</v>
      </c>
      <c r="U837" s="47">
        <f t="shared" si="453"/>
        <v>2.1018506080340687E-4</v>
      </c>
      <c r="V837" s="47">
        <f t="shared" si="453"/>
        <v>2.946868156513596E-5</v>
      </c>
      <c r="W837" s="47">
        <f t="shared" si="453"/>
        <v>6.4562529567617608E-6</v>
      </c>
      <c r="X837" s="47">
        <f t="shared" si="453"/>
        <v>-1.4503519151262402E-4</v>
      </c>
      <c r="Y837" s="47">
        <f t="shared" si="453"/>
        <v>2.3316523542186693E-5</v>
      </c>
      <c r="Z837" s="39"/>
    </row>
    <row r="838" spans="1:26" x14ac:dyDescent="0.2">
      <c r="A838" s="46" t="s">
        <v>16</v>
      </c>
      <c r="B838" s="87">
        <f t="shared" si="446"/>
        <v>4.9235920863130465E-2</v>
      </c>
      <c r="C838" s="47">
        <f t="shared" ref="C838:Y838" si="454">C675</f>
        <v>2.0820035422766179E-4</v>
      </c>
      <c r="D838" s="47">
        <f t="shared" si="454"/>
        <v>4.2192736567904418E-4</v>
      </c>
      <c r="E838" s="47">
        <f t="shared" si="454"/>
        <v>-1.0025529889596811E-4</v>
      </c>
      <c r="F838" s="47">
        <f t="shared" si="454"/>
        <v>3.4887719816335355E-4</v>
      </c>
      <c r="G838" s="47">
        <f t="shared" si="454"/>
        <v>3.8754339794925306E-5</v>
      </c>
      <c r="H838" s="47">
        <f t="shared" si="454"/>
        <v>-1.7968955947767661E-4</v>
      </c>
      <c r="I838" s="47">
        <f t="shared" si="454"/>
        <v>3.5478480465092084E-5</v>
      </c>
      <c r="J838" s="47">
        <f t="shared" si="454"/>
        <v>1.0044736173476783E-5</v>
      </c>
      <c r="K838" s="52">
        <f t="shared" si="454"/>
        <v>1.7443277254090148E-2</v>
      </c>
      <c r="L838" s="47">
        <f t="shared" si="454"/>
        <v>-7.9487498253046681E-4</v>
      </c>
      <c r="M838" s="47">
        <f t="shared" si="454"/>
        <v>2.0126311218991643E-4</v>
      </c>
      <c r="N838" s="47">
        <f t="shared" si="454"/>
        <v>-1.5648916695514452E-3</v>
      </c>
      <c r="O838" s="47">
        <f t="shared" si="454"/>
        <v>6.0253773730977248E-4</v>
      </c>
      <c r="P838" s="47">
        <f t="shared" si="454"/>
        <v>2.481843601661117E-4</v>
      </c>
      <c r="Q838" s="47">
        <f t="shared" si="454"/>
        <v>-2.4144367134464515E-3</v>
      </c>
      <c r="R838" s="47">
        <f t="shared" si="454"/>
        <v>1.974723286687859E-4</v>
      </c>
      <c r="S838" s="47">
        <f t="shared" si="454"/>
        <v>2.4455628364263401E-4</v>
      </c>
      <c r="T838" s="47">
        <f t="shared" si="454"/>
        <v>2.1745148816841682E-5</v>
      </c>
      <c r="U838" s="47">
        <f t="shared" si="454"/>
        <v>-5.8811039083941387E-4</v>
      </c>
      <c r="V838" s="47">
        <f t="shared" si="454"/>
        <v>-1.5525430874024856E-3</v>
      </c>
      <c r="W838" s="47">
        <f t="shared" si="454"/>
        <v>8.7100130759837802E-5</v>
      </c>
      <c r="X838" s="47">
        <f t="shared" si="454"/>
        <v>2.843233557323745E-4</v>
      </c>
      <c r="Y838" s="47">
        <f t="shared" si="454"/>
        <v>1.6213793433879324E-7</v>
      </c>
      <c r="Z838" s="39"/>
    </row>
    <row r="839" spans="1:26" x14ac:dyDescent="0.2">
      <c r="A839" s="46" t="s">
        <v>17</v>
      </c>
      <c r="B839" s="87">
        <f t="shared" si="446"/>
        <v>3.4186741089014747E-2</v>
      </c>
      <c r="C839" s="47">
        <f t="shared" ref="C839:Y839" si="455">C676</f>
        <v>1.3558018598798565E-4</v>
      </c>
      <c r="D839" s="47">
        <f t="shared" si="455"/>
        <v>4.6052533978267524E-4</v>
      </c>
      <c r="E839" s="47">
        <f t="shared" si="455"/>
        <v>-1.0504410195226436E-4</v>
      </c>
      <c r="F839" s="47">
        <f t="shared" si="455"/>
        <v>1.7490006235256926E-4</v>
      </c>
      <c r="G839" s="47">
        <f t="shared" si="455"/>
        <v>1.8761560383227406E-4</v>
      </c>
      <c r="H839" s="47">
        <f t="shared" si="455"/>
        <v>2.0898420583221803E-4</v>
      </c>
      <c r="I839" s="47">
        <f t="shared" si="455"/>
        <v>5.0033810716741472E-4</v>
      </c>
      <c r="J839" s="47">
        <f t="shared" si="455"/>
        <v>2.2406918778991003E-4</v>
      </c>
      <c r="K839" s="47">
        <f t="shared" si="455"/>
        <v>-7.9487498253046681E-4</v>
      </c>
      <c r="L839" s="52">
        <f t="shared" si="455"/>
        <v>1.3831672964189369E-2</v>
      </c>
      <c r="M839" s="47">
        <f t="shared" si="455"/>
        <v>-3.777740931738311E-5</v>
      </c>
      <c r="N839" s="47">
        <f t="shared" si="455"/>
        <v>1.0604655244825039E-3</v>
      </c>
      <c r="O839" s="47">
        <f t="shared" si="455"/>
        <v>-2.7729898201646976E-4</v>
      </c>
      <c r="P839" s="47">
        <f t="shared" si="455"/>
        <v>2.7912718524988168E-4</v>
      </c>
      <c r="Q839" s="47">
        <f t="shared" si="455"/>
        <v>-8.0550841736232192E-4</v>
      </c>
      <c r="R839" s="47">
        <f t="shared" si="455"/>
        <v>7.6921526258693089E-4</v>
      </c>
      <c r="S839" s="47">
        <f t="shared" si="455"/>
        <v>-1.6275776827147042E-5</v>
      </c>
      <c r="T839" s="47">
        <f t="shared" si="455"/>
        <v>3.124105960397629E-4</v>
      </c>
      <c r="U839" s="47">
        <f t="shared" si="455"/>
        <v>9.9170908265508125E-4</v>
      </c>
      <c r="V839" s="47">
        <f t="shared" si="455"/>
        <v>1.0025464823345669E-4</v>
      </c>
      <c r="W839" s="47">
        <f t="shared" si="455"/>
        <v>3.686005599377521E-4</v>
      </c>
      <c r="X839" s="47">
        <f t="shared" si="455"/>
        <v>1.7530182359068354E-3</v>
      </c>
      <c r="Y839" s="47">
        <f t="shared" si="455"/>
        <v>-7.4124503752080913E-6</v>
      </c>
      <c r="Z839" s="39"/>
    </row>
    <row r="840" spans="1:26" x14ac:dyDescent="0.2">
      <c r="A840" s="46" t="s">
        <v>18</v>
      </c>
      <c r="B840" s="87">
        <f t="shared" si="446"/>
        <v>0.12331080899859981</v>
      </c>
      <c r="C840" s="47">
        <f t="shared" ref="C840:Y840" si="456">C677</f>
        <v>1.5607964859423739E-4</v>
      </c>
      <c r="D840" s="47">
        <f t="shared" si="456"/>
        <v>2.0099666279888207E-4</v>
      </c>
      <c r="E840" s="47">
        <f t="shared" si="456"/>
        <v>8.8480702438900696E-6</v>
      </c>
      <c r="F840" s="47">
        <f t="shared" si="456"/>
        <v>1.2345077859449017E-4</v>
      </c>
      <c r="G840" s="47">
        <f t="shared" si="456"/>
        <v>2.4343073775708895E-4</v>
      </c>
      <c r="H840" s="47">
        <f t="shared" si="456"/>
        <v>1.3311415377631651E-4</v>
      </c>
      <c r="I840" s="47">
        <f t="shared" si="456"/>
        <v>1.759429597142825E-4</v>
      </c>
      <c r="J840" s="47">
        <f t="shared" si="456"/>
        <v>3.6394955260142944E-5</v>
      </c>
      <c r="K840" s="47">
        <f t="shared" si="456"/>
        <v>2.0126311218991643E-4</v>
      </c>
      <c r="L840" s="47">
        <f t="shared" si="456"/>
        <v>-3.777740931738311E-5</v>
      </c>
      <c r="M840" s="52">
        <f t="shared" si="456"/>
        <v>7.0858112594083048E-4</v>
      </c>
      <c r="N840" s="47">
        <f t="shared" si="456"/>
        <v>2.5758976905333558E-7</v>
      </c>
      <c r="O840" s="47">
        <f t="shared" si="456"/>
        <v>2.5266174095092041E-4</v>
      </c>
      <c r="P840" s="47">
        <f t="shared" si="456"/>
        <v>1.3859495940796198E-4</v>
      </c>
      <c r="Q840" s="47">
        <f t="shared" si="456"/>
        <v>-8.1525732071498192E-5</v>
      </c>
      <c r="R840" s="47">
        <f t="shared" si="456"/>
        <v>7.7134867161658517E-5</v>
      </c>
      <c r="S840" s="47">
        <f t="shared" si="456"/>
        <v>1.3464713380832315E-4</v>
      </c>
      <c r="T840" s="47">
        <f t="shared" si="456"/>
        <v>1.4699545476120639E-4</v>
      </c>
      <c r="U840" s="47">
        <f t="shared" si="456"/>
        <v>8.4014937640601012E-5</v>
      </c>
      <c r="V840" s="47">
        <f t="shared" si="456"/>
        <v>-2.6870965770102608E-4</v>
      </c>
      <c r="W840" s="47">
        <f t="shared" si="456"/>
        <v>3.4779437659383757E-5</v>
      </c>
      <c r="X840" s="47">
        <f t="shared" si="456"/>
        <v>-2.1071703961840949E-4</v>
      </c>
      <c r="Y840" s="47">
        <f t="shared" si="456"/>
        <v>3.760871120055063E-5</v>
      </c>
      <c r="Z840" s="39"/>
    </row>
    <row r="841" spans="1:26" x14ac:dyDescent="0.2">
      <c r="A841" s="46" t="s">
        <v>19</v>
      </c>
      <c r="B841" s="87">
        <f t="shared" si="446"/>
        <v>3.1780096518312373E-2</v>
      </c>
      <c r="C841" s="47">
        <f t="shared" ref="C841:Y841" si="457">C678</f>
        <v>-4.6745550565743045E-4</v>
      </c>
      <c r="D841" s="47">
        <f t="shared" si="457"/>
        <v>6.2501113383601765E-4</v>
      </c>
      <c r="E841" s="47">
        <f t="shared" si="457"/>
        <v>6.9742689958752794E-5</v>
      </c>
      <c r="F841" s="47">
        <f t="shared" si="457"/>
        <v>-5.5648116973115844E-4</v>
      </c>
      <c r="G841" s="47">
        <f t="shared" si="457"/>
        <v>-3.7337068850985328E-4</v>
      </c>
      <c r="H841" s="47">
        <f t="shared" si="457"/>
        <v>4.7524871122843433E-4</v>
      </c>
      <c r="I841" s="47">
        <f t="shared" si="457"/>
        <v>3.7149811031356845E-4</v>
      </c>
      <c r="J841" s="47">
        <f t="shared" si="457"/>
        <v>1.2297225898982577E-5</v>
      </c>
      <c r="K841" s="47">
        <f t="shared" si="457"/>
        <v>-1.5648916695514452E-3</v>
      </c>
      <c r="L841" s="47">
        <f t="shared" si="457"/>
        <v>1.0604655244825039E-3</v>
      </c>
      <c r="M841" s="47">
        <f t="shared" si="457"/>
        <v>2.5758976905333558E-7</v>
      </c>
      <c r="N841" s="52">
        <f t="shared" si="457"/>
        <v>3.5468673715560596E-2</v>
      </c>
      <c r="O841" s="47">
        <f t="shared" si="457"/>
        <v>9.2513794355281233E-5</v>
      </c>
      <c r="P841" s="47">
        <f t="shared" si="457"/>
        <v>-1.8221151600472622E-4</v>
      </c>
      <c r="Q841" s="47">
        <f t="shared" si="457"/>
        <v>-7.1186140628085742E-4</v>
      </c>
      <c r="R841" s="47">
        <f t="shared" si="457"/>
        <v>3.187239879493126E-3</v>
      </c>
      <c r="S841" s="47">
        <f t="shared" si="457"/>
        <v>-1.0474847804348793E-3</v>
      </c>
      <c r="T841" s="47">
        <f t="shared" si="457"/>
        <v>1.1014987098108092E-5</v>
      </c>
      <c r="U841" s="47">
        <f t="shared" si="457"/>
        <v>-5.0034817644994771E-4</v>
      </c>
      <c r="V841" s="47">
        <f t="shared" si="457"/>
        <v>-1.8765859605649265E-3</v>
      </c>
      <c r="W841" s="47">
        <f t="shared" si="457"/>
        <v>2.7470886949025684E-4</v>
      </c>
      <c r="X841" s="47">
        <f t="shared" si="457"/>
        <v>-1.383020864329573E-3</v>
      </c>
      <c r="Y841" s="47">
        <f t="shared" si="457"/>
        <v>1.6288497027229236E-5</v>
      </c>
      <c r="Z841" s="39"/>
    </row>
    <row r="842" spans="1:26" x14ac:dyDescent="0.2">
      <c r="A842" s="46" t="s">
        <v>20</v>
      </c>
      <c r="B842" s="87">
        <f t="shared" si="446"/>
        <v>0</v>
      </c>
      <c r="C842" s="47">
        <f t="shared" ref="C842:Y842" si="458">C679</f>
        <v>2.0790841419639748E-4</v>
      </c>
      <c r="D842" s="47">
        <f t="shared" si="458"/>
        <v>4.6107068477058269E-4</v>
      </c>
      <c r="E842" s="47">
        <f t="shared" si="458"/>
        <v>5.4717310215848165E-5</v>
      </c>
      <c r="F842" s="47">
        <f t="shared" si="458"/>
        <v>2.4972316991793815E-4</v>
      </c>
      <c r="G842" s="47">
        <f t="shared" si="458"/>
        <v>3.1275308303669458E-4</v>
      </c>
      <c r="H842" s="47">
        <f t="shared" si="458"/>
        <v>3.0294337806996858E-4</v>
      </c>
      <c r="I842" s="47">
        <f t="shared" si="458"/>
        <v>4.5979815171579182E-4</v>
      </c>
      <c r="J842" s="47">
        <f t="shared" si="458"/>
        <v>1.4605779866131197E-4</v>
      </c>
      <c r="K842" s="47">
        <f t="shared" si="458"/>
        <v>6.0253773730977248E-4</v>
      </c>
      <c r="L842" s="47">
        <f t="shared" si="458"/>
        <v>-2.7729898201646976E-4</v>
      </c>
      <c r="M842" s="47">
        <f t="shared" si="458"/>
        <v>2.5266174095092041E-4</v>
      </c>
      <c r="N842" s="47">
        <f t="shared" si="458"/>
        <v>9.2513794355281233E-5</v>
      </c>
      <c r="O842" s="52">
        <f t="shared" si="458"/>
        <v>2.6372804629468177E-3</v>
      </c>
      <c r="P842" s="47">
        <f t="shared" si="458"/>
        <v>2.9914454395084036E-4</v>
      </c>
      <c r="Q842" s="47">
        <f t="shared" si="458"/>
        <v>2.6498361595310731E-4</v>
      </c>
      <c r="R842" s="47">
        <f t="shared" si="458"/>
        <v>1.2288673495329618E-3</v>
      </c>
      <c r="S842" s="47">
        <f t="shared" si="458"/>
        <v>2.8760523477101884E-4</v>
      </c>
      <c r="T842" s="47">
        <f t="shared" si="458"/>
        <v>2.983932386235822E-4</v>
      </c>
      <c r="U842" s="47">
        <f t="shared" si="458"/>
        <v>4.2824067094369929E-4</v>
      </c>
      <c r="V842" s="47">
        <f t="shared" si="458"/>
        <v>6.4590184223638637E-4</v>
      </c>
      <c r="W842" s="47">
        <f t="shared" si="458"/>
        <v>-1.474198601859596E-4</v>
      </c>
      <c r="X842" s="47">
        <f t="shared" si="458"/>
        <v>-2.0678385904564139E-4</v>
      </c>
      <c r="Y842" s="47">
        <f t="shared" si="458"/>
        <v>2.1976403576344928E-5</v>
      </c>
      <c r="Z842" s="39"/>
    </row>
    <row r="843" spans="1:26" x14ac:dyDescent="0.2">
      <c r="A843" s="46" t="s">
        <v>21</v>
      </c>
      <c r="B843" s="87">
        <f t="shared" si="446"/>
        <v>0</v>
      </c>
      <c r="C843" s="47">
        <f t="shared" ref="C843:Y843" si="459">C680</f>
        <v>2.3740357485992108E-4</v>
      </c>
      <c r="D843" s="47">
        <f t="shared" si="459"/>
        <v>2.0119112234756581E-4</v>
      </c>
      <c r="E843" s="47">
        <f t="shared" si="459"/>
        <v>7.888245507223278E-5</v>
      </c>
      <c r="F843" s="47">
        <f t="shared" si="459"/>
        <v>1.9947733110612357E-4</v>
      </c>
      <c r="G843" s="47">
        <f t="shared" si="459"/>
        <v>2.7008231645272919E-4</v>
      </c>
      <c r="H843" s="47">
        <f t="shared" si="459"/>
        <v>2.4625232177382398E-4</v>
      </c>
      <c r="I843" s="47">
        <f t="shared" si="459"/>
        <v>1.9905379929868679E-4</v>
      </c>
      <c r="J843" s="47">
        <f t="shared" si="459"/>
        <v>1.3801630723790829E-4</v>
      </c>
      <c r="K843" s="47">
        <f t="shared" si="459"/>
        <v>2.481843601661117E-4</v>
      </c>
      <c r="L843" s="47">
        <f t="shared" si="459"/>
        <v>2.7912718524988168E-4</v>
      </c>
      <c r="M843" s="47">
        <f t="shared" si="459"/>
        <v>1.3859495940796198E-4</v>
      </c>
      <c r="N843" s="47">
        <f t="shared" si="459"/>
        <v>-1.8221151600472622E-4</v>
      </c>
      <c r="O843" s="47">
        <f t="shared" si="459"/>
        <v>2.9914454395084036E-4</v>
      </c>
      <c r="P843" s="52">
        <f t="shared" si="459"/>
        <v>6.8013227967382995E-4</v>
      </c>
      <c r="Q843" s="47">
        <f t="shared" si="459"/>
        <v>9.3143128669903643E-5</v>
      </c>
      <c r="R843" s="47">
        <f t="shared" si="459"/>
        <v>4.426998256791248E-4</v>
      </c>
      <c r="S843" s="47">
        <f t="shared" si="459"/>
        <v>1.1591484087705016E-4</v>
      </c>
      <c r="T843" s="47">
        <f t="shared" si="459"/>
        <v>3.2607110361353988E-4</v>
      </c>
      <c r="U843" s="47">
        <f t="shared" si="459"/>
        <v>3.2670213329268294E-4</v>
      </c>
      <c r="V843" s="47">
        <f t="shared" si="459"/>
        <v>2.793404203888252E-4</v>
      </c>
      <c r="W843" s="47">
        <f t="shared" si="459"/>
        <v>5.428920586444007E-8</v>
      </c>
      <c r="X843" s="47">
        <f t="shared" si="459"/>
        <v>2.731524088295192E-5</v>
      </c>
      <c r="Y843" s="47">
        <f t="shared" si="459"/>
        <v>2.8111771529238489E-5</v>
      </c>
      <c r="Z843" s="39"/>
    </row>
    <row r="844" spans="1:26" x14ac:dyDescent="0.2">
      <c r="A844" s="46" t="s">
        <v>22</v>
      </c>
      <c r="B844" s="87">
        <f t="shared" si="446"/>
        <v>4.5112296445913774E-2</v>
      </c>
      <c r="C844" s="47">
        <f t="shared" ref="C844:Y844" si="460">C681</f>
        <v>2.5085698528013351E-4</v>
      </c>
      <c r="D844" s="47">
        <f t="shared" si="460"/>
        <v>2.8788023995278666E-4</v>
      </c>
      <c r="E844" s="47">
        <f t="shared" si="460"/>
        <v>3.6547537471136164E-4</v>
      </c>
      <c r="F844" s="47">
        <f t="shared" si="460"/>
        <v>5.7766296100186412E-5</v>
      </c>
      <c r="G844" s="47">
        <f t="shared" si="460"/>
        <v>6.7696756826004953E-5</v>
      </c>
      <c r="H844" s="47">
        <f t="shared" si="460"/>
        <v>1.1265634352768729E-4</v>
      </c>
      <c r="I844" s="47">
        <f t="shared" si="460"/>
        <v>-2.2123035010565087E-4</v>
      </c>
      <c r="J844" s="47">
        <f t="shared" si="460"/>
        <v>5.9095926710577636E-5</v>
      </c>
      <c r="K844" s="47">
        <f t="shared" si="460"/>
        <v>-2.4144367134464515E-3</v>
      </c>
      <c r="L844" s="47">
        <f t="shared" si="460"/>
        <v>-8.0550841736232192E-4</v>
      </c>
      <c r="M844" s="47">
        <f t="shared" si="460"/>
        <v>-8.1525732071498192E-5</v>
      </c>
      <c r="N844" s="47">
        <f t="shared" si="460"/>
        <v>-7.1186140628085742E-4</v>
      </c>
      <c r="O844" s="47">
        <f t="shared" si="460"/>
        <v>2.6498361595310731E-4</v>
      </c>
      <c r="P844" s="47">
        <f t="shared" si="460"/>
        <v>9.3143128669903643E-5</v>
      </c>
      <c r="Q844" s="52">
        <f t="shared" si="460"/>
        <v>8.9135569315026177E-3</v>
      </c>
      <c r="R844" s="47">
        <f t="shared" si="460"/>
        <v>-2.2250023803331367E-4</v>
      </c>
      <c r="S844" s="47">
        <f t="shared" si="460"/>
        <v>5.0728979382221159E-4</v>
      </c>
      <c r="T844" s="47">
        <f t="shared" si="460"/>
        <v>1.7612135760419929E-4</v>
      </c>
      <c r="U844" s="47">
        <f t="shared" si="460"/>
        <v>5.1439569263133072E-4</v>
      </c>
      <c r="V844" s="47">
        <f t="shared" si="460"/>
        <v>1.3743264099947497E-3</v>
      </c>
      <c r="W844" s="47">
        <f t="shared" si="460"/>
        <v>3.9418480101513084E-5</v>
      </c>
      <c r="X844" s="47">
        <f t="shared" si="460"/>
        <v>-5.0123705271613048E-4</v>
      </c>
      <c r="Y844" s="47">
        <f t="shared" si="460"/>
        <v>-7.00318988156425E-5</v>
      </c>
      <c r="Z844" s="39"/>
    </row>
    <row r="845" spans="1:26" x14ac:dyDescent="0.2">
      <c r="A845" s="46" t="s">
        <v>23</v>
      </c>
      <c r="B845" s="87">
        <f t="shared" si="446"/>
        <v>1.3737036302610625E-2</v>
      </c>
      <c r="C845" s="47">
        <f t="shared" ref="C845:Y845" si="461">C682</f>
        <v>1.395261834900743E-4</v>
      </c>
      <c r="D845" s="47">
        <f t="shared" si="461"/>
        <v>5.0675759349158112E-4</v>
      </c>
      <c r="E845" s="47">
        <f t="shared" si="461"/>
        <v>8.0268554993449196E-4</v>
      </c>
      <c r="F845" s="47">
        <f t="shared" si="461"/>
        <v>-9.9405896635031441E-5</v>
      </c>
      <c r="G845" s="47">
        <f t="shared" si="461"/>
        <v>-3.9287137413789276E-5</v>
      </c>
      <c r="H845" s="47">
        <f t="shared" si="461"/>
        <v>3.357464067298759E-4</v>
      </c>
      <c r="I845" s="47">
        <f t="shared" si="461"/>
        <v>1.5724876000997945E-3</v>
      </c>
      <c r="J845" s="47">
        <f t="shared" si="461"/>
        <v>-6.5050507747851504E-5</v>
      </c>
      <c r="K845" s="47">
        <f t="shared" si="461"/>
        <v>1.974723286687859E-4</v>
      </c>
      <c r="L845" s="47">
        <f t="shared" si="461"/>
        <v>7.6921526258693089E-4</v>
      </c>
      <c r="M845" s="47">
        <f t="shared" si="461"/>
        <v>7.7134867161658517E-5</v>
      </c>
      <c r="N845" s="47">
        <f t="shared" si="461"/>
        <v>3.187239879493126E-3</v>
      </c>
      <c r="O845" s="47">
        <f t="shared" si="461"/>
        <v>1.2288673495329618E-3</v>
      </c>
      <c r="P845" s="47">
        <f t="shared" si="461"/>
        <v>4.426998256791248E-4</v>
      </c>
      <c r="Q845" s="47">
        <f t="shared" si="461"/>
        <v>-2.2250023803331367E-4</v>
      </c>
      <c r="R845" s="52">
        <f t="shared" si="461"/>
        <v>1.9390791492200445E-2</v>
      </c>
      <c r="S845" s="47">
        <f t="shared" si="461"/>
        <v>1.9960160451229156E-4</v>
      </c>
      <c r="T845" s="47">
        <f t="shared" si="461"/>
        <v>2.2576140834848106E-4</v>
      </c>
      <c r="U845" s="47">
        <f t="shared" si="461"/>
        <v>8.2508823928017778E-4</v>
      </c>
      <c r="V845" s="47">
        <f t="shared" si="461"/>
        <v>-2.5000168329929089E-3</v>
      </c>
      <c r="W845" s="47">
        <f t="shared" si="461"/>
        <v>3.1606801953922535E-4</v>
      </c>
      <c r="X845" s="47">
        <f t="shared" si="461"/>
        <v>-7.197444485830594E-5</v>
      </c>
      <c r="Y845" s="47">
        <f t="shared" si="461"/>
        <v>8.4759684209651548E-5</v>
      </c>
      <c r="Z845" s="39"/>
    </row>
    <row r="846" spans="1:26" x14ac:dyDescent="0.2">
      <c r="A846" s="46" t="s">
        <v>24</v>
      </c>
      <c r="B846" s="87">
        <f t="shared" si="446"/>
        <v>0.13271003006735471</v>
      </c>
      <c r="C846" s="47">
        <f t="shared" ref="C846:Y846" si="462">C683</f>
        <v>2.3535656749509845E-4</v>
      </c>
      <c r="D846" s="47">
        <f t="shared" si="462"/>
        <v>2.4496150306041632E-4</v>
      </c>
      <c r="E846" s="47">
        <f t="shared" si="462"/>
        <v>5.92985976997802E-5</v>
      </c>
      <c r="F846" s="47">
        <f t="shared" si="462"/>
        <v>7.4779480840097756E-5</v>
      </c>
      <c r="G846" s="47">
        <f t="shared" si="462"/>
        <v>1.272451030013517E-4</v>
      </c>
      <c r="H846" s="47">
        <f t="shared" si="462"/>
        <v>1.0022801296235661E-4</v>
      </c>
      <c r="I846" s="47">
        <f t="shared" si="462"/>
        <v>-1.1727023192006417E-4</v>
      </c>
      <c r="J846" s="47">
        <f t="shared" si="462"/>
        <v>-1.2501088650233944E-6</v>
      </c>
      <c r="K846" s="47">
        <f t="shared" si="462"/>
        <v>2.4455628364263401E-4</v>
      </c>
      <c r="L846" s="47">
        <f t="shared" si="462"/>
        <v>-1.6275776827147042E-5</v>
      </c>
      <c r="M846" s="47">
        <f t="shared" si="462"/>
        <v>1.3464713380832315E-4</v>
      </c>
      <c r="N846" s="47">
        <f t="shared" si="462"/>
        <v>-1.0474847804348793E-3</v>
      </c>
      <c r="O846" s="47">
        <f t="shared" si="462"/>
        <v>2.8760523477101884E-4</v>
      </c>
      <c r="P846" s="47">
        <f t="shared" si="462"/>
        <v>1.1591484087705016E-4</v>
      </c>
      <c r="Q846" s="47">
        <f t="shared" si="462"/>
        <v>5.0728979382221159E-4</v>
      </c>
      <c r="R846" s="47">
        <f t="shared" si="462"/>
        <v>1.9960160451229156E-4</v>
      </c>
      <c r="S846" s="52">
        <f t="shared" si="462"/>
        <v>1.8253100314265728E-3</v>
      </c>
      <c r="T846" s="47">
        <f t="shared" si="462"/>
        <v>1.5029816691548994E-4</v>
      </c>
      <c r="U846" s="47">
        <f t="shared" si="462"/>
        <v>1.2159335097204186E-5</v>
      </c>
      <c r="V846" s="47">
        <f t="shared" si="462"/>
        <v>3.5412124433414688E-4</v>
      </c>
      <c r="W846" s="47">
        <f t="shared" si="462"/>
        <v>-9.3481691017359891E-5</v>
      </c>
      <c r="X846" s="47">
        <f t="shared" si="462"/>
        <v>-1.7227626783044401E-5</v>
      </c>
      <c r="Y846" s="47">
        <f t="shared" si="462"/>
        <v>2.3757623506607449E-5</v>
      </c>
      <c r="Z846" s="39"/>
    </row>
    <row r="847" spans="1:26" x14ac:dyDescent="0.2">
      <c r="A847" s="46" t="s">
        <v>25</v>
      </c>
      <c r="B847" s="87">
        <f t="shared" si="446"/>
        <v>0.19890690032364589</v>
      </c>
      <c r="C847" s="47">
        <f t="shared" ref="C847:Y847" si="463">C684</f>
        <v>2.6841948096705117E-4</v>
      </c>
      <c r="D847" s="47">
        <f t="shared" si="463"/>
        <v>3.4037941929176627E-4</v>
      </c>
      <c r="E847" s="47">
        <f t="shared" si="463"/>
        <v>8.9113866253156811E-5</v>
      </c>
      <c r="F847" s="47">
        <f t="shared" si="463"/>
        <v>1.7497250541828423E-4</v>
      </c>
      <c r="G847" s="47">
        <f t="shared" si="463"/>
        <v>3.5866672155656195E-4</v>
      </c>
      <c r="H847" s="47">
        <f t="shared" si="463"/>
        <v>2.4433118137453673E-4</v>
      </c>
      <c r="I847" s="47">
        <f t="shared" si="463"/>
        <v>2.8752029226268474E-4</v>
      </c>
      <c r="J847" s="47">
        <f t="shared" si="463"/>
        <v>1.8274314504752547E-4</v>
      </c>
      <c r="K847" s="47">
        <f t="shared" si="463"/>
        <v>2.1745148816841682E-5</v>
      </c>
      <c r="L847" s="47">
        <f t="shared" si="463"/>
        <v>3.124105960397629E-4</v>
      </c>
      <c r="M847" s="47">
        <f t="shared" si="463"/>
        <v>1.4699545476120639E-4</v>
      </c>
      <c r="N847" s="47">
        <f t="shared" si="463"/>
        <v>1.1014987098108092E-5</v>
      </c>
      <c r="O847" s="47">
        <f t="shared" si="463"/>
        <v>2.983932386235822E-4</v>
      </c>
      <c r="P847" s="47">
        <f t="shared" si="463"/>
        <v>3.2607110361353988E-4</v>
      </c>
      <c r="Q847" s="47">
        <f t="shared" si="463"/>
        <v>1.7612135760419929E-4</v>
      </c>
      <c r="R847" s="47">
        <f t="shared" si="463"/>
        <v>2.2576140834848106E-4</v>
      </c>
      <c r="S847" s="47">
        <f t="shared" si="463"/>
        <v>1.5029816691548994E-4</v>
      </c>
      <c r="T847" s="52">
        <f t="shared" si="463"/>
        <v>9.2922214599120074E-4</v>
      </c>
      <c r="U847" s="47">
        <f t="shared" si="463"/>
        <v>2.8937106918028251E-4</v>
      </c>
      <c r="V847" s="47">
        <f t="shared" si="463"/>
        <v>3.9213743806932515E-5</v>
      </c>
      <c r="W847" s="47">
        <f t="shared" si="463"/>
        <v>-5.858587551975598E-5</v>
      </c>
      <c r="X847" s="47">
        <f t="shared" si="463"/>
        <v>-4.4534110747273484E-5</v>
      </c>
      <c r="Y847" s="47">
        <f t="shared" si="463"/>
        <v>7.7005885739706676E-5</v>
      </c>
      <c r="Z847" s="39"/>
    </row>
    <row r="848" spans="1:26" x14ac:dyDescent="0.2">
      <c r="A848" s="46" t="s">
        <v>26</v>
      </c>
      <c r="B848" s="87">
        <f t="shared" si="446"/>
        <v>2.0014386613617451E-2</v>
      </c>
      <c r="C848" s="47">
        <f t="shared" ref="C848:Y848" si="464">C685</f>
        <v>9.3722310007436139E-5</v>
      </c>
      <c r="D848" s="47">
        <f t="shared" si="464"/>
        <v>7.7775118314594226E-5</v>
      </c>
      <c r="E848" s="47">
        <f t="shared" si="464"/>
        <v>2.0117778472182967E-4</v>
      </c>
      <c r="F848" s="47">
        <f t="shared" si="464"/>
        <v>1.6987561950742534E-4</v>
      </c>
      <c r="G848" s="47">
        <f t="shared" si="464"/>
        <v>1.6332137019273963E-4</v>
      </c>
      <c r="H848" s="47">
        <f t="shared" si="464"/>
        <v>1.4907265191892017E-4</v>
      </c>
      <c r="I848" s="47">
        <f t="shared" si="464"/>
        <v>2.6045289537499869E-4</v>
      </c>
      <c r="J848" s="47">
        <f t="shared" si="464"/>
        <v>2.1018506080340687E-4</v>
      </c>
      <c r="K848" s="47">
        <f t="shared" si="464"/>
        <v>-5.8811039083941387E-4</v>
      </c>
      <c r="L848" s="47">
        <f t="shared" si="464"/>
        <v>9.9170908265508125E-4</v>
      </c>
      <c r="M848" s="47">
        <f t="shared" si="464"/>
        <v>8.4014937640601012E-5</v>
      </c>
      <c r="N848" s="47">
        <f t="shared" si="464"/>
        <v>-5.0034817644994771E-4</v>
      </c>
      <c r="O848" s="47">
        <f t="shared" si="464"/>
        <v>4.2824067094369929E-4</v>
      </c>
      <c r="P848" s="47">
        <f t="shared" si="464"/>
        <v>3.2670213329268294E-4</v>
      </c>
      <c r="Q848" s="47">
        <f t="shared" si="464"/>
        <v>5.1439569263133072E-4</v>
      </c>
      <c r="R848" s="47">
        <f t="shared" si="464"/>
        <v>8.2508823928017778E-4</v>
      </c>
      <c r="S848" s="47">
        <f t="shared" si="464"/>
        <v>1.2159335097204186E-5</v>
      </c>
      <c r="T848" s="47">
        <f t="shared" si="464"/>
        <v>2.8937106918028251E-4</v>
      </c>
      <c r="U848" s="52">
        <f t="shared" si="464"/>
        <v>3.231948189724468E-3</v>
      </c>
      <c r="V848" s="47">
        <f t="shared" si="464"/>
        <v>-1.6241250745131875E-5</v>
      </c>
      <c r="W848" s="47">
        <f t="shared" si="464"/>
        <v>-2.1343090954285485E-4</v>
      </c>
      <c r="X848" s="47">
        <f t="shared" si="464"/>
        <v>-4.7767539899147672E-5</v>
      </c>
      <c r="Y848" s="47">
        <f t="shared" si="464"/>
        <v>3.8012300115768982E-5</v>
      </c>
      <c r="Z848" s="39"/>
    </row>
    <row r="849" spans="1:26" x14ac:dyDescent="0.2">
      <c r="A849" s="46" t="s">
        <v>27</v>
      </c>
      <c r="B849" s="87">
        <f t="shared" si="446"/>
        <v>3.2397740898133257E-2</v>
      </c>
      <c r="C849" s="47">
        <f t="shared" ref="C849:Y849" si="465">C686</f>
        <v>-2.8027602635446758E-4</v>
      </c>
      <c r="D849" s="47">
        <f t="shared" si="465"/>
        <v>2.4398167854195409E-4</v>
      </c>
      <c r="E849" s="47">
        <f t="shared" si="465"/>
        <v>3.6165821445863435E-5</v>
      </c>
      <c r="F849" s="47">
        <f t="shared" si="465"/>
        <v>7.6461272465905888E-5</v>
      </c>
      <c r="G849" s="47">
        <f t="shared" si="465"/>
        <v>-1.6409483916998826E-4</v>
      </c>
      <c r="H849" s="47">
        <f t="shared" si="465"/>
        <v>-1.4770338688434496E-4</v>
      </c>
      <c r="I849" s="47">
        <f t="shared" si="465"/>
        <v>-5.477745656390895E-4</v>
      </c>
      <c r="J849" s="47">
        <f t="shared" si="465"/>
        <v>2.946868156513596E-5</v>
      </c>
      <c r="K849" s="47">
        <f t="shared" si="465"/>
        <v>-1.5525430874024856E-3</v>
      </c>
      <c r="L849" s="47">
        <f t="shared" si="465"/>
        <v>1.0025464823345669E-4</v>
      </c>
      <c r="M849" s="47">
        <f t="shared" si="465"/>
        <v>-2.6870965770102608E-4</v>
      </c>
      <c r="N849" s="47">
        <f t="shared" si="465"/>
        <v>-1.8765859605649265E-3</v>
      </c>
      <c r="O849" s="47">
        <f t="shared" si="465"/>
        <v>6.4590184223638637E-4</v>
      </c>
      <c r="P849" s="47">
        <f t="shared" si="465"/>
        <v>2.793404203888252E-4</v>
      </c>
      <c r="Q849" s="47">
        <f t="shared" si="465"/>
        <v>1.3743264099947497E-3</v>
      </c>
      <c r="R849" s="47">
        <f t="shared" si="465"/>
        <v>-2.5000168329929089E-3</v>
      </c>
      <c r="S849" s="47">
        <f t="shared" si="465"/>
        <v>3.5412124433414688E-4</v>
      </c>
      <c r="T849" s="47">
        <f t="shared" si="465"/>
        <v>3.9213743806932515E-5</v>
      </c>
      <c r="U849" s="47">
        <f t="shared" si="465"/>
        <v>-1.6241250745131875E-5</v>
      </c>
      <c r="V849" s="52">
        <f t="shared" si="465"/>
        <v>3.174055881283884E-2</v>
      </c>
      <c r="W849" s="47">
        <f t="shared" si="465"/>
        <v>-1.4765705453816696E-4</v>
      </c>
      <c r="X849" s="47">
        <f t="shared" si="465"/>
        <v>-1.045966420864604E-3</v>
      </c>
      <c r="Y849" s="47">
        <f t="shared" si="465"/>
        <v>3.0949870091148563E-5</v>
      </c>
      <c r="Z849" s="39"/>
    </row>
    <row r="850" spans="1:26" x14ac:dyDescent="0.2">
      <c r="A850" s="46" t="s">
        <v>28</v>
      </c>
      <c r="B850" s="87">
        <f t="shared" si="446"/>
        <v>2.636325550037584E-2</v>
      </c>
      <c r="C850" s="47">
        <f t="shared" ref="C850:Y850" si="466">C687</f>
        <v>-6.7023414765266519E-7</v>
      </c>
      <c r="D850" s="47">
        <f t="shared" si="466"/>
        <v>9.2335836121082963E-5</v>
      </c>
      <c r="E850" s="47">
        <f t="shared" si="466"/>
        <v>-6.814736763345792E-5</v>
      </c>
      <c r="F850" s="47">
        <f t="shared" si="466"/>
        <v>6.7324092397102835E-5</v>
      </c>
      <c r="G850" s="47">
        <f t="shared" si="466"/>
        <v>-2.9966425205091311E-6</v>
      </c>
      <c r="H850" s="47">
        <f t="shared" si="466"/>
        <v>3.7153470587526549E-5</v>
      </c>
      <c r="I850" s="47">
        <f t="shared" si="466"/>
        <v>-4.6875415009203815E-5</v>
      </c>
      <c r="J850" s="47">
        <f t="shared" si="466"/>
        <v>6.4562529567617608E-6</v>
      </c>
      <c r="K850" s="47">
        <f t="shared" si="466"/>
        <v>8.7100130759837802E-5</v>
      </c>
      <c r="L850" s="47">
        <f t="shared" si="466"/>
        <v>3.686005599377521E-4</v>
      </c>
      <c r="M850" s="47">
        <f t="shared" si="466"/>
        <v>3.4779437659383757E-5</v>
      </c>
      <c r="N850" s="47">
        <f t="shared" si="466"/>
        <v>2.7470886949025684E-4</v>
      </c>
      <c r="O850" s="47">
        <f t="shared" si="466"/>
        <v>-1.474198601859596E-4</v>
      </c>
      <c r="P850" s="47">
        <f t="shared" si="466"/>
        <v>5.428920586444007E-8</v>
      </c>
      <c r="Q850" s="47">
        <f t="shared" si="466"/>
        <v>3.9418480101513084E-5</v>
      </c>
      <c r="R850" s="47">
        <f t="shared" si="466"/>
        <v>3.1606801953922535E-4</v>
      </c>
      <c r="S850" s="47">
        <f t="shared" si="466"/>
        <v>-9.3481691017359891E-5</v>
      </c>
      <c r="T850" s="47">
        <f t="shared" si="466"/>
        <v>-5.858587551975598E-5</v>
      </c>
      <c r="U850" s="47">
        <f t="shared" si="466"/>
        <v>-2.1343090954285485E-4</v>
      </c>
      <c r="V850" s="47">
        <f t="shared" si="466"/>
        <v>-1.4765705453816696E-4</v>
      </c>
      <c r="W850" s="52">
        <f t="shared" si="466"/>
        <v>4.8824067067202071E-4</v>
      </c>
      <c r="X850" s="47">
        <f t="shared" si="466"/>
        <v>1.1173356246500808E-4</v>
      </c>
      <c r="Y850" s="47">
        <f t="shared" si="466"/>
        <v>7.7435381416341334E-8</v>
      </c>
      <c r="Z850" s="39"/>
    </row>
    <row r="851" spans="1:26" x14ac:dyDescent="0.2">
      <c r="A851" s="46" t="s">
        <v>29</v>
      </c>
      <c r="B851" s="87">
        <f t="shared" si="446"/>
        <v>3.0257248866116405E-2</v>
      </c>
      <c r="C851" s="47">
        <f t="shared" ref="C851:Y851" si="467">C688</f>
        <v>7.7054993442908325E-5</v>
      </c>
      <c r="D851" s="47">
        <f t="shared" si="467"/>
        <v>3.7015335241063254E-4</v>
      </c>
      <c r="E851" s="47">
        <f t="shared" si="467"/>
        <v>3.9916627907481715E-5</v>
      </c>
      <c r="F851" s="47">
        <f t="shared" si="467"/>
        <v>2.8494798713095003E-4</v>
      </c>
      <c r="G851" s="47">
        <f t="shared" si="467"/>
        <v>3.8910200518598408E-5</v>
      </c>
      <c r="H851" s="47">
        <f t="shared" si="467"/>
        <v>8.5371984334172405E-5</v>
      </c>
      <c r="I851" s="47">
        <f t="shared" si="467"/>
        <v>3.3890059835729877E-4</v>
      </c>
      <c r="J851" s="47">
        <f t="shared" si="467"/>
        <v>-1.4503519151262402E-4</v>
      </c>
      <c r="K851" s="47">
        <f t="shared" si="467"/>
        <v>2.843233557323745E-4</v>
      </c>
      <c r="L851" s="47">
        <f t="shared" si="467"/>
        <v>1.7530182359068354E-3</v>
      </c>
      <c r="M851" s="47">
        <f t="shared" si="467"/>
        <v>-2.1071703961840949E-4</v>
      </c>
      <c r="N851" s="47">
        <f t="shared" si="467"/>
        <v>-1.383020864329573E-3</v>
      </c>
      <c r="O851" s="47">
        <f t="shared" si="467"/>
        <v>-2.0678385904564139E-4</v>
      </c>
      <c r="P851" s="47">
        <f t="shared" si="467"/>
        <v>2.731524088295192E-5</v>
      </c>
      <c r="Q851" s="47">
        <f t="shared" si="467"/>
        <v>-5.0123705271613048E-4</v>
      </c>
      <c r="R851" s="47">
        <f t="shared" si="467"/>
        <v>-7.197444485830594E-5</v>
      </c>
      <c r="S851" s="47">
        <f t="shared" si="467"/>
        <v>-1.7227626783044401E-5</v>
      </c>
      <c r="T851" s="47">
        <f t="shared" si="467"/>
        <v>-4.4534110747273484E-5</v>
      </c>
      <c r="U851" s="47">
        <f t="shared" si="467"/>
        <v>-4.7767539899147672E-5</v>
      </c>
      <c r="V851" s="47">
        <f t="shared" si="467"/>
        <v>-1.045966420864604E-3</v>
      </c>
      <c r="W851" s="47">
        <f t="shared" si="467"/>
        <v>1.1173356246500808E-4</v>
      </c>
      <c r="X851" s="52">
        <f t="shared" si="467"/>
        <v>1.2882811551188434E-2</v>
      </c>
      <c r="Y851" s="47">
        <f t="shared" si="467"/>
        <v>1.9975959821525699E-6</v>
      </c>
      <c r="Z851" s="39"/>
    </row>
    <row r="852" spans="1:26" x14ac:dyDescent="0.2">
      <c r="A852" s="46" t="s">
        <v>30</v>
      </c>
      <c r="B852" s="87">
        <f t="shared" si="446"/>
        <v>0</v>
      </c>
      <c r="C852" s="47">
        <f t="shared" ref="C852:Y852" si="468">C689</f>
        <v>1.7097935892514229E-5</v>
      </c>
      <c r="D852" s="47">
        <f t="shared" si="468"/>
        <v>4.3343736401038321E-5</v>
      </c>
      <c r="E852" s="47">
        <f t="shared" si="468"/>
        <v>2.0171449879367863E-5</v>
      </c>
      <c r="F852" s="47">
        <f t="shared" si="468"/>
        <v>3.3793393177677576E-5</v>
      </c>
      <c r="G852" s="47">
        <f t="shared" si="468"/>
        <v>5.6766456524592921E-5</v>
      </c>
      <c r="H852" s="47">
        <f t="shared" si="468"/>
        <v>2.8986340938747157E-5</v>
      </c>
      <c r="I852" s="47">
        <f t="shared" si="468"/>
        <v>6.6481534340414501E-5</v>
      </c>
      <c r="J852" s="47">
        <f t="shared" si="468"/>
        <v>2.3316523542186693E-5</v>
      </c>
      <c r="K852" s="47">
        <f t="shared" si="468"/>
        <v>1.6213793433879324E-7</v>
      </c>
      <c r="L852" s="47">
        <f t="shared" si="468"/>
        <v>-7.4124503752080913E-6</v>
      </c>
      <c r="M852" s="47">
        <f t="shared" si="468"/>
        <v>3.760871120055063E-5</v>
      </c>
      <c r="N852" s="47">
        <f t="shared" si="468"/>
        <v>1.6288497027229236E-5</v>
      </c>
      <c r="O852" s="47">
        <f t="shared" si="468"/>
        <v>2.1976403576344928E-5</v>
      </c>
      <c r="P852" s="47">
        <f t="shared" si="468"/>
        <v>2.8111771529238489E-5</v>
      </c>
      <c r="Q852" s="47">
        <f t="shared" si="468"/>
        <v>-7.00318988156425E-5</v>
      </c>
      <c r="R852" s="47">
        <f t="shared" si="468"/>
        <v>8.4759684209651548E-5</v>
      </c>
      <c r="S852" s="47">
        <f t="shared" si="468"/>
        <v>2.3757623506607449E-5</v>
      </c>
      <c r="T852" s="47">
        <f t="shared" si="468"/>
        <v>7.7005885739706676E-5</v>
      </c>
      <c r="U852" s="47">
        <f t="shared" si="468"/>
        <v>3.8012300115768982E-5</v>
      </c>
      <c r="V852" s="47">
        <f t="shared" si="468"/>
        <v>3.0949870091148563E-5</v>
      </c>
      <c r="W852" s="47">
        <f t="shared" si="468"/>
        <v>7.7435381416341334E-8</v>
      </c>
      <c r="X852" s="47">
        <f t="shared" si="468"/>
        <v>1.9975959821525699E-6</v>
      </c>
      <c r="Y852" s="52">
        <f t="shared" si="468"/>
        <v>8.1019780882623149E-5</v>
      </c>
      <c r="Z852" s="39"/>
    </row>
    <row r="853" spans="1:26" x14ac:dyDescent="0.2">
      <c r="A853" s="89"/>
      <c r="B853" s="97"/>
    </row>
    <row r="854" spans="1:26" x14ac:dyDescent="0.2">
      <c r="B854" s="19" t="s">
        <v>8</v>
      </c>
      <c r="C854" s="19" t="s">
        <v>9</v>
      </c>
      <c r="D854" s="19" t="s">
        <v>10</v>
      </c>
      <c r="E854" s="19" t="s">
        <v>11</v>
      </c>
      <c r="F854" s="19" t="s">
        <v>12</v>
      </c>
      <c r="G854" s="19" t="s">
        <v>13</v>
      </c>
      <c r="H854" s="19" t="s">
        <v>14</v>
      </c>
      <c r="I854" s="19" t="s">
        <v>15</v>
      </c>
      <c r="J854" s="19" t="s">
        <v>16</v>
      </c>
      <c r="K854" s="19" t="s">
        <v>17</v>
      </c>
      <c r="L854" s="19" t="s">
        <v>18</v>
      </c>
      <c r="M854" s="19" t="s">
        <v>19</v>
      </c>
      <c r="N854" s="19" t="s">
        <v>20</v>
      </c>
      <c r="O854" s="19" t="s">
        <v>21</v>
      </c>
      <c r="P854" s="19" t="s">
        <v>22</v>
      </c>
      <c r="Q854" s="19" t="s">
        <v>23</v>
      </c>
      <c r="R854" s="19" t="s">
        <v>24</v>
      </c>
      <c r="S854" s="19" t="s">
        <v>25</v>
      </c>
      <c r="T854" s="19" t="s">
        <v>26</v>
      </c>
      <c r="U854" s="19" t="s">
        <v>27</v>
      </c>
      <c r="V854" s="19" t="s">
        <v>28</v>
      </c>
      <c r="W854" s="19" t="s">
        <v>29</v>
      </c>
      <c r="X854" s="19" t="s">
        <v>30</v>
      </c>
      <c r="Y854" s="39"/>
    </row>
    <row r="855" spans="1:26" x14ac:dyDescent="0.2">
      <c r="A855" s="46" t="s">
        <v>8</v>
      </c>
      <c r="B855" s="52">
        <f>$B830*C$666*C830</f>
        <v>0</v>
      </c>
      <c r="C855" s="47">
        <f t="shared" ref="C855:C877" si="469">$B830*D$666*D830</f>
        <v>0</v>
      </c>
      <c r="D855" s="47">
        <f t="shared" ref="D855:D877" si="470">$B830*E$666*E830</f>
        <v>0</v>
      </c>
      <c r="E855" s="47">
        <f t="shared" ref="E855:E877" si="471">$B830*F$666*F830</f>
        <v>0</v>
      </c>
      <c r="F855" s="47">
        <f t="shared" ref="F855:F877" si="472">$B830*G$666*G830</f>
        <v>0</v>
      </c>
      <c r="G855" s="47">
        <f t="shared" ref="G855:G877" si="473">$B830*H$666*H830</f>
        <v>0</v>
      </c>
      <c r="H855" s="47">
        <f t="shared" ref="H855:H877" si="474">$B830*I$666*I830</f>
        <v>0</v>
      </c>
      <c r="I855" s="47">
        <f t="shared" ref="I855:I877" si="475">$B830*J$666*J830</f>
        <v>0</v>
      </c>
      <c r="J855" s="47">
        <f t="shared" ref="J855:J877" si="476">$B830*K$666*K830</f>
        <v>0</v>
      </c>
      <c r="K855" s="47">
        <f t="shared" ref="K855:K877" si="477">$B830*L$666*L830</f>
        <v>0</v>
      </c>
      <c r="L855" s="47">
        <f t="shared" ref="L855:L877" si="478">$B830*M$666*M830</f>
        <v>0</v>
      </c>
      <c r="M855" s="47">
        <f t="shared" ref="M855:M877" si="479">$B830*N$666*N830</f>
        <v>0</v>
      </c>
      <c r="N855" s="47">
        <f t="shared" ref="N855:N877" si="480">$B830*O$666*O830</f>
        <v>0</v>
      </c>
      <c r="O855" s="47">
        <f t="shared" ref="O855:O877" si="481">$B830*P$666*P830</f>
        <v>0</v>
      </c>
      <c r="P855" s="47">
        <f t="shared" ref="P855:P877" si="482">$B830*Q$666*Q830</f>
        <v>0</v>
      </c>
      <c r="Q855" s="47">
        <f t="shared" ref="Q855:Q877" si="483">$B830*R$666*R830</f>
        <v>0</v>
      </c>
      <c r="R855" s="47">
        <f t="shared" ref="R855:R877" si="484">$B830*S$666*S830</f>
        <v>0</v>
      </c>
      <c r="S855" s="47">
        <f t="shared" ref="S855:S877" si="485">$B830*T$666*T830</f>
        <v>0</v>
      </c>
      <c r="T855" s="47">
        <f t="shared" ref="T855:T877" si="486">$B830*U$666*U830</f>
        <v>0</v>
      </c>
      <c r="U855" s="47">
        <f t="shared" ref="U855:U877" si="487">$B830*V$666*V830</f>
        <v>0</v>
      </c>
      <c r="V855" s="47">
        <f t="shared" ref="V855:V877" si="488">$B830*W$666*W830</f>
        <v>0</v>
      </c>
      <c r="W855" s="47">
        <f t="shared" ref="W855:W877" si="489">$B830*X$666*X830</f>
        <v>0</v>
      </c>
      <c r="X855" s="47">
        <f t="shared" ref="X855:X877" si="490">$B830*Y$666*Y830</f>
        <v>0</v>
      </c>
      <c r="Y855" s="39"/>
    </row>
    <row r="856" spans="1:26" x14ac:dyDescent="0.2">
      <c r="A856" s="46" t="s">
        <v>9</v>
      </c>
      <c r="B856" s="47">
        <f t="shared" ref="B856:B877" si="491">$B831*C$666*C831</f>
        <v>1.0130044604990124E-7</v>
      </c>
      <c r="C856" s="52">
        <f t="shared" si="469"/>
        <v>-1.0566023563726312E-7</v>
      </c>
      <c r="D856" s="47">
        <f t="shared" si="470"/>
        <v>-3.8947636944595204E-10</v>
      </c>
      <c r="E856" s="47">
        <f t="shared" si="471"/>
        <v>-1.3171200699815655E-8</v>
      </c>
      <c r="F856" s="47">
        <f t="shared" si="472"/>
        <v>-8.6687070345906726E-8</v>
      </c>
      <c r="G856" s="47">
        <f t="shared" si="473"/>
        <v>3.6909175538851374E-8</v>
      </c>
      <c r="H856" s="47">
        <f t="shared" si="474"/>
        <v>1.7291568639962814E-8</v>
      </c>
      <c r="I856" s="47">
        <f t="shared" si="475"/>
        <v>4.0404914275456149E-8</v>
      </c>
      <c r="J856" s="47">
        <f t="shared" si="476"/>
        <v>1.5206037646261372E-8</v>
      </c>
      <c r="K856" s="47">
        <f t="shared" si="477"/>
        <v>6.4395963285063947E-9</v>
      </c>
      <c r="L856" s="47">
        <f t="shared" si="478"/>
        <v>3.7491029148611547E-8</v>
      </c>
      <c r="M856" s="47">
        <f t="shared" si="479"/>
        <v>1.7504644353448581E-8</v>
      </c>
      <c r="N856" s="47">
        <f t="shared" si="480"/>
        <v>3.7709228077112209E-8</v>
      </c>
      <c r="O856" s="47">
        <f t="shared" si="481"/>
        <v>2.1944990471610626E-8</v>
      </c>
      <c r="P856" s="47">
        <f t="shared" si="482"/>
        <v>1.7070795535985077E-8</v>
      </c>
      <c r="Q856" s="47">
        <f t="shared" si="483"/>
        <v>-1.7969230227994006E-8</v>
      </c>
      <c r="R856" s="47">
        <f t="shared" si="484"/>
        <v>3.7640802918539511E-8</v>
      </c>
      <c r="S856" s="47">
        <f t="shared" si="485"/>
        <v>-5.7736313016432134E-8</v>
      </c>
      <c r="T856" s="47">
        <f t="shared" si="486"/>
        <v>5.8953257927435585E-9</v>
      </c>
      <c r="U856" s="47">
        <f t="shared" si="487"/>
        <v>5.3218629606088525E-9</v>
      </c>
      <c r="V856" s="47">
        <f t="shared" si="488"/>
        <v>7.7593362043413656E-8</v>
      </c>
      <c r="W856" s="47">
        <f t="shared" si="489"/>
        <v>1.4683731393586205E-8</v>
      </c>
      <c r="X856" s="47">
        <f t="shared" si="490"/>
        <v>1.9003096569699702E-7</v>
      </c>
      <c r="Y856" s="39"/>
      <c r="Z856" s="39"/>
    </row>
    <row r="857" spans="1:26" x14ac:dyDescent="0.2">
      <c r="A857" s="46" t="s">
        <v>10</v>
      </c>
      <c r="B857" s="47">
        <f t="shared" si="491"/>
        <v>4.0424136703957963E-7</v>
      </c>
      <c r="C857" s="47">
        <f t="shared" si="469"/>
        <v>9.1535833599694388E-10</v>
      </c>
      <c r="D857" s="52">
        <f t="shared" si="470"/>
        <v>3.2278696216732331E-6</v>
      </c>
      <c r="E857" s="47">
        <f t="shared" si="471"/>
        <v>-2.6616264032460076E-8</v>
      </c>
      <c r="F857" s="47">
        <f t="shared" si="472"/>
        <v>-1.2826993607178049E-7</v>
      </c>
      <c r="G857" s="47">
        <f t="shared" si="473"/>
        <v>1.1375925639584192E-7</v>
      </c>
      <c r="H857" s="47">
        <f t="shared" si="474"/>
        <v>8.4447365916666522E-8</v>
      </c>
      <c r="I857" s="47">
        <f t="shared" si="475"/>
        <v>-8.6870787997656799E-8</v>
      </c>
      <c r="J857" s="47">
        <f t="shared" si="476"/>
        <v>-3.6321121223409208E-8</v>
      </c>
      <c r="K857" s="47">
        <f t="shared" si="477"/>
        <v>-1.4765573786759667E-8</v>
      </c>
      <c r="L857" s="47">
        <f t="shared" si="478"/>
        <v>1.6590543762562454E-8</v>
      </c>
      <c r="M857" s="47">
        <f t="shared" si="479"/>
        <v>1.9635310571451046E-8</v>
      </c>
      <c r="N857" s="47">
        <f t="shared" si="480"/>
        <v>4.4986107373650156E-8</v>
      </c>
      <c r="O857" s="47">
        <f t="shared" si="481"/>
        <v>8.6492917236621111E-8</v>
      </c>
      <c r="P857" s="47">
        <f t="shared" si="482"/>
        <v>2.1785802786954585E-7</v>
      </c>
      <c r="Q857" s="47">
        <f t="shared" si="483"/>
        <v>-2.8611998659074891E-7</v>
      </c>
      <c r="R857" s="47">
        <f t="shared" si="484"/>
        <v>9.1596526999411419E-8</v>
      </c>
      <c r="S857" s="47">
        <f t="shared" si="485"/>
        <v>-1.5195135711184388E-7</v>
      </c>
      <c r="T857" s="47">
        <f t="shared" si="486"/>
        <v>1.5329242509585724E-7</v>
      </c>
      <c r="U857" s="47">
        <f t="shared" si="487"/>
        <v>7.9300942571992076E-9</v>
      </c>
      <c r="V857" s="47">
        <f t="shared" si="488"/>
        <v>-5.7567439291821507E-7</v>
      </c>
      <c r="W857" s="47">
        <f t="shared" si="489"/>
        <v>1.5917766632122708E-8</v>
      </c>
      <c r="X857" s="47">
        <f t="shared" si="490"/>
        <v>8.8901417882683032E-7</v>
      </c>
      <c r="Y857" s="39"/>
      <c r="Z857" s="39"/>
    </row>
    <row r="858" spans="1:26" x14ac:dyDescent="0.2">
      <c r="A858" s="46" t="s">
        <v>11</v>
      </c>
      <c r="B858" s="47">
        <f t="shared" si="491"/>
        <v>0</v>
      </c>
      <c r="C858" s="47">
        <f t="shared" si="469"/>
        <v>0</v>
      </c>
      <c r="D858" s="47">
        <f t="shared" si="470"/>
        <v>0</v>
      </c>
      <c r="E858" s="52">
        <f t="shared" si="471"/>
        <v>0</v>
      </c>
      <c r="F858" s="47">
        <f t="shared" si="472"/>
        <v>0</v>
      </c>
      <c r="G858" s="47">
        <f t="shared" si="473"/>
        <v>0</v>
      </c>
      <c r="H858" s="47">
        <f t="shared" si="474"/>
        <v>0</v>
      </c>
      <c r="I858" s="47">
        <f t="shared" si="475"/>
        <v>0</v>
      </c>
      <c r="J858" s="47">
        <f t="shared" si="476"/>
        <v>0</v>
      </c>
      <c r="K858" s="47">
        <f t="shared" si="477"/>
        <v>0</v>
      </c>
      <c r="L858" s="47">
        <f t="shared" si="478"/>
        <v>0</v>
      </c>
      <c r="M858" s="47">
        <f t="shared" si="479"/>
        <v>0</v>
      </c>
      <c r="N858" s="47">
        <f t="shared" si="480"/>
        <v>0</v>
      </c>
      <c r="O858" s="47">
        <f t="shared" si="481"/>
        <v>0</v>
      </c>
      <c r="P858" s="47">
        <f t="shared" si="482"/>
        <v>0</v>
      </c>
      <c r="Q858" s="47">
        <f t="shared" si="483"/>
        <v>0</v>
      </c>
      <c r="R858" s="47">
        <f t="shared" si="484"/>
        <v>0</v>
      </c>
      <c r="S858" s="47">
        <f t="shared" si="485"/>
        <v>0</v>
      </c>
      <c r="T858" s="47">
        <f t="shared" si="486"/>
        <v>0</v>
      </c>
      <c r="U858" s="47">
        <f t="shared" si="487"/>
        <v>0</v>
      </c>
      <c r="V858" s="47">
        <f t="shared" si="488"/>
        <v>0</v>
      </c>
      <c r="W858" s="47">
        <f t="shared" si="489"/>
        <v>0</v>
      </c>
      <c r="X858" s="47">
        <f t="shared" si="490"/>
        <v>0</v>
      </c>
      <c r="Y858" s="39"/>
      <c r="Z858" s="39"/>
    </row>
    <row r="859" spans="1:26" x14ac:dyDescent="0.2">
      <c r="A859" s="46" t="s">
        <v>12</v>
      </c>
      <c r="B859" s="47">
        <f t="shared" si="491"/>
        <v>0</v>
      </c>
      <c r="C859" s="47">
        <f t="shared" si="469"/>
        <v>0</v>
      </c>
      <c r="D859" s="47">
        <f t="shared" si="470"/>
        <v>0</v>
      </c>
      <c r="E859" s="47">
        <f t="shared" si="471"/>
        <v>0</v>
      </c>
      <c r="F859" s="52">
        <f t="shared" si="472"/>
        <v>0</v>
      </c>
      <c r="G859" s="47">
        <f t="shared" si="473"/>
        <v>0</v>
      </c>
      <c r="H859" s="47">
        <f t="shared" si="474"/>
        <v>0</v>
      </c>
      <c r="I859" s="47">
        <f t="shared" si="475"/>
        <v>0</v>
      </c>
      <c r="J859" s="47">
        <f t="shared" si="476"/>
        <v>0</v>
      </c>
      <c r="K859" s="47">
        <f t="shared" si="477"/>
        <v>0</v>
      </c>
      <c r="L859" s="47">
        <f t="shared" si="478"/>
        <v>0</v>
      </c>
      <c r="M859" s="47">
        <f t="shared" si="479"/>
        <v>0</v>
      </c>
      <c r="N859" s="47">
        <f t="shared" si="480"/>
        <v>0</v>
      </c>
      <c r="O859" s="47">
        <f t="shared" si="481"/>
        <v>0</v>
      </c>
      <c r="P859" s="47">
        <f t="shared" si="482"/>
        <v>0</v>
      </c>
      <c r="Q859" s="47">
        <f t="shared" si="483"/>
        <v>0</v>
      </c>
      <c r="R859" s="47">
        <f t="shared" si="484"/>
        <v>0</v>
      </c>
      <c r="S859" s="47">
        <f t="shared" si="485"/>
        <v>0</v>
      </c>
      <c r="T859" s="47">
        <f t="shared" si="486"/>
        <v>0</v>
      </c>
      <c r="U859" s="47">
        <f t="shared" si="487"/>
        <v>0</v>
      </c>
      <c r="V859" s="47">
        <f t="shared" si="488"/>
        <v>0</v>
      </c>
      <c r="W859" s="47">
        <f t="shared" si="489"/>
        <v>0</v>
      </c>
      <c r="X859" s="47">
        <f t="shared" si="490"/>
        <v>0</v>
      </c>
      <c r="Y859" s="39"/>
      <c r="Z859" s="39"/>
    </row>
    <row r="860" spans="1:26" x14ac:dyDescent="0.2">
      <c r="A860" s="46" t="s">
        <v>13</v>
      </c>
      <c r="B860" s="47">
        <f t="shared" si="491"/>
        <v>0</v>
      </c>
      <c r="C860" s="47">
        <f t="shared" si="469"/>
        <v>0</v>
      </c>
      <c r="D860" s="47">
        <f t="shared" si="470"/>
        <v>0</v>
      </c>
      <c r="E860" s="47">
        <f t="shared" si="471"/>
        <v>0</v>
      </c>
      <c r="F860" s="47">
        <f t="shared" si="472"/>
        <v>0</v>
      </c>
      <c r="G860" s="52">
        <f t="shared" si="473"/>
        <v>0</v>
      </c>
      <c r="H860" s="47">
        <f t="shared" si="474"/>
        <v>0</v>
      </c>
      <c r="I860" s="47">
        <f t="shared" si="475"/>
        <v>0</v>
      </c>
      <c r="J860" s="47">
        <f t="shared" si="476"/>
        <v>0</v>
      </c>
      <c r="K860" s="47">
        <f t="shared" si="477"/>
        <v>0</v>
      </c>
      <c r="L860" s="47">
        <f t="shared" si="478"/>
        <v>0</v>
      </c>
      <c r="M860" s="47">
        <f t="shared" si="479"/>
        <v>0</v>
      </c>
      <c r="N860" s="47">
        <f t="shared" si="480"/>
        <v>0</v>
      </c>
      <c r="O860" s="47">
        <f t="shared" si="481"/>
        <v>0</v>
      </c>
      <c r="P860" s="47">
        <f t="shared" si="482"/>
        <v>0</v>
      </c>
      <c r="Q860" s="47">
        <f t="shared" si="483"/>
        <v>0</v>
      </c>
      <c r="R860" s="47">
        <f t="shared" si="484"/>
        <v>0</v>
      </c>
      <c r="S860" s="47">
        <f t="shared" si="485"/>
        <v>0</v>
      </c>
      <c r="T860" s="47">
        <f t="shared" si="486"/>
        <v>0</v>
      </c>
      <c r="U860" s="47">
        <f t="shared" si="487"/>
        <v>0</v>
      </c>
      <c r="V860" s="47">
        <f t="shared" si="488"/>
        <v>0</v>
      </c>
      <c r="W860" s="47">
        <f t="shared" si="489"/>
        <v>0</v>
      </c>
      <c r="X860" s="47">
        <f t="shared" si="490"/>
        <v>0</v>
      </c>
      <c r="Y860" s="39"/>
      <c r="Z860" s="39"/>
    </row>
    <row r="861" spans="1:26" x14ac:dyDescent="0.2">
      <c r="A861" s="46" t="s">
        <v>14</v>
      </c>
      <c r="B861" s="47">
        <f t="shared" si="491"/>
        <v>2.8873914023493638E-6</v>
      </c>
      <c r="C861" s="47">
        <f t="shared" si="469"/>
        <v>-5.4828656323053025E-7</v>
      </c>
      <c r="D861" s="47">
        <f t="shared" si="470"/>
        <v>1.139329361185425E-6</v>
      </c>
      <c r="E861" s="47">
        <f t="shared" si="471"/>
        <v>-2.5956461662408942E-7</v>
      </c>
      <c r="F861" s="47">
        <f t="shared" si="472"/>
        <v>-2.4810961091775106E-6</v>
      </c>
      <c r="G861" s="47">
        <f t="shared" si="473"/>
        <v>9.5462355876687149E-7</v>
      </c>
      <c r="H861" s="52">
        <f t="shared" si="474"/>
        <v>4.0830184434295759E-6</v>
      </c>
      <c r="I861" s="47">
        <f t="shared" si="475"/>
        <v>1.0510908773047837E-6</v>
      </c>
      <c r="J861" s="47">
        <f t="shared" si="476"/>
        <v>3.5904589266529142E-8</v>
      </c>
      <c r="K861" s="47">
        <f t="shared" si="477"/>
        <v>1.9646051516675531E-7</v>
      </c>
      <c r="L861" s="47">
        <f t="shared" si="478"/>
        <v>9.2154594756408456E-7</v>
      </c>
      <c r="M861" s="47">
        <f t="shared" si="479"/>
        <v>2.9216536545188135E-7</v>
      </c>
      <c r="N861" s="47">
        <f t="shared" si="480"/>
        <v>1.055975733179033E-6</v>
      </c>
      <c r="O861" s="47">
        <f t="shared" si="481"/>
        <v>6.0968237358250707E-7</v>
      </c>
      <c r="P861" s="47">
        <f t="shared" si="482"/>
        <v>-3.6837758474093174E-7</v>
      </c>
      <c r="Q861" s="47">
        <f t="shared" si="483"/>
        <v>-1.56575217014106E-6</v>
      </c>
      <c r="R861" s="47">
        <f t="shared" si="484"/>
        <v>-5.0600570057631469E-7</v>
      </c>
      <c r="S861" s="47">
        <f t="shared" si="485"/>
        <v>-1.3694962262969404E-6</v>
      </c>
      <c r="T861" s="47">
        <f t="shared" si="486"/>
        <v>5.5437406484770176E-7</v>
      </c>
      <c r="U861" s="47">
        <f t="shared" si="487"/>
        <v>-3.3551730160763728E-7</v>
      </c>
      <c r="V861" s="47">
        <f t="shared" si="488"/>
        <v>-1.1061295492413136E-6</v>
      </c>
      <c r="W861" s="47">
        <f t="shared" si="489"/>
        <v>3.7751452408234552E-7</v>
      </c>
      <c r="X861" s="47">
        <f t="shared" si="490"/>
        <v>8.184754319006822E-6</v>
      </c>
      <c r="Y861" s="39"/>
      <c r="Z861" s="39"/>
    </row>
    <row r="862" spans="1:26" x14ac:dyDescent="0.2">
      <c r="A862" s="46" t="s">
        <v>15</v>
      </c>
      <c r="B862" s="47">
        <f t="shared" si="491"/>
        <v>0</v>
      </c>
      <c r="C862" s="47">
        <f t="shared" si="469"/>
        <v>0</v>
      </c>
      <c r="D862" s="47">
        <f t="shared" si="470"/>
        <v>0</v>
      </c>
      <c r="E862" s="47">
        <f t="shared" si="471"/>
        <v>0</v>
      </c>
      <c r="F862" s="47">
        <f t="shared" si="472"/>
        <v>0</v>
      </c>
      <c r="G862" s="47">
        <f t="shared" si="473"/>
        <v>0</v>
      </c>
      <c r="H862" s="47">
        <f t="shared" si="474"/>
        <v>0</v>
      </c>
      <c r="I862" s="52">
        <f t="shared" si="475"/>
        <v>0</v>
      </c>
      <c r="J862" s="47">
        <f t="shared" si="476"/>
        <v>0</v>
      </c>
      <c r="K862" s="47">
        <f t="shared" si="477"/>
        <v>0</v>
      </c>
      <c r="L862" s="47">
        <f t="shared" si="478"/>
        <v>0</v>
      </c>
      <c r="M862" s="47">
        <f t="shared" si="479"/>
        <v>0</v>
      </c>
      <c r="N862" s="47">
        <f t="shared" si="480"/>
        <v>0</v>
      </c>
      <c r="O862" s="47">
        <f t="shared" si="481"/>
        <v>0</v>
      </c>
      <c r="P862" s="47">
        <f t="shared" si="482"/>
        <v>0</v>
      </c>
      <c r="Q862" s="47">
        <f t="shared" si="483"/>
        <v>0</v>
      </c>
      <c r="R862" s="47">
        <f t="shared" si="484"/>
        <v>0</v>
      </c>
      <c r="S862" s="47">
        <f t="shared" si="485"/>
        <v>0</v>
      </c>
      <c r="T862" s="47">
        <f t="shared" si="486"/>
        <v>0</v>
      </c>
      <c r="U862" s="47">
        <f t="shared" si="487"/>
        <v>0</v>
      </c>
      <c r="V862" s="47">
        <f t="shared" si="488"/>
        <v>0</v>
      </c>
      <c r="W862" s="47">
        <f t="shared" si="489"/>
        <v>0</v>
      </c>
      <c r="X862" s="47">
        <f t="shared" si="490"/>
        <v>0</v>
      </c>
      <c r="Y862" s="39"/>
      <c r="Z862" s="39"/>
    </row>
    <row r="863" spans="1:26" x14ac:dyDescent="0.2">
      <c r="A863" s="46" t="s">
        <v>16</v>
      </c>
      <c r="B863" s="47">
        <f t="shared" si="491"/>
        <v>7.3106210382705678E-7</v>
      </c>
      <c r="C863" s="47">
        <f t="shared" si="469"/>
        <v>-2.1614594368254991E-7</v>
      </c>
      <c r="D863" s="47">
        <f t="shared" si="470"/>
        <v>-2.1967480374377446E-7</v>
      </c>
      <c r="E863" s="47">
        <f t="shared" si="471"/>
        <v>-1.3156889452894197E-7</v>
      </c>
      <c r="F863" s="47">
        <f t="shared" si="472"/>
        <v>-8.1557448595223423E-8</v>
      </c>
      <c r="G863" s="47">
        <f t="shared" si="473"/>
        <v>-1.7065759253750929E-7</v>
      </c>
      <c r="H863" s="47">
        <f t="shared" si="474"/>
        <v>1.609562263815933E-8</v>
      </c>
      <c r="I863" s="47">
        <f t="shared" si="475"/>
        <v>2.2934858520765988E-8</v>
      </c>
      <c r="J863" s="52">
        <f t="shared" si="476"/>
        <v>4.6233007142492667E-6</v>
      </c>
      <c r="K863" s="47">
        <f t="shared" si="477"/>
        <v>-8.1742823007547857E-8</v>
      </c>
      <c r="L863" s="47">
        <f t="shared" si="478"/>
        <v>2.7608854669036462E-7</v>
      </c>
      <c r="M863" s="47">
        <f t="shared" si="479"/>
        <v>-3.2232612528539338E-7</v>
      </c>
      <c r="N863" s="47">
        <f t="shared" si="480"/>
        <v>3.6241826373893321E-7</v>
      </c>
      <c r="O863" s="47">
        <f t="shared" si="481"/>
        <v>1.9908873382091998E-7</v>
      </c>
      <c r="P863" s="47">
        <f t="shared" si="482"/>
        <v>-1.0529395096926933E-6</v>
      </c>
      <c r="Q863" s="47">
        <f t="shared" si="483"/>
        <v>-5.1496907171799015E-8</v>
      </c>
      <c r="R863" s="47">
        <f t="shared" si="484"/>
        <v>2.7636660146208118E-7</v>
      </c>
      <c r="S863" s="47">
        <f t="shared" si="485"/>
        <v>-2.712650416694306E-8</v>
      </c>
      <c r="T863" s="47">
        <f t="shared" si="486"/>
        <v>-3.278473471932634E-7</v>
      </c>
      <c r="U863" s="47">
        <f t="shared" si="487"/>
        <v>-2.4905532138886266E-7</v>
      </c>
      <c r="V863" s="47">
        <f t="shared" si="488"/>
        <v>5.3829306147397002E-7</v>
      </c>
      <c r="W863" s="47">
        <f t="shared" si="489"/>
        <v>8.2949347069525389E-8</v>
      </c>
      <c r="X863" s="47">
        <f t="shared" si="490"/>
        <v>5.2279130495820762E-9</v>
      </c>
      <c r="Y863" s="39"/>
      <c r="Z863" s="39"/>
    </row>
    <row r="864" spans="1:26" x14ac:dyDescent="0.2">
      <c r="A864" s="46" t="s">
        <v>17</v>
      </c>
      <c r="B864" s="47">
        <f t="shared" si="491"/>
        <v>3.3055571573688667E-7</v>
      </c>
      <c r="C864" s="47">
        <f t="shared" si="469"/>
        <v>-1.6380930405052019E-7</v>
      </c>
      <c r="D864" s="47">
        <f t="shared" si="470"/>
        <v>-1.598159870491933E-7</v>
      </c>
      <c r="E864" s="47">
        <f t="shared" si="471"/>
        <v>-4.5797971450102441E-8</v>
      </c>
      <c r="F864" s="47">
        <f t="shared" si="472"/>
        <v>-2.7414976731937484E-7</v>
      </c>
      <c r="G864" s="47">
        <f t="shared" si="473"/>
        <v>1.3781353534034141E-7</v>
      </c>
      <c r="H864" s="47">
        <f t="shared" si="474"/>
        <v>1.5760935429379855E-7</v>
      </c>
      <c r="I864" s="47">
        <f t="shared" si="475"/>
        <v>3.5523464024818106E-7</v>
      </c>
      <c r="J864" s="47">
        <f t="shared" si="476"/>
        <v>-1.4628457181373568E-7</v>
      </c>
      <c r="K864" s="52">
        <f t="shared" si="477"/>
        <v>9.8764564599162545E-7</v>
      </c>
      <c r="L864" s="47">
        <f t="shared" si="478"/>
        <v>-3.5982556524702794E-8</v>
      </c>
      <c r="M864" s="47">
        <f t="shared" si="479"/>
        <v>1.5166431957418674E-7</v>
      </c>
      <c r="N864" s="47">
        <f t="shared" si="480"/>
        <v>-1.1581097992394417E-7</v>
      </c>
      <c r="O864" s="47">
        <f t="shared" si="481"/>
        <v>1.5547123502331978E-7</v>
      </c>
      <c r="P864" s="47">
        <f t="shared" si="482"/>
        <v>-2.4391208397368799E-7</v>
      </c>
      <c r="Q864" s="47">
        <f t="shared" si="483"/>
        <v>-1.3928310181937561E-7</v>
      </c>
      <c r="R864" s="47">
        <f t="shared" si="484"/>
        <v>-1.2770976212722782E-8</v>
      </c>
      <c r="S864" s="47">
        <f t="shared" si="485"/>
        <v>-2.7060314413501263E-7</v>
      </c>
      <c r="T864" s="47">
        <f t="shared" si="486"/>
        <v>3.8385990360805887E-7</v>
      </c>
      <c r="U864" s="47">
        <f t="shared" si="487"/>
        <v>1.116689207835274E-8</v>
      </c>
      <c r="V864" s="47">
        <f t="shared" si="488"/>
        <v>1.5817272743037442E-6</v>
      </c>
      <c r="W864" s="47">
        <f t="shared" si="489"/>
        <v>3.5510967707926196E-7</v>
      </c>
      <c r="X864" s="47">
        <f t="shared" si="490"/>
        <v>-1.6595149029039149E-7</v>
      </c>
      <c r="Y864" s="39"/>
      <c r="Z864" s="39"/>
    </row>
    <row r="865" spans="1:26" x14ac:dyDescent="0.2">
      <c r="A865" s="46" t="s">
        <v>18</v>
      </c>
      <c r="B865" s="47">
        <f t="shared" si="491"/>
        <v>1.3725815865949643E-6</v>
      </c>
      <c r="C865" s="47">
        <f t="shared" si="469"/>
        <v>-2.5787979984211199E-7</v>
      </c>
      <c r="D865" s="47">
        <f t="shared" si="470"/>
        <v>4.8555737490009804E-8</v>
      </c>
      <c r="E865" s="47">
        <f t="shared" si="471"/>
        <v>-1.1659865888068267E-7</v>
      </c>
      <c r="F865" s="47">
        <f t="shared" si="472"/>
        <v>-1.2830328785109403E-6</v>
      </c>
      <c r="G865" s="47">
        <f t="shared" si="473"/>
        <v>3.1662564569645847E-7</v>
      </c>
      <c r="H865" s="47">
        <f t="shared" si="474"/>
        <v>1.9990964414204377E-7</v>
      </c>
      <c r="I865" s="47">
        <f t="shared" si="475"/>
        <v>2.0812190999425707E-7</v>
      </c>
      <c r="J865" s="47">
        <f t="shared" si="476"/>
        <v>1.3360026652648994E-7</v>
      </c>
      <c r="K865" s="47">
        <f t="shared" si="477"/>
        <v>-9.7297584228854199E-9</v>
      </c>
      <c r="L865" s="52">
        <f t="shared" si="478"/>
        <v>2.4344052098239188E-6</v>
      </c>
      <c r="M865" s="47">
        <f t="shared" si="479"/>
        <v>1.3287978618651527E-10</v>
      </c>
      <c r="N865" s="47">
        <f t="shared" si="480"/>
        <v>3.8061367641879221E-7</v>
      </c>
      <c r="O865" s="47">
        <f t="shared" si="481"/>
        <v>2.7844459504122651E-7</v>
      </c>
      <c r="P865" s="47">
        <f t="shared" si="482"/>
        <v>-8.9043328364302052E-8</v>
      </c>
      <c r="Q865" s="47">
        <f t="shared" si="483"/>
        <v>-5.0378440229885011E-8</v>
      </c>
      <c r="R865" s="47">
        <f t="shared" si="484"/>
        <v>3.8108594097117729E-7</v>
      </c>
      <c r="S865" s="47">
        <f t="shared" si="485"/>
        <v>-4.5925557098579586E-7</v>
      </c>
      <c r="T865" s="47">
        <f t="shared" si="486"/>
        <v>1.1729740727400645E-7</v>
      </c>
      <c r="U865" s="47">
        <f t="shared" si="487"/>
        <v>-1.0795792317208029E-7</v>
      </c>
      <c r="V865" s="47">
        <f t="shared" si="488"/>
        <v>5.3832136016132989E-7</v>
      </c>
      <c r="W865" s="47">
        <f t="shared" si="489"/>
        <v>-1.5396399584162768E-7</v>
      </c>
      <c r="X865" s="47">
        <f t="shared" si="490"/>
        <v>3.0370451830482597E-6</v>
      </c>
      <c r="Y865" s="39"/>
      <c r="Z865" s="39"/>
    </row>
    <row r="866" spans="1:26" x14ac:dyDescent="0.2">
      <c r="A866" s="46" t="s">
        <v>19</v>
      </c>
      <c r="B866" s="47">
        <f t="shared" si="491"/>
        <v>-1.0594640725336527E-6</v>
      </c>
      <c r="C866" s="47">
        <f t="shared" si="469"/>
        <v>-2.0666660080613479E-7</v>
      </c>
      <c r="D866" s="47">
        <f t="shared" si="470"/>
        <v>9.8638112197032472E-8</v>
      </c>
      <c r="E866" s="47">
        <f t="shared" si="471"/>
        <v>1.354578754975E-7</v>
      </c>
      <c r="F866" s="47">
        <f t="shared" si="472"/>
        <v>5.0717361952158945E-7</v>
      </c>
      <c r="G866" s="47">
        <f t="shared" si="473"/>
        <v>2.9133781952190125E-7</v>
      </c>
      <c r="H866" s="47">
        <f t="shared" si="474"/>
        <v>1.0878587931982314E-7</v>
      </c>
      <c r="I866" s="47">
        <f t="shared" si="475"/>
        <v>1.8123322928379705E-8</v>
      </c>
      <c r="J866" s="47">
        <f t="shared" si="476"/>
        <v>-2.6772041158963692E-7</v>
      </c>
      <c r="K866" s="47">
        <f t="shared" si="477"/>
        <v>7.0391546183005234E-8</v>
      </c>
      <c r="L866" s="47">
        <f t="shared" si="478"/>
        <v>2.2807934822866063E-10</v>
      </c>
      <c r="M866" s="52">
        <f t="shared" si="479"/>
        <v>4.7155171087608802E-6</v>
      </c>
      <c r="N866" s="47">
        <f t="shared" si="480"/>
        <v>3.5917447326334422E-8</v>
      </c>
      <c r="O866" s="47">
        <f t="shared" si="481"/>
        <v>-9.4345511379404946E-8</v>
      </c>
      <c r="P866" s="47">
        <f t="shared" si="482"/>
        <v>-2.0038083911934771E-7</v>
      </c>
      <c r="Q866" s="47">
        <f t="shared" si="483"/>
        <v>-5.3649143983228043E-7</v>
      </c>
      <c r="R866" s="47">
        <f t="shared" si="484"/>
        <v>-7.6406023956211435E-7</v>
      </c>
      <c r="S866" s="47">
        <f t="shared" si="485"/>
        <v>-8.8692844734603067E-9</v>
      </c>
      <c r="T866" s="47">
        <f t="shared" si="486"/>
        <v>-1.8003555813274732E-7</v>
      </c>
      <c r="U866" s="47">
        <f t="shared" si="487"/>
        <v>-1.9430938324916034E-7</v>
      </c>
      <c r="V866" s="47">
        <f t="shared" si="488"/>
        <v>1.0958366050284551E-6</v>
      </c>
      <c r="W866" s="47">
        <f t="shared" si="489"/>
        <v>-2.6043677835919801E-7</v>
      </c>
      <c r="X866" s="47">
        <f t="shared" si="490"/>
        <v>3.3899858065064946E-7</v>
      </c>
      <c r="Y866" s="39"/>
      <c r="Z866" s="39"/>
    </row>
    <row r="867" spans="1:26" x14ac:dyDescent="0.2">
      <c r="A867" s="46" t="s">
        <v>20</v>
      </c>
      <c r="B867" s="47">
        <f t="shared" si="491"/>
        <v>0</v>
      </c>
      <c r="C867" s="47">
        <f t="shared" si="469"/>
        <v>0</v>
      </c>
      <c r="D867" s="47">
        <f t="shared" si="470"/>
        <v>0</v>
      </c>
      <c r="E867" s="47">
        <f t="shared" si="471"/>
        <v>0</v>
      </c>
      <c r="F867" s="47">
        <f t="shared" si="472"/>
        <v>0</v>
      </c>
      <c r="G867" s="47">
        <f t="shared" si="473"/>
        <v>0</v>
      </c>
      <c r="H867" s="47">
        <f t="shared" si="474"/>
        <v>0</v>
      </c>
      <c r="I867" s="47">
        <f t="shared" si="475"/>
        <v>0</v>
      </c>
      <c r="J867" s="47">
        <f t="shared" si="476"/>
        <v>0</v>
      </c>
      <c r="K867" s="47">
        <f t="shared" si="477"/>
        <v>0</v>
      </c>
      <c r="L867" s="47">
        <f t="shared" si="478"/>
        <v>0</v>
      </c>
      <c r="M867" s="47">
        <f t="shared" si="479"/>
        <v>0</v>
      </c>
      <c r="N867" s="52">
        <f t="shared" si="480"/>
        <v>0</v>
      </c>
      <c r="O867" s="47">
        <f t="shared" si="481"/>
        <v>0</v>
      </c>
      <c r="P867" s="47">
        <f t="shared" si="482"/>
        <v>0</v>
      </c>
      <c r="Q867" s="47">
        <f t="shared" si="483"/>
        <v>0</v>
      </c>
      <c r="R867" s="47">
        <f t="shared" si="484"/>
        <v>0</v>
      </c>
      <c r="S867" s="47">
        <f t="shared" si="485"/>
        <v>0</v>
      </c>
      <c r="T867" s="47">
        <f t="shared" si="486"/>
        <v>0</v>
      </c>
      <c r="U867" s="47">
        <f t="shared" si="487"/>
        <v>0</v>
      </c>
      <c r="V867" s="47">
        <f t="shared" si="488"/>
        <v>0</v>
      </c>
      <c r="W867" s="47">
        <f t="shared" si="489"/>
        <v>0</v>
      </c>
      <c r="X867" s="47">
        <f t="shared" si="490"/>
        <v>0</v>
      </c>
      <c r="Z867" s="39"/>
    </row>
    <row r="868" spans="1:26" x14ac:dyDescent="0.2">
      <c r="A868" s="46" t="s">
        <v>21</v>
      </c>
      <c r="B868" s="47">
        <f t="shared" si="491"/>
        <v>0</v>
      </c>
      <c r="C868" s="47">
        <f t="shared" si="469"/>
        <v>0</v>
      </c>
      <c r="D868" s="47">
        <f t="shared" si="470"/>
        <v>0</v>
      </c>
      <c r="E868" s="47">
        <f t="shared" si="471"/>
        <v>0</v>
      </c>
      <c r="F868" s="47">
        <f t="shared" si="472"/>
        <v>0</v>
      </c>
      <c r="G868" s="47">
        <f t="shared" si="473"/>
        <v>0</v>
      </c>
      <c r="H868" s="47">
        <f t="shared" si="474"/>
        <v>0</v>
      </c>
      <c r="I868" s="47">
        <f t="shared" si="475"/>
        <v>0</v>
      </c>
      <c r="J868" s="47">
        <f t="shared" si="476"/>
        <v>0</v>
      </c>
      <c r="K868" s="47">
        <f t="shared" si="477"/>
        <v>0</v>
      </c>
      <c r="L868" s="47">
        <f t="shared" si="478"/>
        <v>0</v>
      </c>
      <c r="M868" s="47">
        <f t="shared" si="479"/>
        <v>0</v>
      </c>
      <c r="N868" s="47">
        <f t="shared" si="480"/>
        <v>0</v>
      </c>
      <c r="O868" s="52">
        <f t="shared" si="481"/>
        <v>0</v>
      </c>
      <c r="P868" s="47">
        <f t="shared" si="482"/>
        <v>0</v>
      </c>
      <c r="Q868" s="47">
        <f t="shared" si="483"/>
        <v>0</v>
      </c>
      <c r="R868" s="47">
        <f t="shared" si="484"/>
        <v>0</v>
      </c>
      <c r="S868" s="47">
        <f t="shared" si="485"/>
        <v>0</v>
      </c>
      <c r="T868" s="47">
        <f t="shared" si="486"/>
        <v>0</v>
      </c>
      <c r="U868" s="47">
        <f t="shared" si="487"/>
        <v>0</v>
      </c>
      <c r="V868" s="47">
        <f t="shared" si="488"/>
        <v>0</v>
      </c>
      <c r="W868" s="47">
        <f t="shared" si="489"/>
        <v>0</v>
      </c>
      <c r="X868" s="47">
        <f t="shared" si="490"/>
        <v>0</v>
      </c>
      <c r="Z868" s="39"/>
    </row>
    <row r="869" spans="1:26" x14ac:dyDescent="0.2">
      <c r="A869" s="46" t="s">
        <v>22</v>
      </c>
      <c r="B869" s="47">
        <f t="shared" si="491"/>
        <v>8.0707125036366531E-7</v>
      </c>
      <c r="C869" s="47">
        <f t="shared" si="469"/>
        <v>-1.3512450690356419E-7</v>
      </c>
      <c r="D869" s="47">
        <f t="shared" si="470"/>
        <v>7.3374288249271269E-7</v>
      </c>
      <c r="E869" s="47">
        <f t="shared" si="471"/>
        <v>-1.996034448793753E-8</v>
      </c>
      <c r="F869" s="47">
        <f t="shared" si="472"/>
        <v>-1.3053411288036285E-7</v>
      </c>
      <c r="G869" s="47">
        <f t="shared" si="473"/>
        <v>9.8032774149046461E-8</v>
      </c>
      <c r="H869" s="47">
        <f t="shared" si="474"/>
        <v>-9.1960293300520872E-8</v>
      </c>
      <c r="I869" s="47">
        <f t="shared" si="475"/>
        <v>1.2363116135628223E-7</v>
      </c>
      <c r="J869" s="47">
        <f t="shared" si="476"/>
        <v>-5.8634436428483558E-7</v>
      </c>
      <c r="K869" s="47">
        <f t="shared" si="477"/>
        <v>-7.5898598613781098E-8</v>
      </c>
      <c r="L869" s="47">
        <f t="shared" si="478"/>
        <v>-1.0246883165379201E-7</v>
      </c>
      <c r="M869" s="47">
        <f t="shared" si="479"/>
        <v>-1.3434439366001874E-7</v>
      </c>
      <c r="N869" s="47">
        <f t="shared" si="480"/>
        <v>1.4603525584318223E-7</v>
      </c>
      <c r="O869" s="47">
        <f t="shared" si="481"/>
        <v>6.8459853699829502E-8</v>
      </c>
      <c r="P869" s="52">
        <f t="shared" si="482"/>
        <v>3.5616522103469716E-6</v>
      </c>
      <c r="Q869" s="47">
        <f t="shared" si="483"/>
        <v>5.3164073480948344E-8</v>
      </c>
      <c r="R869" s="47">
        <f t="shared" si="484"/>
        <v>5.2526169063770307E-7</v>
      </c>
      <c r="S869" s="47">
        <f t="shared" si="485"/>
        <v>-2.0130582413831017E-7</v>
      </c>
      <c r="T869" s="47">
        <f t="shared" si="486"/>
        <v>2.6273807582652674E-7</v>
      </c>
      <c r="U869" s="47">
        <f t="shared" si="487"/>
        <v>2.0200165437655448E-7</v>
      </c>
      <c r="V869" s="47">
        <f t="shared" si="488"/>
        <v>2.2320952335966325E-7</v>
      </c>
      <c r="W869" s="47">
        <f t="shared" si="489"/>
        <v>-1.3398509044089076E-7</v>
      </c>
      <c r="X869" s="47">
        <f t="shared" si="490"/>
        <v>-2.0689618959302696E-6</v>
      </c>
      <c r="Z869" s="39"/>
    </row>
    <row r="870" spans="1:26" x14ac:dyDescent="0.2">
      <c r="A870" s="46" t="s">
        <v>23</v>
      </c>
      <c r="B870" s="47">
        <f t="shared" si="491"/>
        <v>1.366908687726267E-7</v>
      </c>
      <c r="C870" s="47">
        <f t="shared" si="469"/>
        <v>-7.2430359653863986E-8</v>
      </c>
      <c r="D870" s="47">
        <f t="shared" si="470"/>
        <v>4.9071500363338034E-7</v>
      </c>
      <c r="E870" s="47">
        <f t="shared" si="471"/>
        <v>1.0459327645109029E-8</v>
      </c>
      <c r="F870" s="47">
        <f t="shared" si="472"/>
        <v>2.3067719143946068E-8</v>
      </c>
      <c r="G870" s="47">
        <f t="shared" si="473"/>
        <v>8.8966217237376401E-8</v>
      </c>
      <c r="H870" s="47">
        <f t="shared" si="474"/>
        <v>1.9904028327397356E-7</v>
      </c>
      <c r="I870" s="47">
        <f t="shared" si="475"/>
        <v>-4.1439948093206065E-8</v>
      </c>
      <c r="J870" s="47">
        <f t="shared" si="476"/>
        <v>1.4602973160918829E-8</v>
      </c>
      <c r="K870" s="47">
        <f t="shared" si="477"/>
        <v>2.2070373225414342E-8</v>
      </c>
      <c r="L870" s="47">
        <f t="shared" si="478"/>
        <v>2.9522010036411056E-8</v>
      </c>
      <c r="M870" s="47">
        <f t="shared" si="479"/>
        <v>1.8316266785292302E-7</v>
      </c>
      <c r="N870" s="47">
        <f t="shared" si="480"/>
        <v>2.0622523612779463E-7</v>
      </c>
      <c r="O870" s="47">
        <f t="shared" si="481"/>
        <v>9.9081507673245925E-8</v>
      </c>
      <c r="P870" s="47">
        <f t="shared" si="482"/>
        <v>-2.7072543284709284E-8</v>
      </c>
      <c r="Q870" s="52">
        <f t="shared" si="483"/>
        <v>-1.4108518650068153E-6</v>
      </c>
      <c r="R870" s="47">
        <f t="shared" si="484"/>
        <v>6.2933479066144911E-8</v>
      </c>
      <c r="S870" s="47">
        <f t="shared" si="485"/>
        <v>-7.8576400726887409E-8</v>
      </c>
      <c r="T870" s="47">
        <f t="shared" si="486"/>
        <v>1.2832881943240308E-7</v>
      </c>
      <c r="U870" s="47">
        <f t="shared" si="487"/>
        <v>-1.118938139863125E-7</v>
      </c>
      <c r="V870" s="47">
        <f t="shared" si="488"/>
        <v>5.4499373646508982E-7</v>
      </c>
      <c r="W870" s="47">
        <f t="shared" si="489"/>
        <v>-5.858544599029661E-9</v>
      </c>
      <c r="X870" s="47">
        <f t="shared" si="490"/>
        <v>7.6250734422425109E-7</v>
      </c>
      <c r="Z870" s="39"/>
    </row>
    <row r="871" spans="1:26" x14ac:dyDescent="0.2">
      <c r="A871" s="46" t="s">
        <v>24</v>
      </c>
      <c r="B871" s="47">
        <f t="shared" si="491"/>
        <v>2.2275158962516432E-6</v>
      </c>
      <c r="C871" s="47">
        <f t="shared" si="469"/>
        <v>-3.3824307696937958E-7</v>
      </c>
      <c r="D871" s="47">
        <f t="shared" si="470"/>
        <v>3.5021844613542299E-7</v>
      </c>
      <c r="E871" s="47">
        <f t="shared" si="471"/>
        <v>-7.6012456542218327E-8</v>
      </c>
      <c r="F871" s="47">
        <f t="shared" si="472"/>
        <v>-7.2178200191466488E-7</v>
      </c>
      <c r="G871" s="47">
        <f t="shared" si="473"/>
        <v>2.5657454880249374E-7</v>
      </c>
      <c r="H871" s="47">
        <f t="shared" si="474"/>
        <v>-1.434010189504744E-7</v>
      </c>
      <c r="I871" s="47">
        <f t="shared" si="475"/>
        <v>-7.693554746794434E-9</v>
      </c>
      <c r="J871" s="47">
        <f t="shared" si="476"/>
        <v>1.7471273693951389E-7</v>
      </c>
      <c r="K871" s="47">
        <f t="shared" si="477"/>
        <v>-4.5114298883988469E-9</v>
      </c>
      <c r="L871" s="47">
        <f t="shared" si="478"/>
        <v>4.9785514815232073E-7</v>
      </c>
      <c r="M871" s="47">
        <f t="shared" si="479"/>
        <v>-5.8154139379205826E-7</v>
      </c>
      <c r="N871" s="47">
        <f t="shared" si="480"/>
        <v>4.6627732069223057E-7</v>
      </c>
      <c r="O871" s="47">
        <f t="shared" si="481"/>
        <v>2.5062996901978876E-7</v>
      </c>
      <c r="P871" s="47">
        <f t="shared" si="482"/>
        <v>5.9630081546941148E-7</v>
      </c>
      <c r="Q871" s="47">
        <f t="shared" si="483"/>
        <v>-1.4030094939504466E-7</v>
      </c>
      <c r="R871" s="52">
        <f t="shared" si="484"/>
        <v>5.5598753505879218E-6</v>
      </c>
      <c r="S871" s="47">
        <f t="shared" si="485"/>
        <v>-5.0536692080902269E-7</v>
      </c>
      <c r="T871" s="47">
        <f t="shared" si="486"/>
        <v>1.8270243313459715E-8</v>
      </c>
      <c r="U871" s="47">
        <f t="shared" si="487"/>
        <v>1.5311785189917283E-7</v>
      </c>
      <c r="V871" s="47">
        <f t="shared" si="488"/>
        <v>-1.557213705157276E-6</v>
      </c>
      <c r="W871" s="47">
        <f t="shared" si="489"/>
        <v>-1.35471385629804E-8</v>
      </c>
      <c r="X871" s="47">
        <f t="shared" si="490"/>
        <v>2.0647543907631729E-6</v>
      </c>
      <c r="Z871" s="39"/>
    </row>
    <row r="872" spans="1:26" x14ac:dyDescent="0.2">
      <c r="A872" s="46" t="s">
        <v>25</v>
      </c>
      <c r="B872" s="47">
        <f t="shared" si="491"/>
        <v>3.8076289896595729E-6</v>
      </c>
      <c r="C872" s="47">
        <f t="shared" si="469"/>
        <v>-7.044342659231598E-7</v>
      </c>
      <c r="D872" s="47">
        <f t="shared" si="470"/>
        <v>7.8883465505815326E-7</v>
      </c>
      <c r="E872" s="47">
        <f t="shared" si="471"/>
        <v>-2.6657427389084506E-7</v>
      </c>
      <c r="F872" s="47">
        <f t="shared" si="472"/>
        <v>-3.0493140578979136E-6</v>
      </c>
      <c r="G872" s="47">
        <f t="shared" si="473"/>
        <v>9.3745288568163812E-7</v>
      </c>
      <c r="H872" s="47">
        <f t="shared" si="474"/>
        <v>5.2696170605202031E-7</v>
      </c>
      <c r="I872" s="47">
        <f t="shared" si="475"/>
        <v>1.6856461406233842E-6</v>
      </c>
      <c r="J872" s="47">
        <f t="shared" si="476"/>
        <v>2.3283819680611137E-8</v>
      </c>
      <c r="K872" s="47">
        <f t="shared" si="477"/>
        <v>1.2979092981415831E-7</v>
      </c>
      <c r="L872" s="47">
        <f t="shared" si="478"/>
        <v>8.1462155502588898E-7</v>
      </c>
      <c r="M872" s="47">
        <f t="shared" si="479"/>
        <v>9.1656444503984702E-9</v>
      </c>
      <c r="N872" s="47">
        <f t="shared" si="480"/>
        <v>7.2507442345440874E-7</v>
      </c>
      <c r="O872" s="47">
        <f t="shared" si="481"/>
        <v>1.0567016181252251E-6</v>
      </c>
      <c r="P872" s="47">
        <f t="shared" si="482"/>
        <v>3.102897324700029E-7</v>
      </c>
      <c r="Q872" s="47">
        <f t="shared" si="483"/>
        <v>-2.378441036830047E-7</v>
      </c>
      <c r="R872" s="47">
        <f t="shared" si="484"/>
        <v>6.8616442898124904E-7</v>
      </c>
      <c r="S872" s="52">
        <f t="shared" si="485"/>
        <v>-4.6829420261695449E-6</v>
      </c>
      <c r="T872" s="47">
        <f t="shared" si="486"/>
        <v>6.5168198378684016E-7</v>
      </c>
      <c r="U872" s="47">
        <f t="shared" si="487"/>
        <v>2.541313568906851E-8</v>
      </c>
      <c r="V872" s="47">
        <f t="shared" si="488"/>
        <v>-1.4627182633135191E-6</v>
      </c>
      <c r="W872" s="47">
        <f t="shared" si="489"/>
        <v>-5.2488118471254156E-8</v>
      </c>
      <c r="X872" s="47">
        <f t="shared" si="490"/>
        <v>1.0030796627503298E-5</v>
      </c>
      <c r="Z872" s="39"/>
    </row>
    <row r="873" spans="1:26" x14ac:dyDescent="0.2">
      <c r="A873" s="46" t="s">
        <v>26</v>
      </c>
      <c r="B873" s="47">
        <f t="shared" si="491"/>
        <v>1.3377532410131232E-7</v>
      </c>
      <c r="C873" s="47">
        <f t="shared" si="469"/>
        <v>-1.6196094265685491E-8</v>
      </c>
      <c r="D873" s="47">
        <f t="shared" si="470"/>
        <v>1.7918974534986657E-7</v>
      </c>
      <c r="E873" s="47">
        <f t="shared" si="471"/>
        <v>-2.604185479872903E-8</v>
      </c>
      <c r="F873" s="47">
        <f t="shared" si="472"/>
        <v>-1.3971612201610217E-7</v>
      </c>
      <c r="G873" s="47">
        <f t="shared" si="473"/>
        <v>5.7552072543355285E-8</v>
      </c>
      <c r="H873" s="47">
        <f t="shared" si="474"/>
        <v>4.8032166949177474E-8</v>
      </c>
      <c r="I873" s="47">
        <f t="shared" si="475"/>
        <v>1.9508307629688477E-7</v>
      </c>
      <c r="J873" s="47">
        <f t="shared" si="476"/>
        <v>-6.3364079598453599E-8</v>
      </c>
      <c r="K873" s="47">
        <f t="shared" si="477"/>
        <v>4.145675587621536E-8</v>
      </c>
      <c r="L873" s="47">
        <f t="shared" si="478"/>
        <v>4.6849065857162398E-8</v>
      </c>
      <c r="M873" s="47">
        <f t="shared" si="479"/>
        <v>-4.1893222650878369E-8</v>
      </c>
      <c r="N873" s="47">
        <f t="shared" si="480"/>
        <v>1.0470657497194893E-7</v>
      </c>
      <c r="O873" s="47">
        <f t="shared" si="481"/>
        <v>1.065330754225156E-7</v>
      </c>
      <c r="P873" s="47">
        <f t="shared" si="482"/>
        <v>9.1189563923350048E-8</v>
      </c>
      <c r="Q873" s="47">
        <f t="shared" si="483"/>
        <v>-8.7465244735960413E-8</v>
      </c>
      <c r="R873" s="47">
        <f t="shared" si="484"/>
        <v>5.5856893535983281E-9</v>
      </c>
      <c r="S873" s="47">
        <f t="shared" si="485"/>
        <v>-1.4673941172874888E-7</v>
      </c>
      <c r="T873" s="52">
        <f t="shared" si="486"/>
        <v>7.3238161065289073E-7</v>
      </c>
      <c r="U873" s="47">
        <f t="shared" si="487"/>
        <v>-1.0590875302026978E-9</v>
      </c>
      <c r="V873" s="47">
        <f t="shared" si="488"/>
        <v>-5.3618851801700896E-7</v>
      </c>
      <c r="W873" s="47">
        <f t="shared" si="489"/>
        <v>-5.6649167288194925E-9</v>
      </c>
      <c r="X873" s="47">
        <f t="shared" si="490"/>
        <v>4.9822795224742575E-7</v>
      </c>
      <c r="Z873" s="39"/>
    </row>
    <row r="874" spans="1:26" x14ac:dyDescent="0.2">
      <c r="A874" s="46" t="s">
        <v>27</v>
      </c>
      <c r="B874" s="47">
        <f t="shared" si="491"/>
        <v>-6.475770100716036E-7</v>
      </c>
      <c r="C874" s="47">
        <f t="shared" si="469"/>
        <v>-8.224306239663635E-8</v>
      </c>
      <c r="D874" s="47">
        <f t="shared" si="470"/>
        <v>5.2143947710826549E-8</v>
      </c>
      <c r="E874" s="47">
        <f t="shared" si="471"/>
        <v>-1.8973822083321031E-8</v>
      </c>
      <c r="F874" s="47">
        <f t="shared" si="472"/>
        <v>2.2723272345888675E-7</v>
      </c>
      <c r="G874" s="47">
        <f t="shared" si="473"/>
        <v>-9.2305140470189746E-8</v>
      </c>
      <c r="H874" s="47">
        <f t="shared" si="474"/>
        <v>-1.6352241657739218E-7</v>
      </c>
      <c r="I874" s="47">
        <f t="shared" si="475"/>
        <v>4.4274218056985002E-8</v>
      </c>
      <c r="J874" s="47">
        <f t="shared" si="476"/>
        <v>-2.7076989914968193E-7</v>
      </c>
      <c r="K874" s="47">
        <f t="shared" si="477"/>
        <v>6.7840335025200575E-9</v>
      </c>
      <c r="L874" s="47">
        <f t="shared" si="478"/>
        <v>-2.4254936678672811E-7</v>
      </c>
      <c r="M874" s="47">
        <f t="shared" si="479"/>
        <v>-2.543386457880075E-7</v>
      </c>
      <c r="N874" s="47">
        <f t="shared" si="480"/>
        <v>2.5563776343876711E-7</v>
      </c>
      <c r="O874" s="47">
        <f t="shared" si="481"/>
        <v>1.4744794349757097E-7</v>
      </c>
      <c r="P874" s="47">
        <f t="shared" si="482"/>
        <v>3.9437570319131615E-7</v>
      </c>
      <c r="Q874" s="47">
        <f t="shared" si="483"/>
        <v>4.2899328559542958E-7</v>
      </c>
      <c r="R874" s="47">
        <f t="shared" si="484"/>
        <v>2.6332456553800509E-7</v>
      </c>
      <c r="S874" s="47">
        <f t="shared" si="485"/>
        <v>-3.2188624233226469E-8</v>
      </c>
      <c r="T874" s="47">
        <f t="shared" si="486"/>
        <v>-5.9575124065349787E-9</v>
      </c>
      <c r="U874" s="52">
        <f t="shared" si="487"/>
        <v>3.3504210985645371E-6</v>
      </c>
      <c r="V874" s="47">
        <f t="shared" si="488"/>
        <v>-6.0046381137732599E-7</v>
      </c>
      <c r="W874" s="47">
        <f t="shared" si="489"/>
        <v>-2.0079405061582171E-7</v>
      </c>
      <c r="X874" s="47">
        <f t="shared" si="490"/>
        <v>6.5665191229720538E-7</v>
      </c>
      <c r="Z874" s="39"/>
    </row>
    <row r="875" spans="1:26" x14ac:dyDescent="0.2">
      <c r="A875" s="46" t="s">
        <v>28</v>
      </c>
      <c r="B875" s="47">
        <f t="shared" si="491"/>
        <v>-1.260132847571006E-9</v>
      </c>
      <c r="C875" s="47">
        <f t="shared" si="469"/>
        <v>-2.5327752606233554E-8</v>
      </c>
      <c r="D875" s="47">
        <f t="shared" si="470"/>
        <v>-7.9953774210336363E-8</v>
      </c>
      <c r="E875" s="47">
        <f t="shared" si="471"/>
        <v>-1.3594652812996204E-8</v>
      </c>
      <c r="F875" s="47">
        <f t="shared" si="472"/>
        <v>3.3767211615750496E-9</v>
      </c>
      <c r="G875" s="47">
        <f t="shared" si="473"/>
        <v>1.8893792126305887E-8</v>
      </c>
      <c r="H875" s="47">
        <f t="shared" si="474"/>
        <v>-1.1386883308234352E-8</v>
      </c>
      <c r="I875" s="47">
        <f t="shared" si="475"/>
        <v>7.8932351721615397E-9</v>
      </c>
      <c r="J875" s="47">
        <f t="shared" si="476"/>
        <v>1.23611773982748E-8</v>
      </c>
      <c r="K875" s="47">
        <f t="shared" si="477"/>
        <v>2.0296622203270717E-8</v>
      </c>
      <c r="L875" s="47">
        <f t="shared" si="478"/>
        <v>2.554604871503858E-8</v>
      </c>
      <c r="M875" s="47">
        <f t="shared" si="479"/>
        <v>3.0297087709054663E-8</v>
      </c>
      <c r="N875" s="47">
        <f t="shared" si="480"/>
        <v>-4.7478697014300223E-8</v>
      </c>
      <c r="O875" s="47">
        <f t="shared" si="481"/>
        <v>2.3318614190560814E-11</v>
      </c>
      <c r="P875" s="47">
        <f t="shared" si="482"/>
        <v>9.2045899100151227E-9</v>
      </c>
      <c r="Q875" s="47">
        <f t="shared" si="483"/>
        <v>-4.4133912336298227E-8</v>
      </c>
      <c r="R875" s="47">
        <f t="shared" si="484"/>
        <v>-5.6565322222538406E-8</v>
      </c>
      <c r="S875" s="47">
        <f t="shared" si="485"/>
        <v>3.9132837831683401E-8</v>
      </c>
      <c r="T875" s="47">
        <f t="shared" si="486"/>
        <v>-6.3706993494747395E-8</v>
      </c>
      <c r="U875" s="47">
        <f t="shared" si="487"/>
        <v>-1.2683039297065133E-8</v>
      </c>
      <c r="V875" s="52">
        <f t="shared" si="488"/>
        <v>1.6156634562841599E-6</v>
      </c>
      <c r="W875" s="47">
        <f t="shared" si="489"/>
        <v>1.7454244492503966E-8</v>
      </c>
      <c r="X875" s="47">
        <f t="shared" si="490"/>
        <v>1.3369037318590966E-9</v>
      </c>
      <c r="Z875" s="39"/>
    </row>
    <row r="876" spans="1:26" x14ac:dyDescent="0.2">
      <c r="A876" s="46" t="s">
        <v>29</v>
      </c>
      <c r="B876" s="47">
        <f t="shared" si="491"/>
        <v>1.6627270725215122E-7</v>
      </c>
      <c r="C876" s="47">
        <f t="shared" si="469"/>
        <v>-1.1653019013777676E-7</v>
      </c>
      <c r="D876" s="47">
        <f t="shared" si="470"/>
        <v>5.3749462919257503E-8</v>
      </c>
      <c r="E876" s="47">
        <f t="shared" si="471"/>
        <v>-6.6037953429617414E-8</v>
      </c>
      <c r="F876" s="47">
        <f t="shared" si="472"/>
        <v>-5.0321563878033554E-8</v>
      </c>
      <c r="G876" s="47">
        <f t="shared" si="473"/>
        <v>4.9827089415554508E-8</v>
      </c>
      <c r="H876" s="47">
        <f t="shared" si="474"/>
        <v>9.4484915418214694E-8</v>
      </c>
      <c r="I876" s="47">
        <f t="shared" si="475"/>
        <v>-2.0350650514461272E-7</v>
      </c>
      <c r="J876" s="47">
        <f t="shared" si="476"/>
        <v>4.6310979550488969E-8</v>
      </c>
      <c r="K876" s="47">
        <f t="shared" si="477"/>
        <v>1.1078593055131552E-7</v>
      </c>
      <c r="L876" s="47">
        <f t="shared" si="478"/>
        <v>-1.776361022719721E-7</v>
      </c>
      <c r="M876" s="47">
        <f t="shared" si="479"/>
        <v>-1.7506016488649115E-7</v>
      </c>
      <c r="N876" s="47">
        <f t="shared" si="480"/>
        <v>-7.6434570852565486E-8</v>
      </c>
      <c r="O876" s="47">
        <f t="shared" si="481"/>
        <v>1.3465568129848018E-8</v>
      </c>
      <c r="P876" s="47">
        <f t="shared" si="482"/>
        <v>-1.3433158400772938E-7</v>
      </c>
      <c r="Q876" s="47">
        <f t="shared" si="483"/>
        <v>1.1534548391117457E-8</v>
      </c>
      <c r="R876" s="47">
        <f t="shared" si="484"/>
        <v>-1.1964086903237249E-8</v>
      </c>
      <c r="S876" s="47">
        <f t="shared" si="485"/>
        <v>3.4140635600621898E-8</v>
      </c>
      <c r="T876" s="47">
        <f t="shared" si="486"/>
        <v>-1.6364135564031491E-8</v>
      </c>
      <c r="U876" s="47">
        <f t="shared" si="487"/>
        <v>-1.0311391546734181E-7</v>
      </c>
      <c r="V876" s="47">
        <f t="shared" si="488"/>
        <v>4.2435663121871505E-7</v>
      </c>
      <c r="W876" s="52">
        <f t="shared" si="489"/>
        <v>2.309715357275529E-6</v>
      </c>
      <c r="X876" s="47">
        <f t="shared" si="490"/>
        <v>3.9582092399001725E-8</v>
      </c>
      <c r="Z876" s="39"/>
    </row>
    <row r="877" spans="1:26" x14ac:dyDescent="0.2">
      <c r="A877" s="46" t="s">
        <v>30</v>
      </c>
      <c r="B877" s="47">
        <f t="shared" si="491"/>
        <v>0</v>
      </c>
      <c r="C877" s="47">
        <f t="shared" si="469"/>
        <v>0</v>
      </c>
      <c r="D877" s="47">
        <f t="shared" si="470"/>
        <v>0</v>
      </c>
      <c r="E877" s="47">
        <f t="shared" si="471"/>
        <v>0</v>
      </c>
      <c r="F877" s="47">
        <f t="shared" si="472"/>
        <v>0</v>
      </c>
      <c r="G877" s="47">
        <f t="shared" si="473"/>
        <v>0</v>
      </c>
      <c r="H877" s="47">
        <f t="shared" si="474"/>
        <v>0</v>
      </c>
      <c r="I877" s="47">
        <f t="shared" si="475"/>
        <v>0</v>
      </c>
      <c r="J877" s="47">
        <f t="shared" si="476"/>
        <v>0</v>
      </c>
      <c r="K877" s="47">
        <f t="shared" si="477"/>
        <v>0</v>
      </c>
      <c r="L877" s="47">
        <f t="shared" si="478"/>
        <v>0</v>
      </c>
      <c r="M877" s="47">
        <f t="shared" si="479"/>
        <v>0</v>
      </c>
      <c r="N877" s="47">
        <f t="shared" si="480"/>
        <v>0</v>
      </c>
      <c r="O877" s="47">
        <f t="shared" si="481"/>
        <v>0</v>
      </c>
      <c r="P877" s="47">
        <f t="shared" si="482"/>
        <v>0</v>
      </c>
      <c r="Q877" s="47">
        <f t="shared" si="483"/>
        <v>0</v>
      </c>
      <c r="R877" s="47">
        <f t="shared" si="484"/>
        <v>0</v>
      </c>
      <c r="S877" s="47">
        <f t="shared" si="485"/>
        <v>0</v>
      </c>
      <c r="T877" s="47">
        <f t="shared" si="486"/>
        <v>0</v>
      </c>
      <c r="U877" s="47">
        <f t="shared" si="487"/>
        <v>0</v>
      </c>
      <c r="V877" s="47">
        <f t="shared" si="488"/>
        <v>0</v>
      </c>
      <c r="W877" s="47">
        <f t="shared" si="489"/>
        <v>0</v>
      </c>
      <c r="X877" s="52">
        <f t="shared" si="490"/>
        <v>0</v>
      </c>
      <c r="Z877" s="39"/>
    </row>
    <row r="878" spans="1:26" x14ac:dyDescent="0.2">
      <c r="B878" s="85"/>
      <c r="Z878" s="39"/>
    </row>
    <row r="879" spans="1:26" x14ac:dyDescent="0.2">
      <c r="A879" s="91" t="s">
        <v>151</v>
      </c>
      <c r="B879" s="92">
        <f>SUM(B855:X877)</f>
        <v>6.8586477477015171E-5</v>
      </c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</row>
    <row r="880" spans="1:26" x14ac:dyDescent="0.2">
      <c r="A880" s="90" t="s">
        <v>152</v>
      </c>
      <c r="B880" s="93">
        <f>SQRT(B879)</f>
        <v>8.281695326261114E-3</v>
      </c>
      <c r="C880" s="10"/>
      <c r="D880" s="28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</row>
    <row r="881" spans="1:25" s="22" customFormat="1" x14ac:dyDescent="0.2">
      <c r="A881" s="110"/>
      <c r="B881" s="114"/>
      <c r="C881" s="115"/>
      <c r="D881" s="116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</row>
    <row r="882" spans="1:25" x14ac:dyDescent="0.2">
      <c r="B882" t="s">
        <v>86</v>
      </c>
      <c r="C882" t="s">
        <v>89</v>
      </c>
      <c r="D882" t="s">
        <v>189</v>
      </c>
      <c r="E882" t="s">
        <v>96</v>
      </c>
      <c r="F882" s="4">
        <v>60.700663615778836</v>
      </c>
      <c r="G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</row>
    <row r="883" spans="1:25" x14ac:dyDescent="0.2">
      <c r="A883" t="s">
        <v>90</v>
      </c>
      <c r="B883" s="120">
        <f>I826</f>
        <v>4.533272372223264E-3</v>
      </c>
      <c r="C883" s="120">
        <f>B880</f>
        <v>8.281695326261114E-3</v>
      </c>
      <c r="D883" s="76">
        <f>P991</f>
        <v>-2.2119004037186669</v>
      </c>
      <c r="E883" t="s">
        <v>182</v>
      </c>
      <c r="F883" s="121">
        <f>B883</f>
        <v>4.533272372223264E-3</v>
      </c>
      <c r="G883" s="10"/>
      <c r="H883" t="s">
        <v>95</v>
      </c>
      <c r="I883" s="124">
        <f>F885+F887*(F883-F885)</f>
        <v>4.7340674590611283E-3</v>
      </c>
      <c r="J883" t="s">
        <v>190</v>
      </c>
      <c r="K883" s="43">
        <f>F883-I883</f>
        <v>-2.007950868378643E-4</v>
      </c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</row>
    <row r="884" spans="1:25" x14ac:dyDescent="0.2">
      <c r="A884" t="s">
        <v>91</v>
      </c>
      <c r="B884" s="120">
        <f>C1047/365</f>
        <v>1.7808219178082192E-4</v>
      </c>
      <c r="C884" s="120">
        <v>0</v>
      </c>
      <c r="E884" s="55" t="s">
        <v>183</v>
      </c>
      <c r="F884" s="43">
        <f>C883</f>
        <v>8.281695326261114E-3</v>
      </c>
      <c r="G884" s="10"/>
      <c r="H884" s="55" t="s">
        <v>191</v>
      </c>
      <c r="I884" s="124">
        <f>F887*F884</f>
        <v>8.6635210705578638E-3</v>
      </c>
      <c r="J884" s="55" t="s">
        <v>192</v>
      </c>
      <c r="K884" s="43">
        <f>F884-I884</f>
        <v>-3.818257442967498E-4</v>
      </c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</row>
    <row r="885" spans="1:25" x14ac:dyDescent="0.2">
      <c r="A885" s="90"/>
      <c r="B885" s="93"/>
      <c r="C885" s="10"/>
      <c r="D885" s="28"/>
      <c r="E885" s="10" t="s">
        <v>112</v>
      </c>
      <c r="F885" s="43">
        <f>B884</f>
        <v>1.7808219178082192E-4</v>
      </c>
      <c r="G885" s="10"/>
      <c r="H885" t="s">
        <v>186</v>
      </c>
      <c r="I885" s="43">
        <f>I883-0.5*F882*I884^2</f>
        <v>2.4560748254209759E-3</v>
      </c>
      <c r="J885" s="10" t="s">
        <v>193</v>
      </c>
      <c r="K885" s="43">
        <f>ROUNDDOWN(SQRT(K883^2)+SQRT(K884^2),6)</f>
        <v>5.8200000000000005E-4</v>
      </c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</row>
    <row r="886" spans="1:25" x14ac:dyDescent="0.2">
      <c r="A886" s="90"/>
      <c r="B886" s="93" t="s">
        <v>93</v>
      </c>
      <c r="C886" s="117" t="s">
        <v>94</v>
      </c>
      <c r="D886" s="28"/>
      <c r="G886" s="10"/>
      <c r="J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</row>
    <row r="887" spans="1:25" x14ac:dyDescent="0.2">
      <c r="A887" s="90" t="s">
        <v>92</v>
      </c>
      <c r="B887" s="93">
        <f>(B884-B883)/(C884-C883)</f>
        <v>0.52588147823214515</v>
      </c>
      <c r="C887" s="117">
        <f>-((C884*(B884-B883)-B884*(C884-C883))/(C884-C883))</f>
        <v>1.7808219178082192E-4</v>
      </c>
      <c r="D887" s="28"/>
      <c r="E887" s="10" t="s">
        <v>184</v>
      </c>
      <c r="F887" s="124">
        <f>(F883-F885)/(F882*F884^2)</f>
        <v>1.0461047803927279</v>
      </c>
      <c r="G887" s="10"/>
      <c r="J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</row>
    <row r="888" spans="1:25" x14ac:dyDescent="0.2">
      <c r="A888" s="90"/>
      <c r="B888" s="93"/>
      <c r="C888" s="10"/>
      <c r="D888" s="28"/>
      <c r="E888" s="10" t="s">
        <v>185</v>
      </c>
      <c r="F888" s="124">
        <f>1-F887</f>
        <v>-4.6104780392727918E-2</v>
      </c>
      <c r="G888" s="10"/>
      <c r="H888" s="10"/>
      <c r="I888" s="10" t="s">
        <v>119</v>
      </c>
      <c r="J888" s="10">
        <v>0.15</v>
      </c>
      <c r="M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</row>
    <row r="889" spans="1:25" x14ac:dyDescent="0.2">
      <c r="A889" s="90"/>
      <c r="B889" s="4" t="s">
        <v>119</v>
      </c>
      <c r="C889" s="108">
        <v>5.0000000000000001E-3</v>
      </c>
      <c r="D889" s="28"/>
      <c r="I889" s="122" t="s">
        <v>92</v>
      </c>
      <c r="J889" s="122" t="s">
        <v>97</v>
      </c>
      <c r="L889" s="10"/>
      <c r="M889" s="10"/>
      <c r="P889" s="10"/>
      <c r="Q889" s="10"/>
      <c r="R889" s="10"/>
      <c r="S889" s="10"/>
      <c r="T889" s="10"/>
      <c r="U889" s="10"/>
      <c r="V889" s="10"/>
      <c r="W889" s="10"/>
      <c r="X889" s="10"/>
    </row>
    <row r="890" spans="1:25" x14ac:dyDescent="0.2">
      <c r="A890" s="20"/>
      <c r="B890" s="118" t="s">
        <v>93</v>
      </c>
      <c r="C890" s="119" t="s">
        <v>92</v>
      </c>
      <c r="E890" s="119" t="s">
        <v>97</v>
      </c>
      <c r="F890" s="123" t="s">
        <v>187</v>
      </c>
      <c r="G890" s="122" t="s">
        <v>95</v>
      </c>
      <c r="J890" s="43">
        <f>I885</f>
        <v>2.4560748254209759E-3</v>
      </c>
      <c r="L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</row>
    <row r="891" spans="1:25" x14ac:dyDescent="0.2">
      <c r="A891">
        <v>1</v>
      </c>
      <c r="B891" s="10">
        <v>0</v>
      </c>
      <c r="C891" s="121">
        <f>$B$887*B891+$C$887</f>
        <v>1.7808219178082192E-4</v>
      </c>
      <c r="E891" s="43">
        <f>I885</f>
        <v>2.4560748254209759E-3</v>
      </c>
      <c r="F891" s="10">
        <f t="shared" ref="F891:F913" si="492">B891</f>
        <v>0</v>
      </c>
      <c r="G891" s="43">
        <f t="shared" ref="G891:G913" si="493">E891+0.5*$F$882*F891^2</f>
        <v>2.4560748254209759E-3</v>
      </c>
      <c r="I891" s="10">
        <v>-0.5</v>
      </c>
      <c r="J891" s="47">
        <f t="dataTable" ref="J891:J913" dt2D="0" dtr="0" r1="F887"/>
        <v>-2.5199184856808353E-3</v>
      </c>
      <c r="L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</row>
    <row r="892" spans="1:25" x14ac:dyDescent="0.2">
      <c r="A892">
        <v>2</v>
      </c>
      <c r="B892" s="10">
        <f t="shared" ref="B892:B913" si="494">B891+$C$889</f>
        <v>5.0000000000000001E-3</v>
      </c>
      <c r="C892" s="121">
        <f t="shared" ref="C892:C913" si="495">$B$887*B892+$C$887</f>
        <v>2.8074895829415477E-3</v>
      </c>
      <c r="E892" s="43">
        <f>E891</f>
        <v>2.4560748254209759E-3</v>
      </c>
      <c r="F892" s="10">
        <f t="shared" si="492"/>
        <v>5.0000000000000001E-3</v>
      </c>
      <c r="G892" s="43">
        <f t="shared" si="493"/>
        <v>3.2148331206182114E-3</v>
      </c>
      <c r="I892" s="10">
        <f>I891+$J$888</f>
        <v>-0.35</v>
      </c>
      <c r="J892" s="47">
        <v>-1.6012331091218466E-3</v>
      </c>
      <c r="L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</row>
    <row r="893" spans="1:25" x14ac:dyDescent="0.2">
      <c r="A893">
        <v>3</v>
      </c>
      <c r="B893" s="10">
        <f t="shared" si="494"/>
        <v>0.01</v>
      </c>
      <c r="C893" s="121">
        <f t="shared" si="495"/>
        <v>5.4368969741022729E-3</v>
      </c>
      <c r="E893" s="43">
        <f t="shared" ref="E893:E913" si="496">E892</f>
        <v>2.4560748254209759E-3</v>
      </c>
      <c r="F893" s="10">
        <f t="shared" si="492"/>
        <v>0.01</v>
      </c>
      <c r="G893" s="43">
        <f t="shared" si="493"/>
        <v>5.4911080062099177E-3</v>
      </c>
      <c r="I893" s="10">
        <f t="shared" ref="I893:I913" si="497">I892+$J$888</f>
        <v>-0.19999999999999998</v>
      </c>
      <c r="J893" s="47">
        <v>-7.7622073826613626E-4</v>
      </c>
      <c r="L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</row>
    <row r="894" spans="1:25" x14ac:dyDescent="0.2">
      <c r="A894">
        <v>4</v>
      </c>
      <c r="B894" s="10">
        <f t="shared" si="494"/>
        <v>1.4999999999999999E-2</v>
      </c>
      <c r="C894" s="121">
        <f t="shared" si="495"/>
        <v>8.0663043652629985E-3</v>
      </c>
      <c r="E894" s="43">
        <f t="shared" si="496"/>
        <v>2.4560748254209759E-3</v>
      </c>
      <c r="F894" s="10">
        <f t="shared" si="492"/>
        <v>1.4999999999999999E-2</v>
      </c>
      <c r="G894" s="43">
        <f t="shared" si="493"/>
        <v>9.2848994821960948E-3</v>
      </c>
      <c r="I894" s="10">
        <f t="shared" si="497"/>
        <v>-4.9999999999999989E-2</v>
      </c>
      <c r="J894" s="47">
        <v>-4.4881373113704517E-5</v>
      </c>
      <c r="L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</row>
    <row r="895" spans="1:25" x14ac:dyDescent="0.2">
      <c r="A895">
        <v>5</v>
      </c>
      <c r="B895" s="10">
        <f t="shared" si="494"/>
        <v>0.02</v>
      </c>
      <c r="C895" s="121">
        <f t="shared" si="495"/>
        <v>1.0695711756423724E-2</v>
      </c>
      <c r="E895" s="43">
        <f t="shared" si="496"/>
        <v>2.4560748254209759E-3</v>
      </c>
      <c r="F895" s="10">
        <f t="shared" si="492"/>
        <v>0.02</v>
      </c>
      <c r="G895" s="43">
        <f t="shared" si="493"/>
        <v>1.4596207548576743E-2</v>
      </c>
      <c r="I895" s="10">
        <f t="shared" si="497"/>
        <v>0.1</v>
      </c>
      <c r="J895" s="47">
        <v>5.9278498633544871E-4</v>
      </c>
      <c r="L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</row>
    <row r="896" spans="1:25" x14ac:dyDescent="0.2">
      <c r="A896">
        <v>6</v>
      </c>
      <c r="B896" s="10">
        <f t="shared" si="494"/>
        <v>2.5000000000000001E-2</v>
      </c>
      <c r="C896" s="121">
        <f t="shared" si="495"/>
        <v>1.3325119147584451E-2</v>
      </c>
      <c r="E896" s="43">
        <f t="shared" si="496"/>
        <v>2.4560748254209759E-3</v>
      </c>
      <c r="F896" s="10">
        <f t="shared" si="492"/>
        <v>2.5000000000000001E-2</v>
      </c>
      <c r="G896" s="43">
        <f t="shared" si="493"/>
        <v>2.1425032205351868E-2</v>
      </c>
      <c r="I896" s="10">
        <f t="shared" si="497"/>
        <v>0.25</v>
      </c>
      <c r="J896" s="47">
        <v>1.1367783400813233E-3</v>
      </c>
      <c r="L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</row>
    <row r="897" spans="1:25" x14ac:dyDescent="0.2">
      <c r="A897">
        <v>7</v>
      </c>
      <c r="B897" s="10">
        <f t="shared" si="494"/>
        <v>3.0000000000000002E-2</v>
      </c>
      <c r="C897" s="121">
        <f t="shared" si="495"/>
        <v>1.5954526538745181E-2</v>
      </c>
      <c r="E897" s="43">
        <f t="shared" si="496"/>
        <v>2.4560748254209759E-3</v>
      </c>
      <c r="F897" s="10">
        <f t="shared" si="492"/>
        <v>3.0000000000000002E-2</v>
      </c>
      <c r="G897" s="43">
        <f t="shared" si="493"/>
        <v>2.9771373452521458E-2</v>
      </c>
      <c r="I897" s="10">
        <f t="shared" si="497"/>
        <v>0.4</v>
      </c>
      <c r="J897" s="47">
        <v>1.5870986881239197E-3</v>
      </c>
      <c r="L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</row>
    <row r="898" spans="1:25" x14ac:dyDescent="0.2">
      <c r="A898">
        <v>8</v>
      </c>
      <c r="B898" s="10">
        <f t="shared" si="494"/>
        <v>3.5000000000000003E-2</v>
      </c>
      <c r="C898" s="121">
        <f t="shared" si="495"/>
        <v>1.8583933929905906E-2</v>
      </c>
      <c r="E898" s="43">
        <f t="shared" si="496"/>
        <v>2.4560748254209759E-3</v>
      </c>
      <c r="F898" s="10">
        <f t="shared" si="492"/>
        <v>3.5000000000000003E-2</v>
      </c>
      <c r="G898" s="43">
        <f t="shared" si="493"/>
        <v>3.9635231290085518E-2</v>
      </c>
      <c r="I898" s="10">
        <f t="shared" si="497"/>
        <v>0.55000000000000004</v>
      </c>
      <c r="J898" s="47">
        <v>1.9437460304632375E-3</v>
      </c>
      <c r="L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</row>
    <row r="899" spans="1:25" x14ac:dyDescent="0.2">
      <c r="A899">
        <v>9</v>
      </c>
      <c r="B899" s="10">
        <f t="shared" si="494"/>
        <v>0.04</v>
      </c>
      <c r="C899" s="121">
        <f t="shared" si="495"/>
        <v>2.1213341321066628E-2</v>
      </c>
      <c r="E899" s="43">
        <f t="shared" si="496"/>
        <v>2.4560748254209759E-3</v>
      </c>
      <c r="F899" s="10">
        <f t="shared" si="492"/>
        <v>0.04</v>
      </c>
      <c r="G899" s="43">
        <f t="shared" si="493"/>
        <v>5.1016605718044047E-2</v>
      </c>
      <c r="I899" s="10">
        <f t="shared" si="497"/>
        <v>0.70000000000000007</v>
      </c>
      <c r="J899" s="47">
        <v>2.2067203670992769E-3</v>
      </c>
      <c r="L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</row>
    <row r="900" spans="1:25" x14ac:dyDescent="0.2">
      <c r="A900">
        <v>10</v>
      </c>
      <c r="B900" s="10">
        <f t="shared" si="494"/>
        <v>4.4999999999999998E-2</v>
      </c>
      <c r="C900" s="121">
        <f t="shared" si="495"/>
        <v>2.3842748712227354E-2</v>
      </c>
      <c r="E900" s="43">
        <f t="shared" si="496"/>
        <v>2.4560748254209759E-3</v>
      </c>
      <c r="F900" s="10">
        <f t="shared" si="492"/>
        <v>4.4999999999999998E-2</v>
      </c>
      <c r="G900" s="43">
        <f t="shared" si="493"/>
        <v>6.3915496736397043E-2</v>
      </c>
      <c r="I900" s="10">
        <f t="shared" si="497"/>
        <v>0.85000000000000009</v>
      </c>
      <c r="J900" s="47">
        <v>2.3760216980320374E-3</v>
      </c>
      <c r="L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</row>
    <row r="901" spans="1:25" x14ac:dyDescent="0.2">
      <c r="A901">
        <v>11</v>
      </c>
      <c r="B901" s="10">
        <f t="shared" si="494"/>
        <v>4.9999999999999996E-2</v>
      </c>
      <c r="C901" s="121">
        <f t="shared" si="495"/>
        <v>2.647215610338808E-2</v>
      </c>
      <c r="E901" s="43">
        <f t="shared" si="496"/>
        <v>2.4560748254209759E-3</v>
      </c>
      <c r="F901" s="10">
        <f t="shared" si="492"/>
        <v>4.9999999999999996E-2</v>
      </c>
      <c r="G901" s="43">
        <f t="shared" si="493"/>
        <v>7.8331904345144504E-2</v>
      </c>
      <c r="I901" s="10">
        <f t="shared" si="497"/>
        <v>1</v>
      </c>
      <c r="J901" s="47">
        <v>2.4516500232615187E-3</v>
      </c>
      <c r="L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</row>
    <row r="902" spans="1:25" x14ac:dyDescent="0.2">
      <c r="A902">
        <v>12</v>
      </c>
      <c r="B902" s="10">
        <f t="shared" si="494"/>
        <v>5.4999999999999993E-2</v>
      </c>
      <c r="C902" s="121">
        <f t="shared" si="495"/>
        <v>2.9101563494548802E-2</v>
      </c>
      <c r="E902" s="43">
        <f t="shared" si="496"/>
        <v>2.4560748254209759E-3</v>
      </c>
      <c r="F902" s="10">
        <f t="shared" si="492"/>
        <v>5.4999999999999993E-2</v>
      </c>
      <c r="G902" s="43">
        <f t="shared" si="493"/>
        <v>9.4265828544286445E-2</v>
      </c>
      <c r="I902" s="10">
        <f t="shared" si="497"/>
        <v>1.1499999999999999</v>
      </c>
      <c r="J902" s="47">
        <v>2.433605342787722E-3</v>
      </c>
      <c r="L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</row>
    <row r="903" spans="1:25" x14ac:dyDescent="0.2">
      <c r="A903">
        <v>13</v>
      </c>
      <c r="B903" s="10">
        <f t="shared" si="494"/>
        <v>5.9999999999999991E-2</v>
      </c>
      <c r="C903" s="121">
        <f t="shared" si="495"/>
        <v>3.1730970885709531E-2</v>
      </c>
      <c r="E903" s="43">
        <f t="shared" si="496"/>
        <v>2.4560748254209759E-3</v>
      </c>
      <c r="F903" s="10">
        <f t="shared" si="492"/>
        <v>5.9999999999999991E-2</v>
      </c>
      <c r="G903" s="43">
        <f t="shared" si="493"/>
        <v>0.11171726933382285</v>
      </c>
      <c r="I903" s="10">
        <f t="shared" si="497"/>
        <v>1.2999999999999998</v>
      </c>
      <c r="J903" s="47">
        <v>2.3218876566106477E-3</v>
      </c>
      <c r="L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</row>
    <row r="904" spans="1:25" x14ac:dyDescent="0.2">
      <c r="A904">
        <v>14</v>
      </c>
      <c r="B904" s="10">
        <f t="shared" si="494"/>
        <v>6.4999999999999988E-2</v>
      </c>
      <c r="C904" s="121">
        <f t="shared" si="495"/>
        <v>3.4360378276870253E-2</v>
      </c>
      <c r="E904" s="43">
        <f t="shared" si="496"/>
        <v>2.4560748254209759E-3</v>
      </c>
      <c r="F904" s="10">
        <f t="shared" si="492"/>
        <v>6.4999999999999988E-2</v>
      </c>
      <c r="G904" s="43">
        <f t="shared" si="493"/>
        <v>0.13068622671375374</v>
      </c>
      <c r="I904" s="10">
        <f t="shared" si="497"/>
        <v>1.4499999999999997</v>
      </c>
      <c r="J904" s="47">
        <v>2.1164969647302946E-3</v>
      </c>
      <c r="L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</row>
    <row r="905" spans="1:25" x14ac:dyDescent="0.2">
      <c r="A905">
        <v>15</v>
      </c>
      <c r="B905" s="10">
        <f t="shared" si="494"/>
        <v>6.9999999999999993E-2</v>
      </c>
      <c r="C905" s="121">
        <f t="shared" si="495"/>
        <v>3.6989785668030982E-2</v>
      </c>
      <c r="E905" s="43">
        <f t="shared" si="496"/>
        <v>2.4560748254209759E-3</v>
      </c>
      <c r="F905" s="10">
        <f t="shared" si="492"/>
        <v>6.9999999999999993E-2</v>
      </c>
      <c r="G905" s="43">
        <f t="shared" si="493"/>
        <v>0.15117270068407909</v>
      </c>
      <c r="I905" s="10">
        <f t="shared" si="497"/>
        <v>1.5999999999999996</v>
      </c>
      <c r="J905" s="47">
        <v>1.8174332671466635E-3</v>
      </c>
      <c r="L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</row>
    <row r="906" spans="1:25" x14ac:dyDescent="0.2">
      <c r="A906">
        <v>16</v>
      </c>
      <c r="B906" s="10">
        <f t="shared" si="494"/>
        <v>7.4999999999999997E-2</v>
      </c>
      <c r="C906" s="121">
        <f t="shared" si="495"/>
        <v>3.9619193059191711E-2</v>
      </c>
      <c r="E906" s="43">
        <f t="shared" si="496"/>
        <v>2.4560748254209759E-3</v>
      </c>
      <c r="F906" s="10">
        <f t="shared" si="492"/>
        <v>7.4999999999999997E-2</v>
      </c>
      <c r="G906" s="43">
        <f t="shared" si="493"/>
        <v>0.17317669124479895</v>
      </c>
      <c r="I906" s="10">
        <f t="shared" si="497"/>
        <v>1.7499999999999996</v>
      </c>
      <c r="J906" s="47">
        <v>1.4246965638597528E-3</v>
      </c>
      <c r="L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</row>
    <row r="907" spans="1:25" x14ac:dyDescent="0.2">
      <c r="A907">
        <v>17</v>
      </c>
      <c r="B907" s="10">
        <f t="shared" si="494"/>
        <v>0.08</v>
      </c>
      <c r="C907" s="121">
        <f t="shared" si="495"/>
        <v>4.2248600450352433E-2</v>
      </c>
      <c r="E907" s="43">
        <f t="shared" si="496"/>
        <v>2.4560748254209759E-3</v>
      </c>
      <c r="F907" s="10">
        <f t="shared" si="492"/>
        <v>0.08</v>
      </c>
      <c r="G907" s="43">
        <f t="shared" si="493"/>
        <v>0.19669819839591327</v>
      </c>
      <c r="I907" s="10">
        <f t="shared" si="497"/>
        <v>1.8999999999999995</v>
      </c>
      <c r="J907" s="47">
        <v>9.3828685486956574E-4</v>
      </c>
      <c r="L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</row>
    <row r="908" spans="1:25" x14ac:dyDescent="0.2">
      <c r="A908">
        <v>18</v>
      </c>
      <c r="B908" s="10">
        <f t="shared" si="494"/>
        <v>8.5000000000000006E-2</v>
      </c>
      <c r="C908" s="121">
        <f t="shared" si="495"/>
        <v>4.4878007841513162E-2</v>
      </c>
      <c r="E908" s="43">
        <f t="shared" si="496"/>
        <v>2.4560748254209759E-3</v>
      </c>
      <c r="F908" s="10">
        <f t="shared" si="492"/>
        <v>8.5000000000000006E-2</v>
      </c>
      <c r="G908" s="43">
        <f t="shared" si="493"/>
        <v>0.22173722213742209</v>
      </c>
      <c r="I908" s="10">
        <f t="shared" si="497"/>
        <v>2.0499999999999994</v>
      </c>
      <c r="J908" s="47">
        <v>3.5820414017609901E-4</v>
      </c>
      <c r="L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</row>
    <row r="909" spans="1:25" x14ac:dyDescent="0.2">
      <c r="A909">
        <v>19</v>
      </c>
      <c r="B909" s="10">
        <f t="shared" si="494"/>
        <v>9.0000000000000011E-2</v>
      </c>
      <c r="C909" s="121">
        <f t="shared" si="495"/>
        <v>4.7507415232673891E-2</v>
      </c>
      <c r="E909" s="43">
        <f t="shared" si="496"/>
        <v>2.4560748254209759E-3</v>
      </c>
      <c r="F909" s="10">
        <f t="shared" si="492"/>
        <v>9.0000000000000011E-2</v>
      </c>
      <c r="G909" s="43">
        <f t="shared" si="493"/>
        <v>0.2482937624693253</v>
      </c>
      <c r="I909" s="10">
        <f t="shared" si="497"/>
        <v>2.1999999999999993</v>
      </c>
      <c r="J909" s="47">
        <v>-3.1555158022064655E-4</v>
      </c>
      <c r="L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</row>
    <row r="910" spans="1:25" x14ac:dyDescent="0.2">
      <c r="A910">
        <v>20</v>
      </c>
      <c r="B910" s="10">
        <f t="shared" si="494"/>
        <v>9.5000000000000015E-2</v>
      </c>
      <c r="C910" s="121">
        <f t="shared" si="495"/>
        <v>5.013682262383462E-2</v>
      </c>
      <c r="E910" s="43">
        <f t="shared" si="496"/>
        <v>2.4560748254209759E-3</v>
      </c>
      <c r="F910" s="10">
        <f t="shared" si="492"/>
        <v>9.5000000000000015E-2</v>
      </c>
      <c r="G910" s="43">
        <f t="shared" si="493"/>
        <v>0.27636781939162308</v>
      </c>
      <c r="I910" s="10">
        <f t="shared" si="497"/>
        <v>2.3499999999999992</v>
      </c>
      <c r="J910" s="47">
        <v>-1.0829803063206692E-3</v>
      </c>
      <c r="L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</row>
    <row r="911" spans="1:25" x14ac:dyDescent="0.2">
      <c r="A911">
        <v>21</v>
      </c>
      <c r="B911" s="10">
        <f t="shared" si="494"/>
        <v>0.10000000000000002</v>
      </c>
      <c r="C911" s="121">
        <f t="shared" si="495"/>
        <v>5.2766230014995349E-2</v>
      </c>
      <c r="E911" s="43">
        <f t="shared" si="496"/>
        <v>2.4560748254209759E-3</v>
      </c>
      <c r="F911" s="10">
        <f t="shared" si="492"/>
        <v>0.10000000000000002</v>
      </c>
      <c r="G911" s="43">
        <f t="shared" si="493"/>
        <v>0.30595939290431529</v>
      </c>
      <c r="I911" s="10">
        <f t="shared" si="497"/>
        <v>2.4999999999999991</v>
      </c>
      <c r="J911" s="47">
        <v>-1.9440820381239742E-3</v>
      </c>
      <c r="L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</row>
    <row r="912" spans="1:25" x14ac:dyDescent="0.2">
      <c r="A912">
        <v>22</v>
      </c>
      <c r="B912" s="10">
        <f t="shared" si="494"/>
        <v>0.10500000000000002</v>
      </c>
      <c r="C912" s="121">
        <f t="shared" si="495"/>
        <v>5.5395637406156079E-2</v>
      </c>
      <c r="E912" s="43">
        <f t="shared" si="496"/>
        <v>2.4560748254209759E-3</v>
      </c>
      <c r="F912" s="10">
        <f t="shared" si="492"/>
        <v>0.10500000000000002</v>
      </c>
      <c r="G912" s="43">
        <f t="shared" si="493"/>
        <v>0.337068483007402</v>
      </c>
      <c r="I912" s="10">
        <f t="shared" si="497"/>
        <v>2.649999999999999</v>
      </c>
      <c r="J912" s="47">
        <v>-2.8988567756305546E-3</v>
      </c>
      <c r="L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</row>
    <row r="913" spans="1:25" x14ac:dyDescent="0.2">
      <c r="A913">
        <v>23</v>
      </c>
      <c r="B913" s="10">
        <f t="shared" si="494"/>
        <v>0.11000000000000003</v>
      </c>
      <c r="C913" s="121">
        <f t="shared" si="495"/>
        <v>5.8025044797316808E-2</v>
      </c>
      <c r="E913" s="43">
        <f t="shared" si="496"/>
        <v>2.4560748254209759E-3</v>
      </c>
      <c r="F913" s="10">
        <f t="shared" si="492"/>
        <v>0.11000000000000003</v>
      </c>
      <c r="G913" s="43">
        <f t="shared" si="493"/>
        <v>0.36969508970088316</v>
      </c>
      <c r="I913" s="10">
        <f t="shared" si="497"/>
        <v>2.7999999999999989</v>
      </c>
      <c r="J913" s="47">
        <v>-3.9473045188404155E-3</v>
      </c>
      <c r="L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</row>
    <row r="914" spans="1:25" x14ac:dyDescent="0.2">
      <c r="B914" s="1"/>
      <c r="C914" s="10"/>
      <c r="D914" s="28"/>
      <c r="E914" s="10"/>
      <c r="F914" s="10"/>
      <c r="G914" s="10"/>
      <c r="H914" s="10"/>
      <c r="I914" s="10"/>
      <c r="J914" s="43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</row>
    <row r="915" spans="1:25" s="70" customFormat="1" x14ac:dyDescent="0.2">
      <c r="B915" s="127"/>
      <c r="C915" s="128"/>
      <c r="D915" s="129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O915" s="128"/>
      <c r="P915" s="128"/>
      <c r="Q915" s="128"/>
      <c r="R915" s="128"/>
      <c r="S915" s="128"/>
      <c r="T915" s="128"/>
      <c r="U915" s="128"/>
      <c r="V915" s="128"/>
      <c r="W915" s="128"/>
      <c r="X915" s="128"/>
      <c r="Y915" s="128"/>
    </row>
    <row r="916" spans="1:25" x14ac:dyDescent="0.2">
      <c r="B916" s="1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</row>
    <row r="917" spans="1:25" x14ac:dyDescent="0.2">
      <c r="B917" s="1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</row>
    <row r="918" spans="1:25" x14ac:dyDescent="0.2">
      <c r="B918" s="1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</row>
    <row r="919" spans="1:25" x14ac:dyDescent="0.2">
      <c r="B919" s="1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</row>
    <row r="920" spans="1:25" x14ac:dyDescent="0.2">
      <c r="B920" s="1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</row>
    <row r="921" spans="1:25" x14ac:dyDescent="0.2">
      <c r="B921" s="1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</row>
    <row r="922" spans="1:25" x14ac:dyDescent="0.2">
      <c r="B922" s="1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</row>
    <row r="923" spans="1:25" s="22" customFormat="1" x14ac:dyDescent="0.2">
      <c r="B923" s="23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</row>
    <row r="924" spans="1:25" x14ac:dyDescent="0.2">
      <c r="B924" s="1"/>
      <c r="I924" s="10"/>
    </row>
    <row r="925" spans="1:25" x14ac:dyDescent="0.2">
      <c r="B925" s="1"/>
      <c r="I925" s="10"/>
    </row>
    <row r="926" spans="1:25" x14ac:dyDescent="0.2">
      <c r="B926" s="1"/>
      <c r="I926" s="10"/>
    </row>
    <row r="927" spans="1:25" x14ac:dyDescent="0.2">
      <c r="B927" s="4"/>
      <c r="I927" s="10"/>
      <c r="O927" s="7"/>
      <c r="P927" s="4"/>
    </row>
    <row r="928" spans="1:25" x14ac:dyDescent="0.2">
      <c r="B928" s="4"/>
      <c r="E928" t="s">
        <v>31</v>
      </c>
      <c r="F928" s="2">
        <f>C1047</f>
        <v>6.5000000000000002E-2</v>
      </c>
      <c r="I928" s="10"/>
      <c r="O928" s="7"/>
      <c r="P928" s="4"/>
    </row>
    <row r="929" spans="2:17" x14ac:dyDescent="0.2">
      <c r="B929"/>
      <c r="C929" s="4"/>
      <c r="E929" t="s">
        <v>32</v>
      </c>
      <c r="F929" s="3">
        <f>F928/COUNT(A2:A262)</f>
        <v>2.4904214559386974E-4</v>
      </c>
      <c r="I929" s="10"/>
      <c r="O929" s="7"/>
      <c r="P929" s="4"/>
    </row>
    <row r="930" spans="2:17" x14ac:dyDescent="0.2">
      <c r="B930" s="4"/>
      <c r="I930" s="10"/>
      <c r="O930" s="7"/>
      <c r="P930" s="4"/>
    </row>
    <row r="931" spans="2:17" ht="15" x14ac:dyDescent="0.25">
      <c r="B931"/>
      <c r="E931" s="5" t="s">
        <v>45</v>
      </c>
      <c r="F931" s="43">
        <f>B544</f>
        <v>1.7008157414015962E-7</v>
      </c>
      <c r="I931" s="10"/>
      <c r="O931" s="7"/>
      <c r="P931" s="4"/>
    </row>
    <row r="932" spans="2:17" x14ac:dyDescent="0.2">
      <c r="B932" s="4"/>
      <c r="I932" s="10"/>
      <c r="O932" s="7"/>
      <c r="P932" s="4"/>
    </row>
    <row r="933" spans="2:17" x14ac:dyDescent="0.2">
      <c r="B933"/>
      <c r="I933" s="10"/>
      <c r="O933" s="7"/>
      <c r="P933" s="4"/>
    </row>
    <row r="934" spans="2:17" x14ac:dyDescent="0.2">
      <c r="B934" s="4"/>
      <c r="O934" s="7"/>
      <c r="P934" s="4"/>
    </row>
    <row r="935" spans="2:17" x14ac:dyDescent="0.2">
      <c r="B935" s="4"/>
    </row>
    <row r="936" spans="2:17" x14ac:dyDescent="0.2">
      <c r="B936" s="1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</row>
    <row r="937" spans="2:17" ht="12.75" x14ac:dyDescent="0.2">
      <c r="B937" s="1"/>
      <c r="C937" s="4"/>
      <c r="D937" s="4"/>
      <c r="E937" s="4"/>
      <c r="F937" s="4" t="s">
        <v>55</v>
      </c>
      <c r="H937" s="4" t="s">
        <v>56</v>
      </c>
      <c r="I937" s="4" t="s">
        <v>44</v>
      </c>
      <c r="J937" s="4"/>
      <c r="K937" s="4"/>
      <c r="L937" s="4"/>
      <c r="M937" s="5"/>
      <c r="N937" s="4"/>
      <c r="O937" s="4"/>
      <c r="P937" s="4"/>
      <c r="Q937" s="4"/>
    </row>
    <row r="938" spans="2:17" x14ac:dyDescent="0.2">
      <c r="B938" s="20" t="str">
        <f t="array" ref="B938:B960">TRANSPOSE(C1:Y1)</f>
        <v>AALI.JK</v>
      </c>
      <c r="C938" s="10">
        <f t="shared" ref="C938:C960" si="498">HLOOKUP($B$938:$B$960,$C$537:$Y$540,2)</f>
        <v>-3.946279926541313E-4</v>
      </c>
      <c r="D938" s="10">
        <f t="shared" ref="D938:D960" si="499">HLOOKUP($B$938:$B$960,$A$569:$Y$574,3)</f>
        <v>0.13037021537455343</v>
      </c>
      <c r="E938" s="10">
        <f>(C938-$F$929)/D938</f>
        <v>-4.9372484075349398E-3</v>
      </c>
      <c r="F938" s="6">
        <f t="shared" ref="F938:H960" si="500">RANK(E938,$E$938:$E$960,0)</f>
        <v>21</v>
      </c>
      <c r="G938" s="8" t="b">
        <f>IF(AND(Q938="+",Q939="-"),"C*")</f>
        <v>0</v>
      </c>
      <c r="H938" s="6">
        <v>1</v>
      </c>
      <c r="I938" s="20" t="s">
        <v>14</v>
      </c>
      <c r="J938" s="10">
        <f t="shared" ref="J938:J960" si="501">VLOOKUP($I$938:$I$960,$B$938:$F$960,4)</f>
        <v>3.8043168724026542E-2</v>
      </c>
      <c r="K938" s="10">
        <f t="shared" ref="K938:K960" si="502">VLOOKUP($I$938:$I$960,$B$938:$F$960,2)</f>
        <v>6.0443993517386649E-3</v>
      </c>
      <c r="L938" s="10">
        <f t="shared" ref="L938:L960" si="503">VLOOKUP($I$938:$I$960,$B$938:$F$960,3)</f>
        <v>0.15233634317334557</v>
      </c>
      <c r="M938" s="10">
        <f t="shared" ref="M938:M960" si="504">HLOOKUP($I$938:$I$960,$A$569:$Y$574,6)</f>
        <v>2.3660226617615962E-3</v>
      </c>
      <c r="N938" s="10">
        <f t="shared" ref="N938:N960" si="505">(K938-$F$929)*L938/M938</f>
        <v>0.3731340102677137</v>
      </c>
      <c r="O938" s="10">
        <f t="shared" ref="O938:O960" si="506">(L938^2)/M938</f>
        <v>9.8081737873758446</v>
      </c>
      <c r="P938" s="10">
        <f t="shared" ref="P938:P960" si="507">($F$931*N938)/(1+$F$931*O938)</f>
        <v>6.3463113963054177E-8</v>
      </c>
      <c r="Q938" s="4" t="str">
        <f>IF((J938&gt;P938),"+",IF((J938&lt;P938),"-","="))</f>
        <v>+</v>
      </c>
    </row>
    <row r="939" spans="2:17" x14ac:dyDescent="0.2">
      <c r="B939" s="20" t="str">
        <v>ABDA.JK</v>
      </c>
      <c r="C939" s="10">
        <f t="shared" si="498"/>
        <v>1.7186597536413954E-3</v>
      </c>
      <c r="D939" s="10">
        <f t="shared" si="499"/>
        <v>-1.0920370039109328</v>
      </c>
      <c r="E939" s="10">
        <f t="shared" ref="E939:E960" si="508">(C939-$F$929)/D939</f>
        <v>-1.3457580675236794E-3</v>
      </c>
      <c r="F939" s="6">
        <f t="shared" si="500"/>
        <v>16</v>
      </c>
      <c r="G939" s="8" t="b">
        <f t="shared" ref="G939:G960" si="509">IF(AND(Q939="+",Q940="-"),"C*")</f>
        <v>0</v>
      </c>
      <c r="H939" s="6">
        <v>2</v>
      </c>
      <c r="I939" s="20" t="s">
        <v>17</v>
      </c>
      <c r="J939" s="10">
        <f t="shared" si="501"/>
        <v>6.1053984501930397E-3</v>
      </c>
      <c r="K939" s="10">
        <f t="shared" si="502"/>
        <v>8.9990710883082557E-3</v>
      </c>
      <c r="L939" s="10">
        <f t="shared" si="503"/>
        <v>1.4331626369836237</v>
      </c>
      <c r="M939" s="10">
        <f t="shared" si="504"/>
        <v>1.3883716324887271E-2</v>
      </c>
      <c r="N939" s="10">
        <f t="shared" si="505"/>
        <v>0.90323183359376202</v>
      </c>
      <c r="O939" s="10">
        <f t="shared" si="506"/>
        <v>147.93986681822608</v>
      </c>
      <c r="P939" s="10">
        <f t="shared" si="507"/>
        <v>1.5361922672789228E-7</v>
      </c>
      <c r="Q939" s="4" t="str">
        <f t="shared" ref="Q939:Q960" si="510">IF((J939&gt;P939),"+",IF((J939&lt;P939),"-","="))</f>
        <v>+</v>
      </c>
    </row>
    <row r="940" spans="2:17" x14ac:dyDescent="0.2">
      <c r="B940" s="20" t="str">
        <v>ACES.JK</v>
      </c>
      <c r="C940" s="10">
        <f t="shared" si="498"/>
        <v>1.9913582558147673E-3</v>
      </c>
      <c r="D940" s="10">
        <f t="shared" si="499"/>
        <v>-1.0117339198526711</v>
      </c>
      <c r="E940" s="10">
        <f t="shared" si="508"/>
        <v>-1.7221090209910269E-3</v>
      </c>
      <c r="F940" s="6">
        <f t="shared" si="500"/>
        <v>18</v>
      </c>
      <c r="G940" s="8" t="b">
        <f t="shared" si="509"/>
        <v>0</v>
      </c>
      <c r="H940" s="6">
        <v>3</v>
      </c>
      <c r="I940" s="20" t="s">
        <v>11</v>
      </c>
      <c r="J940" s="10">
        <f t="shared" si="501"/>
        <v>1.3917493018977718E-3</v>
      </c>
      <c r="K940" s="10">
        <f t="shared" si="502"/>
        <v>-1.3439487836011451E-3</v>
      </c>
      <c r="L940" s="10">
        <f t="shared" si="503"/>
        <v>-1.1445961762099197</v>
      </c>
      <c r="M940" s="10">
        <f t="shared" si="504"/>
        <v>1.0307500054264991E-3</v>
      </c>
      <c r="N940" s="10">
        <f t="shared" si="505"/>
        <v>1.7689365187432147</v>
      </c>
      <c r="O940" s="10">
        <f t="shared" si="506"/>
        <v>1271.0166380763512</v>
      </c>
      <c r="P940" s="10">
        <f t="shared" si="507"/>
        <v>3.0079848209561805E-7</v>
      </c>
      <c r="Q940" s="4" t="str">
        <f t="shared" si="510"/>
        <v>+</v>
      </c>
    </row>
    <row r="941" spans="2:17" x14ac:dyDescent="0.2">
      <c r="B941" s="20" t="str">
        <v>ADES.JK</v>
      </c>
      <c r="C941" s="10">
        <f t="shared" si="498"/>
        <v>-1.3439487836011451E-3</v>
      </c>
      <c r="D941" s="10">
        <f t="shared" si="499"/>
        <v>-1.1445961762099197</v>
      </c>
      <c r="E941" s="10">
        <f t="shared" si="508"/>
        <v>1.3917493018977718E-3</v>
      </c>
      <c r="F941" s="6">
        <f t="shared" si="500"/>
        <v>3</v>
      </c>
      <c r="G941" s="8" t="b">
        <f t="shared" si="509"/>
        <v>0</v>
      </c>
      <c r="H941" s="6">
        <v>4</v>
      </c>
      <c r="I941" s="20" t="s">
        <v>12</v>
      </c>
      <c r="J941" s="10">
        <f t="shared" si="501"/>
        <v>8.6903667074366591E-4</v>
      </c>
      <c r="K941" s="10">
        <f t="shared" si="502"/>
        <v>-1.9557698410788433E-3</v>
      </c>
      <c r="L941" s="10">
        <f t="shared" si="503"/>
        <v>-2.5370758920748147</v>
      </c>
      <c r="M941" s="10">
        <f t="shared" si="504"/>
        <v>6.6147309161159471E-4</v>
      </c>
      <c r="N941" s="10">
        <f t="shared" si="505"/>
        <v>8.4565425394952936</v>
      </c>
      <c r="O941" s="10">
        <f t="shared" si="506"/>
        <v>9730.93866368001</v>
      </c>
      <c r="P941" s="10">
        <f t="shared" si="507"/>
        <v>1.4359255335133319E-6</v>
      </c>
      <c r="Q941" s="4" t="str">
        <f t="shared" si="510"/>
        <v>+</v>
      </c>
    </row>
    <row r="942" spans="2:17" x14ac:dyDescent="0.2">
      <c r="B942" s="20" t="str">
        <v>ADHI.JK</v>
      </c>
      <c r="C942" s="10">
        <f t="shared" si="498"/>
        <v>-1.9557698410788433E-3</v>
      </c>
      <c r="D942" s="10">
        <f t="shared" si="499"/>
        <v>-2.5370758920748147</v>
      </c>
      <c r="E942" s="10">
        <f t="shared" si="508"/>
        <v>8.6903667074366591E-4</v>
      </c>
      <c r="F942" s="6">
        <f t="shared" si="500"/>
        <v>4</v>
      </c>
      <c r="G942" s="8" t="b">
        <f t="shared" si="509"/>
        <v>0</v>
      </c>
      <c r="H942" s="6">
        <v>5</v>
      </c>
      <c r="I942" s="20" t="s">
        <v>30</v>
      </c>
      <c r="J942" s="10">
        <f t="shared" si="501"/>
        <v>3.8210188019469125E-4</v>
      </c>
      <c r="K942" s="10">
        <f t="shared" si="502"/>
        <v>4.0379557603606376E-5</v>
      </c>
      <c r="L942" s="10">
        <f t="shared" si="503"/>
        <v>-0.5460914975973008</v>
      </c>
      <c r="M942" s="10">
        <f t="shared" si="504"/>
        <v>8.1275952958282188E-5</v>
      </c>
      <c r="N942" s="10">
        <f t="shared" si="505"/>
        <v>1.401999743105071</v>
      </c>
      <c r="O942" s="10">
        <f t="shared" si="506"/>
        <v>3669.1778182057469</v>
      </c>
      <c r="P942" s="10">
        <f t="shared" si="507"/>
        <v>2.3830560636453221E-7</v>
      </c>
      <c r="Q942" s="4" t="str">
        <f t="shared" si="510"/>
        <v>+</v>
      </c>
    </row>
    <row r="943" spans="2:17" x14ac:dyDescent="0.2">
      <c r="B943" s="20" t="str">
        <v>ADMF.JK</v>
      </c>
      <c r="C943" s="10">
        <f t="shared" si="498"/>
        <v>3.438972136748922E-4</v>
      </c>
      <c r="D943" s="10">
        <f t="shared" si="499"/>
        <v>-4.4122210515064979E-2</v>
      </c>
      <c r="E943" s="10">
        <f t="shared" si="508"/>
        <v>-2.149825835417638E-3</v>
      </c>
      <c r="F943" s="6">
        <f t="shared" si="500"/>
        <v>19</v>
      </c>
      <c r="G943" s="8" t="b">
        <f t="shared" si="509"/>
        <v>0</v>
      </c>
      <c r="H943" s="6">
        <v>6</v>
      </c>
      <c r="I943" s="20" t="s">
        <v>22</v>
      </c>
      <c r="J943" s="10">
        <f t="shared" si="501"/>
        <v>3.7713195612226508E-4</v>
      </c>
      <c r="K943" s="10">
        <f t="shared" si="502"/>
        <v>4.7410501580779345E-3</v>
      </c>
      <c r="L943" s="10">
        <f t="shared" si="503"/>
        <v>11.910971583187102</v>
      </c>
      <c r="M943" s="10">
        <f t="shared" si="504"/>
        <v>8.9231907202138236E-3</v>
      </c>
      <c r="N943" s="10">
        <f t="shared" si="505"/>
        <v>5.9960816109133166</v>
      </c>
      <c r="O943" s="10">
        <f t="shared" si="506"/>
        <v>15899.16079391958</v>
      </c>
      <c r="P943" s="10">
        <f t="shared" si="507"/>
        <v>1.0170726776071791E-6</v>
      </c>
      <c r="Q943" s="4" t="str">
        <f t="shared" si="510"/>
        <v>+</v>
      </c>
    </row>
    <row r="944" spans="2:17" x14ac:dyDescent="0.2">
      <c r="B944" s="20" t="str">
        <v>ADMG.JK</v>
      </c>
      <c r="C944" s="10">
        <f t="shared" si="498"/>
        <v>6.0443993517386649E-3</v>
      </c>
      <c r="D944" s="10">
        <f t="shared" si="499"/>
        <v>0.15233634317334557</v>
      </c>
      <c r="E944" s="10">
        <f t="shared" si="508"/>
        <v>3.8043168724026542E-2</v>
      </c>
      <c r="F944" s="6">
        <f t="shared" si="500"/>
        <v>1</v>
      </c>
      <c r="G944" s="8" t="b">
        <f t="shared" si="509"/>
        <v>0</v>
      </c>
      <c r="H944" s="6">
        <v>7</v>
      </c>
      <c r="I944" s="20" t="s">
        <v>26</v>
      </c>
      <c r="J944" s="10">
        <f t="shared" si="501"/>
        <v>2.8548292551515512E-4</v>
      </c>
      <c r="K944" s="10">
        <f t="shared" si="502"/>
        <v>1.4678961404064426E-3</v>
      </c>
      <c r="L944" s="10">
        <f t="shared" si="503"/>
        <v>4.2694462115839178</v>
      </c>
      <c r="M944" s="10">
        <f t="shared" si="504"/>
        <v>3.2410901417063583E-3</v>
      </c>
      <c r="N944" s="10">
        <f t="shared" si="505"/>
        <v>1.6055806358680194</v>
      </c>
      <c r="O944" s="10">
        <f t="shared" si="506"/>
        <v>5624.0863896526989</v>
      </c>
      <c r="P944" s="10">
        <f t="shared" si="507"/>
        <v>2.7281871626868582E-7</v>
      </c>
      <c r="Q944" s="4" t="str">
        <f t="shared" si="510"/>
        <v>+</v>
      </c>
    </row>
    <row r="945" spans="2:17" x14ac:dyDescent="0.2">
      <c r="B945" s="20" t="str">
        <v>AGRO.JK</v>
      </c>
      <c r="C945" s="10">
        <f t="shared" si="498"/>
        <v>-1.0633436113197516E-3</v>
      </c>
      <c r="D945" s="10">
        <f t="shared" si="499"/>
        <v>-7.2087579873505909</v>
      </c>
      <c r="E945" s="10">
        <f t="shared" si="508"/>
        <v>1.8205435100144868E-4</v>
      </c>
      <c r="F945" s="6">
        <f t="shared" si="500"/>
        <v>8</v>
      </c>
      <c r="G945" s="8" t="b">
        <f t="shared" si="509"/>
        <v>0</v>
      </c>
      <c r="H945" s="6">
        <v>8</v>
      </c>
      <c r="I945" s="20" t="s">
        <v>15</v>
      </c>
      <c r="J945" s="10">
        <f t="shared" si="501"/>
        <v>1.8205435100144868E-4</v>
      </c>
      <c r="K945" s="10">
        <f t="shared" si="502"/>
        <v>-1.0633436113197516E-3</v>
      </c>
      <c r="L945" s="10">
        <f t="shared" si="503"/>
        <v>-7.2087579873505909</v>
      </c>
      <c r="M945" s="10">
        <f t="shared" si="504"/>
        <v>5.9190928163742286E-4</v>
      </c>
      <c r="N945" s="10">
        <f t="shared" si="505"/>
        <v>15.983312985842657</v>
      </c>
      <c r="O945" s="10">
        <f t="shared" si="506"/>
        <v>87794.182879570231</v>
      </c>
      <c r="P945" s="10">
        <f t="shared" si="507"/>
        <v>2.6784716313028223E-6</v>
      </c>
      <c r="Q945" s="4" t="str">
        <f t="shared" si="510"/>
        <v>+</v>
      </c>
    </row>
    <row r="946" spans="2:17" x14ac:dyDescent="0.2">
      <c r="B946" s="20" t="str">
        <v>AHAP.JK</v>
      </c>
      <c r="C946" s="10">
        <f t="shared" si="498"/>
        <v>9.7638877129207942E-3</v>
      </c>
      <c r="D946" s="10">
        <f t="shared" si="499"/>
        <v>-1.3379841762245133</v>
      </c>
      <c r="E946" s="10">
        <f t="shared" si="508"/>
        <v>-7.1113289203282304E-3</v>
      </c>
      <c r="F946" s="6">
        <f t="shared" si="500"/>
        <v>22</v>
      </c>
      <c r="G946" s="8" t="b">
        <f t="shared" si="509"/>
        <v>0</v>
      </c>
      <c r="H946" s="6">
        <v>9</v>
      </c>
      <c r="I946" s="20" t="s">
        <v>18</v>
      </c>
      <c r="J946" s="10">
        <f t="shared" si="501"/>
        <v>1.6414180121152613E-4</v>
      </c>
      <c r="K946" s="10">
        <f t="shared" si="502"/>
        <v>6.3731347717147695E-4</v>
      </c>
      <c r="L946" s="10">
        <f t="shared" si="503"/>
        <v>2.3654628419560839</v>
      </c>
      <c r="M946" s="10">
        <f t="shared" si="504"/>
        <v>7.103134684585151E-4</v>
      </c>
      <c r="N946" s="10">
        <f t="shared" si="505"/>
        <v>1.2930085775183073</v>
      </c>
      <c r="O946" s="10">
        <f t="shared" si="506"/>
        <v>7877.3875269714745</v>
      </c>
      <c r="P946" s="10">
        <f t="shared" si="507"/>
        <v>2.1962268410474788E-7</v>
      </c>
      <c r="Q946" s="4" t="str">
        <f t="shared" si="510"/>
        <v>+</v>
      </c>
    </row>
    <row r="947" spans="2:17" x14ac:dyDescent="0.2">
      <c r="B947" s="20" t="str">
        <v>AIMS.JK</v>
      </c>
      <c r="C947" s="10">
        <f t="shared" si="498"/>
        <v>8.9990710883082557E-3</v>
      </c>
      <c r="D947" s="10">
        <f t="shared" si="499"/>
        <v>1.4331626369836237</v>
      </c>
      <c r="E947" s="10">
        <f t="shared" si="508"/>
        <v>6.1053984501930397E-3</v>
      </c>
      <c r="F947" s="6">
        <f t="shared" si="500"/>
        <v>2</v>
      </c>
      <c r="G947" s="8" t="str">
        <f t="shared" si="509"/>
        <v>C*</v>
      </c>
      <c r="H947" s="6">
        <v>10</v>
      </c>
      <c r="I947" s="20" t="s">
        <v>21</v>
      </c>
      <c r="J947" s="10">
        <f t="shared" si="501"/>
        <v>1.1014786352256384E-4</v>
      </c>
      <c r="K947" s="10">
        <f t="shared" si="502"/>
        <v>4.0235069967541559E-6</v>
      </c>
      <c r="L947" s="10">
        <f t="shared" si="503"/>
        <v>-2.2244520298564248</v>
      </c>
      <c r="M947" s="10">
        <f t="shared" si="504"/>
        <v>6.818669429032398E-4</v>
      </c>
      <c r="N947" s="10">
        <f t="shared" si="505"/>
        <v>0.79932340708494232</v>
      </c>
      <c r="O947" s="10">
        <f t="shared" si="506"/>
        <v>7256.8217078600037</v>
      </c>
      <c r="P947" s="10">
        <f t="shared" si="507"/>
        <v>1.3578259343283037E-7</v>
      </c>
      <c r="Q947" s="4" t="str">
        <f t="shared" si="510"/>
        <v>+</v>
      </c>
    </row>
    <row r="948" spans="2:17" x14ac:dyDescent="0.2">
      <c r="B948" s="20" t="str">
        <v>AISA.JK</v>
      </c>
      <c r="C948" s="10">
        <f t="shared" si="498"/>
        <v>6.3731347717147695E-4</v>
      </c>
      <c r="D948" s="10">
        <f t="shared" si="499"/>
        <v>2.3654628419560839</v>
      </c>
      <c r="E948" s="10">
        <f t="shared" si="508"/>
        <v>1.6414180121152613E-4</v>
      </c>
      <c r="F948" s="6">
        <f t="shared" si="500"/>
        <v>9</v>
      </c>
      <c r="G948" s="8" t="b">
        <f t="shared" si="509"/>
        <v>0</v>
      </c>
      <c r="H948" s="6">
        <v>11</v>
      </c>
      <c r="I948" s="20" t="s">
        <v>28</v>
      </c>
      <c r="J948" s="10">
        <f t="shared" si="501"/>
        <v>-4.7697594499904596E-6</v>
      </c>
      <c r="K948" s="10">
        <f t="shared" si="502"/>
        <v>2.3652304645018244E-4</v>
      </c>
      <c r="L948" s="10">
        <f t="shared" si="503"/>
        <v>2.6246814488123378</v>
      </c>
      <c r="M948" s="10">
        <f t="shared" si="504"/>
        <v>4.889183832311305E-4</v>
      </c>
      <c r="N948" s="10">
        <f t="shared" si="505"/>
        <v>-6.7206814890298228E-2</v>
      </c>
      <c r="O948" s="10">
        <f t="shared" si="506"/>
        <v>14090.189577680412</v>
      </c>
      <c r="P948" s="10">
        <f t="shared" si="507"/>
        <v>-1.1403313039344657E-8</v>
      </c>
      <c r="Q948" s="4" t="str">
        <f t="shared" si="510"/>
        <v>-</v>
      </c>
    </row>
    <row r="949" spans="2:17" x14ac:dyDescent="0.2">
      <c r="B949" s="20" t="str">
        <v>AKKU.JK</v>
      </c>
      <c r="C949" s="10">
        <f t="shared" si="498"/>
        <v>1.8916995682567231E-2</v>
      </c>
      <c r="D949" s="10">
        <f t="shared" si="499"/>
        <v>-2.1606292209038607</v>
      </c>
      <c r="E949" s="10">
        <f t="shared" si="508"/>
        <v>-8.6400541825329743E-3</v>
      </c>
      <c r="F949" s="6">
        <f t="shared" si="500"/>
        <v>23</v>
      </c>
      <c r="G949" s="8" t="b">
        <f t="shared" si="509"/>
        <v>0</v>
      </c>
      <c r="H949" s="6">
        <v>12</v>
      </c>
      <c r="I949" s="20" t="s">
        <v>20</v>
      </c>
      <c r="J949" s="10">
        <f t="shared" si="501"/>
        <v>-2.1890501105621037E-4</v>
      </c>
      <c r="K949" s="10">
        <f t="shared" si="502"/>
        <v>1.1388193435789792E-3</v>
      </c>
      <c r="L949" s="10">
        <f t="shared" si="503"/>
        <v>-4.0646725887724546</v>
      </c>
      <c r="M949" s="10">
        <f t="shared" si="504"/>
        <v>2.6444601481846043E-3</v>
      </c>
      <c r="N949" s="10">
        <f t="shared" si="505"/>
        <v>-1.367633764209921</v>
      </c>
      <c r="O949" s="10">
        <f t="shared" si="506"/>
        <v>6247.6128692126658</v>
      </c>
      <c r="P949" s="10">
        <f t="shared" si="507"/>
        <v>-2.3236239429360232E-7</v>
      </c>
      <c r="Q949" s="4" t="str">
        <f t="shared" si="510"/>
        <v>-</v>
      </c>
    </row>
    <row r="950" spans="2:17" x14ac:dyDescent="0.2">
      <c r="B950" s="20" t="str">
        <v>AKPI.JK</v>
      </c>
      <c r="C950" s="10">
        <f t="shared" si="498"/>
        <v>1.1388193435789792E-3</v>
      </c>
      <c r="D950" s="10">
        <f t="shared" si="499"/>
        <v>-4.0646725887724546</v>
      </c>
      <c r="E950" s="10">
        <f t="shared" si="508"/>
        <v>-2.1890501105621037E-4</v>
      </c>
      <c r="F950" s="6">
        <f t="shared" si="500"/>
        <v>12</v>
      </c>
      <c r="G950" s="8" t="b">
        <f t="shared" si="509"/>
        <v>0</v>
      </c>
      <c r="H950" s="6">
        <v>13</v>
      </c>
      <c r="I950" s="20" t="s">
        <v>29</v>
      </c>
      <c r="J950" s="10">
        <f t="shared" si="501"/>
        <v>-2.8623216062708854E-4</v>
      </c>
      <c r="K950" s="10">
        <f t="shared" si="502"/>
        <v>6.0573808185921093E-3</v>
      </c>
      <c r="L950" s="10">
        <f t="shared" si="503"/>
        <v>-20.292404110960504</v>
      </c>
      <c r="M950" s="10">
        <f t="shared" si="504"/>
        <v>1.2861573606073802E-2</v>
      </c>
      <c r="N950" s="10">
        <f t="shared" si="505"/>
        <v>-9.1641317910072235</v>
      </c>
      <c r="O950" s="10">
        <f t="shared" si="506"/>
        <v>32016.429498802954</v>
      </c>
      <c r="P950" s="10">
        <f t="shared" si="507"/>
        <v>-1.550208448229782E-6</v>
      </c>
      <c r="Q950" s="4" t="str">
        <f t="shared" si="510"/>
        <v>-</v>
      </c>
    </row>
    <row r="951" spans="2:17" x14ac:dyDescent="0.2">
      <c r="B951" s="20" t="str">
        <v>KLBF.JK</v>
      </c>
      <c r="C951" s="10">
        <f t="shared" si="498"/>
        <v>4.0235069967541559E-6</v>
      </c>
      <c r="D951" s="10">
        <f t="shared" si="499"/>
        <v>-2.2244520298564248</v>
      </c>
      <c r="E951" s="10">
        <f t="shared" si="508"/>
        <v>1.1014786352256384E-4</v>
      </c>
      <c r="F951" s="6">
        <f t="shared" si="500"/>
        <v>10</v>
      </c>
      <c r="G951" s="8" t="b">
        <f t="shared" si="509"/>
        <v>0</v>
      </c>
      <c r="H951" s="6">
        <v>14</v>
      </c>
      <c r="I951" s="20" t="s">
        <v>25</v>
      </c>
      <c r="J951" s="10">
        <f t="shared" si="501"/>
        <v>-3.4376292452838891E-4</v>
      </c>
      <c r="K951" s="10">
        <f t="shared" si="502"/>
        <v>1.5676553835001839E-3</v>
      </c>
      <c r="L951" s="10">
        <f t="shared" si="503"/>
        <v>-3.8358215613720708</v>
      </c>
      <c r="M951" s="10">
        <f t="shared" si="504"/>
        <v>9.3023942700529258E-4</v>
      </c>
      <c r="N951" s="10">
        <f t="shared" si="505"/>
        <v>-5.4372723217663648</v>
      </c>
      <c r="O951" s="10">
        <f t="shared" si="506"/>
        <v>15816.924786830346</v>
      </c>
      <c r="P951" s="10">
        <f t="shared" si="507"/>
        <v>-9.2229869756480462E-7</v>
      </c>
      <c r="Q951" s="4" t="str">
        <f t="shared" si="510"/>
        <v>-</v>
      </c>
    </row>
    <row r="952" spans="2:17" x14ac:dyDescent="0.2">
      <c r="B952" s="20" t="str">
        <v>KOIN.JK</v>
      </c>
      <c r="C952" s="10">
        <f t="shared" si="498"/>
        <v>4.7410501580779345E-3</v>
      </c>
      <c r="D952" s="10">
        <f t="shared" si="499"/>
        <v>11.910971583187102</v>
      </c>
      <c r="E952" s="10">
        <f t="shared" si="508"/>
        <v>3.7713195612226508E-4</v>
      </c>
      <c r="F952" s="6">
        <f t="shared" si="500"/>
        <v>6</v>
      </c>
      <c r="G952" s="8" t="b">
        <f t="shared" si="509"/>
        <v>0</v>
      </c>
      <c r="H952" s="6">
        <v>15</v>
      </c>
      <c r="I952" s="20" t="s">
        <v>23</v>
      </c>
      <c r="J952" s="10">
        <f t="shared" si="501"/>
        <v>-8.4216085109518196E-4</v>
      </c>
      <c r="K952" s="10">
        <f t="shared" si="502"/>
        <v>1.1626775490937356E-2</v>
      </c>
      <c r="L952" s="10">
        <f t="shared" si="503"/>
        <v>-13.510166532376083</v>
      </c>
      <c r="M952" s="10">
        <f t="shared" si="504"/>
        <v>1.9433197388732101E-2</v>
      </c>
      <c r="N952" s="10">
        <f t="shared" si="505"/>
        <v>-7.909921830243289</v>
      </c>
      <c r="O952" s="10">
        <f t="shared" si="506"/>
        <v>9392.4121739414604</v>
      </c>
      <c r="P952" s="10">
        <f t="shared" si="507"/>
        <v>-1.3431862480860816E-6</v>
      </c>
      <c r="Q952" s="4" t="str">
        <f t="shared" si="510"/>
        <v>-</v>
      </c>
    </row>
    <row r="953" spans="2:17" x14ac:dyDescent="0.2">
      <c r="B953" s="20" t="str">
        <v>KONI.JK</v>
      </c>
      <c r="C953" s="10">
        <f t="shared" si="498"/>
        <v>1.1626775490937356E-2</v>
      </c>
      <c r="D953" s="10">
        <f t="shared" si="499"/>
        <v>-13.510166532376083</v>
      </c>
      <c r="E953" s="10">
        <f t="shared" si="508"/>
        <v>-8.4216085109518196E-4</v>
      </c>
      <c r="F953" s="6">
        <f t="shared" si="500"/>
        <v>15</v>
      </c>
      <c r="G953" s="8" t="b">
        <f t="shared" si="509"/>
        <v>0</v>
      </c>
      <c r="H953" s="6">
        <v>16</v>
      </c>
      <c r="I953" s="20" t="s">
        <v>9</v>
      </c>
      <c r="J953" s="10">
        <f t="shared" si="501"/>
        <v>-1.3457580675236794E-3</v>
      </c>
      <c r="K953" s="10">
        <f t="shared" si="502"/>
        <v>1.7186597536413954E-3</v>
      </c>
      <c r="L953" s="10">
        <f t="shared" si="503"/>
        <v>-1.0920370039109328</v>
      </c>
      <c r="M953" s="10">
        <f t="shared" si="504"/>
        <v>1.522411166012707E-3</v>
      </c>
      <c r="N953" s="10">
        <f t="shared" si="505"/>
        <v>-1.0541677868734025</v>
      </c>
      <c r="O953" s="10">
        <f t="shared" si="506"/>
        <v>783.32637367217853</v>
      </c>
      <c r="P953" s="10">
        <f t="shared" si="507"/>
        <v>-1.7927063248357461E-7</v>
      </c>
      <c r="Q953" s="4" t="str">
        <f t="shared" si="510"/>
        <v>-</v>
      </c>
    </row>
    <row r="954" spans="2:17" x14ac:dyDescent="0.2">
      <c r="B954" s="20" t="str">
        <v>KPIG.JK</v>
      </c>
      <c r="C954" s="10">
        <f t="shared" si="498"/>
        <v>3.1788989674797607E-3</v>
      </c>
      <c r="D954" s="10">
        <f t="shared" si="499"/>
        <v>-0.74597463133746977</v>
      </c>
      <c r="E954" s="10">
        <f t="shared" si="508"/>
        <v>-3.9275555746887854E-3</v>
      </c>
      <c r="F954" s="6">
        <f t="shared" si="500"/>
        <v>20</v>
      </c>
      <c r="G954" s="8" t="b">
        <f t="shared" si="509"/>
        <v>0</v>
      </c>
      <c r="H954" s="6">
        <v>17</v>
      </c>
      <c r="I954" s="20" t="s">
        <v>27</v>
      </c>
      <c r="J954" s="10">
        <f t="shared" si="501"/>
        <v>-1.5153872712594329E-3</v>
      </c>
      <c r="K954" s="10">
        <f t="shared" si="502"/>
        <v>1.4109202662518899E-2</v>
      </c>
      <c r="L954" s="10">
        <f t="shared" si="503"/>
        <v>-9.146282788429323</v>
      </c>
      <c r="M954" s="10">
        <f t="shared" si="504"/>
        <v>3.1846560115134551E-2</v>
      </c>
      <c r="N954" s="10">
        <f t="shared" si="505"/>
        <v>-3.98061665443654</v>
      </c>
      <c r="O954" s="10">
        <f t="shared" si="506"/>
        <v>2626.7982646629093</v>
      </c>
      <c r="P954" s="10">
        <f t="shared" si="507"/>
        <v>-6.7672720523258204E-7</v>
      </c>
      <c r="Q954" s="4" t="str">
        <f t="shared" si="510"/>
        <v>-</v>
      </c>
    </row>
    <row r="955" spans="2:17" x14ac:dyDescent="0.2">
      <c r="B955" s="20" t="str">
        <v>KREN.JK</v>
      </c>
      <c r="C955" s="10">
        <f t="shared" si="498"/>
        <v>1.5676553835001839E-3</v>
      </c>
      <c r="D955" s="10">
        <f t="shared" si="499"/>
        <v>-3.8358215613720708</v>
      </c>
      <c r="E955" s="10">
        <f t="shared" si="508"/>
        <v>-3.4376292452838891E-4</v>
      </c>
      <c r="F955" s="6">
        <f t="shared" si="500"/>
        <v>14</v>
      </c>
      <c r="G955" s="8" t="b">
        <f t="shared" si="509"/>
        <v>0</v>
      </c>
      <c r="H955" s="6">
        <v>18</v>
      </c>
      <c r="I955" s="20" t="s">
        <v>10</v>
      </c>
      <c r="J955" s="10">
        <f t="shared" si="501"/>
        <v>-1.7221090209910269E-3</v>
      </c>
      <c r="K955" s="10">
        <f t="shared" si="502"/>
        <v>1.9913582558147673E-3</v>
      </c>
      <c r="L955" s="10">
        <f t="shared" si="503"/>
        <v>-1.0117339198526711</v>
      </c>
      <c r="M955" s="10">
        <f t="shared" si="504"/>
        <v>1.08165129044464E-3</v>
      </c>
      <c r="N955" s="10">
        <f t="shared" si="505"/>
        <v>-1.6296937131112008</v>
      </c>
      <c r="O955" s="10">
        <f t="shared" si="506"/>
        <v>946.33597132738805</v>
      </c>
      <c r="P955" s="10">
        <f t="shared" si="507"/>
        <v>-2.7713626581537192E-7</v>
      </c>
      <c r="Q955" s="4" t="str">
        <f t="shared" si="510"/>
        <v>-</v>
      </c>
    </row>
    <row r="956" spans="2:17" x14ac:dyDescent="0.2">
      <c r="B956" s="20" t="str">
        <v>LAMI.JK</v>
      </c>
      <c r="C956" s="10">
        <f t="shared" si="498"/>
        <v>1.4678961404064426E-3</v>
      </c>
      <c r="D956" s="10">
        <f t="shared" si="499"/>
        <v>4.2694462115839178</v>
      </c>
      <c r="E956" s="10">
        <f t="shared" si="508"/>
        <v>2.8548292551515512E-4</v>
      </c>
      <c r="F956" s="6">
        <f t="shared" si="500"/>
        <v>7</v>
      </c>
      <c r="G956" s="8" t="b">
        <f t="shared" si="509"/>
        <v>0</v>
      </c>
      <c r="H956" s="6">
        <v>19</v>
      </c>
      <c r="I956" s="20" t="s">
        <v>13</v>
      </c>
      <c r="J956" s="10">
        <f t="shared" si="501"/>
        <v>-2.149825835417638E-3</v>
      </c>
      <c r="K956" s="10">
        <f t="shared" si="502"/>
        <v>3.438972136748922E-4</v>
      </c>
      <c r="L956" s="10">
        <f t="shared" si="503"/>
        <v>-4.4122210515064979E-2</v>
      </c>
      <c r="M956" s="10">
        <f t="shared" si="504"/>
        <v>5.4090285704021441E-4</v>
      </c>
      <c r="N956" s="10">
        <f t="shared" si="505"/>
        <v>-7.7374619634899356E-3</v>
      </c>
      <c r="O956" s="10">
        <f t="shared" si="506"/>
        <v>3.5991110703099398</v>
      </c>
      <c r="P956" s="10">
        <f t="shared" si="507"/>
        <v>-1.31599890502115E-9</v>
      </c>
      <c r="Q956" s="4" t="str">
        <f t="shared" si="510"/>
        <v>-</v>
      </c>
    </row>
    <row r="957" spans="2:17" x14ac:dyDescent="0.2">
      <c r="B957" s="20" t="str">
        <v>LAPD.JK</v>
      </c>
      <c r="C957" s="10">
        <f t="shared" si="498"/>
        <v>1.4109202662518899E-2</v>
      </c>
      <c r="D957" s="10">
        <f t="shared" si="499"/>
        <v>-9.146282788429323</v>
      </c>
      <c r="E957" s="10">
        <f t="shared" si="508"/>
        <v>-1.5153872712594329E-3</v>
      </c>
      <c r="F957" s="6">
        <f t="shared" si="500"/>
        <v>17</v>
      </c>
      <c r="G957" s="8" t="b">
        <f t="shared" si="509"/>
        <v>0</v>
      </c>
      <c r="H957" s="6">
        <v>20</v>
      </c>
      <c r="I957" s="20" t="s">
        <v>24</v>
      </c>
      <c r="J957" s="10">
        <f t="shared" si="501"/>
        <v>-3.9275555746887854E-3</v>
      </c>
      <c r="K957" s="10">
        <f t="shared" si="502"/>
        <v>3.1788989674797607E-3</v>
      </c>
      <c r="L957" s="10">
        <f t="shared" si="503"/>
        <v>-0.74597463133746977</v>
      </c>
      <c r="M957" s="10">
        <f t="shared" si="504"/>
        <v>1.8321294378960894E-3</v>
      </c>
      <c r="N957" s="10">
        <f t="shared" si="505"/>
        <v>-1.1929281945754402</v>
      </c>
      <c r="O957" s="10">
        <f t="shared" si="506"/>
        <v>303.73298910479872</v>
      </c>
      <c r="P957" s="10">
        <f t="shared" si="507"/>
        <v>-2.0288462427467274E-7</v>
      </c>
      <c r="Q957" s="4" t="str">
        <f t="shared" si="510"/>
        <v>-</v>
      </c>
    </row>
    <row r="958" spans="2:17" x14ac:dyDescent="0.2">
      <c r="B958" s="20" t="str">
        <v>LCGP.JK</v>
      </c>
      <c r="C958" s="10">
        <f t="shared" si="498"/>
        <v>2.3652304645018244E-4</v>
      </c>
      <c r="D958" s="10">
        <f t="shared" si="499"/>
        <v>2.6246814488123378</v>
      </c>
      <c r="E958" s="10">
        <f t="shared" si="508"/>
        <v>-4.7697594499904596E-6</v>
      </c>
      <c r="F958" s="6">
        <f t="shared" si="500"/>
        <v>11</v>
      </c>
      <c r="G958" s="8" t="b">
        <f t="shared" si="509"/>
        <v>0</v>
      </c>
      <c r="H958" s="6">
        <v>21</v>
      </c>
      <c r="I958" s="20" t="s">
        <v>8</v>
      </c>
      <c r="J958" s="10">
        <f t="shared" si="501"/>
        <v>-4.9372484075349398E-3</v>
      </c>
      <c r="K958" s="10">
        <f t="shared" si="502"/>
        <v>-3.946279926541313E-4</v>
      </c>
      <c r="L958" s="10">
        <f t="shared" si="503"/>
        <v>0.13037021537455343</v>
      </c>
      <c r="M958" s="10">
        <f t="shared" si="504"/>
        <v>4.2987974153305044E-4</v>
      </c>
      <c r="N958" s="10">
        <f t="shared" si="505"/>
        <v>-0.19520672049885096</v>
      </c>
      <c r="O958" s="10">
        <f t="shared" si="506"/>
        <v>39.537552982130265</v>
      </c>
      <c r="P958" s="10">
        <f t="shared" si="507"/>
        <v>-3.3200843042486544E-8</v>
      </c>
      <c r="Q958" s="4" t="str">
        <f t="shared" si="510"/>
        <v>-</v>
      </c>
    </row>
    <row r="959" spans="2:17" x14ac:dyDescent="0.2">
      <c r="B959" s="20" t="str">
        <v>LION.JK</v>
      </c>
      <c r="C959" s="10">
        <f t="shared" si="498"/>
        <v>6.0573808185921093E-3</v>
      </c>
      <c r="D959" s="10">
        <f t="shared" si="499"/>
        <v>-20.292404110960504</v>
      </c>
      <c r="E959" s="10">
        <f t="shared" si="508"/>
        <v>-2.8623216062708854E-4</v>
      </c>
      <c r="F959" s="6">
        <f t="shared" si="500"/>
        <v>13</v>
      </c>
      <c r="G959" s="8" t="b">
        <f t="shared" si="509"/>
        <v>0</v>
      </c>
      <c r="H959" s="6">
        <v>22</v>
      </c>
      <c r="I959" s="20" t="s">
        <v>16</v>
      </c>
      <c r="J959" s="10">
        <f t="shared" si="501"/>
        <v>-7.1113289203282304E-3</v>
      </c>
      <c r="K959" s="10">
        <f t="shared" si="502"/>
        <v>9.7638877129207942E-3</v>
      </c>
      <c r="L959" s="10">
        <f t="shared" si="503"/>
        <v>-1.3379841762245133</v>
      </c>
      <c r="M959" s="10">
        <f t="shared" si="504"/>
        <v>1.7509045793676327E-2</v>
      </c>
      <c r="N959" s="10">
        <f t="shared" si="505"/>
        <v>-0.72709346690390619</v>
      </c>
      <c r="O959" s="10">
        <f t="shared" si="506"/>
        <v>102.24438709696844</v>
      </c>
      <c r="P959" s="10">
        <f t="shared" si="507"/>
        <v>-1.2366305091164699E-7</v>
      </c>
      <c r="Q959" s="4" t="str">
        <f t="shared" si="510"/>
        <v>-</v>
      </c>
    </row>
    <row r="960" spans="2:17" x14ac:dyDescent="0.2">
      <c r="B960" s="20" t="str">
        <v>LMAS.JK</v>
      </c>
      <c r="C960" s="10">
        <f t="shared" si="498"/>
        <v>4.0379557603606376E-5</v>
      </c>
      <c r="D960" s="10">
        <f t="shared" si="499"/>
        <v>-0.5460914975973008</v>
      </c>
      <c r="E960" s="10">
        <f t="shared" si="508"/>
        <v>3.8210188019469125E-4</v>
      </c>
      <c r="F960" s="6">
        <f t="shared" si="500"/>
        <v>5</v>
      </c>
      <c r="G960" s="8" t="b">
        <f t="shared" si="509"/>
        <v>0</v>
      </c>
      <c r="H960" s="6">
        <v>23</v>
      </c>
      <c r="I960" s="20" t="s">
        <v>19</v>
      </c>
      <c r="J960" s="10">
        <f t="shared" si="501"/>
        <v>-8.6400541825329743E-3</v>
      </c>
      <c r="K960" s="10">
        <f t="shared" si="502"/>
        <v>1.8916995682567231E-2</v>
      </c>
      <c r="L960" s="10">
        <f t="shared" si="503"/>
        <v>-2.1606292209038607</v>
      </c>
      <c r="M960" s="10">
        <f t="shared" si="504"/>
        <v>3.5602230757380664E-2</v>
      </c>
      <c r="N960" s="10">
        <f t="shared" si="505"/>
        <v>-1.1329213099406283</v>
      </c>
      <c r="O960" s="10">
        <f t="shared" si="506"/>
        <v>131.12432931624204</v>
      </c>
      <c r="P960" s="10">
        <f t="shared" si="507"/>
        <v>-1.9268474254881128E-7</v>
      </c>
      <c r="Q960" s="4" t="str">
        <f t="shared" si="510"/>
        <v>-</v>
      </c>
    </row>
    <row r="961" spans="2:25" x14ac:dyDescent="0.2">
      <c r="B961" s="1"/>
      <c r="C961" s="4"/>
      <c r="D961" s="4"/>
      <c r="E961" s="4"/>
      <c r="F961" s="4"/>
      <c r="G961" s="8"/>
      <c r="H961" s="4"/>
    </row>
    <row r="962" spans="2:25" x14ac:dyDescent="0.2">
      <c r="B962" s="1"/>
      <c r="C962" s="4"/>
      <c r="D962" s="9" t="s">
        <v>46</v>
      </c>
      <c r="E962" s="67">
        <f>VLOOKUP("C*",$G$938:$P$960,10)</f>
        <v>1.3578259343283037E-7</v>
      </c>
      <c r="F962" s="4"/>
      <c r="M962" s="4"/>
      <c r="N962" s="4"/>
      <c r="O962" s="4"/>
      <c r="Y962" s="4"/>
    </row>
    <row r="963" spans="2:25" x14ac:dyDescent="0.2">
      <c r="B963" s="1"/>
      <c r="D963" s="9" t="s">
        <v>47</v>
      </c>
      <c r="E963" s="9" t="s">
        <v>48</v>
      </c>
      <c r="F963" s="4"/>
      <c r="K963" s="2"/>
      <c r="Y963" s="4"/>
    </row>
    <row r="964" spans="2:25" x14ac:dyDescent="0.2">
      <c r="B964" s="1"/>
      <c r="D964" s="9" t="s">
        <v>49</v>
      </c>
      <c r="E964" s="9" t="s">
        <v>49</v>
      </c>
      <c r="F964" s="4"/>
      <c r="G964" s="4"/>
      <c r="Y964" s="4"/>
    </row>
    <row r="965" spans="2:25" x14ac:dyDescent="0.2">
      <c r="B965" s="1"/>
      <c r="D965" s="10">
        <f>SUMIFS($C$968:$C$990,$C$968:$C$990,"&gt;0")</f>
        <v>38.562239992149756</v>
      </c>
      <c r="E965" s="10">
        <f>SUM(E968:E990)</f>
        <v>72.439973922902723</v>
      </c>
      <c r="F965" s="4">
        <f>O938</f>
        <v>9.8081737873758446</v>
      </c>
      <c r="K965" s="9" t="s">
        <v>49</v>
      </c>
      <c r="T965" s="41"/>
      <c r="U965" s="50"/>
      <c r="X965" s="54"/>
      <c r="Y965" s="4"/>
    </row>
    <row r="966" spans="2:25" x14ac:dyDescent="0.2">
      <c r="B966" s="1"/>
      <c r="C966" s="4"/>
      <c r="D966" s="4"/>
      <c r="E966" s="4"/>
      <c r="F966" s="4"/>
      <c r="G966" s="4"/>
      <c r="H966" s="4"/>
      <c r="K966" s="10">
        <f>SUM(K968:K990)</f>
        <v>44.595916049056655</v>
      </c>
      <c r="T966" s="41"/>
      <c r="U966" s="41"/>
      <c r="W966" s="55"/>
      <c r="X966" s="56"/>
      <c r="Y966" s="4"/>
    </row>
    <row r="967" spans="2:25" x14ac:dyDescent="0.2">
      <c r="B967" s="1"/>
      <c r="C967" s="4"/>
      <c r="D967" s="4"/>
      <c r="F967" s="4"/>
      <c r="G967" t="s">
        <v>59</v>
      </c>
      <c r="H967" t="s">
        <v>60</v>
      </c>
      <c r="I967" t="s">
        <v>50</v>
      </c>
      <c r="J967" t="s">
        <v>33</v>
      </c>
      <c r="K967" t="s">
        <v>68</v>
      </c>
      <c r="L967" t="s">
        <v>69</v>
      </c>
      <c r="M967" t="s">
        <v>86</v>
      </c>
      <c r="N967" t="s">
        <v>87</v>
      </c>
      <c r="O967" t="s">
        <v>110</v>
      </c>
      <c r="P967" t="s">
        <v>188</v>
      </c>
      <c r="T967" s="41"/>
      <c r="U967" s="41"/>
    </row>
    <row r="968" spans="2:25" x14ac:dyDescent="0.2">
      <c r="B968" s="2" t="str">
        <f t="shared" ref="B968:B990" si="511">I938</f>
        <v>ADMG.JK</v>
      </c>
      <c r="C968" s="10">
        <f>IF(Q38="-",0,O938*(J938-$E$962))</f>
        <v>0.37313267848844001</v>
      </c>
      <c r="D968" s="2">
        <f t="shared" ref="D968:D990" si="512">IF(C968&gt;0,C968/$D$965,0)</f>
        <v>9.6761152506804546E-3</v>
      </c>
      <c r="E968" s="10">
        <f>ABS(C968)</f>
        <v>0.37313267848844001</v>
      </c>
      <c r="F968" s="2">
        <f t="shared" ref="F968:F990" si="513">C968/$E$965</f>
        <v>5.1509223192924133E-3</v>
      </c>
      <c r="G968" s="6">
        <f>HLOOKUP($B$968:$B$990,'Volume Analysis'!$A$271:$Y$276,4)</f>
        <v>60</v>
      </c>
      <c r="H968" s="28">
        <f>HLOOKUP($B$968:$B$990,'Volume Analysis'!$A$271:$Y$276,5)</f>
        <v>1</v>
      </c>
      <c r="I968" s="3">
        <f>HLOOKUP($B$968:$B$990,'Volume Analysis'!$A$271:$Y$276,6)</f>
        <v>1.2477776634761966E-3</v>
      </c>
      <c r="J968" s="39">
        <f t="shared" ref="J968:J990" si="514">HLOOKUP($B$968:$B$990,$A$537:$Y$540,2)</f>
        <v>6.0443993517386649E-3</v>
      </c>
      <c r="K968" s="68">
        <f>IF(H968&lt;75%,0,E968)</f>
        <v>0.37313267848844001</v>
      </c>
      <c r="L968" s="39">
        <f>K968/$K$966</f>
        <v>8.3669697036379848E-3</v>
      </c>
      <c r="M968" s="39">
        <f t="shared" ref="M968:M990" si="515">HLOOKUP($B$968:$B$990,$A$537:$Y$540,2)</f>
        <v>6.0443993517386649E-3</v>
      </c>
      <c r="N968" s="39">
        <f>L968*M968</f>
        <v>5.0573306252686485E-5</v>
      </c>
      <c r="O968" s="68">
        <f t="shared" ref="O968:O990" si="516">VLOOKUP($B$968:$B$990,$B$938:$D$960,3)</f>
        <v>0.15233634317334557</v>
      </c>
      <c r="P968" s="131">
        <f>O968*L968</f>
        <v>1.2745935680943815E-3</v>
      </c>
      <c r="Q968" s="63" t="s">
        <v>8</v>
      </c>
      <c r="R968" s="64">
        <v>4.3773534956787191E-3</v>
      </c>
      <c r="X968" s="54"/>
    </row>
    <row r="969" spans="2:25" x14ac:dyDescent="0.2">
      <c r="B969" s="2" t="str">
        <f t="shared" si="511"/>
        <v>AIMS.JK</v>
      </c>
      <c r="C969" s="10">
        <f t="shared" ref="C969:C990" si="517">IF(Q39="-",0,O939*(J939-$E$962))</f>
        <v>0.90321174593497355</v>
      </c>
      <c r="D969" s="2">
        <f t="shared" si="512"/>
        <v>2.3422180509193539E-2</v>
      </c>
      <c r="E969" s="10">
        <f t="shared" ref="E969:E990" si="518">ABS(C969)</f>
        <v>0.90321174593497355</v>
      </c>
      <c r="F969" s="2">
        <f t="shared" si="513"/>
        <v>1.2468416221356656E-2</v>
      </c>
      <c r="G969" s="6">
        <f>HLOOKUP($B$968:$B$990,'Volume Analysis'!$A$271:$Y$276,4)</f>
        <v>11</v>
      </c>
      <c r="H969" s="28">
        <f>HLOOKUP($B$968:$B$990,'Volume Analysis'!$A$271:$Y$276,5)</f>
        <v>0.18333333333333332</v>
      </c>
      <c r="I969" s="3">
        <f>HLOOKUP($B$968:$B$990,'Volume Analysis'!$A$271:$Y$276,6)</f>
        <v>5.1871593465618986E-7</v>
      </c>
      <c r="J969" s="39">
        <f t="shared" si="514"/>
        <v>8.9990710883082557E-3</v>
      </c>
      <c r="K969" s="68">
        <f t="shared" ref="K969:K990" si="519">IF(H969&lt;75%,0,E969)</f>
        <v>0</v>
      </c>
      <c r="L969" s="39">
        <f t="shared" ref="L969:L990" si="520">K969/$K$966</f>
        <v>0</v>
      </c>
      <c r="M969" s="39">
        <f t="shared" si="515"/>
        <v>8.9990710883082557E-3</v>
      </c>
      <c r="N969" s="39">
        <f t="shared" ref="N969:N990" si="521">L969*M969</f>
        <v>0</v>
      </c>
      <c r="O969" s="68">
        <f t="shared" si="516"/>
        <v>1.4331626369836237</v>
      </c>
      <c r="P969" s="131">
        <f t="shared" ref="P969:P990" si="522">O969*L969</f>
        <v>0</v>
      </c>
      <c r="Q969" s="63" t="s">
        <v>9</v>
      </c>
      <c r="R969" s="64">
        <v>0</v>
      </c>
    </row>
    <row r="970" spans="2:25" x14ac:dyDescent="0.2">
      <c r="B970" s="2" t="str">
        <f t="shared" si="511"/>
        <v>ADES.JK</v>
      </c>
      <c r="C970" s="10">
        <f t="shared" si="517"/>
        <v>1.7687639368078005</v>
      </c>
      <c r="D970" s="2">
        <f t="shared" si="512"/>
        <v>4.5867769537450982E-2</v>
      </c>
      <c r="E970" s="10">
        <f t="shared" si="518"/>
        <v>1.7687639368078005</v>
      </c>
      <c r="F970" s="2">
        <f t="shared" si="513"/>
        <v>2.4416959877570935E-2</v>
      </c>
      <c r="G970" s="6">
        <f>HLOOKUP($B$968:$B$990,'Volume Analysis'!$A$271:$Y$276,4)</f>
        <v>59</v>
      </c>
      <c r="H970" s="28">
        <f>HLOOKUP($B$968:$B$990,'Volume Analysis'!$A$271:$Y$276,5)</f>
        <v>0.98333333333333328</v>
      </c>
      <c r="I970" s="3">
        <f>HLOOKUP($B$968:$B$990,'Volume Analysis'!$A$271:$Y$276,6)</f>
        <v>3.2876250642745853E-4</v>
      </c>
      <c r="J970" s="39">
        <f t="shared" si="514"/>
        <v>-1.3439487836011451E-3</v>
      </c>
      <c r="K970" s="68">
        <f t="shared" si="519"/>
        <v>1.7687639368078005</v>
      </c>
      <c r="L970" s="39">
        <f t="shared" si="520"/>
        <v>3.9662016020976333E-2</v>
      </c>
      <c r="M970" s="39">
        <f t="shared" si="515"/>
        <v>-1.3439487836011451E-3</v>
      </c>
      <c r="N970" s="39">
        <f t="shared" si="521"/>
        <v>-5.3303718186560272E-5</v>
      </c>
      <c r="O970" s="68">
        <f t="shared" si="516"/>
        <v>-1.1445961762099197</v>
      </c>
      <c r="P970" s="131">
        <f t="shared" si="522"/>
        <v>-4.5396991878386084E-2</v>
      </c>
      <c r="Q970" s="63" t="s">
        <v>10</v>
      </c>
      <c r="R970" s="64">
        <v>3.6546445357704953E-2</v>
      </c>
      <c r="W970" s="55"/>
    </row>
    <row r="971" spans="2:25" x14ac:dyDescent="0.2">
      <c r="B971" s="2" t="str">
        <f t="shared" si="511"/>
        <v>ADHI.JK</v>
      </c>
      <c r="C971" s="10">
        <f t="shared" si="517"/>
        <v>8.4552212474070032</v>
      </c>
      <c r="D971" s="2">
        <f t="shared" si="512"/>
        <v>0.2192616727951556</v>
      </c>
      <c r="E971" s="10">
        <f t="shared" si="518"/>
        <v>8.4552212474070032</v>
      </c>
      <c r="F971" s="2">
        <f t="shared" si="513"/>
        <v>0.11672037950214928</v>
      </c>
      <c r="G971" s="6">
        <f>HLOOKUP($B$968:$B$990,'Volume Analysis'!$A$271:$Y$276,4)</f>
        <v>60</v>
      </c>
      <c r="H971" s="28">
        <f>HLOOKUP($B$968:$B$990,'Volume Analysis'!$A$271:$Y$276,5)</f>
        <v>1</v>
      </c>
      <c r="I971" s="3">
        <f>HLOOKUP($B$968:$B$990,'Volume Analysis'!$A$271:$Y$276,6)</f>
        <v>1.4778992557793161E-3</v>
      </c>
      <c r="J971" s="39">
        <f t="shared" si="514"/>
        <v>-1.9557698410788433E-3</v>
      </c>
      <c r="K971" s="68">
        <f t="shared" si="519"/>
        <v>8.4552212474070032</v>
      </c>
      <c r="L971" s="39">
        <f t="shared" si="520"/>
        <v>0.18959631276787861</v>
      </c>
      <c r="M971" s="39">
        <f t="shared" si="515"/>
        <v>-1.9557698410788433E-3</v>
      </c>
      <c r="N971" s="39">
        <f t="shared" si="521"/>
        <v>-3.7080675049116861E-4</v>
      </c>
      <c r="O971" s="68">
        <f t="shared" si="516"/>
        <v>-2.5370758920748147</v>
      </c>
      <c r="P971" s="131">
        <f t="shared" si="522"/>
        <v>-0.48102023434966118</v>
      </c>
      <c r="Q971" s="63" t="s">
        <v>11</v>
      </c>
      <c r="R971" s="64">
        <v>3.9662016020976333E-2</v>
      </c>
      <c r="T971" s="57"/>
      <c r="U971" s="53"/>
      <c r="V971" s="54"/>
      <c r="W971" s="21"/>
      <c r="X971" s="54"/>
    </row>
    <row r="972" spans="2:25" x14ac:dyDescent="0.2">
      <c r="B972" s="2" t="str">
        <f t="shared" si="511"/>
        <v>LMAS.JK</v>
      </c>
      <c r="C972" s="10">
        <f t="shared" si="517"/>
        <v>1.4015015326251488</v>
      </c>
      <c r="D972" s="2">
        <f t="shared" si="512"/>
        <v>3.6343882847844344E-2</v>
      </c>
      <c r="E972" s="10">
        <f t="shared" si="518"/>
        <v>1.4015015326251488</v>
      </c>
      <c r="F972" s="2">
        <f t="shared" si="513"/>
        <v>1.9347073952797878E-2</v>
      </c>
      <c r="G972" s="6">
        <f>HLOOKUP($B$968:$B$990,'Volume Analysis'!$A$271:$Y$276,4)</f>
        <v>53</v>
      </c>
      <c r="H972" s="28">
        <f>HLOOKUP($B$968:$B$990,'Volume Analysis'!$A$271:$Y$276,5)</f>
        <v>0.8833333333333333</v>
      </c>
      <c r="I972" s="3">
        <f>HLOOKUP($B$968:$B$990,'Volume Analysis'!$A$271:$Y$276,6)</f>
        <v>9.0531923192692588E-6</v>
      </c>
      <c r="J972" s="39">
        <f t="shared" si="514"/>
        <v>4.0379557603606376E-5</v>
      </c>
      <c r="K972" s="68">
        <f t="shared" si="519"/>
        <v>1.4015015326251488</v>
      </c>
      <c r="L972" s="39">
        <f t="shared" si="520"/>
        <v>3.1426678870851335E-2</v>
      </c>
      <c r="M972" s="39">
        <f t="shared" si="515"/>
        <v>4.0379557603606376E-5</v>
      </c>
      <c r="N972" s="39">
        <f t="shared" si="521"/>
        <v>1.2689953897555809E-6</v>
      </c>
      <c r="O972" s="68">
        <f t="shared" si="516"/>
        <v>-0.5460914975973008</v>
      </c>
      <c r="P972" s="131">
        <f t="shared" si="522"/>
        <v>-1.7161842129092657E-2</v>
      </c>
      <c r="Q972" s="63" t="s">
        <v>12</v>
      </c>
      <c r="R972" s="64">
        <v>0.18959631276787861</v>
      </c>
      <c r="T972" s="57"/>
      <c r="U972" s="53"/>
      <c r="V972" s="54"/>
      <c r="W972" s="21"/>
      <c r="X972" s="54"/>
    </row>
    <row r="973" spans="2:25" x14ac:dyDescent="0.2">
      <c r="B973" s="2" t="str">
        <f t="shared" si="511"/>
        <v>KOIN.JK</v>
      </c>
      <c r="C973" s="10">
        <f t="shared" si="517"/>
        <v>5.9939227816273126</v>
      </c>
      <c r="D973" s="2">
        <f t="shared" si="512"/>
        <v>0.15543502615116536</v>
      </c>
      <c r="E973" s="10">
        <f t="shared" si="518"/>
        <v>5.9939227816273126</v>
      </c>
      <c r="F973" s="2">
        <f t="shared" si="513"/>
        <v>8.2743303966489504E-2</v>
      </c>
      <c r="G973" s="6">
        <f>HLOOKUP($B$968:$B$990,'Volume Analysis'!$A$271:$Y$276,4)</f>
        <v>57</v>
      </c>
      <c r="H973" s="28">
        <f>HLOOKUP($B$968:$B$990,'Volume Analysis'!$A$271:$Y$276,5)</f>
        <v>0.95</v>
      </c>
      <c r="I973" s="3">
        <f>HLOOKUP($B$968:$B$990,'Volume Analysis'!$A$271:$Y$276,6)</f>
        <v>2.5592263853892977E-5</v>
      </c>
      <c r="J973" s="39">
        <f t="shared" si="514"/>
        <v>4.7410501580779345E-3</v>
      </c>
      <c r="K973" s="68">
        <f t="shared" si="519"/>
        <v>5.9939227816273126</v>
      </c>
      <c r="L973" s="39">
        <f t="shared" si="520"/>
        <v>0.13440519474998211</v>
      </c>
      <c r="M973" s="39">
        <f t="shared" si="515"/>
        <v>4.7410501580779345E-3</v>
      </c>
      <c r="N973" s="39">
        <f t="shared" si="521"/>
        <v>6.372217698158983E-4</v>
      </c>
      <c r="O973" s="68">
        <f t="shared" si="516"/>
        <v>11.910971583187102</v>
      </c>
      <c r="P973" s="131">
        <f t="shared" si="522"/>
        <v>1.6008964552997651</v>
      </c>
      <c r="Q973" s="63" t="s">
        <v>13</v>
      </c>
      <c r="R973" s="64">
        <v>1.7351253983914516E-4</v>
      </c>
      <c r="T973" s="57"/>
      <c r="U973" s="53"/>
      <c r="V973" s="54"/>
      <c r="W973" s="21"/>
      <c r="X973" s="54"/>
    </row>
    <row r="974" spans="2:25" x14ac:dyDescent="0.2">
      <c r="B974" s="2" t="str">
        <f t="shared" si="511"/>
        <v>LAMI.JK</v>
      </c>
      <c r="C974" s="10">
        <f t="shared" si="517"/>
        <v>1.6048169828323418</v>
      </c>
      <c r="D974" s="2">
        <f t="shared" si="512"/>
        <v>4.1616280152787795E-2</v>
      </c>
      <c r="E974" s="10">
        <f t="shared" si="518"/>
        <v>1.6048169828323418</v>
      </c>
      <c r="F974" s="2">
        <f t="shared" si="513"/>
        <v>2.215374876501661E-2</v>
      </c>
      <c r="G974" s="6">
        <f>HLOOKUP($B$968:$B$990,'Volume Analysis'!$A$271:$Y$276,4)</f>
        <v>40</v>
      </c>
      <c r="H974" s="28">
        <f>HLOOKUP($B$968:$B$990,'Volume Analysis'!$A$271:$Y$276,5)</f>
        <v>0.66666666666666663</v>
      </c>
      <c r="I974" s="3">
        <f>HLOOKUP($B$968:$B$990,'Volume Analysis'!$A$271:$Y$276,6)</f>
        <v>1.3752348021448007E-6</v>
      </c>
      <c r="J974" s="39">
        <f t="shared" si="514"/>
        <v>1.4678961404064426E-3</v>
      </c>
      <c r="K974" s="68">
        <f t="shared" si="519"/>
        <v>0</v>
      </c>
      <c r="L974" s="39">
        <f t="shared" si="520"/>
        <v>0</v>
      </c>
      <c r="M974" s="39">
        <f t="shared" si="515"/>
        <v>1.4678961404064426E-3</v>
      </c>
      <c r="N974" s="39">
        <f t="shared" si="521"/>
        <v>0</v>
      </c>
      <c r="O974" s="68">
        <f t="shared" si="516"/>
        <v>4.2694462115839178</v>
      </c>
      <c r="P974" s="131">
        <f t="shared" si="522"/>
        <v>0</v>
      </c>
      <c r="Q974" s="63" t="s">
        <v>14</v>
      </c>
      <c r="R974" s="64">
        <v>8.3669697036379848E-3</v>
      </c>
      <c r="T974" s="57"/>
      <c r="U974" s="53"/>
      <c r="V974" s="54"/>
      <c r="W974" s="21"/>
      <c r="X974" s="54"/>
    </row>
    <row r="975" spans="2:25" x14ac:dyDescent="0.2">
      <c r="B975" s="2" t="str">
        <f t="shared" si="511"/>
        <v>AGRO.JK</v>
      </c>
      <c r="C975" s="10">
        <f t="shared" si="517"/>
        <v>15.97139206400295</v>
      </c>
      <c r="D975" s="2">
        <f t="shared" si="512"/>
        <v>0.41417179259436954</v>
      </c>
      <c r="E975" s="10">
        <f t="shared" si="518"/>
        <v>15.97139206400295</v>
      </c>
      <c r="F975" s="2">
        <f t="shared" si="513"/>
        <v>0.22047760648010686</v>
      </c>
      <c r="G975" s="6">
        <f>HLOOKUP($B$968:$B$990,'Volume Analysis'!$A$271:$Y$276,4)</f>
        <v>60</v>
      </c>
      <c r="H975" s="28">
        <f>HLOOKUP($B$968:$B$990,'Volume Analysis'!$A$271:$Y$276,5)</f>
        <v>1</v>
      </c>
      <c r="I975" s="3">
        <f>HLOOKUP($B$968:$B$990,'Volume Analysis'!$A$271:$Y$276,6)</f>
        <v>1.2489385774728942E-3</v>
      </c>
      <c r="J975" s="39">
        <f t="shared" si="514"/>
        <v>-1.0633436113197516E-3</v>
      </c>
      <c r="K975" s="68">
        <f t="shared" si="519"/>
        <v>15.97139206400295</v>
      </c>
      <c r="L975" s="39">
        <f t="shared" si="520"/>
        <v>0.35813575499680306</v>
      </c>
      <c r="M975" s="39">
        <f t="shared" si="515"/>
        <v>-1.0633436113197516E-3</v>
      </c>
      <c r="N975" s="39">
        <f t="shared" si="521"/>
        <v>-3.8082136706102631E-4</v>
      </c>
      <c r="O975" s="68">
        <f t="shared" si="516"/>
        <v>-7.2087579873505909</v>
      </c>
      <c r="P975" s="131">
        <f t="shared" si="522"/>
        <v>-2.5817139843890384</v>
      </c>
      <c r="Q975" s="63" t="s">
        <v>15</v>
      </c>
      <c r="R975" s="64">
        <v>0.35813575499680306</v>
      </c>
      <c r="T975" s="57"/>
      <c r="U975" s="53"/>
      <c r="V975" s="54"/>
      <c r="W975" s="21"/>
      <c r="X975" s="54"/>
    </row>
    <row r="976" spans="2:25" x14ac:dyDescent="0.2">
      <c r="B976" s="2" t="str">
        <f t="shared" si="511"/>
        <v>AISA.JK</v>
      </c>
      <c r="C976" s="10">
        <f t="shared" si="517"/>
        <v>1.2919389654104196</v>
      </c>
      <c r="D976" s="2">
        <f t="shared" si="512"/>
        <v>3.3502695011322581E-2</v>
      </c>
      <c r="E976" s="10">
        <f t="shared" si="518"/>
        <v>1.2919389654104196</v>
      </c>
      <c r="F976" s="2">
        <f t="shared" si="513"/>
        <v>1.7834613894055509E-2</v>
      </c>
      <c r="G976" s="6">
        <f>HLOOKUP($B$968:$B$990,'Volume Analysis'!$A$271:$Y$276,4)</f>
        <v>28</v>
      </c>
      <c r="H976" s="28">
        <f>HLOOKUP($B$968:$B$990,'Volume Analysis'!$A$271:$Y$276,5)</f>
        <v>0.46666666666666667</v>
      </c>
      <c r="I976" s="3">
        <f>HLOOKUP($B$968:$B$990,'Volume Analysis'!$A$271:$Y$276,6)</f>
        <v>4.4237440938867161E-4</v>
      </c>
      <c r="J976" s="39">
        <f t="shared" si="514"/>
        <v>6.3731347717147695E-4</v>
      </c>
      <c r="K976" s="68">
        <f t="shared" si="519"/>
        <v>0</v>
      </c>
      <c r="L976" s="39">
        <f t="shared" si="520"/>
        <v>0</v>
      </c>
      <c r="M976" s="39">
        <f t="shared" si="515"/>
        <v>6.3731347717147695E-4</v>
      </c>
      <c r="N976" s="39">
        <f t="shared" si="521"/>
        <v>0</v>
      </c>
      <c r="O976" s="68">
        <f t="shared" si="516"/>
        <v>2.3654628419560839</v>
      </c>
      <c r="P976" s="131">
        <f t="shared" si="522"/>
        <v>0</v>
      </c>
      <c r="Q976" s="63" t="s">
        <v>16</v>
      </c>
      <c r="R976" s="64">
        <v>0</v>
      </c>
      <c r="T976" s="57"/>
      <c r="U976" s="53"/>
      <c r="V976" s="54"/>
      <c r="W976" s="21"/>
      <c r="X976" s="54"/>
    </row>
    <row r="977" spans="2:25" x14ac:dyDescent="0.2">
      <c r="B977" s="2" t="str">
        <f t="shared" si="511"/>
        <v>KLBF.JK</v>
      </c>
      <c r="C977" s="10">
        <f t="shared" si="517"/>
        <v>0.79833805701336946</v>
      </c>
      <c r="D977" s="2">
        <f t="shared" si="512"/>
        <v>2.0702585150029922E-2</v>
      </c>
      <c r="E977" s="10">
        <f t="shared" si="518"/>
        <v>0.79833805701336946</v>
      </c>
      <c r="F977" s="2">
        <f t="shared" si="513"/>
        <v>1.1020683937062625E-2</v>
      </c>
      <c r="G977" s="6">
        <f>HLOOKUP($B$968:$B$990,'Volume Analysis'!$A$271:$Y$276,4)</f>
        <v>60</v>
      </c>
      <c r="H977" s="28">
        <f>HLOOKUP($B$968:$B$990,'Volume Analysis'!$A$271:$Y$276,5)</f>
        <v>1</v>
      </c>
      <c r="I977" s="3">
        <f>HLOOKUP($B$968:$B$990,'Volume Analysis'!$A$271:$Y$276,6)</f>
        <v>2.0515978767750801E-2</v>
      </c>
      <c r="J977" s="39">
        <f t="shared" si="514"/>
        <v>4.0235069967541559E-6</v>
      </c>
      <c r="K977" s="68">
        <f t="shared" si="519"/>
        <v>0.79833805701336946</v>
      </c>
      <c r="L977" s="39">
        <f t="shared" si="520"/>
        <v>1.7901595655870753E-2</v>
      </c>
      <c r="M977" s="39">
        <f t="shared" si="515"/>
        <v>4.0235069967541559E-6</v>
      </c>
      <c r="N977" s="39">
        <f t="shared" si="521"/>
        <v>7.2027195374459773E-8</v>
      </c>
      <c r="O977" s="68">
        <f t="shared" si="516"/>
        <v>-2.2244520298564248</v>
      </c>
      <c r="P977" s="131">
        <f t="shared" si="522"/>
        <v>-3.9821240794370653E-2</v>
      </c>
      <c r="Q977" s="63" t="s">
        <v>17</v>
      </c>
      <c r="R977" s="64">
        <v>0</v>
      </c>
      <c r="T977" s="57"/>
      <c r="U977" s="53"/>
      <c r="V977" s="54"/>
      <c r="W977" s="21"/>
      <c r="X977" s="54"/>
    </row>
    <row r="978" spans="2:25" x14ac:dyDescent="0.2">
      <c r="B978" s="2" t="str">
        <f t="shared" si="511"/>
        <v>LCGP.JK</v>
      </c>
      <c r="C978" s="10">
        <f t="shared" si="517"/>
        <v>-6.9120017373115919E-2</v>
      </c>
      <c r="D978" s="2">
        <f t="shared" si="512"/>
        <v>0</v>
      </c>
      <c r="E978" s="10">
        <f t="shared" si="518"/>
        <v>6.9120017373115919E-2</v>
      </c>
      <c r="F978" s="2">
        <f t="shared" si="513"/>
        <v>-9.5416955073285628E-4</v>
      </c>
      <c r="G978" s="6">
        <f>HLOOKUP($B$968:$B$990,'Volume Analysis'!$A$271:$Y$276,4)</f>
        <v>28</v>
      </c>
      <c r="H978" s="28">
        <f>HLOOKUP($B$968:$B$990,'Volume Analysis'!$A$271:$Y$276,5)</f>
        <v>0.46666666666666667</v>
      </c>
      <c r="I978" s="3">
        <f>HLOOKUP($B$968:$B$990,'Volume Analysis'!$A$271:$Y$276,6)</f>
        <v>4.1691545471436538E-5</v>
      </c>
      <c r="J978" s="39">
        <f t="shared" si="514"/>
        <v>2.3652304645018244E-4</v>
      </c>
      <c r="K978" s="68">
        <f t="shared" si="519"/>
        <v>0</v>
      </c>
      <c r="L978" s="39">
        <f t="shared" si="520"/>
        <v>0</v>
      </c>
      <c r="M978" s="39">
        <f t="shared" si="515"/>
        <v>2.3652304645018244E-4</v>
      </c>
      <c r="N978" s="39">
        <f t="shared" si="521"/>
        <v>0</v>
      </c>
      <c r="O978" s="68">
        <f t="shared" si="516"/>
        <v>2.6246814488123378</v>
      </c>
      <c r="P978" s="131">
        <f t="shared" si="522"/>
        <v>0</v>
      </c>
      <c r="Q978" s="63" t="s">
        <v>18</v>
      </c>
      <c r="R978" s="64">
        <v>0</v>
      </c>
      <c r="T978" s="57"/>
      <c r="U978" s="53"/>
      <c r="V978" s="54"/>
      <c r="W978" s="21"/>
      <c r="X978" s="54"/>
    </row>
    <row r="979" spans="2:25" x14ac:dyDescent="0.2">
      <c r="B979" s="2" t="str">
        <f t="shared" si="511"/>
        <v>AKPI.JK</v>
      </c>
      <c r="C979" s="10">
        <f t="shared" si="517"/>
        <v>-1.3684820812880669</v>
      </c>
      <c r="D979" s="2">
        <f t="shared" si="512"/>
        <v>0</v>
      </c>
      <c r="E979" s="10">
        <f t="shared" si="518"/>
        <v>1.3684820812880669</v>
      </c>
      <c r="F979" s="2">
        <f t="shared" si="513"/>
        <v>-1.8891255851976579E-2</v>
      </c>
      <c r="G979" s="6">
        <f>HLOOKUP($B$968:$B$990,'Volume Analysis'!$A$271:$Y$276,4)</f>
        <v>60</v>
      </c>
      <c r="H979" s="28">
        <f>HLOOKUP($B$968:$B$990,'Volume Analysis'!$A$271:$Y$276,5)</f>
        <v>1</v>
      </c>
      <c r="I979" s="3">
        <f>HLOOKUP($B$968:$B$990,'Volume Analysis'!$A$271:$Y$276,6)</f>
        <v>9.7912797038455005E-5</v>
      </c>
      <c r="J979" s="39">
        <f t="shared" si="514"/>
        <v>1.1388193435789792E-3</v>
      </c>
      <c r="K979" s="68">
        <f t="shared" si="519"/>
        <v>1.3684820812880669</v>
      </c>
      <c r="L979" s="39">
        <f t="shared" si="520"/>
        <v>3.0686264629763441E-2</v>
      </c>
      <c r="M979" s="39">
        <f t="shared" si="515"/>
        <v>1.1388193435789792E-3</v>
      </c>
      <c r="N979" s="39">
        <f t="shared" si="521"/>
        <v>3.4946111742558051E-5</v>
      </c>
      <c r="O979" s="68">
        <f t="shared" si="516"/>
        <v>-4.0646725887724546</v>
      </c>
      <c r="P979" s="131">
        <f t="shared" si="522"/>
        <v>-0.12472961869241718</v>
      </c>
      <c r="Q979" s="63" t="s">
        <v>19</v>
      </c>
      <c r="R979" s="64">
        <v>0</v>
      </c>
      <c r="T979" s="57"/>
      <c r="U979" s="53"/>
      <c r="V979" s="54"/>
      <c r="W979" s="21"/>
      <c r="X979" s="54"/>
    </row>
    <row r="980" spans="2:25" x14ac:dyDescent="0.2">
      <c r="B980" s="2" t="str">
        <f t="shared" si="511"/>
        <v>LION.JK</v>
      </c>
      <c r="C980" s="10">
        <f t="shared" si="517"/>
        <v>-9.1684790648370296</v>
      </c>
      <c r="D980" s="2">
        <f t="shared" si="512"/>
        <v>0</v>
      </c>
      <c r="E980" s="10">
        <f t="shared" si="518"/>
        <v>9.1684790648370296</v>
      </c>
      <c r="F980" s="2">
        <f t="shared" si="513"/>
        <v>-0.12656657047661238</v>
      </c>
      <c r="G980" s="6">
        <f>HLOOKUP($B$968:$B$990,'Volume Analysis'!$A$271:$Y$276,4)</f>
        <v>6</v>
      </c>
      <c r="H980" s="28">
        <f>HLOOKUP($B$968:$B$990,'Volume Analysis'!$A$271:$Y$276,5)</f>
        <v>0.1</v>
      </c>
      <c r="I980" s="3">
        <f>HLOOKUP($B$968:$B$990,'Volume Analysis'!$A$271:$Y$276,6)</f>
        <v>6.6548471817758434E-7</v>
      </c>
      <c r="J980" s="39">
        <f t="shared" si="514"/>
        <v>6.0573808185921093E-3</v>
      </c>
      <c r="K980" s="68">
        <f t="shared" si="519"/>
        <v>0</v>
      </c>
      <c r="L980" s="39">
        <f t="shared" si="520"/>
        <v>0</v>
      </c>
      <c r="M980" s="39">
        <f t="shared" si="515"/>
        <v>6.0573808185921093E-3</v>
      </c>
      <c r="N980" s="39">
        <f t="shared" si="521"/>
        <v>0</v>
      </c>
      <c r="O980" s="68">
        <f t="shared" si="516"/>
        <v>-20.292404110960504</v>
      </c>
      <c r="P980" s="131">
        <f t="shared" si="522"/>
        <v>0</v>
      </c>
      <c r="Q980" s="63" t="s">
        <v>20</v>
      </c>
      <c r="R980" s="64">
        <v>3.0686264629763441E-2</v>
      </c>
      <c r="T980" s="57"/>
      <c r="U980" s="53"/>
      <c r="V980" s="54"/>
      <c r="W980" s="21"/>
      <c r="X980" s="54"/>
    </row>
    <row r="981" spans="2:25" x14ac:dyDescent="0.2">
      <c r="B981" s="2" t="str">
        <f t="shared" si="511"/>
        <v>KREN.JK</v>
      </c>
      <c r="C981" s="10">
        <f t="shared" si="517"/>
        <v>-5.4394199848340525</v>
      </c>
      <c r="D981" s="2">
        <f t="shared" si="512"/>
        <v>0</v>
      </c>
      <c r="E981" s="10">
        <f t="shared" si="518"/>
        <v>5.4394199848340525</v>
      </c>
      <c r="F981" s="2">
        <f t="shared" si="513"/>
        <v>-7.5088651890228217E-2</v>
      </c>
      <c r="G981" s="6">
        <f>HLOOKUP($B$968:$B$990,'Volume Analysis'!$A$271:$Y$276,4)</f>
        <v>60</v>
      </c>
      <c r="H981" s="28">
        <f>HLOOKUP($B$968:$B$990,'Volume Analysis'!$A$271:$Y$276,5)</f>
        <v>1</v>
      </c>
      <c r="I981" s="3">
        <f>HLOOKUP($B$968:$B$990,'Volume Analysis'!$A$271:$Y$276,6)</f>
        <v>1.749009359286847E-4</v>
      </c>
      <c r="J981" s="39">
        <f t="shared" si="514"/>
        <v>1.5676553835001839E-3</v>
      </c>
      <c r="K981" s="68">
        <f t="shared" si="519"/>
        <v>5.4394199848340525</v>
      </c>
      <c r="L981" s="39">
        <f t="shared" si="520"/>
        <v>0.1219712580598311</v>
      </c>
      <c r="M981" s="39">
        <f t="shared" si="515"/>
        <v>1.5676553835001839E-3</v>
      </c>
      <c r="N981" s="39">
        <f t="shared" si="521"/>
        <v>1.9120889932978442E-4</v>
      </c>
      <c r="O981" s="68">
        <f t="shared" si="516"/>
        <v>-3.8358215613720708</v>
      </c>
      <c r="P981" s="131">
        <f t="shared" si="522"/>
        <v>-0.46785998153357711</v>
      </c>
      <c r="Q981" s="63" t="s">
        <v>21</v>
      </c>
      <c r="R981" s="64">
        <v>1.7901595655870753E-2</v>
      </c>
      <c r="T981" s="57"/>
      <c r="U981" s="53"/>
      <c r="V981" s="54"/>
      <c r="W981" s="21"/>
      <c r="X981" s="54"/>
    </row>
    <row r="982" spans="2:25" x14ac:dyDescent="0.2">
      <c r="B982" s="2" t="str">
        <f t="shared" si="511"/>
        <v>KONI.JK</v>
      </c>
      <c r="C982" s="10">
        <f t="shared" si="517"/>
        <v>-7.9111971563268568</v>
      </c>
      <c r="D982" s="2">
        <f t="shared" si="512"/>
        <v>0</v>
      </c>
      <c r="E982" s="10">
        <f t="shared" si="518"/>
        <v>7.9111971563268568</v>
      </c>
      <c r="F982" s="2">
        <f t="shared" si="513"/>
        <v>-0.10921038106317763</v>
      </c>
      <c r="G982" s="6">
        <f>HLOOKUP($B$968:$B$990,'Volume Analysis'!$A$271:$Y$276,4)</f>
        <v>1</v>
      </c>
      <c r="H982" s="28">
        <f>HLOOKUP($B$968:$B$990,'Volume Analysis'!$A$271:$Y$276,5)</f>
        <v>1.6666666666666666E-2</v>
      </c>
      <c r="I982" s="3">
        <f>HLOOKUP($B$968:$B$990,'Volume Analysis'!$A$271:$Y$276,6)</f>
        <v>2.9438800775969122E-8</v>
      </c>
      <c r="J982" s="39">
        <f t="shared" si="514"/>
        <v>1.1626775490937356E-2</v>
      </c>
      <c r="K982" s="68">
        <f t="shared" si="519"/>
        <v>0</v>
      </c>
      <c r="L982" s="39">
        <f t="shared" si="520"/>
        <v>0</v>
      </c>
      <c r="M982" s="39">
        <f t="shared" si="515"/>
        <v>1.1626775490937356E-2</v>
      </c>
      <c r="N982" s="39">
        <f t="shared" si="521"/>
        <v>0</v>
      </c>
      <c r="O982" s="68">
        <f t="shared" si="516"/>
        <v>-13.510166532376083</v>
      </c>
      <c r="P982" s="131">
        <f t="shared" si="522"/>
        <v>0</v>
      </c>
      <c r="Q982" s="63" t="s">
        <v>22</v>
      </c>
      <c r="R982" s="64">
        <v>0.13440519474998211</v>
      </c>
      <c r="T982" s="57"/>
      <c r="U982" s="53"/>
      <c r="V982" s="54"/>
      <c r="W982" s="21"/>
      <c r="X982" s="54"/>
    </row>
    <row r="983" spans="2:25" x14ac:dyDescent="0.2">
      <c r="B983" s="2" t="str">
        <f t="shared" si="511"/>
        <v>ABDA.JK</v>
      </c>
      <c r="C983" s="10">
        <f t="shared" si="517"/>
        <v>-1.0542741489599241</v>
      </c>
      <c r="D983" s="2">
        <f t="shared" si="512"/>
        <v>0</v>
      </c>
      <c r="E983" s="10">
        <f t="shared" si="518"/>
        <v>1.0542741489599241</v>
      </c>
      <c r="F983" s="2">
        <f t="shared" si="513"/>
        <v>-1.4553762126998824E-2</v>
      </c>
      <c r="G983" s="6">
        <f>HLOOKUP($B$968:$B$990,'Volume Analysis'!$A$271:$Y$276,4)</f>
        <v>20</v>
      </c>
      <c r="H983" s="28">
        <f>HLOOKUP($B$968:$B$990,'Volume Analysis'!$A$271:$Y$276,5)</f>
        <v>0.33333333333333331</v>
      </c>
      <c r="I983" s="3">
        <f>HLOOKUP($B$968:$B$990,'Volume Analysis'!$A$271:$Y$276,6)</f>
        <v>4.1569145492862557E-6</v>
      </c>
      <c r="J983" s="39">
        <f t="shared" si="514"/>
        <v>1.7186597536413954E-3</v>
      </c>
      <c r="K983" s="68">
        <f t="shared" si="519"/>
        <v>0</v>
      </c>
      <c r="L983" s="39">
        <f t="shared" si="520"/>
        <v>0</v>
      </c>
      <c r="M983" s="39">
        <f t="shared" si="515"/>
        <v>1.7186597536413954E-3</v>
      </c>
      <c r="N983" s="39">
        <f t="shared" si="521"/>
        <v>0</v>
      </c>
      <c r="O983" s="68">
        <f t="shared" si="516"/>
        <v>-1.0920370039109328</v>
      </c>
      <c r="P983" s="131">
        <f t="shared" si="522"/>
        <v>0</v>
      </c>
      <c r="Q983" s="63" t="s">
        <v>23</v>
      </c>
      <c r="R983" s="64">
        <v>0</v>
      </c>
      <c r="T983" s="57"/>
      <c r="U983" s="53"/>
      <c r="V983" s="54"/>
      <c r="W983" s="21"/>
      <c r="X983" s="54"/>
    </row>
    <row r="984" spans="2:25" x14ac:dyDescent="0.2">
      <c r="B984" s="2" t="str">
        <f t="shared" si="511"/>
        <v>LAPD.JK</v>
      </c>
      <c r="C984" s="10">
        <f t="shared" si="517"/>
        <v>-3.9809733279173405</v>
      </c>
      <c r="D984" s="2">
        <f t="shared" si="512"/>
        <v>0</v>
      </c>
      <c r="E984" s="10">
        <f t="shared" si="518"/>
        <v>3.9809733279173405</v>
      </c>
      <c r="F984" s="2">
        <f t="shared" si="513"/>
        <v>-5.4955477098242167E-2</v>
      </c>
      <c r="G984" s="6">
        <f>HLOOKUP($B$968:$B$990,'Volume Analysis'!$A$271:$Y$276,4)</f>
        <v>23</v>
      </c>
      <c r="H984" s="28">
        <f>HLOOKUP($B$968:$B$990,'Volume Analysis'!$A$271:$Y$276,5)</f>
        <v>0.38333333333333336</v>
      </c>
      <c r="I984" s="3">
        <f>HLOOKUP($B$968:$B$990,'Volume Analysis'!$A$271:$Y$276,6)</f>
        <v>2.6665160528068153E-5</v>
      </c>
      <c r="J984" s="39">
        <f t="shared" si="514"/>
        <v>1.4109202662518899E-2</v>
      </c>
      <c r="K984" s="68">
        <f t="shared" si="519"/>
        <v>0</v>
      </c>
      <c r="L984" s="39">
        <f t="shared" si="520"/>
        <v>0</v>
      </c>
      <c r="M984" s="39">
        <f t="shared" si="515"/>
        <v>1.4109202662518899E-2</v>
      </c>
      <c r="N984" s="39">
        <f t="shared" si="521"/>
        <v>0</v>
      </c>
      <c r="O984" s="68">
        <f t="shared" si="516"/>
        <v>-9.146282788429323</v>
      </c>
      <c r="P984" s="131">
        <f t="shared" si="522"/>
        <v>0</v>
      </c>
      <c r="Q984" s="63" t="s">
        <v>24</v>
      </c>
      <c r="R984" s="64">
        <v>2.6750643151182609E-2</v>
      </c>
      <c r="T984" s="57"/>
      <c r="U984" s="53"/>
      <c r="V984" s="54"/>
      <c r="W984" s="21"/>
      <c r="X984" s="54"/>
    </row>
    <row r="985" spans="2:25" x14ac:dyDescent="0.2">
      <c r="B985" s="2" t="str">
        <f t="shared" si="511"/>
        <v>ACES.JK</v>
      </c>
      <c r="C985" s="10">
        <f t="shared" si="517"/>
        <v>-1.6298222090636463</v>
      </c>
      <c r="D985" s="2">
        <f t="shared" si="512"/>
        <v>0</v>
      </c>
      <c r="E985" s="10">
        <f t="shared" si="518"/>
        <v>1.6298222090636463</v>
      </c>
      <c r="F985" s="2">
        <f t="shared" si="513"/>
        <v>-2.2498934232061608E-2</v>
      </c>
      <c r="G985" s="6">
        <f>HLOOKUP($B$968:$B$990,'Volume Analysis'!$A$271:$Y$276,4)</f>
        <v>53</v>
      </c>
      <c r="H985" s="28">
        <f>HLOOKUP($B$968:$B$990,'Volume Analysis'!$A$271:$Y$276,5)</f>
        <v>0.8833333333333333</v>
      </c>
      <c r="I985" s="3">
        <f>HLOOKUP($B$968:$B$990,'Volume Analysis'!$A$271:$Y$276,6)</f>
        <v>1.086643922024545E-3</v>
      </c>
      <c r="J985" s="39">
        <f t="shared" si="514"/>
        <v>1.9913582558147673E-3</v>
      </c>
      <c r="K985" s="68">
        <f t="shared" si="519"/>
        <v>1.6298222090636463</v>
      </c>
      <c r="L985" s="39">
        <f t="shared" si="520"/>
        <v>3.6546445357704953E-2</v>
      </c>
      <c r="M985" s="39">
        <f t="shared" si="515"/>
        <v>1.9913582558147673E-3</v>
      </c>
      <c r="N985" s="39">
        <f t="shared" si="521"/>
        <v>7.2777065683749033E-5</v>
      </c>
      <c r="O985" s="68">
        <f t="shared" si="516"/>
        <v>-1.0117339198526711</v>
      </c>
      <c r="P985" s="131">
        <f t="shared" si="522"/>
        <v>-3.6975278418432289E-2</v>
      </c>
      <c r="Q985" s="63" t="s">
        <v>25</v>
      </c>
      <c r="R985" s="64">
        <v>0.1219712580598311</v>
      </c>
      <c r="T985" s="57"/>
      <c r="U985" s="53"/>
      <c r="V985" s="54"/>
      <c r="W985" s="21"/>
      <c r="X985" s="54"/>
    </row>
    <row r="986" spans="2:25" x14ac:dyDescent="0.2">
      <c r="B986" s="2" t="str">
        <f t="shared" si="511"/>
        <v>ADMF.JK</v>
      </c>
      <c r="C986" s="10">
        <f t="shared" si="517"/>
        <v>-7.7379506601251155E-3</v>
      </c>
      <c r="D986" s="2">
        <f t="shared" si="512"/>
        <v>0</v>
      </c>
      <c r="E986" s="10">
        <f t="shared" si="518"/>
        <v>7.7379506601251155E-3</v>
      </c>
      <c r="F986" s="2">
        <f t="shared" si="513"/>
        <v>-1.068187941144285E-4</v>
      </c>
      <c r="G986" s="6">
        <f>HLOOKUP($B$968:$B$990,'Volume Analysis'!$A$271:$Y$276,4)</f>
        <v>57</v>
      </c>
      <c r="H986" s="28">
        <f>HLOOKUP($B$968:$B$990,'Volume Analysis'!$A$271:$Y$276,5)</f>
        <v>0.95</v>
      </c>
      <c r="I986" s="3">
        <f>HLOOKUP($B$968:$B$990,'Volume Analysis'!$A$271:$Y$276,6)</f>
        <v>2.2368331135552913E-4</v>
      </c>
      <c r="J986" s="39">
        <f t="shared" si="514"/>
        <v>3.438972136748922E-4</v>
      </c>
      <c r="K986" s="68">
        <f t="shared" si="519"/>
        <v>7.7379506601251155E-3</v>
      </c>
      <c r="L986" s="39">
        <f t="shared" si="520"/>
        <v>1.7351253983914516E-4</v>
      </c>
      <c r="M986" s="39">
        <f t="shared" si="515"/>
        <v>3.438972136748922E-4</v>
      </c>
      <c r="N986" s="39">
        <f t="shared" si="521"/>
        <v>5.9670478988335742E-8</v>
      </c>
      <c r="O986" s="68">
        <f t="shared" si="516"/>
        <v>-4.4122210515064979E-2</v>
      </c>
      <c r="P986" s="131">
        <f t="shared" si="522"/>
        <v>-7.6557568097863625E-6</v>
      </c>
      <c r="Q986" s="63" t="s">
        <v>26</v>
      </c>
      <c r="R986" s="64">
        <v>0</v>
      </c>
      <c r="T986" s="57"/>
      <c r="U986" s="53"/>
      <c r="V986" s="54"/>
      <c r="W986" s="21"/>
      <c r="X986" s="54"/>
    </row>
    <row r="987" spans="2:25" x14ac:dyDescent="0.2">
      <c r="B987" s="2" t="str">
        <f t="shared" si="511"/>
        <v>KPIG.JK</v>
      </c>
      <c r="C987" s="10">
        <f t="shared" si="517"/>
        <v>-1.192969436228412</v>
      </c>
      <c r="D987" s="2">
        <f t="shared" si="512"/>
        <v>0</v>
      </c>
      <c r="E987" s="10">
        <f t="shared" si="518"/>
        <v>1.192969436228412</v>
      </c>
      <c r="F987" s="2">
        <f t="shared" si="513"/>
        <v>-1.646838577686513E-2</v>
      </c>
      <c r="G987" s="6">
        <f>HLOOKUP($B$968:$B$990,'Volume Analysis'!$A$271:$Y$276,4)</f>
        <v>45</v>
      </c>
      <c r="H987" s="28">
        <f>HLOOKUP($B$968:$B$990,'Volume Analysis'!$A$271:$Y$276,5)</f>
        <v>0.75</v>
      </c>
      <c r="I987" s="3">
        <f>HLOOKUP($B$968:$B$990,'Volume Analysis'!$A$271:$Y$276,6)</f>
        <v>5.401245744646772E-5</v>
      </c>
      <c r="J987" s="39">
        <f t="shared" si="514"/>
        <v>3.1788989674797607E-3</v>
      </c>
      <c r="K987" s="68">
        <f t="shared" si="519"/>
        <v>1.192969436228412</v>
      </c>
      <c r="L987" s="39">
        <f t="shared" si="520"/>
        <v>2.6750643151182609E-2</v>
      </c>
      <c r="M987" s="39">
        <f t="shared" si="515"/>
        <v>3.1788989674797607E-3</v>
      </c>
      <c r="N987" s="39">
        <f t="shared" si="521"/>
        <v>8.5037591892713925E-5</v>
      </c>
      <c r="O987" s="68">
        <f t="shared" si="516"/>
        <v>-0.74597463133746977</v>
      </c>
      <c r="P987" s="131">
        <f t="shared" si="522"/>
        <v>-1.9955301162743657E-2</v>
      </c>
      <c r="Q987" s="63" t="s">
        <v>27</v>
      </c>
      <c r="R987" s="64">
        <v>0</v>
      </c>
      <c r="T987" s="57"/>
      <c r="U987" s="53"/>
      <c r="V987" s="54"/>
      <c r="W987" s="21"/>
      <c r="X987" s="54"/>
    </row>
    <row r="988" spans="2:25" x14ac:dyDescent="0.2">
      <c r="B988" s="2" t="str">
        <f t="shared" si="511"/>
        <v>AALI.JK</v>
      </c>
      <c r="C988" s="10">
        <f t="shared" si="517"/>
        <v>-0.19521208901033285</v>
      </c>
      <c r="D988" s="2">
        <f t="shared" si="512"/>
        <v>0</v>
      </c>
      <c r="E988" s="10">
        <f t="shared" si="518"/>
        <v>0.19521208901033285</v>
      </c>
      <c r="F988" s="2">
        <f t="shared" si="513"/>
        <v>-2.6948116963445554E-3</v>
      </c>
      <c r="G988" s="6">
        <f>HLOOKUP($B$968:$B$990,'Volume Analysis'!$A$271:$Y$276,4)</f>
        <v>60</v>
      </c>
      <c r="H988" s="28">
        <f>HLOOKUP($B$968:$B$990,'Volume Analysis'!$A$271:$Y$276,5)</f>
        <v>1</v>
      </c>
      <c r="I988" s="3">
        <f>HLOOKUP($B$968:$B$990,'Volume Analysis'!$A$271:$Y$276,6)</f>
        <v>1.4315061222980553E-2</v>
      </c>
      <c r="J988" s="39">
        <f t="shared" si="514"/>
        <v>-3.946279926541313E-4</v>
      </c>
      <c r="K988" s="68">
        <f t="shared" si="519"/>
        <v>0.19521208901033285</v>
      </c>
      <c r="L988" s="39">
        <f t="shared" si="520"/>
        <v>4.3773534956787191E-3</v>
      </c>
      <c r="M988" s="39">
        <f t="shared" si="515"/>
        <v>-3.946279926541313E-4</v>
      </c>
      <c r="N988" s="39">
        <f t="shared" si="521"/>
        <v>-1.7274262231372375E-6</v>
      </c>
      <c r="O988" s="68">
        <f t="shared" si="516"/>
        <v>0.13037021537455343</v>
      </c>
      <c r="P988" s="131">
        <f t="shared" si="522"/>
        <v>5.7067651800218888E-4</v>
      </c>
      <c r="Q988" s="63" t="s">
        <v>28</v>
      </c>
      <c r="R988" s="64">
        <v>0</v>
      </c>
      <c r="T988" s="57"/>
      <c r="U988" s="53"/>
      <c r="V988" s="54"/>
      <c r="W988" s="21"/>
      <c r="X988" s="54"/>
    </row>
    <row r="989" spans="2:25" x14ac:dyDescent="0.2">
      <c r="B989" s="2" t="str">
        <f t="shared" si="511"/>
        <v>AHAP.JK</v>
      </c>
      <c r="C989" s="10">
        <f t="shared" si="517"/>
        <v>-0.72710734991195014</v>
      </c>
      <c r="D989" s="2">
        <f t="shared" si="512"/>
        <v>0</v>
      </c>
      <c r="E989" s="10">
        <f t="shared" si="518"/>
        <v>0.72710734991195014</v>
      </c>
      <c r="F989" s="2">
        <f t="shared" si="513"/>
        <v>-1.0037377300629686E-2</v>
      </c>
      <c r="G989" s="6">
        <f>HLOOKUP($B$968:$B$990,'Volume Analysis'!$A$271:$Y$276,4)</f>
        <v>29</v>
      </c>
      <c r="H989" s="28">
        <f>HLOOKUP($B$968:$B$990,'Volume Analysis'!$A$271:$Y$276,5)</f>
        <v>0.48333333333333334</v>
      </c>
      <c r="I989" s="3">
        <f>HLOOKUP($B$968:$B$990,'Volume Analysis'!$A$271:$Y$276,6)</f>
        <v>6.8625144598354548E-7</v>
      </c>
      <c r="J989" s="39">
        <f t="shared" si="514"/>
        <v>9.7638877129207942E-3</v>
      </c>
      <c r="K989" s="68">
        <f t="shared" si="519"/>
        <v>0</v>
      </c>
      <c r="L989" s="39">
        <f t="shared" si="520"/>
        <v>0</v>
      </c>
      <c r="M989" s="39">
        <f t="shared" si="515"/>
        <v>9.7638877129207942E-3</v>
      </c>
      <c r="N989" s="39">
        <f t="shared" si="521"/>
        <v>0</v>
      </c>
      <c r="O989" s="68">
        <f t="shared" si="516"/>
        <v>-1.3379841762245133</v>
      </c>
      <c r="P989" s="131">
        <f t="shared" si="522"/>
        <v>0</v>
      </c>
      <c r="Q989" s="63" t="s">
        <v>29</v>
      </c>
      <c r="R989" s="64">
        <v>0</v>
      </c>
      <c r="T989" s="57"/>
      <c r="U989" s="53"/>
      <c r="V989" s="54"/>
      <c r="W989" s="21"/>
      <c r="X989" s="54"/>
    </row>
    <row r="990" spans="2:25" x14ac:dyDescent="0.2">
      <c r="B990" s="2" t="str">
        <f t="shared" si="511"/>
        <v>AKKU.JK</v>
      </c>
      <c r="C990" s="10">
        <f t="shared" si="517"/>
        <v>-1.1329391143421248</v>
      </c>
      <c r="D990" s="2">
        <f t="shared" si="512"/>
        <v>0</v>
      </c>
      <c r="E990" s="10">
        <f t="shared" si="518"/>
        <v>1.1329391143421248</v>
      </c>
      <c r="F990" s="2">
        <f t="shared" si="513"/>
        <v>-1.563969522611787E-2</v>
      </c>
      <c r="G990" s="6">
        <f>HLOOKUP($B$968:$B$990,'Volume Analysis'!$A$271:$Y$276,4)</f>
        <v>22</v>
      </c>
      <c r="H990" s="28">
        <f>HLOOKUP($B$968:$B$990,'Volume Analysis'!$A$271:$Y$276,5)</f>
        <v>0.36666666666666664</v>
      </c>
      <c r="I990" s="3">
        <f>HLOOKUP($B$968:$B$990,'Volume Analysis'!$A$271:$Y$276,6)</f>
        <v>7.1996191223079238E-6</v>
      </c>
      <c r="J990" s="39">
        <f t="shared" si="514"/>
        <v>1.8916995682567231E-2</v>
      </c>
      <c r="K990" s="68">
        <f t="shared" si="519"/>
        <v>0</v>
      </c>
      <c r="L990" s="39">
        <f t="shared" si="520"/>
        <v>0</v>
      </c>
      <c r="M990" s="39">
        <f t="shared" si="515"/>
        <v>1.8916995682567231E-2</v>
      </c>
      <c r="N990" s="39">
        <f t="shared" si="521"/>
        <v>0</v>
      </c>
      <c r="O990" s="68">
        <f t="shared" si="516"/>
        <v>-2.1606292209038607</v>
      </c>
      <c r="P990" s="132">
        <f t="shared" si="522"/>
        <v>0</v>
      </c>
      <c r="Q990" s="63" t="s">
        <v>30</v>
      </c>
      <c r="R990" s="64">
        <v>3.1426678870851335E-2</v>
      </c>
      <c r="T990" s="57"/>
      <c r="U990" s="53"/>
      <c r="V990" s="54"/>
      <c r="W990" s="21"/>
      <c r="X990" s="54"/>
    </row>
    <row r="991" spans="2:25" x14ac:dyDescent="0.2">
      <c r="B991" s="1"/>
      <c r="C991" s="4"/>
      <c r="D991" s="4"/>
      <c r="F991" s="2">
        <f>ABS(F968)+ABS(F969)+ABS(F970)+ABS(F971)+ABS(F972)+ABS(F973)+ABS(F974)+ABS(F975)+ABS(F976)+ABS(F977)+ABS(F978)+ABS(F979)+ABS(F980)+ABS(F981)+ABS(F982)+ABS(F983)+ABS(F984)+ABS(F985)+ABS(F986)+ABS(F987)+ABS(F988)+ABS(F989)+ABS(F990)</f>
        <v>1.0000000000000002</v>
      </c>
      <c r="I991" s="3">
        <f>SUM(I968:I990)</f>
        <v>4.1331579648615571E-2</v>
      </c>
      <c r="K991" s="69"/>
      <c r="L991" s="2">
        <f>SUM(L968:L990)</f>
        <v>1</v>
      </c>
      <c r="M991" s="39"/>
      <c r="N991" s="39">
        <f>SUM(N968:N990)</f>
        <v>2.665061758196162E-4</v>
      </c>
      <c r="O991" s="2"/>
      <c r="P991" s="130">
        <f>SUM(P968:P990)</f>
        <v>-2.2119004037186669</v>
      </c>
      <c r="W991" s="4"/>
      <c r="X991" s="4"/>
      <c r="Y991" s="4"/>
    </row>
    <row r="992" spans="2:25" x14ac:dyDescent="0.2">
      <c r="B992" s="1"/>
      <c r="C992" s="4"/>
      <c r="D992" s="2"/>
      <c r="E992" s="2"/>
      <c r="F992" s="39"/>
      <c r="I992" s="3"/>
      <c r="K992" s="2"/>
      <c r="L992" s="2"/>
      <c r="M992" s="39"/>
      <c r="N992" s="39"/>
      <c r="O992" s="2"/>
      <c r="W992" s="4"/>
      <c r="X992" s="4"/>
      <c r="Y992" s="4"/>
    </row>
    <row r="993" spans="1:25" x14ac:dyDescent="0.2">
      <c r="B993" s="34" t="s">
        <v>88</v>
      </c>
      <c r="C993" s="19" t="str">
        <f t="array" ref="C993:Y993">TRANSPOSE($A$995:$A$1017)</f>
        <v>AALI.JK</v>
      </c>
      <c r="D993" s="19" t="str">
        <v>ABDA.JK</v>
      </c>
      <c r="E993" s="19" t="str">
        <v>ACES.JK</v>
      </c>
      <c r="F993" s="19" t="str">
        <v>ADES.JK</v>
      </c>
      <c r="G993" s="19" t="str">
        <v>ADHI.JK</v>
      </c>
      <c r="H993" s="19" t="str">
        <v>ADMF.JK</v>
      </c>
      <c r="I993" s="19" t="str">
        <v>ADMG.JK</v>
      </c>
      <c r="J993" s="19" t="str">
        <v>AGRO.JK</v>
      </c>
      <c r="K993" s="19" t="str">
        <v>AHAP.JK</v>
      </c>
      <c r="L993" s="19" t="str">
        <v>AIMS.JK</v>
      </c>
      <c r="M993" s="19" t="str">
        <v>AISA.JK</v>
      </c>
      <c r="N993" s="19" t="str">
        <v>AKKU.JK</v>
      </c>
      <c r="O993" s="19" t="str">
        <v>AKPI.JK</v>
      </c>
      <c r="P993" s="19" t="str">
        <v>KLBF.JK</v>
      </c>
      <c r="Q993" s="19" t="str">
        <v>KOIN.JK</v>
      </c>
      <c r="R993" s="19" t="str">
        <v>KONI.JK</v>
      </c>
      <c r="S993" s="19" t="str">
        <v>KPIG.JK</v>
      </c>
      <c r="T993" s="19" t="str">
        <v>KREN.JK</v>
      </c>
      <c r="U993" s="19" t="str">
        <v>LAMI.JK</v>
      </c>
      <c r="V993" s="19" t="str">
        <v>LAPD.JK</v>
      </c>
      <c r="W993" s="19" t="str">
        <v>LCGP.JK</v>
      </c>
      <c r="X993" s="19" t="str">
        <v>LION.JK</v>
      </c>
      <c r="Y993" s="19" t="str">
        <v>LMAS.JK</v>
      </c>
    </row>
    <row r="994" spans="1:25" x14ac:dyDescent="0.2">
      <c r="A994" s="48" t="s">
        <v>88</v>
      </c>
      <c r="B994" s="28"/>
      <c r="C994" s="49">
        <f t="array" ref="C994:Y994">TRANSPOSE($B$995:$B$1017)</f>
        <v>8.3669697036379848E-3</v>
      </c>
      <c r="D994" s="49">
        <v>0</v>
      </c>
      <c r="E994" s="49">
        <v>3.9662016020976333E-2</v>
      </c>
      <c r="F994" s="49">
        <v>0.18959631276787861</v>
      </c>
      <c r="G994" s="49">
        <v>3.1426678870851335E-2</v>
      </c>
      <c r="H994" s="49">
        <v>0.13440519474998211</v>
      </c>
      <c r="I994" s="49">
        <v>0</v>
      </c>
      <c r="J994" s="49">
        <v>0.35813575499680306</v>
      </c>
      <c r="K994" s="49">
        <v>0</v>
      </c>
      <c r="L994" s="49">
        <v>1.7901595655870753E-2</v>
      </c>
      <c r="M994" s="49">
        <v>0</v>
      </c>
      <c r="N994" s="49">
        <v>3.0686264629763441E-2</v>
      </c>
      <c r="O994" s="49">
        <v>0</v>
      </c>
      <c r="P994" s="49">
        <v>0.1219712580598311</v>
      </c>
      <c r="Q994" s="49">
        <v>0</v>
      </c>
      <c r="R994" s="49">
        <v>0</v>
      </c>
      <c r="S994" s="49">
        <v>0</v>
      </c>
      <c r="T994" s="49">
        <v>3.6546445357704953E-2</v>
      </c>
      <c r="U994" s="49">
        <v>1.7351253983914516E-4</v>
      </c>
      <c r="V994" s="49">
        <v>2.6750643151182609E-2</v>
      </c>
      <c r="W994" s="49">
        <v>4.3773534956787191E-3</v>
      </c>
      <c r="X994" s="49">
        <v>0</v>
      </c>
      <c r="Y994" s="49">
        <v>0</v>
      </c>
    </row>
    <row r="995" spans="1:25" x14ac:dyDescent="0.2">
      <c r="A995" s="46" t="str">
        <f t="shared" ref="A995:A1017" si="523">Q968</f>
        <v>AALI.JK</v>
      </c>
      <c r="B995" s="28">
        <f>L968</f>
        <v>8.3669697036379848E-3</v>
      </c>
      <c r="C995" s="52">
        <f t="shared" ref="C995:Y995" si="524">$B995*C$994*IF(C$994=0,0,IF(C$993=$A995,C$540^2,C545))</f>
        <v>3.0094441805160161E-8</v>
      </c>
      <c r="D995" s="47">
        <f t="shared" si="524"/>
        <v>0</v>
      </c>
      <c r="E995" s="47">
        <f t="shared" si="524"/>
        <v>2.795008133995111E-8</v>
      </c>
      <c r="F995" s="47">
        <f t="shared" si="524"/>
        <v>3.0278486381961865E-7</v>
      </c>
      <c r="G995" s="47">
        <f t="shared" si="524"/>
        <v>6.8390077527490767E-8</v>
      </c>
      <c r="H995" s="47">
        <f t="shared" si="524"/>
        <v>1.9358699958986522E-7</v>
      </c>
      <c r="I995" s="47">
        <f t="shared" si="524"/>
        <v>0</v>
      </c>
      <c r="J995" s="47">
        <f t="shared" si="524"/>
        <v>3.8701104697420055E-7</v>
      </c>
      <c r="K995" s="47">
        <f t="shared" si="524"/>
        <v>0</v>
      </c>
      <c r="L995" s="47">
        <f t="shared" si="524"/>
        <v>2.03074861280278E-8</v>
      </c>
      <c r="M995" s="47">
        <f t="shared" si="524"/>
        <v>0</v>
      </c>
      <c r="N995" s="47">
        <f t="shared" si="524"/>
        <v>-1.2001969025806825E-7</v>
      </c>
      <c r="O995" s="47">
        <f t="shared" si="524"/>
        <v>0</v>
      </c>
      <c r="P995" s="47">
        <f t="shared" si="524"/>
        <v>2.4227742773310395E-7</v>
      </c>
      <c r="Q995" s="47">
        <f t="shared" si="524"/>
        <v>0</v>
      </c>
      <c r="R995" s="47">
        <f t="shared" si="524"/>
        <v>0</v>
      </c>
      <c r="S995" s="47">
        <f t="shared" si="524"/>
        <v>0</v>
      </c>
      <c r="T995" s="47">
        <f t="shared" si="524"/>
        <v>8.2078114439401378E-8</v>
      </c>
      <c r="U995" s="47">
        <f t="shared" si="524"/>
        <v>1.3606362826251282E-10</v>
      </c>
      <c r="V995" s="47">
        <f t="shared" si="524"/>
        <v>-6.2731890544902615E-8</v>
      </c>
      <c r="W995" s="47">
        <f t="shared" si="524"/>
        <v>-2.4547449034787507E-11</v>
      </c>
      <c r="X995" s="47">
        <f t="shared" si="524"/>
        <v>0</v>
      </c>
      <c r="Y995" s="47">
        <f t="shared" si="524"/>
        <v>0</v>
      </c>
    </row>
    <row r="996" spans="1:25" x14ac:dyDescent="0.2">
      <c r="A996" s="46" t="str">
        <f t="shared" si="523"/>
        <v>ABDA.JK</v>
      </c>
      <c r="B996" s="28">
        <f t="shared" ref="B996:B1017" si="525">L969</f>
        <v>0</v>
      </c>
      <c r="C996" s="47">
        <f t="shared" ref="C996:Y996" si="526">$B996*C$994*IF(C$994=0,0,IF(C$993=$A996,C$540^2,C546))</f>
        <v>0</v>
      </c>
      <c r="D996" s="52">
        <f t="shared" si="526"/>
        <v>0</v>
      </c>
      <c r="E996" s="47">
        <f t="shared" si="526"/>
        <v>0</v>
      </c>
      <c r="F996" s="47">
        <f t="shared" si="526"/>
        <v>0</v>
      </c>
      <c r="G996" s="47">
        <f t="shared" si="526"/>
        <v>0</v>
      </c>
      <c r="H996" s="47">
        <f t="shared" si="526"/>
        <v>0</v>
      </c>
      <c r="I996" s="47">
        <f t="shared" si="526"/>
        <v>0</v>
      </c>
      <c r="J996" s="47">
        <f t="shared" si="526"/>
        <v>0</v>
      </c>
      <c r="K996" s="47">
        <f t="shared" si="526"/>
        <v>0</v>
      </c>
      <c r="L996" s="47">
        <f t="shared" si="526"/>
        <v>0</v>
      </c>
      <c r="M996" s="47">
        <f t="shared" si="526"/>
        <v>0</v>
      </c>
      <c r="N996" s="47">
        <f t="shared" si="526"/>
        <v>0</v>
      </c>
      <c r="O996" s="47">
        <f t="shared" si="526"/>
        <v>0</v>
      </c>
      <c r="P996" s="47">
        <f t="shared" si="526"/>
        <v>0</v>
      </c>
      <c r="Q996" s="47">
        <f t="shared" si="526"/>
        <v>0</v>
      </c>
      <c r="R996" s="47">
        <f t="shared" si="526"/>
        <v>0</v>
      </c>
      <c r="S996" s="47">
        <f t="shared" si="526"/>
        <v>0</v>
      </c>
      <c r="T996" s="47">
        <f t="shared" si="526"/>
        <v>0</v>
      </c>
      <c r="U996" s="47">
        <f t="shared" si="526"/>
        <v>0</v>
      </c>
      <c r="V996" s="47">
        <f t="shared" si="526"/>
        <v>0</v>
      </c>
      <c r="W996" s="47">
        <f t="shared" si="526"/>
        <v>0</v>
      </c>
      <c r="X996" s="47">
        <f t="shared" si="526"/>
        <v>0</v>
      </c>
      <c r="Y996" s="47">
        <f t="shared" si="526"/>
        <v>0</v>
      </c>
    </row>
    <row r="997" spans="1:25" x14ac:dyDescent="0.2">
      <c r="A997" s="46" t="str">
        <f t="shared" si="523"/>
        <v>ACES.JK</v>
      </c>
      <c r="B997" s="28">
        <f t="shared" si="525"/>
        <v>3.9662016020976333E-2</v>
      </c>
      <c r="C997" s="47">
        <f t="shared" ref="C997:Y997" si="527">$B997*C$994*IF(C$994=0,0,IF(C$993=$A997,C$540^2,C547))</f>
        <v>2.795008133995111E-8</v>
      </c>
      <c r="D997" s="47">
        <f t="shared" si="527"/>
        <v>0</v>
      </c>
      <c r="E997" s="52">
        <f t="shared" si="527"/>
        <v>1.7017930274476901E-6</v>
      </c>
      <c r="F997" s="47">
        <f t="shared" si="527"/>
        <v>3.8827844070298921E-7</v>
      </c>
      <c r="G997" s="47">
        <f t="shared" si="527"/>
        <v>5.5581083850699683E-8</v>
      </c>
      <c r="H997" s="47">
        <f t="shared" si="527"/>
        <v>4.6713989832001846E-7</v>
      </c>
      <c r="I997" s="47">
        <f t="shared" si="527"/>
        <v>0</v>
      </c>
      <c r="J997" s="47">
        <f t="shared" si="527"/>
        <v>-3.9537649324943873E-7</v>
      </c>
      <c r="K997" s="47">
        <f t="shared" si="527"/>
        <v>0</v>
      </c>
      <c r="L997" s="47">
        <f t="shared" si="527"/>
        <v>-7.4582717214853698E-8</v>
      </c>
      <c r="M997" s="47">
        <f t="shared" si="527"/>
        <v>0</v>
      </c>
      <c r="N997" s="47">
        <f t="shared" si="527"/>
        <v>8.4882371677465674E-8</v>
      </c>
      <c r="O997" s="47">
        <f t="shared" si="527"/>
        <v>0</v>
      </c>
      <c r="P997" s="47">
        <f t="shared" si="527"/>
        <v>3.8160381491243675E-7</v>
      </c>
      <c r="Q997" s="47">
        <f t="shared" si="527"/>
        <v>0</v>
      </c>
      <c r="R997" s="47">
        <f t="shared" si="527"/>
        <v>0</v>
      </c>
      <c r="S997" s="47">
        <f t="shared" si="527"/>
        <v>0</v>
      </c>
      <c r="T997" s="47">
        <f t="shared" si="527"/>
        <v>1.2917105719768066E-7</v>
      </c>
      <c r="U997" s="47">
        <f t="shared" si="527"/>
        <v>1.3844767731794414E-9</v>
      </c>
      <c r="V997" s="47">
        <f t="shared" si="527"/>
        <v>3.8371373713831196E-8</v>
      </c>
      <c r="W997" s="47">
        <f t="shared" si="527"/>
        <v>-1.183138236654314E-8</v>
      </c>
      <c r="X997" s="47">
        <f t="shared" si="527"/>
        <v>0</v>
      </c>
      <c r="Y997" s="47">
        <f t="shared" si="527"/>
        <v>0</v>
      </c>
    </row>
    <row r="998" spans="1:25" x14ac:dyDescent="0.2">
      <c r="A998" s="46" t="str">
        <f t="shared" si="523"/>
        <v>ADES.JK</v>
      </c>
      <c r="B998" s="28">
        <f t="shared" si="525"/>
        <v>0.18959631276787861</v>
      </c>
      <c r="C998" s="47">
        <f t="shared" ref="C998:Y998" si="528">$B998*C$994*IF(C$994=0,0,IF(C$993=$A998,C$540^2,C548))</f>
        <v>3.0278486381961865E-7</v>
      </c>
      <c r="D998" s="47">
        <f t="shared" si="528"/>
        <v>0</v>
      </c>
      <c r="E998" s="47">
        <f t="shared" si="528"/>
        <v>3.8827844070298921E-7</v>
      </c>
      <c r="F998" s="52">
        <f t="shared" si="528"/>
        <v>3.7060134735134542E-5</v>
      </c>
      <c r="G998" s="47">
        <f t="shared" si="528"/>
        <v>1.3185130559469718E-6</v>
      </c>
      <c r="H998" s="47">
        <f t="shared" si="528"/>
        <v>5.5391758574103072E-6</v>
      </c>
      <c r="I998" s="47">
        <f t="shared" si="528"/>
        <v>0</v>
      </c>
      <c r="J998" s="47">
        <f t="shared" si="528"/>
        <v>8.1688934702703137E-6</v>
      </c>
      <c r="K998" s="47">
        <f t="shared" si="528"/>
        <v>0</v>
      </c>
      <c r="L998" s="47">
        <f t="shared" si="528"/>
        <v>5.9362419655403982E-7</v>
      </c>
      <c r="M998" s="47">
        <f t="shared" si="528"/>
        <v>0</v>
      </c>
      <c r="N998" s="47">
        <f t="shared" si="528"/>
        <v>-3.237608907050556E-6</v>
      </c>
      <c r="O998" s="47">
        <f t="shared" si="528"/>
        <v>0</v>
      </c>
      <c r="P998" s="47">
        <f t="shared" si="528"/>
        <v>4.6129732829752627E-6</v>
      </c>
      <c r="Q998" s="47">
        <f t="shared" si="528"/>
        <v>0</v>
      </c>
      <c r="R998" s="47">
        <f t="shared" si="528"/>
        <v>0</v>
      </c>
      <c r="S998" s="47">
        <f t="shared" si="528"/>
        <v>0</v>
      </c>
      <c r="T998" s="47">
        <f t="shared" si="528"/>
        <v>1.2123969628872338E-6</v>
      </c>
      <c r="U998" s="47">
        <f t="shared" si="528"/>
        <v>5.5884556342470283E-9</v>
      </c>
      <c r="V998" s="47">
        <f t="shared" si="528"/>
        <v>3.8779806367097665E-7</v>
      </c>
      <c r="W998" s="47">
        <f t="shared" si="528"/>
        <v>5.5874289554824988E-8</v>
      </c>
      <c r="X998" s="47">
        <f t="shared" si="528"/>
        <v>0</v>
      </c>
      <c r="Y998" s="47">
        <f t="shared" si="528"/>
        <v>0</v>
      </c>
    </row>
    <row r="999" spans="1:25" x14ac:dyDescent="0.2">
      <c r="A999" s="46" t="str">
        <f t="shared" si="523"/>
        <v>ADHI.JK</v>
      </c>
      <c r="B999" s="28">
        <f t="shared" si="525"/>
        <v>3.1426678870851335E-2</v>
      </c>
      <c r="C999" s="47">
        <f t="shared" ref="C999:Y999" si="529">$B999*C$994*IF(C$994=0,0,IF(C$993=$A999,C$540^2,C549))</f>
        <v>6.8390077527490767E-8</v>
      </c>
      <c r="D999" s="47">
        <f t="shared" si="529"/>
        <v>0</v>
      </c>
      <c r="E999" s="47">
        <f t="shared" si="529"/>
        <v>5.5581083850699683E-8</v>
      </c>
      <c r="F999" s="47">
        <f t="shared" si="529"/>
        <v>1.3185130559469718E-6</v>
      </c>
      <c r="G999" s="52">
        <f t="shared" si="529"/>
        <v>6.5437597177090937E-7</v>
      </c>
      <c r="H999" s="47">
        <f t="shared" si="529"/>
        <v>8.7454546015477081E-7</v>
      </c>
      <c r="I999" s="47">
        <f t="shared" si="529"/>
        <v>0</v>
      </c>
      <c r="J999" s="47">
        <f t="shared" si="529"/>
        <v>1.5692390172550024E-6</v>
      </c>
      <c r="K999" s="47">
        <f t="shared" si="529"/>
        <v>0</v>
      </c>
      <c r="L999" s="47">
        <f t="shared" si="529"/>
        <v>1.0555023066003812E-7</v>
      </c>
      <c r="M999" s="47">
        <f t="shared" si="529"/>
        <v>0</v>
      </c>
      <c r="N999" s="47">
        <f t="shared" si="529"/>
        <v>-3.600665142396707E-7</v>
      </c>
      <c r="O999" s="47">
        <f t="shared" si="529"/>
        <v>0</v>
      </c>
      <c r="P999" s="47">
        <f t="shared" si="529"/>
        <v>1.0352664522394841E-6</v>
      </c>
      <c r="Q999" s="47">
        <f t="shared" si="529"/>
        <v>0</v>
      </c>
      <c r="R999" s="47">
        <f t="shared" si="529"/>
        <v>0</v>
      </c>
      <c r="S999" s="47">
        <f t="shared" si="529"/>
        <v>0</v>
      </c>
      <c r="T999" s="47">
        <f t="shared" si="529"/>
        <v>4.1194070993934985E-7</v>
      </c>
      <c r="U999" s="47">
        <f t="shared" si="529"/>
        <v>8.9057883461686475E-10</v>
      </c>
      <c r="V999" s="47">
        <f t="shared" si="529"/>
        <v>-1.3795188475239014E-7</v>
      </c>
      <c r="W999" s="47">
        <f t="shared" si="529"/>
        <v>-4.1223517388066067E-10</v>
      </c>
      <c r="X999" s="47">
        <f t="shared" si="529"/>
        <v>0</v>
      </c>
      <c r="Y999" s="47">
        <f t="shared" si="529"/>
        <v>0</v>
      </c>
    </row>
    <row r="1000" spans="1:25" x14ac:dyDescent="0.2">
      <c r="A1000" s="46" t="str">
        <f t="shared" si="523"/>
        <v>ADMF.JK</v>
      </c>
      <c r="B1000" s="28">
        <f t="shared" si="525"/>
        <v>0.13440519474998211</v>
      </c>
      <c r="C1000" s="47">
        <f t="shared" ref="C1000:Y1000" si="530">$B1000*C$994*IF(C$994=0,0,IF(C$993=$A1000,C$540^2,C550))</f>
        <v>1.9358699958986522E-7</v>
      </c>
      <c r="D1000" s="47">
        <f t="shared" si="530"/>
        <v>0</v>
      </c>
      <c r="E1000" s="47">
        <f t="shared" si="530"/>
        <v>4.6713989832001846E-7</v>
      </c>
      <c r="F1000" s="47">
        <f t="shared" si="530"/>
        <v>5.5391758574103072E-6</v>
      </c>
      <c r="G1000" s="47">
        <f t="shared" si="530"/>
        <v>8.7454546015477081E-7</v>
      </c>
      <c r="H1000" s="52">
        <f t="shared" si="530"/>
        <v>9.7712843168096807E-6</v>
      </c>
      <c r="I1000" s="47">
        <f t="shared" si="530"/>
        <v>0</v>
      </c>
      <c r="J1000" s="47">
        <f t="shared" si="530"/>
        <v>6.3259129541666462E-6</v>
      </c>
      <c r="K1000" s="47">
        <f t="shared" si="530"/>
        <v>0</v>
      </c>
      <c r="L1000" s="47">
        <f t="shared" si="530"/>
        <v>5.0283009531370573E-7</v>
      </c>
      <c r="M1000" s="47">
        <f t="shared" si="530"/>
        <v>0</v>
      </c>
      <c r="N1000" s="47">
        <f t="shared" si="530"/>
        <v>1.9601126354561233E-6</v>
      </c>
      <c r="O1000" s="47">
        <f t="shared" si="530"/>
        <v>0</v>
      </c>
      <c r="P1000" s="47">
        <f t="shared" si="530"/>
        <v>4.0369548454209288E-6</v>
      </c>
      <c r="Q1000" s="47">
        <f t="shared" si="530"/>
        <v>0</v>
      </c>
      <c r="R1000" s="47">
        <f t="shared" si="530"/>
        <v>0</v>
      </c>
      <c r="S1000" s="47">
        <f t="shared" si="530"/>
        <v>0</v>
      </c>
      <c r="T1000" s="47">
        <f t="shared" si="530"/>
        <v>1.2001626073406885E-6</v>
      </c>
      <c r="U1000" s="47">
        <f t="shared" si="530"/>
        <v>3.476521334023501E-9</v>
      </c>
      <c r="V1000" s="47">
        <f t="shared" si="530"/>
        <v>-5.3105650922773442E-7</v>
      </c>
      <c r="W1000" s="47">
        <f t="shared" si="530"/>
        <v>2.1858837555346423E-8</v>
      </c>
      <c r="X1000" s="47">
        <f t="shared" si="530"/>
        <v>0</v>
      </c>
      <c r="Y1000" s="47">
        <f t="shared" si="530"/>
        <v>0</v>
      </c>
    </row>
    <row r="1001" spans="1:25" x14ac:dyDescent="0.2">
      <c r="A1001" s="46" t="str">
        <f t="shared" si="523"/>
        <v>ADMG.JK</v>
      </c>
      <c r="B1001" s="28">
        <f t="shared" si="525"/>
        <v>0</v>
      </c>
      <c r="C1001" s="47">
        <f t="shared" ref="C1001:Y1001" si="531">$B1001*C$994*IF(C$994=0,0,IF(C$993=$A1001,C$540^2,C551))</f>
        <v>0</v>
      </c>
      <c r="D1001" s="47">
        <f t="shared" si="531"/>
        <v>0</v>
      </c>
      <c r="E1001" s="47">
        <f t="shared" si="531"/>
        <v>0</v>
      </c>
      <c r="F1001" s="47">
        <f t="shared" si="531"/>
        <v>0</v>
      </c>
      <c r="G1001" s="47">
        <f t="shared" si="531"/>
        <v>0</v>
      </c>
      <c r="H1001" s="47">
        <f t="shared" si="531"/>
        <v>0</v>
      </c>
      <c r="I1001" s="52">
        <f t="shared" si="531"/>
        <v>0</v>
      </c>
      <c r="J1001" s="47">
        <f t="shared" si="531"/>
        <v>0</v>
      </c>
      <c r="K1001" s="47">
        <f t="shared" si="531"/>
        <v>0</v>
      </c>
      <c r="L1001" s="47">
        <f t="shared" si="531"/>
        <v>0</v>
      </c>
      <c r="M1001" s="47">
        <f t="shared" si="531"/>
        <v>0</v>
      </c>
      <c r="N1001" s="47">
        <f t="shared" si="531"/>
        <v>0</v>
      </c>
      <c r="O1001" s="47">
        <f t="shared" si="531"/>
        <v>0</v>
      </c>
      <c r="P1001" s="47">
        <f t="shared" si="531"/>
        <v>0</v>
      </c>
      <c r="Q1001" s="47">
        <f t="shared" si="531"/>
        <v>0</v>
      </c>
      <c r="R1001" s="47">
        <f t="shared" si="531"/>
        <v>0</v>
      </c>
      <c r="S1001" s="47">
        <f t="shared" si="531"/>
        <v>0</v>
      </c>
      <c r="T1001" s="47">
        <f t="shared" si="531"/>
        <v>0</v>
      </c>
      <c r="U1001" s="47">
        <f t="shared" si="531"/>
        <v>0</v>
      </c>
      <c r="V1001" s="47">
        <f t="shared" si="531"/>
        <v>0</v>
      </c>
      <c r="W1001" s="47">
        <f t="shared" si="531"/>
        <v>0</v>
      </c>
      <c r="X1001" s="47">
        <f t="shared" si="531"/>
        <v>0</v>
      </c>
      <c r="Y1001" s="47">
        <f t="shared" si="531"/>
        <v>0</v>
      </c>
    </row>
    <row r="1002" spans="1:25" x14ac:dyDescent="0.2">
      <c r="A1002" s="46" t="str">
        <f t="shared" si="523"/>
        <v>AGRO.JK</v>
      </c>
      <c r="B1002" s="28">
        <f t="shared" si="525"/>
        <v>0.35813575499680306</v>
      </c>
      <c r="C1002" s="47">
        <f t="shared" ref="C1002:Y1002" si="532">$B1002*C$994*IF(C$994=0,0,IF(C$993=$A1002,C$540^2,C552))</f>
        <v>3.8701104697420055E-7</v>
      </c>
      <c r="D1002" s="47">
        <f t="shared" si="532"/>
        <v>0</v>
      </c>
      <c r="E1002" s="47">
        <f t="shared" si="532"/>
        <v>-3.9537649324943873E-7</v>
      </c>
      <c r="F1002" s="47">
        <f t="shared" si="532"/>
        <v>8.1688934702703137E-6</v>
      </c>
      <c r="G1002" s="47">
        <f t="shared" si="532"/>
        <v>1.5692390172550024E-6</v>
      </c>
      <c r="H1002" s="47">
        <f t="shared" si="532"/>
        <v>6.3259129541666462E-6</v>
      </c>
      <c r="I1002" s="47">
        <f t="shared" si="532"/>
        <v>0</v>
      </c>
      <c r="J1002" s="52">
        <f t="shared" si="532"/>
        <v>7.7052641722773763E-5</v>
      </c>
      <c r="K1002" s="47">
        <f t="shared" si="532"/>
        <v>0</v>
      </c>
      <c r="L1002" s="47">
        <f t="shared" si="532"/>
        <v>1.4365527074540414E-6</v>
      </c>
      <c r="M1002" s="47">
        <f t="shared" si="532"/>
        <v>0</v>
      </c>
      <c r="N1002" s="47">
        <f t="shared" si="532"/>
        <v>1.3514465022986064E-7</v>
      </c>
      <c r="O1002" s="47">
        <f t="shared" si="532"/>
        <v>0</v>
      </c>
      <c r="P1002" s="47">
        <f t="shared" si="532"/>
        <v>6.0288654030034389E-6</v>
      </c>
      <c r="Q1002" s="47">
        <f t="shared" si="532"/>
        <v>0</v>
      </c>
      <c r="R1002" s="47">
        <f t="shared" si="532"/>
        <v>0</v>
      </c>
      <c r="S1002" s="47">
        <f t="shared" si="532"/>
        <v>0</v>
      </c>
      <c r="T1002" s="47">
        <f t="shared" si="532"/>
        <v>2.3918498816611415E-6</v>
      </c>
      <c r="U1002" s="47">
        <f t="shared" si="532"/>
        <v>1.3061119207519775E-8</v>
      </c>
      <c r="V1002" s="47">
        <f t="shared" si="532"/>
        <v>2.8232063062073487E-7</v>
      </c>
      <c r="W1002" s="47">
        <f t="shared" si="532"/>
        <v>1.0121382531725539E-8</v>
      </c>
      <c r="X1002" s="47">
        <f t="shared" si="532"/>
        <v>0</v>
      </c>
      <c r="Y1002" s="47">
        <f t="shared" si="532"/>
        <v>0</v>
      </c>
    </row>
    <row r="1003" spans="1:25" x14ac:dyDescent="0.2">
      <c r="A1003" s="46" t="str">
        <f t="shared" si="523"/>
        <v>AHAP.JK</v>
      </c>
      <c r="B1003" s="28">
        <f t="shared" si="525"/>
        <v>0</v>
      </c>
      <c r="C1003" s="47">
        <f t="shared" ref="C1003:Y1003" si="533">$B1003*C$994*IF(C$994=0,0,IF(C$993=$A1003,C$540^2,C553))</f>
        <v>0</v>
      </c>
      <c r="D1003" s="47">
        <f t="shared" si="533"/>
        <v>0</v>
      </c>
      <c r="E1003" s="47">
        <f t="shared" si="533"/>
        <v>0</v>
      </c>
      <c r="F1003" s="47">
        <f t="shared" si="533"/>
        <v>0</v>
      </c>
      <c r="G1003" s="47">
        <f t="shared" si="533"/>
        <v>0</v>
      </c>
      <c r="H1003" s="47">
        <f t="shared" si="533"/>
        <v>0</v>
      </c>
      <c r="I1003" s="47">
        <f t="shared" si="533"/>
        <v>0</v>
      </c>
      <c r="J1003" s="47">
        <f t="shared" si="533"/>
        <v>0</v>
      </c>
      <c r="K1003" s="52">
        <f t="shared" si="533"/>
        <v>0</v>
      </c>
      <c r="L1003" s="47">
        <f t="shared" si="533"/>
        <v>0</v>
      </c>
      <c r="M1003" s="47">
        <f t="shared" si="533"/>
        <v>0</v>
      </c>
      <c r="N1003" s="47">
        <f t="shared" si="533"/>
        <v>0</v>
      </c>
      <c r="O1003" s="47">
        <f t="shared" si="533"/>
        <v>0</v>
      </c>
      <c r="P1003" s="47">
        <f t="shared" si="533"/>
        <v>0</v>
      </c>
      <c r="Q1003" s="47">
        <f t="shared" si="533"/>
        <v>0</v>
      </c>
      <c r="R1003" s="47">
        <f t="shared" si="533"/>
        <v>0</v>
      </c>
      <c r="S1003" s="47">
        <f t="shared" si="533"/>
        <v>0</v>
      </c>
      <c r="T1003" s="47">
        <f t="shared" si="533"/>
        <v>0</v>
      </c>
      <c r="U1003" s="47">
        <f t="shared" si="533"/>
        <v>0</v>
      </c>
      <c r="V1003" s="47">
        <f t="shared" si="533"/>
        <v>0</v>
      </c>
      <c r="W1003" s="47">
        <f t="shared" si="533"/>
        <v>0</v>
      </c>
      <c r="X1003" s="47">
        <f t="shared" si="533"/>
        <v>0</v>
      </c>
      <c r="Y1003" s="47">
        <f t="shared" si="533"/>
        <v>0</v>
      </c>
    </row>
    <row r="1004" spans="1:25" x14ac:dyDescent="0.2">
      <c r="A1004" s="46" t="str">
        <f t="shared" si="523"/>
        <v>AIMS.JK</v>
      </c>
      <c r="B1004" s="28">
        <f t="shared" si="525"/>
        <v>1.7901595655870753E-2</v>
      </c>
      <c r="C1004" s="47">
        <f t="shared" ref="C1004:Y1004" si="534">$B1004*C$994*IF(C$994=0,0,IF(C$993=$A1004,C$540^2,C554))</f>
        <v>2.03074861280278E-8</v>
      </c>
      <c r="D1004" s="47">
        <f t="shared" si="534"/>
        <v>0</v>
      </c>
      <c r="E1004" s="47">
        <f t="shared" si="534"/>
        <v>-7.4582717214853698E-8</v>
      </c>
      <c r="F1004" s="47">
        <f t="shared" si="534"/>
        <v>5.9362419655403982E-7</v>
      </c>
      <c r="G1004" s="47">
        <f t="shared" si="534"/>
        <v>1.0555023066003812E-7</v>
      </c>
      <c r="H1004" s="47">
        <f t="shared" si="534"/>
        <v>5.0283009531370573E-7</v>
      </c>
      <c r="I1004" s="47">
        <f t="shared" si="534"/>
        <v>0</v>
      </c>
      <c r="J1004" s="47">
        <f t="shared" si="534"/>
        <v>1.4365527074540414E-6</v>
      </c>
      <c r="K1004" s="47">
        <f t="shared" si="534"/>
        <v>0</v>
      </c>
      <c r="L1004" s="52">
        <f t="shared" si="534"/>
        <v>4.4493866350464691E-6</v>
      </c>
      <c r="M1004" s="47">
        <f t="shared" si="534"/>
        <v>0</v>
      </c>
      <c r="N1004" s="47">
        <f t="shared" si="534"/>
        <v>5.8254881569437832E-7</v>
      </c>
      <c r="O1004" s="47">
        <f t="shared" si="534"/>
        <v>0</v>
      </c>
      <c r="P1004" s="47">
        <f t="shared" si="534"/>
        <v>6.0946866648321789E-7</v>
      </c>
      <c r="Q1004" s="47">
        <f t="shared" si="534"/>
        <v>0</v>
      </c>
      <c r="R1004" s="47">
        <f t="shared" si="534"/>
        <v>0</v>
      </c>
      <c r="S1004" s="47">
        <f t="shared" si="534"/>
        <v>0</v>
      </c>
      <c r="T1004" s="47">
        <f t="shared" si="534"/>
        <v>2.0439141071006269E-7</v>
      </c>
      <c r="U1004" s="47">
        <f t="shared" si="534"/>
        <v>3.0803984854904817E-9</v>
      </c>
      <c r="V1004" s="47">
        <f t="shared" si="534"/>
        <v>4.8009865464308936E-8</v>
      </c>
      <c r="W1004" s="47">
        <f t="shared" si="534"/>
        <v>2.8884134179681161E-8</v>
      </c>
      <c r="X1004" s="47">
        <f t="shared" si="534"/>
        <v>0</v>
      </c>
      <c r="Y1004" s="47">
        <f t="shared" si="534"/>
        <v>0</v>
      </c>
    </row>
    <row r="1005" spans="1:25" x14ac:dyDescent="0.2">
      <c r="A1005" s="46" t="str">
        <f t="shared" si="523"/>
        <v>AISA.JK</v>
      </c>
      <c r="B1005" s="28">
        <f t="shared" si="525"/>
        <v>0</v>
      </c>
      <c r="C1005" s="47">
        <f t="shared" ref="C1005:Y1005" si="535">$B1005*C$994*IF(C$994=0,0,IF(C$993=$A1005,C$540^2,C555))</f>
        <v>0</v>
      </c>
      <c r="D1005" s="47">
        <f t="shared" si="535"/>
        <v>0</v>
      </c>
      <c r="E1005" s="47">
        <f t="shared" si="535"/>
        <v>0</v>
      </c>
      <c r="F1005" s="47">
        <f t="shared" si="535"/>
        <v>0</v>
      </c>
      <c r="G1005" s="47">
        <f t="shared" si="535"/>
        <v>0</v>
      </c>
      <c r="H1005" s="47">
        <f t="shared" si="535"/>
        <v>0</v>
      </c>
      <c r="I1005" s="47">
        <f t="shared" si="535"/>
        <v>0</v>
      </c>
      <c r="J1005" s="47">
        <f t="shared" si="535"/>
        <v>0</v>
      </c>
      <c r="K1005" s="47">
        <f t="shared" si="535"/>
        <v>0</v>
      </c>
      <c r="L1005" s="47">
        <f t="shared" si="535"/>
        <v>0</v>
      </c>
      <c r="M1005" s="52">
        <f t="shared" si="535"/>
        <v>0</v>
      </c>
      <c r="N1005" s="47">
        <f t="shared" si="535"/>
        <v>0</v>
      </c>
      <c r="O1005" s="47">
        <f t="shared" si="535"/>
        <v>0</v>
      </c>
      <c r="P1005" s="47">
        <f t="shared" si="535"/>
        <v>0</v>
      </c>
      <c r="Q1005" s="47">
        <f t="shared" si="535"/>
        <v>0</v>
      </c>
      <c r="R1005" s="47">
        <f t="shared" si="535"/>
        <v>0</v>
      </c>
      <c r="S1005" s="47">
        <f t="shared" si="535"/>
        <v>0</v>
      </c>
      <c r="T1005" s="47">
        <f t="shared" si="535"/>
        <v>0</v>
      </c>
      <c r="U1005" s="47">
        <f t="shared" si="535"/>
        <v>0</v>
      </c>
      <c r="V1005" s="47">
        <f t="shared" si="535"/>
        <v>0</v>
      </c>
      <c r="W1005" s="47">
        <f t="shared" si="535"/>
        <v>0</v>
      </c>
      <c r="X1005" s="47">
        <f t="shared" si="535"/>
        <v>0</v>
      </c>
      <c r="Y1005" s="47">
        <f t="shared" si="535"/>
        <v>0</v>
      </c>
    </row>
    <row r="1006" spans="1:25" x14ac:dyDescent="0.2">
      <c r="A1006" s="46" t="str">
        <f t="shared" si="523"/>
        <v>AKKU.JK</v>
      </c>
      <c r="B1006" s="28">
        <f t="shared" si="525"/>
        <v>3.0686264629763441E-2</v>
      </c>
      <c r="C1006" s="47">
        <f t="shared" ref="C1006:Y1006" si="536">$B1006*C$994*IF(C$994=0,0,IF(C$993=$A1006,C$540^2,C556))</f>
        <v>-1.2001969025806825E-7</v>
      </c>
      <c r="D1006" s="47">
        <f t="shared" si="536"/>
        <v>0</v>
      </c>
      <c r="E1006" s="47">
        <f t="shared" si="536"/>
        <v>8.4882371677465674E-8</v>
      </c>
      <c r="F1006" s="47">
        <f t="shared" si="536"/>
        <v>-3.237608907050556E-6</v>
      </c>
      <c r="G1006" s="47">
        <f t="shared" si="536"/>
        <v>-3.600665142396707E-7</v>
      </c>
      <c r="H1006" s="47">
        <f t="shared" si="536"/>
        <v>1.9601126354561233E-6</v>
      </c>
      <c r="I1006" s="47">
        <f t="shared" si="536"/>
        <v>0</v>
      </c>
      <c r="J1006" s="47">
        <f t="shared" si="536"/>
        <v>1.3514465022986064E-7</v>
      </c>
      <c r="K1006" s="47">
        <f t="shared" si="536"/>
        <v>0</v>
      </c>
      <c r="L1006" s="47">
        <f t="shared" si="536"/>
        <v>5.8254881569437832E-7</v>
      </c>
      <c r="M1006" s="47">
        <f t="shared" si="536"/>
        <v>0</v>
      </c>
      <c r="N1006" s="52">
        <f t="shared" si="536"/>
        <v>3.352547564312626E-5</v>
      </c>
      <c r="O1006" s="47">
        <f t="shared" si="536"/>
        <v>0</v>
      </c>
      <c r="P1006" s="47">
        <f t="shared" si="536"/>
        <v>-6.8198897002299398E-7</v>
      </c>
      <c r="Q1006" s="47">
        <f t="shared" si="536"/>
        <v>0</v>
      </c>
      <c r="R1006" s="47">
        <f t="shared" si="536"/>
        <v>0</v>
      </c>
      <c r="S1006" s="47">
        <f t="shared" si="536"/>
        <v>0</v>
      </c>
      <c r="T1006" s="47">
        <f t="shared" si="536"/>
        <v>1.2353020468028865E-8</v>
      </c>
      <c r="U1006" s="47">
        <f t="shared" si="536"/>
        <v>-2.6640797057389188E-9</v>
      </c>
      <c r="V1006" s="47">
        <f t="shared" si="536"/>
        <v>-1.5404468442127641E-6</v>
      </c>
      <c r="W1006" s="47">
        <f t="shared" si="536"/>
        <v>3.6900166632917861E-8</v>
      </c>
      <c r="X1006" s="47">
        <f t="shared" si="536"/>
        <v>0</v>
      </c>
      <c r="Y1006" s="47">
        <f t="shared" si="536"/>
        <v>0</v>
      </c>
    </row>
    <row r="1007" spans="1:25" x14ac:dyDescent="0.2">
      <c r="A1007" s="46" t="str">
        <f t="shared" si="523"/>
        <v>AKPI.JK</v>
      </c>
      <c r="B1007" s="28">
        <f t="shared" si="525"/>
        <v>0</v>
      </c>
      <c r="C1007" s="47">
        <f t="shared" ref="C1007:Y1007" si="537">$B1007*C$994*IF(C$994=0,0,IF(C$993=$A1007,C$540^2,C557))</f>
        <v>0</v>
      </c>
      <c r="D1007" s="47">
        <f t="shared" si="537"/>
        <v>0</v>
      </c>
      <c r="E1007" s="47">
        <f t="shared" si="537"/>
        <v>0</v>
      </c>
      <c r="F1007" s="47">
        <f t="shared" si="537"/>
        <v>0</v>
      </c>
      <c r="G1007" s="47">
        <f t="shared" si="537"/>
        <v>0</v>
      </c>
      <c r="H1007" s="47">
        <f t="shared" si="537"/>
        <v>0</v>
      </c>
      <c r="I1007" s="47">
        <f t="shared" si="537"/>
        <v>0</v>
      </c>
      <c r="J1007" s="47">
        <f t="shared" si="537"/>
        <v>0</v>
      </c>
      <c r="K1007" s="47">
        <f t="shared" si="537"/>
        <v>0</v>
      </c>
      <c r="L1007" s="47">
        <f t="shared" si="537"/>
        <v>0</v>
      </c>
      <c r="M1007" s="47">
        <f t="shared" si="537"/>
        <v>0</v>
      </c>
      <c r="N1007" s="47">
        <f t="shared" si="537"/>
        <v>0</v>
      </c>
      <c r="O1007" s="52">
        <f t="shared" si="537"/>
        <v>0</v>
      </c>
      <c r="P1007" s="47">
        <f t="shared" si="537"/>
        <v>0</v>
      </c>
      <c r="Q1007" s="47">
        <f t="shared" si="537"/>
        <v>0</v>
      </c>
      <c r="R1007" s="47">
        <f t="shared" si="537"/>
        <v>0</v>
      </c>
      <c r="S1007" s="47">
        <f t="shared" si="537"/>
        <v>0</v>
      </c>
      <c r="T1007" s="47">
        <f t="shared" si="537"/>
        <v>0</v>
      </c>
      <c r="U1007" s="47">
        <f t="shared" si="537"/>
        <v>0</v>
      </c>
      <c r="V1007" s="47">
        <f t="shared" si="537"/>
        <v>0</v>
      </c>
      <c r="W1007" s="47">
        <f t="shared" si="537"/>
        <v>0</v>
      </c>
      <c r="X1007" s="47">
        <f t="shared" si="537"/>
        <v>0</v>
      </c>
      <c r="Y1007" s="47">
        <f t="shared" si="537"/>
        <v>0</v>
      </c>
    </row>
    <row r="1008" spans="1:25" x14ac:dyDescent="0.2">
      <c r="A1008" s="46" t="str">
        <f t="shared" si="523"/>
        <v>KLBF.JK</v>
      </c>
      <c r="B1008" s="28">
        <f t="shared" si="525"/>
        <v>0.1219712580598311</v>
      </c>
      <c r="C1008" s="47">
        <f t="shared" ref="C1008:Y1008" si="538">$B1008*C$994*IF(C$994=0,0,IF(C$993=$A1008,C$540^2,C558))</f>
        <v>2.4227742773310395E-7</v>
      </c>
      <c r="D1008" s="47">
        <f t="shared" si="538"/>
        <v>0</v>
      </c>
      <c r="E1008" s="47">
        <f t="shared" si="538"/>
        <v>3.8160381491243675E-7</v>
      </c>
      <c r="F1008" s="47">
        <f t="shared" si="538"/>
        <v>4.6129732829752627E-6</v>
      </c>
      <c r="G1008" s="47">
        <f t="shared" si="538"/>
        <v>1.0352664522394841E-6</v>
      </c>
      <c r="H1008" s="47">
        <f t="shared" si="538"/>
        <v>4.0369548454209288E-6</v>
      </c>
      <c r="I1008" s="47">
        <f t="shared" si="538"/>
        <v>0</v>
      </c>
      <c r="J1008" s="47">
        <f t="shared" si="538"/>
        <v>6.0288654030034389E-6</v>
      </c>
      <c r="K1008" s="47">
        <f t="shared" si="538"/>
        <v>0</v>
      </c>
      <c r="L1008" s="47">
        <f t="shared" si="538"/>
        <v>6.0946866648321789E-7</v>
      </c>
      <c r="M1008" s="47">
        <f t="shared" si="538"/>
        <v>0</v>
      </c>
      <c r="N1008" s="47">
        <f t="shared" si="538"/>
        <v>-6.8198897002299398E-7</v>
      </c>
      <c r="O1008" s="47">
        <f t="shared" si="538"/>
        <v>0</v>
      </c>
      <c r="P1008" s="52">
        <f t="shared" si="538"/>
        <v>1.0156646590393012E-5</v>
      </c>
      <c r="Q1008" s="47">
        <f t="shared" si="538"/>
        <v>0</v>
      </c>
      <c r="R1008" s="47">
        <f t="shared" si="538"/>
        <v>0</v>
      </c>
      <c r="S1008" s="47">
        <f t="shared" si="538"/>
        <v>0</v>
      </c>
      <c r="T1008" s="47">
        <f t="shared" si="538"/>
        <v>1.453499741833027E-6</v>
      </c>
      <c r="U1008" s="47">
        <f t="shared" si="538"/>
        <v>6.9141745720801738E-9</v>
      </c>
      <c r="V1008" s="47">
        <f t="shared" si="538"/>
        <v>9.1143460504993231E-7</v>
      </c>
      <c r="W1008" s="47">
        <f t="shared" si="538"/>
        <v>2.8985621176153146E-11</v>
      </c>
      <c r="X1008" s="47">
        <f t="shared" si="538"/>
        <v>0</v>
      </c>
      <c r="Y1008" s="47">
        <f t="shared" si="538"/>
        <v>0</v>
      </c>
    </row>
    <row r="1009" spans="1:25" x14ac:dyDescent="0.2">
      <c r="A1009" s="46" t="str">
        <f t="shared" si="523"/>
        <v>KOIN.JK</v>
      </c>
      <c r="B1009" s="28">
        <f t="shared" si="525"/>
        <v>0</v>
      </c>
      <c r="C1009" s="47">
        <f t="shared" ref="C1009:Y1009" si="539">$B1009*C$994*IF(C$994=0,0,IF(C$993=$A1009,C$540^2,C559))</f>
        <v>0</v>
      </c>
      <c r="D1009" s="47">
        <f t="shared" si="539"/>
        <v>0</v>
      </c>
      <c r="E1009" s="47">
        <f t="shared" si="539"/>
        <v>0</v>
      </c>
      <c r="F1009" s="47">
        <f t="shared" si="539"/>
        <v>0</v>
      </c>
      <c r="G1009" s="47">
        <f t="shared" si="539"/>
        <v>0</v>
      </c>
      <c r="H1009" s="47">
        <f t="shared" si="539"/>
        <v>0</v>
      </c>
      <c r="I1009" s="47">
        <f t="shared" si="539"/>
        <v>0</v>
      </c>
      <c r="J1009" s="47">
        <f t="shared" si="539"/>
        <v>0</v>
      </c>
      <c r="K1009" s="47">
        <f t="shared" si="539"/>
        <v>0</v>
      </c>
      <c r="L1009" s="47">
        <f t="shared" si="539"/>
        <v>0</v>
      </c>
      <c r="M1009" s="47">
        <f t="shared" si="539"/>
        <v>0</v>
      </c>
      <c r="N1009" s="47">
        <f t="shared" si="539"/>
        <v>0</v>
      </c>
      <c r="O1009" s="47">
        <f t="shared" si="539"/>
        <v>0</v>
      </c>
      <c r="P1009" s="47">
        <f t="shared" si="539"/>
        <v>0</v>
      </c>
      <c r="Q1009" s="52">
        <f t="shared" si="539"/>
        <v>0</v>
      </c>
      <c r="R1009" s="47">
        <f t="shared" si="539"/>
        <v>0</v>
      </c>
      <c r="S1009" s="47">
        <f t="shared" si="539"/>
        <v>0</v>
      </c>
      <c r="T1009" s="47">
        <f t="shared" si="539"/>
        <v>0</v>
      </c>
      <c r="U1009" s="47">
        <f t="shared" si="539"/>
        <v>0</v>
      </c>
      <c r="V1009" s="47">
        <f t="shared" si="539"/>
        <v>0</v>
      </c>
      <c r="W1009" s="47">
        <f t="shared" si="539"/>
        <v>0</v>
      </c>
      <c r="X1009" s="47">
        <f t="shared" si="539"/>
        <v>0</v>
      </c>
      <c r="Y1009" s="47">
        <f t="shared" si="539"/>
        <v>0</v>
      </c>
    </row>
    <row r="1010" spans="1:25" x14ac:dyDescent="0.2">
      <c r="A1010" s="46" t="str">
        <f t="shared" si="523"/>
        <v>KONI.JK</v>
      </c>
      <c r="B1010" s="28">
        <f t="shared" si="525"/>
        <v>0</v>
      </c>
      <c r="C1010" s="47">
        <f t="shared" ref="C1010:Y1010" si="540">$B1010*C$994*IF(C$994=0,0,IF(C$993=$A1010,C$540^2,C560))</f>
        <v>0</v>
      </c>
      <c r="D1010" s="47">
        <f t="shared" si="540"/>
        <v>0</v>
      </c>
      <c r="E1010" s="47">
        <f t="shared" si="540"/>
        <v>0</v>
      </c>
      <c r="F1010" s="47">
        <f t="shared" si="540"/>
        <v>0</v>
      </c>
      <c r="G1010" s="47">
        <f t="shared" si="540"/>
        <v>0</v>
      </c>
      <c r="H1010" s="47">
        <f t="shared" si="540"/>
        <v>0</v>
      </c>
      <c r="I1010" s="47">
        <f t="shared" si="540"/>
        <v>0</v>
      </c>
      <c r="J1010" s="47">
        <f t="shared" si="540"/>
        <v>0</v>
      </c>
      <c r="K1010" s="47">
        <f t="shared" si="540"/>
        <v>0</v>
      </c>
      <c r="L1010" s="47">
        <f t="shared" si="540"/>
        <v>0</v>
      </c>
      <c r="M1010" s="47">
        <f t="shared" si="540"/>
        <v>0</v>
      </c>
      <c r="N1010" s="47">
        <f t="shared" si="540"/>
        <v>0</v>
      </c>
      <c r="O1010" s="47">
        <f t="shared" si="540"/>
        <v>0</v>
      </c>
      <c r="P1010" s="47">
        <f t="shared" si="540"/>
        <v>0</v>
      </c>
      <c r="Q1010" s="47">
        <f t="shared" si="540"/>
        <v>0</v>
      </c>
      <c r="R1010" s="52">
        <f t="shared" si="540"/>
        <v>0</v>
      </c>
      <c r="S1010" s="47">
        <f t="shared" si="540"/>
        <v>0</v>
      </c>
      <c r="T1010" s="47">
        <f t="shared" si="540"/>
        <v>0</v>
      </c>
      <c r="U1010" s="47">
        <f t="shared" si="540"/>
        <v>0</v>
      </c>
      <c r="V1010" s="47">
        <f t="shared" si="540"/>
        <v>0</v>
      </c>
      <c r="W1010" s="47">
        <f t="shared" si="540"/>
        <v>0</v>
      </c>
      <c r="X1010" s="47">
        <f t="shared" si="540"/>
        <v>0</v>
      </c>
      <c r="Y1010" s="47">
        <f t="shared" si="540"/>
        <v>0</v>
      </c>
    </row>
    <row r="1011" spans="1:25" x14ac:dyDescent="0.2">
      <c r="A1011" s="46" t="str">
        <f t="shared" si="523"/>
        <v>KPIG.JK</v>
      </c>
      <c r="B1011" s="28">
        <f t="shared" si="525"/>
        <v>0</v>
      </c>
      <c r="C1011" s="47">
        <f t="shared" ref="C1011:Y1011" si="541">$B1011*C$994*IF(C$994=0,0,IF(C$993=$A1011,C$540^2,C561))</f>
        <v>0</v>
      </c>
      <c r="D1011" s="47">
        <f t="shared" si="541"/>
        <v>0</v>
      </c>
      <c r="E1011" s="47">
        <f t="shared" si="541"/>
        <v>0</v>
      </c>
      <c r="F1011" s="47">
        <f t="shared" si="541"/>
        <v>0</v>
      </c>
      <c r="G1011" s="47">
        <f t="shared" si="541"/>
        <v>0</v>
      </c>
      <c r="H1011" s="47">
        <f t="shared" si="541"/>
        <v>0</v>
      </c>
      <c r="I1011" s="47">
        <f t="shared" si="541"/>
        <v>0</v>
      </c>
      <c r="J1011" s="47">
        <f t="shared" si="541"/>
        <v>0</v>
      </c>
      <c r="K1011" s="47">
        <f t="shared" si="541"/>
        <v>0</v>
      </c>
      <c r="L1011" s="47">
        <f t="shared" si="541"/>
        <v>0</v>
      </c>
      <c r="M1011" s="47">
        <f t="shared" si="541"/>
        <v>0</v>
      </c>
      <c r="N1011" s="47">
        <f t="shared" si="541"/>
        <v>0</v>
      </c>
      <c r="O1011" s="47">
        <f t="shared" si="541"/>
        <v>0</v>
      </c>
      <c r="P1011" s="47">
        <f t="shared" si="541"/>
        <v>0</v>
      </c>
      <c r="Q1011" s="47">
        <f t="shared" si="541"/>
        <v>0</v>
      </c>
      <c r="R1011" s="47">
        <f t="shared" si="541"/>
        <v>0</v>
      </c>
      <c r="S1011" s="52">
        <f t="shared" si="541"/>
        <v>0</v>
      </c>
      <c r="T1011" s="47">
        <f t="shared" si="541"/>
        <v>0</v>
      </c>
      <c r="U1011" s="47">
        <f t="shared" si="541"/>
        <v>0</v>
      </c>
      <c r="V1011" s="47">
        <f t="shared" si="541"/>
        <v>0</v>
      </c>
      <c r="W1011" s="47">
        <f t="shared" si="541"/>
        <v>0</v>
      </c>
      <c r="X1011" s="47">
        <f t="shared" si="541"/>
        <v>0</v>
      </c>
      <c r="Y1011" s="47">
        <f t="shared" si="541"/>
        <v>0</v>
      </c>
    </row>
    <row r="1012" spans="1:25" x14ac:dyDescent="0.2">
      <c r="A1012" s="46" t="str">
        <f t="shared" si="523"/>
        <v>KREN.JK</v>
      </c>
      <c r="B1012" s="28">
        <f t="shared" si="525"/>
        <v>3.6546445357704953E-2</v>
      </c>
      <c r="C1012" s="47">
        <f t="shared" ref="C1012:Y1012" si="542">$B1012*C$994*IF(C$994=0,0,IF(C$993=$A1012,C$540^2,C562))</f>
        <v>8.2078114439401378E-8</v>
      </c>
      <c r="D1012" s="47">
        <f t="shared" si="542"/>
        <v>0</v>
      </c>
      <c r="E1012" s="47">
        <f t="shared" si="542"/>
        <v>1.2917105719768066E-7</v>
      </c>
      <c r="F1012" s="47">
        <f t="shared" si="542"/>
        <v>1.2123969628872338E-6</v>
      </c>
      <c r="G1012" s="47">
        <f t="shared" si="542"/>
        <v>4.1194070993934985E-7</v>
      </c>
      <c r="H1012" s="47">
        <f t="shared" si="542"/>
        <v>1.2001626073406885E-6</v>
      </c>
      <c r="I1012" s="47">
        <f t="shared" si="542"/>
        <v>0</v>
      </c>
      <c r="J1012" s="47">
        <f t="shared" si="542"/>
        <v>2.3918498816611415E-6</v>
      </c>
      <c r="K1012" s="47">
        <f t="shared" si="542"/>
        <v>0</v>
      </c>
      <c r="L1012" s="47">
        <f t="shared" si="542"/>
        <v>2.0439141071006269E-7</v>
      </c>
      <c r="M1012" s="47">
        <f t="shared" si="542"/>
        <v>0</v>
      </c>
      <c r="N1012" s="47">
        <f t="shared" si="542"/>
        <v>1.2353020468028865E-8</v>
      </c>
      <c r="O1012" s="47">
        <f t="shared" si="542"/>
        <v>0</v>
      </c>
      <c r="P1012" s="47">
        <f t="shared" si="542"/>
        <v>1.453499741833027E-6</v>
      </c>
      <c r="Q1012" s="47">
        <f t="shared" si="542"/>
        <v>0</v>
      </c>
      <c r="R1012" s="47">
        <f t="shared" si="542"/>
        <v>0</v>
      </c>
      <c r="S1012" s="47">
        <f t="shared" si="542"/>
        <v>0</v>
      </c>
      <c r="T1012" s="52">
        <f t="shared" si="542"/>
        <v>1.2458099159943232E-6</v>
      </c>
      <c r="U1012" s="47">
        <f t="shared" si="542"/>
        <v>1.8349790832981174E-9</v>
      </c>
      <c r="V1012" s="47">
        <f t="shared" si="542"/>
        <v>3.8336960501789023E-8</v>
      </c>
      <c r="W1012" s="47">
        <f t="shared" si="542"/>
        <v>-9.3723756381084938E-9</v>
      </c>
      <c r="X1012" s="47">
        <f t="shared" si="542"/>
        <v>0</v>
      </c>
      <c r="Y1012" s="47">
        <f t="shared" si="542"/>
        <v>0</v>
      </c>
    </row>
    <row r="1013" spans="1:25" x14ac:dyDescent="0.2">
      <c r="A1013" s="46" t="str">
        <f t="shared" si="523"/>
        <v>LAMI.JK</v>
      </c>
      <c r="B1013" s="28">
        <f t="shared" si="525"/>
        <v>1.7351253983914516E-4</v>
      </c>
      <c r="C1013" s="47">
        <f t="shared" ref="C1013:Y1013" si="543">$B1013*C$994*IF(C$994=0,0,IF(C$993=$A1013,C$540^2,C563))</f>
        <v>1.3606362826251282E-10</v>
      </c>
      <c r="D1013" s="47">
        <f t="shared" si="543"/>
        <v>0</v>
      </c>
      <c r="E1013" s="47">
        <f t="shared" si="543"/>
        <v>1.3844767731794414E-9</v>
      </c>
      <c r="F1013" s="47">
        <f t="shared" si="543"/>
        <v>5.5884556342470283E-9</v>
      </c>
      <c r="G1013" s="47">
        <f t="shared" si="543"/>
        <v>8.9057883461686475E-10</v>
      </c>
      <c r="H1013" s="47">
        <f t="shared" si="543"/>
        <v>3.476521334023501E-9</v>
      </c>
      <c r="I1013" s="47">
        <f t="shared" si="543"/>
        <v>0</v>
      </c>
      <c r="J1013" s="47">
        <f t="shared" si="543"/>
        <v>1.3061119207519775E-8</v>
      </c>
      <c r="K1013" s="47">
        <f t="shared" si="543"/>
        <v>0</v>
      </c>
      <c r="L1013" s="47">
        <f t="shared" si="543"/>
        <v>3.0803984854904817E-9</v>
      </c>
      <c r="M1013" s="47">
        <f t="shared" si="543"/>
        <v>0</v>
      </c>
      <c r="N1013" s="47">
        <f t="shared" si="543"/>
        <v>-2.6640797057389188E-9</v>
      </c>
      <c r="O1013" s="47">
        <f t="shared" si="543"/>
        <v>0</v>
      </c>
      <c r="P1013" s="47">
        <f t="shared" si="543"/>
        <v>6.9141745720801738E-9</v>
      </c>
      <c r="Q1013" s="47">
        <f t="shared" si="543"/>
        <v>0</v>
      </c>
      <c r="R1013" s="47">
        <f t="shared" si="543"/>
        <v>0</v>
      </c>
      <c r="S1013" s="47">
        <f t="shared" si="543"/>
        <v>0</v>
      </c>
      <c r="T1013" s="47">
        <f t="shared" si="543"/>
        <v>1.8349790832981174E-9</v>
      </c>
      <c r="U1013" s="52">
        <f t="shared" si="543"/>
        <v>9.7671548036047871E-11</v>
      </c>
      <c r="V1013" s="47">
        <f t="shared" si="543"/>
        <v>-7.5384935280023037E-11</v>
      </c>
      <c r="W1013" s="47">
        <f t="shared" si="543"/>
        <v>-1.6210626584031379E-10</v>
      </c>
      <c r="X1013" s="47">
        <f t="shared" si="543"/>
        <v>0</v>
      </c>
      <c r="Y1013" s="47">
        <f t="shared" si="543"/>
        <v>0</v>
      </c>
    </row>
    <row r="1014" spans="1:25" x14ac:dyDescent="0.2">
      <c r="A1014" s="46" t="str">
        <f t="shared" si="523"/>
        <v>LAPD.JK</v>
      </c>
      <c r="B1014" s="28">
        <f t="shared" si="525"/>
        <v>2.6750643151182609E-2</v>
      </c>
      <c r="C1014" s="47">
        <f t="shared" ref="C1014:Y1014" si="544">$B1014*C$994*IF(C$994=0,0,IF(C$993=$A1014,C$540^2,C564))</f>
        <v>-6.2731890544902615E-8</v>
      </c>
      <c r="D1014" s="47">
        <f t="shared" si="544"/>
        <v>0</v>
      </c>
      <c r="E1014" s="47">
        <f t="shared" si="544"/>
        <v>3.8371373713831196E-8</v>
      </c>
      <c r="F1014" s="47">
        <f t="shared" si="544"/>
        <v>3.8779806367097665E-7</v>
      </c>
      <c r="G1014" s="47">
        <f t="shared" si="544"/>
        <v>-1.3795188475239014E-7</v>
      </c>
      <c r="H1014" s="47">
        <f t="shared" si="544"/>
        <v>-5.3105650922773442E-7</v>
      </c>
      <c r="I1014" s="47">
        <f t="shared" si="544"/>
        <v>0</v>
      </c>
      <c r="J1014" s="47">
        <f t="shared" si="544"/>
        <v>2.8232063062073487E-7</v>
      </c>
      <c r="K1014" s="47">
        <f t="shared" si="544"/>
        <v>0</v>
      </c>
      <c r="L1014" s="47">
        <f t="shared" si="544"/>
        <v>4.8009865464308936E-8</v>
      </c>
      <c r="M1014" s="47">
        <f t="shared" si="544"/>
        <v>0</v>
      </c>
      <c r="N1014" s="47">
        <f t="shared" si="544"/>
        <v>-1.5404468442127641E-6</v>
      </c>
      <c r="O1014" s="47">
        <f t="shared" si="544"/>
        <v>0</v>
      </c>
      <c r="P1014" s="47">
        <f t="shared" si="544"/>
        <v>9.1143460504993231E-7</v>
      </c>
      <c r="Q1014" s="47">
        <f t="shared" si="544"/>
        <v>0</v>
      </c>
      <c r="R1014" s="47">
        <f t="shared" si="544"/>
        <v>0</v>
      </c>
      <c r="S1014" s="47">
        <f t="shared" si="544"/>
        <v>0</v>
      </c>
      <c r="T1014" s="47">
        <f t="shared" si="544"/>
        <v>3.8336960501789023E-8</v>
      </c>
      <c r="U1014" s="47">
        <f t="shared" si="544"/>
        <v>-7.5384935280023037E-11</v>
      </c>
      <c r="V1014" s="52">
        <f t="shared" si="544"/>
        <v>2.2799481555917151E-5</v>
      </c>
      <c r="W1014" s="47">
        <f t="shared" si="544"/>
        <v>-1.7290201261751259E-8</v>
      </c>
      <c r="X1014" s="47">
        <f t="shared" si="544"/>
        <v>0</v>
      </c>
      <c r="Y1014" s="47">
        <f t="shared" si="544"/>
        <v>0</v>
      </c>
    </row>
    <row r="1015" spans="1:25" x14ac:dyDescent="0.2">
      <c r="A1015" s="46" t="str">
        <f t="shared" si="523"/>
        <v>LCGP.JK</v>
      </c>
      <c r="B1015" s="28">
        <f t="shared" si="525"/>
        <v>4.3773534956787191E-3</v>
      </c>
      <c r="C1015" s="47">
        <f t="shared" ref="C1015:Y1015" si="545">$B1015*C$994*IF(C$994=0,0,IF(C$993=$A1015,C$540^2,C565))</f>
        <v>-2.4547449034787507E-11</v>
      </c>
      <c r="D1015" s="47">
        <f t="shared" si="545"/>
        <v>0</v>
      </c>
      <c r="E1015" s="47">
        <f t="shared" si="545"/>
        <v>-1.183138236654314E-8</v>
      </c>
      <c r="F1015" s="47">
        <f t="shared" si="545"/>
        <v>5.5874289554824988E-8</v>
      </c>
      <c r="G1015" s="47">
        <f t="shared" si="545"/>
        <v>-4.1223517388066067E-10</v>
      </c>
      <c r="H1015" s="47">
        <f t="shared" si="545"/>
        <v>2.1858837555346423E-8</v>
      </c>
      <c r="I1015" s="47">
        <f t="shared" si="545"/>
        <v>0</v>
      </c>
      <c r="J1015" s="47">
        <f t="shared" si="545"/>
        <v>1.0121382531725539E-8</v>
      </c>
      <c r="K1015" s="47">
        <f t="shared" si="545"/>
        <v>0</v>
      </c>
      <c r="L1015" s="47">
        <f t="shared" si="545"/>
        <v>2.8884134179681161E-8</v>
      </c>
      <c r="M1015" s="47">
        <f t="shared" si="545"/>
        <v>0</v>
      </c>
      <c r="N1015" s="47">
        <f t="shared" si="545"/>
        <v>3.6900166632917861E-8</v>
      </c>
      <c r="O1015" s="47">
        <f t="shared" si="545"/>
        <v>0</v>
      </c>
      <c r="P1015" s="47">
        <f t="shared" si="545"/>
        <v>2.8985621176153146E-11</v>
      </c>
      <c r="Q1015" s="47">
        <f t="shared" si="545"/>
        <v>0</v>
      </c>
      <c r="R1015" s="47">
        <f t="shared" si="545"/>
        <v>0</v>
      </c>
      <c r="S1015" s="47">
        <f t="shared" si="545"/>
        <v>0</v>
      </c>
      <c r="T1015" s="47">
        <f t="shared" si="545"/>
        <v>-9.3723756381084938E-9</v>
      </c>
      <c r="U1015" s="47">
        <f t="shared" si="545"/>
        <v>-1.6210626584031379E-10</v>
      </c>
      <c r="V1015" s="47">
        <f t="shared" si="545"/>
        <v>-1.7290201261751259E-8</v>
      </c>
      <c r="W1015" s="52">
        <f t="shared" si="545"/>
        <v>9.3907253736418167E-9</v>
      </c>
      <c r="X1015" s="47">
        <f t="shared" si="545"/>
        <v>0</v>
      </c>
      <c r="Y1015" s="47">
        <f t="shared" si="545"/>
        <v>0</v>
      </c>
    </row>
    <row r="1016" spans="1:25" x14ac:dyDescent="0.2">
      <c r="A1016" s="46" t="str">
        <f t="shared" si="523"/>
        <v>LION.JK</v>
      </c>
      <c r="B1016" s="28">
        <f t="shared" si="525"/>
        <v>0</v>
      </c>
      <c r="C1016" s="47">
        <f t="shared" ref="C1016:Y1016" si="546">$B1016*C$994*IF(C$994=0,0,IF(C$993=$A1016,C$540^2,C566))</f>
        <v>0</v>
      </c>
      <c r="D1016" s="47">
        <f t="shared" si="546"/>
        <v>0</v>
      </c>
      <c r="E1016" s="47">
        <f t="shared" si="546"/>
        <v>0</v>
      </c>
      <c r="F1016" s="47">
        <f t="shared" si="546"/>
        <v>0</v>
      </c>
      <c r="G1016" s="47">
        <f t="shared" si="546"/>
        <v>0</v>
      </c>
      <c r="H1016" s="47">
        <f t="shared" si="546"/>
        <v>0</v>
      </c>
      <c r="I1016" s="47">
        <f t="shared" si="546"/>
        <v>0</v>
      </c>
      <c r="J1016" s="47">
        <f t="shared" si="546"/>
        <v>0</v>
      </c>
      <c r="K1016" s="47">
        <f t="shared" si="546"/>
        <v>0</v>
      </c>
      <c r="L1016" s="47">
        <f t="shared" si="546"/>
        <v>0</v>
      </c>
      <c r="M1016" s="47">
        <f t="shared" si="546"/>
        <v>0</v>
      </c>
      <c r="N1016" s="47">
        <f t="shared" si="546"/>
        <v>0</v>
      </c>
      <c r="O1016" s="47">
        <f t="shared" si="546"/>
        <v>0</v>
      </c>
      <c r="P1016" s="47">
        <f t="shared" si="546"/>
        <v>0</v>
      </c>
      <c r="Q1016" s="47">
        <f t="shared" si="546"/>
        <v>0</v>
      </c>
      <c r="R1016" s="47">
        <f t="shared" si="546"/>
        <v>0</v>
      </c>
      <c r="S1016" s="47">
        <f t="shared" si="546"/>
        <v>0</v>
      </c>
      <c r="T1016" s="47">
        <f t="shared" si="546"/>
        <v>0</v>
      </c>
      <c r="U1016" s="47">
        <f t="shared" si="546"/>
        <v>0</v>
      </c>
      <c r="V1016" s="47">
        <f t="shared" si="546"/>
        <v>0</v>
      </c>
      <c r="W1016" s="47">
        <f t="shared" si="546"/>
        <v>0</v>
      </c>
      <c r="X1016" s="52">
        <f t="shared" si="546"/>
        <v>0</v>
      </c>
      <c r="Y1016" s="47">
        <f t="shared" si="546"/>
        <v>0</v>
      </c>
    </row>
    <row r="1017" spans="1:25" x14ac:dyDescent="0.2">
      <c r="A1017" s="46" t="str">
        <f t="shared" si="523"/>
        <v>LMAS.JK</v>
      </c>
      <c r="B1017" s="28">
        <f t="shared" si="525"/>
        <v>0</v>
      </c>
      <c r="C1017" s="47">
        <f t="shared" ref="C1017:Y1017" si="547">$B1017*C$994*IF(C$994=0,0,IF(C$993=$A1017,C$540^2,C567))</f>
        <v>0</v>
      </c>
      <c r="D1017" s="47">
        <f t="shared" si="547"/>
        <v>0</v>
      </c>
      <c r="E1017" s="47">
        <f t="shared" si="547"/>
        <v>0</v>
      </c>
      <c r="F1017" s="47">
        <f t="shared" si="547"/>
        <v>0</v>
      </c>
      <c r="G1017" s="47">
        <f t="shared" si="547"/>
        <v>0</v>
      </c>
      <c r="H1017" s="47">
        <f t="shared" si="547"/>
        <v>0</v>
      </c>
      <c r="I1017" s="47">
        <f t="shared" si="547"/>
        <v>0</v>
      </c>
      <c r="J1017" s="47">
        <f t="shared" si="547"/>
        <v>0</v>
      </c>
      <c r="K1017" s="47">
        <f t="shared" si="547"/>
        <v>0</v>
      </c>
      <c r="L1017" s="47">
        <f t="shared" si="547"/>
        <v>0</v>
      </c>
      <c r="M1017" s="47">
        <f t="shared" si="547"/>
        <v>0</v>
      </c>
      <c r="N1017" s="47">
        <f t="shared" si="547"/>
        <v>0</v>
      </c>
      <c r="O1017" s="47">
        <f t="shared" si="547"/>
        <v>0</v>
      </c>
      <c r="P1017" s="47">
        <f t="shared" si="547"/>
        <v>0</v>
      </c>
      <c r="Q1017" s="47">
        <f t="shared" si="547"/>
        <v>0</v>
      </c>
      <c r="R1017" s="47">
        <f t="shared" si="547"/>
        <v>0</v>
      </c>
      <c r="S1017" s="47">
        <f t="shared" si="547"/>
        <v>0</v>
      </c>
      <c r="T1017" s="47">
        <f t="shared" si="547"/>
        <v>0</v>
      </c>
      <c r="U1017" s="47">
        <f t="shared" si="547"/>
        <v>0</v>
      </c>
      <c r="V1017" s="47">
        <f t="shared" si="547"/>
        <v>0</v>
      </c>
      <c r="W1017" s="47">
        <f t="shared" si="547"/>
        <v>0</v>
      </c>
      <c r="X1017" s="47">
        <f t="shared" si="547"/>
        <v>0</v>
      </c>
      <c r="Y1017" s="52">
        <f t="shared" si="547"/>
        <v>0</v>
      </c>
    </row>
    <row r="1018" spans="1:25" x14ac:dyDescent="0.2">
      <c r="B1018" s="1"/>
      <c r="C1018" s="47"/>
      <c r="D1018" s="47"/>
      <c r="E1018" s="47"/>
      <c r="F1018" s="47"/>
      <c r="G1018" s="47"/>
      <c r="H1018" s="47"/>
      <c r="I1018" s="47"/>
      <c r="J1018" s="47"/>
      <c r="K1018" s="47"/>
      <c r="L1018" s="47"/>
      <c r="M1018" s="47"/>
      <c r="N1018" s="47"/>
      <c r="O1018" s="47"/>
      <c r="P1018" s="47"/>
      <c r="Q1018" s="47"/>
      <c r="R1018" s="47"/>
      <c r="S1018" s="47"/>
      <c r="T1018" s="47"/>
      <c r="U1018" s="47"/>
      <c r="V1018" s="47"/>
      <c r="W1018" s="47"/>
      <c r="X1018" s="47"/>
      <c r="Y1018" s="47"/>
    </row>
    <row r="1019" spans="1:25" x14ac:dyDescent="0.2">
      <c r="B1019"/>
      <c r="C1019" t="s">
        <v>59</v>
      </c>
      <c r="D1019" t="s">
        <v>61</v>
      </c>
      <c r="E1019" t="s">
        <v>50</v>
      </c>
      <c r="F1019" s="4"/>
      <c r="I1019" s="3"/>
      <c r="K1019" s="2"/>
      <c r="L1019" s="2"/>
      <c r="M1019" s="39"/>
      <c r="N1019" s="39"/>
      <c r="O1019" s="2"/>
      <c r="W1019" s="4"/>
      <c r="X1019" s="4"/>
      <c r="Y1019" s="4"/>
    </row>
    <row r="1020" spans="1:25" x14ac:dyDescent="0.2">
      <c r="B1020" s="4" t="str">
        <f t="shared" ref="B1020:B1042" si="548">A995</f>
        <v>AALI.JK</v>
      </c>
      <c r="C1020" s="29">
        <f>HLOOKUP($B$1020:$B$1042,'Volume Analysis'!$A$271:$Y$276,4)</f>
        <v>60</v>
      </c>
      <c r="D1020" s="28">
        <f>HLOOKUP($B$1020:$B$1042,'Volume Analysis'!$A$271:$Y$276,5)</f>
        <v>1</v>
      </c>
      <c r="E1020" s="3">
        <f>HLOOKUP($B$1020:$B$1042,'Volume Analysis'!$A$271:$Y$276,6)</f>
        <v>1.4315061222980553E-2</v>
      </c>
      <c r="F1020" s="4"/>
      <c r="I1020" s="3"/>
      <c r="K1020" s="2"/>
      <c r="L1020" s="2"/>
      <c r="M1020" s="39"/>
      <c r="N1020" s="39"/>
      <c r="O1020" s="2"/>
      <c r="W1020" s="4"/>
      <c r="X1020" s="4"/>
      <c r="Y1020" s="4"/>
    </row>
    <row r="1021" spans="1:25" x14ac:dyDescent="0.2">
      <c r="B1021" s="4" t="str">
        <f t="shared" si="548"/>
        <v>ABDA.JK</v>
      </c>
      <c r="C1021" s="29">
        <f>HLOOKUP($B$1020:$B$1042,'Volume Analysis'!$A$271:$Y$276,4)</f>
        <v>20</v>
      </c>
      <c r="D1021" s="28">
        <f>HLOOKUP($B$1020:$B$1042,'Volume Analysis'!$A$271:$Y$276,5)</f>
        <v>0.33333333333333331</v>
      </c>
      <c r="E1021" s="3">
        <f>HLOOKUP($B$1020:$B$1042,'Volume Analysis'!$A$271:$Y$276,6)</f>
        <v>4.1569145492862557E-6</v>
      </c>
      <c r="F1021" s="4"/>
      <c r="I1021" s="3"/>
      <c r="K1021" s="2"/>
      <c r="L1021" s="2"/>
      <c r="V1021" s="3"/>
      <c r="W1021" s="4"/>
      <c r="X1021" s="4"/>
      <c r="Y1021" s="4"/>
    </row>
    <row r="1022" spans="1:25" x14ac:dyDescent="0.2">
      <c r="B1022" s="4" t="str">
        <f t="shared" si="548"/>
        <v>ACES.JK</v>
      </c>
      <c r="C1022" s="29">
        <f>HLOOKUP($B$1020:$B$1042,'Volume Analysis'!$A$271:$Y$276,4)</f>
        <v>53</v>
      </c>
      <c r="D1022" s="28">
        <f>HLOOKUP($B$1020:$B$1042,'Volume Analysis'!$A$271:$Y$276,5)</f>
        <v>0.8833333333333333</v>
      </c>
      <c r="E1022" s="3">
        <f>HLOOKUP($B$1020:$B$1042,'Volume Analysis'!$A$271:$Y$276,6)</f>
        <v>1.086643922024545E-3</v>
      </c>
      <c r="H1022" s="4"/>
      <c r="I1022" s="3"/>
      <c r="K1022" s="2"/>
      <c r="L1022" s="2"/>
      <c r="V1022" s="3"/>
      <c r="W1022" s="4"/>
      <c r="X1022" s="4"/>
      <c r="Y1022" s="4"/>
    </row>
    <row r="1023" spans="1:25" x14ac:dyDescent="0.2">
      <c r="B1023" s="4" t="str">
        <f t="shared" si="548"/>
        <v>ADES.JK</v>
      </c>
      <c r="C1023" s="29">
        <f>HLOOKUP($B$1020:$B$1042,'Volume Analysis'!$A$271:$Y$276,4)</f>
        <v>59</v>
      </c>
      <c r="D1023" s="28">
        <f>HLOOKUP($B$1020:$B$1042,'Volume Analysis'!$A$271:$Y$276,5)</f>
        <v>0.98333333333333328</v>
      </c>
      <c r="E1023" s="3">
        <f>HLOOKUP($B$1020:$B$1042,'Volume Analysis'!$A$271:$Y$276,6)</f>
        <v>3.2876250642745853E-4</v>
      </c>
      <c r="I1023" s="3"/>
      <c r="K1023" s="2"/>
      <c r="L1023" s="2"/>
      <c r="V1023" s="3"/>
      <c r="W1023" s="4"/>
      <c r="X1023" s="4"/>
      <c r="Y1023" s="4"/>
    </row>
    <row r="1024" spans="1:25" x14ac:dyDescent="0.2">
      <c r="B1024" s="4" t="str">
        <f t="shared" si="548"/>
        <v>ADHI.JK</v>
      </c>
      <c r="C1024" s="29">
        <f>HLOOKUP($B$1020:$B$1042,'Volume Analysis'!$A$271:$Y$276,4)</f>
        <v>60</v>
      </c>
      <c r="D1024" s="28">
        <f>HLOOKUP($B$1020:$B$1042,'Volume Analysis'!$A$271:$Y$276,5)</f>
        <v>1</v>
      </c>
      <c r="E1024" s="3">
        <f>HLOOKUP($B$1020:$B$1042,'Volume Analysis'!$A$271:$Y$276,6)</f>
        <v>1.4778992557793161E-3</v>
      </c>
      <c r="F1024" s="4"/>
      <c r="G1024" s="4"/>
      <c r="I1024" s="3"/>
      <c r="K1024" s="2"/>
      <c r="L1024" s="2"/>
      <c r="V1024" s="3"/>
      <c r="W1024" s="4"/>
      <c r="X1024" s="4"/>
      <c r="Y1024" s="4"/>
    </row>
    <row r="1025" spans="2:25" x14ac:dyDescent="0.2">
      <c r="B1025" s="4" t="str">
        <f t="shared" si="548"/>
        <v>ADMF.JK</v>
      </c>
      <c r="C1025" s="29">
        <f>HLOOKUP($B$1020:$B$1042,'Volume Analysis'!$A$271:$Y$276,4)</f>
        <v>57</v>
      </c>
      <c r="D1025" s="28">
        <f>HLOOKUP($B$1020:$B$1042,'Volume Analysis'!$A$271:$Y$276,5)</f>
        <v>0.95</v>
      </c>
      <c r="E1025" s="3">
        <f>HLOOKUP($B$1020:$B$1042,'Volume Analysis'!$A$271:$Y$276,6)</f>
        <v>2.2368331135552913E-4</v>
      </c>
      <c r="I1025" s="3"/>
      <c r="K1025" s="2"/>
      <c r="L1025" s="2"/>
      <c r="V1025" s="3"/>
      <c r="W1025" s="4"/>
      <c r="X1025" s="4"/>
      <c r="Y1025" s="4"/>
    </row>
    <row r="1026" spans="2:25" x14ac:dyDescent="0.2">
      <c r="B1026" s="4" t="str">
        <f t="shared" si="548"/>
        <v>ADMG.JK</v>
      </c>
      <c r="C1026" s="29">
        <f>HLOOKUP($B$1020:$B$1042,'Volume Analysis'!$A$271:$Y$276,4)</f>
        <v>60</v>
      </c>
      <c r="D1026" s="28">
        <f>HLOOKUP($B$1020:$B$1042,'Volume Analysis'!$A$271:$Y$276,5)</f>
        <v>1</v>
      </c>
      <c r="E1026" s="3">
        <f>HLOOKUP($B$1020:$B$1042,'Volume Analysis'!$A$271:$Y$276,6)</f>
        <v>1.2477776634761966E-3</v>
      </c>
      <c r="I1026" s="3"/>
      <c r="K1026" s="2"/>
      <c r="L1026" s="2"/>
      <c r="V1026" s="3"/>
      <c r="W1026" s="4"/>
      <c r="X1026" s="4"/>
      <c r="Y1026" s="4"/>
    </row>
    <row r="1027" spans="2:25" x14ac:dyDescent="0.2">
      <c r="B1027" s="4" t="str">
        <f t="shared" si="548"/>
        <v>AGRO.JK</v>
      </c>
      <c r="C1027" s="29">
        <f>HLOOKUP($B$1020:$B$1042,'Volume Analysis'!$A$271:$Y$276,4)</f>
        <v>60</v>
      </c>
      <c r="D1027" s="28">
        <f>HLOOKUP($B$1020:$B$1042,'Volume Analysis'!$A$271:$Y$276,5)</f>
        <v>1</v>
      </c>
      <c r="E1027" s="3">
        <f>HLOOKUP($B$1020:$B$1042,'Volume Analysis'!$A$271:$Y$276,6)</f>
        <v>1.2489385774728942E-3</v>
      </c>
      <c r="I1027" s="3"/>
      <c r="K1027" s="2"/>
      <c r="L1027" s="2"/>
      <c r="V1027" s="3"/>
      <c r="W1027" s="4"/>
      <c r="X1027" s="4"/>
      <c r="Y1027" s="4"/>
    </row>
    <row r="1028" spans="2:25" x14ac:dyDescent="0.2">
      <c r="B1028" s="4" t="str">
        <f t="shared" si="548"/>
        <v>AHAP.JK</v>
      </c>
      <c r="C1028" s="29">
        <f>HLOOKUP($B$1020:$B$1042,'Volume Analysis'!$A$271:$Y$276,4)</f>
        <v>29</v>
      </c>
      <c r="D1028" s="28">
        <f>HLOOKUP($B$1020:$B$1042,'Volume Analysis'!$A$271:$Y$276,5)</f>
        <v>0.48333333333333334</v>
      </c>
      <c r="E1028" s="3">
        <f>HLOOKUP($B$1020:$B$1042,'Volume Analysis'!$A$271:$Y$276,6)</f>
        <v>6.8625144598354548E-7</v>
      </c>
      <c r="I1028" s="3"/>
      <c r="K1028" s="2"/>
      <c r="L1028" s="2"/>
      <c r="V1028" s="3"/>
      <c r="W1028" s="4"/>
      <c r="X1028" s="4"/>
      <c r="Y1028" s="4"/>
    </row>
    <row r="1029" spans="2:25" x14ac:dyDescent="0.2">
      <c r="B1029" s="4" t="str">
        <f t="shared" si="548"/>
        <v>AIMS.JK</v>
      </c>
      <c r="C1029" s="29">
        <f>HLOOKUP($B$1020:$B$1042,'Volume Analysis'!$A$271:$Y$276,4)</f>
        <v>11</v>
      </c>
      <c r="D1029" s="28">
        <f>HLOOKUP($B$1020:$B$1042,'Volume Analysis'!$A$271:$Y$276,5)</f>
        <v>0.18333333333333332</v>
      </c>
      <c r="E1029" s="3">
        <f>HLOOKUP($B$1020:$B$1042,'Volume Analysis'!$A$271:$Y$276,6)</f>
        <v>5.1871593465618986E-7</v>
      </c>
      <c r="I1029" s="3"/>
      <c r="K1029" s="2"/>
      <c r="L1029" s="2"/>
      <c r="V1029" s="3"/>
      <c r="W1029" s="4"/>
      <c r="X1029" s="4"/>
      <c r="Y1029" s="4"/>
    </row>
    <row r="1030" spans="2:25" x14ac:dyDescent="0.2">
      <c r="B1030" s="4" t="str">
        <f t="shared" si="548"/>
        <v>AISA.JK</v>
      </c>
      <c r="C1030" s="29">
        <f>HLOOKUP($B$1020:$B$1042,'Volume Analysis'!$A$271:$Y$276,4)</f>
        <v>28</v>
      </c>
      <c r="D1030" s="28">
        <f>HLOOKUP($B$1020:$B$1042,'Volume Analysis'!$A$271:$Y$276,5)</f>
        <v>0.46666666666666667</v>
      </c>
      <c r="E1030" s="3">
        <f>HLOOKUP($B$1020:$B$1042,'Volume Analysis'!$A$271:$Y$276,6)</f>
        <v>4.4237440938867161E-4</v>
      </c>
      <c r="I1030" s="3"/>
      <c r="K1030" s="2"/>
      <c r="L1030" s="2"/>
      <c r="V1030" s="3"/>
      <c r="W1030" s="4"/>
      <c r="X1030" s="4"/>
      <c r="Y1030" s="4"/>
    </row>
    <row r="1031" spans="2:25" x14ac:dyDescent="0.2">
      <c r="B1031" s="4" t="str">
        <f t="shared" si="548"/>
        <v>AKKU.JK</v>
      </c>
      <c r="C1031" s="29">
        <f>HLOOKUP($B$1020:$B$1042,'Volume Analysis'!$A$271:$Y$276,4)</f>
        <v>22</v>
      </c>
      <c r="D1031" s="28">
        <f>HLOOKUP($B$1020:$B$1042,'Volume Analysis'!$A$271:$Y$276,5)</f>
        <v>0.36666666666666664</v>
      </c>
      <c r="E1031" s="3">
        <f>HLOOKUP($B$1020:$B$1042,'Volume Analysis'!$A$271:$Y$276,6)</f>
        <v>7.1996191223079238E-6</v>
      </c>
      <c r="I1031" s="3"/>
      <c r="K1031" s="2"/>
      <c r="L1031" s="2"/>
      <c r="V1031" s="3"/>
      <c r="W1031" s="4"/>
      <c r="X1031" s="4"/>
      <c r="Y1031" s="4"/>
    </row>
    <row r="1032" spans="2:25" x14ac:dyDescent="0.2">
      <c r="B1032" s="4" t="str">
        <f t="shared" si="548"/>
        <v>AKPI.JK</v>
      </c>
      <c r="C1032" s="29">
        <f>HLOOKUP($B$1020:$B$1042,'Volume Analysis'!$A$271:$Y$276,4)</f>
        <v>60</v>
      </c>
      <c r="D1032" s="28">
        <f>HLOOKUP($B$1020:$B$1042,'Volume Analysis'!$A$271:$Y$276,5)</f>
        <v>1</v>
      </c>
      <c r="E1032" s="3">
        <f>HLOOKUP($B$1020:$B$1042,'Volume Analysis'!$A$271:$Y$276,6)</f>
        <v>9.7912797038455005E-5</v>
      </c>
      <c r="I1032" s="3"/>
      <c r="K1032" s="2"/>
      <c r="L1032" s="2"/>
      <c r="V1032" s="3"/>
      <c r="W1032" s="4"/>
      <c r="X1032" s="4"/>
      <c r="Y1032" s="4"/>
    </row>
    <row r="1033" spans="2:25" x14ac:dyDescent="0.2">
      <c r="B1033" s="4" t="str">
        <f t="shared" si="548"/>
        <v>KLBF.JK</v>
      </c>
      <c r="C1033" s="29">
        <f>HLOOKUP($B$1020:$B$1042,'Volume Analysis'!$A$271:$Y$276,4)</f>
        <v>60</v>
      </c>
      <c r="D1033" s="28">
        <f>HLOOKUP($B$1020:$B$1042,'Volume Analysis'!$A$271:$Y$276,5)</f>
        <v>1</v>
      </c>
      <c r="E1033" s="3">
        <f>HLOOKUP($B$1020:$B$1042,'Volume Analysis'!$A$271:$Y$276,6)</f>
        <v>2.0515978767750801E-2</v>
      </c>
      <c r="I1033" s="3"/>
      <c r="K1033" s="2"/>
      <c r="L1033" s="2"/>
      <c r="V1033" s="3"/>
      <c r="W1033" s="4"/>
      <c r="X1033" s="4"/>
      <c r="Y1033" s="4"/>
    </row>
    <row r="1034" spans="2:25" x14ac:dyDescent="0.2">
      <c r="B1034" s="4" t="str">
        <f t="shared" si="548"/>
        <v>KOIN.JK</v>
      </c>
      <c r="C1034" s="29">
        <f>HLOOKUP($B$1020:$B$1042,'Volume Analysis'!$A$271:$Y$276,4)</f>
        <v>57</v>
      </c>
      <c r="D1034" s="28">
        <f>HLOOKUP($B$1020:$B$1042,'Volume Analysis'!$A$271:$Y$276,5)</f>
        <v>0.95</v>
      </c>
      <c r="E1034" s="3">
        <f>HLOOKUP($B$1020:$B$1042,'Volume Analysis'!$A$271:$Y$276,6)</f>
        <v>2.5592263853892977E-5</v>
      </c>
      <c r="I1034" s="3"/>
      <c r="K1034" s="2"/>
      <c r="L1034" s="2"/>
      <c r="V1034" s="3"/>
      <c r="W1034" s="4"/>
      <c r="X1034" s="4"/>
      <c r="Y1034" s="4"/>
    </row>
    <row r="1035" spans="2:25" x14ac:dyDescent="0.2">
      <c r="B1035" s="4" t="str">
        <f t="shared" si="548"/>
        <v>KONI.JK</v>
      </c>
      <c r="C1035" s="29">
        <f>HLOOKUP($B$1020:$B$1042,'Volume Analysis'!$A$271:$Y$276,4)</f>
        <v>1</v>
      </c>
      <c r="D1035" s="28">
        <f>HLOOKUP($B$1020:$B$1042,'Volume Analysis'!$A$271:$Y$276,5)</f>
        <v>1.6666666666666666E-2</v>
      </c>
      <c r="E1035" s="3">
        <f>HLOOKUP($B$1020:$B$1042,'Volume Analysis'!$A$271:$Y$276,6)</f>
        <v>2.9438800775969122E-8</v>
      </c>
      <c r="I1035" s="3"/>
      <c r="K1035" s="2"/>
      <c r="L1035" s="2"/>
      <c r="V1035" s="3"/>
      <c r="W1035" s="4"/>
      <c r="X1035" s="4"/>
      <c r="Y1035" s="4"/>
    </row>
    <row r="1036" spans="2:25" x14ac:dyDescent="0.2">
      <c r="B1036" s="4" t="str">
        <f t="shared" si="548"/>
        <v>KPIG.JK</v>
      </c>
      <c r="C1036" s="29">
        <f>HLOOKUP($B$1020:$B$1042,'Volume Analysis'!$A$271:$Y$276,4)</f>
        <v>45</v>
      </c>
      <c r="D1036" s="28">
        <f>HLOOKUP($B$1020:$B$1042,'Volume Analysis'!$A$271:$Y$276,5)</f>
        <v>0.75</v>
      </c>
      <c r="E1036" s="3">
        <f>HLOOKUP($B$1020:$B$1042,'Volume Analysis'!$A$271:$Y$276,6)</f>
        <v>5.401245744646772E-5</v>
      </c>
      <c r="I1036" s="3"/>
      <c r="K1036" s="2"/>
      <c r="L1036" s="2"/>
      <c r="V1036" s="3"/>
      <c r="W1036" s="4"/>
      <c r="X1036" s="4"/>
      <c r="Y1036" s="4"/>
    </row>
    <row r="1037" spans="2:25" x14ac:dyDescent="0.2">
      <c r="B1037" s="4" t="str">
        <f t="shared" si="548"/>
        <v>KREN.JK</v>
      </c>
      <c r="C1037" s="29">
        <f>HLOOKUP($B$1020:$B$1042,'Volume Analysis'!$A$271:$Y$276,4)</f>
        <v>60</v>
      </c>
      <c r="D1037" s="28">
        <f>HLOOKUP($B$1020:$B$1042,'Volume Analysis'!$A$271:$Y$276,5)</f>
        <v>1</v>
      </c>
      <c r="E1037" s="3">
        <f>HLOOKUP($B$1020:$B$1042,'Volume Analysis'!$A$271:$Y$276,6)</f>
        <v>1.749009359286847E-4</v>
      </c>
      <c r="I1037" s="3"/>
      <c r="K1037" s="2"/>
      <c r="L1037" s="2"/>
      <c r="V1037" s="3"/>
      <c r="W1037" s="4"/>
      <c r="X1037" s="4"/>
      <c r="Y1037" s="4"/>
    </row>
    <row r="1038" spans="2:25" x14ac:dyDescent="0.2">
      <c r="B1038" s="4" t="str">
        <f t="shared" si="548"/>
        <v>LAMI.JK</v>
      </c>
      <c r="C1038" s="29">
        <f>HLOOKUP($B$1020:$B$1042,'Volume Analysis'!$A$271:$Y$276,4)</f>
        <v>40</v>
      </c>
      <c r="D1038" s="28">
        <f>HLOOKUP($B$1020:$B$1042,'Volume Analysis'!$A$271:$Y$276,5)</f>
        <v>0.66666666666666663</v>
      </c>
      <c r="E1038" s="3">
        <f>HLOOKUP($B$1020:$B$1042,'Volume Analysis'!$A$271:$Y$276,6)</f>
        <v>1.3752348021448007E-6</v>
      </c>
      <c r="I1038" s="3"/>
      <c r="K1038" s="2"/>
      <c r="L1038" s="2"/>
      <c r="V1038" s="3"/>
      <c r="W1038" s="4"/>
      <c r="X1038" s="4"/>
      <c r="Y1038" s="4"/>
    </row>
    <row r="1039" spans="2:25" x14ac:dyDescent="0.2">
      <c r="B1039" s="4" t="str">
        <f t="shared" si="548"/>
        <v>LAPD.JK</v>
      </c>
      <c r="C1039" s="29">
        <f>HLOOKUP($B$1020:$B$1042,'Volume Analysis'!$A$271:$Y$276,4)</f>
        <v>23</v>
      </c>
      <c r="D1039" s="28">
        <f>HLOOKUP($B$1020:$B$1042,'Volume Analysis'!$A$271:$Y$276,5)</f>
        <v>0.38333333333333336</v>
      </c>
      <c r="E1039" s="3">
        <f>HLOOKUP($B$1020:$B$1042,'Volume Analysis'!$A$271:$Y$276,6)</f>
        <v>2.6665160528068153E-5</v>
      </c>
      <c r="I1039" s="3"/>
      <c r="K1039" s="2"/>
      <c r="L1039" s="2"/>
      <c r="V1039" s="3"/>
      <c r="W1039" s="4"/>
      <c r="X1039" s="4"/>
      <c r="Y1039" s="4"/>
    </row>
    <row r="1040" spans="2:25" x14ac:dyDescent="0.2">
      <c r="B1040" s="4" t="str">
        <f t="shared" si="548"/>
        <v>LCGP.JK</v>
      </c>
      <c r="C1040" s="29">
        <f>HLOOKUP($B$1020:$B$1042,'Volume Analysis'!$A$271:$Y$276,4)</f>
        <v>28</v>
      </c>
      <c r="D1040" s="28">
        <f>HLOOKUP($B$1020:$B$1042,'Volume Analysis'!$A$271:$Y$276,5)</f>
        <v>0.46666666666666667</v>
      </c>
      <c r="E1040" s="3">
        <f>HLOOKUP($B$1020:$B$1042,'Volume Analysis'!$A$271:$Y$276,6)</f>
        <v>4.1691545471436538E-5</v>
      </c>
      <c r="I1040" s="3"/>
      <c r="K1040" s="2"/>
      <c r="L1040" s="2"/>
      <c r="V1040" s="3"/>
      <c r="W1040" s="4"/>
      <c r="X1040" s="4"/>
      <c r="Y1040" s="4"/>
    </row>
    <row r="1041" spans="1:25" x14ac:dyDescent="0.2">
      <c r="B1041" s="4" t="str">
        <f t="shared" si="548"/>
        <v>LION.JK</v>
      </c>
      <c r="C1041" s="29">
        <f>HLOOKUP($B$1020:$B$1042,'Volume Analysis'!$A$271:$Y$276,4)</f>
        <v>6</v>
      </c>
      <c r="D1041" s="28">
        <f>HLOOKUP($B$1020:$B$1042,'Volume Analysis'!$A$271:$Y$276,5)</f>
        <v>0.1</v>
      </c>
      <c r="E1041" s="3">
        <f>HLOOKUP($B$1020:$B$1042,'Volume Analysis'!$A$271:$Y$276,6)</f>
        <v>6.6548471817758434E-7</v>
      </c>
      <c r="I1041" s="3"/>
      <c r="K1041" s="2"/>
      <c r="L1041" s="2"/>
      <c r="V1041" s="3"/>
      <c r="W1041" s="4"/>
      <c r="X1041" s="4"/>
      <c r="Y1041" s="4"/>
    </row>
    <row r="1042" spans="1:25" x14ac:dyDescent="0.2">
      <c r="B1042" s="4" t="str">
        <f t="shared" si="548"/>
        <v>LMAS.JK</v>
      </c>
      <c r="C1042" s="29">
        <f>HLOOKUP($B$1020:$B$1042,'Volume Analysis'!$A$271:$Y$276,4)</f>
        <v>53</v>
      </c>
      <c r="D1042" s="28">
        <f>HLOOKUP($B$1020:$B$1042,'Volume Analysis'!$A$271:$Y$276,5)</f>
        <v>0.8833333333333333</v>
      </c>
      <c r="E1042" s="3">
        <f>HLOOKUP($B$1020:$B$1042,'Volume Analysis'!$A$271:$Y$276,6)</f>
        <v>9.0531923192692588E-6</v>
      </c>
      <c r="I1042" s="3"/>
      <c r="K1042" s="2"/>
      <c r="L1042" s="2"/>
      <c r="V1042" s="3"/>
      <c r="W1042" s="4"/>
      <c r="X1042" s="4"/>
      <c r="Y1042" s="4"/>
    </row>
    <row r="1043" spans="1:25" x14ac:dyDescent="0.2">
      <c r="C1043" s="133">
        <f>AVERAGE(C1020:C1042)</f>
        <v>41.391304347826086</v>
      </c>
      <c r="D1043" s="3">
        <f>AVERAGE(D1020:D1042)</f>
        <v>0.68985507246376809</v>
      </c>
      <c r="E1043" s="3">
        <f>SUM(E1020:E1042)</f>
        <v>4.1331579648615578E-2</v>
      </c>
      <c r="I1043" s="3"/>
      <c r="K1043" s="2"/>
      <c r="L1043" s="2"/>
      <c r="V1043" s="3"/>
      <c r="W1043" s="4"/>
      <c r="X1043" s="4"/>
      <c r="Y1043" s="4"/>
    </row>
    <row r="1044" spans="1:25" x14ac:dyDescent="0.2">
      <c r="C1044" s="21"/>
      <c r="D1044" s="10"/>
      <c r="I1044" s="3"/>
      <c r="K1044" s="2"/>
      <c r="L1044" s="2"/>
      <c r="V1044" s="3"/>
      <c r="W1044" s="4"/>
      <c r="X1044" s="4"/>
      <c r="Y1044" s="4"/>
    </row>
    <row r="1045" spans="1:25" s="22" customFormat="1" x14ac:dyDescent="0.2">
      <c r="B1045" s="23"/>
      <c r="C1045" s="24"/>
      <c r="D1045" s="24"/>
      <c r="E1045" s="24"/>
      <c r="F1045" s="24"/>
      <c r="G1045" s="24"/>
      <c r="H1045" s="24"/>
      <c r="I1045" s="24"/>
      <c r="J1045" s="24"/>
      <c r="Q1045" s="24"/>
      <c r="R1045" s="24"/>
      <c r="S1045" s="24"/>
      <c r="T1045" s="24"/>
      <c r="U1045" s="24"/>
      <c r="V1045" s="24"/>
      <c r="W1045" s="24"/>
      <c r="X1045" s="24"/>
      <c r="Y1045" s="24"/>
    </row>
    <row r="1046" spans="1:25" x14ac:dyDescent="0.2">
      <c r="B1046" s="1" t="s">
        <v>57</v>
      </c>
      <c r="C1046" s="4">
        <v>1000000000</v>
      </c>
      <c r="D1046" s="4" t="s">
        <v>81</v>
      </c>
      <c r="E1046" s="38">
        <v>2.5000000000000001E-2</v>
      </c>
      <c r="F1046" s="4" t="s">
        <v>85</v>
      </c>
      <c r="G1046" s="4">
        <v>500</v>
      </c>
      <c r="H1046" t="s">
        <v>98</v>
      </c>
      <c r="I1046" s="134">
        <f>F887</f>
        <v>1.0461047803927279</v>
      </c>
      <c r="J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</row>
    <row r="1047" spans="1:25" x14ac:dyDescent="0.2">
      <c r="B1047" s="1" t="s">
        <v>58</v>
      </c>
      <c r="C1047" s="2">
        <v>6.5000000000000002E-2</v>
      </c>
      <c r="D1047" s="4" t="s">
        <v>82</v>
      </c>
      <c r="E1047" s="38">
        <v>2.5000000000000001E-2</v>
      </c>
      <c r="F1047" s="4"/>
      <c r="G1047" s="4"/>
      <c r="H1047" s="4" t="s">
        <v>91</v>
      </c>
      <c r="I1047" s="134">
        <f>F888</f>
        <v>-4.6104780392727918E-2</v>
      </c>
      <c r="J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</row>
    <row r="1048" spans="1:25" s="22" customFormat="1" x14ac:dyDescent="0.2">
      <c r="A1048" s="23"/>
      <c r="B1048" s="25"/>
      <c r="C1048" s="24"/>
      <c r="D1048" s="24"/>
      <c r="E1048" s="24"/>
      <c r="F1048" s="24"/>
      <c r="G1048" s="24"/>
      <c r="H1048" s="24"/>
      <c r="I1048" s="24"/>
      <c r="J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</row>
    <row r="1049" spans="1:25" ht="48" customHeight="1" x14ac:dyDescent="0.2">
      <c r="B1049" s="4" t="s">
        <v>195</v>
      </c>
      <c r="C1049" s="36">
        <f t="shared" ref="C1049:R1049" si="549">C1050-3</f>
        <v>40788</v>
      </c>
      <c r="D1049" s="36">
        <f t="shared" si="549"/>
        <v>40795</v>
      </c>
      <c r="E1049" s="36">
        <f t="shared" si="549"/>
        <v>40802</v>
      </c>
      <c r="F1049" s="36">
        <f t="shared" si="549"/>
        <v>40809</v>
      </c>
      <c r="G1049" s="36">
        <f t="shared" si="549"/>
        <v>40816</v>
      </c>
      <c r="H1049" s="36">
        <f t="shared" si="549"/>
        <v>40823</v>
      </c>
      <c r="I1049" s="36">
        <f t="shared" si="549"/>
        <v>40830</v>
      </c>
      <c r="J1049" s="36">
        <f t="shared" si="549"/>
        <v>40837</v>
      </c>
      <c r="K1049" s="36">
        <f t="shared" si="549"/>
        <v>40844</v>
      </c>
      <c r="L1049" s="36">
        <f t="shared" si="549"/>
        <v>40851</v>
      </c>
      <c r="M1049" s="36">
        <f t="shared" si="549"/>
        <v>40858</v>
      </c>
      <c r="N1049" s="36">
        <f t="shared" si="549"/>
        <v>40865</v>
      </c>
      <c r="O1049" s="36">
        <f t="shared" si="549"/>
        <v>40872</v>
      </c>
      <c r="P1049" s="36">
        <f t="shared" si="549"/>
        <v>40879</v>
      </c>
      <c r="Q1049" s="36">
        <f t="shared" si="549"/>
        <v>40886</v>
      </c>
      <c r="R1049" s="36">
        <f t="shared" si="549"/>
        <v>40893</v>
      </c>
      <c r="S1049" s="4"/>
      <c r="T1049" s="4"/>
      <c r="U1049" s="4"/>
      <c r="V1049" s="4"/>
      <c r="W1049" s="4"/>
      <c r="X1049" s="4"/>
      <c r="Y1049" s="4"/>
    </row>
    <row r="1050" spans="1:25" ht="12.75" customHeight="1" x14ac:dyDescent="0.2">
      <c r="B1050" s="20" t="s">
        <v>194</v>
      </c>
      <c r="C1050" s="35">
        <v>40791</v>
      </c>
      <c r="D1050" s="35">
        <v>40798</v>
      </c>
      <c r="E1050" s="35">
        <v>40805</v>
      </c>
      <c r="F1050" s="35">
        <v>40812</v>
      </c>
      <c r="G1050" s="35">
        <v>40819</v>
      </c>
      <c r="H1050" s="35">
        <v>40826</v>
      </c>
      <c r="I1050" s="35">
        <v>40833</v>
      </c>
      <c r="J1050" s="138">
        <v>40840</v>
      </c>
      <c r="K1050" s="35">
        <v>40847</v>
      </c>
      <c r="L1050" s="35">
        <v>40854</v>
      </c>
      <c r="M1050" s="35">
        <v>40861</v>
      </c>
      <c r="N1050" s="35">
        <v>40868</v>
      </c>
      <c r="O1050" s="36">
        <v>40875</v>
      </c>
      <c r="P1050" s="36">
        <v>40882</v>
      </c>
      <c r="Q1050" s="36">
        <v>40889</v>
      </c>
      <c r="R1050" s="36">
        <v>40896</v>
      </c>
      <c r="S1050" s="4"/>
      <c r="T1050" s="4"/>
      <c r="U1050" s="4"/>
      <c r="V1050" s="4"/>
      <c r="W1050" s="4"/>
      <c r="X1050" s="4"/>
      <c r="Y1050" s="4"/>
    </row>
    <row r="1051" spans="1:25" s="4" customFormat="1" x14ac:dyDescent="0.2">
      <c r="A1051"/>
      <c r="B1051" s="4" t="s">
        <v>99</v>
      </c>
      <c r="C1051" s="65">
        <v>1.0268340803872904</v>
      </c>
      <c r="D1051" s="65">
        <v>1.0250439063426555</v>
      </c>
      <c r="E1051" s="65">
        <v>1.0792787275598703</v>
      </c>
      <c r="F1051" s="65">
        <v>1.0464142294219361</v>
      </c>
      <c r="G1051" s="65">
        <v>1.0298029686469876</v>
      </c>
      <c r="H1051" s="65">
        <v>1.0230976511906369</v>
      </c>
      <c r="I1051" s="65">
        <v>1.0271842255599319</v>
      </c>
      <c r="J1051" s="65">
        <v>1.0249240923653054</v>
      </c>
      <c r="K1051" s="65">
        <v>1.0269412161374736</v>
      </c>
      <c r="L1051" s="65">
        <v>1.0347478084886843</v>
      </c>
      <c r="M1051" s="65">
        <v>1.0381730133594129</v>
      </c>
      <c r="N1051" s="65">
        <v>1.0341434924793018</v>
      </c>
      <c r="O1051" s="65">
        <v>1.0378930317757817</v>
      </c>
      <c r="P1051" s="65">
        <v>1.0314978012356497</v>
      </c>
      <c r="Q1051" s="65">
        <v>1.0385679849746658</v>
      </c>
      <c r="R1051" s="65">
        <f t="shared" ref="D1051:R1051" si="550">$I$1046</f>
        <v>1.0461047803927279</v>
      </c>
    </row>
    <row r="1052" spans="1:25" s="4" customFormat="1" x14ac:dyDescent="0.2">
      <c r="A1052"/>
      <c r="B1052" s="4" t="s">
        <v>100</v>
      </c>
      <c r="C1052" s="66">
        <v>-2.6834080387290404E-2</v>
      </c>
      <c r="D1052" s="66">
        <v>-2.504390634265552E-2</v>
      </c>
      <c r="E1052" s="66">
        <v>-7.927872755987031E-2</v>
      </c>
      <c r="F1052" s="66">
        <v>-4.6414229421936071E-2</v>
      </c>
      <c r="G1052" s="66">
        <v>-2.9802968646987615E-2</v>
      </c>
      <c r="H1052" s="66">
        <v>-2.3097651190636892E-2</v>
      </c>
      <c r="I1052" s="66">
        <v>-2.718422555993194E-2</v>
      </c>
      <c r="J1052" s="66">
        <v>-2.492409236530535E-2</v>
      </c>
      <c r="K1052" s="66">
        <v>-2.6941216137473578E-2</v>
      </c>
      <c r="L1052" s="66">
        <v>-3.4747808488684306E-2</v>
      </c>
      <c r="M1052" s="66">
        <v>-3.8173013359412922E-2</v>
      </c>
      <c r="N1052" s="66">
        <v>-3.4143492479301818E-2</v>
      </c>
      <c r="O1052" s="66">
        <v>-3.7893031775781738E-2</v>
      </c>
      <c r="P1052" s="66">
        <v>-3.1497801235649714E-2</v>
      </c>
      <c r="Q1052" s="66">
        <v>-3.8567984974665848E-2</v>
      </c>
      <c r="R1052" s="66">
        <f t="shared" ref="D1052:R1052" si="551">$I$1047</f>
        <v>-4.6104780392727918E-2</v>
      </c>
    </row>
    <row r="1053" spans="1:25" s="4" customFormat="1" x14ac:dyDescent="0.2">
      <c r="A1053"/>
      <c r="C1053" s="49">
        <f>SUM(C1051:C1052)</f>
        <v>1</v>
      </c>
      <c r="D1053" s="49">
        <f t="shared" ref="D1053:R1053" si="552">SUM(D1051:D1052)</f>
        <v>1</v>
      </c>
      <c r="E1053" s="49">
        <f t="shared" si="552"/>
        <v>1</v>
      </c>
      <c r="F1053" s="49">
        <f t="shared" si="552"/>
        <v>1</v>
      </c>
      <c r="G1053" s="49">
        <f t="shared" si="552"/>
        <v>1</v>
      </c>
      <c r="H1053" s="49">
        <f t="shared" si="552"/>
        <v>1</v>
      </c>
      <c r="I1053" s="49">
        <f t="shared" si="552"/>
        <v>1</v>
      </c>
      <c r="J1053" s="49">
        <f t="shared" si="552"/>
        <v>1</v>
      </c>
      <c r="K1053" s="49">
        <f t="shared" si="552"/>
        <v>1</v>
      </c>
      <c r="L1053" s="49">
        <f t="shared" si="552"/>
        <v>1</v>
      </c>
      <c r="M1053" s="49">
        <f t="shared" si="552"/>
        <v>1</v>
      </c>
      <c r="N1053" s="49">
        <f t="shared" si="552"/>
        <v>1</v>
      </c>
      <c r="O1053" s="49">
        <f t="shared" si="552"/>
        <v>1</v>
      </c>
      <c r="P1053" s="49">
        <f t="shared" si="552"/>
        <v>1</v>
      </c>
      <c r="Q1053" s="49">
        <f t="shared" si="552"/>
        <v>1</v>
      </c>
      <c r="R1053" s="49">
        <f t="shared" si="552"/>
        <v>1</v>
      </c>
    </row>
    <row r="1054" spans="1:25" s="4" customFormat="1" x14ac:dyDescent="0.2">
      <c r="A1054"/>
      <c r="B1054" s="4" t="s">
        <v>73</v>
      </c>
      <c r="C1054" s="59">
        <f>C1046</f>
        <v>1000000000</v>
      </c>
      <c r="D1054" s="59">
        <f t="shared" ref="D1054:R1054" si="553">C1063</f>
        <v>26834080.387290359</v>
      </c>
      <c r="E1054" s="59">
        <f t="shared" si="553"/>
        <v>23589693.262213588</v>
      </c>
      <c r="F1054" s="59">
        <f t="shared" si="553"/>
        <v>67960083.848338604</v>
      </c>
      <c r="G1054" s="59">
        <f t="shared" si="553"/>
        <v>27817939.885715365</v>
      </c>
      <c r="H1054" s="59">
        <f t="shared" si="553"/>
        <v>17475131.233678222</v>
      </c>
      <c r="I1054" s="59">
        <f t="shared" si="553"/>
        <v>12503027.997041404</v>
      </c>
      <c r="J1054" s="59">
        <f t="shared" si="553"/>
        <v>15004583.754812121</v>
      </c>
      <c r="K1054" s="59">
        <f t="shared" si="553"/>
        <v>12888323.987414181</v>
      </c>
      <c r="L1054" s="59">
        <f t="shared" si="553"/>
        <v>13475970.637240469</v>
      </c>
      <c r="M1054" s="59">
        <f t="shared" si="553"/>
        <v>15964462.0205037</v>
      </c>
      <c r="N1054" s="59">
        <f t="shared" si="553"/>
        <v>16732231.998081267</v>
      </c>
      <c r="O1054" s="59">
        <f t="shared" si="553"/>
        <v>13744676.549179733</v>
      </c>
      <c r="P1054" s="59">
        <f t="shared" si="553"/>
        <v>14468530.714562654</v>
      </c>
      <c r="Q1054" s="59">
        <f t="shared" si="553"/>
        <v>11879075.478570402</v>
      </c>
      <c r="R1054" s="59">
        <f t="shared" si="553"/>
        <v>14406855.85192585</v>
      </c>
    </row>
    <row r="1055" spans="1:25" s="4" customFormat="1" x14ac:dyDescent="0.2">
      <c r="A1055"/>
      <c r="B1055" s="4" t="s">
        <v>74</v>
      </c>
      <c r="C1055" s="12">
        <v>0</v>
      </c>
      <c r="D1055" s="12">
        <f t="shared" ref="D1055:R1055" si="554">D1267</f>
        <v>982015125</v>
      </c>
      <c r="E1055" s="12">
        <f t="shared" si="554"/>
        <v>891042750</v>
      </c>
      <c r="F1055" s="12">
        <f t="shared" si="554"/>
        <v>677982825</v>
      </c>
      <c r="G1055" s="12">
        <f t="shared" si="554"/>
        <v>624870187.5</v>
      </c>
      <c r="H1055" s="12">
        <f t="shared" si="554"/>
        <v>568188562.5</v>
      </c>
      <c r="I1055" s="12">
        <f t="shared" si="554"/>
        <v>566550075</v>
      </c>
      <c r="J1055" s="12">
        <f t="shared" si="554"/>
        <v>539133075</v>
      </c>
      <c r="K1055" s="12">
        <f t="shared" si="554"/>
        <v>516286875</v>
      </c>
      <c r="L1055" s="12">
        <f t="shared" si="554"/>
        <v>477064087.5</v>
      </c>
      <c r="M1055" s="12">
        <f t="shared" si="554"/>
        <v>454432875</v>
      </c>
      <c r="N1055" s="12">
        <f t="shared" si="554"/>
        <v>422767800</v>
      </c>
      <c r="O1055" s="12">
        <f t="shared" si="554"/>
        <v>396501300</v>
      </c>
      <c r="P1055" s="12">
        <f t="shared" si="554"/>
        <v>392772900</v>
      </c>
      <c r="Q1055" s="12">
        <f t="shared" si="554"/>
        <v>413759287.5</v>
      </c>
      <c r="R1055" s="12">
        <f t="shared" si="554"/>
        <v>386152650</v>
      </c>
    </row>
    <row r="1056" spans="1:25" s="4" customFormat="1" x14ac:dyDescent="0.2">
      <c r="A1056"/>
      <c r="B1056" s="4" t="s">
        <v>78</v>
      </c>
      <c r="C1056" s="45">
        <v>0</v>
      </c>
      <c r="D1056" s="45">
        <f>-(((1+$C$1047/365)^7))*C1061-(((1+$C$1047/365)^7))*C1062</f>
        <v>-66915749.022498392</v>
      </c>
      <c r="E1056" s="45">
        <f t="shared" ref="E1056:R1056" si="555">-(((1+$C$1047/365)^7))*D1061-(((1+$C$1047/365)^7))*D1062</f>
        <v>-57402692.73404067</v>
      </c>
      <c r="F1056" s="45">
        <f t="shared" si="555"/>
        <v>-146602141.32569143</v>
      </c>
      <c r="G1056" s="45">
        <f t="shared" si="555"/>
        <v>-66332739.75071276</v>
      </c>
      <c r="H1056" s="45">
        <f t="shared" si="555"/>
        <v>-44352029.883209795</v>
      </c>
      <c r="I1056" s="45">
        <f t="shared" si="555"/>
        <v>-27093889.675620276</v>
      </c>
      <c r="J1056" s="45">
        <f t="shared" si="555"/>
        <v>-37034616.505021922</v>
      </c>
      <c r="K1056" s="45">
        <f t="shared" si="555"/>
        <v>-28976151.977942791</v>
      </c>
      <c r="L1056" s="45">
        <f t="shared" si="555"/>
        <v>-31102104.64148026</v>
      </c>
      <c r="M1056" s="45">
        <f t="shared" si="555"/>
        <v>-32071134.146731023</v>
      </c>
      <c r="N1056" s="45">
        <f t="shared" si="555"/>
        <v>-36943774.535201907</v>
      </c>
      <c r="O1056" s="45">
        <f t="shared" si="555"/>
        <v>-28420346.967072841</v>
      </c>
      <c r="P1056" s="45">
        <f t="shared" si="555"/>
        <v>-30101598.32761275</v>
      </c>
      <c r="Q1056" s="45">
        <f t="shared" si="555"/>
        <v>-52093935.874346405</v>
      </c>
      <c r="R1056" s="45">
        <f t="shared" si="555"/>
        <v>-30386443.270742316</v>
      </c>
    </row>
    <row r="1057" spans="1:25" s="4" customFormat="1" x14ac:dyDescent="0.2">
      <c r="A1057"/>
      <c r="C1057" s="58">
        <f>SUM(C1054:C1056)</f>
        <v>1000000000</v>
      </c>
      <c r="D1057" s="58">
        <f t="shared" ref="D1057:R1057" si="556">SUM(D1054:D1056)</f>
        <v>941933456.36479199</v>
      </c>
      <c r="E1057" s="58">
        <f t="shared" si="556"/>
        <v>857229750.52817297</v>
      </c>
      <c r="F1057" s="58">
        <f t="shared" si="556"/>
        <v>599340767.52264714</v>
      </c>
      <c r="G1057" s="58">
        <f t="shared" si="556"/>
        <v>586355387.63500261</v>
      </c>
      <c r="H1057" s="58">
        <f t="shared" si="556"/>
        <v>541311663.8504684</v>
      </c>
      <c r="I1057" s="58">
        <f t="shared" si="556"/>
        <v>551959213.32142115</v>
      </c>
      <c r="J1057" s="58">
        <f t="shared" si="556"/>
        <v>517103042.24979019</v>
      </c>
      <c r="K1057" s="58">
        <f t="shared" si="556"/>
        <v>500199047.00947142</v>
      </c>
      <c r="L1057" s="58">
        <f t="shared" si="556"/>
        <v>459437953.4957602</v>
      </c>
      <c r="M1057" s="58">
        <f t="shared" si="556"/>
        <v>438326202.87377268</v>
      </c>
      <c r="N1057" s="58">
        <f t="shared" si="556"/>
        <v>402556257.46287936</v>
      </c>
      <c r="O1057" s="58">
        <f t="shared" si="556"/>
        <v>381825629.58210689</v>
      </c>
      <c r="P1057" s="58">
        <f t="shared" si="556"/>
        <v>377139832.3869499</v>
      </c>
      <c r="Q1057" s="58">
        <f t="shared" si="556"/>
        <v>373544427.10422397</v>
      </c>
      <c r="R1057" s="58">
        <f t="shared" si="556"/>
        <v>370173062.58118355</v>
      </c>
    </row>
    <row r="1058" spans="1:25" s="4" customFormat="1" x14ac:dyDescent="0.2">
      <c r="A1058"/>
      <c r="C1058" s="58"/>
      <c r="D1058" s="58"/>
      <c r="E1058" s="58"/>
      <c r="F1058" s="58"/>
      <c r="G1058" s="58"/>
      <c r="H1058" s="58"/>
      <c r="I1058" s="58"/>
      <c r="J1058" s="58"/>
      <c r="K1058" s="58"/>
      <c r="L1058" s="58"/>
      <c r="M1058" s="58"/>
      <c r="N1058" s="58"/>
      <c r="O1058" s="58"/>
      <c r="P1058" s="58"/>
      <c r="Q1058" s="58"/>
      <c r="R1058" s="58"/>
    </row>
    <row r="1059" spans="1:25" s="71" customFormat="1" x14ac:dyDescent="0.2">
      <c r="A1059" s="70"/>
      <c r="B1059" s="71" t="s">
        <v>101</v>
      </c>
      <c r="C1059" s="72">
        <f>-C1051*C1057</f>
        <v>-1026834080.3872904</v>
      </c>
      <c r="D1059" s="72">
        <f t="shared" ref="D1059:R1059" si="557">-D1051*D1057</f>
        <v>-965523149.6270057</v>
      </c>
      <c r="E1059" s="72">
        <f t="shared" si="557"/>
        <v>-925189834.37651157</v>
      </c>
      <c r="F1059" s="72">
        <f t="shared" si="557"/>
        <v>-627158707.40836251</v>
      </c>
      <c r="G1059" s="72">
        <f t="shared" si="557"/>
        <v>-603830518.86868083</v>
      </c>
      <c r="H1059" s="72">
        <f t="shared" si="557"/>
        <v>-553814691.84750986</v>
      </c>
      <c r="I1059" s="72">
        <f t="shared" si="557"/>
        <v>-566963797.07623327</v>
      </c>
      <c r="J1059" s="72">
        <f t="shared" si="557"/>
        <v>-529991366.23720437</v>
      </c>
      <c r="K1059" s="72">
        <f t="shared" si="557"/>
        <v>-513675017.64671189</v>
      </c>
      <c r="L1059" s="72">
        <f t="shared" si="557"/>
        <v>-475402415.5162639</v>
      </c>
      <c r="M1059" s="72">
        <f t="shared" si="557"/>
        <v>-455058434.87185395</v>
      </c>
      <c r="N1059" s="72">
        <f t="shared" si="557"/>
        <v>-416300934.01205909</v>
      </c>
      <c r="O1059" s="72">
        <f t="shared" si="557"/>
        <v>-396294160.29666954</v>
      </c>
      <c r="P1059" s="72">
        <f t="shared" si="557"/>
        <v>-389018907.8655203</v>
      </c>
      <c r="Q1059" s="72">
        <f t="shared" si="557"/>
        <v>-387951282.95614982</v>
      </c>
      <c r="R1059" s="72">
        <f t="shared" si="557"/>
        <v>-387239810.33879256</v>
      </c>
      <c r="S1059" s="4"/>
      <c r="T1059" s="4"/>
      <c r="U1059" s="4"/>
    </row>
    <row r="1060" spans="1:25" s="71" customFormat="1" x14ac:dyDescent="0.2">
      <c r="A1060" s="70"/>
      <c r="B1060" s="71" t="s">
        <v>75</v>
      </c>
      <c r="C1060" s="72">
        <f>-C1241</f>
        <v>-1039998312.5</v>
      </c>
      <c r="D1060" s="72">
        <f t="shared" ref="D1060:R1060" si="558">-D1241</f>
        <v>-975674950</v>
      </c>
      <c r="E1060" s="72">
        <f t="shared" si="558"/>
        <v>-935689187.5</v>
      </c>
      <c r="F1060" s="72">
        <f t="shared" si="558"/>
        <v>-637772937.5</v>
      </c>
      <c r="G1060" s="72">
        <f t="shared" si="558"/>
        <v>-613177037.49999988</v>
      </c>
      <c r="H1060" s="72">
        <f t="shared" si="558"/>
        <v>-555868774.99999988</v>
      </c>
      <c r="I1060" s="72">
        <f t="shared" si="558"/>
        <v>-573943112.5</v>
      </c>
      <c r="J1060" s="72">
        <f t="shared" si="558"/>
        <v>-533154775</v>
      </c>
      <c r="K1060" s="72">
        <f t="shared" si="558"/>
        <v>-517786437.5</v>
      </c>
      <c r="L1060" s="72">
        <f t="shared" si="558"/>
        <v>-475504675</v>
      </c>
      <c r="M1060" s="72">
        <f t="shared" si="558"/>
        <v>-458491725</v>
      </c>
      <c r="N1060" s="72">
        <f t="shared" si="558"/>
        <v>-417196525</v>
      </c>
      <c r="O1060" s="72">
        <f t="shared" si="558"/>
        <v>-397421200</v>
      </c>
      <c r="P1060" s="72">
        <f t="shared" si="558"/>
        <v>-417289800</v>
      </c>
      <c r="Q1060" s="72">
        <f t="shared" si="558"/>
        <v>-389486162.5</v>
      </c>
      <c r="R1060" s="72">
        <f t="shared" si="558"/>
        <v>-393272000</v>
      </c>
      <c r="S1060" s="4"/>
      <c r="T1060" s="4"/>
      <c r="U1060" s="4"/>
    </row>
    <row r="1061" spans="1:25" s="71" customFormat="1" x14ac:dyDescent="0.2">
      <c r="A1061" s="70"/>
      <c r="B1061" s="71" t="s">
        <v>77</v>
      </c>
      <c r="C1061" s="72">
        <f t="shared" ref="C1061:K1061" si="559">IF(C1052&gt;0,-C1052*C1057,0)</f>
        <v>0</v>
      </c>
      <c r="D1061" s="72">
        <f t="shared" si="559"/>
        <v>0</v>
      </c>
      <c r="E1061" s="72">
        <f t="shared" si="559"/>
        <v>0</v>
      </c>
      <c r="F1061" s="72">
        <f t="shared" si="559"/>
        <v>0</v>
      </c>
      <c r="G1061" s="72">
        <f t="shared" si="559"/>
        <v>0</v>
      </c>
      <c r="H1061" s="72">
        <f t="shared" si="559"/>
        <v>0</v>
      </c>
      <c r="I1061" s="72">
        <f t="shared" si="559"/>
        <v>0</v>
      </c>
      <c r="J1061" s="72">
        <f t="shared" si="559"/>
        <v>0</v>
      </c>
      <c r="K1061" s="72">
        <f t="shared" si="559"/>
        <v>0</v>
      </c>
      <c r="L1061" s="72">
        <f t="shared" ref="L1061:R1061" si="560">IF(L1052&gt;0,-L1052*L1057,0)</f>
        <v>0</v>
      </c>
      <c r="M1061" s="72">
        <f t="shared" si="560"/>
        <v>0</v>
      </c>
      <c r="N1061" s="72">
        <f t="shared" si="560"/>
        <v>0</v>
      </c>
      <c r="O1061" s="72">
        <f t="shared" si="560"/>
        <v>0</v>
      </c>
      <c r="P1061" s="72">
        <f t="shared" si="560"/>
        <v>0</v>
      </c>
      <c r="Q1061" s="72">
        <f t="shared" si="560"/>
        <v>0</v>
      </c>
      <c r="R1061" s="72">
        <f t="shared" si="560"/>
        <v>0</v>
      </c>
      <c r="S1061" s="4"/>
      <c r="T1061" s="4"/>
      <c r="U1061" s="4"/>
    </row>
    <row r="1062" spans="1:25" s="71" customFormat="1" x14ac:dyDescent="0.2">
      <c r="A1062" s="70"/>
      <c r="B1062" s="71" t="s">
        <v>76</v>
      </c>
      <c r="C1062" s="73">
        <f>IF(C1052&lt;0,-C1052*C1057,0)-IF(SUM(C1060:C1061)+C1057&lt;0,SUM(C1060:C1061)+C1057,0)</f>
        <v>66832392.887290403</v>
      </c>
      <c r="D1062" s="73">
        <f t="shared" ref="D1062:R1062" si="561">IF(D1052&lt;0,-D1052*D1057,0)-IF(SUM(D1060:D1061)+D1057&lt;0,SUM(D1060:D1061)+D1057,0)</f>
        <v>57331186.897421658</v>
      </c>
      <c r="E1062" s="73">
        <f t="shared" si="561"/>
        <v>146419520.82016563</v>
      </c>
      <c r="F1062" s="73">
        <f t="shared" si="561"/>
        <v>66250109.863068253</v>
      </c>
      <c r="G1062" s="73">
        <f t="shared" si="561"/>
        <v>44296781.098675519</v>
      </c>
      <c r="H1062" s="73">
        <f t="shared" si="561"/>
        <v>27060139.146572892</v>
      </c>
      <c r="I1062" s="73">
        <f t="shared" si="561"/>
        <v>36988482.93339096</v>
      </c>
      <c r="J1062" s="73">
        <f t="shared" si="561"/>
        <v>28940056.737623975</v>
      </c>
      <c r="K1062" s="73">
        <f t="shared" si="561"/>
        <v>31063361.12776906</v>
      </c>
      <c r="L1062" s="73">
        <f t="shared" si="561"/>
        <v>32031183.52474352</v>
      </c>
      <c r="M1062" s="73">
        <f t="shared" si="561"/>
        <v>36897754.124308586</v>
      </c>
      <c r="N1062" s="73">
        <f t="shared" si="561"/>
        <v>28384944.086300351</v>
      </c>
      <c r="O1062" s="73">
        <f t="shared" si="561"/>
        <v>30064101.132455755</v>
      </c>
      <c r="P1062" s="73">
        <f t="shared" si="561"/>
        <v>52029043.091620497</v>
      </c>
      <c r="Q1062" s="73">
        <f t="shared" si="561"/>
        <v>30348591.247701906</v>
      </c>
      <c r="R1062" s="73">
        <f t="shared" si="561"/>
        <v>40165685.176425442</v>
      </c>
      <c r="S1062" s="4"/>
      <c r="T1062" s="4"/>
      <c r="U1062" s="4"/>
    </row>
    <row r="1063" spans="1:25" s="4" customFormat="1" x14ac:dyDescent="0.2">
      <c r="A1063"/>
      <c r="B1063" s="4" t="s">
        <v>102</v>
      </c>
      <c r="C1063" s="12">
        <f>SUM(C1060:C1062)+C1057</f>
        <v>26834080.387290359</v>
      </c>
      <c r="D1063" s="12">
        <f t="shared" ref="D1063:R1063" si="562">SUM(D1060:D1062)+D1057</f>
        <v>23589693.262213588</v>
      </c>
      <c r="E1063" s="12">
        <f t="shared" si="562"/>
        <v>67960083.848338604</v>
      </c>
      <c r="F1063" s="12">
        <f t="shared" si="562"/>
        <v>27817939.885715365</v>
      </c>
      <c r="G1063" s="12">
        <f t="shared" si="562"/>
        <v>17475131.233678222</v>
      </c>
      <c r="H1063" s="12">
        <f t="shared" si="562"/>
        <v>12503027.997041404</v>
      </c>
      <c r="I1063" s="12">
        <f t="shared" si="562"/>
        <v>15004583.754812121</v>
      </c>
      <c r="J1063" s="12">
        <f t="shared" si="562"/>
        <v>12888323.987414181</v>
      </c>
      <c r="K1063" s="12">
        <f t="shared" si="562"/>
        <v>13475970.637240469</v>
      </c>
      <c r="L1063" s="12">
        <f t="shared" si="562"/>
        <v>15964462.0205037</v>
      </c>
      <c r="M1063" s="12">
        <f t="shared" si="562"/>
        <v>16732231.998081267</v>
      </c>
      <c r="N1063" s="12">
        <f t="shared" si="562"/>
        <v>13744676.549179733</v>
      </c>
      <c r="O1063" s="12">
        <f t="shared" si="562"/>
        <v>14468530.714562654</v>
      </c>
      <c r="P1063" s="12">
        <f t="shared" si="562"/>
        <v>11879075.478570402</v>
      </c>
      <c r="Q1063" s="12">
        <f t="shared" si="562"/>
        <v>14406855.85192585</v>
      </c>
      <c r="R1063" s="12">
        <f t="shared" si="562"/>
        <v>17066747.75760901</v>
      </c>
    </row>
    <row r="1064" spans="1:25" x14ac:dyDescent="0.2">
      <c r="S1064" s="4"/>
      <c r="T1064" s="4"/>
      <c r="U1064" s="4"/>
    </row>
    <row r="1065" spans="1:25" x14ac:dyDescent="0.2">
      <c r="B1065" s="4" t="s">
        <v>103</v>
      </c>
      <c r="C1065" s="4">
        <f>-C1059-C1061-C1062+C1063</f>
        <v>986835767.88729036</v>
      </c>
      <c r="D1065" s="4">
        <f t="shared" ref="D1065:R1065" si="563">-D1059-D1061-D1062+D1063</f>
        <v>931781655.99179757</v>
      </c>
      <c r="E1065" s="4">
        <f t="shared" si="563"/>
        <v>846730397.40468454</v>
      </c>
      <c r="F1065" s="4">
        <f t="shared" si="563"/>
        <v>588726537.43100965</v>
      </c>
      <c r="G1065" s="4">
        <f t="shared" si="563"/>
        <v>577008869.00368357</v>
      </c>
      <c r="H1065" s="4">
        <f t="shared" si="563"/>
        <v>539257580.69797838</v>
      </c>
      <c r="I1065" s="4">
        <f t="shared" si="563"/>
        <v>544979897.89765441</v>
      </c>
      <c r="J1065" s="4">
        <f t="shared" si="563"/>
        <v>513939633.48699456</v>
      </c>
      <c r="K1065" s="4">
        <f t="shared" si="563"/>
        <v>496087627.1561833</v>
      </c>
      <c r="L1065" s="4">
        <f t="shared" si="563"/>
        <v>459335694.0120241</v>
      </c>
      <c r="M1065" s="4">
        <f t="shared" si="563"/>
        <v>434892912.74562663</v>
      </c>
      <c r="N1065" s="4">
        <f t="shared" si="563"/>
        <v>401660666.47493845</v>
      </c>
      <c r="O1065" s="4">
        <f t="shared" si="563"/>
        <v>380698589.87877643</v>
      </c>
      <c r="P1065" s="4">
        <f t="shared" si="563"/>
        <v>348868940.2524702</v>
      </c>
      <c r="Q1065" s="4">
        <f t="shared" si="563"/>
        <v>372009547.56037378</v>
      </c>
      <c r="R1065" s="4">
        <f t="shared" si="563"/>
        <v>364140872.91997612</v>
      </c>
      <c r="S1065" s="4"/>
      <c r="T1065" s="4"/>
      <c r="U1065" s="4"/>
      <c r="V1065" s="4"/>
      <c r="W1065" s="4"/>
      <c r="X1065" s="4"/>
      <c r="Y1065" s="4"/>
    </row>
    <row r="1066" spans="1:25" x14ac:dyDescent="0.2">
      <c r="U1066" s="4"/>
      <c r="V1066" s="4"/>
      <c r="W1066" s="4"/>
      <c r="X1066" s="4"/>
      <c r="Y1066" s="4"/>
    </row>
    <row r="1067" spans="1:25" x14ac:dyDescent="0.2">
      <c r="B1067" s="4"/>
      <c r="C1067" s="35">
        <v>40791</v>
      </c>
      <c r="D1067" s="35">
        <v>40798</v>
      </c>
      <c r="E1067" s="35">
        <v>40805</v>
      </c>
      <c r="F1067" s="35">
        <v>40812</v>
      </c>
      <c r="G1067" s="35">
        <v>40819</v>
      </c>
      <c r="H1067" s="35">
        <v>40826</v>
      </c>
      <c r="I1067" s="35">
        <v>40833</v>
      </c>
      <c r="J1067" s="138">
        <v>40840</v>
      </c>
      <c r="K1067" s="35">
        <v>40847</v>
      </c>
      <c r="L1067" s="35">
        <v>40854</v>
      </c>
      <c r="M1067" s="35">
        <v>40861</v>
      </c>
      <c r="N1067" s="35">
        <v>40868</v>
      </c>
      <c r="O1067" s="36">
        <v>40875</v>
      </c>
      <c r="P1067" s="36">
        <v>40882</v>
      </c>
      <c r="Q1067" s="36">
        <v>40889</v>
      </c>
      <c r="R1067" s="36">
        <v>40896</v>
      </c>
      <c r="U1067" s="4"/>
      <c r="V1067" s="4"/>
      <c r="W1067" s="4"/>
      <c r="X1067" s="4"/>
      <c r="Y1067" s="4"/>
    </row>
    <row r="1068" spans="1:25" x14ac:dyDescent="0.2">
      <c r="B1068" s="20" t="s">
        <v>74</v>
      </c>
      <c r="C1068" s="4">
        <f>C1055/(1+$E$1047)</f>
        <v>0</v>
      </c>
      <c r="D1068" s="4">
        <f t="shared" ref="D1068:R1068" si="564">D1055/(1+$E$1047)</f>
        <v>958063536.58536589</v>
      </c>
      <c r="E1068" s="4">
        <f t="shared" si="564"/>
        <v>869310000.00000012</v>
      </c>
      <c r="F1068" s="4">
        <f t="shared" si="564"/>
        <v>661446658.53658545</v>
      </c>
      <c r="G1068" s="4">
        <f t="shared" si="564"/>
        <v>609629451.21951222</v>
      </c>
      <c r="H1068" s="4">
        <f t="shared" si="564"/>
        <v>554330304.87804878</v>
      </c>
      <c r="I1068" s="4">
        <f t="shared" si="564"/>
        <v>552731780.48780489</v>
      </c>
      <c r="J1068" s="4">
        <f t="shared" si="564"/>
        <v>525983487.80487812</v>
      </c>
      <c r="K1068" s="4">
        <f t="shared" si="564"/>
        <v>503694512.195122</v>
      </c>
      <c r="L1068" s="4">
        <f t="shared" si="564"/>
        <v>465428378.0487805</v>
      </c>
      <c r="M1068" s="4">
        <f t="shared" si="564"/>
        <v>443349146.34146345</v>
      </c>
      <c r="N1068" s="4">
        <f t="shared" si="564"/>
        <v>412456390.2439025</v>
      </c>
      <c r="O1068" s="4">
        <f t="shared" si="564"/>
        <v>386830536.58536589</v>
      </c>
      <c r="P1068" s="4">
        <f t="shared" si="564"/>
        <v>383193073.17073172</v>
      </c>
      <c r="Q1068" s="4">
        <f t="shared" si="564"/>
        <v>403667597.56097567</v>
      </c>
      <c r="R1068" s="4">
        <f t="shared" si="564"/>
        <v>376734292.68292683</v>
      </c>
      <c r="U1068" s="4"/>
      <c r="V1068" s="4"/>
      <c r="W1068" s="4"/>
      <c r="X1068" s="4"/>
      <c r="Y1068" s="4"/>
    </row>
    <row r="1069" spans="1:25" x14ac:dyDescent="0.2">
      <c r="B1069" s="4" t="s">
        <v>104</v>
      </c>
      <c r="C1069" s="4">
        <f t="shared" ref="C1069:R1069" si="565">C1060/(1+$E$1047)</f>
        <v>-1014632500.0000001</v>
      </c>
      <c r="D1069" s="4">
        <f t="shared" si="565"/>
        <v>-951878000.00000012</v>
      </c>
      <c r="E1069" s="4">
        <f t="shared" si="565"/>
        <v>-912867500.00000012</v>
      </c>
      <c r="F1069" s="4">
        <f t="shared" si="565"/>
        <v>-622217500</v>
      </c>
      <c r="G1069" s="4">
        <f t="shared" si="565"/>
        <v>-598221499.99999988</v>
      </c>
      <c r="H1069" s="4">
        <f t="shared" si="565"/>
        <v>-542310999.99999988</v>
      </c>
      <c r="I1069" s="4">
        <f t="shared" si="565"/>
        <v>-559944500</v>
      </c>
      <c r="J1069" s="4">
        <f t="shared" si="565"/>
        <v>-520151000.00000006</v>
      </c>
      <c r="K1069" s="4">
        <f t="shared" si="565"/>
        <v>-505157500.00000006</v>
      </c>
      <c r="L1069" s="4">
        <f t="shared" si="565"/>
        <v>-463907000.00000006</v>
      </c>
      <c r="M1069" s="4">
        <f t="shared" si="565"/>
        <v>-447309000.00000006</v>
      </c>
      <c r="N1069" s="4">
        <f t="shared" si="565"/>
        <v>-407021000.00000006</v>
      </c>
      <c r="O1069" s="4">
        <f t="shared" si="565"/>
        <v>-387728000.00000006</v>
      </c>
      <c r="P1069" s="4">
        <f t="shared" si="565"/>
        <v>-407112000.00000006</v>
      </c>
      <c r="Q1069" s="4">
        <f t="shared" si="565"/>
        <v>-379986500.00000006</v>
      </c>
      <c r="R1069" s="4">
        <f t="shared" si="565"/>
        <v>-383680000.00000006</v>
      </c>
      <c r="S1069" s="4"/>
      <c r="U1069" s="4"/>
      <c r="V1069" s="4"/>
      <c r="W1069" s="4"/>
      <c r="X1069" s="4"/>
      <c r="Y1069" s="4"/>
    </row>
    <row r="1070" spans="1:25" x14ac:dyDescent="0.2">
      <c r="B1070" s="20" t="s">
        <v>114</v>
      </c>
      <c r="C1070" s="4"/>
      <c r="D1070" s="4">
        <f t="shared" ref="D1070:R1070" si="566">D1068+C1069</f>
        <v>-56568963.414634228</v>
      </c>
      <c r="E1070" s="4">
        <f t="shared" si="566"/>
        <v>-82568000</v>
      </c>
      <c r="F1070" s="4">
        <f t="shared" si="566"/>
        <v>-251420841.46341467</v>
      </c>
      <c r="G1070" s="4">
        <f t="shared" si="566"/>
        <v>-12588048.780487776</v>
      </c>
      <c r="H1070" s="4">
        <f t="shared" si="566"/>
        <v>-43891195.121951103</v>
      </c>
      <c r="I1070" s="4">
        <f t="shared" si="566"/>
        <v>10420780.487805009</v>
      </c>
      <c r="J1070" s="4">
        <f t="shared" si="566"/>
        <v>-33961012.195121884</v>
      </c>
      <c r="K1070" s="4">
        <f t="shared" si="566"/>
        <v>-16456487.804878056</v>
      </c>
      <c r="L1070" s="4">
        <f t="shared" si="566"/>
        <v>-39729121.951219559</v>
      </c>
      <c r="M1070" s="4">
        <f t="shared" si="566"/>
        <v>-20557853.658536613</v>
      </c>
      <c r="N1070" s="4">
        <f t="shared" si="566"/>
        <v>-34852609.756097555</v>
      </c>
      <c r="O1070" s="4">
        <f t="shared" si="566"/>
        <v>-20190463.414634168</v>
      </c>
      <c r="P1070" s="4">
        <f t="shared" si="566"/>
        <v>-4534926.8292683363</v>
      </c>
      <c r="Q1070" s="4">
        <f t="shared" si="566"/>
        <v>-3444402.4390243888</v>
      </c>
      <c r="R1070" s="4">
        <f t="shared" si="566"/>
        <v>-3252207.317073226</v>
      </c>
      <c r="U1070" s="4"/>
      <c r="V1070" s="4"/>
      <c r="W1070" s="4"/>
      <c r="X1070" s="4"/>
      <c r="Y1070" s="4"/>
    </row>
    <row r="1071" spans="1:25" x14ac:dyDescent="0.2">
      <c r="B1071" s="4" t="s">
        <v>115</v>
      </c>
      <c r="C1071" s="4"/>
      <c r="D1071" s="4">
        <f>C1060+D1055</f>
        <v>-57983187.5</v>
      </c>
      <c r="E1071" s="4">
        <f t="shared" ref="E1071:R1071" si="567">D1060+E1055</f>
        <v>-84632200</v>
      </c>
      <c r="F1071" s="4">
        <f t="shared" si="567"/>
        <v>-257706362.5</v>
      </c>
      <c r="G1071" s="4">
        <f t="shared" si="567"/>
        <v>-12902750</v>
      </c>
      <c r="H1071" s="4">
        <f t="shared" si="567"/>
        <v>-44988474.999999881</v>
      </c>
      <c r="I1071" s="4">
        <f t="shared" si="567"/>
        <v>10681300.000000119</v>
      </c>
      <c r="J1071" s="4">
        <f t="shared" si="567"/>
        <v>-34810037.5</v>
      </c>
      <c r="K1071" s="4">
        <f t="shared" si="567"/>
        <v>-16867900</v>
      </c>
      <c r="L1071" s="4">
        <f t="shared" si="567"/>
        <v>-40722350</v>
      </c>
      <c r="M1071" s="4">
        <f t="shared" si="567"/>
        <v>-21071800</v>
      </c>
      <c r="N1071" s="4">
        <f t="shared" si="567"/>
        <v>-35723925</v>
      </c>
      <c r="O1071" s="4">
        <f t="shared" si="567"/>
        <v>-20695225</v>
      </c>
      <c r="P1071" s="4">
        <f t="shared" si="567"/>
        <v>-4648300</v>
      </c>
      <c r="Q1071" s="4">
        <f t="shared" si="567"/>
        <v>-3530512.5</v>
      </c>
      <c r="R1071" s="4">
        <f t="shared" si="567"/>
        <v>-3333512.5</v>
      </c>
      <c r="U1071" s="4"/>
      <c r="V1071" s="4"/>
      <c r="W1071" s="4"/>
      <c r="X1071" s="4"/>
      <c r="Y1071" s="4"/>
    </row>
    <row r="1072" spans="1:25" x14ac:dyDescent="0.2">
      <c r="B1072" s="20" t="s">
        <v>116</v>
      </c>
      <c r="C1072" s="4"/>
      <c r="D1072" s="4">
        <f>D1071-D1070</f>
        <v>-1414224.0853657722</v>
      </c>
      <c r="E1072" s="4">
        <f t="shared" ref="E1072:R1072" si="568">E1071-E1070</f>
        <v>-2064200</v>
      </c>
      <c r="F1072" s="4">
        <f t="shared" si="568"/>
        <v>-6285521.036585331</v>
      </c>
      <c r="G1072" s="4">
        <f t="shared" si="568"/>
        <v>-314701.2195122242</v>
      </c>
      <c r="H1072" s="4">
        <f t="shared" si="568"/>
        <v>-1097279.8780487776</v>
      </c>
      <c r="I1072" s="4">
        <f t="shared" si="568"/>
        <v>260519.51219511032</v>
      </c>
      <c r="J1072" s="4">
        <f t="shared" si="568"/>
        <v>-849025.30487811565</v>
      </c>
      <c r="K1072" s="4">
        <f t="shared" si="568"/>
        <v>-411412.19512194395</v>
      </c>
      <c r="L1072" s="4">
        <f t="shared" si="568"/>
        <v>-993228.04878044128</v>
      </c>
      <c r="M1072" s="4">
        <f t="shared" si="568"/>
        <v>-513946.34146338701</v>
      </c>
      <c r="N1072" s="4">
        <f t="shared" si="568"/>
        <v>-871315.24390244484</v>
      </c>
      <c r="O1072" s="4">
        <f t="shared" si="568"/>
        <v>-504761.58536583185</v>
      </c>
      <c r="P1072" s="4">
        <f t="shared" si="568"/>
        <v>-113373.1707316637</v>
      </c>
      <c r="Q1072" s="4">
        <f t="shared" si="568"/>
        <v>-86110.06097561121</v>
      </c>
      <c r="R1072" s="4">
        <f t="shared" si="568"/>
        <v>-81305.182926774025</v>
      </c>
      <c r="U1072" s="4"/>
      <c r="V1072" s="4"/>
      <c r="W1072" s="4"/>
      <c r="X1072" s="4"/>
      <c r="Y1072" s="4"/>
    </row>
    <row r="1073" spans="2:25" x14ac:dyDescent="0.2"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U1073" s="4"/>
      <c r="V1073" s="4"/>
      <c r="W1073" s="4"/>
      <c r="X1073" s="4"/>
      <c r="Y1073" s="4"/>
    </row>
    <row r="1074" spans="2:25" x14ac:dyDescent="0.2"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U1074" s="4"/>
      <c r="V1074" s="4"/>
      <c r="W1074" s="4"/>
      <c r="X1074" s="4"/>
      <c r="Y1074" s="4"/>
    </row>
    <row r="1075" spans="2:25" x14ac:dyDescent="0.2"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U1075" s="4"/>
      <c r="V1075" s="4"/>
      <c r="W1075" s="4"/>
      <c r="X1075" s="4"/>
      <c r="Y1075" s="4"/>
    </row>
    <row r="1076" spans="2:25" x14ac:dyDescent="0.2"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U1076" s="4"/>
      <c r="V1076" s="4"/>
      <c r="W1076" s="4"/>
      <c r="X1076" s="4"/>
      <c r="Y1076" s="4"/>
    </row>
    <row r="1077" spans="2:25" x14ac:dyDescent="0.2"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U1077" s="4"/>
      <c r="V1077" s="4"/>
      <c r="W1077" s="4"/>
      <c r="X1077" s="4"/>
      <c r="Y1077" s="4"/>
    </row>
    <row r="1078" spans="2:25" x14ac:dyDescent="0.2">
      <c r="U1078" s="4"/>
      <c r="V1078" s="4"/>
      <c r="W1078" s="4"/>
      <c r="X1078" s="4"/>
      <c r="Y1078" s="4"/>
    </row>
    <row r="1079" spans="2:25" x14ac:dyDescent="0.2">
      <c r="U1079" s="4"/>
      <c r="V1079" s="4"/>
      <c r="W1079" s="4"/>
      <c r="X1079" s="4"/>
      <c r="Y1079" s="4"/>
    </row>
    <row r="1080" spans="2:25" x14ac:dyDescent="0.2">
      <c r="U1080" s="4"/>
      <c r="V1080" s="4"/>
      <c r="W1080" s="4"/>
      <c r="X1080" s="4"/>
      <c r="Y1080" s="4"/>
    </row>
    <row r="1081" spans="2:25" x14ac:dyDescent="0.2">
      <c r="U1081" s="4"/>
      <c r="V1081" s="4"/>
      <c r="W1081" s="4"/>
      <c r="X1081" s="4"/>
      <c r="Y1081" s="4"/>
    </row>
    <row r="1082" spans="2:25" x14ac:dyDescent="0.2">
      <c r="U1082" s="4"/>
      <c r="V1082" s="4"/>
      <c r="W1082" s="4"/>
      <c r="X1082" s="4"/>
      <c r="Y1082" s="4"/>
    </row>
    <row r="1083" spans="2:25" x14ac:dyDescent="0.2">
      <c r="U1083" s="4"/>
      <c r="V1083" s="4"/>
      <c r="W1083" s="4"/>
      <c r="X1083" s="4"/>
      <c r="Y1083" s="4"/>
    </row>
    <row r="1084" spans="2:25" x14ac:dyDescent="0.2">
      <c r="U1084" s="4"/>
      <c r="V1084" s="4"/>
      <c r="W1084" s="4"/>
      <c r="X1084" s="4"/>
      <c r="Y1084" s="4"/>
    </row>
    <row r="1085" spans="2:25" x14ac:dyDescent="0.2">
      <c r="U1085" s="4"/>
      <c r="V1085" s="4"/>
      <c r="W1085" s="4"/>
      <c r="X1085" s="4"/>
      <c r="Y1085" s="4"/>
    </row>
    <row r="1086" spans="2:25" x14ac:dyDescent="0.2">
      <c r="U1086" s="4"/>
      <c r="V1086" s="4"/>
      <c r="W1086" s="4"/>
      <c r="X1086" s="4"/>
      <c r="Y1086" s="4"/>
    </row>
    <row r="1087" spans="2:25" x14ac:dyDescent="0.2">
      <c r="U1087" s="4"/>
      <c r="V1087" s="4"/>
      <c r="W1087" s="4"/>
      <c r="X1087" s="4"/>
      <c r="Y1087" s="4"/>
    </row>
    <row r="1088" spans="2:25" x14ac:dyDescent="0.2">
      <c r="B1088" s="4"/>
      <c r="D1088" s="4"/>
      <c r="E1088" s="4"/>
      <c r="F1088" s="4"/>
      <c r="G1088" s="4"/>
      <c r="H1088" s="4"/>
      <c r="I1088" s="4"/>
      <c r="J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</row>
    <row r="1089" spans="1:33" s="30" customFormat="1" x14ac:dyDescent="0.2">
      <c r="B1089" s="31" t="s">
        <v>70</v>
      </c>
      <c r="C1089" s="35">
        <v>40791</v>
      </c>
      <c r="E1089" s="35">
        <v>40798</v>
      </c>
      <c r="G1089" s="35">
        <v>40805</v>
      </c>
      <c r="I1089" s="35">
        <v>40812</v>
      </c>
      <c r="K1089" s="35">
        <v>40819</v>
      </c>
      <c r="M1089" s="35">
        <v>40826</v>
      </c>
      <c r="O1089" s="35">
        <v>40833</v>
      </c>
      <c r="Q1089" s="35">
        <v>40840</v>
      </c>
      <c r="S1089" s="35">
        <v>40847</v>
      </c>
      <c r="U1089" s="35">
        <v>40854</v>
      </c>
      <c r="W1089" s="35">
        <v>40861</v>
      </c>
      <c r="Y1089" s="35">
        <v>40868</v>
      </c>
      <c r="AA1089" s="36">
        <v>40875</v>
      </c>
      <c r="AC1089" s="36">
        <v>40882</v>
      </c>
      <c r="AE1089" s="36">
        <v>40889</v>
      </c>
      <c r="AG1089" s="36">
        <v>40896</v>
      </c>
    </row>
    <row r="1090" spans="1:33" x14ac:dyDescent="0.2">
      <c r="A1090">
        <v>1</v>
      </c>
      <c r="B1090" s="60" t="s">
        <v>8</v>
      </c>
      <c r="C1090" s="135">
        <v>8.1396530488551194E-2</v>
      </c>
      <c r="D1090" s="60" t="s">
        <v>8</v>
      </c>
      <c r="E1090" s="135">
        <v>1.8138384852363167E-2</v>
      </c>
      <c r="F1090" s="60" t="s">
        <v>8</v>
      </c>
      <c r="G1090" s="135">
        <v>5.4913818291818579E-2</v>
      </c>
      <c r="H1090" s="60" t="s">
        <v>8</v>
      </c>
      <c r="I1090" s="135">
        <v>4.1399465636485282E-4</v>
      </c>
      <c r="J1090" s="60" t="s">
        <v>8</v>
      </c>
      <c r="K1090" s="135">
        <v>4.9563100972798988E-3</v>
      </c>
      <c r="L1090" s="60" t="s">
        <v>8</v>
      </c>
      <c r="M1090" s="135">
        <v>0.10289073875188399</v>
      </c>
      <c r="N1090" s="60" t="s">
        <v>8</v>
      </c>
      <c r="O1090" s="135">
        <v>6.0560315959914566E-3</v>
      </c>
      <c r="P1090" s="60" t="s">
        <v>8</v>
      </c>
      <c r="Q1090" s="135">
        <v>8.7465858367016008E-2</v>
      </c>
      <c r="R1090" s="60" t="s">
        <v>8</v>
      </c>
      <c r="S1090" s="135">
        <v>3.1834378176088064E-2</v>
      </c>
      <c r="T1090" s="60" t="s">
        <v>8</v>
      </c>
      <c r="U1090" s="135">
        <v>1.6000242264622811E-2</v>
      </c>
      <c r="V1090" s="60" t="s">
        <v>8</v>
      </c>
      <c r="W1090" s="135">
        <v>3.0293098378839738E-2</v>
      </c>
      <c r="X1090" s="60" t="s">
        <v>8</v>
      </c>
      <c r="Y1090" s="135">
        <v>1.2567069645825699E-2</v>
      </c>
      <c r="Z1090" s="60" t="s">
        <v>8</v>
      </c>
      <c r="AA1090" s="135">
        <v>1.4698464061877154E-2</v>
      </c>
      <c r="AB1090" s="60" t="s">
        <v>8</v>
      </c>
      <c r="AC1090" s="135">
        <v>8.1396530488551194E-2</v>
      </c>
      <c r="AD1090" s="60" t="s">
        <v>8</v>
      </c>
      <c r="AE1090" s="135">
        <v>1.2244772468211292E-2</v>
      </c>
      <c r="AF1090" s="60" t="s">
        <v>8</v>
      </c>
      <c r="AG1090" s="135">
        <v>4.3773534956787191E-3</v>
      </c>
    </row>
    <row r="1091" spans="1:33" x14ac:dyDescent="0.2">
      <c r="A1091">
        <v>2</v>
      </c>
      <c r="B1091" s="61" t="s">
        <v>9</v>
      </c>
      <c r="C1091" s="136">
        <v>0</v>
      </c>
      <c r="D1091" s="61" t="s">
        <v>9</v>
      </c>
      <c r="E1091" s="136">
        <v>0</v>
      </c>
      <c r="F1091" s="61" t="s">
        <v>9</v>
      </c>
      <c r="G1091" s="136">
        <v>0</v>
      </c>
      <c r="H1091" s="61" t="s">
        <v>9</v>
      </c>
      <c r="I1091" s="136">
        <v>0</v>
      </c>
      <c r="J1091" s="61" t="s">
        <v>9</v>
      </c>
      <c r="K1091" s="136">
        <v>0</v>
      </c>
      <c r="L1091" s="61" t="s">
        <v>9</v>
      </c>
      <c r="M1091" s="136">
        <v>0</v>
      </c>
      <c r="N1091" s="61" t="s">
        <v>9</v>
      </c>
      <c r="O1091" s="136">
        <v>0</v>
      </c>
      <c r="P1091" s="61" t="s">
        <v>9</v>
      </c>
      <c r="Q1091" s="136">
        <v>0</v>
      </c>
      <c r="R1091" s="61" t="s">
        <v>9</v>
      </c>
      <c r="S1091" s="136">
        <v>0</v>
      </c>
      <c r="T1091" s="61" t="s">
        <v>9</v>
      </c>
      <c r="U1091" s="136">
        <v>0</v>
      </c>
      <c r="V1091" s="61" t="s">
        <v>9</v>
      </c>
      <c r="W1091" s="136">
        <v>0</v>
      </c>
      <c r="X1091" s="61" t="s">
        <v>9</v>
      </c>
      <c r="Y1091" s="136">
        <v>0</v>
      </c>
      <c r="Z1091" s="61" t="s">
        <v>9</v>
      </c>
      <c r="AA1091" s="136">
        <v>0</v>
      </c>
      <c r="AB1091" s="61" t="s">
        <v>9</v>
      </c>
      <c r="AC1091" s="136">
        <v>0</v>
      </c>
      <c r="AD1091" s="61" t="s">
        <v>9</v>
      </c>
      <c r="AE1091" s="136">
        <v>0</v>
      </c>
      <c r="AF1091" s="61" t="s">
        <v>9</v>
      </c>
      <c r="AG1091" s="136">
        <v>0</v>
      </c>
    </row>
    <row r="1092" spans="1:33" x14ac:dyDescent="0.2">
      <c r="A1092">
        <v>3</v>
      </c>
      <c r="B1092" s="61" t="s">
        <v>10</v>
      </c>
      <c r="C1092" s="136">
        <v>4.623916372492462E-2</v>
      </c>
      <c r="D1092" s="61" t="s">
        <v>10</v>
      </c>
      <c r="E1092" s="136">
        <v>6.3118052955305246E-2</v>
      </c>
      <c r="F1092" s="61" t="s">
        <v>10</v>
      </c>
      <c r="G1092" s="136">
        <v>2.9048461687608912E-2</v>
      </c>
      <c r="H1092" s="61" t="s">
        <v>10</v>
      </c>
      <c r="I1092" s="136">
        <v>8.7763803039090389E-3</v>
      </c>
      <c r="J1092" s="61" t="s">
        <v>10</v>
      </c>
      <c r="K1092" s="136">
        <v>9.6484057551146071E-2</v>
      </c>
      <c r="L1092" s="61" t="s">
        <v>10</v>
      </c>
      <c r="M1092" s="136">
        <v>0.34251663516959852</v>
      </c>
      <c r="N1092" s="61" t="s">
        <v>10</v>
      </c>
      <c r="O1092" s="136">
        <v>0.18844735795098674</v>
      </c>
      <c r="P1092" s="61" t="s">
        <v>10</v>
      </c>
      <c r="Q1092" s="136">
        <v>1.7399309818451832E-2</v>
      </c>
      <c r="R1092" s="61" t="s">
        <v>10</v>
      </c>
      <c r="S1092" s="136">
        <v>2.7733773772693929E-2</v>
      </c>
      <c r="T1092" s="61" t="s">
        <v>10</v>
      </c>
      <c r="U1092" s="136">
        <v>0.12630163911695153</v>
      </c>
      <c r="V1092" s="61" t="s">
        <v>10</v>
      </c>
      <c r="W1092" s="136">
        <v>0.17176555622852988</v>
      </c>
      <c r="X1092" s="61" t="s">
        <v>10</v>
      </c>
      <c r="Y1092" s="136">
        <v>6.3488085335991429E-2</v>
      </c>
      <c r="Z1092" s="61" t="s">
        <v>10</v>
      </c>
      <c r="AA1092" s="136">
        <v>6.9854594281528763E-3</v>
      </c>
      <c r="AB1092" s="61" t="s">
        <v>10</v>
      </c>
      <c r="AC1092" s="136">
        <v>1.5200146028287932E-2</v>
      </c>
      <c r="AD1092" s="61" t="s">
        <v>10</v>
      </c>
      <c r="AE1092" s="136">
        <v>3.7720873869615194E-2</v>
      </c>
      <c r="AF1092" s="61" t="s">
        <v>10</v>
      </c>
      <c r="AG1092" s="136">
        <v>3.6546445357704953E-2</v>
      </c>
    </row>
    <row r="1093" spans="1:33" x14ac:dyDescent="0.2">
      <c r="A1093">
        <v>4</v>
      </c>
      <c r="B1093" s="61" t="s">
        <v>11</v>
      </c>
      <c r="C1093" s="136">
        <v>3.756226118938822E-3</v>
      </c>
      <c r="D1093" s="61" t="s">
        <v>11</v>
      </c>
      <c r="E1093" s="136">
        <v>3.8835746127140636E-2</v>
      </c>
      <c r="F1093" s="61" t="s">
        <v>11</v>
      </c>
      <c r="G1093" s="136">
        <v>4.3734513290879769E-3</v>
      </c>
      <c r="H1093" s="61" t="s">
        <v>11</v>
      </c>
      <c r="I1093" s="136">
        <v>4.1243680103913043E-2</v>
      </c>
      <c r="J1093" s="61" t="s">
        <v>11</v>
      </c>
      <c r="K1093" s="136">
        <v>3.9430077768547135E-4</v>
      </c>
      <c r="L1093" s="61" t="s">
        <v>11</v>
      </c>
      <c r="M1093" s="136">
        <v>3.9254353390490666E-2</v>
      </c>
      <c r="N1093" s="61" t="s">
        <v>11</v>
      </c>
      <c r="O1093" s="136">
        <v>2.0489782739132625E-2</v>
      </c>
      <c r="P1093" s="61" t="s">
        <v>11</v>
      </c>
      <c r="Q1093" s="136">
        <v>4.4553921402462754E-2</v>
      </c>
      <c r="R1093" s="61" t="s">
        <v>11</v>
      </c>
      <c r="S1093" s="136">
        <v>2.7611108224801426E-2</v>
      </c>
      <c r="T1093" s="61" t="s">
        <v>11</v>
      </c>
      <c r="U1093" s="136">
        <v>6.9557330577352874E-2</v>
      </c>
      <c r="V1093" s="61" t="s">
        <v>11</v>
      </c>
      <c r="W1093" s="136">
        <v>0.10499127564149971</v>
      </c>
      <c r="X1093" s="61" t="s">
        <v>11</v>
      </c>
      <c r="Y1093" s="136">
        <v>3.6253422213903229E-2</v>
      </c>
      <c r="Z1093" s="61" t="s">
        <v>11</v>
      </c>
      <c r="AA1093" s="136">
        <v>7.6957816344362634E-2</v>
      </c>
      <c r="AB1093" s="61" t="s">
        <v>11</v>
      </c>
      <c r="AC1093" s="136">
        <v>6.717923779491905E-2</v>
      </c>
      <c r="AD1093" s="61" t="s">
        <v>11</v>
      </c>
      <c r="AE1093" s="136">
        <v>4.0587392691110682E-2</v>
      </c>
      <c r="AF1093" s="61" t="s">
        <v>11</v>
      </c>
      <c r="AG1093" s="136">
        <v>3.9662016020976333E-2</v>
      </c>
    </row>
    <row r="1094" spans="1:33" x14ac:dyDescent="0.2">
      <c r="A1094">
        <v>5</v>
      </c>
      <c r="B1094" s="61" t="s">
        <v>12</v>
      </c>
      <c r="C1094" s="136">
        <v>2.2523241831521632E-2</v>
      </c>
      <c r="D1094" s="61" t="s">
        <v>12</v>
      </c>
      <c r="E1094" s="136">
        <v>4.089597213217662E-2</v>
      </c>
      <c r="F1094" s="61" t="s">
        <v>12</v>
      </c>
      <c r="G1094" s="136">
        <v>7.4911212921871861E-2</v>
      </c>
      <c r="H1094" s="61" t="s">
        <v>12</v>
      </c>
      <c r="I1094" s="136">
        <v>0.27981182761900053</v>
      </c>
      <c r="J1094" s="61" t="s">
        <v>12</v>
      </c>
      <c r="K1094" s="136">
        <v>3.6645406891063832E-2</v>
      </c>
      <c r="L1094" s="61" t="s">
        <v>12</v>
      </c>
      <c r="M1094" s="136">
        <v>0.19758217414152576</v>
      </c>
      <c r="N1094" s="61" t="s">
        <v>12</v>
      </c>
      <c r="O1094" s="136">
        <v>2.6917686081593464E-2</v>
      </c>
      <c r="P1094" s="61" t="s">
        <v>12</v>
      </c>
      <c r="Q1094" s="136">
        <v>0.26240651576161816</v>
      </c>
      <c r="R1094" s="61" t="s">
        <v>12</v>
      </c>
      <c r="S1094" s="136">
        <v>0.1129240957802064</v>
      </c>
      <c r="T1094" s="61" t="s">
        <v>12</v>
      </c>
      <c r="U1094" s="136">
        <v>0.11881555292334298</v>
      </c>
      <c r="V1094" s="61" t="s">
        <v>12</v>
      </c>
      <c r="W1094" s="136">
        <v>0.17565910655961725</v>
      </c>
      <c r="X1094" s="61" t="s">
        <v>12</v>
      </c>
      <c r="Y1094" s="136">
        <v>0.14758194230155816</v>
      </c>
      <c r="Z1094" s="61" t="s">
        <v>12</v>
      </c>
      <c r="AA1094" s="136">
        <v>0.20471689897649425</v>
      </c>
      <c r="AB1094" s="61" t="s">
        <v>12</v>
      </c>
      <c r="AC1094" s="136">
        <v>0.19047566067673088</v>
      </c>
      <c r="AD1094" s="61" t="s">
        <v>12</v>
      </c>
      <c r="AE1094" s="136">
        <v>0.19516575853213167</v>
      </c>
      <c r="AF1094" s="61" t="s">
        <v>12</v>
      </c>
      <c r="AG1094" s="136">
        <v>0.18959631276787861</v>
      </c>
    </row>
    <row r="1095" spans="1:33" x14ac:dyDescent="0.2">
      <c r="A1095">
        <v>6</v>
      </c>
      <c r="B1095" s="61" t="s">
        <v>13</v>
      </c>
      <c r="C1095" s="136">
        <v>2.3055127871653869E-2</v>
      </c>
      <c r="D1095" s="61" t="s">
        <v>13</v>
      </c>
      <c r="E1095" s="136">
        <v>3.9245011756388944E-3</v>
      </c>
      <c r="F1095" s="61" t="s">
        <v>13</v>
      </c>
      <c r="G1095" s="136">
        <v>1.9425806388230486E-2</v>
      </c>
      <c r="H1095" s="61" t="s">
        <v>13</v>
      </c>
      <c r="I1095" s="136">
        <v>4.024569897179032E-3</v>
      </c>
      <c r="J1095" s="61" t="s">
        <v>13</v>
      </c>
      <c r="K1095" s="136">
        <v>1.4953316046906122E-3</v>
      </c>
      <c r="L1095" s="61" t="s">
        <v>13</v>
      </c>
      <c r="M1095" s="136">
        <v>1.1053716099688797E-2</v>
      </c>
      <c r="N1095" s="61" t="s">
        <v>13</v>
      </c>
      <c r="O1095" s="136">
        <v>7.4895598995776652E-4</v>
      </c>
      <c r="P1095" s="61" t="s">
        <v>13</v>
      </c>
      <c r="Q1095" s="136">
        <v>1.2164373914174099E-4</v>
      </c>
      <c r="R1095" s="61" t="s">
        <v>13</v>
      </c>
      <c r="S1095" s="136">
        <v>7.9731417831807355E-4</v>
      </c>
      <c r="T1095" s="61" t="s">
        <v>13</v>
      </c>
      <c r="U1095" s="136">
        <v>4.8577244257958542E-2</v>
      </c>
      <c r="V1095" s="61" t="s">
        <v>13</v>
      </c>
      <c r="W1095" s="136">
        <v>4.0950920216286085E-3</v>
      </c>
      <c r="X1095" s="61" t="s">
        <v>13</v>
      </c>
      <c r="Y1095" s="136">
        <v>0.10352176408938693</v>
      </c>
      <c r="Z1095" s="61" t="s">
        <v>13</v>
      </c>
      <c r="AA1095" s="136">
        <v>7.7629447466130925E-4</v>
      </c>
      <c r="AB1095" s="61" t="s">
        <v>13</v>
      </c>
      <c r="AC1095" s="136">
        <v>4.0058360358751529E-4</v>
      </c>
      <c r="AD1095" s="61" t="s">
        <v>13</v>
      </c>
      <c r="AE1095" s="136">
        <v>4.0185111007222949E-4</v>
      </c>
      <c r="AF1095" s="61" t="s">
        <v>13</v>
      </c>
      <c r="AG1095" s="136">
        <v>1.7351253983914516E-4</v>
      </c>
    </row>
    <row r="1096" spans="1:33" x14ac:dyDescent="0.2">
      <c r="A1096">
        <v>7</v>
      </c>
      <c r="B1096" s="61" t="s">
        <v>14</v>
      </c>
      <c r="C1096" s="136">
        <v>3.0526440977047668E-3</v>
      </c>
      <c r="D1096" s="61" t="s">
        <v>14</v>
      </c>
      <c r="E1096" s="136">
        <v>0.20416994147968068</v>
      </c>
      <c r="F1096" s="61" t="s">
        <v>14</v>
      </c>
      <c r="G1096" s="136">
        <v>5.0575179166328389E-4</v>
      </c>
      <c r="H1096" s="61" t="s">
        <v>14</v>
      </c>
      <c r="I1096" s="136">
        <v>1.8355724147945597E-2</v>
      </c>
      <c r="J1096" s="61" t="s">
        <v>14</v>
      </c>
      <c r="K1096" s="136">
        <v>0.20672506635742169</v>
      </c>
      <c r="L1096" s="61" t="s">
        <v>14</v>
      </c>
      <c r="M1096" s="136">
        <v>2.4008080255419909E-2</v>
      </c>
      <c r="N1096" s="61" t="s">
        <v>14</v>
      </c>
      <c r="O1096" s="136">
        <v>7.6891267151709422E-2</v>
      </c>
      <c r="P1096" s="61" t="s">
        <v>14</v>
      </c>
      <c r="Q1096" s="136">
        <v>1.8256726052314005E-2</v>
      </c>
      <c r="R1096" s="61" t="s">
        <v>14</v>
      </c>
      <c r="S1096" s="136">
        <v>0.12905994443523572</v>
      </c>
      <c r="T1096" s="61" t="s">
        <v>14</v>
      </c>
      <c r="U1096" s="136">
        <v>0.18852763311785531</v>
      </c>
      <c r="V1096" s="61" t="s">
        <v>14</v>
      </c>
      <c r="W1096" s="136">
        <v>0.10122722136080761</v>
      </c>
      <c r="X1096" s="61" t="s">
        <v>14</v>
      </c>
      <c r="Y1096" s="136">
        <v>0.20875061219734359</v>
      </c>
      <c r="Z1096" s="61" t="s">
        <v>14</v>
      </c>
      <c r="AA1096" s="136">
        <v>0.18699410703321001</v>
      </c>
      <c r="AB1096" s="61" t="s">
        <v>14</v>
      </c>
      <c r="AC1096" s="136">
        <v>0.14718408487208182</v>
      </c>
      <c r="AD1096" s="61" t="s">
        <v>14</v>
      </c>
      <c r="AE1096" s="136">
        <v>0.11015276637508845</v>
      </c>
      <c r="AF1096" s="61" t="s">
        <v>14</v>
      </c>
      <c r="AG1096" s="136">
        <v>8.3669697036379848E-3</v>
      </c>
    </row>
    <row r="1097" spans="1:33" x14ac:dyDescent="0.2">
      <c r="A1097">
        <v>8</v>
      </c>
      <c r="B1097" s="61" t="s">
        <v>15</v>
      </c>
      <c r="C1097" s="136">
        <v>0.10420221276633428</v>
      </c>
      <c r="D1097" s="61" t="s">
        <v>15</v>
      </c>
      <c r="E1097" s="136">
        <v>2.1624726864402827E-2</v>
      </c>
      <c r="F1097" s="61" t="s">
        <v>15</v>
      </c>
      <c r="G1097" s="136">
        <v>0.11521503359118099</v>
      </c>
      <c r="H1097" s="61" t="s">
        <v>15</v>
      </c>
      <c r="I1097" s="136">
        <v>9.9098271647575467E-2</v>
      </c>
      <c r="J1097" s="61" t="s">
        <v>15</v>
      </c>
      <c r="K1097" s="136">
        <v>1.8146956393598188E-2</v>
      </c>
      <c r="L1097" s="61" t="s">
        <v>15</v>
      </c>
      <c r="M1097" s="136">
        <v>1.2946649445663087E-2</v>
      </c>
      <c r="N1097" s="61" t="s">
        <v>15</v>
      </c>
      <c r="O1097" s="136">
        <v>0.25739090972602857</v>
      </c>
      <c r="P1097" s="61" t="s">
        <v>15</v>
      </c>
      <c r="Q1097" s="136">
        <v>6.9383535735174334E-2</v>
      </c>
      <c r="R1097" s="61" t="s">
        <v>15</v>
      </c>
      <c r="S1097" s="136">
        <v>0.17542055970679321</v>
      </c>
      <c r="T1097" s="61" t="s">
        <v>15</v>
      </c>
      <c r="U1097" s="136">
        <v>9.376257668670597E-2</v>
      </c>
      <c r="V1097" s="61" t="s">
        <v>15</v>
      </c>
      <c r="W1097" s="136">
        <v>0.17989606120172227</v>
      </c>
      <c r="X1097" s="61" t="s">
        <v>15</v>
      </c>
      <c r="Y1097" s="136">
        <v>0.15792148838485714</v>
      </c>
      <c r="Z1097" s="61" t="s">
        <v>15</v>
      </c>
      <c r="AA1097" s="136">
        <v>0.15273792965240918</v>
      </c>
      <c r="AB1097" s="61" t="s">
        <v>15</v>
      </c>
      <c r="AC1097" s="136">
        <v>0.21309938070277182</v>
      </c>
      <c r="AD1097" s="61" t="s">
        <v>15</v>
      </c>
      <c r="AE1097" s="136">
        <v>0.24385919981841236</v>
      </c>
      <c r="AF1097" s="61" t="s">
        <v>15</v>
      </c>
      <c r="AG1097" s="136">
        <v>0.35813575499680306</v>
      </c>
    </row>
    <row r="1098" spans="1:33" x14ac:dyDescent="0.2">
      <c r="A1098">
        <v>9</v>
      </c>
      <c r="B1098" s="61" t="s">
        <v>16</v>
      </c>
      <c r="C1098" s="136">
        <v>0</v>
      </c>
      <c r="D1098" s="61" t="s">
        <v>16</v>
      </c>
      <c r="E1098" s="136">
        <v>0</v>
      </c>
      <c r="F1098" s="61" t="s">
        <v>16</v>
      </c>
      <c r="G1098" s="136">
        <v>0</v>
      </c>
      <c r="H1098" s="61" t="s">
        <v>16</v>
      </c>
      <c r="I1098" s="136">
        <v>0</v>
      </c>
      <c r="J1098" s="61" t="s">
        <v>16</v>
      </c>
      <c r="K1098" s="136">
        <v>0</v>
      </c>
      <c r="L1098" s="61" t="s">
        <v>16</v>
      </c>
      <c r="M1098" s="136">
        <v>0</v>
      </c>
      <c r="N1098" s="61" t="s">
        <v>16</v>
      </c>
      <c r="O1098" s="136">
        <v>0</v>
      </c>
      <c r="P1098" s="61" t="s">
        <v>16</v>
      </c>
      <c r="Q1098" s="136">
        <v>0</v>
      </c>
      <c r="R1098" s="61" t="s">
        <v>16</v>
      </c>
      <c r="S1098" s="136">
        <v>0</v>
      </c>
      <c r="T1098" s="61" t="s">
        <v>16</v>
      </c>
      <c r="U1098" s="136">
        <v>0</v>
      </c>
      <c r="V1098" s="61" t="s">
        <v>16</v>
      </c>
      <c r="W1098" s="136">
        <v>0</v>
      </c>
      <c r="X1098" s="61" t="s">
        <v>16</v>
      </c>
      <c r="Y1098" s="136">
        <v>0</v>
      </c>
      <c r="Z1098" s="61" t="s">
        <v>16</v>
      </c>
      <c r="AA1098" s="136">
        <v>0</v>
      </c>
      <c r="AB1098" s="61" t="s">
        <v>16</v>
      </c>
      <c r="AC1098" s="136">
        <v>0</v>
      </c>
      <c r="AD1098" s="61" t="s">
        <v>16</v>
      </c>
      <c r="AE1098" s="136">
        <v>0</v>
      </c>
      <c r="AF1098" s="61" t="s">
        <v>16</v>
      </c>
      <c r="AG1098" s="136">
        <v>0</v>
      </c>
    </row>
    <row r="1099" spans="1:33" x14ac:dyDescent="0.2">
      <c r="A1099">
        <v>10</v>
      </c>
      <c r="B1099" s="61" t="s">
        <v>17</v>
      </c>
      <c r="C1099" s="136">
        <v>0</v>
      </c>
      <c r="D1099" s="61" t="s">
        <v>17</v>
      </c>
      <c r="E1099" s="136">
        <v>0</v>
      </c>
      <c r="F1099" s="61" t="s">
        <v>17</v>
      </c>
      <c r="G1099" s="136">
        <v>0</v>
      </c>
      <c r="H1099" s="61" t="s">
        <v>17</v>
      </c>
      <c r="I1099" s="136">
        <v>0</v>
      </c>
      <c r="J1099" s="61" t="s">
        <v>17</v>
      </c>
      <c r="K1099" s="136">
        <v>0</v>
      </c>
      <c r="L1099" s="61" t="s">
        <v>17</v>
      </c>
      <c r="M1099" s="136">
        <v>0</v>
      </c>
      <c r="N1099" s="61" t="s">
        <v>17</v>
      </c>
      <c r="O1099" s="136">
        <v>0</v>
      </c>
      <c r="P1099" s="61" t="s">
        <v>17</v>
      </c>
      <c r="Q1099" s="136">
        <v>0</v>
      </c>
      <c r="R1099" s="61" t="s">
        <v>17</v>
      </c>
      <c r="S1099" s="136">
        <v>0</v>
      </c>
      <c r="T1099" s="61" t="s">
        <v>17</v>
      </c>
      <c r="U1099" s="136">
        <v>0</v>
      </c>
      <c r="V1099" s="61" t="s">
        <v>17</v>
      </c>
      <c r="W1099" s="136">
        <v>0</v>
      </c>
      <c r="X1099" s="61" t="s">
        <v>17</v>
      </c>
      <c r="Y1099" s="136">
        <v>0</v>
      </c>
      <c r="Z1099" s="61" t="s">
        <v>17</v>
      </c>
      <c r="AA1099" s="136">
        <v>0</v>
      </c>
      <c r="AB1099" s="61" t="s">
        <v>17</v>
      </c>
      <c r="AC1099" s="136">
        <v>0</v>
      </c>
      <c r="AD1099" s="61" t="s">
        <v>17</v>
      </c>
      <c r="AE1099" s="136">
        <v>0</v>
      </c>
      <c r="AF1099" s="61" t="s">
        <v>17</v>
      </c>
      <c r="AG1099" s="136">
        <v>0</v>
      </c>
    </row>
    <row r="1100" spans="1:33" x14ac:dyDescent="0.2">
      <c r="A1100">
        <v>11</v>
      </c>
      <c r="B1100" s="61" t="s">
        <v>18</v>
      </c>
      <c r="C1100" s="136">
        <v>0</v>
      </c>
      <c r="D1100" s="61" t="s">
        <v>18</v>
      </c>
      <c r="E1100" s="136">
        <v>0</v>
      </c>
      <c r="F1100" s="61" t="s">
        <v>18</v>
      </c>
      <c r="G1100" s="136">
        <v>0</v>
      </c>
      <c r="H1100" s="61" t="s">
        <v>18</v>
      </c>
      <c r="I1100" s="136">
        <v>0</v>
      </c>
      <c r="J1100" s="61" t="s">
        <v>18</v>
      </c>
      <c r="K1100" s="136">
        <v>0</v>
      </c>
      <c r="L1100" s="61" t="s">
        <v>18</v>
      </c>
      <c r="M1100" s="136">
        <v>0</v>
      </c>
      <c r="N1100" s="61" t="s">
        <v>18</v>
      </c>
      <c r="O1100" s="136">
        <v>0</v>
      </c>
      <c r="P1100" s="61" t="s">
        <v>18</v>
      </c>
      <c r="Q1100" s="136">
        <v>0</v>
      </c>
      <c r="R1100" s="61" t="s">
        <v>18</v>
      </c>
      <c r="S1100" s="136">
        <v>0</v>
      </c>
      <c r="T1100" s="61" t="s">
        <v>18</v>
      </c>
      <c r="U1100" s="136">
        <v>0</v>
      </c>
      <c r="V1100" s="61" t="s">
        <v>18</v>
      </c>
      <c r="W1100" s="136">
        <v>0</v>
      </c>
      <c r="X1100" s="61" t="s">
        <v>18</v>
      </c>
      <c r="Y1100" s="136">
        <v>0</v>
      </c>
      <c r="Z1100" s="61" t="s">
        <v>18</v>
      </c>
      <c r="AA1100" s="136">
        <v>0</v>
      </c>
      <c r="AB1100" s="61" t="s">
        <v>18</v>
      </c>
      <c r="AC1100" s="136">
        <v>0</v>
      </c>
      <c r="AD1100" s="61" t="s">
        <v>18</v>
      </c>
      <c r="AE1100" s="136">
        <v>0</v>
      </c>
      <c r="AF1100" s="61" t="s">
        <v>18</v>
      </c>
      <c r="AG1100" s="136">
        <v>0</v>
      </c>
    </row>
    <row r="1101" spans="1:33" x14ac:dyDescent="0.2">
      <c r="A1101">
        <v>12</v>
      </c>
      <c r="B1101" s="61" t="s">
        <v>19</v>
      </c>
      <c r="C1101" s="136">
        <v>0</v>
      </c>
      <c r="D1101" s="61" t="s">
        <v>19</v>
      </c>
      <c r="E1101" s="136">
        <v>0</v>
      </c>
      <c r="F1101" s="61" t="s">
        <v>19</v>
      </c>
      <c r="G1101" s="136">
        <v>0</v>
      </c>
      <c r="H1101" s="61" t="s">
        <v>19</v>
      </c>
      <c r="I1101" s="136">
        <v>0</v>
      </c>
      <c r="J1101" s="61" t="s">
        <v>19</v>
      </c>
      <c r="K1101" s="136">
        <v>0</v>
      </c>
      <c r="L1101" s="61" t="s">
        <v>19</v>
      </c>
      <c r="M1101" s="136">
        <v>0</v>
      </c>
      <c r="N1101" s="61" t="s">
        <v>19</v>
      </c>
      <c r="O1101" s="136">
        <v>0</v>
      </c>
      <c r="P1101" s="61" t="s">
        <v>19</v>
      </c>
      <c r="Q1101" s="136">
        <v>0</v>
      </c>
      <c r="R1101" s="61" t="s">
        <v>19</v>
      </c>
      <c r="S1101" s="136">
        <v>0</v>
      </c>
      <c r="T1101" s="61" t="s">
        <v>19</v>
      </c>
      <c r="U1101" s="136">
        <v>0</v>
      </c>
      <c r="V1101" s="61" t="s">
        <v>19</v>
      </c>
      <c r="W1101" s="136">
        <v>0</v>
      </c>
      <c r="X1101" s="61" t="s">
        <v>19</v>
      </c>
      <c r="Y1101" s="136">
        <v>0</v>
      </c>
      <c r="Z1101" s="61" t="s">
        <v>19</v>
      </c>
      <c r="AA1101" s="136">
        <v>0</v>
      </c>
      <c r="AB1101" s="61" t="s">
        <v>19</v>
      </c>
      <c r="AC1101" s="136">
        <v>0</v>
      </c>
      <c r="AD1101" s="61" t="s">
        <v>19</v>
      </c>
      <c r="AE1101" s="136">
        <v>0</v>
      </c>
      <c r="AF1101" s="61" t="s">
        <v>19</v>
      </c>
      <c r="AG1101" s="136">
        <v>0</v>
      </c>
    </row>
    <row r="1102" spans="1:33" x14ac:dyDescent="0.2">
      <c r="A1102">
        <v>13</v>
      </c>
      <c r="B1102" s="61" t="s">
        <v>20</v>
      </c>
      <c r="C1102" s="136">
        <v>3.7500872616846148E-2</v>
      </c>
      <c r="D1102" s="61" t="s">
        <v>20</v>
      </c>
      <c r="E1102" s="136">
        <v>3.1173367777251906E-2</v>
      </c>
      <c r="F1102" s="61" t="s">
        <v>20</v>
      </c>
      <c r="G1102" s="136">
        <v>3.8918544721405032E-2</v>
      </c>
      <c r="H1102" s="61" t="s">
        <v>20</v>
      </c>
      <c r="I1102" s="136">
        <v>4.515131172156802E-2</v>
      </c>
      <c r="J1102" s="61" t="s">
        <v>20</v>
      </c>
      <c r="K1102" s="136">
        <v>9.0818070193797104E-4</v>
      </c>
      <c r="L1102" s="61" t="s">
        <v>20</v>
      </c>
      <c r="M1102" s="136">
        <v>1.628277240959787E-2</v>
      </c>
      <c r="N1102" s="61" t="s">
        <v>20</v>
      </c>
      <c r="O1102" s="136">
        <v>4.7933264102009598E-2</v>
      </c>
      <c r="P1102" s="61" t="s">
        <v>20</v>
      </c>
      <c r="Q1102" s="136">
        <v>4.5811991956671945E-3</v>
      </c>
      <c r="R1102" s="61" t="s">
        <v>20</v>
      </c>
      <c r="S1102" s="136">
        <v>7.5893276835815079E-2</v>
      </c>
      <c r="T1102" s="61" t="s">
        <v>20</v>
      </c>
      <c r="U1102" s="136">
        <v>7.5771957543527679E-3</v>
      </c>
      <c r="V1102" s="61" t="s">
        <v>20</v>
      </c>
      <c r="W1102" s="136">
        <v>1.0479554371717867E-2</v>
      </c>
      <c r="X1102" s="61" t="s">
        <v>20</v>
      </c>
      <c r="Y1102" s="136">
        <v>7.6204794614211889E-3</v>
      </c>
      <c r="Z1102" s="61" t="s">
        <v>20</v>
      </c>
      <c r="AA1102" s="136">
        <v>4.7756225104870209E-3</v>
      </c>
      <c r="AB1102" s="61" t="s">
        <v>20</v>
      </c>
      <c r="AC1102" s="136">
        <v>1.4150013222185361E-3</v>
      </c>
      <c r="AD1102" s="61" t="s">
        <v>20</v>
      </c>
      <c r="AE1102" s="136">
        <v>7.1651366397906561E-3</v>
      </c>
      <c r="AF1102" s="61" t="s">
        <v>20</v>
      </c>
      <c r="AG1102" s="136">
        <v>3.0686264629763441E-2</v>
      </c>
    </row>
    <row r="1103" spans="1:33" x14ac:dyDescent="0.2">
      <c r="A1103">
        <v>14</v>
      </c>
      <c r="B1103" s="61" t="s">
        <v>21</v>
      </c>
      <c r="C1103" s="136">
        <v>7.3475249499849002E-2</v>
      </c>
      <c r="D1103" s="61" t="s">
        <v>21</v>
      </c>
      <c r="E1103" s="136">
        <v>1.9798105420011126E-2</v>
      </c>
      <c r="F1103" s="61" t="s">
        <v>21</v>
      </c>
      <c r="G1103" s="136">
        <v>6.7276292545943264E-2</v>
      </c>
      <c r="H1103" s="61" t="s">
        <v>21</v>
      </c>
      <c r="I1103" s="136">
        <v>6.1479147115179766E-2</v>
      </c>
      <c r="J1103" s="61" t="s">
        <v>21</v>
      </c>
      <c r="K1103" s="136">
        <v>3.7942003311499745E-2</v>
      </c>
      <c r="L1103" s="61" t="s">
        <v>21</v>
      </c>
      <c r="M1103" s="136">
        <v>2.3396979628436544E-2</v>
      </c>
      <c r="N1103" s="61" t="s">
        <v>21</v>
      </c>
      <c r="O1103" s="136">
        <v>5.2953289750348985E-2</v>
      </c>
      <c r="P1103" s="61" t="s">
        <v>21</v>
      </c>
      <c r="Q1103" s="136">
        <v>0.10023746592428828</v>
      </c>
      <c r="R1103" s="61" t="s">
        <v>21</v>
      </c>
      <c r="S1103" s="136">
        <v>6.1230075776503808E-2</v>
      </c>
      <c r="T1103" s="61" t="s">
        <v>21</v>
      </c>
      <c r="U1103" s="136">
        <v>9.0711454070415032E-2</v>
      </c>
      <c r="V1103" s="61" t="s">
        <v>21</v>
      </c>
      <c r="W1103" s="136">
        <v>3.8121577635747771E-2</v>
      </c>
      <c r="X1103" s="61" t="s">
        <v>21</v>
      </c>
      <c r="Y1103" s="136">
        <v>4.0839119031280284E-2</v>
      </c>
      <c r="Z1103" s="61" t="s">
        <v>21</v>
      </c>
      <c r="AA1103" s="136">
        <v>3.2590681738717528E-2</v>
      </c>
      <c r="AB1103" s="61" t="s">
        <v>21</v>
      </c>
      <c r="AC1103" s="136">
        <v>6.2162163979554213E-3</v>
      </c>
      <c r="AD1103" s="61" t="s">
        <v>21</v>
      </c>
      <c r="AE1103" s="136">
        <v>1.0008444881651606E-2</v>
      </c>
      <c r="AF1103" s="61" t="s">
        <v>21</v>
      </c>
      <c r="AG1103" s="136">
        <v>1.7901595655870753E-2</v>
      </c>
    </row>
    <row r="1104" spans="1:33" x14ac:dyDescent="0.2">
      <c r="A1104">
        <v>15</v>
      </c>
      <c r="B1104" s="61" t="s">
        <v>22</v>
      </c>
      <c r="C1104" s="136">
        <v>0.27426189085151337</v>
      </c>
      <c r="D1104" s="61" t="s">
        <v>22</v>
      </c>
      <c r="E1104" s="136">
        <v>0.28838526050168628</v>
      </c>
      <c r="F1104" s="61" t="s">
        <v>22</v>
      </c>
      <c r="G1104" s="136">
        <v>0.2794509670071193</v>
      </c>
      <c r="H1104" s="61" t="s">
        <v>22</v>
      </c>
      <c r="I1104" s="136">
        <v>3.5358142072209303E-2</v>
      </c>
      <c r="J1104" s="61" t="s">
        <v>22</v>
      </c>
      <c r="K1104" s="136">
        <v>0.34692804547415551</v>
      </c>
      <c r="L1104" s="61" t="s">
        <v>22</v>
      </c>
      <c r="M1104" s="136">
        <v>0.18403620281212013</v>
      </c>
      <c r="N1104" s="61" t="s">
        <v>22</v>
      </c>
      <c r="O1104" s="136">
        <v>0.10082915600201493</v>
      </c>
      <c r="P1104" s="61" t="s">
        <v>22</v>
      </c>
      <c r="Q1104" s="136">
        <v>0.24080578336759181</v>
      </c>
      <c r="R1104" s="61" t="s">
        <v>22</v>
      </c>
      <c r="S1104" s="136">
        <v>0.15557218517326882</v>
      </c>
      <c r="T1104" s="61" t="s">
        <v>22</v>
      </c>
      <c r="U1104" s="136">
        <v>9.1249442410482662E-2</v>
      </c>
      <c r="V1104" s="61" t="s">
        <v>22</v>
      </c>
      <c r="W1104" s="136">
        <v>5.2317957546617784E-2</v>
      </c>
      <c r="X1104" s="61" t="s">
        <v>22</v>
      </c>
      <c r="Y1104" s="136">
        <v>0.11301049591977354</v>
      </c>
      <c r="Z1104" s="61" t="s">
        <v>22</v>
      </c>
      <c r="AA1104" s="136">
        <v>0.14993482524017973</v>
      </c>
      <c r="AB1104" s="61" t="s">
        <v>22</v>
      </c>
      <c r="AC1104" s="136">
        <v>0.14832871002710221</v>
      </c>
      <c r="AD1104" s="61" t="s">
        <v>22</v>
      </c>
      <c r="AE1104" s="136">
        <v>0.14815670591585728</v>
      </c>
      <c r="AF1104" s="61" t="s">
        <v>22</v>
      </c>
      <c r="AG1104" s="136">
        <v>0.13440519474998211</v>
      </c>
    </row>
    <row r="1105" spans="1:33" x14ac:dyDescent="0.2">
      <c r="A1105">
        <v>16</v>
      </c>
      <c r="B1105" s="61" t="s">
        <v>23</v>
      </c>
      <c r="C1105" s="136">
        <v>0</v>
      </c>
      <c r="D1105" s="61" t="s">
        <v>23</v>
      </c>
      <c r="E1105" s="136">
        <v>0</v>
      </c>
      <c r="F1105" s="61" t="s">
        <v>23</v>
      </c>
      <c r="G1105" s="136">
        <v>0</v>
      </c>
      <c r="H1105" s="61" t="s">
        <v>23</v>
      </c>
      <c r="I1105" s="136">
        <v>0</v>
      </c>
      <c r="J1105" s="61" t="s">
        <v>23</v>
      </c>
      <c r="K1105" s="136">
        <v>0</v>
      </c>
      <c r="L1105" s="61" t="s">
        <v>23</v>
      </c>
      <c r="M1105" s="136">
        <v>0</v>
      </c>
      <c r="N1105" s="61" t="s">
        <v>23</v>
      </c>
      <c r="O1105" s="136">
        <v>0</v>
      </c>
      <c r="P1105" s="61" t="s">
        <v>23</v>
      </c>
      <c r="Q1105" s="136">
        <v>0</v>
      </c>
      <c r="R1105" s="61" t="s">
        <v>23</v>
      </c>
      <c r="S1105" s="136">
        <v>0</v>
      </c>
      <c r="T1105" s="61" t="s">
        <v>23</v>
      </c>
      <c r="U1105" s="136">
        <v>0</v>
      </c>
      <c r="V1105" s="61" t="s">
        <v>23</v>
      </c>
      <c r="W1105" s="136">
        <v>0</v>
      </c>
      <c r="X1105" s="61" t="s">
        <v>23</v>
      </c>
      <c r="Y1105" s="136">
        <v>0</v>
      </c>
      <c r="Z1105" s="61" t="s">
        <v>23</v>
      </c>
      <c r="AA1105" s="136">
        <v>0</v>
      </c>
      <c r="AB1105" s="61" t="s">
        <v>23</v>
      </c>
      <c r="AC1105" s="136">
        <v>0</v>
      </c>
      <c r="AD1105" s="61" t="s">
        <v>23</v>
      </c>
      <c r="AE1105" s="136">
        <v>0</v>
      </c>
      <c r="AF1105" s="61" t="s">
        <v>23</v>
      </c>
      <c r="AG1105" s="136">
        <v>0</v>
      </c>
    </row>
    <row r="1106" spans="1:33" x14ac:dyDescent="0.2">
      <c r="A1106">
        <v>17</v>
      </c>
      <c r="B1106" s="61" t="s">
        <v>24</v>
      </c>
      <c r="C1106" s="136">
        <v>5.3112669379172814E-3</v>
      </c>
      <c r="D1106" s="61" t="s">
        <v>24</v>
      </c>
      <c r="E1106" s="136">
        <v>0.11556649293231473</v>
      </c>
      <c r="F1106" s="61" t="s">
        <v>24</v>
      </c>
      <c r="G1106" s="136">
        <v>7.6136107995144114E-2</v>
      </c>
      <c r="H1106" s="61" t="s">
        <v>24</v>
      </c>
      <c r="I1106" s="136">
        <v>0.18525716123854899</v>
      </c>
      <c r="J1106" s="61" t="s">
        <v>24</v>
      </c>
      <c r="K1106" s="136">
        <v>6.971238640159208E-2</v>
      </c>
      <c r="L1106" s="61" t="s">
        <v>24</v>
      </c>
      <c r="M1106" s="136">
        <v>4.3487010524543866E-2</v>
      </c>
      <c r="N1106" s="61" t="s">
        <v>24</v>
      </c>
      <c r="O1106" s="136">
        <v>0.18773195340124543</v>
      </c>
      <c r="P1106" s="61" t="s">
        <v>24</v>
      </c>
      <c r="Q1106" s="136">
        <v>1.1923322852911592E-2</v>
      </c>
      <c r="R1106" s="61" t="s">
        <v>24</v>
      </c>
      <c r="S1106" s="136">
        <v>4.8919685162294523E-2</v>
      </c>
      <c r="T1106" s="61" t="s">
        <v>24</v>
      </c>
      <c r="U1106" s="136">
        <v>0.10683973781028462</v>
      </c>
      <c r="V1106" s="61" t="s">
        <v>24</v>
      </c>
      <c r="W1106" s="136">
        <v>1.0727089195222901E-2</v>
      </c>
      <c r="X1106" s="61" t="s">
        <v>24</v>
      </c>
      <c r="Y1106" s="136">
        <v>1.2268484586236805E-2</v>
      </c>
      <c r="Z1106" s="61" t="s">
        <v>24</v>
      </c>
      <c r="AA1106" s="136">
        <v>1.5697784043421637E-2</v>
      </c>
      <c r="AB1106" s="61" t="s">
        <v>24</v>
      </c>
      <c r="AC1106" s="136">
        <v>1.8245432998234661E-2</v>
      </c>
      <c r="AD1106" s="61" t="s">
        <v>24</v>
      </c>
      <c r="AE1106" s="136">
        <v>4.5964689805888644E-2</v>
      </c>
      <c r="AF1106" s="61" t="s">
        <v>24</v>
      </c>
      <c r="AG1106" s="136">
        <v>2.6750643151182609E-2</v>
      </c>
    </row>
    <row r="1107" spans="1:33" x14ac:dyDescent="0.2">
      <c r="A1107">
        <v>18</v>
      </c>
      <c r="B1107" s="61" t="s">
        <v>25</v>
      </c>
      <c r="C1107" s="136">
        <v>0.2577243990260451</v>
      </c>
      <c r="D1107" s="61" t="s">
        <v>25</v>
      </c>
      <c r="E1107" s="136">
        <v>0.14879808410766626</v>
      </c>
      <c r="F1107" s="61" t="s">
        <v>25</v>
      </c>
      <c r="G1107" s="136">
        <v>0.19125012875724406</v>
      </c>
      <c r="H1107" s="61" t="s">
        <v>25</v>
      </c>
      <c r="I1107" s="136">
        <v>0.21897529292403289</v>
      </c>
      <c r="J1107" s="61" t="s">
        <v>25</v>
      </c>
      <c r="K1107" s="136">
        <v>0.17577992604156692</v>
      </c>
      <c r="L1107" s="61" t="s">
        <v>25</v>
      </c>
      <c r="M1107" s="136">
        <v>1.0337971913820382E-3</v>
      </c>
      <c r="N1107" s="61" t="s">
        <v>25</v>
      </c>
      <c r="O1107" s="136">
        <v>3.0339207138145592E-2</v>
      </c>
      <c r="P1107" s="61" t="s">
        <v>25</v>
      </c>
      <c r="Q1107" s="136">
        <v>0.1347443303230037</v>
      </c>
      <c r="R1107" s="61" t="s">
        <v>25</v>
      </c>
      <c r="S1107" s="136">
        <v>0.11804689863983568</v>
      </c>
      <c r="T1107" s="61" t="s">
        <v>25</v>
      </c>
      <c r="U1107" s="136">
        <v>3.0422354805294049E-2</v>
      </c>
      <c r="V1107" s="61" t="s">
        <v>25</v>
      </c>
      <c r="W1107" s="136">
        <v>0.10383850971641979</v>
      </c>
      <c r="X1107" s="61" t="s">
        <v>25</v>
      </c>
      <c r="Y1107" s="136">
        <v>5.8866890408390153E-2</v>
      </c>
      <c r="Z1107" s="61" t="s">
        <v>25</v>
      </c>
      <c r="AA1107" s="136">
        <v>0.11005335802663455</v>
      </c>
      <c r="AB1107" s="61" t="s">
        <v>25</v>
      </c>
      <c r="AC1107" s="136">
        <v>0.11468617482955989</v>
      </c>
      <c r="AD1107" s="61" t="s">
        <v>25</v>
      </c>
      <c r="AE1107" s="136">
        <v>0.10983138004224835</v>
      </c>
      <c r="AF1107" s="61" t="s">
        <v>25</v>
      </c>
      <c r="AG1107" s="136">
        <v>0.1219712580598311</v>
      </c>
    </row>
    <row r="1108" spans="1:33" x14ac:dyDescent="0.2">
      <c r="A1108">
        <v>19</v>
      </c>
      <c r="B1108" s="61" t="s">
        <v>26</v>
      </c>
      <c r="C1108" s="136">
        <v>0</v>
      </c>
      <c r="D1108" s="61" t="s">
        <v>26</v>
      </c>
      <c r="E1108" s="136">
        <v>0</v>
      </c>
      <c r="F1108" s="61" t="s">
        <v>26</v>
      </c>
      <c r="G1108" s="136">
        <v>0</v>
      </c>
      <c r="H1108" s="61" t="s">
        <v>26</v>
      </c>
      <c r="I1108" s="136">
        <v>0</v>
      </c>
      <c r="J1108" s="61" t="s">
        <v>26</v>
      </c>
      <c r="K1108" s="136">
        <v>0</v>
      </c>
      <c r="L1108" s="61" t="s">
        <v>26</v>
      </c>
      <c r="M1108" s="136">
        <v>0</v>
      </c>
      <c r="N1108" s="61" t="s">
        <v>26</v>
      </c>
      <c r="O1108" s="136">
        <v>0</v>
      </c>
      <c r="P1108" s="61" t="s">
        <v>26</v>
      </c>
      <c r="Q1108" s="136">
        <v>0</v>
      </c>
      <c r="R1108" s="61" t="s">
        <v>26</v>
      </c>
      <c r="S1108" s="136">
        <v>0</v>
      </c>
      <c r="T1108" s="61" t="s">
        <v>26</v>
      </c>
      <c r="U1108" s="136">
        <v>0</v>
      </c>
      <c r="V1108" s="61" t="s">
        <v>26</v>
      </c>
      <c r="W1108" s="136">
        <v>0</v>
      </c>
      <c r="X1108" s="61" t="s">
        <v>26</v>
      </c>
      <c r="Y1108" s="136">
        <v>0</v>
      </c>
      <c r="Z1108" s="61" t="s">
        <v>26</v>
      </c>
      <c r="AA1108" s="136">
        <v>0</v>
      </c>
      <c r="AB1108" s="61" t="s">
        <v>26</v>
      </c>
      <c r="AC1108" s="136">
        <v>0</v>
      </c>
      <c r="AD1108" s="61" t="s">
        <v>26</v>
      </c>
      <c r="AE1108" s="136">
        <v>0</v>
      </c>
      <c r="AF1108" s="61" t="s">
        <v>26</v>
      </c>
      <c r="AG1108" s="136">
        <v>0</v>
      </c>
    </row>
    <row r="1109" spans="1:33" x14ac:dyDescent="0.2">
      <c r="A1109">
        <v>20</v>
      </c>
      <c r="B1109" s="61" t="s">
        <v>27</v>
      </c>
      <c r="C1109" s="136">
        <v>0</v>
      </c>
      <c r="D1109" s="61" t="s">
        <v>27</v>
      </c>
      <c r="E1109" s="136">
        <v>0</v>
      </c>
      <c r="F1109" s="61" t="s">
        <v>27</v>
      </c>
      <c r="G1109" s="136">
        <v>0</v>
      </c>
      <c r="H1109" s="61" t="s">
        <v>27</v>
      </c>
      <c r="I1109" s="136">
        <v>0</v>
      </c>
      <c r="J1109" s="61" t="s">
        <v>27</v>
      </c>
      <c r="K1109" s="136">
        <v>0</v>
      </c>
      <c r="L1109" s="61" t="s">
        <v>27</v>
      </c>
      <c r="M1109" s="136">
        <v>0</v>
      </c>
      <c r="N1109" s="61" t="s">
        <v>27</v>
      </c>
      <c r="O1109" s="136">
        <v>0</v>
      </c>
      <c r="P1109" s="61" t="s">
        <v>27</v>
      </c>
      <c r="Q1109" s="136">
        <v>0</v>
      </c>
      <c r="R1109" s="61" t="s">
        <v>27</v>
      </c>
      <c r="S1109" s="136">
        <v>0</v>
      </c>
      <c r="T1109" s="61" t="s">
        <v>27</v>
      </c>
      <c r="U1109" s="136">
        <v>0</v>
      </c>
      <c r="V1109" s="61" t="s">
        <v>27</v>
      </c>
      <c r="W1109" s="136">
        <v>0</v>
      </c>
      <c r="X1109" s="61" t="s">
        <v>27</v>
      </c>
      <c r="Y1109" s="136">
        <v>0</v>
      </c>
      <c r="Z1109" s="61" t="s">
        <v>27</v>
      </c>
      <c r="AA1109" s="136">
        <v>0</v>
      </c>
      <c r="AB1109" s="61" t="s">
        <v>27</v>
      </c>
      <c r="AC1109" s="136">
        <v>0</v>
      </c>
      <c r="AD1109" s="61" t="s">
        <v>27</v>
      </c>
      <c r="AE1109" s="136">
        <v>0</v>
      </c>
      <c r="AF1109" s="61" t="s">
        <v>27</v>
      </c>
      <c r="AG1109" s="136">
        <v>0</v>
      </c>
    </row>
    <row r="1110" spans="1:33" x14ac:dyDescent="0.2">
      <c r="A1110">
        <v>21</v>
      </c>
      <c r="B1110" s="61" t="s">
        <v>28</v>
      </c>
      <c r="C1110" s="136">
        <v>0</v>
      </c>
      <c r="D1110" s="61" t="s">
        <v>28</v>
      </c>
      <c r="E1110" s="136">
        <v>0</v>
      </c>
      <c r="F1110" s="61" t="s">
        <v>28</v>
      </c>
      <c r="G1110" s="136">
        <v>0</v>
      </c>
      <c r="H1110" s="61" t="s">
        <v>28</v>
      </c>
      <c r="I1110" s="136">
        <v>0</v>
      </c>
      <c r="J1110" s="61" t="s">
        <v>28</v>
      </c>
      <c r="K1110" s="136">
        <v>0</v>
      </c>
      <c r="L1110" s="61" t="s">
        <v>28</v>
      </c>
      <c r="M1110" s="136">
        <v>0</v>
      </c>
      <c r="N1110" s="61" t="s">
        <v>28</v>
      </c>
      <c r="O1110" s="136">
        <v>0</v>
      </c>
      <c r="P1110" s="61" t="s">
        <v>28</v>
      </c>
      <c r="Q1110" s="136">
        <v>0</v>
      </c>
      <c r="R1110" s="61" t="s">
        <v>28</v>
      </c>
      <c r="S1110" s="136">
        <v>0</v>
      </c>
      <c r="T1110" s="61" t="s">
        <v>28</v>
      </c>
      <c r="U1110" s="136">
        <v>0</v>
      </c>
      <c r="V1110" s="61" t="s">
        <v>28</v>
      </c>
      <c r="W1110" s="136">
        <v>0</v>
      </c>
      <c r="X1110" s="61" t="s">
        <v>28</v>
      </c>
      <c r="Y1110" s="136">
        <v>0</v>
      </c>
      <c r="Z1110" s="61" t="s">
        <v>28</v>
      </c>
      <c r="AA1110" s="136">
        <v>0</v>
      </c>
      <c r="AB1110" s="61" t="s">
        <v>28</v>
      </c>
      <c r="AC1110" s="136">
        <v>0</v>
      </c>
      <c r="AD1110" s="61" t="s">
        <v>28</v>
      </c>
      <c r="AE1110" s="136">
        <v>0</v>
      </c>
      <c r="AF1110" s="61" t="s">
        <v>28</v>
      </c>
      <c r="AG1110" s="136">
        <v>0</v>
      </c>
    </row>
    <row r="1111" spans="1:33" x14ac:dyDescent="0.2">
      <c r="A1111">
        <v>22</v>
      </c>
      <c r="B1111" s="61" t="s">
        <v>29</v>
      </c>
      <c r="C1111" s="136">
        <v>0</v>
      </c>
      <c r="D1111" s="61" t="s">
        <v>29</v>
      </c>
      <c r="E1111" s="136">
        <v>0</v>
      </c>
      <c r="F1111" s="61" t="s">
        <v>29</v>
      </c>
      <c r="G1111" s="136">
        <v>0</v>
      </c>
      <c r="H1111" s="61" t="s">
        <v>29</v>
      </c>
      <c r="I1111" s="136">
        <v>0</v>
      </c>
      <c r="J1111" s="61" t="s">
        <v>29</v>
      </c>
      <c r="K1111" s="136">
        <v>0</v>
      </c>
      <c r="L1111" s="61" t="s">
        <v>29</v>
      </c>
      <c r="M1111" s="136">
        <v>0</v>
      </c>
      <c r="N1111" s="61" t="s">
        <v>29</v>
      </c>
      <c r="O1111" s="136">
        <v>0</v>
      </c>
      <c r="P1111" s="61" t="s">
        <v>29</v>
      </c>
      <c r="Q1111" s="136">
        <v>0</v>
      </c>
      <c r="R1111" s="61" t="s">
        <v>29</v>
      </c>
      <c r="S1111" s="136">
        <v>0</v>
      </c>
      <c r="T1111" s="61" t="s">
        <v>29</v>
      </c>
      <c r="U1111" s="136">
        <v>0</v>
      </c>
      <c r="V1111" s="61" t="s">
        <v>29</v>
      </c>
      <c r="W1111" s="136">
        <v>0</v>
      </c>
      <c r="X1111" s="61" t="s">
        <v>29</v>
      </c>
      <c r="Y1111" s="136">
        <v>0</v>
      </c>
      <c r="Z1111" s="61" t="s">
        <v>29</v>
      </c>
      <c r="AA1111" s="136">
        <v>0</v>
      </c>
      <c r="AB1111" s="61" t="s">
        <v>29</v>
      </c>
      <c r="AC1111" s="136">
        <v>0</v>
      </c>
      <c r="AD1111" s="61" t="s">
        <v>29</v>
      </c>
      <c r="AE1111" s="136">
        <v>0</v>
      </c>
      <c r="AF1111" s="61" t="s">
        <v>29</v>
      </c>
      <c r="AG1111" s="136">
        <v>0</v>
      </c>
    </row>
    <row r="1112" spans="1:33" x14ac:dyDescent="0.2">
      <c r="A1112">
        <v>23</v>
      </c>
      <c r="B1112" s="62" t="s">
        <v>30</v>
      </c>
      <c r="C1112" s="137">
        <v>6.7501174168199882E-2</v>
      </c>
      <c r="D1112" s="62" t="s">
        <v>30</v>
      </c>
      <c r="E1112" s="137">
        <v>5.5713636743618617E-3</v>
      </c>
      <c r="F1112" s="62" t="s">
        <v>30</v>
      </c>
      <c r="G1112" s="137">
        <v>4.8574422971681984E-2</v>
      </c>
      <c r="H1112" s="62" t="s">
        <v>30</v>
      </c>
      <c r="I1112" s="137">
        <v>2.0544965525734695E-3</v>
      </c>
      <c r="J1112" s="62" t="s">
        <v>30</v>
      </c>
      <c r="K1112" s="137">
        <v>3.8820283963621111E-3</v>
      </c>
      <c r="L1112" s="62" t="s">
        <v>30</v>
      </c>
      <c r="M1112" s="137">
        <v>1.510890179648935E-3</v>
      </c>
      <c r="N1112" s="62" t="s">
        <v>30</v>
      </c>
      <c r="O1112" s="137">
        <v>3.2711383708355956E-3</v>
      </c>
      <c r="P1112" s="62" t="s">
        <v>30</v>
      </c>
      <c r="Q1112" s="137">
        <v>8.1203874603583588E-3</v>
      </c>
      <c r="R1112" s="62" t="s">
        <v>30</v>
      </c>
      <c r="S1112" s="137">
        <v>3.4956704138145354E-2</v>
      </c>
      <c r="T1112" s="62" t="s">
        <v>30</v>
      </c>
      <c r="U1112" s="137">
        <v>1.165759620438094E-2</v>
      </c>
      <c r="V1112" s="62" t="s">
        <v>30</v>
      </c>
      <c r="W1112" s="137">
        <v>1.6587900141628753E-2</v>
      </c>
      <c r="X1112" s="62" t="s">
        <v>30</v>
      </c>
      <c r="Y1112" s="137">
        <v>3.7310146424031757E-2</v>
      </c>
      <c r="Z1112" s="62" t="s">
        <v>30</v>
      </c>
      <c r="AA1112" s="137">
        <v>4.3080758469392043E-2</v>
      </c>
      <c r="AB1112" s="62" t="s">
        <v>30</v>
      </c>
      <c r="AC1112" s="137">
        <v>7.3641602345239185E-2</v>
      </c>
      <c r="AD1112" s="62" t="s">
        <v>30</v>
      </c>
      <c r="AE1112" s="137">
        <v>3.8741027849921644E-2</v>
      </c>
      <c r="AF1112" s="62" t="s">
        <v>30</v>
      </c>
      <c r="AG1112" s="137">
        <v>3.1426678870851335E-2</v>
      </c>
    </row>
    <row r="1113" spans="1:33" x14ac:dyDescent="0.2">
      <c r="B1113" s="1"/>
      <c r="C1113" s="28">
        <f>SUM(C1090:C1112)</f>
        <v>1</v>
      </c>
      <c r="E1113" s="28">
        <f>SUM(E1090:E1112)</f>
        <v>1.0000000000000002</v>
      </c>
      <c r="F1113" s="28"/>
      <c r="G1113" s="28">
        <f t="shared" ref="G1113:AG1113" si="569">SUM(G1090:G1112)</f>
        <v>1</v>
      </c>
      <c r="H1113" s="28"/>
      <c r="I1113" s="28">
        <f t="shared" si="569"/>
        <v>1</v>
      </c>
      <c r="J1113" s="28"/>
      <c r="K1113" s="28">
        <f t="shared" si="569"/>
        <v>1</v>
      </c>
      <c r="L1113" s="28"/>
      <c r="M1113" s="28">
        <f t="shared" si="569"/>
        <v>1</v>
      </c>
      <c r="N1113" s="28"/>
      <c r="O1113" s="28">
        <f t="shared" si="569"/>
        <v>1.0000000000000004</v>
      </c>
      <c r="P1113" s="4"/>
      <c r="Q1113" s="28">
        <f t="shared" si="569"/>
        <v>0.99999999999999989</v>
      </c>
      <c r="R1113" s="4"/>
      <c r="S1113" s="28">
        <f t="shared" si="569"/>
        <v>1</v>
      </c>
      <c r="T1113" s="4"/>
      <c r="U1113" s="28">
        <f t="shared" si="569"/>
        <v>1.0000000000000002</v>
      </c>
      <c r="V1113" s="4"/>
      <c r="W1113" s="28">
        <f t="shared" si="569"/>
        <v>1</v>
      </c>
      <c r="X1113" s="28"/>
      <c r="Y1113" s="28">
        <f t="shared" si="569"/>
        <v>0.99999999999999989</v>
      </c>
      <c r="AA1113" s="28">
        <f t="shared" si="569"/>
        <v>0.99999999999999989</v>
      </c>
      <c r="AC1113" s="28">
        <f t="shared" si="569"/>
        <v>1.0774687620872399</v>
      </c>
      <c r="AE1113" s="28">
        <f t="shared" si="569"/>
        <v>1</v>
      </c>
      <c r="AF1113" s="2"/>
      <c r="AG1113" s="28">
        <f t="shared" si="569"/>
        <v>1.0000000000000002</v>
      </c>
    </row>
    <row r="1114" spans="1:33" x14ac:dyDescent="0.2">
      <c r="B1114" s="1"/>
      <c r="C1114" s="4"/>
      <c r="D1114" s="4"/>
      <c r="E1114" s="4"/>
      <c r="F1114" s="28"/>
      <c r="G1114" s="4"/>
      <c r="H1114" s="28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</row>
    <row r="1115" spans="1:33" x14ac:dyDescent="0.2">
      <c r="B1115" s="31" t="s">
        <v>71</v>
      </c>
      <c r="C1115" s="35">
        <v>40791</v>
      </c>
      <c r="D1115" s="35">
        <v>40798</v>
      </c>
      <c r="E1115" s="35">
        <v>40805</v>
      </c>
      <c r="F1115" s="35">
        <v>40812</v>
      </c>
      <c r="G1115" s="35">
        <v>40819</v>
      </c>
      <c r="H1115" s="35">
        <v>40826</v>
      </c>
      <c r="I1115" s="35">
        <v>40833</v>
      </c>
      <c r="J1115" s="35">
        <v>40840</v>
      </c>
      <c r="K1115" s="35">
        <v>40847</v>
      </c>
      <c r="L1115" s="35">
        <v>40854</v>
      </c>
      <c r="M1115" s="35">
        <v>40861</v>
      </c>
      <c r="N1115" s="35">
        <v>40868</v>
      </c>
      <c r="O1115" s="36">
        <v>40875</v>
      </c>
      <c r="P1115" s="36">
        <v>40882</v>
      </c>
      <c r="Q1115" s="36">
        <v>40889</v>
      </c>
      <c r="R1115" s="36">
        <v>40896</v>
      </c>
      <c r="S1115" s="36">
        <v>40903</v>
      </c>
      <c r="T1115" s="30"/>
      <c r="U1115" s="4"/>
      <c r="V1115" s="4"/>
      <c r="W1115" s="4"/>
      <c r="X1115" s="4"/>
      <c r="Y1115" s="4"/>
    </row>
    <row r="1116" spans="1:33" x14ac:dyDescent="0.2">
      <c r="B1116" s="11" t="str">
        <f t="array" ref="B1116:B1138">TRANSPOSE(C1:Y1)</f>
        <v>AALI.JK</v>
      </c>
      <c r="C1116" s="32">
        <f>VLOOKUP($C$1115:$S$1115,AALI.JK!$A$2:$G$725,7)</f>
        <v>21850</v>
      </c>
      <c r="D1116" s="32">
        <f>VLOOKUP($C$1115:$S$1115,AALI.JK!$A$2:$G$725,7)</f>
        <v>21550</v>
      </c>
      <c r="E1116" s="32">
        <f>VLOOKUP($C$1115:$S$1115,AALI.JK!$A$2:$G$725,7)</f>
        <v>22000</v>
      </c>
      <c r="F1116" s="32">
        <f>VLOOKUP($C$1115:$S$1115,AALI.JK!$A$2:$G$725,7)</f>
        <v>18800</v>
      </c>
      <c r="G1116" s="32">
        <f>VLOOKUP($C$1115:$S$1115,AALI.JK!$A$2:$G$725,7)</f>
        <v>17300</v>
      </c>
      <c r="H1116" s="32">
        <f>VLOOKUP($C$1115:$S$1115,AALI.JK!$A$2:$G$725,7)</f>
        <v>16700</v>
      </c>
      <c r="I1116" s="32">
        <f>VLOOKUP($C$1115:$S$1115,AALI.JK!$A$2:$G$725,7)</f>
        <v>19550</v>
      </c>
      <c r="J1116" s="32">
        <f>VLOOKUP($C$1115:$S$1115,AALI.JK!$A$2:$G$725,7)</f>
        <v>19850</v>
      </c>
      <c r="K1116" s="32">
        <f>VLOOKUP($C$1115:$S$1115,AALI.JK!$A$2:$G$725,7)</f>
        <v>21450</v>
      </c>
      <c r="L1116" s="32">
        <f>VLOOKUP($C$1115:$S$1115,AALI.JK!$A$2:$G$725,7)</f>
        <v>21500</v>
      </c>
      <c r="M1116" s="32">
        <f>VLOOKUP($C$1115:$S$1115,AALI.JK!$A$2:$G$725,7)</f>
        <v>21950</v>
      </c>
      <c r="N1116" s="32">
        <f>VLOOKUP($C$1115:$S$1115,AALI.JK!$A$2:$G$725,7)</f>
        <v>21550</v>
      </c>
      <c r="O1116" s="32">
        <f>VLOOKUP($C$1115:$S$1115,AALI.JK!$A$2:$G$725,7)</f>
        <v>20900</v>
      </c>
      <c r="P1116" s="32">
        <f>VLOOKUP($C$1115:$S$1115,AALI.JK!$A$2:$G$725,7)</f>
        <v>22000</v>
      </c>
      <c r="Q1116" s="32">
        <f>VLOOKUP($C$1115:$S$1115,AALI.JK!$A$2:$G$725,7)</f>
        <v>21800</v>
      </c>
      <c r="R1116" s="32">
        <f>VLOOKUP($C$1115:$S$1115,AALI.JK!$A$2:$G$725,7)</f>
        <v>20600</v>
      </c>
      <c r="S1116" s="32">
        <f>VLOOKUP($C$1115:$S$1115,AALI.JK!$A$2:$G$725,7)</f>
        <v>20600</v>
      </c>
      <c r="T1116" s="4"/>
      <c r="U1116" s="4"/>
      <c r="V1116" s="4"/>
      <c r="W1116" s="4"/>
      <c r="X1116" s="4"/>
      <c r="Y1116" s="4"/>
    </row>
    <row r="1117" spans="1:33" x14ac:dyDescent="0.2">
      <c r="B1117" s="11" t="str">
        <v>ABDA.JK</v>
      </c>
      <c r="C1117" s="32">
        <f>VLOOKUP($C$1115:$S$1115,ABDA.JK!$A$2:$G$725,7)</f>
        <v>650</v>
      </c>
      <c r="D1117" s="32">
        <f>VLOOKUP($C$1115:$S$1115,ABDA.JK!$A$2:$G$725,7)</f>
        <v>680</v>
      </c>
      <c r="E1117" s="32">
        <f>VLOOKUP($C$1115:$S$1115,ABDA.JK!$A$2:$G$725,7)</f>
        <v>660</v>
      </c>
      <c r="F1117" s="32">
        <f>VLOOKUP($C$1115:$S$1115,ABDA.JK!$A$2:$G$725,7)</f>
        <v>570</v>
      </c>
      <c r="G1117" s="32">
        <f>VLOOKUP($C$1115:$S$1115,ABDA.JK!$A$2:$G$725,7)</f>
        <v>560</v>
      </c>
      <c r="H1117" s="32">
        <f>VLOOKUP($C$1115:$S$1115,ABDA.JK!$A$2:$G$725,7)</f>
        <v>580</v>
      </c>
      <c r="I1117" s="32">
        <f>VLOOKUP($C$1115:$S$1115,ABDA.JK!$A$2:$G$725,7)</f>
        <v>670</v>
      </c>
      <c r="J1117" s="32">
        <f>VLOOKUP($C$1115:$S$1115,ABDA.JK!$A$2:$G$725,7)</f>
        <v>660</v>
      </c>
      <c r="K1117" s="32">
        <f>VLOOKUP($C$1115:$S$1115,ABDA.JK!$A$2:$G$725,7)</f>
        <v>670</v>
      </c>
      <c r="L1117" s="32">
        <f>VLOOKUP($C$1115:$S$1115,ABDA.JK!$A$2:$G$725,7)</f>
        <v>670</v>
      </c>
      <c r="M1117" s="32">
        <f>VLOOKUP($C$1115:$S$1115,ABDA.JK!$A$2:$G$725,7)</f>
        <v>720</v>
      </c>
      <c r="N1117" s="32">
        <f>VLOOKUP($C$1115:$S$1115,ABDA.JK!$A$2:$G$725,7)</f>
        <v>730</v>
      </c>
      <c r="O1117" s="32">
        <f>VLOOKUP($C$1115:$S$1115,ABDA.JK!$A$2:$G$725,7)</f>
        <v>700</v>
      </c>
      <c r="P1117" s="32">
        <f>VLOOKUP($C$1115:$S$1115,ABDA.JK!$A$2:$G$725,7)</f>
        <v>740</v>
      </c>
      <c r="Q1117" s="32">
        <f>VLOOKUP($C$1115:$S$1115,ABDA.JK!$A$2:$G$725,7)</f>
        <v>740</v>
      </c>
      <c r="R1117" s="32">
        <f>VLOOKUP($C$1115:$S$1115,ABDA.JK!$A$2:$G$725,7)</f>
        <v>710</v>
      </c>
      <c r="S1117" s="32">
        <f>VLOOKUP($C$1115:$S$1115,ABDA.JK!$A$2:$G$725,7)</f>
        <v>710</v>
      </c>
      <c r="T1117" s="4"/>
      <c r="U1117" s="4"/>
      <c r="V1117" s="4"/>
      <c r="W1117" s="4"/>
      <c r="X1117" s="4"/>
      <c r="Y1117" s="4"/>
    </row>
    <row r="1118" spans="1:33" x14ac:dyDescent="0.2">
      <c r="B1118" s="11" t="str">
        <v>ACES.JK</v>
      </c>
      <c r="C1118" s="32">
        <f>VLOOKUP($C$1115:$S$1115,ACES.JK!$A$2:$G$725,7)</f>
        <v>3325</v>
      </c>
      <c r="D1118" s="32">
        <f>VLOOKUP($C$1115:$S$1115,ACES.JK!$A$2:$G$725,7)</f>
        <v>3250</v>
      </c>
      <c r="E1118" s="32">
        <f>VLOOKUP($C$1115:$S$1115,ACES.JK!$A$2:$G$725,7)</f>
        <v>3200</v>
      </c>
      <c r="F1118" s="32">
        <f>VLOOKUP($C$1115:$S$1115,ACES.JK!$A$2:$G$725,7)</f>
        <v>3100</v>
      </c>
      <c r="G1118" s="32">
        <f>VLOOKUP($C$1115:$S$1115,ACES.JK!$A$2:$G$725,7)</f>
        <v>3275</v>
      </c>
      <c r="H1118" s="32">
        <f>VLOOKUP($C$1115:$S$1115,ACES.JK!$A$2:$G$725,7)</f>
        <v>3400</v>
      </c>
      <c r="I1118" s="32">
        <f>VLOOKUP($C$1115:$S$1115,ACES.JK!$A$2:$G$725,7)</f>
        <v>3425</v>
      </c>
      <c r="J1118" s="32">
        <f>VLOOKUP($C$1115:$S$1115,ACES.JK!$A$2:$G$725,7)</f>
        <v>3400</v>
      </c>
      <c r="K1118" s="32">
        <f>VLOOKUP($C$1115:$S$1115,ACES.JK!$A$2:$G$725,7)</f>
        <v>3375</v>
      </c>
      <c r="L1118" s="32">
        <f>VLOOKUP($C$1115:$S$1115,ACES.JK!$A$2:$G$725,7)</f>
        <v>3450</v>
      </c>
      <c r="M1118" s="32">
        <f>VLOOKUP($C$1115:$S$1115,ACES.JK!$A$2:$G$725,7)</f>
        <v>3625</v>
      </c>
      <c r="N1118" s="32">
        <f>VLOOKUP($C$1115:$S$1115,ACES.JK!$A$2:$G$725,7)</f>
        <v>3825</v>
      </c>
      <c r="O1118" s="32">
        <f>VLOOKUP($C$1115:$S$1115,ACES.JK!$A$2:$G$725,7)</f>
        <v>3800</v>
      </c>
      <c r="P1118" s="32">
        <f>VLOOKUP($C$1115:$S$1115,ACES.JK!$A$2:$G$725,7)</f>
        <v>3800</v>
      </c>
      <c r="Q1118" s="32">
        <f>VLOOKUP($C$1115:$S$1115,ACES.JK!$A$2:$G$725,7)</f>
        <v>3900</v>
      </c>
      <c r="R1118" s="32">
        <f>VLOOKUP($C$1115:$S$1115,ACES.JK!$A$2:$G$725,7)</f>
        <v>3900</v>
      </c>
      <c r="S1118" s="32">
        <f>VLOOKUP($C$1115:$S$1115,ACES.JK!$A$2:$G$725,7)</f>
        <v>3900</v>
      </c>
      <c r="T1118" s="4"/>
      <c r="U1118" s="4"/>
      <c r="V1118" s="4"/>
      <c r="W1118" s="4"/>
      <c r="X1118" s="4"/>
      <c r="Y1118" s="4"/>
    </row>
    <row r="1119" spans="1:33" x14ac:dyDescent="0.2">
      <c r="B1119" s="11" t="str">
        <v>ADES.JK</v>
      </c>
      <c r="C1119" s="32">
        <f>VLOOKUP($C$1115:$S$1115,ADES.JK!$A$2:$G$725,7)</f>
        <v>1240</v>
      </c>
      <c r="D1119" s="32">
        <f>VLOOKUP($C$1115:$S$1115,ADES.JK!$A$2:$G$725,7)</f>
        <v>1250</v>
      </c>
      <c r="E1119" s="32">
        <f>VLOOKUP($C$1115:$S$1115,ADES.JK!$A$2:$G$725,7)</f>
        <v>1210</v>
      </c>
      <c r="F1119" s="32">
        <f>VLOOKUP($C$1115:$S$1115,ADES.JK!$A$2:$G$725,7)</f>
        <v>990</v>
      </c>
      <c r="G1119" s="32">
        <f>VLOOKUP($C$1115:$S$1115,ADES.JK!$A$2:$G$725,7)</f>
        <v>950</v>
      </c>
      <c r="H1119" s="32">
        <f>VLOOKUP($C$1115:$S$1115,ADES.JK!$A$2:$G$725,7)</f>
        <v>990</v>
      </c>
      <c r="I1119" s="32">
        <f>VLOOKUP($C$1115:$S$1115,ADES.JK!$A$2:$G$725,7)</f>
        <v>1020</v>
      </c>
      <c r="J1119" s="32">
        <f>VLOOKUP($C$1115:$S$1115,ADES.JK!$A$2:$G$725,7)</f>
        <v>1030</v>
      </c>
      <c r="K1119" s="32">
        <f>VLOOKUP($C$1115:$S$1115,ADES.JK!$A$2:$G$725,7)</f>
        <v>1070</v>
      </c>
      <c r="L1119" s="32">
        <f>VLOOKUP($C$1115:$S$1115,ADES.JK!$A$2:$G$725,7)</f>
        <v>1000</v>
      </c>
      <c r="M1119" s="32">
        <f>VLOOKUP($C$1115:$S$1115,ADES.JK!$A$2:$G$725,7)</f>
        <v>1010</v>
      </c>
      <c r="N1119" s="32">
        <f>VLOOKUP($C$1115:$S$1115,ADES.JK!$A$2:$G$725,7)</f>
        <v>1000</v>
      </c>
      <c r="O1119" s="32">
        <f>VLOOKUP($C$1115:$S$1115,ADES.JK!$A$2:$G$725,7)</f>
        <v>1000</v>
      </c>
      <c r="P1119" s="32">
        <f>VLOOKUP($C$1115:$S$1115,ADES.JK!$A$2:$G$725,7)</f>
        <v>1070</v>
      </c>
      <c r="Q1119" s="32">
        <f>VLOOKUP($C$1115:$S$1115,ADES.JK!$A$2:$G$725,7)</f>
        <v>1030</v>
      </c>
      <c r="R1119" s="32">
        <f>VLOOKUP($C$1115:$S$1115,ADES.JK!$A$2:$G$725,7)</f>
        <v>1000</v>
      </c>
      <c r="S1119" s="32">
        <f>VLOOKUP($C$1115:$S$1115,ADES.JK!$A$2:$G$725,7)</f>
        <v>1000</v>
      </c>
      <c r="T1119" s="4"/>
      <c r="U1119" s="4"/>
      <c r="V1119" s="4"/>
      <c r="W1119" s="4"/>
      <c r="X1119" s="4"/>
      <c r="Y1119" s="4"/>
    </row>
    <row r="1120" spans="1:33" x14ac:dyDescent="0.2">
      <c r="B1120" s="11" t="str">
        <v>ADHI.JK</v>
      </c>
      <c r="C1120" s="32">
        <f>VLOOKUP($C$1115:$S$1115,ADHI.JK!$A$2:$G$725,7)</f>
        <v>580</v>
      </c>
      <c r="D1120" s="32">
        <f>VLOOKUP($C$1115:$S$1115,ADHI.JK!$A$2:$G$725,7)</f>
        <v>570</v>
      </c>
      <c r="E1120" s="32">
        <f>VLOOKUP($C$1115:$S$1115,ADHI.JK!$A$2:$G$725,7)</f>
        <v>580</v>
      </c>
      <c r="F1120" s="32">
        <f>VLOOKUP($C$1115:$S$1115,ADHI.JK!$A$2:$G$725,7)</f>
        <v>465</v>
      </c>
      <c r="G1120" s="32">
        <f>VLOOKUP($C$1115:$S$1115,ADHI.JK!$A$2:$G$725,7)</f>
        <v>480</v>
      </c>
      <c r="H1120" s="32">
        <f>VLOOKUP($C$1115:$S$1115,ADHI.JK!$A$2:$G$725,7)</f>
        <v>485</v>
      </c>
      <c r="I1120" s="32">
        <f>VLOOKUP($C$1115:$S$1115,ADHI.JK!$A$2:$G$725,7)</f>
        <v>560</v>
      </c>
      <c r="J1120" s="32">
        <f>VLOOKUP($C$1115:$S$1115,ADHI.JK!$A$2:$G$725,7)</f>
        <v>510</v>
      </c>
      <c r="K1120" s="32">
        <f>VLOOKUP($C$1115:$S$1115,ADHI.JK!$A$2:$G$725,7)</f>
        <v>530</v>
      </c>
      <c r="L1120" s="32">
        <f>VLOOKUP($C$1115:$S$1115,ADHI.JK!$A$2:$G$725,7)</f>
        <v>485</v>
      </c>
      <c r="M1120" s="32">
        <f>VLOOKUP($C$1115:$S$1115,ADHI.JK!$A$2:$G$725,7)</f>
        <v>495</v>
      </c>
      <c r="N1120" s="32">
        <f>VLOOKUP($C$1115:$S$1115,ADHI.JK!$A$2:$G$725,7)</f>
        <v>475</v>
      </c>
      <c r="O1120" s="32">
        <f>VLOOKUP($C$1115:$S$1115,ADHI.JK!$A$2:$G$725,7)</f>
        <v>460</v>
      </c>
      <c r="P1120" s="32">
        <f>VLOOKUP($C$1115:$S$1115,ADHI.JK!$A$2:$G$725,7)</f>
        <v>450</v>
      </c>
      <c r="Q1120" s="32">
        <f>VLOOKUP($C$1115:$S$1115,ADHI.JK!$A$2:$G$725,7)</f>
        <v>550</v>
      </c>
      <c r="R1120" s="32">
        <f>VLOOKUP($C$1115:$S$1115,ADHI.JK!$A$2:$G$725,7)</f>
        <v>580</v>
      </c>
      <c r="S1120" s="32">
        <f>VLOOKUP($C$1115:$S$1115,ADHI.JK!$A$2:$G$725,7)</f>
        <v>580</v>
      </c>
      <c r="T1120" s="4"/>
      <c r="U1120" s="4"/>
      <c r="V1120" s="4"/>
      <c r="W1120" s="4"/>
      <c r="X1120" s="4"/>
      <c r="Y1120" s="4"/>
    </row>
    <row r="1121" spans="2:25" x14ac:dyDescent="0.2">
      <c r="B1121" s="11" t="str">
        <v>ADMF.JK</v>
      </c>
      <c r="C1121" s="32">
        <f>VLOOKUP($C$1115:$S$1115,ADMF.JK!$A$2:$G$725,7)</f>
        <v>11000</v>
      </c>
      <c r="D1121" s="32">
        <f>VLOOKUP($C$1115:$S$1115,ADMF.JK!$A$2:$G$725,7)</f>
        <v>11150</v>
      </c>
      <c r="E1121" s="32">
        <f>VLOOKUP($C$1115:$S$1115,ADMF.JK!$A$2:$G$725,7)</f>
        <v>10900</v>
      </c>
      <c r="F1121" s="32">
        <f>VLOOKUP($C$1115:$S$1115,ADMF.JK!$A$2:$G$725,7)</f>
        <v>9600</v>
      </c>
      <c r="G1121" s="32">
        <f>VLOOKUP($C$1115:$S$1115,ADMF.JK!$A$2:$G$725,7)</f>
        <v>9650</v>
      </c>
      <c r="H1121" s="32">
        <f>VLOOKUP($C$1115:$S$1115,ADMF.JK!$A$2:$G$725,7)</f>
        <v>9750</v>
      </c>
      <c r="I1121" s="32">
        <f>VLOOKUP($C$1115:$S$1115,ADMF.JK!$A$2:$G$725,7)</f>
        <v>10300</v>
      </c>
      <c r="J1121" s="32">
        <f>VLOOKUP($C$1115:$S$1115,ADMF.JK!$A$2:$G$725,7)</f>
        <v>10050</v>
      </c>
      <c r="K1121" s="32">
        <f>VLOOKUP($C$1115:$S$1115,ADMF.JK!$A$2:$G$725,7)</f>
        <v>11000</v>
      </c>
      <c r="L1121" s="32">
        <f>VLOOKUP($C$1115:$S$1115,ADMF.JK!$A$2:$G$725,7)</f>
        <v>11400</v>
      </c>
      <c r="M1121" s="32">
        <f>VLOOKUP($C$1115:$S$1115,ADMF.JK!$A$2:$G$725,7)</f>
        <v>12300</v>
      </c>
      <c r="N1121" s="32">
        <f>VLOOKUP($C$1115:$S$1115,ADMF.JK!$A$2:$G$725,7)</f>
        <v>11900</v>
      </c>
      <c r="O1121" s="32">
        <f>VLOOKUP($C$1115:$S$1115,ADMF.JK!$A$2:$G$725,7)</f>
        <v>11300</v>
      </c>
      <c r="P1121" s="32">
        <f>VLOOKUP($C$1115:$S$1115,ADMF.JK!$A$2:$G$725,7)</f>
        <v>11100</v>
      </c>
      <c r="Q1121" s="32">
        <f>VLOOKUP($C$1115:$S$1115,ADMF.JK!$A$2:$G$725,7)</f>
        <v>11300</v>
      </c>
      <c r="R1121" s="32">
        <f>VLOOKUP($C$1115:$S$1115,ADMF.JK!$A$2:$G$725,7)</f>
        <v>11400</v>
      </c>
      <c r="S1121" s="32">
        <f>VLOOKUP($C$1115:$S$1115,ADMF.JK!$A$2:$G$725,7)</f>
        <v>11400</v>
      </c>
      <c r="T1121" s="4"/>
      <c r="U1121" s="4"/>
      <c r="V1121" s="4"/>
      <c r="W1121" s="4"/>
      <c r="X1121" s="4"/>
      <c r="Y1121" s="4"/>
    </row>
    <row r="1122" spans="2:25" x14ac:dyDescent="0.2">
      <c r="B1122" s="11" t="str">
        <v>ADMG.JK</v>
      </c>
      <c r="C1122" s="32">
        <f>VLOOKUP($C$1115:$S$1115,ADMG.JK!$A$2:$G$725,7)</f>
        <v>690</v>
      </c>
      <c r="D1122" s="32">
        <f>VLOOKUP($C$1115:$S$1115,ADMG.JK!$A$2:$G$725,7)</f>
        <v>730</v>
      </c>
      <c r="E1122" s="32">
        <f>VLOOKUP($C$1115:$S$1115,ADMG.JK!$A$2:$G$725,7)</f>
        <v>670</v>
      </c>
      <c r="F1122" s="32">
        <f>VLOOKUP($C$1115:$S$1115,ADMG.JK!$A$2:$G$725,7)</f>
        <v>495</v>
      </c>
      <c r="G1122" s="32">
        <f>VLOOKUP($C$1115:$S$1115,ADMG.JK!$A$2:$G$725,7)</f>
        <v>495</v>
      </c>
      <c r="H1122" s="32">
        <f>VLOOKUP($C$1115:$S$1115,ADMG.JK!$A$2:$G$725,7)</f>
        <v>510</v>
      </c>
      <c r="I1122" s="32">
        <f>VLOOKUP($C$1115:$S$1115,ADMG.JK!$A$2:$G$725,7)</f>
        <v>660</v>
      </c>
      <c r="J1122" s="32">
        <f>VLOOKUP($C$1115:$S$1115,ADMG.JK!$A$2:$G$725,7)</f>
        <v>640</v>
      </c>
      <c r="K1122" s="32">
        <f>VLOOKUP($C$1115:$S$1115,ADMG.JK!$A$2:$G$725,7)</f>
        <v>630</v>
      </c>
      <c r="L1122" s="32">
        <f>VLOOKUP($C$1115:$S$1115,ADMG.JK!$A$2:$G$725,7)</f>
        <v>620</v>
      </c>
      <c r="M1122" s="32">
        <f>VLOOKUP($C$1115:$S$1115,ADMG.JK!$A$2:$G$725,7)</f>
        <v>600</v>
      </c>
      <c r="N1122" s="32">
        <f>VLOOKUP($C$1115:$S$1115,ADMG.JK!$A$2:$G$725,7)</f>
        <v>560</v>
      </c>
      <c r="O1122" s="32">
        <f>VLOOKUP($C$1115:$S$1115,ADMG.JK!$A$2:$G$725,7)</f>
        <v>570</v>
      </c>
      <c r="P1122" s="32">
        <f>VLOOKUP($C$1115:$S$1115,ADMG.JK!$A$2:$G$725,7)</f>
        <v>630</v>
      </c>
      <c r="Q1122" s="32">
        <f>VLOOKUP($C$1115:$S$1115,ADMG.JK!$A$2:$G$725,7)</f>
        <v>590</v>
      </c>
      <c r="R1122" s="32">
        <f>VLOOKUP($C$1115:$S$1115,ADMG.JK!$A$2:$G$725,7)</f>
        <v>580</v>
      </c>
      <c r="S1122" s="32">
        <f>VLOOKUP($C$1115:$S$1115,ADMG.JK!$A$2:$G$725,7)</f>
        <v>580</v>
      </c>
      <c r="T1122" s="4"/>
      <c r="U1122" s="4"/>
      <c r="V1122" s="4"/>
      <c r="W1122" s="4"/>
      <c r="X1122" s="4"/>
      <c r="Y1122" s="4"/>
    </row>
    <row r="1123" spans="2:25" x14ac:dyDescent="0.2">
      <c r="B1123" s="11" t="str">
        <v>AGRO.JK</v>
      </c>
      <c r="C1123" s="32">
        <f>VLOOKUP($C$1115:$S$1115,AGRO.JK!$A$2:$G$725,7)</f>
        <v>159</v>
      </c>
      <c r="D1123" s="32">
        <f>VLOOKUP($C$1115:$S$1115,AGRO.JK!$A$2:$G$725,7)</f>
        <v>153</v>
      </c>
      <c r="E1123" s="32">
        <f>VLOOKUP($C$1115:$S$1115,AGRO.JK!$A$2:$G$725,7)</f>
        <v>150</v>
      </c>
      <c r="F1123" s="32">
        <f>VLOOKUP($C$1115:$S$1115,AGRO.JK!$A$2:$G$725,7)</f>
        <v>133</v>
      </c>
      <c r="G1123" s="32">
        <f>VLOOKUP($C$1115:$S$1115,AGRO.JK!$A$2:$G$725,7)</f>
        <v>127</v>
      </c>
      <c r="H1123" s="32">
        <f>VLOOKUP($C$1115:$S$1115,AGRO.JK!$A$2:$G$725,7)</f>
        <v>124</v>
      </c>
      <c r="I1123" s="32">
        <f>VLOOKUP($C$1115:$S$1115,AGRO.JK!$A$2:$G$725,7)</f>
        <v>135</v>
      </c>
      <c r="J1123" s="32">
        <f>VLOOKUP($C$1115:$S$1115,AGRO.JK!$A$2:$G$725,7)</f>
        <v>130</v>
      </c>
      <c r="K1123" s="32">
        <f>VLOOKUP($C$1115:$S$1115,AGRO.JK!$A$2:$G$725,7)</f>
        <v>137</v>
      </c>
      <c r="L1123" s="32">
        <f>VLOOKUP($C$1115:$S$1115,AGRO.JK!$A$2:$G$725,7)</f>
        <v>131</v>
      </c>
      <c r="M1123" s="32">
        <f>VLOOKUP($C$1115:$S$1115,AGRO.JK!$A$2:$G$725,7)</f>
        <v>127</v>
      </c>
      <c r="N1123" s="32">
        <f>VLOOKUP($C$1115:$S$1115,AGRO.JK!$A$2:$G$725,7)</f>
        <v>123</v>
      </c>
      <c r="O1123" s="32">
        <f>VLOOKUP($C$1115:$S$1115,AGRO.JK!$A$2:$G$725,7)</f>
        <v>121</v>
      </c>
      <c r="P1123" s="32">
        <f>VLOOKUP($C$1115:$S$1115,AGRO.JK!$A$2:$G$725,7)</f>
        <v>121</v>
      </c>
      <c r="Q1123" s="32">
        <f>VLOOKUP($C$1115:$S$1115,AGRO.JK!$A$2:$G$725,7)</f>
        <v>120</v>
      </c>
      <c r="R1123" s="32">
        <f>VLOOKUP($C$1115:$S$1115,AGRO.JK!$A$2:$G$725,7)</f>
        <v>118</v>
      </c>
      <c r="S1123" s="32">
        <f>VLOOKUP($C$1115:$S$1115,AGRO.JK!$A$2:$G$725,7)</f>
        <v>118</v>
      </c>
      <c r="T1123" s="4"/>
      <c r="U1123" s="4"/>
      <c r="V1123" s="4"/>
      <c r="W1123" s="4"/>
      <c r="X1123" s="4"/>
      <c r="Y1123" s="4"/>
    </row>
    <row r="1124" spans="2:25" x14ac:dyDescent="0.2">
      <c r="B1124" s="11" t="str">
        <v>AHAP.JK</v>
      </c>
      <c r="C1124" s="32">
        <f>VLOOKUP($C$1115:$S$1115,AHAP.JK!$A$2:$G$725,7)</f>
        <v>131</v>
      </c>
      <c r="D1124" s="32">
        <f>VLOOKUP($C$1115:$S$1115,AHAP.JK!$A$2:$G$725,7)</f>
        <v>131</v>
      </c>
      <c r="E1124" s="32">
        <f>VLOOKUP($C$1115:$S$1115,AHAP.JK!$A$2:$G$725,7)</f>
        <v>195</v>
      </c>
      <c r="F1124" s="32">
        <f>VLOOKUP($C$1115:$S$1115,AHAP.JK!$A$2:$G$725,7)</f>
        <v>193</v>
      </c>
      <c r="G1124" s="32">
        <f>VLOOKUP($C$1115:$S$1115,AHAP.JK!$A$2:$G$725,7)</f>
        <v>150</v>
      </c>
      <c r="H1124" s="32">
        <f>VLOOKUP($C$1115:$S$1115,AHAP.JK!$A$2:$G$725,7)</f>
        <v>141</v>
      </c>
      <c r="I1124" s="32">
        <f>VLOOKUP($C$1115:$S$1115,AHAP.JK!$A$2:$G$725,7)</f>
        <v>150</v>
      </c>
      <c r="J1124" s="32">
        <f>VLOOKUP($C$1115:$S$1115,AHAP.JK!$A$2:$G$725,7)</f>
        <v>174</v>
      </c>
      <c r="K1124" s="32">
        <f>VLOOKUP($C$1115:$S$1115,AHAP.JK!$A$2:$G$725,7)</f>
        <v>151</v>
      </c>
      <c r="L1124" s="32">
        <f>VLOOKUP($C$1115:$S$1115,AHAP.JK!$A$2:$G$725,7)</f>
        <v>185</v>
      </c>
      <c r="M1124" s="32">
        <f>VLOOKUP($C$1115:$S$1115,AHAP.JK!$A$2:$G$725,7)</f>
        <v>167</v>
      </c>
      <c r="N1124" s="32">
        <f>VLOOKUP($C$1115:$S$1115,AHAP.JK!$A$2:$G$725,7)</f>
        <v>165</v>
      </c>
      <c r="O1124" s="32">
        <f>VLOOKUP($C$1115:$S$1115,AHAP.JK!$A$2:$G$725,7)</f>
        <v>164</v>
      </c>
      <c r="P1124" s="32">
        <f>VLOOKUP($C$1115:$S$1115,AHAP.JK!$A$2:$G$725,7)</f>
        <v>170</v>
      </c>
      <c r="Q1124" s="32">
        <f>VLOOKUP($C$1115:$S$1115,AHAP.JK!$A$2:$G$725,7)</f>
        <v>199</v>
      </c>
      <c r="R1124" s="32">
        <f>VLOOKUP($C$1115:$S$1115,AHAP.JK!$A$2:$G$725,7)</f>
        <v>186</v>
      </c>
      <c r="S1124" s="32">
        <f>VLOOKUP($C$1115:$S$1115,AHAP.JK!$A$2:$G$725,7)</f>
        <v>186</v>
      </c>
      <c r="T1124" s="4"/>
      <c r="U1124" s="4"/>
      <c r="V1124" s="4"/>
      <c r="W1124" s="4"/>
      <c r="X1124" s="4"/>
      <c r="Y1124" s="4"/>
    </row>
    <row r="1125" spans="2:25" x14ac:dyDescent="0.2">
      <c r="B1125" s="11" t="str">
        <v>AIMS.JK</v>
      </c>
      <c r="C1125" s="32">
        <f>VLOOKUP($C$1115:$S$1115,AIMS.JK!$A$2:$G$725,7)</f>
        <v>180</v>
      </c>
      <c r="D1125" s="32">
        <f>VLOOKUP($C$1115:$S$1115,AIMS.JK!$A$2:$G$725,7)</f>
        <v>190</v>
      </c>
      <c r="E1125" s="32">
        <f>VLOOKUP($C$1115:$S$1115,AIMS.JK!$A$2:$G$725,7)</f>
        <v>230</v>
      </c>
      <c r="F1125" s="32">
        <f>VLOOKUP($C$1115:$S$1115,AIMS.JK!$A$2:$G$725,7)</f>
        <v>205</v>
      </c>
      <c r="G1125" s="32">
        <f>VLOOKUP($C$1115:$S$1115,AIMS.JK!$A$2:$G$725,7)</f>
        <v>155</v>
      </c>
      <c r="H1125" s="32">
        <f>VLOOKUP($C$1115:$S$1115,AIMS.JK!$A$2:$G$725,7)</f>
        <v>240</v>
      </c>
      <c r="I1125" s="32">
        <f>VLOOKUP($C$1115:$S$1115,AIMS.JK!$A$2:$G$725,7)</f>
        <v>240</v>
      </c>
      <c r="J1125" s="32">
        <f>VLOOKUP($C$1115:$S$1115,AIMS.JK!$A$2:$G$725,7)</f>
        <v>260</v>
      </c>
      <c r="K1125" s="32">
        <f>VLOOKUP($C$1115:$S$1115,AIMS.JK!$A$2:$G$725,7)</f>
        <v>240</v>
      </c>
      <c r="L1125" s="32">
        <f>VLOOKUP($C$1115:$S$1115,AIMS.JK!$A$2:$G$725,7)</f>
        <v>200</v>
      </c>
      <c r="M1125" s="32">
        <f>VLOOKUP($C$1115:$S$1115,AIMS.JK!$A$2:$G$725,7)</f>
        <v>240</v>
      </c>
      <c r="N1125" s="32">
        <f>VLOOKUP($C$1115:$S$1115,AIMS.JK!$A$2:$G$725,7)</f>
        <v>230</v>
      </c>
      <c r="O1125" s="32">
        <f>VLOOKUP($C$1115:$S$1115,AIMS.JK!$A$2:$G$725,7)</f>
        <v>265</v>
      </c>
      <c r="P1125" s="32">
        <f>VLOOKUP($C$1115:$S$1115,AIMS.JK!$A$2:$G$725,7)</f>
        <v>270</v>
      </c>
      <c r="Q1125" s="32">
        <f>VLOOKUP($C$1115:$S$1115,AIMS.JK!$A$2:$G$725,7)</f>
        <v>255</v>
      </c>
      <c r="R1125" s="32">
        <f>VLOOKUP($C$1115:$S$1115,AIMS.JK!$A$2:$G$725,7)</f>
        <v>255</v>
      </c>
      <c r="S1125" s="32">
        <f>VLOOKUP($C$1115:$S$1115,AIMS.JK!$A$2:$G$725,7)</f>
        <v>255</v>
      </c>
      <c r="T1125" s="4"/>
      <c r="U1125" s="4"/>
      <c r="V1125" s="4"/>
      <c r="W1125" s="4"/>
      <c r="X1125" s="4"/>
      <c r="Y1125" s="4"/>
    </row>
    <row r="1126" spans="2:25" x14ac:dyDescent="0.2">
      <c r="B1126" s="11" t="str">
        <v>AISA.JK</v>
      </c>
      <c r="C1126" s="32">
        <f>VLOOKUP($C$1115:$S$1115,AISA.JK!$A$2:$G$725,7)</f>
        <v>750</v>
      </c>
      <c r="D1126" s="32">
        <f>VLOOKUP($C$1115:$S$1115,AISA.JK!$A$2:$G$725,7)</f>
        <v>750</v>
      </c>
      <c r="E1126" s="32">
        <f>VLOOKUP($C$1115:$S$1115,AISA.JK!$A$2:$G$725,7)</f>
        <v>720</v>
      </c>
      <c r="F1126" s="32">
        <f>VLOOKUP($C$1115:$S$1115,AISA.JK!$A$2:$G$725,7)</f>
        <v>680</v>
      </c>
      <c r="G1126" s="32">
        <f>VLOOKUP($C$1115:$S$1115,AISA.JK!$A$2:$G$725,7)</f>
        <v>620</v>
      </c>
      <c r="H1126" s="32">
        <f>VLOOKUP($C$1115:$S$1115,AISA.JK!$A$2:$G$725,7)</f>
        <v>660</v>
      </c>
      <c r="I1126" s="32">
        <f>VLOOKUP($C$1115:$S$1115,AISA.JK!$A$2:$G$725,7)</f>
        <v>680</v>
      </c>
      <c r="J1126" s="32">
        <f>VLOOKUP($C$1115:$S$1115,AISA.JK!$A$2:$G$725,7)</f>
        <v>680</v>
      </c>
      <c r="K1126" s="32">
        <f>VLOOKUP($C$1115:$S$1115,AISA.JK!$A$2:$G$725,7)</f>
        <v>650</v>
      </c>
      <c r="L1126" s="32">
        <f>VLOOKUP($C$1115:$S$1115,AISA.JK!$A$2:$G$725,7)</f>
        <v>670</v>
      </c>
      <c r="M1126" s="32">
        <f>VLOOKUP($C$1115:$S$1115,AISA.JK!$A$2:$G$725,7)</f>
        <v>690</v>
      </c>
      <c r="N1126" s="32">
        <f>VLOOKUP($C$1115:$S$1115,AISA.JK!$A$2:$G$725,7)</f>
        <v>680</v>
      </c>
      <c r="O1126" s="32">
        <f>VLOOKUP($C$1115:$S$1115,AISA.JK!$A$2:$G$725,7)</f>
        <v>680</v>
      </c>
      <c r="P1126" s="32">
        <f>VLOOKUP($C$1115:$S$1115,AISA.JK!$A$2:$G$725,7)</f>
        <v>590</v>
      </c>
      <c r="Q1126" s="32">
        <f>VLOOKUP($C$1115:$S$1115,AISA.JK!$A$2:$G$725,7)</f>
        <v>570</v>
      </c>
      <c r="R1126" s="32">
        <f>VLOOKUP($C$1115:$S$1115,AISA.JK!$A$2:$G$725,7)</f>
        <v>560</v>
      </c>
      <c r="S1126" s="32">
        <f>VLOOKUP($C$1115:$S$1115,AISA.JK!$A$2:$G$725,7)</f>
        <v>560</v>
      </c>
      <c r="T1126" s="4"/>
      <c r="U1126" s="4"/>
      <c r="V1126" s="4"/>
      <c r="W1126" s="4"/>
      <c r="X1126" s="4"/>
      <c r="Y1126" s="4"/>
    </row>
    <row r="1127" spans="2:25" x14ac:dyDescent="0.2">
      <c r="B1127" s="11" t="str">
        <v>AKKU.JK</v>
      </c>
      <c r="C1127" s="32">
        <f>VLOOKUP($C$1115:$S$1115,AKKU.JK!$A$2:$G$725,7)</f>
        <v>130</v>
      </c>
      <c r="D1127" s="32">
        <f>VLOOKUP($C$1115:$S$1115,AKKU.JK!$A$2:$G$725,7)</f>
        <v>130</v>
      </c>
      <c r="E1127" s="32">
        <f>VLOOKUP($C$1115:$S$1115,AKKU.JK!$A$2:$G$725,7)</f>
        <v>130</v>
      </c>
      <c r="F1127" s="32">
        <f>VLOOKUP($C$1115:$S$1115,AKKU.JK!$A$2:$G$725,7)</f>
        <v>200</v>
      </c>
      <c r="G1127" s="32">
        <f>VLOOKUP($C$1115:$S$1115,AKKU.JK!$A$2:$G$725,7)</f>
        <v>150</v>
      </c>
      <c r="H1127" s="32">
        <f>VLOOKUP($C$1115:$S$1115,AKKU.JK!$A$2:$G$725,7)</f>
        <v>150</v>
      </c>
      <c r="I1127" s="32">
        <f>VLOOKUP($C$1115:$S$1115,AKKU.JK!$A$2:$G$725,7)</f>
        <v>150</v>
      </c>
      <c r="J1127" s="32">
        <f>VLOOKUP($C$1115:$S$1115,AKKU.JK!$A$2:$G$725,7)</f>
        <v>150</v>
      </c>
      <c r="K1127" s="32">
        <f>VLOOKUP($C$1115:$S$1115,AKKU.JK!$A$2:$G$725,7)</f>
        <v>179</v>
      </c>
      <c r="L1127" s="32">
        <f>VLOOKUP($C$1115:$S$1115,AKKU.JK!$A$2:$G$725,7)</f>
        <v>170</v>
      </c>
      <c r="M1127" s="32">
        <f>VLOOKUP($C$1115:$S$1115,AKKU.JK!$A$2:$G$725,7)</f>
        <v>148</v>
      </c>
      <c r="N1127" s="32">
        <f>VLOOKUP($C$1115:$S$1115,AKKU.JK!$A$2:$G$725,7)</f>
        <v>150</v>
      </c>
      <c r="O1127" s="32">
        <f>VLOOKUP($C$1115:$S$1115,AKKU.JK!$A$2:$G$725,7)</f>
        <v>149</v>
      </c>
      <c r="P1127" s="32">
        <f>VLOOKUP($C$1115:$S$1115,AKKU.JK!$A$2:$G$725,7)</f>
        <v>140</v>
      </c>
      <c r="Q1127" s="32">
        <f>VLOOKUP($C$1115:$S$1115,AKKU.JK!$A$2:$G$725,7)</f>
        <v>170</v>
      </c>
      <c r="R1127" s="32">
        <f>VLOOKUP($C$1115:$S$1115,AKKU.JK!$A$2:$G$725,7)</f>
        <v>200</v>
      </c>
      <c r="S1127" s="32">
        <f>VLOOKUP($C$1115:$S$1115,AKKU.JK!$A$2:$G$725,7)</f>
        <v>200</v>
      </c>
      <c r="T1127" s="4"/>
      <c r="U1127" s="4"/>
      <c r="V1127" s="4"/>
      <c r="W1127" s="4"/>
      <c r="X1127" s="4"/>
      <c r="Y1127" s="4"/>
    </row>
    <row r="1128" spans="2:25" x14ac:dyDescent="0.2">
      <c r="B1128" s="11" t="str">
        <v>AKPI.JK</v>
      </c>
      <c r="C1128" s="32">
        <f>VLOOKUP($C$1115:$S$1115,AKPI.JK!$A$2:$G$725,7)</f>
        <v>1200</v>
      </c>
      <c r="D1128" s="32">
        <f>VLOOKUP($C$1115:$S$1115,AKPI.JK!$A$2:$G$725,7)</f>
        <v>1220</v>
      </c>
      <c r="E1128" s="32">
        <f>VLOOKUP($C$1115:$S$1115,AKPI.JK!$A$2:$G$725,7)</f>
        <v>1220</v>
      </c>
      <c r="F1128" s="32">
        <f>VLOOKUP($C$1115:$S$1115,AKPI.JK!$A$2:$G$725,7)</f>
        <v>910</v>
      </c>
      <c r="G1128" s="32">
        <f>VLOOKUP($C$1115:$S$1115,AKPI.JK!$A$2:$G$725,7)</f>
        <v>1000</v>
      </c>
      <c r="H1128" s="32">
        <f>VLOOKUP($C$1115:$S$1115,AKPI.JK!$A$2:$G$725,7)</f>
        <v>1200</v>
      </c>
      <c r="I1128" s="32">
        <f>VLOOKUP($C$1115:$S$1115,AKPI.JK!$A$2:$G$725,7)</f>
        <v>1310</v>
      </c>
      <c r="J1128" s="32">
        <f>VLOOKUP($C$1115:$S$1115,AKPI.JK!$A$2:$G$725,7)</f>
        <v>1280</v>
      </c>
      <c r="K1128" s="32">
        <f>VLOOKUP($C$1115:$S$1115,AKPI.JK!$A$2:$G$725,7)</f>
        <v>1380</v>
      </c>
      <c r="L1128" s="32">
        <f>VLOOKUP($C$1115:$S$1115,AKPI.JK!$A$2:$G$725,7)</f>
        <v>1150</v>
      </c>
      <c r="M1128" s="32">
        <f>VLOOKUP($C$1115:$S$1115,AKPI.JK!$A$2:$G$725,7)</f>
        <v>970</v>
      </c>
      <c r="N1128" s="32">
        <f>VLOOKUP($C$1115:$S$1115,AKPI.JK!$A$2:$G$725,7)</f>
        <v>940</v>
      </c>
      <c r="O1128" s="32">
        <f>VLOOKUP($C$1115:$S$1115,AKPI.JK!$A$2:$G$725,7)</f>
        <v>920</v>
      </c>
      <c r="P1128" s="32">
        <f>VLOOKUP($C$1115:$S$1115,AKPI.JK!$A$2:$G$725,7)</f>
        <v>920</v>
      </c>
      <c r="Q1128" s="32">
        <f>VLOOKUP($C$1115:$S$1115,AKPI.JK!$A$2:$G$725,7)</f>
        <v>950</v>
      </c>
      <c r="R1128" s="32">
        <f>VLOOKUP($C$1115:$S$1115,AKPI.JK!$A$2:$G$725,7)</f>
        <v>950</v>
      </c>
      <c r="S1128" s="32">
        <f>VLOOKUP($C$1115:$S$1115,AKPI.JK!$A$2:$G$725,7)</f>
        <v>950</v>
      </c>
      <c r="T1128" s="4"/>
      <c r="U1128" s="4"/>
      <c r="V1128" s="4"/>
      <c r="W1128" s="4"/>
      <c r="X1128" s="4"/>
      <c r="Y1128" s="4"/>
    </row>
    <row r="1129" spans="2:25" x14ac:dyDescent="0.2">
      <c r="B1129" s="11" t="str">
        <v>KLBF.JK</v>
      </c>
      <c r="C1129" s="32">
        <f>VLOOKUP($C$1115:$S$1115,KLBF.JK!$A$2:$G$725,7)</f>
        <v>3450</v>
      </c>
      <c r="D1129" s="32">
        <f>VLOOKUP($C$1115:$S$1115,KLBF.JK!$A$2:$G$725,7)</f>
        <v>3625</v>
      </c>
      <c r="E1129" s="32">
        <f>VLOOKUP($C$1115:$S$1115,KLBF.JK!$A$2:$G$725,7)</f>
        <v>3475</v>
      </c>
      <c r="F1129" s="32">
        <f>VLOOKUP($C$1115:$S$1115,KLBF.JK!$A$2:$G$725,7)</f>
        <v>2950</v>
      </c>
      <c r="G1129" s="32">
        <f>VLOOKUP($C$1115:$S$1115,KLBF.JK!$A$2:$G$725,7)</f>
        <v>3050</v>
      </c>
      <c r="H1129" s="32">
        <f>VLOOKUP($C$1115:$S$1115,KLBF.JK!$A$2:$G$725,7)</f>
        <v>3375</v>
      </c>
      <c r="I1129" s="32">
        <f>VLOOKUP($C$1115:$S$1115,KLBF.JK!$A$2:$G$725,7)</f>
        <v>3400</v>
      </c>
      <c r="J1129" s="32">
        <f>VLOOKUP($C$1115:$S$1115,KLBF.JK!$A$2:$G$725,7)</f>
        <v>3475</v>
      </c>
      <c r="K1129" s="32">
        <f>VLOOKUP($C$1115:$S$1115,KLBF.JK!$A$2:$G$725,7)</f>
        <v>3475</v>
      </c>
      <c r="L1129" s="32">
        <f>VLOOKUP($C$1115:$S$1115,KLBF.JK!$A$2:$G$725,7)</f>
        <v>3475</v>
      </c>
      <c r="M1129" s="32">
        <f>VLOOKUP($C$1115:$S$1115,KLBF.JK!$A$2:$G$725,7)</f>
        <v>3500</v>
      </c>
      <c r="N1129" s="32">
        <f>VLOOKUP($C$1115:$S$1115,KLBF.JK!$A$2:$G$725,7)</f>
        <v>3400</v>
      </c>
      <c r="O1129" s="32">
        <f>VLOOKUP($C$1115:$S$1115,KLBF.JK!$A$2:$G$725,7)</f>
        <v>3500</v>
      </c>
      <c r="P1129" s="32">
        <f>VLOOKUP($C$1115:$S$1115,KLBF.JK!$A$2:$G$725,7)</f>
        <v>3550</v>
      </c>
      <c r="Q1129" s="32">
        <f>VLOOKUP($C$1115:$S$1115,KLBF.JK!$A$2:$G$725,7)</f>
        <v>3425</v>
      </c>
      <c r="R1129" s="32">
        <f>VLOOKUP($C$1115:$S$1115,KLBF.JK!$A$2:$G$725,7)</f>
        <v>3400</v>
      </c>
      <c r="S1129" s="32">
        <f>VLOOKUP($C$1115:$S$1115,KLBF.JK!$A$2:$G$725,7)</f>
        <v>3400</v>
      </c>
      <c r="T1129" s="4"/>
      <c r="U1129" s="4"/>
      <c r="V1129" s="4"/>
      <c r="W1129" s="4"/>
      <c r="X1129" s="4"/>
      <c r="Y1129" s="4"/>
    </row>
    <row r="1130" spans="2:25" x14ac:dyDescent="0.2">
      <c r="B1130" s="11" t="str">
        <v>KOIN.JK</v>
      </c>
      <c r="C1130" s="32">
        <f>VLOOKUP($C$1115:$S$1115,KOIN.JK!$A$2:$G$725,7)</f>
        <v>255</v>
      </c>
      <c r="D1130" s="32">
        <f>VLOOKUP($C$1115:$S$1115,KOIN.JK!$A$2:$G$725,7)</f>
        <v>250</v>
      </c>
      <c r="E1130" s="32">
        <f>VLOOKUP($C$1115:$S$1115,KOIN.JK!$A$2:$G$725,7)</f>
        <v>230</v>
      </c>
      <c r="F1130" s="32">
        <f>VLOOKUP($C$1115:$S$1115,KOIN.JK!$A$2:$G$725,7)</f>
        <v>117</v>
      </c>
      <c r="G1130" s="32">
        <f>VLOOKUP($C$1115:$S$1115,KOIN.JK!$A$2:$G$725,7)</f>
        <v>178</v>
      </c>
      <c r="H1130" s="32">
        <f>VLOOKUP($C$1115:$S$1115,KOIN.JK!$A$2:$G$725,7)</f>
        <v>154</v>
      </c>
      <c r="I1130" s="32">
        <f>VLOOKUP($C$1115:$S$1115,KOIN.JK!$A$2:$G$725,7)</f>
        <v>158</v>
      </c>
      <c r="J1130" s="32">
        <f>VLOOKUP($C$1115:$S$1115,KOIN.JK!$A$2:$G$725,7)</f>
        <v>183</v>
      </c>
      <c r="K1130" s="32">
        <f>VLOOKUP($C$1115:$S$1115,KOIN.JK!$A$2:$G$725,7)</f>
        <v>180</v>
      </c>
      <c r="L1130" s="32">
        <f>VLOOKUP($C$1115:$S$1115,KOIN.JK!$A$2:$G$725,7)</f>
        <v>184</v>
      </c>
      <c r="M1130" s="32">
        <f>VLOOKUP($C$1115:$S$1115,KOIN.JK!$A$2:$G$725,7)</f>
        <v>180</v>
      </c>
      <c r="N1130" s="32">
        <f>VLOOKUP($C$1115:$S$1115,KOIN.JK!$A$2:$G$725,7)</f>
        <v>151</v>
      </c>
      <c r="O1130" s="32">
        <f>VLOOKUP($C$1115:$S$1115,KOIN.JK!$A$2:$G$725,7)</f>
        <v>156</v>
      </c>
      <c r="P1130" s="32">
        <f>VLOOKUP($C$1115:$S$1115,KOIN.JK!$A$2:$G$725,7)</f>
        <v>178</v>
      </c>
      <c r="Q1130" s="32">
        <f>VLOOKUP($C$1115:$S$1115,KOIN.JK!$A$2:$G$725,7)</f>
        <v>199</v>
      </c>
      <c r="R1130" s="32">
        <f>VLOOKUP($C$1115:$S$1115,KOIN.JK!$A$2:$G$725,7)</f>
        <v>250</v>
      </c>
      <c r="S1130" s="32">
        <f>VLOOKUP($C$1115:$S$1115,KOIN.JK!$A$2:$G$725,7)</f>
        <v>250</v>
      </c>
      <c r="T1130" s="4"/>
      <c r="U1130" s="4"/>
      <c r="V1130" s="4"/>
      <c r="W1130" s="4"/>
      <c r="X1130" s="4"/>
      <c r="Y1130" s="4"/>
    </row>
    <row r="1131" spans="2:25" x14ac:dyDescent="0.2">
      <c r="B1131" s="11" t="str">
        <v>KONI.JK</v>
      </c>
      <c r="C1131" s="32">
        <f>VLOOKUP($C$1115:$S$1115,KONI.JK!$A$2:$G$725,7)</f>
        <v>200</v>
      </c>
      <c r="D1131" s="32">
        <f>VLOOKUP($C$1115:$S$1115,KONI.JK!$A$2:$G$725,7)</f>
        <v>192</v>
      </c>
      <c r="E1131" s="32">
        <f>VLOOKUP($C$1115:$S$1115,KONI.JK!$A$2:$G$725,7)</f>
        <v>205</v>
      </c>
      <c r="F1131" s="32">
        <f>VLOOKUP($C$1115:$S$1115,KONI.JK!$A$2:$G$725,7)</f>
        <v>195</v>
      </c>
      <c r="G1131" s="32">
        <f>VLOOKUP($C$1115:$S$1115,KONI.JK!$A$2:$G$725,7)</f>
        <v>185</v>
      </c>
      <c r="H1131" s="32">
        <f>VLOOKUP($C$1115:$S$1115,KONI.JK!$A$2:$G$725,7)</f>
        <v>165</v>
      </c>
      <c r="I1131" s="32">
        <f>VLOOKUP($C$1115:$S$1115,KONI.JK!$A$2:$G$725,7)</f>
        <v>186</v>
      </c>
      <c r="J1131" s="32">
        <f>VLOOKUP($C$1115:$S$1115,KONI.JK!$A$2:$G$725,7)</f>
        <v>165</v>
      </c>
      <c r="K1131" s="32">
        <f>VLOOKUP($C$1115:$S$1115,KONI.JK!$A$2:$G$725,7)</f>
        <v>225</v>
      </c>
      <c r="L1131" s="32">
        <f>VLOOKUP($C$1115:$S$1115,KONI.JK!$A$2:$G$725,7)</f>
        <v>150</v>
      </c>
      <c r="M1131" s="32">
        <f>VLOOKUP($C$1115:$S$1115,KONI.JK!$A$2:$G$725,7)</f>
        <v>190</v>
      </c>
      <c r="N1131" s="32">
        <f>VLOOKUP($C$1115:$S$1115,KONI.JK!$A$2:$G$725,7)</f>
        <v>220</v>
      </c>
      <c r="O1131" s="32">
        <f>VLOOKUP($C$1115:$S$1115,KONI.JK!$A$2:$G$725,7)</f>
        <v>200</v>
      </c>
      <c r="P1131" s="32">
        <f>VLOOKUP($C$1115:$S$1115,KONI.JK!$A$2:$G$725,7)</f>
        <v>200</v>
      </c>
      <c r="Q1131" s="32">
        <f>VLOOKUP($C$1115:$S$1115,KONI.JK!$A$2:$G$725,7)</f>
        <v>190</v>
      </c>
      <c r="R1131" s="32">
        <f>VLOOKUP($C$1115:$S$1115,KONI.JK!$A$2:$G$725,7)</f>
        <v>185</v>
      </c>
      <c r="S1131" s="32">
        <f>VLOOKUP($C$1115:$S$1115,KONI.JK!$A$2:$G$725,7)</f>
        <v>185</v>
      </c>
      <c r="T1131" s="4"/>
      <c r="U1131" s="4"/>
      <c r="V1131" s="4"/>
      <c r="W1131" s="4"/>
      <c r="X1131" s="4"/>
      <c r="Y1131" s="4"/>
    </row>
    <row r="1132" spans="2:25" x14ac:dyDescent="0.2">
      <c r="B1132" s="11" t="str">
        <v>KPIG.JK</v>
      </c>
      <c r="C1132" s="32">
        <f>VLOOKUP($C$1115:$S$1115,KPIG.JK!$A$2:$G$725,7)</f>
        <v>690</v>
      </c>
      <c r="D1132" s="32">
        <f>VLOOKUP($C$1115:$S$1115,KPIG.JK!$A$2:$G$725,7)</f>
        <v>650</v>
      </c>
      <c r="E1132" s="32">
        <f>VLOOKUP($C$1115:$S$1115,KPIG.JK!$A$2:$G$725,7)</f>
        <v>700</v>
      </c>
      <c r="F1132" s="32">
        <f>VLOOKUP($C$1115:$S$1115,KPIG.JK!$A$2:$G$725,7)</f>
        <v>630</v>
      </c>
      <c r="G1132" s="32">
        <f>VLOOKUP($C$1115:$S$1115,KPIG.JK!$A$2:$G$725,7)</f>
        <v>660</v>
      </c>
      <c r="H1132" s="32">
        <f>VLOOKUP($C$1115:$S$1115,KPIG.JK!$A$2:$G$725,7)</f>
        <v>670</v>
      </c>
      <c r="I1132" s="32">
        <f>VLOOKUP($C$1115:$S$1115,KPIG.JK!$A$2:$G$725,7)</f>
        <v>750</v>
      </c>
      <c r="J1132" s="32">
        <f>VLOOKUP($C$1115:$S$1115,KPIG.JK!$A$2:$G$725,7)</f>
        <v>700</v>
      </c>
      <c r="K1132" s="32">
        <f>VLOOKUP($C$1115:$S$1115,KPIG.JK!$A$2:$G$725,7)</f>
        <v>700</v>
      </c>
      <c r="L1132" s="32">
        <f>VLOOKUP($C$1115:$S$1115,KPIG.JK!$A$2:$G$725,7)</f>
        <v>680</v>
      </c>
      <c r="M1132" s="32">
        <f>VLOOKUP($C$1115:$S$1115,KPIG.JK!$A$2:$G$725,7)</f>
        <v>690</v>
      </c>
      <c r="N1132" s="32">
        <f>VLOOKUP($C$1115:$S$1115,KPIG.JK!$A$2:$G$725,7)</f>
        <v>650</v>
      </c>
      <c r="O1132" s="32">
        <f>VLOOKUP($C$1115:$S$1115,KPIG.JK!$A$2:$G$725,7)</f>
        <v>690</v>
      </c>
      <c r="P1132" s="32">
        <f>VLOOKUP($C$1115:$S$1115,KPIG.JK!$A$2:$G$725,7)</f>
        <v>650</v>
      </c>
      <c r="Q1132" s="32">
        <f>VLOOKUP($C$1115:$S$1115,KPIG.JK!$A$2:$G$725,7)</f>
        <v>650</v>
      </c>
      <c r="R1132" s="32">
        <f>VLOOKUP($C$1115:$S$1115,KPIG.JK!$A$2:$G$725,7)</f>
        <v>650</v>
      </c>
      <c r="S1132" s="32">
        <f>VLOOKUP($C$1115:$S$1115,KPIG.JK!$A$2:$G$725,7)</f>
        <v>650</v>
      </c>
      <c r="T1132" s="4"/>
      <c r="U1132" s="4"/>
      <c r="V1132" s="4"/>
      <c r="W1132" s="4"/>
      <c r="X1132" s="4"/>
      <c r="Y1132" s="4"/>
    </row>
    <row r="1133" spans="2:25" x14ac:dyDescent="0.2">
      <c r="B1133" s="11" t="str">
        <v>KREN.JK</v>
      </c>
      <c r="C1133" s="32">
        <f>VLOOKUP($C$1115:$S$1115,KREN.JK!$A$2:$G$725,7)</f>
        <v>750</v>
      </c>
      <c r="D1133" s="32">
        <f>VLOOKUP($C$1115:$S$1115,KREN.JK!$A$2:$G$725,7)</f>
        <v>750</v>
      </c>
      <c r="E1133" s="32">
        <f>VLOOKUP($C$1115:$S$1115,KREN.JK!$A$2:$G$725,7)</f>
        <v>720</v>
      </c>
      <c r="F1133" s="32">
        <f>VLOOKUP($C$1115:$S$1115,KREN.JK!$A$2:$G$725,7)</f>
        <v>600</v>
      </c>
      <c r="G1133" s="32">
        <f>VLOOKUP($C$1115:$S$1115,KREN.JK!$A$2:$G$725,7)</f>
        <v>580</v>
      </c>
      <c r="H1133" s="32">
        <f>VLOOKUP($C$1115:$S$1115,KREN.JK!$A$2:$G$725,7)</f>
        <v>600</v>
      </c>
      <c r="I1133" s="32">
        <f>VLOOKUP($C$1115:$S$1115,KREN.JK!$A$2:$G$725,7)</f>
        <v>730</v>
      </c>
      <c r="J1133" s="32">
        <f>VLOOKUP($C$1115:$S$1115,KREN.JK!$A$2:$G$725,7)</f>
        <v>720</v>
      </c>
      <c r="K1133" s="32">
        <f>VLOOKUP($C$1115:$S$1115,KREN.JK!$A$2:$G$725,7)</f>
        <v>720</v>
      </c>
      <c r="L1133" s="32">
        <f>VLOOKUP($C$1115:$S$1115,KREN.JK!$A$2:$G$725,7)</f>
        <v>720</v>
      </c>
      <c r="M1133" s="32">
        <f>VLOOKUP($C$1115:$S$1115,KREN.JK!$A$2:$G$725,7)</f>
        <v>750</v>
      </c>
      <c r="N1133" s="32">
        <f>VLOOKUP($C$1115:$S$1115,KREN.JK!$A$2:$G$725,7)</f>
        <v>690</v>
      </c>
      <c r="O1133" s="32">
        <f>VLOOKUP($C$1115:$S$1115,KREN.JK!$A$2:$G$725,7)</f>
        <v>720</v>
      </c>
      <c r="P1133" s="32">
        <f>VLOOKUP($C$1115:$S$1115,KREN.JK!$A$2:$G$725,7)</f>
        <v>700</v>
      </c>
      <c r="Q1133" s="32">
        <f>VLOOKUP($C$1115:$S$1115,KREN.JK!$A$2:$G$725,7)</f>
        <v>690</v>
      </c>
      <c r="R1133" s="32">
        <f>VLOOKUP($C$1115:$S$1115,KREN.JK!$A$2:$G$725,7)</f>
        <v>690</v>
      </c>
      <c r="S1133" s="32">
        <f>VLOOKUP($C$1115:$S$1115,KREN.JK!$A$2:$G$725,7)</f>
        <v>690</v>
      </c>
      <c r="T1133" s="4"/>
      <c r="U1133" s="4"/>
      <c r="V1133" s="4"/>
      <c r="W1133" s="4"/>
      <c r="X1133" s="4"/>
      <c r="Y1133" s="4"/>
    </row>
    <row r="1134" spans="2:25" x14ac:dyDescent="0.2">
      <c r="B1134" s="11" t="str">
        <v>LAMI.JK</v>
      </c>
      <c r="C1134" s="32">
        <f>VLOOKUP($C$1115:$S$1115,LAMI.JK!$A$2:$G$725,7)</f>
        <v>200</v>
      </c>
      <c r="D1134" s="32">
        <f>VLOOKUP($C$1115:$S$1115,LAMI.JK!$A$2:$G$725,7)</f>
        <v>200</v>
      </c>
      <c r="E1134" s="32">
        <f>VLOOKUP($C$1115:$S$1115,LAMI.JK!$A$2:$G$725,7)</f>
        <v>198</v>
      </c>
      <c r="F1134" s="32">
        <f>VLOOKUP($C$1115:$S$1115,LAMI.JK!$A$2:$G$725,7)</f>
        <v>180</v>
      </c>
      <c r="G1134" s="32">
        <f>VLOOKUP($C$1115:$S$1115,LAMI.JK!$A$2:$G$725,7)</f>
        <v>173</v>
      </c>
      <c r="H1134" s="32">
        <f>VLOOKUP($C$1115:$S$1115,LAMI.JK!$A$2:$G$725,7)</f>
        <v>163</v>
      </c>
      <c r="I1134" s="32">
        <f>VLOOKUP($C$1115:$S$1115,LAMI.JK!$A$2:$G$725,7)</f>
        <v>167</v>
      </c>
      <c r="J1134" s="32">
        <f>VLOOKUP($C$1115:$S$1115,LAMI.JK!$A$2:$G$725,7)</f>
        <v>168</v>
      </c>
      <c r="K1134" s="32">
        <f>VLOOKUP($C$1115:$S$1115,LAMI.JK!$A$2:$G$725,7)</f>
        <v>183</v>
      </c>
      <c r="L1134" s="32">
        <f>VLOOKUP($C$1115:$S$1115,LAMI.JK!$A$2:$G$725,7)</f>
        <v>168</v>
      </c>
      <c r="M1134" s="32">
        <f>VLOOKUP($C$1115:$S$1115,LAMI.JK!$A$2:$G$725,7)</f>
        <v>197</v>
      </c>
      <c r="N1134" s="32">
        <f>VLOOKUP($C$1115:$S$1115,LAMI.JK!$A$2:$G$725,7)</f>
        <v>176</v>
      </c>
      <c r="O1134" s="32">
        <f>VLOOKUP($C$1115:$S$1115,LAMI.JK!$A$2:$G$725,7)</f>
        <v>172</v>
      </c>
      <c r="P1134" s="32">
        <f>VLOOKUP($C$1115:$S$1115,LAMI.JK!$A$2:$G$725,7)</f>
        <v>172</v>
      </c>
      <c r="Q1134" s="32">
        <f>VLOOKUP($C$1115:$S$1115,LAMI.JK!$A$2:$G$725,7)</f>
        <v>205</v>
      </c>
      <c r="R1134" s="32">
        <f>VLOOKUP($C$1115:$S$1115,LAMI.JK!$A$2:$G$725,7)</f>
        <v>225</v>
      </c>
      <c r="S1134" s="32">
        <f>VLOOKUP($C$1115:$S$1115,LAMI.JK!$A$2:$G$725,7)</f>
        <v>225</v>
      </c>
      <c r="T1134" s="4"/>
      <c r="U1134" s="4"/>
      <c r="V1134" s="4"/>
      <c r="W1134" s="4"/>
      <c r="X1134" s="4"/>
      <c r="Y1134" s="4"/>
    </row>
    <row r="1135" spans="2:25" x14ac:dyDescent="0.2">
      <c r="B1135" s="11" t="str">
        <v>LAPD.JK</v>
      </c>
      <c r="C1135" s="32">
        <f>VLOOKUP($C$1115:$S$1115,LAPD.JK!$A$2:$G$725,7)</f>
        <v>190</v>
      </c>
      <c r="D1135" s="32">
        <f>VLOOKUP($C$1115:$S$1115,LAPD.JK!$A$2:$G$725,7)</f>
        <v>119</v>
      </c>
      <c r="E1135" s="32">
        <f>VLOOKUP($C$1115:$S$1115,LAPD.JK!$A$2:$G$725,7)</f>
        <v>119</v>
      </c>
      <c r="F1135" s="32">
        <f>VLOOKUP($C$1115:$S$1115,LAPD.JK!$A$2:$G$725,7)</f>
        <v>119</v>
      </c>
      <c r="G1135" s="32">
        <f>VLOOKUP($C$1115:$S$1115,LAPD.JK!$A$2:$G$725,7)</f>
        <v>121</v>
      </c>
      <c r="H1135" s="32">
        <f>VLOOKUP($C$1115:$S$1115,LAPD.JK!$A$2:$G$725,7)</f>
        <v>120</v>
      </c>
      <c r="I1135" s="32">
        <f>VLOOKUP($C$1115:$S$1115,LAPD.JK!$A$2:$G$725,7)</f>
        <v>119</v>
      </c>
      <c r="J1135" s="32">
        <f>VLOOKUP($C$1115:$S$1115,LAPD.JK!$A$2:$G$725,7)</f>
        <v>190</v>
      </c>
      <c r="K1135" s="32">
        <f>VLOOKUP($C$1115:$S$1115,LAPD.JK!$A$2:$G$725,7)</f>
        <v>119</v>
      </c>
      <c r="L1135" s="32">
        <f>VLOOKUP($C$1115:$S$1115,LAPD.JK!$A$2:$G$725,7)</f>
        <v>195</v>
      </c>
      <c r="M1135" s="32">
        <f>VLOOKUP($C$1115:$S$1115,LAPD.JK!$A$2:$G$725,7)</f>
        <v>198</v>
      </c>
      <c r="N1135" s="32">
        <f>VLOOKUP($C$1115:$S$1115,LAPD.JK!$A$2:$G$725,7)</f>
        <v>182</v>
      </c>
      <c r="O1135" s="32">
        <f>VLOOKUP($C$1115:$S$1115,LAPD.JK!$A$2:$G$725,7)</f>
        <v>199</v>
      </c>
      <c r="P1135" s="32">
        <f>VLOOKUP($C$1115:$S$1115,LAPD.JK!$A$2:$G$725,7)</f>
        <v>193</v>
      </c>
      <c r="Q1135" s="32">
        <f>VLOOKUP($C$1115:$S$1115,LAPD.JK!$A$2:$G$725,7)</f>
        <v>200</v>
      </c>
      <c r="R1135" s="32">
        <f>VLOOKUP($C$1115:$S$1115,LAPD.JK!$A$2:$G$725,7)</f>
        <v>200</v>
      </c>
      <c r="S1135" s="32">
        <f>VLOOKUP($C$1115:$S$1115,LAPD.JK!$A$2:$G$725,7)</f>
        <v>200</v>
      </c>
      <c r="T1135" s="4"/>
      <c r="U1135" s="4"/>
      <c r="V1135" s="4"/>
      <c r="W1135" s="4"/>
      <c r="X1135" s="4"/>
      <c r="Y1135" s="4"/>
    </row>
    <row r="1136" spans="2:25" x14ac:dyDescent="0.2">
      <c r="B1136" s="11" t="str">
        <v>LCGP.JK</v>
      </c>
      <c r="C1136" s="32">
        <f>VLOOKUP($C$1115:$S$1115,LCGP.JK!$A$2:$G$725,7)</f>
        <v>50</v>
      </c>
      <c r="D1136" s="32">
        <f>VLOOKUP($C$1115:$S$1115,LCGP.JK!$A$2:$G$725,7)</f>
        <v>50</v>
      </c>
      <c r="E1136" s="32">
        <f>VLOOKUP($C$1115:$S$1115,LCGP.JK!$A$2:$G$725,7)</f>
        <v>50</v>
      </c>
      <c r="F1136" s="32">
        <f>VLOOKUP($C$1115:$S$1115,LCGP.JK!$A$2:$G$725,7)</f>
        <v>50</v>
      </c>
      <c r="G1136" s="32">
        <f>VLOOKUP($C$1115:$S$1115,LCGP.JK!$A$2:$G$725,7)</f>
        <v>50</v>
      </c>
      <c r="H1136" s="32">
        <f>VLOOKUP($C$1115:$S$1115,LCGP.JK!$A$2:$G$725,7)</f>
        <v>50</v>
      </c>
      <c r="I1136" s="32">
        <f>VLOOKUP($C$1115:$S$1115,LCGP.JK!$A$2:$G$725,7)</f>
        <v>50</v>
      </c>
      <c r="J1136" s="32">
        <f>VLOOKUP($C$1115:$S$1115,LCGP.JK!$A$2:$G$725,7)</f>
        <v>50</v>
      </c>
      <c r="K1136" s="32">
        <f>VLOOKUP($C$1115:$S$1115,LCGP.JK!$A$2:$G$725,7)</f>
        <v>50</v>
      </c>
      <c r="L1136" s="32">
        <f>VLOOKUP($C$1115:$S$1115,LCGP.JK!$A$2:$G$725,7)</f>
        <v>50</v>
      </c>
      <c r="M1136" s="32">
        <f>VLOOKUP($C$1115:$S$1115,LCGP.JK!$A$2:$G$725,7)</f>
        <v>50</v>
      </c>
      <c r="N1136" s="32">
        <f>VLOOKUP($C$1115:$S$1115,LCGP.JK!$A$2:$G$725,7)</f>
        <v>50</v>
      </c>
      <c r="O1136" s="32">
        <f>VLOOKUP($C$1115:$S$1115,LCGP.JK!$A$2:$G$725,7)</f>
        <v>50</v>
      </c>
      <c r="P1136" s="32">
        <f>VLOOKUP($C$1115:$S$1115,LCGP.JK!$A$2:$G$725,7)</f>
        <v>50</v>
      </c>
      <c r="Q1136" s="32">
        <f>VLOOKUP($C$1115:$S$1115,LCGP.JK!$A$2:$G$725,7)</f>
        <v>53</v>
      </c>
      <c r="R1136" s="32">
        <f>VLOOKUP($C$1115:$S$1115,LCGP.JK!$A$2:$G$725,7)</f>
        <v>54</v>
      </c>
      <c r="S1136" s="32">
        <f>VLOOKUP($C$1115:$S$1115,LCGP.JK!$A$2:$G$725,7)</f>
        <v>54</v>
      </c>
      <c r="T1136" s="4"/>
      <c r="U1136" s="4"/>
      <c r="V1136" s="4"/>
      <c r="W1136" s="4"/>
      <c r="X1136" s="4"/>
      <c r="Y1136" s="4"/>
    </row>
    <row r="1137" spans="2:25" x14ac:dyDescent="0.2">
      <c r="B1137" s="11" t="str">
        <v>LION.JK</v>
      </c>
      <c r="C1137" s="32">
        <f>VLOOKUP($C$1115:$S$1115,LION.JK!$A$2:$G$725,7)</f>
        <v>5000</v>
      </c>
      <c r="D1137" s="32">
        <f>VLOOKUP($C$1115:$S$1115,LION.JK!$A$2:$G$725,7)</f>
        <v>5100</v>
      </c>
      <c r="E1137" s="32">
        <f>VLOOKUP($C$1115:$S$1115,LION.JK!$A$2:$G$725,7)</f>
        <v>5000</v>
      </c>
      <c r="F1137" s="32">
        <f>VLOOKUP($C$1115:$S$1115,LION.JK!$A$2:$G$725,7)</f>
        <v>5850</v>
      </c>
      <c r="G1137" s="32">
        <f>VLOOKUP($C$1115:$S$1115,LION.JK!$A$2:$G$725,7)</f>
        <v>6300</v>
      </c>
      <c r="H1137" s="32">
        <f>VLOOKUP($C$1115:$S$1115,LION.JK!$A$2:$G$725,7)</f>
        <v>4200</v>
      </c>
      <c r="I1137" s="32">
        <f>VLOOKUP($C$1115:$S$1115,LION.JK!$A$2:$G$725,7)</f>
        <v>4500</v>
      </c>
      <c r="J1137" s="32">
        <f>VLOOKUP($C$1115:$S$1115,LION.JK!$A$2:$G$725,7)</f>
        <v>5000</v>
      </c>
      <c r="K1137" s="32">
        <f>VLOOKUP($C$1115:$S$1115,LION.JK!$A$2:$G$725,7)</f>
        <v>4425</v>
      </c>
      <c r="L1137" s="32">
        <f>VLOOKUP($C$1115:$S$1115,LION.JK!$A$2:$G$725,7)</f>
        <v>4800</v>
      </c>
      <c r="M1137" s="32">
        <f>VLOOKUP($C$1115:$S$1115,LION.JK!$A$2:$G$725,7)</f>
        <v>4500</v>
      </c>
      <c r="N1137" s="32">
        <f>VLOOKUP($C$1115:$S$1115,LION.JK!$A$2:$G$725,7)</f>
        <v>4250</v>
      </c>
      <c r="O1137" s="32">
        <f>VLOOKUP($C$1115:$S$1115,LION.JK!$A$2:$G$725,7)</f>
        <v>4250</v>
      </c>
      <c r="P1137" s="32">
        <f>VLOOKUP($C$1115:$S$1115,LION.JK!$A$2:$G$725,7)</f>
        <v>4250</v>
      </c>
      <c r="Q1137" s="32">
        <f>VLOOKUP($C$1115:$S$1115,LION.JK!$A$2:$G$725,7)</f>
        <v>4600</v>
      </c>
      <c r="R1137" s="32">
        <f>VLOOKUP($C$1115:$S$1115,LION.JK!$A$2:$G$725,7)</f>
        <v>4500</v>
      </c>
      <c r="S1137" s="32">
        <f>VLOOKUP($C$1115:$S$1115,LION.JK!$A$2:$G$725,7)</f>
        <v>4500</v>
      </c>
      <c r="T1137" s="4"/>
      <c r="U1137" s="4"/>
      <c r="V1137" s="4"/>
      <c r="W1137" s="4"/>
      <c r="X1137" s="4"/>
      <c r="Y1137" s="4"/>
    </row>
    <row r="1138" spans="2:25" x14ac:dyDescent="0.2">
      <c r="B1138" s="11" t="str">
        <v>LMAS.JK</v>
      </c>
      <c r="C1138" s="33">
        <f>VLOOKUP($C$1115:$S$1115,LMAS.JK!$A$2:$G$725,7)</f>
        <v>50</v>
      </c>
      <c r="D1138" s="33">
        <f>VLOOKUP($C$1115:$S$1115,LMAS.JK!$A$2:$G$725,7)</f>
        <v>50</v>
      </c>
      <c r="E1138" s="33">
        <f>VLOOKUP($C$1115:$S$1115,LMAS.JK!$A$2:$G$725,7)</f>
        <v>50</v>
      </c>
      <c r="F1138" s="33">
        <f>VLOOKUP($C$1115:$S$1115,LMAS.JK!$A$2:$G$725,7)</f>
        <v>50</v>
      </c>
      <c r="G1138" s="33">
        <f>VLOOKUP($C$1115:$S$1115,LMAS.JK!$A$2:$G$725,7)</f>
        <v>50</v>
      </c>
      <c r="H1138" s="33">
        <f>VLOOKUP($C$1115:$S$1115,LMAS.JK!$A$2:$G$725,7)</f>
        <v>50</v>
      </c>
      <c r="I1138" s="33">
        <f>VLOOKUP($C$1115:$S$1115,LMAS.JK!$A$2:$G$725,7)</f>
        <v>50</v>
      </c>
      <c r="J1138" s="33">
        <f>VLOOKUP($C$1115:$S$1115,LMAS.JK!$A$2:$G$725,7)</f>
        <v>50</v>
      </c>
      <c r="K1138" s="33">
        <f>VLOOKUP($C$1115:$S$1115,LMAS.JK!$A$2:$G$725,7)</f>
        <v>50</v>
      </c>
      <c r="L1138" s="33">
        <f>VLOOKUP($C$1115:$S$1115,LMAS.JK!$A$2:$G$725,7)</f>
        <v>50</v>
      </c>
      <c r="M1138" s="33">
        <f>VLOOKUP($C$1115:$S$1115,LMAS.JK!$A$2:$G$725,7)</f>
        <v>50</v>
      </c>
      <c r="N1138" s="33">
        <f>VLOOKUP($C$1115:$S$1115,LMAS.JK!$A$2:$G$725,7)</f>
        <v>50</v>
      </c>
      <c r="O1138" s="33">
        <f>VLOOKUP($C$1115:$S$1115,LMAS.JK!$A$2:$G$725,7)</f>
        <v>50</v>
      </c>
      <c r="P1138" s="33">
        <f>VLOOKUP($C$1115:$S$1115,LMAS.JK!$A$2:$G$725,7)</f>
        <v>50</v>
      </c>
      <c r="Q1138" s="33">
        <f>VLOOKUP($C$1115:$S$1115,LMAS.JK!$A$2:$G$725,7)</f>
        <v>50</v>
      </c>
      <c r="R1138" s="33">
        <f>VLOOKUP($C$1115:$S$1115,LMAS.JK!$A$2:$G$725,7)</f>
        <v>50</v>
      </c>
      <c r="S1138" s="33">
        <f>VLOOKUP($C$1115:$S$1115,LMAS.JK!$A$2:$G$725,7)</f>
        <v>50</v>
      </c>
      <c r="T1138" s="4"/>
      <c r="U1138" s="4"/>
      <c r="V1138" s="4"/>
      <c r="W1138" s="4"/>
      <c r="X1138" s="4"/>
      <c r="Y1138" s="4"/>
    </row>
    <row r="1139" spans="2:25" x14ac:dyDescent="0.2"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</row>
    <row r="1140" spans="2:25" x14ac:dyDescent="0.2">
      <c r="B1140" s="1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</row>
    <row r="1141" spans="2:25" x14ac:dyDescent="0.2">
      <c r="B1141" s="31" t="s">
        <v>72</v>
      </c>
      <c r="D1141" s="35">
        <v>40798</v>
      </c>
      <c r="E1141" s="35">
        <v>40805</v>
      </c>
      <c r="F1141" s="35">
        <v>40812</v>
      </c>
      <c r="G1141" s="35">
        <v>40819</v>
      </c>
      <c r="H1141" s="35">
        <v>40826</v>
      </c>
      <c r="I1141" s="35">
        <v>40833</v>
      </c>
      <c r="J1141" s="35">
        <v>40840</v>
      </c>
      <c r="K1141" s="35">
        <v>40847</v>
      </c>
      <c r="L1141" s="35">
        <v>40854</v>
      </c>
      <c r="M1141" s="35">
        <v>40861</v>
      </c>
      <c r="N1141" s="35">
        <v>40868</v>
      </c>
      <c r="O1141" s="36">
        <v>40875</v>
      </c>
      <c r="P1141" s="36">
        <v>40882</v>
      </c>
      <c r="Q1141" s="36">
        <v>40889</v>
      </c>
      <c r="R1141" s="36">
        <v>40896</v>
      </c>
      <c r="S1141" s="36">
        <v>40903</v>
      </c>
      <c r="T1141" s="36"/>
      <c r="U1141" s="4"/>
      <c r="V1141" s="4"/>
      <c r="W1141" s="4"/>
      <c r="X1141" s="4"/>
      <c r="Y1141" s="4"/>
    </row>
    <row r="1142" spans="2:25" x14ac:dyDescent="0.2">
      <c r="B1142" s="11" t="str">
        <f t="array" ref="B1142:B1164">TRANSPOSE(C1:Y1)</f>
        <v>AALI.JK</v>
      </c>
      <c r="D1142" s="32">
        <f>VLOOKUP($D$1141:$S$1141,AALI.JK!$A$2:$G$725,7)</f>
        <v>21550</v>
      </c>
      <c r="E1142" s="32">
        <f>VLOOKUP($D$1141:$S$1141,AALI.JK!$A$2:$G$725,7)</f>
        <v>22000</v>
      </c>
      <c r="F1142" s="32">
        <f>VLOOKUP($D$1141:$S$1141,AALI.JK!$A$2:$G$725,7)</f>
        <v>18800</v>
      </c>
      <c r="G1142" s="32">
        <f>VLOOKUP($D$1141:$S$1141,AALI.JK!$A$2:$G$725,7)</f>
        <v>17300</v>
      </c>
      <c r="H1142" s="32">
        <f>VLOOKUP($D$1141:$S$1141,AALI.JK!$A$2:$G$725,7)</f>
        <v>16700</v>
      </c>
      <c r="I1142" s="32">
        <f>VLOOKUP($D$1141:$S$1141,AALI.JK!$A$2:$G$725,7)</f>
        <v>19550</v>
      </c>
      <c r="J1142" s="32">
        <f>VLOOKUP($D$1141:$S$1141,AALI.JK!$A$2:$G$725,7)</f>
        <v>19850</v>
      </c>
      <c r="K1142" s="32">
        <f>VLOOKUP($D$1141:$S$1141,AALI.JK!$A$2:$G$725,7)</f>
        <v>21450</v>
      </c>
      <c r="L1142" s="32">
        <f>VLOOKUP($D$1141:$S$1141,AALI.JK!$A$2:$G$725,7)</f>
        <v>21500</v>
      </c>
      <c r="M1142" s="32">
        <f>VLOOKUP($D$1141:$S$1141,AALI.JK!$A$2:$G$725,7)</f>
        <v>21950</v>
      </c>
      <c r="N1142" s="32">
        <f>VLOOKUP($D$1141:$S$1141,AALI.JK!$A$2:$G$725,7)</f>
        <v>21550</v>
      </c>
      <c r="O1142" s="32">
        <f>VLOOKUP($D$1141:$S$1141,AALI.JK!$A$2:$G$725,7)</f>
        <v>20900</v>
      </c>
      <c r="P1142" s="32">
        <f>VLOOKUP($D$1141:$S$1141,AALI.JK!$A$2:$G$725,7)</f>
        <v>22000</v>
      </c>
      <c r="Q1142" s="32">
        <f>VLOOKUP($D$1141:$S$1141,AALI.JK!$A$2:$G$725,7)</f>
        <v>21800</v>
      </c>
      <c r="R1142" s="32">
        <f>VLOOKUP($D$1141:$S$1141,AALI.JK!$A$2:$G$725,7)</f>
        <v>20600</v>
      </c>
      <c r="S1142" s="32">
        <f>VLOOKUP($D$1141:$S$1141,AALI.JK!$A$2:$G$725,7)</f>
        <v>20600</v>
      </c>
      <c r="T1142" s="4"/>
      <c r="U1142" s="4"/>
      <c r="V1142" s="4"/>
      <c r="W1142" s="4"/>
      <c r="X1142" s="4"/>
      <c r="Y1142" s="4"/>
    </row>
    <row r="1143" spans="2:25" x14ac:dyDescent="0.2">
      <c r="B1143" s="11" t="str">
        <v>ABDA.JK</v>
      </c>
      <c r="D1143" s="32">
        <f>VLOOKUP($D$1141:$S$1141,ABDA.JK!$A$2:$G$725,7)</f>
        <v>680</v>
      </c>
      <c r="E1143" s="32">
        <f>VLOOKUP($D$1141:$S$1141,ABDA.JK!$A$2:$G$725,7)</f>
        <v>660</v>
      </c>
      <c r="F1143" s="32">
        <f>VLOOKUP($D$1141:$S$1141,ABDA.JK!$A$2:$G$725,7)</f>
        <v>570</v>
      </c>
      <c r="G1143" s="32">
        <f>VLOOKUP($D$1141:$S$1141,ABDA.JK!$A$2:$G$725,7)</f>
        <v>560</v>
      </c>
      <c r="H1143" s="32">
        <f>VLOOKUP($D$1141:$S$1141,ABDA.JK!$A$2:$G$725,7)</f>
        <v>580</v>
      </c>
      <c r="I1143" s="32">
        <f>VLOOKUP($D$1141:$S$1141,ABDA.JK!$A$2:$G$725,7)</f>
        <v>670</v>
      </c>
      <c r="J1143" s="32">
        <f>VLOOKUP($D$1141:$S$1141,ABDA.JK!$A$2:$G$725,7)</f>
        <v>660</v>
      </c>
      <c r="K1143" s="32">
        <f>VLOOKUP($D$1141:$S$1141,ABDA.JK!$A$2:$G$725,7)</f>
        <v>670</v>
      </c>
      <c r="L1143" s="32">
        <f>VLOOKUP($D$1141:$S$1141,ABDA.JK!$A$2:$G$725,7)</f>
        <v>670</v>
      </c>
      <c r="M1143" s="32">
        <f>VLOOKUP($D$1141:$S$1141,ABDA.JK!$A$2:$G$725,7)</f>
        <v>720</v>
      </c>
      <c r="N1143" s="32">
        <f>VLOOKUP($D$1141:$S$1141,ABDA.JK!$A$2:$G$725,7)</f>
        <v>730</v>
      </c>
      <c r="O1143" s="32">
        <f>VLOOKUP($D$1141:$S$1141,ABDA.JK!$A$2:$G$725,7)</f>
        <v>700</v>
      </c>
      <c r="P1143" s="32">
        <f>VLOOKUP($D$1141:$S$1141,ABDA.JK!$A$2:$G$725,7)</f>
        <v>740</v>
      </c>
      <c r="Q1143" s="32">
        <f>VLOOKUP($D$1141:$S$1141,ABDA.JK!$A$2:$G$725,7)</f>
        <v>740</v>
      </c>
      <c r="R1143" s="32">
        <f>VLOOKUP($D$1141:$S$1141,ABDA.JK!$A$2:$G$725,7)</f>
        <v>710</v>
      </c>
      <c r="S1143" s="32">
        <f>VLOOKUP($D$1141:$S$1141,ABDA.JK!$A$2:$G$725,7)</f>
        <v>710</v>
      </c>
      <c r="T1143" s="4"/>
      <c r="U1143" s="4"/>
      <c r="V1143" s="4"/>
      <c r="W1143" s="4"/>
      <c r="X1143" s="4"/>
      <c r="Y1143" s="4"/>
    </row>
    <row r="1144" spans="2:25" x14ac:dyDescent="0.2">
      <c r="B1144" s="11" t="str">
        <v>ACES.JK</v>
      </c>
      <c r="D1144" s="32">
        <f>VLOOKUP($D$1141:$S$1141,ACES.JK!$A$2:$G$725,7)</f>
        <v>3250</v>
      </c>
      <c r="E1144" s="32">
        <f>VLOOKUP($D$1141:$S$1141,ACES.JK!$A$2:$G$725,7)</f>
        <v>3200</v>
      </c>
      <c r="F1144" s="32">
        <f>VLOOKUP($D$1141:$S$1141,ACES.JK!$A$2:$G$725,7)</f>
        <v>3100</v>
      </c>
      <c r="G1144" s="32">
        <f>VLOOKUP($D$1141:$S$1141,ACES.JK!$A$2:$G$725,7)</f>
        <v>3275</v>
      </c>
      <c r="H1144" s="32">
        <f>VLOOKUP($D$1141:$S$1141,ACES.JK!$A$2:$G$725,7)</f>
        <v>3400</v>
      </c>
      <c r="I1144" s="32">
        <f>VLOOKUP($D$1141:$S$1141,ACES.JK!$A$2:$G$725,7)</f>
        <v>3425</v>
      </c>
      <c r="J1144" s="32">
        <f>VLOOKUP($D$1141:$S$1141,ACES.JK!$A$2:$G$725,7)</f>
        <v>3400</v>
      </c>
      <c r="K1144" s="32">
        <f>VLOOKUP($D$1141:$S$1141,ACES.JK!$A$2:$G$725,7)</f>
        <v>3375</v>
      </c>
      <c r="L1144" s="32">
        <f>VLOOKUP($D$1141:$S$1141,ACES.JK!$A$2:$G$725,7)</f>
        <v>3450</v>
      </c>
      <c r="M1144" s="32">
        <f>VLOOKUP($D$1141:$S$1141,ACES.JK!$A$2:$G$725,7)</f>
        <v>3625</v>
      </c>
      <c r="N1144" s="32">
        <f>VLOOKUP($D$1141:$S$1141,ACES.JK!$A$2:$G$725,7)</f>
        <v>3825</v>
      </c>
      <c r="O1144" s="32">
        <f>VLOOKUP($D$1141:$S$1141,ACES.JK!$A$2:$G$725,7)</f>
        <v>3800</v>
      </c>
      <c r="P1144" s="32">
        <f>VLOOKUP($D$1141:$S$1141,ACES.JK!$A$2:$G$725,7)</f>
        <v>3800</v>
      </c>
      <c r="Q1144" s="32">
        <f>VLOOKUP($D$1141:$S$1141,ACES.JK!$A$2:$G$725,7)</f>
        <v>3900</v>
      </c>
      <c r="R1144" s="32">
        <f>VLOOKUP($D$1141:$S$1141,ACES.JK!$A$2:$G$725,7)</f>
        <v>3900</v>
      </c>
      <c r="S1144" s="32">
        <f>VLOOKUP($D$1141:$S$1141,ACES.JK!$A$2:$G$725,7)</f>
        <v>3900</v>
      </c>
      <c r="T1144" s="4"/>
      <c r="U1144" s="4"/>
      <c r="V1144" s="4"/>
      <c r="W1144" s="4"/>
      <c r="X1144" s="4"/>
      <c r="Y1144" s="4"/>
    </row>
    <row r="1145" spans="2:25" x14ac:dyDescent="0.2">
      <c r="B1145" s="11" t="str">
        <v>ADES.JK</v>
      </c>
      <c r="D1145" s="32">
        <f>VLOOKUP($D$1141:$S$1141,ADES.JK!$A$2:$G$725,7)</f>
        <v>1250</v>
      </c>
      <c r="E1145" s="32">
        <f>VLOOKUP($D$1141:$S$1141,ADES.JK!$A$2:$G$725,7)</f>
        <v>1210</v>
      </c>
      <c r="F1145" s="32">
        <f>VLOOKUP($D$1141:$S$1141,ADES.JK!$A$2:$G$725,7)</f>
        <v>990</v>
      </c>
      <c r="G1145" s="32">
        <f>VLOOKUP($D$1141:$S$1141,ADES.JK!$A$2:$G$725,7)</f>
        <v>950</v>
      </c>
      <c r="H1145" s="32">
        <f>VLOOKUP($D$1141:$S$1141,ADES.JK!$A$2:$G$725,7)</f>
        <v>990</v>
      </c>
      <c r="I1145" s="32">
        <f>VLOOKUP($D$1141:$S$1141,ADES.JK!$A$2:$G$725,7)</f>
        <v>1020</v>
      </c>
      <c r="J1145" s="32">
        <f>VLOOKUP($D$1141:$S$1141,ADES.JK!$A$2:$G$725,7)</f>
        <v>1030</v>
      </c>
      <c r="K1145" s="32">
        <f>VLOOKUP($D$1141:$S$1141,ADES.JK!$A$2:$G$725,7)</f>
        <v>1070</v>
      </c>
      <c r="L1145" s="32">
        <f>VLOOKUP($D$1141:$S$1141,ADES.JK!$A$2:$G$725,7)</f>
        <v>1000</v>
      </c>
      <c r="M1145" s="32">
        <f>VLOOKUP($D$1141:$S$1141,ADES.JK!$A$2:$G$725,7)</f>
        <v>1010</v>
      </c>
      <c r="N1145" s="32">
        <f>VLOOKUP($D$1141:$S$1141,ADES.JK!$A$2:$G$725,7)</f>
        <v>1000</v>
      </c>
      <c r="O1145" s="32">
        <f>VLOOKUP($D$1141:$S$1141,ADES.JK!$A$2:$G$725,7)</f>
        <v>1000</v>
      </c>
      <c r="P1145" s="32">
        <f>VLOOKUP($D$1141:$S$1141,ADES.JK!$A$2:$G$725,7)</f>
        <v>1070</v>
      </c>
      <c r="Q1145" s="32">
        <f>VLOOKUP($D$1141:$S$1141,ADES.JK!$A$2:$G$725,7)</f>
        <v>1030</v>
      </c>
      <c r="R1145" s="32">
        <f>VLOOKUP($D$1141:$S$1141,ADES.JK!$A$2:$G$725,7)</f>
        <v>1000</v>
      </c>
      <c r="S1145" s="32">
        <f>VLOOKUP($D$1141:$S$1141,ADES.JK!$A$2:$G$725,7)</f>
        <v>1000</v>
      </c>
      <c r="T1145" s="4"/>
      <c r="U1145" s="4"/>
      <c r="V1145" s="4"/>
      <c r="W1145" s="4"/>
      <c r="X1145" s="4"/>
      <c r="Y1145" s="4"/>
    </row>
    <row r="1146" spans="2:25" x14ac:dyDescent="0.2">
      <c r="B1146" s="11" t="str">
        <v>ADHI.JK</v>
      </c>
      <c r="D1146" s="4">
        <f>VLOOKUP($D$1141:$S$1141,ADHI.JK!$A$2:$G$725,7)</f>
        <v>570</v>
      </c>
      <c r="E1146" s="4">
        <f>VLOOKUP($D$1141:$S$1141,ADHI.JK!$A$2:$G$725,7)</f>
        <v>580</v>
      </c>
      <c r="F1146" s="4">
        <f>VLOOKUP($D$1141:$S$1141,ADHI.JK!$A$2:$G$725,7)</f>
        <v>465</v>
      </c>
      <c r="G1146" s="4">
        <f>VLOOKUP($D$1141:$S$1141,ADHI.JK!$A$2:$G$725,7)</f>
        <v>480</v>
      </c>
      <c r="H1146" s="4">
        <f>VLOOKUP($D$1141:$S$1141,ADHI.JK!$A$2:$G$725,7)</f>
        <v>485</v>
      </c>
      <c r="I1146" s="4">
        <f>VLOOKUP($D$1141:$S$1141,ADHI.JK!$A$2:$G$725,7)</f>
        <v>560</v>
      </c>
      <c r="J1146" s="4">
        <f>VLOOKUP($D$1141:$S$1141,ADHI.JK!$A$2:$G$725,7)</f>
        <v>510</v>
      </c>
      <c r="K1146" s="4">
        <f>VLOOKUP($D$1141:$S$1141,ADHI.JK!$A$2:$G$725,7)</f>
        <v>530</v>
      </c>
      <c r="L1146" s="4">
        <f>VLOOKUP($D$1141:$S$1141,ADHI.JK!$A$2:$G$725,7)</f>
        <v>485</v>
      </c>
      <c r="M1146" s="4">
        <f>VLOOKUP($D$1141:$S$1141,ADHI.JK!$A$2:$G$725,7)</f>
        <v>495</v>
      </c>
      <c r="N1146" s="4">
        <f>VLOOKUP($D$1141:$S$1141,ADHI.JK!$A$2:$G$725,7)</f>
        <v>475</v>
      </c>
      <c r="O1146" s="4">
        <f>VLOOKUP($D$1141:$S$1141,ADHI.JK!$A$2:$G$725,7)</f>
        <v>460</v>
      </c>
      <c r="P1146" s="4">
        <f>VLOOKUP($D$1141:$S$1141,ADHI.JK!$A$2:$G$725,7)</f>
        <v>450</v>
      </c>
      <c r="Q1146" s="4">
        <f>VLOOKUP($D$1141:$S$1141,ADHI.JK!$A$2:$G$725,7)</f>
        <v>550</v>
      </c>
      <c r="R1146" s="4">
        <f>VLOOKUP($D$1141:$S$1141,ADHI.JK!$A$2:$G$725,7)</f>
        <v>580</v>
      </c>
      <c r="S1146" s="4">
        <f>VLOOKUP($D$1141:$S$1141,ADHI.JK!$A$2:$G$725,7)</f>
        <v>580</v>
      </c>
      <c r="T1146" s="4"/>
      <c r="U1146" s="4"/>
      <c r="V1146" s="4"/>
      <c r="W1146" s="4"/>
      <c r="X1146" s="4"/>
      <c r="Y1146" s="4"/>
    </row>
    <row r="1147" spans="2:25" x14ac:dyDescent="0.2">
      <c r="B1147" s="11" t="str">
        <v>ADMF.JK</v>
      </c>
      <c r="D1147" s="32">
        <f>VLOOKUP($D$1141:$S$1141,ADMF.JK!$A$2:$G$725,7)</f>
        <v>11150</v>
      </c>
      <c r="E1147" s="32">
        <f>VLOOKUP($D$1141:$S$1141,ADMF.JK!$A$2:$G$725,7)</f>
        <v>10900</v>
      </c>
      <c r="F1147" s="32">
        <f>VLOOKUP($D$1141:$S$1141,ADMF.JK!$A$2:$G$725,7)</f>
        <v>9600</v>
      </c>
      <c r="G1147" s="32">
        <f>VLOOKUP($D$1141:$S$1141,ADMF.JK!$A$2:$G$725,7)</f>
        <v>9650</v>
      </c>
      <c r="H1147" s="32">
        <f>VLOOKUP($D$1141:$S$1141,ADMF.JK!$A$2:$G$725,7)</f>
        <v>9750</v>
      </c>
      <c r="I1147" s="32">
        <f>VLOOKUP($D$1141:$S$1141,ADMF.JK!$A$2:$G$725,7)</f>
        <v>10300</v>
      </c>
      <c r="J1147" s="32">
        <f>VLOOKUP($D$1141:$S$1141,ADMF.JK!$A$2:$G$725,7)</f>
        <v>10050</v>
      </c>
      <c r="K1147" s="32">
        <f>VLOOKUP($D$1141:$S$1141,ADMF.JK!$A$2:$G$725,7)</f>
        <v>11000</v>
      </c>
      <c r="L1147" s="32">
        <f>VLOOKUP($D$1141:$S$1141,ADMF.JK!$A$2:$G$725,7)</f>
        <v>11400</v>
      </c>
      <c r="M1147" s="32">
        <f>VLOOKUP($D$1141:$S$1141,ADMF.JK!$A$2:$G$725,7)</f>
        <v>12300</v>
      </c>
      <c r="N1147" s="32">
        <f>VLOOKUP($D$1141:$S$1141,ADMF.JK!$A$2:$G$725,7)</f>
        <v>11900</v>
      </c>
      <c r="O1147" s="32">
        <f>VLOOKUP($D$1141:$S$1141,ADMF.JK!$A$2:$G$725,7)</f>
        <v>11300</v>
      </c>
      <c r="P1147" s="32">
        <f>VLOOKUP($D$1141:$S$1141,ADMF.JK!$A$2:$G$725,7)</f>
        <v>11100</v>
      </c>
      <c r="Q1147" s="32">
        <f>VLOOKUP($D$1141:$S$1141,ADMF.JK!$A$2:$G$725,7)</f>
        <v>11300</v>
      </c>
      <c r="R1147" s="32">
        <f>VLOOKUP($D$1141:$S$1141,ADMF.JK!$A$2:$G$725,7)</f>
        <v>11400</v>
      </c>
      <c r="S1147" s="32">
        <f>VLOOKUP($D$1141:$S$1141,ADMF.JK!$A$2:$G$725,7)</f>
        <v>11400</v>
      </c>
      <c r="T1147" s="4"/>
      <c r="U1147" s="4"/>
      <c r="V1147" s="4"/>
      <c r="W1147" s="4"/>
      <c r="X1147" s="4"/>
      <c r="Y1147" s="4"/>
    </row>
    <row r="1148" spans="2:25" x14ac:dyDescent="0.2">
      <c r="B1148" s="11" t="str">
        <v>ADMG.JK</v>
      </c>
      <c r="D1148" s="32">
        <f>VLOOKUP($D$1141:$S$1141,ADMG.JK!$A$2:$G$725,7)</f>
        <v>730</v>
      </c>
      <c r="E1148" s="32">
        <f>VLOOKUP($D$1141:$S$1141,ADMG.JK!$A$2:$G$725,7)</f>
        <v>670</v>
      </c>
      <c r="F1148" s="32">
        <f>VLOOKUP($D$1141:$S$1141,ADMG.JK!$A$2:$G$725,7)</f>
        <v>495</v>
      </c>
      <c r="G1148" s="32">
        <f>VLOOKUP($D$1141:$S$1141,ADMG.JK!$A$2:$G$725,7)</f>
        <v>495</v>
      </c>
      <c r="H1148" s="32">
        <f>VLOOKUP($D$1141:$S$1141,ADMG.JK!$A$2:$G$725,7)</f>
        <v>510</v>
      </c>
      <c r="I1148" s="32">
        <f>VLOOKUP($D$1141:$S$1141,ADMG.JK!$A$2:$G$725,7)</f>
        <v>660</v>
      </c>
      <c r="J1148" s="32">
        <f>VLOOKUP($D$1141:$S$1141,ADMG.JK!$A$2:$G$725,7)</f>
        <v>640</v>
      </c>
      <c r="K1148" s="32">
        <f>VLOOKUP($D$1141:$S$1141,ADMG.JK!$A$2:$G$725,7)</f>
        <v>630</v>
      </c>
      <c r="L1148" s="32">
        <f>VLOOKUP($D$1141:$S$1141,ADMG.JK!$A$2:$G$725,7)</f>
        <v>620</v>
      </c>
      <c r="M1148" s="32">
        <f>VLOOKUP($D$1141:$S$1141,ADMG.JK!$A$2:$G$725,7)</f>
        <v>600</v>
      </c>
      <c r="N1148" s="32">
        <f>VLOOKUP($D$1141:$S$1141,ADMG.JK!$A$2:$G$725,7)</f>
        <v>560</v>
      </c>
      <c r="O1148" s="32">
        <f>VLOOKUP($D$1141:$S$1141,ADMG.JK!$A$2:$G$725,7)</f>
        <v>570</v>
      </c>
      <c r="P1148" s="32">
        <f>VLOOKUP($D$1141:$S$1141,ADMG.JK!$A$2:$G$725,7)</f>
        <v>630</v>
      </c>
      <c r="Q1148" s="32">
        <f>VLOOKUP($D$1141:$S$1141,ADMG.JK!$A$2:$G$725,7)</f>
        <v>590</v>
      </c>
      <c r="R1148" s="32">
        <f>VLOOKUP($D$1141:$S$1141,ADMG.JK!$A$2:$G$725,7)</f>
        <v>580</v>
      </c>
      <c r="S1148" s="32">
        <f>VLOOKUP($D$1141:$S$1141,ADMG.JK!$A$2:$G$725,7)</f>
        <v>580</v>
      </c>
      <c r="T1148" s="4"/>
      <c r="U1148" s="4"/>
      <c r="V1148" s="4"/>
      <c r="W1148" s="4"/>
      <c r="X1148" s="4"/>
      <c r="Y1148" s="4"/>
    </row>
    <row r="1149" spans="2:25" x14ac:dyDescent="0.2">
      <c r="B1149" s="11" t="str">
        <v>AGRO.JK</v>
      </c>
      <c r="D1149" s="32">
        <f>VLOOKUP($D$1141:$S$1141,AGRO.JK!$A$2:$G$725,7)</f>
        <v>153</v>
      </c>
      <c r="E1149" s="32">
        <f>VLOOKUP($D$1141:$S$1141,AGRO.JK!$A$2:$G$725,7)</f>
        <v>150</v>
      </c>
      <c r="F1149" s="32">
        <f>VLOOKUP($D$1141:$S$1141,AGRO.JK!$A$2:$G$725,7)</f>
        <v>133</v>
      </c>
      <c r="G1149" s="32">
        <f>VLOOKUP($D$1141:$S$1141,AGRO.JK!$A$2:$G$725,7)</f>
        <v>127</v>
      </c>
      <c r="H1149" s="32">
        <f>VLOOKUP($D$1141:$S$1141,AGRO.JK!$A$2:$G$725,7)</f>
        <v>124</v>
      </c>
      <c r="I1149" s="32">
        <f>VLOOKUP($D$1141:$S$1141,AGRO.JK!$A$2:$G$725,7)</f>
        <v>135</v>
      </c>
      <c r="J1149" s="32">
        <f>VLOOKUP($D$1141:$S$1141,AGRO.JK!$A$2:$G$725,7)</f>
        <v>130</v>
      </c>
      <c r="K1149" s="32">
        <f>VLOOKUP($D$1141:$S$1141,AGRO.JK!$A$2:$G$725,7)</f>
        <v>137</v>
      </c>
      <c r="L1149" s="32">
        <f>VLOOKUP($D$1141:$S$1141,AGRO.JK!$A$2:$G$725,7)</f>
        <v>131</v>
      </c>
      <c r="M1149" s="32">
        <f>VLOOKUP($D$1141:$S$1141,AGRO.JK!$A$2:$G$725,7)</f>
        <v>127</v>
      </c>
      <c r="N1149" s="32">
        <f>VLOOKUP($D$1141:$S$1141,AGRO.JK!$A$2:$G$725,7)</f>
        <v>123</v>
      </c>
      <c r="O1149" s="32">
        <f>VLOOKUP($D$1141:$S$1141,AGRO.JK!$A$2:$G$725,7)</f>
        <v>121</v>
      </c>
      <c r="P1149" s="32">
        <f>VLOOKUP($D$1141:$S$1141,AGRO.JK!$A$2:$G$725,7)</f>
        <v>121</v>
      </c>
      <c r="Q1149" s="32">
        <f>VLOOKUP($D$1141:$S$1141,AGRO.JK!$A$2:$G$725,7)</f>
        <v>120</v>
      </c>
      <c r="R1149" s="32">
        <f>VLOOKUP($D$1141:$S$1141,AGRO.JK!$A$2:$G$725,7)</f>
        <v>118</v>
      </c>
      <c r="S1149" s="32">
        <f>VLOOKUP($D$1141:$S$1141,AGRO.JK!$A$2:$G$725,7)</f>
        <v>118</v>
      </c>
      <c r="T1149" s="4"/>
      <c r="U1149" s="4"/>
      <c r="V1149" s="4"/>
      <c r="W1149" s="4"/>
      <c r="X1149" s="4"/>
      <c r="Y1149" s="4"/>
    </row>
    <row r="1150" spans="2:25" x14ac:dyDescent="0.2">
      <c r="B1150" s="11" t="str">
        <v>AHAP.JK</v>
      </c>
      <c r="D1150" s="32">
        <f>VLOOKUP($D$1141:$S$1141,AHAP.JK!$A$2:$G$725,7)</f>
        <v>131</v>
      </c>
      <c r="E1150" s="32">
        <f>VLOOKUP($D$1141:$S$1141,AHAP.JK!$A$2:$G$725,7)</f>
        <v>195</v>
      </c>
      <c r="F1150" s="32">
        <f>VLOOKUP($D$1141:$S$1141,AHAP.JK!$A$2:$G$725,7)</f>
        <v>193</v>
      </c>
      <c r="G1150" s="32">
        <f>VLOOKUP($D$1141:$S$1141,AHAP.JK!$A$2:$G$725,7)</f>
        <v>150</v>
      </c>
      <c r="H1150" s="32">
        <f>VLOOKUP($D$1141:$S$1141,AHAP.JK!$A$2:$G$725,7)</f>
        <v>141</v>
      </c>
      <c r="I1150" s="32">
        <f>VLOOKUP($D$1141:$S$1141,AHAP.JK!$A$2:$G$725,7)</f>
        <v>150</v>
      </c>
      <c r="J1150" s="32">
        <f>VLOOKUP($D$1141:$S$1141,AHAP.JK!$A$2:$G$725,7)</f>
        <v>174</v>
      </c>
      <c r="K1150" s="32">
        <f>VLOOKUP($D$1141:$S$1141,AHAP.JK!$A$2:$G$725,7)</f>
        <v>151</v>
      </c>
      <c r="L1150" s="32">
        <f>VLOOKUP($D$1141:$S$1141,AHAP.JK!$A$2:$G$725,7)</f>
        <v>185</v>
      </c>
      <c r="M1150" s="32">
        <f>VLOOKUP($D$1141:$S$1141,AHAP.JK!$A$2:$G$725,7)</f>
        <v>167</v>
      </c>
      <c r="N1150" s="32">
        <f>VLOOKUP($D$1141:$S$1141,AHAP.JK!$A$2:$G$725,7)</f>
        <v>165</v>
      </c>
      <c r="O1150" s="32">
        <f>VLOOKUP($D$1141:$S$1141,AHAP.JK!$A$2:$G$725,7)</f>
        <v>164</v>
      </c>
      <c r="P1150" s="32">
        <f>VLOOKUP($D$1141:$S$1141,AHAP.JK!$A$2:$G$725,7)</f>
        <v>170</v>
      </c>
      <c r="Q1150" s="32">
        <f>VLOOKUP($D$1141:$S$1141,AHAP.JK!$A$2:$G$725,7)</f>
        <v>199</v>
      </c>
      <c r="R1150" s="32">
        <f>VLOOKUP($D$1141:$S$1141,AHAP.JK!$A$2:$G$725,7)</f>
        <v>186</v>
      </c>
      <c r="S1150" s="32">
        <f>VLOOKUP($D$1141:$S$1141,AHAP.JK!$A$2:$G$725,7)</f>
        <v>186</v>
      </c>
      <c r="T1150" s="4"/>
      <c r="U1150" s="4"/>
      <c r="V1150" s="4"/>
      <c r="W1150" s="4"/>
      <c r="X1150" s="4"/>
      <c r="Y1150" s="4"/>
    </row>
    <row r="1151" spans="2:25" x14ac:dyDescent="0.2">
      <c r="B1151" s="11" t="str">
        <v>AIMS.JK</v>
      </c>
      <c r="D1151" s="32">
        <f>VLOOKUP($D$1141:$S$1141,AIMS.JK!$A$2:$G$725,7)</f>
        <v>190</v>
      </c>
      <c r="E1151" s="32">
        <f>VLOOKUP($D$1141:$S$1141,AIMS.JK!$A$2:$G$725,7)</f>
        <v>230</v>
      </c>
      <c r="F1151" s="32">
        <f>VLOOKUP($D$1141:$S$1141,AIMS.JK!$A$2:$G$725,7)</f>
        <v>205</v>
      </c>
      <c r="G1151" s="32">
        <f>VLOOKUP($D$1141:$S$1141,AIMS.JK!$A$2:$G$725,7)</f>
        <v>155</v>
      </c>
      <c r="H1151" s="32">
        <f>VLOOKUP($D$1141:$S$1141,AIMS.JK!$A$2:$G$725,7)</f>
        <v>240</v>
      </c>
      <c r="I1151" s="32">
        <f>VLOOKUP($D$1141:$S$1141,AIMS.JK!$A$2:$G$725,7)</f>
        <v>240</v>
      </c>
      <c r="J1151" s="32">
        <f>VLOOKUP($D$1141:$S$1141,AIMS.JK!$A$2:$G$725,7)</f>
        <v>260</v>
      </c>
      <c r="K1151" s="32">
        <f>VLOOKUP($D$1141:$S$1141,AIMS.JK!$A$2:$G$725,7)</f>
        <v>240</v>
      </c>
      <c r="L1151" s="32">
        <f>VLOOKUP($D$1141:$S$1141,AIMS.JK!$A$2:$G$725,7)</f>
        <v>200</v>
      </c>
      <c r="M1151" s="32">
        <f>VLOOKUP($D$1141:$S$1141,AIMS.JK!$A$2:$G$725,7)</f>
        <v>240</v>
      </c>
      <c r="N1151" s="32">
        <f>VLOOKUP($D$1141:$S$1141,AIMS.JK!$A$2:$G$725,7)</f>
        <v>230</v>
      </c>
      <c r="O1151" s="32">
        <f>VLOOKUP($D$1141:$S$1141,AIMS.JK!$A$2:$G$725,7)</f>
        <v>265</v>
      </c>
      <c r="P1151" s="32">
        <f>VLOOKUP($D$1141:$S$1141,AIMS.JK!$A$2:$G$725,7)</f>
        <v>270</v>
      </c>
      <c r="Q1151" s="32">
        <f>VLOOKUP($D$1141:$S$1141,AIMS.JK!$A$2:$G$725,7)</f>
        <v>255</v>
      </c>
      <c r="R1151" s="32">
        <f>VLOOKUP($D$1141:$S$1141,AIMS.JK!$A$2:$G$725,7)</f>
        <v>255</v>
      </c>
      <c r="S1151" s="32">
        <f>VLOOKUP($D$1141:$S$1141,AIMS.JK!$A$2:$G$725,7)</f>
        <v>255</v>
      </c>
      <c r="T1151" s="4"/>
      <c r="U1151" s="4"/>
      <c r="V1151" s="4"/>
      <c r="W1151" s="4"/>
      <c r="X1151" s="4"/>
      <c r="Y1151" s="4"/>
    </row>
    <row r="1152" spans="2:25" x14ac:dyDescent="0.2">
      <c r="B1152" s="11" t="str">
        <v>AISA.JK</v>
      </c>
      <c r="D1152" s="32">
        <f>VLOOKUP($D$1141:$S$1141,AISA.JK!$A$2:$G$725,7)</f>
        <v>750</v>
      </c>
      <c r="E1152" s="32">
        <f>VLOOKUP($D$1141:$S$1141,AISA.JK!$A$2:$G$725,7)</f>
        <v>720</v>
      </c>
      <c r="F1152" s="32">
        <f>VLOOKUP($D$1141:$S$1141,AISA.JK!$A$2:$G$725,7)</f>
        <v>680</v>
      </c>
      <c r="G1152" s="32">
        <f>VLOOKUP($D$1141:$S$1141,AISA.JK!$A$2:$G$725,7)</f>
        <v>620</v>
      </c>
      <c r="H1152" s="32">
        <f>VLOOKUP($D$1141:$S$1141,AISA.JK!$A$2:$G$725,7)</f>
        <v>660</v>
      </c>
      <c r="I1152" s="32">
        <f>VLOOKUP($D$1141:$S$1141,AISA.JK!$A$2:$G$725,7)</f>
        <v>680</v>
      </c>
      <c r="J1152" s="32">
        <f>VLOOKUP($D$1141:$S$1141,AISA.JK!$A$2:$G$725,7)</f>
        <v>680</v>
      </c>
      <c r="K1152" s="32">
        <f>VLOOKUP($D$1141:$S$1141,AISA.JK!$A$2:$G$725,7)</f>
        <v>650</v>
      </c>
      <c r="L1152" s="32">
        <f>VLOOKUP($D$1141:$S$1141,AISA.JK!$A$2:$G$725,7)</f>
        <v>670</v>
      </c>
      <c r="M1152" s="32">
        <f>VLOOKUP($D$1141:$S$1141,AISA.JK!$A$2:$G$725,7)</f>
        <v>690</v>
      </c>
      <c r="N1152" s="32">
        <f>VLOOKUP($D$1141:$S$1141,AISA.JK!$A$2:$G$725,7)</f>
        <v>680</v>
      </c>
      <c r="O1152" s="32">
        <f>VLOOKUP($D$1141:$S$1141,AISA.JK!$A$2:$G$725,7)</f>
        <v>680</v>
      </c>
      <c r="P1152" s="32">
        <f>VLOOKUP($D$1141:$S$1141,AISA.JK!$A$2:$G$725,7)</f>
        <v>590</v>
      </c>
      <c r="Q1152" s="32">
        <f>VLOOKUP($D$1141:$S$1141,AISA.JK!$A$2:$G$725,7)</f>
        <v>570</v>
      </c>
      <c r="R1152" s="32">
        <f>VLOOKUP($D$1141:$S$1141,AISA.JK!$A$2:$G$725,7)</f>
        <v>560</v>
      </c>
      <c r="S1152" s="32">
        <f>VLOOKUP($D$1141:$S$1141,AISA.JK!$A$2:$G$725,7)</f>
        <v>560</v>
      </c>
      <c r="T1152" s="4"/>
      <c r="U1152" s="4"/>
      <c r="V1152" s="4"/>
      <c r="W1152" s="4"/>
      <c r="X1152" s="4"/>
      <c r="Y1152" s="4"/>
    </row>
    <row r="1153" spans="2:25" x14ac:dyDescent="0.2">
      <c r="B1153" s="11" t="str">
        <v>AKKU.JK</v>
      </c>
      <c r="D1153" s="4">
        <f>VLOOKUP($D$1141:$S$1141,AKKU.JK!$A$2:$G$725,7)</f>
        <v>130</v>
      </c>
      <c r="E1153" s="4">
        <f>VLOOKUP($D$1141:$S$1141,AKKU.JK!$A$2:$G$725,7)</f>
        <v>130</v>
      </c>
      <c r="F1153" s="4">
        <f>VLOOKUP($D$1141:$S$1141,AKKU.JK!$A$2:$G$725,7)</f>
        <v>200</v>
      </c>
      <c r="G1153" s="4">
        <f>VLOOKUP($D$1141:$S$1141,AKKU.JK!$A$2:$G$725,7)</f>
        <v>150</v>
      </c>
      <c r="H1153" s="4">
        <f>VLOOKUP($D$1141:$S$1141,AKKU.JK!$A$2:$G$725,7)</f>
        <v>150</v>
      </c>
      <c r="I1153" s="4">
        <f>VLOOKUP($D$1141:$S$1141,AKKU.JK!$A$2:$G$725,7)</f>
        <v>150</v>
      </c>
      <c r="J1153" s="4">
        <f>VLOOKUP($D$1141:$S$1141,AKKU.JK!$A$2:$G$725,7)</f>
        <v>150</v>
      </c>
      <c r="K1153" s="4">
        <f>VLOOKUP($D$1141:$S$1141,AKKU.JK!$A$2:$G$725,7)</f>
        <v>179</v>
      </c>
      <c r="L1153" s="4">
        <f>VLOOKUP($D$1141:$S$1141,AKKU.JK!$A$2:$G$725,7)</f>
        <v>170</v>
      </c>
      <c r="M1153" s="4">
        <f>VLOOKUP($D$1141:$S$1141,AKKU.JK!$A$2:$G$725,7)</f>
        <v>148</v>
      </c>
      <c r="N1153" s="4">
        <f>VLOOKUP($D$1141:$S$1141,AKKU.JK!$A$2:$G$725,7)</f>
        <v>150</v>
      </c>
      <c r="O1153" s="4">
        <f>VLOOKUP($D$1141:$S$1141,AKKU.JK!$A$2:$G$725,7)</f>
        <v>149</v>
      </c>
      <c r="P1153" s="4">
        <f>VLOOKUP($D$1141:$S$1141,AKKU.JK!$A$2:$G$725,7)</f>
        <v>140</v>
      </c>
      <c r="Q1153" s="4">
        <f>VLOOKUP($D$1141:$S$1141,AKKU.JK!$A$2:$G$725,7)</f>
        <v>170</v>
      </c>
      <c r="R1153" s="4">
        <f>VLOOKUP($D$1141:$S$1141,AKKU.JK!$A$2:$G$725,7)</f>
        <v>200</v>
      </c>
      <c r="S1153" s="4">
        <f>VLOOKUP($D$1141:$S$1141,AKKU.JK!$A$2:$G$725,7)</f>
        <v>200</v>
      </c>
      <c r="T1153" s="4"/>
      <c r="U1153" s="4"/>
      <c r="V1153" s="4"/>
      <c r="W1153" s="4"/>
      <c r="X1153" s="4"/>
      <c r="Y1153" s="4"/>
    </row>
    <row r="1154" spans="2:25" x14ac:dyDescent="0.2">
      <c r="B1154" s="11" t="str">
        <v>AKPI.JK</v>
      </c>
      <c r="D1154" s="4">
        <f>VLOOKUP($D$1141:$S$1141,AKPI.JK!$A$2:$G$725,7)</f>
        <v>1220</v>
      </c>
      <c r="E1154" s="4">
        <f>VLOOKUP($D$1141:$S$1141,AKPI.JK!$A$2:$G$725,7)</f>
        <v>1220</v>
      </c>
      <c r="F1154" s="4">
        <f>VLOOKUP($D$1141:$S$1141,AKPI.JK!$A$2:$G$725,7)</f>
        <v>910</v>
      </c>
      <c r="G1154" s="4">
        <f>VLOOKUP($D$1141:$S$1141,AKPI.JK!$A$2:$G$725,7)</f>
        <v>1000</v>
      </c>
      <c r="H1154" s="4">
        <f>VLOOKUP($D$1141:$S$1141,AKPI.JK!$A$2:$G$725,7)</f>
        <v>1200</v>
      </c>
      <c r="I1154" s="4">
        <f>VLOOKUP($D$1141:$S$1141,AKPI.JK!$A$2:$G$725,7)</f>
        <v>1310</v>
      </c>
      <c r="J1154" s="4">
        <f>VLOOKUP($D$1141:$S$1141,AKPI.JK!$A$2:$G$725,7)</f>
        <v>1280</v>
      </c>
      <c r="K1154" s="4">
        <f>VLOOKUP($D$1141:$S$1141,AKPI.JK!$A$2:$G$725,7)</f>
        <v>1380</v>
      </c>
      <c r="L1154" s="4">
        <f>VLOOKUP($D$1141:$S$1141,AKPI.JK!$A$2:$G$725,7)</f>
        <v>1150</v>
      </c>
      <c r="M1154" s="4">
        <f>VLOOKUP($D$1141:$S$1141,AKPI.JK!$A$2:$G$725,7)</f>
        <v>970</v>
      </c>
      <c r="N1154" s="4">
        <f>VLOOKUP($D$1141:$S$1141,AKPI.JK!$A$2:$G$725,7)</f>
        <v>940</v>
      </c>
      <c r="O1154" s="4">
        <f>VLOOKUP($D$1141:$S$1141,AKPI.JK!$A$2:$G$725,7)</f>
        <v>920</v>
      </c>
      <c r="P1154" s="4">
        <f>VLOOKUP($D$1141:$S$1141,AKPI.JK!$A$2:$G$725,7)</f>
        <v>920</v>
      </c>
      <c r="Q1154" s="4">
        <f>VLOOKUP($D$1141:$S$1141,AKPI.JK!$A$2:$G$725,7)</f>
        <v>950</v>
      </c>
      <c r="R1154" s="4">
        <f>VLOOKUP($D$1141:$S$1141,AKPI.JK!$A$2:$G$725,7)</f>
        <v>950</v>
      </c>
      <c r="S1154" s="4">
        <f>VLOOKUP($D$1141:$S$1141,AKPI.JK!$A$2:$G$725,7)</f>
        <v>950</v>
      </c>
      <c r="T1154" s="4"/>
      <c r="U1154" s="4"/>
      <c r="V1154" s="4"/>
      <c r="W1154" s="4"/>
      <c r="X1154" s="4"/>
      <c r="Y1154" s="4"/>
    </row>
    <row r="1155" spans="2:25" x14ac:dyDescent="0.2">
      <c r="B1155" s="11" t="str">
        <v>KLBF.JK</v>
      </c>
      <c r="D1155" s="4">
        <f>VLOOKUP($D$1141:$S$1141,KLBF.JK!$A$2:$G$725,7)</f>
        <v>3625</v>
      </c>
      <c r="E1155" s="4">
        <f>VLOOKUP($D$1141:$S$1141,KLBF.JK!$A$2:$G$725,7)</f>
        <v>3475</v>
      </c>
      <c r="F1155" s="4">
        <f>VLOOKUP($D$1141:$S$1141,KLBF.JK!$A$2:$G$725,7)</f>
        <v>2950</v>
      </c>
      <c r="G1155" s="4">
        <f>VLOOKUP($D$1141:$S$1141,KLBF.JK!$A$2:$G$725,7)</f>
        <v>3050</v>
      </c>
      <c r="H1155" s="4">
        <f>VLOOKUP($D$1141:$S$1141,KLBF.JK!$A$2:$G$725,7)</f>
        <v>3375</v>
      </c>
      <c r="I1155" s="4">
        <f>VLOOKUP($D$1141:$S$1141,KLBF.JK!$A$2:$G$725,7)</f>
        <v>3400</v>
      </c>
      <c r="J1155" s="4">
        <f>VLOOKUP($D$1141:$S$1141,KLBF.JK!$A$2:$G$725,7)</f>
        <v>3475</v>
      </c>
      <c r="K1155" s="4">
        <f>VLOOKUP($D$1141:$S$1141,KLBF.JK!$A$2:$G$725,7)</f>
        <v>3475</v>
      </c>
      <c r="L1155" s="4">
        <f>VLOOKUP($D$1141:$S$1141,KLBF.JK!$A$2:$G$725,7)</f>
        <v>3475</v>
      </c>
      <c r="M1155" s="4">
        <f>VLOOKUP($D$1141:$S$1141,KLBF.JK!$A$2:$G$725,7)</f>
        <v>3500</v>
      </c>
      <c r="N1155" s="4">
        <f>VLOOKUP($D$1141:$S$1141,KLBF.JK!$A$2:$G$725,7)</f>
        <v>3400</v>
      </c>
      <c r="O1155" s="4">
        <f>VLOOKUP($D$1141:$S$1141,KLBF.JK!$A$2:$G$725,7)</f>
        <v>3500</v>
      </c>
      <c r="P1155" s="4">
        <f>VLOOKUP($D$1141:$S$1141,KLBF.JK!$A$2:$G$725,7)</f>
        <v>3550</v>
      </c>
      <c r="Q1155" s="4">
        <f>VLOOKUP($D$1141:$S$1141,KLBF.JK!$A$2:$G$725,7)</f>
        <v>3425</v>
      </c>
      <c r="R1155" s="4">
        <f>VLOOKUP($D$1141:$S$1141,KLBF.JK!$A$2:$G$725,7)</f>
        <v>3400</v>
      </c>
      <c r="S1155" s="4">
        <f>VLOOKUP($D$1141:$S$1141,KLBF.JK!$A$2:$G$725,7)</f>
        <v>3400</v>
      </c>
      <c r="T1155" s="4"/>
      <c r="U1155" s="4"/>
      <c r="V1155" s="4"/>
      <c r="W1155" s="4"/>
      <c r="X1155" s="4"/>
      <c r="Y1155" s="4"/>
    </row>
    <row r="1156" spans="2:25" x14ac:dyDescent="0.2">
      <c r="B1156" s="11" t="str">
        <v>KOIN.JK</v>
      </c>
      <c r="D1156" s="4">
        <f>VLOOKUP($D$1141:$S$1141,KOIN.JK!$A$2:$G$725,7)</f>
        <v>250</v>
      </c>
      <c r="E1156" s="4">
        <f>VLOOKUP($D$1141:$S$1141,KOIN.JK!$A$2:$G$725,7)</f>
        <v>230</v>
      </c>
      <c r="F1156" s="4">
        <f>VLOOKUP($D$1141:$S$1141,KOIN.JK!$A$2:$G$725,7)</f>
        <v>117</v>
      </c>
      <c r="G1156" s="4">
        <f>VLOOKUP($D$1141:$S$1141,KOIN.JK!$A$2:$G$725,7)</f>
        <v>178</v>
      </c>
      <c r="H1156" s="4">
        <f>VLOOKUP($D$1141:$S$1141,KOIN.JK!$A$2:$G$725,7)</f>
        <v>154</v>
      </c>
      <c r="I1156" s="4">
        <f>VLOOKUP($D$1141:$S$1141,KOIN.JK!$A$2:$G$725,7)</f>
        <v>158</v>
      </c>
      <c r="J1156" s="4">
        <f>VLOOKUP($D$1141:$S$1141,KOIN.JK!$A$2:$G$725,7)</f>
        <v>183</v>
      </c>
      <c r="K1156" s="4">
        <f>VLOOKUP($D$1141:$S$1141,KOIN.JK!$A$2:$G$725,7)</f>
        <v>180</v>
      </c>
      <c r="L1156" s="4">
        <f>VLOOKUP($D$1141:$S$1141,KOIN.JK!$A$2:$G$725,7)</f>
        <v>184</v>
      </c>
      <c r="M1156" s="4">
        <f>VLOOKUP($D$1141:$S$1141,KOIN.JK!$A$2:$G$725,7)</f>
        <v>180</v>
      </c>
      <c r="N1156" s="4">
        <f>VLOOKUP($D$1141:$S$1141,KOIN.JK!$A$2:$G$725,7)</f>
        <v>151</v>
      </c>
      <c r="O1156" s="4">
        <f>VLOOKUP($D$1141:$S$1141,KOIN.JK!$A$2:$G$725,7)</f>
        <v>156</v>
      </c>
      <c r="P1156" s="4">
        <f>VLOOKUP($D$1141:$S$1141,KOIN.JK!$A$2:$G$725,7)</f>
        <v>178</v>
      </c>
      <c r="Q1156" s="4">
        <f>VLOOKUP($D$1141:$S$1141,KOIN.JK!$A$2:$G$725,7)</f>
        <v>199</v>
      </c>
      <c r="R1156" s="4">
        <f>VLOOKUP($D$1141:$S$1141,KOIN.JK!$A$2:$G$725,7)</f>
        <v>250</v>
      </c>
      <c r="S1156" s="4">
        <f>VLOOKUP($D$1141:$S$1141,KOIN.JK!$A$2:$G$725,7)</f>
        <v>250</v>
      </c>
      <c r="T1156" s="4"/>
      <c r="U1156" s="4"/>
      <c r="V1156" s="4"/>
      <c r="W1156" s="4"/>
      <c r="X1156" s="4"/>
      <c r="Y1156" s="4"/>
    </row>
    <row r="1157" spans="2:25" x14ac:dyDescent="0.2">
      <c r="B1157" s="11" t="str">
        <v>KONI.JK</v>
      </c>
      <c r="D1157" s="4">
        <f>VLOOKUP($D$1141:$S$1141,KONI.JK!$A$2:$G$725,7)</f>
        <v>192</v>
      </c>
      <c r="E1157" s="4">
        <f>VLOOKUP($D$1141:$S$1141,KONI.JK!$A$2:$G$725,7)</f>
        <v>205</v>
      </c>
      <c r="F1157" s="4">
        <f>VLOOKUP($D$1141:$S$1141,KONI.JK!$A$2:$G$725,7)</f>
        <v>195</v>
      </c>
      <c r="G1157" s="4">
        <f>VLOOKUP($D$1141:$S$1141,KONI.JK!$A$2:$G$725,7)</f>
        <v>185</v>
      </c>
      <c r="H1157" s="4">
        <f>VLOOKUP($D$1141:$S$1141,KONI.JK!$A$2:$G$725,7)</f>
        <v>165</v>
      </c>
      <c r="I1157" s="4">
        <f>VLOOKUP($D$1141:$S$1141,KONI.JK!$A$2:$G$725,7)</f>
        <v>186</v>
      </c>
      <c r="J1157" s="4">
        <f>VLOOKUP($D$1141:$S$1141,KONI.JK!$A$2:$G$725,7)</f>
        <v>165</v>
      </c>
      <c r="K1157" s="4">
        <f>VLOOKUP($D$1141:$S$1141,KONI.JK!$A$2:$G$725,7)</f>
        <v>225</v>
      </c>
      <c r="L1157" s="4">
        <f>VLOOKUP($D$1141:$S$1141,KONI.JK!$A$2:$G$725,7)</f>
        <v>150</v>
      </c>
      <c r="M1157" s="4">
        <f>VLOOKUP($D$1141:$S$1141,KONI.JK!$A$2:$G$725,7)</f>
        <v>190</v>
      </c>
      <c r="N1157" s="4">
        <f>VLOOKUP($D$1141:$S$1141,KONI.JK!$A$2:$G$725,7)</f>
        <v>220</v>
      </c>
      <c r="O1157" s="4">
        <f>VLOOKUP($D$1141:$S$1141,KONI.JK!$A$2:$G$725,7)</f>
        <v>200</v>
      </c>
      <c r="P1157" s="4">
        <f>VLOOKUP($D$1141:$S$1141,KONI.JK!$A$2:$G$725,7)</f>
        <v>200</v>
      </c>
      <c r="Q1157" s="4">
        <f>VLOOKUP($D$1141:$S$1141,KONI.JK!$A$2:$G$725,7)</f>
        <v>190</v>
      </c>
      <c r="R1157" s="4">
        <f>VLOOKUP($D$1141:$S$1141,KONI.JK!$A$2:$G$725,7)</f>
        <v>185</v>
      </c>
      <c r="S1157" s="4">
        <f>VLOOKUP($D$1141:$S$1141,KONI.JK!$A$2:$G$725,7)</f>
        <v>185</v>
      </c>
      <c r="T1157" s="4"/>
      <c r="U1157" s="4"/>
      <c r="V1157" s="4"/>
      <c r="W1157" s="4"/>
      <c r="X1157" s="4"/>
      <c r="Y1157" s="4"/>
    </row>
    <row r="1158" spans="2:25" x14ac:dyDescent="0.2">
      <c r="B1158" s="11" t="str">
        <v>KPIG.JK</v>
      </c>
      <c r="D1158" s="4">
        <f>VLOOKUP($D$1141:$S$1141,KPIG.JK!$A$2:$G$725,7)</f>
        <v>650</v>
      </c>
      <c r="E1158" s="4">
        <f>VLOOKUP($D$1141:$S$1141,KPIG.JK!$A$2:$G$725,7)</f>
        <v>700</v>
      </c>
      <c r="F1158" s="4">
        <f>VLOOKUP($D$1141:$S$1141,KPIG.JK!$A$2:$G$725,7)</f>
        <v>630</v>
      </c>
      <c r="G1158" s="4">
        <f>VLOOKUP($D$1141:$S$1141,KPIG.JK!$A$2:$G$725,7)</f>
        <v>660</v>
      </c>
      <c r="H1158" s="4">
        <f>VLOOKUP($D$1141:$S$1141,KPIG.JK!$A$2:$G$725,7)</f>
        <v>670</v>
      </c>
      <c r="I1158" s="4">
        <f>VLOOKUP($D$1141:$S$1141,KPIG.JK!$A$2:$G$725,7)</f>
        <v>750</v>
      </c>
      <c r="J1158" s="4">
        <f>VLOOKUP($D$1141:$S$1141,KPIG.JK!$A$2:$G$725,7)</f>
        <v>700</v>
      </c>
      <c r="K1158" s="4">
        <f>VLOOKUP($D$1141:$S$1141,KPIG.JK!$A$2:$G$725,7)</f>
        <v>700</v>
      </c>
      <c r="L1158" s="4">
        <f>VLOOKUP($D$1141:$S$1141,KPIG.JK!$A$2:$G$725,7)</f>
        <v>680</v>
      </c>
      <c r="M1158" s="4">
        <f>VLOOKUP($D$1141:$S$1141,KPIG.JK!$A$2:$G$725,7)</f>
        <v>690</v>
      </c>
      <c r="N1158" s="4">
        <f>VLOOKUP($D$1141:$S$1141,KPIG.JK!$A$2:$G$725,7)</f>
        <v>650</v>
      </c>
      <c r="O1158" s="4">
        <f>VLOOKUP($D$1141:$S$1141,KPIG.JK!$A$2:$G$725,7)</f>
        <v>690</v>
      </c>
      <c r="P1158" s="4">
        <f>VLOOKUP($D$1141:$S$1141,KPIG.JK!$A$2:$G$725,7)</f>
        <v>650</v>
      </c>
      <c r="Q1158" s="4">
        <f>VLOOKUP($D$1141:$S$1141,KPIG.JK!$A$2:$G$725,7)</f>
        <v>650</v>
      </c>
      <c r="R1158" s="4">
        <f>VLOOKUP($D$1141:$S$1141,KPIG.JK!$A$2:$G$725,7)</f>
        <v>650</v>
      </c>
      <c r="S1158" s="4">
        <f>VLOOKUP($D$1141:$S$1141,KPIG.JK!$A$2:$G$725,7)</f>
        <v>650</v>
      </c>
      <c r="T1158" s="4"/>
      <c r="U1158" s="4"/>
      <c r="V1158" s="4"/>
      <c r="W1158" s="4"/>
      <c r="X1158" s="4"/>
      <c r="Y1158" s="4"/>
    </row>
    <row r="1159" spans="2:25" x14ac:dyDescent="0.2">
      <c r="B1159" s="11" t="str">
        <v>KREN.JK</v>
      </c>
      <c r="D1159" s="4">
        <f>VLOOKUP($D$1141:$S$1141,KREN.JK!$A$2:$G$725,7)</f>
        <v>750</v>
      </c>
      <c r="E1159" s="4">
        <f>VLOOKUP($D$1141:$S$1141,KREN.JK!$A$2:$G$725,7)</f>
        <v>720</v>
      </c>
      <c r="F1159" s="4">
        <f>VLOOKUP($D$1141:$S$1141,KREN.JK!$A$2:$G$725,7)</f>
        <v>600</v>
      </c>
      <c r="G1159" s="4">
        <f>VLOOKUP($D$1141:$S$1141,KREN.JK!$A$2:$G$725,7)</f>
        <v>580</v>
      </c>
      <c r="H1159" s="4">
        <f>VLOOKUP($D$1141:$S$1141,KREN.JK!$A$2:$G$725,7)</f>
        <v>600</v>
      </c>
      <c r="I1159" s="4">
        <f>VLOOKUP($D$1141:$S$1141,KREN.JK!$A$2:$G$725,7)</f>
        <v>730</v>
      </c>
      <c r="J1159" s="4">
        <f>VLOOKUP($D$1141:$S$1141,KREN.JK!$A$2:$G$725,7)</f>
        <v>720</v>
      </c>
      <c r="K1159" s="4">
        <f>VLOOKUP($D$1141:$S$1141,KREN.JK!$A$2:$G$725,7)</f>
        <v>720</v>
      </c>
      <c r="L1159" s="4">
        <f>VLOOKUP($D$1141:$S$1141,KREN.JK!$A$2:$G$725,7)</f>
        <v>720</v>
      </c>
      <c r="M1159" s="4">
        <f>VLOOKUP($D$1141:$S$1141,KREN.JK!$A$2:$G$725,7)</f>
        <v>750</v>
      </c>
      <c r="N1159" s="4">
        <f>VLOOKUP($D$1141:$S$1141,KREN.JK!$A$2:$G$725,7)</f>
        <v>690</v>
      </c>
      <c r="O1159" s="4">
        <f>VLOOKUP($D$1141:$S$1141,KREN.JK!$A$2:$G$725,7)</f>
        <v>720</v>
      </c>
      <c r="P1159" s="4">
        <f>VLOOKUP($D$1141:$S$1141,KREN.JK!$A$2:$G$725,7)</f>
        <v>700</v>
      </c>
      <c r="Q1159" s="4">
        <f>VLOOKUP($D$1141:$S$1141,KREN.JK!$A$2:$G$725,7)</f>
        <v>690</v>
      </c>
      <c r="R1159" s="4">
        <f>VLOOKUP($D$1141:$S$1141,KREN.JK!$A$2:$G$725,7)</f>
        <v>690</v>
      </c>
      <c r="S1159" s="4">
        <f>VLOOKUP($D$1141:$S$1141,KREN.JK!$A$2:$G$725,7)</f>
        <v>690</v>
      </c>
      <c r="T1159" s="4"/>
      <c r="U1159" s="4"/>
      <c r="V1159" s="4"/>
      <c r="W1159" s="4"/>
      <c r="X1159" s="4"/>
      <c r="Y1159" s="4"/>
    </row>
    <row r="1160" spans="2:25" x14ac:dyDescent="0.2">
      <c r="B1160" s="11" t="str">
        <v>LAMI.JK</v>
      </c>
      <c r="D1160" s="4">
        <f>VLOOKUP($D$1141:$S$1141,LAMI.JK!$A$2:$G$725,7)</f>
        <v>200</v>
      </c>
      <c r="E1160" s="4">
        <f>VLOOKUP($D$1141:$S$1141,LAMI.JK!$A$2:$G$725,7)</f>
        <v>198</v>
      </c>
      <c r="F1160" s="4">
        <f>VLOOKUP($D$1141:$S$1141,LAMI.JK!$A$2:$G$725,7)</f>
        <v>180</v>
      </c>
      <c r="G1160" s="4">
        <f>VLOOKUP($D$1141:$S$1141,LAMI.JK!$A$2:$G$725,7)</f>
        <v>173</v>
      </c>
      <c r="H1160" s="4">
        <f>VLOOKUP($D$1141:$S$1141,LAMI.JK!$A$2:$G$725,7)</f>
        <v>163</v>
      </c>
      <c r="I1160" s="4">
        <f>VLOOKUP($D$1141:$S$1141,LAMI.JK!$A$2:$G$725,7)</f>
        <v>167</v>
      </c>
      <c r="J1160" s="4">
        <f>VLOOKUP($D$1141:$S$1141,LAMI.JK!$A$2:$G$725,7)</f>
        <v>168</v>
      </c>
      <c r="K1160" s="4">
        <f>VLOOKUP($D$1141:$S$1141,LAMI.JK!$A$2:$G$725,7)</f>
        <v>183</v>
      </c>
      <c r="L1160" s="4">
        <f>VLOOKUP($D$1141:$S$1141,LAMI.JK!$A$2:$G$725,7)</f>
        <v>168</v>
      </c>
      <c r="M1160" s="4">
        <f>VLOOKUP($D$1141:$S$1141,LAMI.JK!$A$2:$G$725,7)</f>
        <v>197</v>
      </c>
      <c r="N1160" s="4">
        <f>VLOOKUP($D$1141:$S$1141,LAMI.JK!$A$2:$G$725,7)</f>
        <v>176</v>
      </c>
      <c r="O1160" s="4">
        <f>VLOOKUP($D$1141:$S$1141,LAMI.JK!$A$2:$G$725,7)</f>
        <v>172</v>
      </c>
      <c r="P1160" s="4">
        <f>VLOOKUP($D$1141:$S$1141,LAMI.JK!$A$2:$G$725,7)</f>
        <v>172</v>
      </c>
      <c r="Q1160" s="4">
        <f>VLOOKUP($D$1141:$S$1141,LAMI.JK!$A$2:$G$725,7)</f>
        <v>205</v>
      </c>
      <c r="R1160" s="4">
        <f>VLOOKUP($D$1141:$S$1141,LAMI.JK!$A$2:$G$725,7)</f>
        <v>225</v>
      </c>
      <c r="S1160" s="4">
        <f>VLOOKUP($D$1141:$S$1141,LAMI.JK!$A$2:$G$725,7)</f>
        <v>225</v>
      </c>
      <c r="T1160" s="4"/>
      <c r="U1160" s="4"/>
      <c r="V1160" s="4"/>
      <c r="W1160" s="4"/>
      <c r="X1160" s="4"/>
      <c r="Y1160" s="4"/>
    </row>
    <row r="1161" spans="2:25" x14ac:dyDescent="0.2">
      <c r="B1161" s="11" t="str">
        <v>LAPD.JK</v>
      </c>
      <c r="D1161" s="4">
        <f>VLOOKUP($D$1141:$S$1141,LAPD.JK!$A$2:$G$725,7)</f>
        <v>119</v>
      </c>
      <c r="E1161" s="4">
        <f>VLOOKUP($D$1141:$S$1141,LAPD.JK!$A$2:$G$725,7)</f>
        <v>119</v>
      </c>
      <c r="F1161" s="4">
        <f>VLOOKUP($D$1141:$S$1141,LAPD.JK!$A$2:$G$725,7)</f>
        <v>119</v>
      </c>
      <c r="G1161" s="4">
        <f>VLOOKUP($D$1141:$S$1141,LAPD.JK!$A$2:$G$725,7)</f>
        <v>121</v>
      </c>
      <c r="H1161" s="4">
        <f>VLOOKUP($D$1141:$S$1141,LAPD.JK!$A$2:$G$725,7)</f>
        <v>120</v>
      </c>
      <c r="I1161" s="4">
        <f>VLOOKUP($D$1141:$S$1141,LAPD.JK!$A$2:$G$725,7)</f>
        <v>119</v>
      </c>
      <c r="J1161" s="4">
        <f>VLOOKUP($D$1141:$S$1141,LAPD.JK!$A$2:$G$725,7)</f>
        <v>190</v>
      </c>
      <c r="K1161" s="4">
        <f>VLOOKUP($D$1141:$S$1141,LAPD.JK!$A$2:$G$725,7)</f>
        <v>119</v>
      </c>
      <c r="L1161" s="4">
        <f>VLOOKUP($D$1141:$S$1141,LAPD.JK!$A$2:$G$725,7)</f>
        <v>195</v>
      </c>
      <c r="M1161" s="4">
        <f>VLOOKUP($D$1141:$S$1141,LAPD.JK!$A$2:$G$725,7)</f>
        <v>198</v>
      </c>
      <c r="N1161" s="4">
        <f>VLOOKUP($D$1141:$S$1141,LAPD.JK!$A$2:$G$725,7)</f>
        <v>182</v>
      </c>
      <c r="O1161" s="4">
        <f>VLOOKUP($D$1141:$S$1141,LAPD.JK!$A$2:$G$725,7)</f>
        <v>199</v>
      </c>
      <c r="P1161" s="4">
        <f>VLOOKUP($D$1141:$S$1141,LAPD.JK!$A$2:$G$725,7)</f>
        <v>193</v>
      </c>
      <c r="Q1161" s="4">
        <f>VLOOKUP($D$1141:$S$1141,LAPD.JK!$A$2:$G$725,7)</f>
        <v>200</v>
      </c>
      <c r="R1161" s="4">
        <f>VLOOKUP($D$1141:$S$1141,LAPD.JK!$A$2:$G$725,7)</f>
        <v>200</v>
      </c>
      <c r="S1161" s="4">
        <f>VLOOKUP($D$1141:$S$1141,LAPD.JK!$A$2:$G$725,7)</f>
        <v>200</v>
      </c>
      <c r="T1161" s="4"/>
      <c r="U1161" s="4"/>
      <c r="V1161" s="4"/>
      <c r="W1161" s="4"/>
      <c r="X1161" s="4"/>
      <c r="Y1161" s="4"/>
    </row>
    <row r="1162" spans="2:25" x14ac:dyDescent="0.2">
      <c r="B1162" s="11" t="str">
        <v>LCGP.JK</v>
      </c>
      <c r="D1162" s="4">
        <f>VLOOKUP($D$1141:$S$1141,LCGP.JK!$A$2:$G$725,7)</f>
        <v>50</v>
      </c>
      <c r="E1162" s="4">
        <f>VLOOKUP($D$1141:$S$1141,LCGP.JK!$A$2:$G$725,7)</f>
        <v>50</v>
      </c>
      <c r="F1162" s="4">
        <f>VLOOKUP($D$1141:$S$1141,LCGP.JK!$A$2:$G$725,7)</f>
        <v>50</v>
      </c>
      <c r="G1162" s="4">
        <f>VLOOKUP($D$1141:$S$1141,LCGP.JK!$A$2:$G$725,7)</f>
        <v>50</v>
      </c>
      <c r="H1162" s="4">
        <f>VLOOKUP($D$1141:$S$1141,LCGP.JK!$A$2:$G$725,7)</f>
        <v>50</v>
      </c>
      <c r="I1162" s="4">
        <f>VLOOKUP($D$1141:$S$1141,LCGP.JK!$A$2:$G$725,7)</f>
        <v>50</v>
      </c>
      <c r="J1162" s="4">
        <f>VLOOKUP($D$1141:$S$1141,LCGP.JK!$A$2:$G$725,7)</f>
        <v>50</v>
      </c>
      <c r="K1162" s="4">
        <f>VLOOKUP($D$1141:$S$1141,LCGP.JK!$A$2:$G$725,7)</f>
        <v>50</v>
      </c>
      <c r="L1162" s="4">
        <f>VLOOKUP($D$1141:$S$1141,LCGP.JK!$A$2:$G$725,7)</f>
        <v>50</v>
      </c>
      <c r="M1162" s="4">
        <f>VLOOKUP($D$1141:$S$1141,LCGP.JK!$A$2:$G$725,7)</f>
        <v>50</v>
      </c>
      <c r="N1162" s="4">
        <f>VLOOKUP($D$1141:$S$1141,LCGP.JK!$A$2:$G$725,7)</f>
        <v>50</v>
      </c>
      <c r="O1162" s="4">
        <f>VLOOKUP($D$1141:$S$1141,LCGP.JK!$A$2:$G$725,7)</f>
        <v>50</v>
      </c>
      <c r="P1162" s="4">
        <f>VLOOKUP($D$1141:$S$1141,LCGP.JK!$A$2:$G$725,7)</f>
        <v>50</v>
      </c>
      <c r="Q1162" s="4">
        <f>VLOOKUP($D$1141:$S$1141,LCGP.JK!$A$2:$G$725,7)</f>
        <v>53</v>
      </c>
      <c r="R1162" s="4">
        <f>VLOOKUP($D$1141:$S$1141,LCGP.JK!$A$2:$G$725,7)</f>
        <v>54</v>
      </c>
      <c r="S1162" s="4">
        <f>VLOOKUP($D$1141:$S$1141,LCGP.JK!$A$2:$G$725,7)</f>
        <v>54</v>
      </c>
      <c r="T1162" s="4"/>
      <c r="U1162" s="4"/>
      <c r="V1162" s="4"/>
      <c r="W1162" s="4"/>
      <c r="X1162" s="4"/>
      <c r="Y1162" s="4"/>
    </row>
    <row r="1163" spans="2:25" x14ac:dyDescent="0.2">
      <c r="B1163" s="11" t="str">
        <v>LION.JK</v>
      </c>
      <c r="D1163" s="4">
        <f>VLOOKUP($D$1141:$S$1141,LION.JK!$A$2:$G$725,7)</f>
        <v>5100</v>
      </c>
      <c r="E1163" s="4">
        <f>VLOOKUP($D$1141:$S$1141,LION.JK!$A$2:$G$725,7)</f>
        <v>5000</v>
      </c>
      <c r="F1163" s="4">
        <f>VLOOKUP($D$1141:$S$1141,LION.JK!$A$2:$G$725,7)</f>
        <v>5850</v>
      </c>
      <c r="G1163" s="4">
        <f>VLOOKUP($D$1141:$S$1141,LION.JK!$A$2:$G$725,7)</f>
        <v>6300</v>
      </c>
      <c r="H1163" s="4">
        <f>VLOOKUP($D$1141:$S$1141,LION.JK!$A$2:$G$725,7)</f>
        <v>4200</v>
      </c>
      <c r="I1163" s="4">
        <f>VLOOKUP($D$1141:$S$1141,LION.JK!$A$2:$G$725,7)</f>
        <v>4500</v>
      </c>
      <c r="J1163" s="4">
        <f>VLOOKUP($D$1141:$S$1141,LION.JK!$A$2:$G$725,7)</f>
        <v>5000</v>
      </c>
      <c r="K1163" s="4">
        <f>VLOOKUP($D$1141:$S$1141,LION.JK!$A$2:$G$725,7)</f>
        <v>4425</v>
      </c>
      <c r="L1163" s="4">
        <f>VLOOKUP($D$1141:$S$1141,LION.JK!$A$2:$G$725,7)</f>
        <v>4800</v>
      </c>
      <c r="M1163" s="4">
        <f>VLOOKUP($D$1141:$S$1141,LION.JK!$A$2:$G$725,7)</f>
        <v>4500</v>
      </c>
      <c r="N1163" s="4">
        <f>VLOOKUP($D$1141:$S$1141,LION.JK!$A$2:$G$725,7)</f>
        <v>4250</v>
      </c>
      <c r="O1163" s="4">
        <f>VLOOKUP($D$1141:$S$1141,LION.JK!$A$2:$G$725,7)</f>
        <v>4250</v>
      </c>
      <c r="P1163" s="4">
        <f>VLOOKUP($D$1141:$S$1141,LION.JK!$A$2:$G$725,7)</f>
        <v>4250</v>
      </c>
      <c r="Q1163" s="4">
        <f>VLOOKUP($D$1141:$S$1141,LION.JK!$A$2:$G$725,7)</f>
        <v>4600</v>
      </c>
      <c r="R1163" s="4">
        <f>VLOOKUP($D$1141:$S$1141,LION.JK!$A$2:$G$725,7)</f>
        <v>4500</v>
      </c>
      <c r="S1163" s="4">
        <f>VLOOKUP($D$1141:$S$1141,LION.JK!$A$2:$G$725,7)</f>
        <v>4500</v>
      </c>
      <c r="T1163" s="4"/>
      <c r="U1163" s="4"/>
      <c r="V1163" s="4"/>
      <c r="W1163" s="4"/>
      <c r="X1163" s="4"/>
      <c r="Y1163" s="4"/>
    </row>
    <row r="1164" spans="2:25" x14ac:dyDescent="0.2">
      <c r="B1164" s="11" t="str">
        <v>LMAS.JK</v>
      </c>
      <c r="D1164" s="4">
        <f>VLOOKUP($D$1141:$S$1141,LMAS.JK!$A$2:$G$725,7)</f>
        <v>50</v>
      </c>
      <c r="E1164" s="4">
        <f>VLOOKUP($D$1141:$S$1141,LMAS.JK!$A$2:$G$725,7)</f>
        <v>50</v>
      </c>
      <c r="F1164" s="4">
        <f>VLOOKUP($D$1141:$S$1141,LMAS.JK!$A$2:$G$725,7)</f>
        <v>50</v>
      </c>
      <c r="G1164" s="4">
        <f>VLOOKUP($D$1141:$S$1141,LMAS.JK!$A$2:$G$725,7)</f>
        <v>50</v>
      </c>
      <c r="H1164" s="4">
        <f>VLOOKUP($D$1141:$S$1141,LMAS.JK!$A$2:$G$725,7)</f>
        <v>50</v>
      </c>
      <c r="I1164" s="4">
        <f>VLOOKUP($D$1141:$S$1141,LMAS.JK!$A$2:$G$725,7)</f>
        <v>50</v>
      </c>
      <c r="J1164" s="4">
        <f>VLOOKUP($D$1141:$S$1141,LMAS.JK!$A$2:$G$725,7)</f>
        <v>50</v>
      </c>
      <c r="K1164" s="4">
        <f>VLOOKUP($D$1141:$S$1141,LMAS.JK!$A$2:$G$725,7)</f>
        <v>50</v>
      </c>
      <c r="L1164" s="4">
        <f>VLOOKUP($D$1141:$S$1141,LMAS.JK!$A$2:$G$725,7)</f>
        <v>50</v>
      </c>
      <c r="M1164" s="4">
        <f>VLOOKUP($D$1141:$S$1141,LMAS.JK!$A$2:$G$725,7)</f>
        <v>50</v>
      </c>
      <c r="N1164" s="4">
        <f>VLOOKUP($D$1141:$S$1141,LMAS.JK!$A$2:$G$725,7)</f>
        <v>50</v>
      </c>
      <c r="O1164" s="4">
        <f>VLOOKUP($D$1141:$S$1141,LMAS.JK!$A$2:$G$725,7)</f>
        <v>50</v>
      </c>
      <c r="P1164" s="4">
        <f>VLOOKUP($D$1141:$S$1141,LMAS.JK!$A$2:$G$725,7)</f>
        <v>50</v>
      </c>
      <c r="Q1164" s="4">
        <f>VLOOKUP($D$1141:$S$1141,LMAS.JK!$A$2:$G$725,7)</f>
        <v>50</v>
      </c>
      <c r="R1164" s="4">
        <f>VLOOKUP($D$1141:$S$1141,LMAS.JK!$A$2:$G$725,7)</f>
        <v>50</v>
      </c>
      <c r="S1164" s="4">
        <f>VLOOKUP($D$1141:$S$1141,LMAS.JK!$A$2:$G$725,7)</f>
        <v>50</v>
      </c>
      <c r="T1164" s="4"/>
      <c r="U1164" s="4"/>
      <c r="V1164" s="4"/>
      <c r="W1164" s="4"/>
      <c r="X1164" s="4"/>
      <c r="Y1164" s="4"/>
    </row>
    <row r="1165" spans="2:25" x14ac:dyDescent="0.2">
      <c r="B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</row>
    <row r="1166" spans="2:25" x14ac:dyDescent="0.2">
      <c r="B1166" s="4" t="s">
        <v>79</v>
      </c>
      <c r="C1166" s="35">
        <v>40791</v>
      </c>
      <c r="D1166" s="35">
        <v>40798</v>
      </c>
      <c r="E1166" s="35">
        <v>40805</v>
      </c>
      <c r="F1166" s="35">
        <v>40812</v>
      </c>
      <c r="G1166" s="35">
        <v>40819</v>
      </c>
      <c r="H1166" s="35">
        <v>40826</v>
      </c>
      <c r="I1166" s="35">
        <v>40833</v>
      </c>
      <c r="J1166" s="35">
        <v>40840</v>
      </c>
      <c r="K1166" s="35">
        <v>40847</v>
      </c>
      <c r="L1166" s="35">
        <v>40854</v>
      </c>
      <c r="M1166" s="35">
        <v>40861</v>
      </c>
      <c r="N1166" s="35">
        <v>40868</v>
      </c>
      <c r="O1166" s="36">
        <v>40875</v>
      </c>
      <c r="P1166" s="36">
        <v>40882</v>
      </c>
      <c r="Q1166" s="36">
        <v>40889</v>
      </c>
      <c r="R1166" s="36">
        <v>40896</v>
      </c>
      <c r="S1166" s="4"/>
      <c r="T1166" s="4"/>
      <c r="U1166" s="4"/>
      <c r="V1166" s="4"/>
      <c r="W1166" s="4"/>
      <c r="X1166" s="4"/>
      <c r="Y1166" s="4"/>
    </row>
    <row r="1167" spans="2:25" x14ac:dyDescent="0.2">
      <c r="B1167" s="4" t="str">
        <f t="array" ref="B1167:B1189">TRANSPOSE(C1:Y1)</f>
        <v>AALI.JK</v>
      </c>
      <c r="C1167" s="4">
        <f>-C$1059*C1090</f>
        <v>83580731.530927509</v>
      </c>
      <c r="D1167" s="4">
        <f>-D$1059*E1090</f>
        <v>17513030.471800454</v>
      </c>
      <c r="E1167" s="4">
        <f>-E$1059*G1090</f>
        <v>50805706.450389482</v>
      </c>
      <c r="F1167" s="4">
        <f>-F$1059*I1090</f>
        <v>259640.35355975031</v>
      </c>
      <c r="G1167" s="4">
        <f>-G$1059*K1090</f>
        <v>2992771.2977146031</v>
      </c>
      <c r="H1167" s="4">
        <f>-H$1059*M1090</f>
        <v>56982402.775837272</v>
      </c>
      <c r="I1167" s="4">
        <f>-I$1059*O1090</f>
        <v>3433550.6688769571</v>
      </c>
      <c r="J1167" s="4">
        <f>-J$1059*Q1090</f>
        <v>46356149.775044627</v>
      </c>
      <c r="K1167" s="4">
        <f>-K$1059*S1090</f>
        <v>16352524.771374136</v>
      </c>
      <c r="L1167" s="4">
        <f>-L$1059*U1090</f>
        <v>7606553.8214471014</v>
      </c>
      <c r="M1167" s="4">
        <f>-M$1059*W1090</f>
        <v>13785129.935693907</v>
      </c>
      <c r="N1167" s="4">
        <f>-N$1059*Y1090</f>
        <v>5231682.8313518353</v>
      </c>
      <c r="O1167" s="4">
        <f>-O$1059*AA1090</f>
        <v>5824915.4730523815</v>
      </c>
      <c r="P1167" s="4">
        <f t="shared" ref="P1167" si="570">-P$1059*AC1090</f>
        <v>31664789.394698709</v>
      </c>
      <c r="Q1167" s="4">
        <f t="shared" ref="Q1167" si="571">-Q$1059*AE1090</f>
        <v>4750375.1885487121</v>
      </c>
      <c r="R1167" s="4">
        <f t="shared" ref="R1167" si="572">-R$1059*AG1090</f>
        <v>1695085.5374524777</v>
      </c>
      <c r="S1167" s="4"/>
      <c r="T1167" s="4"/>
      <c r="U1167" s="4"/>
      <c r="V1167" s="4"/>
      <c r="W1167" s="4"/>
      <c r="X1167" s="4"/>
      <c r="Y1167" s="4"/>
    </row>
    <row r="1168" spans="2:25" x14ac:dyDescent="0.2">
      <c r="B1168" s="4" t="str">
        <v>ABDA.JK</v>
      </c>
      <c r="C1168" s="4">
        <f t="shared" ref="C1168:C1189" si="573">-C$1059*C1091</f>
        <v>0</v>
      </c>
      <c r="D1168" s="4">
        <f t="shared" ref="D1168:D1189" si="574">-D$1059*E1091</f>
        <v>0</v>
      </c>
      <c r="E1168" s="4">
        <f t="shared" ref="E1168:E1189" si="575">-E$1059*G1091</f>
        <v>0</v>
      </c>
      <c r="F1168" s="4">
        <f t="shared" ref="F1168:F1189" si="576">-F$1059*I1091</f>
        <v>0</v>
      </c>
      <c r="G1168" s="4">
        <f t="shared" ref="G1168:G1189" si="577">-G$1059*K1091</f>
        <v>0</v>
      </c>
      <c r="H1168" s="4">
        <f t="shared" ref="H1168:H1189" si="578">-H$1059*M1091</f>
        <v>0</v>
      </c>
      <c r="I1168" s="4">
        <f t="shared" ref="I1168:I1189" si="579">-I$1059*O1091</f>
        <v>0</v>
      </c>
      <c r="J1168" s="4">
        <f t="shared" ref="J1168:J1189" si="580">-J$1059*Q1091</f>
        <v>0</v>
      </c>
      <c r="K1168" s="4">
        <f t="shared" ref="K1168:K1189" si="581">-K$1059*S1091</f>
        <v>0</v>
      </c>
      <c r="L1168" s="4">
        <f t="shared" ref="L1168:L1189" si="582">-L$1059*U1091</f>
        <v>0</v>
      </c>
      <c r="M1168" s="4">
        <f t="shared" ref="M1168:M1189" si="583">-M$1059*W1091</f>
        <v>0</v>
      </c>
      <c r="N1168" s="4">
        <f t="shared" ref="N1168:N1189" si="584">-N$1059*Y1091</f>
        <v>0</v>
      </c>
      <c r="O1168" s="4">
        <f t="shared" ref="O1168:O1189" si="585">-O$1059*AA1091</f>
        <v>0</v>
      </c>
      <c r="P1168" s="4">
        <f t="shared" ref="P1168:P1189" si="586">-P$1059*AC1091</f>
        <v>0</v>
      </c>
      <c r="Q1168" s="4">
        <f t="shared" ref="Q1168:Q1189" si="587">-Q$1059*AE1091</f>
        <v>0</v>
      </c>
      <c r="R1168" s="4">
        <f t="shared" ref="R1168:R1189" si="588">-R$1059*AG1091</f>
        <v>0</v>
      </c>
      <c r="S1168" s="4"/>
      <c r="T1168" s="4"/>
      <c r="U1168" s="4"/>
      <c r="V1168" s="4"/>
      <c r="W1168" s="4"/>
      <c r="X1168" s="4"/>
      <c r="Y1168" s="4"/>
    </row>
    <row r="1169" spans="2:25" x14ac:dyDescent="0.2">
      <c r="B1169" s="4" t="str">
        <v>ACES.JK</v>
      </c>
      <c r="C1169" s="4">
        <f t="shared" si="573"/>
        <v>47479949.161360331</v>
      </c>
      <c r="D1169" s="4">
        <f t="shared" si="574"/>
        <v>60941941.287730455</v>
      </c>
      <c r="E1169" s="4">
        <f t="shared" si="575"/>
        <v>26875341.457651332</v>
      </c>
      <c r="F1169" s="4">
        <f t="shared" si="576"/>
        <v>5504183.3271238049</v>
      </c>
      <c r="G1169" s="4">
        <f t="shared" si="577"/>
        <v>58260018.533664197</v>
      </c>
      <c r="H1169" s="4">
        <f t="shared" si="578"/>
        <v>189690744.75909716</v>
      </c>
      <c r="I1169" s="4">
        <f t="shared" si="579"/>
        <v>106842829.61287554</v>
      </c>
      <c r="J1169" s="4">
        <f t="shared" si="580"/>
        <v>9221483.9822656903</v>
      </c>
      <c r="K1169" s="4">
        <f t="shared" si="581"/>
        <v>14246146.73209847</v>
      </c>
      <c r="L1169" s="4">
        <f t="shared" si="582"/>
        <v>60044104.319862202</v>
      </c>
      <c r="M1169" s="4">
        <f t="shared" si="583"/>
        <v>78163365.182248235</v>
      </c>
      <c r="N1169" s="4">
        <f t="shared" si="584"/>
        <v>26430149.224010546</v>
      </c>
      <c r="O1169" s="4">
        <f t="shared" si="585"/>
        <v>2768296.7783662975</v>
      </c>
      <c r="P1169" s="4">
        <f t="shared" si="586"/>
        <v>5913144.2073209975</v>
      </c>
      <c r="Q1169" s="4">
        <f t="shared" si="587"/>
        <v>14633861.411944322</v>
      </c>
      <c r="R1169" s="4">
        <f t="shared" si="588"/>
        <v>14152238.568874711</v>
      </c>
      <c r="S1169" s="4"/>
      <c r="T1169" s="4"/>
      <c r="U1169" s="4"/>
      <c r="V1169" s="4"/>
      <c r="W1169" s="4"/>
      <c r="X1169" s="4"/>
      <c r="Y1169" s="4"/>
    </row>
    <row r="1170" spans="2:25" x14ac:dyDescent="0.2">
      <c r="B1170" s="4" t="str">
        <v>ADES.JK</v>
      </c>
      <c r="C1170" s="4">
        <f t="shared" si="573"/>
        <v>3857020.9925672659</v>
      </c>
      <c r="D1170" s="4">
        <f t="shared" si="574"/>
        <v>37496811.918791614</v>
      </c>
      <c r="E1170" s="4">
        <f t="shared" si="575"/>
        <v>4046272.7108126399</v>
      </c>
      <c r="F1170" s="4">
        <f t="shared" si="576"/>
        <v>25866333.102734104</v>
      </c>
      <c r="G1170" s="4">
        <f t="shared" si="577"/>
        <v>238090.84318014255</v>
      </c>
      <c r="H1170" s="4">
        <f t="shared" si="578"/>
        <v>21739637.626627844</v>
      </c>
      <c r="I1170" s="4">
        <f t="shared" si="579"/>
        <v>11616965.023045696</v>
      </c>
      <c r="J1170" s="4">
        <f t="shared" si="580"/>
        <v>23613193.675316256</v>
      </c>
      <c r="K1170" s="4">
        <f t="shared" si="581"/>
        <v>14183136.504620144</v>
      </c>
      <c r="L1170" s="4">
        <f t="shared" si="582"/>
        <v>33067722.973336838</v>
      </c>
      <c r="M1170" s="4">
        <f t="shared" si="583"/>
        <v>47777165.568620265</v>
      </c>
      <c r="N1170" s="4">
        <f t="shared" si="584"/>
        <v>15092333.528781446</v>
      </c>
      <c r="O1170" s="4">
        <f t="shared" si="585"/>
        <v>30497933.206454501</v>
      </c>
      <c r="P1170" s="4">
        <f t="shared" si="586"/>
        <v>26133993.718217492</v>
      </c>
      <c r="Q1170" s="4">
        <f t="shared" si="587"/>
        <v>15745931.066361448</v>
      </c>
      <c r="R1170" s="4">
        <f t="shared" si="588"/>
        <v>15358711.561617028</v>
      </c>
      <c r="S1170" s="4"/>
      <c r="T1170" s="4"/>
      <c r="U1170" s="4"/>
      <c r="V1170" s="4"/>
      <c r="W1170" s="4"/>
      <c r="X1170" s="4"/>
      <c r="Y1170" s="4"/>
    </row>
    <row r="1171" spans="2:25" x14ac:dyDescent="0.2">
      <c r="B1171" s="4" t="str">
        <v>ADHI.JK</v>
      </c>
      <c r="C1171" s="4">
        <f t="shared" si="573"/>
        <v>23127632.313411064</v>
      </c>
      <c r="D1171" s="4">
        <f t="shared" si="574"/>
        <v>39486007.820117421</v>
      </c>
      <c r="E1171" s="4">
        <f t="shared" si="575"/>
        <v>69307092.67613022</v>
      </c>
      <c r="F1171" s="4">
        <f t="shared" si="576"/>
        <v>175486424.12710392</v>
      </c>
      <c r="G1171" s="4">
        <f t="shared" si="577"/>
        <v>22127615.057185005</v>
      </c>
      <c r="H1171" s="4">
        <f t="shared" si="578"/>
        <v>109423910.88675012</v>
      </c>
      <c r="I1171" s="4">
        <f t="shared" si="579"/>
        <v>15261353.509326305</v>
      </c>
      <c r="J1171" s="4">
        <f t="shared" si="580"/>
        <v>139073187.7980445</v>
      </c>
      <c r="K1171" s="4">
        <f t="shared" si="581"/>
        <v>58006286.892636508</v>
      </c>
      <c r="L1171" s="4">
        <f t="shared" si="582"/>
        <v>56485200.860657744</v>
      </c>
      <c r="M1171" s="4">
        <f t="shared" si="583"/>
        <v>79935158.102007642</v>
      </c>
      <c r="N1171" s="4">
        <f t="shared" si="584"/>
        <v>61438500.423452474</v>
      </c>
      <c r="O1171" s="4">
        <f t="shared" si="585"/>
        <v>81128111.578427926</v>
      </c>
      <c r="P1171" s="4">
        <f t="shared" si="586"/>
        <v>74098633.491425276</v>
      </c>
      <c r="Q1171" s="4">
        <f t="shared" si="587"/>
        <v>75714806.411650628</v>
      </c>
      <c r="R1171" s="4">
        <f t="shared" si="588"/>
        <v>73419240.197167709</v>
      </c>
      <c r="S1171" s="4"/>
      <c r="T1171" s="4"/>
      <c r="U1171" s="4"/>
      <c r="V1171" s="4"/>
      <c r="W1171" s="4"/>
      <c r="X1171" s="4"/>
      <c r="Y1171" s="4"/>
    </row>
    <row r="1172" spans="2:25" x14ac:dyDescent="0.2">
      <c r="B1172" s="4" t="str">
        <v>ADMF.JK</v>
      </c>
      <c r="C1172" s="4">
        <f t="shared" si="573"/>
        <v>23673791.026301086</v>
      </c>
      <c r="D1172" s="4">
        <f t="shared" si="574"/>
        <v>3789196.7358177518</v>
      </c>
      <c r="E1172" s="4">
        <f t="shared" si="575"/>
        <v>17972558.594957143</v>
      </c>
      <c r="F1172" s="4">
        <f t="shared" si="576"/>
        <v>2524044.054589408</v>
      </c>
      <c r="G1172" s="4">
        <f t="shared" si="577"/>
        <v>902926.85874106945</v>
      </c>
      <c r="H1172" s="4">
        <f t="shared" si="578"/>
        <v>6121710.3755190093</v>
      </c>
      <c r="I1172" s="4">
        <f t="shared" si="579"/>
        <v>424630.93190944451</v>
      </c>
      <c r="J1172" s="4">
        <f t="shared" si="580"/>
        <v>64470.1315019334</v>
      </c>
      <c r="K1172" s="4">
        <f t="shared" si="581"/>
        <v>409560.37461751001</v>
      </c>
      <c r="L1172" s="4">
        <f t="shared" si="582"/>
        <v>23093739.25935705</v>
      </c>
      <c r="M1172" s="4">
        <f t="shared" si="583"/>
        <v>1863506.1660185307</v>
      </c>
      <c r="N1172" s="4">
        <f t="shared" si="584"/>
        <v>43096207.080987819</v>
      </c>
      <c r="O1172" s="4">
        <f t="shared" si="585"/>
        <v>307640.96697884775</v>
      </c>
      <c r="P1172" s="4">
        <f t="shared" si="586"/>
        <v>155834.59597644972</v>
      </c>
      <c r="Q1172" s="4">
        <f t="shared" si="587"/>
        <v>155898.6537098744</v>
      </c>
      <c r="R1172" s="4">
        <f t="shared" si="588"/>
        <v>67190.963018712762</v>
      </c>
      <c r="S1172" s="4"/>
      <c r="T1172" s="4"/>
      <c r="U1172" s="4"/>
      <c r="V1172" s="4"/>
      <c r="W1172" s="4"/>
      <c r="X1172" s="4"/>
      <c r="Y1172" s="4"/>
    </row>
    <row r="1173" spans="2:25" x14ac:dyDescent="0.2">
      <c r="B1173" s="4" t="str">
        <v>ADMG.JK</v>
      </c>
      <c r="C1173" s="4">
        <f t="shared" si="573"/>
        <v>3134558.9948163638</v>
      </c>
      <c r="D1173" s="4">
        <f t="shared" si="574"/>
        <v>197130804.95662272</v>
      </c>
      <c r="E1173" s="4">
        <f t="shared" si="575"/>
        <v>467916.4163645776</v>
      </c>
      <c r="F1173" s="4">
        <f t="shared" si="576"/>
        <v>11511952.230170026</v>
      </c>
      <c r="G1173" s="4">
        <f t="shared" si="577"/>
        <v>124826904.08176441</v>
      </c>
      <c r="H1173" s="4">
        <f t="shared" si="578"/>
        <v>13296027.568505662</v>
      </c>
      <c r="I1173" s="4">
        <f t="shared" si="579"/>
        <v>43594564.786336221</v>
      </c>
      <c r="J1173" s="4">
        <f t="shared" si="580"/>
        <v>9675907.1834842619</v>
      </c>
      <c r="K1173" s="4">
        <f t="shared" si="581"/>
        <v>66294869.235253364</v>
      </c>
      <c r="L1173" s="4">
        <f t="shared" si="582"/>
        <v>89626492.175792411</v>
      </c>
      <c r="M1173" s="4">
        <f t="shared" si="583"/>
        <v>46064300.918875813</v>
      </c>
      <c r="N1173" s="4">
        <f t="shared" si="584"/>
        <v>86903074.833343267</v>
      </c>
      <c r="O1173" s="4">
        <f t="shared" si="585"/>
        <v>74104672.627151504</v>
      </c>
      <c r="P1173" s="4">
        <f t="shared" si="586"/>
        <v>57257391.952123314</v>
      </c>
      <c r="Q1173" s="4">
        <f t="shared" si="587"/>
        <v>42733907.036384605</v>
      </c>
      <c r="R1173" s="4">
        <f t="shared" si="588"/>
        <v>3240023.7611471969</v>
      </c>
      <c r="S1173" s="4"/>
      <c r="T1173" s="4"/>
      <c r="U1173" s="4"/>
      <c r="V1173" s="4"/>
      <c r="W1173" s="4"/>
      <c r="X1173" s="4"/>
      <c r="Y1173" s="4"/>
    </row>
    <row r="1174" spans="2:25" x14ac:dyDescent="0.2">
      <c r="B1174" s="4" t="str">
        <v>AGRO.JK</v>
      </c>
      <c r="C1174" s="4">
        <f t="shared" si="573"/>
        <v>106998383.32023962</v>
      </c>
      <c r="D1174" s="4">
        <f t="shared" si="574"/>
        <v>20879174.391941942</v>
      </c>
      <c r="E1174" s="4">
        <f t="shared" si="575"/>
        <v>106595777.84590895</v>
      </c>
      <c r="F1174" s="4">
        <f t="shared" si="576"/>
        <v>62150343.952896208</v>
      </c>
      <c r="G1174" s="4">
        <f t="shared" si="577"/>
        <v>10957686.095033718</v>
      </c>
      <c r="H1174" s="4">
        <f t="shared" si="578"/>
        <v>7170044.6732076369</v>
      </c>
      <c r="I1174" s="4">
        <f t="shared" si="579"/>
        <v>145931327.51117513</v>
      </c>
      <c r="J1174" s="4">
        <f t="shared" si="580"/>
        <v>36772674.898652941</v>
      </c>
      <c r="K1174" s="4">
        <f t="shared" si="581"/>
        <v>90109159.102983072</v>
      </c>
      <c r="L1174" s="4">
        <f t="shared" si="582"/>
        <v>44574955.441888951</v>
      </c>
      <c r="M1174" s="4">
        <f t="shared" si="583"/>
        <v>81863220.050066993</v>
      </c>
      <c r="N1174" s="4">
        <f t="shared" si="584"/>
        <v>65742863.115190573</v>
      </c>
      <c r="O1174" s="4">
        <f t="shared" si="585"/>
        <v>60529149.577053279</v>
      </c>
      <c r="P1174" s="4">
        <f t="shared" si="586"/>
        <v>82899688.347811028</v>
      </c>
      <c r="Q1174" s="4">
        <f t="shared" si="587"/>
        <v>94605489.430213168</v>
      </c>
      <c r="R1174" s="4">
        <f t="shared" si="588"/>
        <v>138684421.84050229</v>
      </c>
      <c r="S1174" s="4"/>
      <c r="T1174" s="4"/>
      <c r="U1174" s="4"/>
      <c r="V1174" s="4"/>
      <c r="W1174" s="4"/>
      <c r="X1174" s="4"/>
      <c r="Y1174" s="4"/>
    </row>
    <row r="1175" spans="2:25" x14ac:dyDescent="0.2">
      <c r="B1175" s="4" t="str">
        <v>AHAP.JK</v>
      </c>
      <c r="C1175" s="4">
        <f t="shared" si="573"/>
        <v>0</v>
      </c>
      <c r="D1175" s="4">
        <f t="shared" si="574"/>
        <v>0</v>
      </c>
      <c r="E1175" s="4">
        <f t="shared" si="575"/>
        <v>0</v>
      </c>
      <c r="F1175" s="4">
        <f t="shared" si="576"/>
        <v>0</v>
      </c>
      <c r="G1175" s="4">
        <f t="shared" si="577"/>
        <v>0</v>
      </c>
      <c r="H1175" s="4">
        <f t="shared" si="578"/>
        <v>0</v>
      </c>
      <c r="I1175" s="4">
        <f t="shared" si="579"/>
        <v>0</v>
      </c>
      <c r="J1175" s="4">
        <f t="shared" si="580"/>
        <v>0</v>
      </c>
      <c r="K1175" s="4">
        <f t="shared" si="581"/>
        <v>0</v>
      </c>
      <c r="L1175" s="4">
        <f t="shared" si="582"/>
        <v>0</v>
      </c>
      <c r="M1175" s="4">
        <f t="shared" si="583"/>
        <v>0</v>
      </c>
      <c r="N1175" s="4">
        <f t="shared" si="584"/>
        <v>0</v>
      </c>
      <c r="O1175" s="4">
        <f t="shared" si="585"/>
        <v>0</v>
      </c>
      <c r="P1175" s="4">
        <f t="shared" si="586"/>
        <v>0</v>
      </c>
      <c r="Q1175" s="4">
        <f t="shared" si="587"/>
        <v>0</v>
      </c>
      <c r="R1175" s="4">
        <f t="shared" si="588"/>
        <v>0</v>
      </c>
      <c r="S1175" s="4"/>
      <c r="T1175" s="4"/>
      <c r="U1175" s="4"/>
      <c r="V1175" s="4"/>
      <c r="W1175" s="4"/>
      <c r="X1175" s="4"/>
      <c r="Y1175" s="4"/>
    </row>
    <row r="1176" spans="2:25" x14ac:dyDescent="0.2">
      <c r="B1176" s="4" t="str">
        <v>AIMS.JK</v>
      </c>
      <c r="C1176" s="4">
        <f t="shared" si="573"/>
        <v>0</v>
      </c>
      <c r="D1176" s="4">
        <f t="shared" si="574"/>
        <v>0</v>
      </c>
      <c r="E1176" s="4">
        <f t="shared" si="575"/>
        <v>0</v>
      </c>
      <c r="F1176" s="4">
        <f t="shared" si="576"/>
        <v>0</v>
      </c>
      <c r="G1176" s="4">
        <f t="shared" si="577"/>
        <v>0</v>
      </c>
      <c r="H1176" s="4">
        <f t="shared" si="578"/>
        <v>0</v>
      </c>
      <c r="I1176" s="4">
        <f t="shared" si="579"/>
        <v>0</v>
      </c>
      <c r="J1176" s="4">
        <f t="shared" si="580"/>
        <v>0</v>
      </c>
      <c r="K1176" s="4">
        <f t="shared" si="581"/>
        <v>0</v>
      </c>
      <c r="L1176" s="4">
        <f t="shared" si="582"/>
        <v>0</v>
      </c>
      <c r="M1176" s="4">
        <f t="shared" si="583"/>
        <v>0</v>
      </c>
      <c r="N1176" s="4">
        <f t="shared" si="584"/>
        <v>0</v>
      </c>
      <c r="O1176" s="4">
        <f t="shared" si="585"/>
        <v>0</v>
      </c>
      <c r="P1176" s="4">
        <f t="shared" si="586"/>
        <v>0</v>
      </c>
      <c r="Q1176" s="4">
        <f t="shared" si="587"/>
        <v>0</v>
      </c>
      <c r="R1176" s="4">
        <f t="shared" si="588"/>
        <v>0</v>
      </c>
      <c r="S1176" s="4"/>
      <c r="T1176" s="4"/>
      <c r="U1176" s="4"/>
      <c r="V1176" s="4"/>
      <c r="W1176" s="4"/>
      <c r="X1176" s="4"/>
      <c r="Y1176" s="4"/>
    </row>
    <row r="1177" spans="2:25" x14ac:dyDescent="0.2">
      <c r="B1177" s="4" t="str">
        <v>AISA.JK</v>
      </c>
      <c r="C1177" s="4">
        <f t="shared" si="573"/>
        <v>0</v>
      </c>
      <c r="D1177" s="4">
        <f t="shared" si="574"/>
        <v>0</v>
      </c>
      <c r="E1177" s="4">
        <f t="shared" si="575"/>
        <v>0</v>
      </c>
      <c r="F1177" s="4">
        <f t="shared" si="576"/>
        <v>0</v>
      </c>
      <c r="G1177" s="4">
        <f t="shared" si="577"/>
        <v>0</v>
      </c>
      <c r="H1177" s="4">
        <f t="shared" si="578"/>
        <v>0</v>
      </c>
      <c r="I1177" s="4">
        <f t="shared" si="579"/>
        <v>0</v>
      </c>
      <c r="J1177" s="4">
        <f t="shared" si="580"/>
        <v>0</v>
      </c>
      <c r="K1177" s="4">
        <f t="shared" si="581"/>
        <v>0</v>
      </c>
      <c r="L1177" s="4">
        <f t="shared" si="582"/>
        <v>0</v>
      </c>
      <c r="M1177" s="4">
        <f t="shared" si="583"/>
        <v>0</v>
      </c>
      <c r="N1177" s="4">
        <f t="shared" si="584"/>
        <v>0</v>
      </c>
      <c r="O1177" s="4">
        <f t="shared" si="585"/>
        <v>0</v>
      </c>
      <c r="P1177" s="4">
        <f t="shared" si="586"/>
        <v>0</v>
      </c>
      <c r="Q1177" s="4">
        <f t="shared" si="587"/>
        <v>0</v>
      </c>
      <c r="R1177" s="4">
        <f t="shared" si="588"/>
        <v>0</v>
      </c>
      <c r="S1177" s="4"/>
      <c r="T1177" s="4"/>
      <c r="U1177" s="4"/>
      <c r="V1177" s="4"/>
      <c r="W1177" s="4"/>
      <c r="X1177" s="4"/>
      <c r="Y1177" s="4"/>
    </row>
    <row r="1178" spans="2:25" x14ac:dyDescent="0.2">
      <c r="B1178" s="4" t="str">
        <v>AKKU.JK</v>
      </c>
      <c r="C1178" s="4">
        <f t="shared" si="573"/>
        <v>0</v>
      </c>
      <c r="D1178" s="4">
        <f t="shared" si="574"/>
        <v>0</v>
      </c>
      <c r="E1178" s="4">
        <f t="shared" si="575"/>
        <v>0</v>
      </c>
      <c r="F1178" s="4">
        <f t="shared" si="576"/>
        <v>0</v>
      </c>
      <c r="G1178" s="4">
        <f t="shared" si="577"/>
        <v>0</v>
      </c>
      <c r="H1178" s="4">
        <f t="shared" si="578"/>
        <v>0</v>
      </c>
      <c r="I1178" s="4">
        <f t="shared" si="579"/>
        <v>0</v>
      </c>
      <c r="J1178" s="4">
        <f t="shared" si="580"/>
        <v>0</v>
      </c>
      <c r="K1178" s="4">
        <f t="shared" si="581"/>
        <v>0</v>
      </c>
      <c r="L1178" s="4">
        <f t="shared" si="582"/>
        <v>0</v>
      </c>
      <c r="M1178" s="4">
        <f t="shared" si="583"/>
        <v>0</v>
      </c>
      <c r="N1178" s="4">
        <f t="shared" si="584"/>
        <v>0</v>
      </c>
      <c r="O1178" s="4">
        <f t="shared" si="585"/>
        <v>0</v>
      </c>
      <c r="P1178" s="4">
        <f t="shared" si="586"/>
        <v>0</v>
      </c>
      <c r="Q1178" s="4">
        <f t="shared" si="587"/>
        <v>0</v>
      </c>
      <c r="R1178" s="4">
        <f t="shared" si="588"/>
        <v>0</v>
      </c>
      <c r="S1178" s="4"/>
      <c r="T1178" s="4"/>
      <c r="U1178" s="4"/>
      <c r="V1178" s="4"/>
      <c r="W1178" s="4"/>
      <c r="X1178" s="4"/>
      <c r="Y1178" s="4"/>
    </row>
    <row r="1179" spans="2:25" x14ac:dyDescent="0.2">
      <c r="B1179" s="4" t="str">
        <v>AKPI.JK</v>
      </c>
      <c r="C1179" s="4">
        <f t="shared" si="573"/>
        <v>38507174.047240131</v>
      </c>
      <c r="D1179" s="4">
        <f t="shared" si="574"/>
        <v>30098608.240773268</v>
      </c>
      <c r="E1179" s="4">
        <f t="shared" si="575"/>
        <v>36007041.944971584</v>
      </c>
      <c r="F1179" s="4">
        <f t="shared" si="576"/>
        <v>28317038.297090646</v>
      </c>
      <c r="G1179" s="4">
        <f t="shared" si="577"/>
        <v>548387.22447772778</v>
      </c>
      <c r="H1179" s="4">
        <f t="shared" si="578"/>
        <v>9017638.5844445806</v>
      </c>
      <c r="I1179" s="4">
        <f t="shared" si="579"/>
        <v>27176425.421533268</v>
      </c>
      <c r="J1179" s="4">
        <f t="shared" si="580"/>
        <v>2427996.0207164381</v>
      </c>
      <c r="K1179" s="4">
        <f t="shared" si="581"/>
        <v>38984480.3179041</v>
      </c>
      <c r="L1179" s="4">
        <f t="shared" si="582"/>
        <v>3602217.1644588853</v>
      </c>
      <c r="M1179" s="4">
        <f t="shared" si="583"/>
        <v>4768809.6105484273</v>
      </c>
      <c r="N1179" s="4">
        <f t="shared" si="584"/>
        <v>3172412.7174093542</v>
      </c>
      <c r="O1179" s="4">
        <f t="shared" si="585"/>
        <v>1892551.3126873269</v>
      </c>
      <c r="P1179" s="4">
        <f t="shared" si="586"/>
        <v>550462.26899772207</v>
      </c>
      <c r="Q1179" s="4">
        <f t="shared" si="587"/>
        <v>2779723.9519629013</v>
      </c>
      <c r="R1179" s="4">
        <f t="shared" si="588"/>
        <v>11882943.295235593</v>
      </c>
      <c r="S1179" s="4"/>
      <c r="T1179" s="4"/>
      <c r="U1179" s="4"/>
      <c r="V1179" s="4"/>
      <c r="W1179" s="4"/>
      <c r="X1179" s="4"/>
      <c r="Y1179" s="4"/>
    </row>
    <row r="1180" spans="2:25" x14ac:dyDescent="0.2">
      <c r="B1180" s="4" t="str">
        <v>KLBF.JK</v>
      </c>
      <c r="C1180" s="4">
        <f t="shared" si="573"/>
        <v>75446890.251404166</v>
      </c>
      <c r="D1180" s="4">
        <f t="shared" si="574"/>
        <v>19115529.101776637</v>
      </c>
      <c r="E1180" s="4">
        <f t="shared" si="575"/>
        <v>62243341.958046988</v>
      </c>
      <c r="F1180" s="4">
        <f t="shared" si="576"/>
        <v>38557182.437324703</v>
      </c>
      <c r="G1180" s="4">
        <f t="shared" si="577"/>
        <v>22910539.546500098</v>
      </c>
      <c r="H1180" s="4">
        <f t="shared" si="578"/>
        <v>12957591.063085051</v>
      </c>
      <c r="I1180" s="4">
        <f t="shared" si="579"/>
        <v>30022598.224535845</v>
      </c>
      <c r="J1180" s="4">
        <f t="shared" si="580"/>
        <v>53124991.513368763</v>
      </c>
      <c r="K1180" s="4">
        <f t="shared" si="581"/>
        <v>31452360.255005099</v>
      </c>
      <c r="L1180" s="4">
        <f t="shared" si="582"/>
        <v>43124444.380067937</v>
      </c>
      <c r="M1180" s="4">
        <f t="shared" si="583"/>
        <v>17347545.453769252</v>
      </c>
      <c r="N1180" s="4">
        <f t="shared" si="584"/>
        <v>17001363.396951642</v>
      </c>
      <c r="O1180" s="4">
        <f t="shared" si="585"/>
        <v>12915496.853141066</v>
      </c>
      <c r="P1180" s="4">
        <f t="shared" si="586"/>
        <v>2418225.7141883564</v>
      </c>
      <c r="Q1180" s="4">
        <f t="shared" si="587"/>
        <v>3882789.0322326515</v>
      </c>
      <c r="R1180" s="4">
        <f t="shared" si="588"/>
        <v>6932210.5065411432</v>
      </c>
      <c r="S1180" s="4"/>
      <c r="T1180" s="4"/>
      <c r="U1180" s="4"/>
      <c r="V1180" s="4"/>
      <c r="W1180" s="4"/>
      <c r="X1180" s="4"/>
      <c r="Y1180" s="4"/>
    </row>
    <row r="1181" spans="2:25" x14ac:dyDescent="0.2">
      <c r="B1181" s="4" t="str">
        <v>KOIN.JK</v>
      </c>
      <c r="C1181" s="4">
        <f t="shared" si="573"/>
        <v>281621456.47779316</v>
      </c>
      <c r="D1181" s="4">
        <f t="shared" si="574"/>
        <v>278442645.02559268</v>
      </c>
      <c r="E1181" s="4">
        <f t="shared" si="575"/>
        <v>258545193.88167271</v>
      </c>
      <c r="F1181" s="4">
        <f t="shared" si="576"/>
        <v>22175166.678368028</v>
      </c>
      <c r="G1181" s="4">
        <f t="shared" si="577"/>
        <v>209485741.70875663</v>
      </c>
      <c r="H1181" s="4">
        <f t="shared" si="578"/>
        <v>101921952.94918014</v>
      </c>
      <c r="I1181" s="4">
        <f t="shared" si="579"/>
        <v>57166481.142894261</v>
      </c>
      <c r="J1181" s="4">
        <f t="shared" si="580"/>
        <v>127624986.12481025</v>
      </c>
      <c r="K1181" s="4">
        <f t="shared" si="581"/>
        <v>79913544.964216396</v>
      </c>
      <c r="L1181" s="4">
        <f t="shared" si="582"/>
        <v>43380205.336455673</v>
      </c>
      <c r="M1181" s="4">
        <f t="shared" si="583"/>
        <v>23807727.876855988</v>
      </c>
      <c r="N1181" s="4">
        <f t="shared" si="584"/>
        <v>47046375.00456772</v>
      </c>
      <c r="O1181" s="4">
        <f t="shared" si="585"/>
        <v>59418295.667784922</v>
      </c>
      <c r="P1181" s="4">
        <f t="shared" si="586"/>
        <v>57702672.779844753</v>
      </c>
      <c r="Q1181" s="4">
        <f t="shared" si="587"/>
        <v>57477584.13861382</v>
      </c>
      <c r="R1181" s="4">
        <f t="shared" si="588"/>
        <v>52047042.12353155</v>
      </c>
      <c r="S1181" s="4"/>
      <c r="T1181" s="4"/>
      <c r="U1181" s="4"/>
      <c r="V1181" s="4"/>
      <c r="W1181" s="4"/>
      <c r="X1181" s="4"/>
      <c r="Y1181" s="4"/>
    </row>
    <row r="1182" spans="2:25" x14ac:dyDescent="0.2">
      <c r="B1182" s="4" t="str">
        <v>KONI.JK</v>
      </c>
      <c r="C1182" s="4">
        <f t="shared" si="573"/>
        <v>0</v>
      </c>
      <c r="D1182" s="4">
        <f t="shared" si="574"/>
        <v>0</v>
      </c>
      <c r="E1182" s="4">
        <f t="shared" si="575"/>
        <v>0</v>
      </c>
      <c r="F1182" s="4">
        <f t="shared" si="576"/>
        <v>0</v>
      </c>
      <c r="G1182" s="4">
        <f t="shared" si="577"/>
        <v>0</v>
      </c>
      <c r="H1182" s="4">
        <f t="shared" si="578"/>
        <v>0</v>
      </c>
      <c r="I1182" s="4">
        <f t="shared" si="579"/>
        <v>0</v>
      </c>
      <c r="J1182" s="4">
        <f t="shared" si="580"/>
        <v>0</v>
      </c>
      <c r="K1182" s="4">
        <f t="shared" si="581"/>
        <v>0</v>
      </c>
      <c r="L1182" s="4">
        <f t="shared" si="582"/>
        <v>0</v>
      </c>
      <c r="M1182" s="4">
        <f t="shared" si="583"/>
        <v>0</v>
      </c>
      <c r="N1182" s="4">
        <f t="shared" si="584"/>
        <v>0</v>
      </c>
      <c r="O1182" s="4">
        <f t="shared" si="585"/>
        <v>0</v>
      </c>
      <c r="P1182" s="4">
        <f t="shared" si="586"/>
        <v>0</v>
      </c>
      <c r="Q1182" s="4">
        <f t="shared" si="587"/>
        <v>0</v>
      </c>
      <c r="R1182" s="4">
        <f t="shared" si="588"/>
        <v>0</v>
      </c>
      <c r="S1182" s="4"/>
      <c r="T1182" s="4"/>
      <c r="U1182" s="4"/>
      <c r="V1182" s="4"/>
      <c r="W1182" s="4"/>
      <c r="X1182" s="4"/>
      <c r="Y1182" s="4"/>
    </row>
    <row r="1183" spans="2:25" x14ac:dyDescent="0.2">
      <c r="B1183" s="4" t="str">
        <v>KPIG.JK</v>
      </c>
      <c r="C1183" s="4">
        <f t="shared" si="573"/>
        <v>5453789.9018877111</v>
      </c>
      <c r="D1183" s="4">
        <f t="shared" si="574"/>
        <v>111582124.24735561</v>
      </c>
      <c r="E1183" s="4">
        <f t="shared" si="575"/>
        <v>70440353.146099582</v>
      </c>
      <c r="F1183" s="4">
        <f t="shared" si="576"/>
        <v>116185641.78051098</v>
      </c>
      <c r="G1183" s="4">
        <f t="shared" si="577"/>
        <v>42094466.452447318</v>
      </c>
      <c r="H1183" s="4">
        <f t="shared" si="578"/>
        <v>24083745.333019681</v>
      </c>
      <c r="I1183" s="4">
        <f t="shared" si="579"/>
        <v>106437221.1329086</v>
      </c>
      <c r="J1183" s="4">
        <f t="shared" si="580"/>
        <v>6319258.1689018961</v>
      </c>
      <c r="K1183" s="4">
        <f t="shared" si="581"/>
        <v>25128820.139013227</v>
      </c>
      <c r="L1183" s="4">
        <f t="shared" si="582"/>
        <v>50791869.428133622</v>
      </c>
      <c r="M1183" s="4">
        <f t="shared" si="583"/>
        <v>4881452.4199089082</v>
      </c>
      <c r="N1183" s="4">
        <f t="shared" si="584"/>
        <v>5107381.5921629323</v>
      </c>
      <c r="O1183" s="4">
        <f t="shared" si="585"/>
        <v>6220940.1460062359</v>
      </c>
      <c r="P1183" s="4">
        <f t="shared" si="586"/>
        <v>7097818.4185067732</v>
      </c>
      <c r="Q1183" s="4">
        <f t="shared" si="587"/>
        <v>17832060.38087596</v>
      </c>
      <c r="R1183" s="4">
        <f t="shared" si="588"/>
        <v>10358913.980304673</v>
      </c>
      <c r="S1183" s="4"/>
      <c r="T1183" s="4"/>
      <c r="U1183" s="4"/>
      <c r="V1183" s="4"/>
      <c r="W1183" s="4"/>
      <c r="X1183" s="4"/>
      <c r="Y1183" s="4"/>
    </row>
    <row r="1184" spans="2:25" x14ac:dyDescent="0.2">
      <c r="B1184" s="4" t="str">
        <v>KREN.JK</v>
      </c>
      <c r="C1184" s="4">
        <f t="shared" si="573"/>
        <v>264640196.26727611</v>
      </c>
      <c r="D1184" s="4">
        <f t="shared" si="574"/>
        <v>143667994.82609802</v>
      </c>
      <c r="E1184" s="4">
        <f t="shared" si="575"/>
        <v>176942674.94940114</v>
      </c>
      <c r="F1184" s="4">
        <f t="shared" si="576"/>
        <v>137332261.66460401</v>
      </c>
      <c r="G1184" s="4">
        <f t="shared" si="577"/>
        <v>106141283.9483777</v>
      </c>
      <c r="H1184" s="4">
        <f t="shared" si="578"/>
        <v>572532.07297806465</v>
      </c>
      <c r="I1184" s="4">
        <f t="shared" si="579"/>
        <v>17201232.079325385</v>
      </c>
      <c r="J1184" s="4">
        <f t="shared" si="580"/>
        <v>71413331.720605895</v>
      </c>
      <c r="K1184" s="4">
        <f t="shared" si="581"/>
        <v>60637742.741957203</v>
      </c>
      <c r="L1184" s="4">
        <f t="shared" si="582"/>
        <v>14462860.960129609</v>
      </c>
      <c r="M1184" s="4">
        <f t="shared" si="583"/>
        <v>47252589.710979789</v>
      </c>
      <c r="N1184" s="4">
        <f t="shared" si="584"/>
        <v>24506341.459398344</v>
      </c>
      <c r="O1184" s="4">
        <f t="shared" si="585"/>
        <v>43613503.106993876</v>
      </c>
      <c r="P1184" s="4">
        <f t="shared" si="586"/>
        <v>44615090.479469515</v>
      </c>
      <c r="Q1184" s="4">
        <f t="shared" si="587"/>
        <v>42609224.796234712</v>
      </c>
      <c r="R1184" s="4">
        <f t="shared" si="588"/>
        <v>47232126.837872915</v>
      </c>
      <c r="S1184" s="4"/>
      <c r="T1184" s="4"/>
      <c r="U1184" s="4"/>
      <c r="V1184" s="4"/>
      <c r="W1184" s="4"/>
      <c r="X1184" s="4"/>
      <c r="Y1184" s="4"/>
    </row>
    <row r="1185" spans="2:25" x14ac:dyDescent="0.2">
      <c r="B1185" s="4" t="str">
        <v>LAMI.JK</v>
      </c>
      <c r="C1185" s="4">
        <f t="shared" si="573"/>
        <v>0</v>
      </c>
      <c r="D1185" s="4">
        <f t="shared" si="574"/>
        <v>0</v>
      </c>
      <c r="E1185" s="4">
        <f t="shared" si="575"/>
        <v>0</v>
      </c>
      <c r="F1185" s="4">
        <f t="shared" si="576"/>
        <v>0</v>
      </c>
      <c r="G1185" s="4">
        <f t="shared" si="577"/>
        <v>0</v>
      </c>
      <c r="H1185" s="4">
        <f t="shared" si="578"/>
        <v>0</v>
      </c>
      <c r="I1185" s="4">
        <f t="shared" si="579"/>
        <v>0</v>
      </c>
      <c r="J1185" s="4">
        <f t="shared" si="580"/>
        <v>0</v>
      </c>
      <c r="K1185" s="4">
        <f t="shared" si="581"/>
        <v>0</v>
      </c>
      <c r="L1185" s="4">
        <f t="shared" si="582"/>
        <v>0</v>
      </c>
      <c r="M1185" s="4">
        <f t="shared" si="583"/>
        <v>0</v>
      </c>
      <c r="N1185" s="4">
        <f t="shared" si="584"/>
        <v>0</v>
      </c>
      <c r="O1185" s="4">
        <f t="shared" si="585"/>
        <v>0</v>
      </c>
      <c r="P1185" s="4">
        <f t="shared" si="586"/>
        <v>0</v>
      </c>
      <c r="Q1185" s="4">
        <f t="shared" si="587"/>
        <v>0</v>
      </c>
      <c r="R1185" s="4">
        <f t="shared" si="588"/>
        <v>0</v>
      </c>
      <c r="S1185" s="4"/>
      <c r="T1185" s="4"/>
      <c r="U1185" s="4"/>
      <c r="V1185" s="4"/>
      <c r="W1185" s="4"/>
      <c r="X1185" s="4"/>
      <c r="Y1185" s="4"/>
    </row>
    <row r="1186" spans="2:25" x14ac:dyDescent="0.2">
      <c r="B1186" s="4" t="str">
        <v>LAPD.JK</v>
      </c>
      <c r="C1186" s="4">
        <f t="shared" si="573"/>
        <v>0</v>
      </c>
      <c r="D1186" s="4">
        <f t="shared" si="574"/>
        <v>0</v>
      </c>
      <c r="E1186" s="4">
        <f t="shared" si="575"/>
        <v>0</v>
      </c>
      <c r="F1186" s="4">
        <f t="shared" si="576"/>
        <v>0</v>
      </c>
      <c r="G1186" s="4">
        <f t="shared" si="577"/>
        <v>0</v>
      </c>
      <c r="H1186" s="4">
        <f t="shared" si="578"/>
        <v>0</v>
      </c>
      <c r="I1186" s="4">
        <f t="shared" si="579"/>
        <v>0</v>
      </c>
      <c r="J1186" s="4">
        <f t="shared" si="580"/>
        <v>0</v>
      </c>
      <c r="K1186" s="4">
        <f t="shared" si="581"/>
        <v>0</v>
      </c>
      <c r="L1186" s="4">
        <f t="shared" si="582"/>
        <v>0</v>
      </c>
      <c r="M1186" s="4">
        <f t="shared" si="583"/>
        <v>0</v>
      </c>
      <c r="N1186" s="4">
        <f t="shared" si="584"/>
        <v>0</v>
      </c>
      <c r="O1186" s="4">
        <f t="shared" si="585"/>
        <v>0</v>
      </c>
      <c r="P1186" s="4">
        <f t="shared" si="586"/>
        <v>0</v>
      </c>
      <c r="Q1186" s="4">
        <f t="shared" si="587"/>
        <v>0</v>
      </c>
      <c r="R1186" s="4">
        <f t="shared" si="588"/>
        <v>0</v>
      </c>
      <c r="S1186" s="4"/>
      <c r="T1186" s="4"/>
      <c r="U1186" s="4"/>
      <c r="V1186" s="4"/>
      <c r="W1186" s="4"/>
      <c r="X1186" s="4"/>
      <c r="Y1186" s="4"/>
    </row>
    <row r="1187" spans="2:25" x14ac:dyDescent="0.2">
      <c r="B1187" s="4" t="str">
        <v>LCGP.JK</v>
      </c>
      <c r="C1187" s="4">
        <f t="shared" si="573"/>
        <v>0</v>
      </c>
      <c r="D1187" s="4">
        <f t="shared" si="574"/>
        <v>0</v>
      </c>
      <c r="E1187" s="4">
        <f t="shared" si="575"/>
        <v>0</v>
      </c>
      <c r="F1187" s="4">
        <f t="shared" si="576"/>
        <v>0</v>
      </c>
      <c r="G1187" s="4">
        <f t="shared" si="577"/>
        <v>0</v>
      </c>
      <c r="H1187" s="4">
        <f t="shared" si="578"/>
        <v>0</v>
      </c>
      <c r="I1187" s="4">
        <f t="shared" si="579"/>
        <v>0</v>
      </c>
      <c r="J1187" s="4">
        <f t="shared" si="580"/>
        <v>0</v>
      </c>
      <c r="K1187" s="4">
        <f t="shared" si="581"/>
        <v>0</v>
      </c>
      <c r="L1187" s="4">
        <f t="shared" si="582"/>
        <v>0</v>
      </c>
      <c r="M1187" s="4">
        <f t="shared" si="583"/>
        <v>0</v>
      </c>
      <c r="N1187" s="4">
        <f t="shared" si="584"/>
        <v>0</v>
      </c>
      <c r="O1187" s="4">
        <f t="shared" si="585"/>
        <v>0</v>
      </c>
      <c r="P1187" s="4">
        <f t="shared" si="586"/>
        <v>0</v>
      </c>
      <c r="Q1187" s="4">
        <f t="shared" si="587"/>
        <v>0</v>
      </c>
      <c r="R1187" s="4">
        <f t="shared" si="588"/>
        <v>0</v>
      </c>
      <c r="S1187" s="4"/>
      <c r="T1187" s="4"/>
      <c r="U1187" s="4"/>
      <c r="V1187" s="4"/>
      <c r="W1187" s="4"/>
      <c r="X1187" s="4"/>
      <c r="Y1187" s="4"/>
    </row>
    <row r="1188" spans="2:25" x14ac:dyDescent="0.2">
      <c r="B1188" s="4" t="str">
        <v>LION.JK</v>
      </c>
      <c r="C1188" s="4">
        <f t="shared" si="573"/>
        <v>0</v>
      </c>
      <c r="D1188" s="4">
        <f t="shared" si="574"/>
        <v>0</v>
      </c>
      <c r="E1188" s="4">
        <f t="shared" si="575"/>
        <v>0</v>
      </c>
      <c r="F1188" s="4">
        <f t="shared" si="576"/>
        <v>0</v>
      </c>
      <c r="G1188" s="4">
        <f t="shared" si="577"/>
        <v>0</v>
      </c>
      <c r="H1188" s="4">
        <f t="shared" si="578"/>
        <v>0</v>
      </c>
      <c r="I1188" s="4">
        <f t="shared" si="579"/>
        <v>0</v>
      </c>
      <c r="J1188" s="4">
        <f t="shared" si="580"/>
        <v>0</v>
      </c>
      <c r="K1188" s="4">
        <f t="shared" si="581"/>
        <v>0</v>
      </c>
      <c r="L1188" s="4">
        <f t="shared" si="582"/>
        <v>0</v>
      </c>
      <c r="M1188" s="4">
        <f t="shared" si="583"/>
        <v>0</v>
      </c>
      <c r="N1188" s="4">
        <f t="shared" si="584"/>
        <v>0</v>
      </c>
      <c r="O1188" s="4">
        <f t="shared" si="585"/>
        <v>0</v>
      </c>
      <c r="P1188" s="4">
        <f t="shared" si="586"/>
        <v>0</v>
      </c>
      <c r="Q1188" s="4">
        <f t="shared" si="587"/>
        <v>0</v>
      </c>
      <c r="R1188" s="4">
        <f t="shared" si="588"/>
        <v>0</v>
      </c>
      <c r="S1188" s="4"/>
      <c r="T1188" s="4"/>
      <c r="U1188" s="4"/>
      <c r="V1188" s="4"/>
      <c r="W1188" s="4"/>
      <c r="X1188" s="4"/>
      <c r="Y1188" s="4"/>
    </row>
    <row r="1189" spans="2:25" x14ac:dyDescent="0.2">
      <c r="B1189" s="4" t="str">
        <v>LMAS.JK</v>
      </c>
      <c r="C1189" s="4">
        <f t="shared" si="573"/>
        <v>69312506.102065846</v>
      </c>
      <c r="D1189" s="4">
        <f t="shared" si="574"/>
        <v>5379280.6025873516</v>
      </c>
      <c r="E1189" s="4">
        <f t="shared" si="575"/>
        <v>44940562.344105072</v>
      </c>
      <c r="F1189" s="4">
        <f t="shared" si="576"/>
        <v>1288495.4022869139</v>
      </c>
      <c r="G1189" s="4">
        <f t="shared" si="577"/>
        <v>2344087.2208382864</v>
      </c>
      <c r="H1189" s="4">
        <f t="shared" si="578"/>
        <v>836753.17925770371</v>
      </c>
      <c r="I1189" s="4">
        <f t="shared" si="579"/>
        <v>1854617.0314907129</v>
      </c>
      <c r="J1189" s="4">
        <f t="shared" si="580"/>
        <v>4303735.2444907892</v>
      </c>
      <c r="K1189" s="4">
        <f t="shared" si="581"/>
        <v>17956385.615032703</v>
      </c>
      <c r="L1189" s="4">
        <f t="shared" si="582"/>
        <v>5542049.3946759291</v>
      </c>
      <c r="M1189" s="4">
        <f t="shared" si="583"/>
        <v>7548463.8762601847</v>
      </c>
      <c r="N1189" s="4">
        <f t="shared" si="584"/>
        <v>15532248.804451106</v>
      </c>
      <c r="O1189" s="4">
        <f t="shared" si="585"/>
        <v>17072653.002571356</v>
      </c>
      <c r="P1189" s="4">
        <f t="shared" si="586"/>
        <v>28647975.717811886</v>
      </c>
      <c r="Q1189" s="4">
        <f t="shared" si="587"/>
        <v>15029631.457417032</v>
      </c>
      <c r="R1189" s="4">
        <f t="shared" si="588"/>
        <v>12169661.16552661</v>
      </c>
      <c r="S1189" s="4"/>
      <c r="T1189" s="4"/>
      <c r="U1189" s="4"/>
      <c r="V1189" s="4"/>
      <c r="W1189" s="4"/>
      <c r="X1189" s="4"/>
      <c r="Y1189" s="4"/>
    </row>
    <row r="1190" spans="2:25" x14ac:dyDescent="0.2">
      <c r="B1190" s="4"/>
      <c r="T1190" s="4"/>
      <c r="U1190" s="4"/>
      <c r="V1190" s="4"/>
      <c r="W1190" s="4"/>
      <c r="X1190" s="4"/>
      <c r="Y1190" s="4"/>
    </row>
    <row r="1191" spans="2:25" x14ac:dyDescent="0.2"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</row>
    <row r="1192" spans="2:25" x14ac:dyDescent="0.2">
      <c r="B1192" s="20" t="s">
        <v>80</v>
      </c>
      <c r="C1192" s="35">
        <v>40791</v>
      </c>
      <c r="D1192" s="35">
        <v>40798</v>
      </c>
      <c r="E1192" s="35">
        <v>40805</v>
      </c>
      <c r="F1192" s="35">
        <v>40812</v>
      </c>
      <c r="G1192" s="35">
        <v>40819</v>
      </c>
      <c r="H1192" s="35">
        <v>40826</v>
      </c>
      <c r="I1192" s="35">
        <v>40833</v>
      </c>
      <c r="J1192" s="35">
        <v>40840</v>
      </c>
      <c r="K1192" s="35">
        <v>40847</v>
      </c>
      <c r="L1192" s="35">
        <v>40854</v>
      </c>
      <c r="M1192" s="35">
        <v>40861</v>
      </c>
      <c r="N1192" s="35">
        <v>40868</v>
      </c>
      <c r="O1192" s="36">
        <v>40875</v>
      </c>
      <c r="P1192" s="36">
        <v>40882</v>
      </c>
      <c r="Q1192" s="36">
        <v>40889</v>
      </c>
      <c r="R1192" s="36">
        <v>40896</v>
      </c>
      <c r="S1192" s="36">
        <v>40903</v>
      </c>
      <c r="T1192" s="30"/>
      <c r="U1192" s="4"/>
      <c r="V1192" s="4"/>
      <c r="W1192" s="4"/>
      <c r="X1192" s="4"/>
      <c r="Y1192" s="4"/>
    </row>
    <row r="1193" spans="2:25" x14ac:dyDescent="0.2">
      <c r="B1193" s="20" t="str">
        <f t="array" ref="B1193:B1215">TRANSPOSE(C1:Y1)</f>
        <v>AALI.JK</v>
      </c>
      <c r="C1193" s="6">
        <f t="shared" ref="C1193:S1193" si="589">ABS(ROUNDDOWN((C1167/C1116)/$G$1046,0))</f>
        <v>7</v>
      </c>
      <c r="D1193" s="6">
        <f t="shared" si="589"/>
        <v>1</v>
      </c>
      <c r="E1193" s="6">
        <f t="shared" si="589"/>
        <v>4</v>
      </c>
      <c r="F1193" s="6">
        <f t="shared" si="589"/>
        <v>0</v>
      </c>
      <c r="G1193" s="6">
        <f t="shared" si="589"/>
        <v>0</v>
      </c>
      <c r="H1193" s="6">
        <f t="shared" si="589"/>
        <v>6</v>
      </c>
      <c r="I1193" s="6">
        <f t="shared" si="589"/>
        <v>0</v>
      </c>
      <c r="J1193" s="6">
        <f t="shared" si="589"/>
        <v>4</v>
      </c>
      <c r="K1193" s="6">
        <f t="shared" si="589"/>
        <v>1</v>
      </c>
      <c r="L1193" s="6">
        <f t="shared" si="589"/>
        <v>0</v>
      </c>
      <c r="M1193" s="6">
        <f t="shared" si="589"/>
        <v>1</v>
      </c>
      <c r="N1193" s="6">
        <f t="shared" si="589"/>
        <v>0</v>
      </c>
      <c r="O1193" s="6">
        <f t="shared" si="589"/>
        <v>0</v>
      </c>
      <c r="P1193" s="6">
        <f t="shared" si="589"/>
        <v>2</v>
      </c>
      <c r="Q1193" s="6">
        <f t="shared" si="589"/>
        <v>0</v>
      </c>
      <c r="R1193" s="6">
        <f t="shared" si="589"/>
        <v>0</v>
      </c>
      <c r="S1193" s="6">
        <f t="shared" si="589"/>
        <v>0</v>
      </c>
      <c r="T1193" s="4"/>
      <c r="U1193" s="4"/>
      <c r="V1193" s="4"/>
      <c r="W1193" s="4"/>
      <c r="X1193" s="4"/>
      <c r="Y1193" s="4"/>
    </row>
    <row r="1194" spans="2:25" x14ac:dyDescent="0.2">
      <c r="B1194" s="20" t="str">
        <v>ABDA.JK</v>
      </c>
      <c r="C1194" s="6">
        <f t="shared" ref="C1194:S1194" si="590">ABS(ROUNDDOWN((C1168/C1117)/$G$1046,0))</f>
        <v>0</v>
      </c>
      <c r="D1194" s="6">
        <f t="shared" si="590"/>
        <v>0</v>
      </c>
      <c r="E1194" s="6">
        <f t="shared" si="590"/>
        <v>0</v>
      </c>
      <c r="F1194" s="6">
        <f t="shared" si="590"/>
        <v>0</v>
      </c>
      <c r="G1194" s="6">
        <f t="shared" si="590"/>
        <v>0</v>
      </c>
      <c r="H1194" s="6">
        <f t="shared" si="590"/>
        <v>0</v>
      </c>
      <c r="I1194" s="6">
        <f t="shared" si="590"/>
        <v>0</v>
      </c>
      <c r="J1194" s="6">
        <f t="shared" si="590"/>
        <v>0</v>
      </c>
      <c r="K1194" s="6">
        <f t="shared" si="590"/>
        <v>0</v>
      </c>
      <c r="L1194" s="6">
        <f t="shared" si="590"/>
        <v>0</v>
      </c>
      <c r="M1194" s="6">
        <f t="shared" si="590"/>
        <v>0</v>
      </c>
      <c r="N1194" s="6">
        <f t="shared" si="590"/>
        <v>0</v>
      </c>
      <c r="O1194" s="6">
        <f t="shared" si="590"/>
        <v>0</v>
      </c>
      <c r="P1194" s="6">
        <f t="shared" si="590"/>
        <v>0</v>
      </c>
      <c r="Q1194" s="6">
        <f t="shared" si="590"/>
        <v>0</v>
      </c>
      <c r="R1194" s="6">
        <f t="shared" si="590"/>
        <v>0</v>
      </c>
      <c r="S1194" s="6">
        <f t="shared" si="590"/>
        <v>0</v>
      </c>
      <c r="T1194" s="4"/>
      <c r="U1194" s="4"/>
      <c r="V1194" s="4"/>
      <c r="W1194" s="4"/>
      <c r="X1194" s="4"/>
      <c r="Y1194" s="4"/>
    </row>
    <row r="1195" spans="2:25" x14ac:dyDescent="0.2">
      <c r="B1195" s="20" t="str">
        <v>ACES.JK</v>
      </c>
      <c r="C1195" s="6">
        <f t="shared" ref="C1195:S1195" si="591">ABS(ROUNDDOWN((C1169/C1118)/$G$1046,0))</f>
        <v>28</v>
      </c>
      <c r="D1195" s="6">
        <f t="shared" si="591"/>
        <v>37</v>
      </c>
      <c r="E1195" s="6">
        <f t="shared" si="591"/>
        <v>16</v>
      </c>
      <c r="F1195" s="6">
        <f t="shared" si="591"/>
        <v>3</v>
      </c>
      <c r="G1195" s="6">
        <f t="shared" si="591"/>
        <v>35</v>
      </c>
      <c r="H1195" s="6">
        <f t="shared" si="591"/>
        <v>111</v>
      </c>
      <c r="I1195" s="6">
        <f t="shared" si="591"/>
        <v>62</v>
      </c>
      <c r="J1195" s="6">
        <f t="shared" si="591"/>
        <v>5</v>
      </c>
      <c r="K1195" s="6">
        <f t="shared" si="591"/>
        <v>8</v>
      </c>
      <c r="L1195" s="6">
        <f t="shared" si="591"/>
        <v>34</v>
      </c>
      <c r="M1195" s="6">
        <f t="shared" si="591"/>
        <v>43</v>
      </c>
      <c r="N1195" s="6">
        <f t="shared" si="591"/>
        <v>13</v>
      </c>
      <c r="O1195" s="6">
        <f t="shared" si="591"/>
        <v>1</v>
      </c>
      <c r="P1195" s="6">
        <f t="shared" si="591"/>
        <v>3</v>
      </c>
      <c r="Q1195" s="6">
        <f t="shared" si="591"/>
        <v>7</v>
      </c>
      <c r="R1195" s="6">
        <f t="shared" si="591"/>
        <v>7</v>
      </c>
      <c r="S1195" s="6">
        <f t="shared" si="591"/>
        <v>0</v>
      </c>
      <c r="T1195" s="4"/>
      <c r="U1195" s="4"/>
      <c r="V1195" s="4"/>
      <c r="W1195" s="4"/>
      <c r="X1195" s="4"/>
      <c r="Y1195" s="4"/>
    </row>
    <row r="1196" spans="2:25" x14ac:dyDescent="0.2">
      <c r="B1196" s="20" t="str">
        <v>ADES.JK</v>
      </c>
      <c r="C1196" s="6">
        <f t="shared" ref="C1196:S1196" si="592">ABS(ROUNDDOWN((C1170/C1119)/$G$1046,0))</f>
        <v>6</v>
      </c>
      <c r="D1196" s="6">
        <f t="shared" si="592"/>
        <v>59</v>
      </c>
      <c r="E1196" s="6">
        <f t="shared" si="592"/>
        <v>6</v>
      </c>
      <c r="F1196" s="6">
        <f t="shared" si="592"/>
        <v>52</v>
      </c>
      <c r="G1196" s="6">
        <f t="shared" si="592"/>
        <v>0</v>
      </c>
      <c r="H1196" s="6">
        <f t="shared" si="592"/>
        <v>43</v>
      </c>
      <c r="I1196" s="6">
        <f t="shared" si="592"/>
        <v>22</v>
      </c>
      <c r="J1196" s="6">
        <f t="shared" si="592"/>
        <v>45</v>
      </c>
      <c r="K1196" s="6">
        <f t="shared" si="592"/>
        <v>26</v>
      </c>
      <c r="L1196" s="6">
        <f t="shared" si="592"/>
        <v>66</v>
      </c>
      <c r="M1196" s="6">
        <f t="shared" si="592"/>
        <v>94</v>
      </c>
      <c r="N1196" s="6">
        <f t="shared" si="592"/>
        <v>30</v>
      </c>
      <c r="O1196" s="6">
        <f t="shared" si="592"/>
        <v>60</v>
      </c>
      <c r="P1196" s="6">
        <f t="shared" si="592"/>
        <v>48</v>
      </c>
      <c r="Q1196" s="6">
        <f t="shared" si="592"/>
        <v>30</v>
      </c>
      <c r="R1196" s="6">
        <f t="shared" si="592"/>
        <v>30</v>
      </c>
      <c r="S1196" s="6">
        <f t="shared" si="592"/>
        <v>0</v>
      </c>
      <c r="T1196" s="4"/>
      <c r="U1196" s="4"/>
      <c r="V1196" s="4"/>
      <c r="W1196" s="4"/>
      <c r="X1196" s="4"/>
      <c r="Y1196" s="4"/>
    </row>
    <row r="1197" spans="2:25" x14ac:dyDescent="0.2">
      <c r="B1197" s="20" t="str">
        <v>ADHI.JK</v>
      </c>
      <c r="C1197" s="6">
        <f t="shared" ref="C1197:S1197" si="593">ABS(ROUNDDOWN((C1171/C1120)/$G$1046,0))</f>
        <v>79</v>
      </c>
      <c r="D1197" s="6">
        <f t="shared" si="593"/>
        <v>138</v>
      </c>
      <c r="E1197" s="6">
        <f t="shared" si="593"/>
        <v>238</v>
      </c>
      <c r="F1197" s="6">
        <f t="shared" si="593"/>
        <v>754</v>
      </c>
      <c r="G1197" s="6">
        <f t="shared" si="593"/>
        <v>92</v>
      </c>
      <c r="H1197" s="6">
        <f t="shared" si="593"/>
        <v>451</v>
      </c>
      <c r="I1197" s="6">
        <f t="shared" si="593"/>
        <v>54</v>
      </c>
      <c r="J1197" s="6">
        <f t="shared" si="593"/>
        <v>545</v>
      </c>
      <c r="K1197" s="6">
        <f t="shared" si="593"/>
        <v>218</v>
      </c>
      <c r="L1197" s="6">
        <f t="shared" si="593"/>
        <v>232</v>
      </c>
      <c r="M1197" s="6">
        <f t="shared" si="593"/>
        <v>322</v>
      </c>
      <c r="N1197" s="6">
        <f t="shared" si="593"/>
        <v>258</v>
      </c>
      <c r="O1197" s="6">
        <f t="shared" si="593"/>
        <v>352</v>
      </c>
      <c r="P1197" s="6">
        <f t="shared" si="593"/>
        <v>329</v>
      </c>
      <c r="Q1197" s="6">
        <f t="shared" si="593"/>
        <v>275</v>
      </c>
      <c r="R1197" s="6">
        <f t="shared" si="593"/>
        <v>253</v>
      </c>
      <c r="S1197" s="6">
        <f t="shared" si="593"/>
        <v>0</v>
      </c>
      <c r="T1197" s="4"/>
      <c r="U1197" s="4"/>
      <c r="V1197" s="4"/>
      <c r="W1197" s="4"/>
      <c r="X1197" s="4"/>
      <c r="Y1197" s="4"/>
    </row>
    <row r="1198" spans="2:25" x14ac:dyDescent="0.2">
      <c r="B1198" s="20" t="str">
        <v>ADMF.JK</v>
      </c>
      <c r="C1198" s="6">
        <f t="shared" ref="C1198:S1198" si="594">ABS(ROUNDDOWN((C1172/C1121)/$G$1046,0))</f>
        <v>4</v>
      </c>
      <c r="D1198" s="6">
        <f t="shared" si="594"/>
        <v>0</v>
      </c>
      <c r="E1198" s="6">
        <f t="shared" si="594"/>
        <v>3</v>
      </c>
      <c r="F1198" s="6">
        <f t="shared" si="594"/>
        <v>0</v>
      </c>
      <c r="G1198" s="6">
        <f t="shared" si="594"/>
        <v>0</v>
      </c>
      <c r="H1198" s="6">
        <f t="shared" si="594"/>
        <v>1</v>
      </c>
      <c r="I1198" s="6">
        <f t="shared" si="594"/>
        <v>0</v>
      </c>
      <c r="J1198" s="6">
        <f t="shared" si="594"/>
        <v>0</v>
      </c>
      <c r="K1198" s="6">
        <f t="shared" si="594"/>
        <v>0</v>
      </c>
      <c r="L1198" s="6">
        <f t="shared" si="594"/>
        <v>4</v>
      </c>
      <c r="M1198" s="6">
        <f t="shared" si="594"/>
        <v>0</v>
      </c>
      <c r="N1198" s="6">
        <f t="shared" si="594"/>
        <v>7</v>
      </c>
      <c r="O1198" s="6">
        <f t="shared" si="594"/>
        <v>0</v>
      </c>
      <c r="P1198" s="6">
        <f t="shared" si="594"/>
        <v>0</v>
      </c>
      <c r="Q1198" s="6">
        <f t="shared" si="594"/>
        <v>0</v>
      </c>
      <c r="R1198" s="6">
        <f t="shared" si="594"/>
        <v>0</v>
      </c>
      <c r="S1198" s="6">
        <f t="shared" si="594"/>
        <v>0</v>
      </c>
      <c r="T1198" s="4"/>
      <c r="U1198" s="4"/>
      <c r="V1198" s="4"/>
      <c r="W1198" s="4"/>
      <c r="X1198" s="4"/>
      <c r="Y1198" s="4"/>
    </row>
    <row r="1199" spans="2:25" x14ac:dyDescent="0.2">
      <c r="B1199" s="20" t="str">
        <v>ADMG.JK</v>
      </c>
      <c r="C1199" s="6">
        <f t="shared" ref="C1199:S1199" si="595">ABS(ROUNDDOWN((C1173/C1122)/$G$1046,0))</f>
        <v>9</v>
      </c>
      <c r="D1199" s="6">
        <f t="shared" si="595"/>
        <v>540</v>
      </c>
      <c r="E1199" s="6">
        <f t="shared" si="595"/>
        <v>1</v>
      </c>
      <c r="F1199" s="6">
        <f t="shared" si="595"/>
        <v>46</v>
      </c>
      <c r="G1199" s="6">
        <f t="shared" si="595"/>
        <v>504</v>
      </c>
      <c r="H1199" s="6">
        <f t="shared" si="595"/>
        <v>52</v>
      </c>
      <c r="I1199" s="6">
        <f t="shared" si="595"/>
        <v>132</v>
      </c>
      <c r="J1199" s="6">
        <f t="shared" si="595"/>
        <v>30</v>
      </c>
      <c r="K1199" s="6">
        <f t="shared" si="595"/>
        <v>210</v>
      </c>
      <c r="L1199" s="6">
        <f t="shared" si="595"/>
        <v>289</v>
      </c>
      <c r="M1199" s="6">
        <f t="shared" si="595"/>
        <v>153</v>
      </c>
      <c r="N1199" s="6">
        <f t="shared" si="595"/>
        <v>310</v>
      </c>
      <c r="O1199" s="6">
        <f t="shared" si="595"/>
        <v>260</v>
      </c>
      <c r="P1199" s="6">
        <f t="shared" si="595"/>
        <v>181</v>
      </c>
      <c r="Q1199" s="6">
        <f t="shared" si="595"/>
        <v>144</v>
      </c>
      <c r="R1199" s="6">
        <f t="shared" si="595"/>
        <v>11</v>
      </c>
      <c r="S1199" s="6">
        <f t="shared" si="595"/>
        <v>0</v>
      </c>
      <c r="T1199" s="4"/>
      <c r="U1199" s="4"/>
      <c r="V1199" s="4"/>
      <c r="W1199" s="4"/>
      <c r="X1199" s="4"/>
      <c r="Y1199" s="4"/>
    </row>
    <row r="1200" spans="2:25" x14ac:dyDescent="0.2">
      <c r="B1200" s="20" t="str">
        <v>AGRO.JK</v>
      </c>
      <c r="C1200" s="6">
        <f t="shared" ref="C1200:S1200" si="596">ABS(ROUNDDOWN((C1174/C1123)/$G$1046,0))</f>
        <v>1345</v>
      </c>
      <c r="D1200" s="6">
        <f t="shared" si="596"/>
        <v>272</v>
      </c>
      <c r="E1200" s="6">
        <f t="shared" si="596"/>
        <v>1421</v>
      </c>
      <c r="F1200" s="6">
        <f t="shared" si="596"/>
        <v>934</v>
      </c>
      <c r="G1200" s="6">
        <f t="shared" si="596"/>
        <v>172</v>
      </c>
      <c r="H1200" s="6">
        <f t="shared" si="596"/>
        <v>115</v>
      </c>
      <c r="I1200" s="6">
        <f t="shared" si="596"/>
        <v>2161</v>
      </c>
      <c r="J1200" s="6">
        <f t="shared" si="596"/>
        <v>565</v>
      </c>
      <c r="K1200" s="6">
        <f t="shared" si="596"/>
        <v>1315</v>
      </c>
      <c r="L1200" s="6">
        <f t="shared" si="596"/>
        <v>680</v>
      </c>
      <c r="M1200" s="6">
        <f t="shared" si="596"/>
        <v>1289</v>
      </c>
      <c r="N1200" s="6">
        <f t="shared" si="596"/>
        <v>1068</v>
      </c>
      <c r="O1200" s="6">
        <f t="shared" si="596"/>
        <v>1000</v>
      </c>
      <c r="P1200" s="6">
        <f t="shared" si="596"/>
        <v>1370</v>
      </c>
      <c r="Q1200" s="6">
        <f t="shared" si="596"/>
        <v>1576</v>
      </c>
      <c r="R1200" s="6">
        <f t="shared" si="596"/>
        <v>2350</v>
      </c>
      <c r="S1200" s="6">
        <f t="shared" si="596"/>
        <v>0</v>
      </c>
      <c r="T1200" s="4"/>
      <c r="U1200" s="4"/>
      <c r="V1200" s="4"/>
      <c r="W1200" s="4"/>
      <c r="X1200" s="4"/>
      <c r="Y1200" s="4"/>
    </row>
    <row r="1201" spans="2:25" x14ac:dyDescent="0.2">
      <c r="B1201" s="20" t="str">
        <v>AHAP.JK</v>
      </c>
      <c r="C1201" s="6">
        <f t="shared" ref="C1201:S1201" si="597">ABS(ROUNDDOWN((C1175/C1124)/$G$1046,0))</f>
        <v>0</v>
      </c>
      <c r="D1201" s="6">
        <f t="shared" si="597"/>
        <v>0</v>
      </c>
      <c r="E1201" s="6">
        <f t="shared" si="597"/>
        <v>0</v>
      </c>
      <c r="F1201" s="6">
        <f t="shared" si="597"/>
        <v>0</v>
      </c>
      <c r="G1201" s="6">
        <f t="shared" si="597"/>
        <v>0</v>
      </c>
      <c r="H1201" s="6">
        <f t="shared" si="597"/>
        <v>0</v>
      </c>
      <c r="I1201" s="6">
        <f t="shared" si="597"/>
        <v>0</v>
      </c>
      <c r="J1201" s="6">
        <f t="shared" si="597"/>
        <v>0</v>
      </c>
      <c r="K1201" s="6">
        <f t="shared" si="597"/>
        <v>0</v>
      </c>
      <c r="L1201" s="6">
        <f t="shared" si="597"/>
        <v>0</v>
      </c>
      <c r="M1201" s="6">
        <f t="shared" si="597"/>
        <v>0</v>
      </c>
      <c r="N1201" s="6">
        <f t="shared" si="597"/>
        <v>0</v>
      </c>
      <c r="O1201" s="6">
        <f t="shared" si="597"/>
        <v>0</v>
      </c>
      <c r="P1201" s="6">
        <f t="shared" si="597"/>
        <v>0</v>
      </c>
      <c r="Q1201" s="6">
        <f t="shared" si="597"/>
        <v>0</v>
      </c>
      <c r="R1201" s="6">
        <f t="shared" si="597"/>
        <v>0</v>
      </c>
      <c r="S1201" s="6">
        <f t="shared" si="597"/>
        <v>0</v>
      </c>
      <c r="T1201" s="4"/>
      <c r="U1201" s="4"/>
      <c r="V1201" s="4"/>
      <c r="W1201" s="4"/>
      <c r="X1201" s="4"/>
      <c r="Y1201" s="4"/>
    </row>
    <row r="1202" spans="2:25" x14ac:dyDescent="0.2">
      <c r="B1202" s="20" t="str">
        <v>AIMS.JK</v>
      </c>
      <c r="C1202" s="6">
        <f t="shared" ref="C1202:S1202" si="598">ABS(ROUNDDOWN((C1176/C1125)/$G$1046,0))</f>
        <v>0</v>
      </c>
      <c r="D1202" s="6">
        <f t="shared" si="598"/>
        <v>0</v>
      </c>
      <c r="E1202" s="6">
        <f t="shared" si="598"/>
        <v>0</v>
      </c>
      <c r="F1202" s="6">
        <f t="shared" si="598"/>
        <v>0</v>
      </c>
      <c r="G1202" s="6">
        <f t="shared" si="598"/>
        <v>0</v>
      </c>
      <c r="H1202" s="6">
        <f t="shared" si="598"/>
        <v>0</v>
      </c>
      <c r="I1202" s="6">
        <f t="shared" si="598"/>
        <v>0</v>
      </c>
      <c r="J1202" s="6">
        <f t="shared" si="598"/>
        <v>0</v>
      </c>
      <c r="K1202" s="6">
        <f t="shared" si="598"/>
        <v>0</v>
      </c>
      <c r="L1202" s="6">
        <f t="shared" si="598"/>
        <v>0</v>
      </c>
      <c r="M1202" s="6">
        <f t="shared" si="598"/>
        <v>0</v>
      </c>
      <c r="N1202" s="6">
        <f t="shared" si="598"/>
        <v>0</v>
      </c>
      <c r="O1202" s="6">
        <f t="shared" si="598"/>
        <v>0</v>
      </c>
      <c r="P1202" s="6">
        <f t="shared" si="598"/>
        <v>0</v>
      </c>
      <c r="Q1202" s="6">
        <f t="shared" si="598"/>
        <v>0</v>
      </c>
      <c r="R1202" s="6">
        <f t="shared" si="598"/>
        <v>0</v>
      </c>
      <c r="S1202" s="6">
        <f t="shared" si="598"/>
        <v>0</v>
      </c>
      <c r="T1202" s="4"/>
      <c r="U1202" s="4"/>
      <c r="V1202" s="4"/>
      <c r="W1202" s="4"/>
      <c r="X1202" s="4"/>
      <c r="Y1202" s="4"/>
    </row>
    <row r="1203" spans="2:25" x14ac:dyDescent="0.2">
      <c r="B1203" s="20" t="str">
        <v>AISA.JK</v>
      </c>
      <c r="C1203" s="6">
        <f t="shared" ref="C1203:S1203" si="599">ABS(ROUNDDOWN((C1177/C1126)/$G$1046,0))</f>
        <v>0</v>
      </c>
      <c r="D1203" s="6">
        <f t="shared" si="599"/>
        <v>0</v>
      </c>
      <c r="E1203" s="6">
        <f t="shared" si="599"/>
        <v>0</v>
      </c>
      <c r="F1203" s="6">
        <f t="shared" si="599"/>
        <v>0</v>
      </c>
      <c r="G1203" s="6">
        <f t="shared" si="599"/>
        <v>0</v>
      </c>
      <c r="H1203" s="6">
        <f t="shared" si="599"/>
        <v>0</v>
      </c>
      <c r="I1203" s="6">
        <f t="shared" si="599"/>
        <v>0</v>
      </c>
      <c r="J1203" s="6">
        <f t="shared" si="599"/>
        <v>0</v>
      </c>
      <c r="K1203" s="6">
        <f t="shared" si="599"/>
        <v>0</v>
      </c>
      <c r="L1203" s="6">
        <f t="shared" si="599"/>
        <v>0</v>
      </c>
      <c r="M1203" s="6">
        <f t="shared" si="599"/>
        <v>0</v>
      </c>
      <c r="N1203" s="6">
        <f t="shared" si="599"/>
        <v>0</v>
      </c>
      <c r="O1203" s="6">
        <f t="shared" si="599"/>
        <v>0</v>
      </c>
      <c r="P1203" s="6">
        <f t="shared" si="599"/>
        <v>0</v>
      </c>
      <c r="Q1203" s="6">
        <f t="shared" si="599"/>
        <v>0</v>
      </c>
      <c r="R1203" s="6">
        <f t="shared" si="599"/>
        <v>0</v>
      </c>
      <c r="S1203" s="6">
        <f t="shared" si="599"/>
        <v>0</v>
      </c>
      <c r="T1203" s="4"/>
      <c r="U1203" s="4"/>
      <c r="V1203" s="4"/>
      <c r="W1203" s="4"/>
      <c r="X1203" s="4"/>
      <c r="Y1203" s="4"/>
    </row>
    <row r="1204" spans="2:25" x14ac:dyDescent="0.2">
      <c r="B1204" s="20" t="str">
        <v>AKKU.JK</v>
      </c>
      <c r="C1204" s="6">
        <f t="shared" ref="C1204:S1204" si="600">ABS(ROUNDDOWN((C1178/C1127)/$G$1046,0))</f>
        <v>0</v>
      </c>
      <c r="D1204" s="6">
        <f t="shared" si="600"/>
        <v>0</v>
      </c>
      <c r="E1204" s="6">
        <f t="shared" si="600"/>
        <v>0</v>
      </c>
      <c r="F1204" s="6">
        <f t="shared" si="600"/>
        <v>0</v>
      </c>
      <c r="G1204" s="6">
        <f t="shared" si="600"/>
        <v>0</v>
      </c>
      <c r="H1204" s="6">
        <f t="shared" si="600"/>
        <v>0</v>
      </c>
      <c r="I1204" s="6">
        <f t="shared" si="600"/>
        <v>0</v>
      </c>
      <c r="J1204" s="6">
        <f t="shared" si="600"/>
        <v>0</v>
      </c>
      <c r="K1204" s="6">
        <f t="shared" si="600"/>
        <v>0</v>
      </c>
      <c r="L1204" s="6">
        <f t="shared" si="600"/>
        <v>0</v>
      </c>
      <c r="M1204" s="6">
        <f t="shared" si="600"/>
        <v>0</v>
      </c>
      <c r="N1204" s="6">
        <f t="shared" si="600"/>
        <v>0</v>
      </c>
      <c r="O1204" s="6">
        <f t="shared" si="600"/>
        <v>0</v>
      </c>
      <c r="P1204" s="6">
        <f t="shared" si="600"/>
        <v>0</v>
      </c>
      <c r="Q1204" s="6">
        <f t="shared" si="600"/>
        <v>0</v>
      </c>
      <c r="R1204" s="6">
        <f t="shared" si="600"/>
        <v>0</v>
      </c>
      <c r="S1204" s="6">
        <f t="shared" si="600"/>
        <v>0</v>
      </c>
      <c r="T1204" s="4"/>
      <c r="U1204" s="4"/>
      <c r="V1204" s="4"/>
      <c r="W1204" s="4"/>
      <c r="X1204" s="4"/>
      <c r="Y1204" s="4"/>
    </row>
    <row r="1205" spans="2:25" x14ac:dyDescent="0.2">
      <c r="B1205" s="20" t="str">
        <v>AKPI.JK</v>
      </c>
      <c r="C1205" s="6">
        <f t="shared" ref="C1205:S1205" si="601">ABS(ROUNDDOWN((C1179/C1128)/$G$1046,0))</f>
        <v>64</v>
      </c>
      <c r="D1205" s="6">
        <f t="shared" si="601"/>
        <v>49</v>
      </c>
      <c r="E1205" s="6">
        <f t="shared" si="601"/>
        <v>59</v>
      </c>
      <c r="F1205" s="6">
        <f t="shared" si="601"/>
        <v>62</v>
      </c>
      <c r="G1205" s="6">
        <f t="shared" si="601"/>
        <v>1</v>
      </c>
      <c r="H1205" s="6">
        <f t="shared" si="601"/>
        <v>15</v>
      </c>
      <c r="I1205" s="6">
        <f t="shared" si="601"/>
        <v>41</v>
      </c>
      <c r="J1205" s="6">
        <f t="shared" si="601"/>
        <v>3</v>
      </c>
      <c r="K1205" s="6">
        <f t="shared" si="601"/>
        <v>56</v>
      </c>
      <c r="L1205" s="6">
        <f t="shared" si="601"/>
        <v>6</v>
      </c>
      <c r="M1205" s="6">
        <f t="shared" si="601"/>
        <v>9</v>
      </c>
      <c r="N1205" s="6">
        <f t="shared" si="601"/>
        <v>6</v>
      </c>
      <c r="O1205" s="6">
        <f t="shared" si="601"/>
        <v>4</v>
      </c>
      <c r="P1205" s="6">
        <f t="shared" si="601"/>
        <v>1</v>
      </c>
      <c r="Q1205" s="6">
        <f t="shared" si="601"/>
        <v>5</v>
      </c>
      <c r="R1205" s="6">
        <f t="shared" si="601"/>
        <v>25</v>
      </c>
      <c r="S1205" s="6">
        <f t="shared" si="601"/>
        <v>0</v>
      </c>
      <c r="T1205" s="4"/>
      <c r="U1205" s="4"/>
      <c r="V1205" s="4"/>
      <c r="W1205" s="4"/>
      <c r="X1205" s="4"/>
      <c r="Y1205" s="4"/>
    </row>
    <row r="1206" spans="2:25" x14ac:dyDescent="0.2">
      <c r="B1206" s="20" t="str">
        <v>KLBF.JK</v>
      </c>
      <c r="C1206" s="6">
        <f t="shared" ref="C1206:S1206" si="602">ABS(ROUNDDOWN((C1180/C1129)/$G$1046,0))</f>
        <v>43</v>
      </c>
      <c r="D1206" s="6">
        <f t="shared" si="602"/>
        <v>10</v>
      </c>
      <c r="E1206" s="6">
        <f t="shared" si="602"/>
        <v>35</v>
      </c>
      <c r="F1206" s="6">
        <f t="shared" si="602"/>
        <v>26</v>
      </c>
      <c r="G1206" s="6">
        <f t="shared" si="602"/>
        <v>15</v>
      </c>
      <c r="H1206" s="6">
        <f t="shared" si="602"/>
        <v>7</v>
      </c>
      <c r="I1206" s="6">
        <f t="shared" si="602"/>
        <v>17</v>
      </c>
      <c r="J1206" s="6">
        <f t="shared" si="602"/>
        <v>30</v>
      </c>
      <c r="K1206" s="6">
        <f t="shared" si="602"/>
        <v>18</v>
      </c>
      <c r="L1206" s="6">
        <f t="shared" si="602"/>
        <v>24</v>
      </c>
      <c r="M1206" s="6">
        <f t="shared" si="602"/>
        <v>9</v>
      </c>
      <c r="N1206" s="6">
        <f t="shared" si="602"/>
        <v>10</v>
      </c>
      <c r="O1206" s="6">
        <f t="shared" si="602"/>
        <v>7</v>
      </c>
      <c r="P1206" s="6">
        <f t="shared" si="602"/>
        <v>1</v>
      </c>
      <c r="Q1206" s="6">
        <f t="shared" si="602"/>
        <v>2</v>
      </c>
      <c r="R1206" s="6">
        <f t="shared" si="602"/>
        <v>4</v>
      </c>
      <c r="S1206" s="6">
        <f t="shared" si="602"/>
        <v>0</v>
      </c>
      <c r="T1206" s="4"/>
      <c r="U1206" s="4"/>
      <c r="V1206" s="4"/>
      <c r="W1206" s="4"/>
      <c r="X1206" s="4"/>
      <c r="Y1206" s="4"/>
    </row>
    <row r="1207" spans="2:25" x14ac:dyDescent="0.2">
      <c r="B1207" s="20" t="str">
        <v>KOIN.JK</v>
      </c>
      <c r="C1207" s="6">
        <f t="shared" ref="C1207:S1207" si="603">ABS(ROUNDDOWN((C1181/C1130)/$G$1046,0))</f>
        <v>2208</v>
      </c>
      <c r="D1207" s="6">
        <f t="shared" si="603"/>
        <v>2227</v>
      </c>
      <c r="E1207" s="6">
        <f t="shared" si="603"/>
        <v>2248</v>
      </c>
      <c r="F1207" s="6">
        <f t="shared" si="603"/>
        <v>379</v>
      </c>
      <c r="G1207" s="6">
        <f t="shared" si="603"/>
        <v>2353</v>
      </c>
      <c r="H1207" s="6">
        <f t="shared" si="603"/>
        <v>1323</v>
      </c>
      <c r="I1207" s="6">
        <f t="shared" si="603"/>
        <v>723</v>
      </c>
      <c r="J1207" s="6">
        <f t="shared" si="603"/>
        <v>1394</v>
      </c>
      <c r="K1207" s="6">
        <f t="shared" si="603"/>
        <v>887</v>
      </c>
      <c r="L1207" s="6">
        <f t="shared" si="603"/>
        <v>471</v>
      </c>
      <c r="M1207" s="6">
        <f t="shared" si="603"/>
        <v>264</v>
      </c>
      <c r="N1207" s="6">
        <f t="shared" si="603"/>
        <v>623</v>
      </c>
      <c r="O1207" s="6">
        <f t="shared" si="603"/>
        <v>761</v>
      </c>
      <c r="P1207" s="6">
        <f t="shared" si="603"/>
        <v>648</v>
      </c>
      <c r="Q1207" s="6">
        <f t="shared" si="603"/>
        <v>577</v>
      </c>
      <c r="R1207" s="6">
        <f t="shared" si="603"/>
        <v>416</v>
      </c>
      <c r="S1207" s="6">
        <f t="shared" si="603"/>
        <v>0</v>
      </c>
      <c r="T1207" s="4"/>
      <c r="U1207" s="4"/>
      <c r="V1207" s="4"/>
      <c r="W1207" s="4"/>
      <c r="X1207" s="4"/>
      <c r="Y1207" s="4"/>
    </row>
    <row r="1208" spans="2:25" x14ac:dyDescent="0.2">
      <c r="B1208" s="20" t="str">
        <v>KONI.JK</v>
      </c>
      <c r="C1208" s="6">
        <f t="shared" ref="C1208:S1208" si="604">ABS(ROUNDDOWN((C1182/C1131)/$G$1046,0))</f>
        <v>0</v>
      </c>
      <c r="D1208" s="6">
        <f t="shared" si="604"/>
        <v>0</v>
      </c>
      <c r="E1208" s="6">
        <f t="shared" si="604"/>
        <v>0</v>
      </c>
      <c r="F1208" s="6">
        <f t="shared" si="604"/>
        <v>0</v>
      </c>
      <c r="G1208" s="6">
        <f t="shared" si="604"/>
        <v>0</v>
      </c>
      <c r="H1208" s="6">
        <f t="shared" si="604"/>
        <v>0</v>
      </c>
      <c r="I1208" s="6">
        <f t="shared" si="604"/>
        <v>0</v>
      </c>
      <c r="J1208" s="6">
        <f t="shared" si="604"/>
        <v>0</v>
      </c>
      <c r="K1208" s="6">
        <f t="shared" si="604"/>
        <v>0</v>
      </c>
      <c r="L1208" s="6">
        <f t="shared" si="604"/>
        <v>0</v>
      </c>
      <c r="M1208" s="6">
        <f t="shared" si="604"/>
        <v>0</v>
      </c>
      <c r="N1208" s="6">
        <f t="shared" si="604"/>
        <v>0</v>
      </c>
      <c r="O1208" s="6">
        <f t="shared" si="604"/>
        <v>0</v>
      </c>
      <c r="P1208" s="6">
        <f t="shared" si="604"/>
        <v>0</v>
      </c>
      <c r="Q1208" s="6">
        <f t="shared" si="604"/>
        <v>0</v>
      </c>
      <c r="R1208" s="6">
        <f t="shared" si="604"/>
        <v>0</v>
      </c>
      <c r="S1208" s="6">
        <f t="shared" si="604"/>
        <v>0</v>
      </c>
      <c r="T1208" s="4"/>
      <c r="U1208" s="4"/>
      <c r="V1208" s="4"/>
      <c r="W1208" s="4"/>
      <c r="X1208" s="4"/>
      <c r="Y1208" s="4"/>
    </row>
    <row r="1209" spans="2:25" x14ac:dyDescent="0.2">
      <c r="B1209" s="20" t="str">
        <v>KPIG.JK</v>
      </c>
      <c r="C1209" s="6">
        <f t="shared" ref="C1209:S1209" si="605">ABS(ROUNDDOWN((C1183/C1132)/$G$1046,0))</f>
        <v>15</v>
      </c>
      <c r="D1209" s="6">
        <f t="shared" si="605"/>
        <v>343</v>
      </c>
      <c r="E1209" s="6">
        <f t="shared" si="605"/>
        <v>201</v>
      </c>
      <c r="F1209" s="6">
        <f t="shared" si="605"/>
        <v>368</v>
      </c>
      <c r="G1209" s="6">
        <f t="shared" si="605"/>
        <v>127</v>
      </c>
      <c r="H1209" s="6">
        <f t="shared" si="605"/>
        <v>71</v>
      </c>
      <c r="I1209" s="6">
        <f t="shared" si="605"/>
        <v>283</v>
      </c>
      <c r="J1209" s="6">
        <f t="shared" si="605"/>
        <v>18</v>
      </c>
      <c r="K1209" s="6">
        <f t="shared" si="605"/>
        <v>71</v>
      </c>
      <c r="L1209" s="6">
        <f t="shared" si="605"/>
        <v>149</v>
      </c>
      <c r="M1209" s="6">
        <f t="shared" si="605"/>
        <v>14</v>
      </c>
      <c r="N1209" s="6">
        <f t="shared" si="605"/>
        <v>15</v>
      </c>
      <c r="O1209" s="6">
        <f t="shared" si="605"/>
        <v>18</v>
      </c>
      <c r="P1209" s="6">
        <f t="shared" si="605"/>
        <v>21</v>
      </c>
      <c r="Q1209" s="6">
        <f t="shared" si="605"/>
        <v>54</v>
      </c>
      <c r="R1209" s="6">
        <f t="shared" si="605"/>
        <v>31</v>
      </c>
      <c r="S1209" s="6">
        <f t="shared" si="605"/>
        <v>0</v>
      </c>
      <c r="T1209" s="4"/>
      <c r="U1209" s="4"/>
      <c r="V1209" s="4"/>
      <c r="W1209" s="4"/>
      <c r="X1209" s="4"/>
      <c r="Y1209" s="4"/>
    </row>
    <row r="1210" spans="2:25" x14ac:dyDescent="0.2">
      <c r="B1210" s="20" t="str">
        <v>KREN.JK</v>
      </c>
      <c r="C1210" s="6">
        <f t="shared" ref="C1210:S1210" si="606">ABS(ROUNDDOWN((C1184/C1133)/$G$1046,0))</f>
        <v>705</v>
      </c>
      <c r="D1210" s="6">
        <f t="shared" si="606"/>
        <v>383</v>
      </c>
      <c r="E1210" s="6">
        <f t="shared" si="606"/>
        <v>491</v>
      </c>
      <c r="F1210" s="6">
        <f t="shared" si="606"/>
        <v>457</v>
      </c>
      <c r="G1210" s="6">
        <f t="shared" si="606"/>
        <v>366</v>
      </c>
      <c r="H1210" s="6">
        <f t="shared" si="606"/>
        <v>1</v>
      </c>
      <c r="I1210" s="6">
        <f t="shared" si="606"/>
        <v>47</v>
      </c>
      <c r="J1210" s="6">
        <f t="shared" si="606"/>
        <v>198</v>
      </c>
      <c r="K1210" s="6">
        <f t="shared" si="606"/>
        <v>168</v>
      </c>
      <c r="L1210" s="6">
        <f t="shared" si="606"/>
        <v>40</v>
      </c>
      <c r="M1210" s="6">
        <f t="shared" si="606"/>
        <v>126</v>
      </c>
      <c r="N1210" s="6">
        <f t="shared" si="606"/>
        <v>71</v>
      </c>
      <c r="O1210" s="6">
        <f t="shared" si="606"/>
        <v>121</v>
      </c>
      <c r="P1210" s="6">
        <f t="shared" si="606"/>
        <v>127</v>
      </c>
      <c r="Q1210" s="6">
        <f t="shared" si="606"/>
        <v>123</v>
      </c>
      <c r="R1210" s="6">
        <f t="shared" si="606"/>
        <v>136</v>
      </c>
      <c r="S1210" s="6">
        <f t="shared" si="606"/>
        <v>0</v>
      </c>
      <c r="T1210" s="4"/>
      <c r="U1210" s="4"/>
      <c r="V1210" s="4"/>
      <c r="W1210" s="4"/>
      <c r="X1210" s="4"/>
      <c r="Y1210" s="4"/>
    </row>
    <row r="1211" spans="2:25" x14ac:dyDescent="0.2">
      <c r="B1211" s="20" t="str">
        <v>LAMI.JK</v>
      </c>
      <c r="C1211" s="6">
        <f t="shared" ref="C1211:S1211" si="607">ABS(ROUNDDOWN((C1185/C1134)/$G$1046,0))</f>
        <v>0</v>
      </c>
      <c r="D1211" s="6">
        <f t="shared" si="607"/>
        <v>0</v>
      </c>
      <c r="E1211" s="6">
        <f t="shared" si="607"/>
        <v>0</v>
      </c>
      <c r="F1211" s="6">
        <f t="shared" si="607"/>
        <v>0</v>
      </c>
      <c r="G1211" s="6">
        <f t="shared" si="607"/>
        <v>0</v>
      </c>
      <c r="H1211" s="6">
        <f t="shared" si="607"/>
        <v>0</v>
      </c>
      <c r="I1211" s="6">
        <f t="shared" si="607"/>
        <v>0</v>
      </c>
      <c r="J1211" s="6">
        <f t="shared" si="607"/>
        <v>0</v>
      </c>
      <c r="K1211" s="6">
        <f t="shared" si="607"/>
        <v>0</v>
      </c>
      <c r="L1211" s="6">
        <f t="shared" si="607"/>
        <v>0</v>
      </c>
      <c r="M1211" s="6">
        <f t="shared" si="607"/>
        <v>0</v>
      </c>
      <c r="N1211" s="6">
        <f t="shared" si="607"/>
        <v>0</v>
      </c>
      <c r="O1211" s="6">
        <f t="shared" si="607"/>
        <v>0</v>
      </c>
      <c r="P1211" s="6">
        <f t="shared" si="607"/>
        <v>0</v>
      </c>
      <c r="Q1211" s="6">
        <f t="shared" si="607"/>
        <v>0</v>
      </c>
      <c r="R1211" s="6">
        <f t="shared" si="607"/>
        <v>0</v>
      </c>
      <c r="S1211" s="6">
        <f t="shared" si="607"/>
        <v>0</v>
      </c>
      <c r="T1211" s="4"/>
      <c r="U1211" s="4"/>
      <c r="V1211" s="4"/>
      <c r="W1211" s="4"/>
      <c r="X1211" s="4"/>
      <c r="Y1211" s="4"/>
    </row>
    <row r="1212" spans="2:25" x14ac:dyDescent="0.2">
      <c r="B1212" s="20" t="str">
        <v>LAPD.JK</v>
      </c>
      <c r="C1212" s="6">
        <f t="shared" ref="C1212:S1212" si="608">ABS(ROUNDDOWN((C1186/C1135)/$G$1046,0))</f>
        <v>0</v>
      </c>
      <c r="D1212" s="6">
        <f t="shared" si="608"/>
        <v>0</v>
      </c>
      <c r="E1212" s="6">
        <f t="shared" si="608"/>
        <v>0</v>
      </c>
      <c r="F1212" s="6">
        <f t="shared" si="608"/>
        <v>0</v>
      </c>
      <c r="G1212" s="6">
        <f t="shared" si="608"/>
        <v>0</v>
      </c>
      <c r="H1212" s="6">
        <f t="shared" si="608"/>
        <v>0</v>
      </c>
      <c r="I1212" s="6">
        <f t="shared" si="608"/>
        <v>0</v>
      </c>
      <c r="J1212" s="6">
        <f t="shared" si="608"/>
        <v>0</v>
      </c>
      <c r="K1212" s="6">
        <f t="shared" si="608"/>
        <v>0</v>
      </c>
      <c r="L1212" s="6">
        <f t="shared" si="608"/>
        <v>0</v>
      </c>
      <c r="M1212" s="6">
        <f t="shared" si="608"/>
        <v>0</v>
      </c>
      <c r="N1212" s="6">
        <f t="shared" si="608"/>
        <v>0</v>
      </c>
      <c r="O1212" s="6">
        <f t="shared" si="608"/>
        <v>0</v>
      </c>
      <c r="P1212" s="6">
        <f t="shared" si="608"/>
        <v>0</v>
      </c>
      <c r="Q1212" s="6">
        <f t="shared" si="608"/>
        <v>0</v>
      </c>
      <c r="R1212" s="6">
        <f t="shared" si="608"/>
        <v>0</v>
      </c>
      <c r="S1212" s="6">
        <f t="shared" si="608"/>
        <v>0</v>
      </c>
      <c r="T1212" s="4"/>
      <c r="U1212" s="4"/>
      <c r="V1212" s="4"/>
      <c r="W1212" s="4"/>
      <c r="X1212" s="4"/>
      <c r="Y1212" s="4"/>
    </row>
    <row r="1213" spans="2:25" x14ac:dyDescent="0.2">
      <c r="B1213" s="20" t="str">
        <v>LCGP.JK</v>
      </c>
      <c r="C1213" s="6">
        <f t="shared" ref="C1213:S1213" si="609">ABS(ROUNDDOWN((C1187/C1136)/$G$1046,0))</f>
        <v>0</v>
      </c>
      <c r="D1213" s="6">
        <f t="shared" si="609"/>
        <v>0</v>
      </c>
      <c r="E1213" s="6">
        <f t="shared" si="609"/>
        <v>0</v>
      </c>
      <c r="F1213" s="6">
        <f t="shared" si="609"/>
        <v>0</v>
      </c>
      <c r="G1213" s="6">
        <f t="shared" si="609"/>
        <v>0</v>
      </c>
      <c r="H1213" s="6">
        <f t="shared" si="609"/>
        <v>0</v>
      </c>
      <c r="I1213" s="6">
        <f t="shared" si="609"/>
        <v>0</v>
      </c>
      <c r="J1213" s="6">
        <f t="shared" si="609"/>
        <v>0</v>
      </c>
      <c r="K1213" s="6">
        <f t="shared" si="609"/>
        <v>0</v>
      </c>
      <c r="L1213" s="6">
        <f t="shared" si="609"/>
        <v>0</v>
      </c>
      <c r="M1213" s="6">
        <f t="shared" si="609"/>
        <v>0</v>
      </c>
      <c r="N1213" s="6">
        <f t="shared" si="609"/>
        <v>0</v>
      </c>
      <c r="O1213" s="6">
        <f t="shared" si="609"/>
        <v>0</v>
      </c>
      <c r="P1213" s="6">
        <f t="shared" si="609"/>
        <v>0</v>
      </c>
      <c r="Q1213" s="6">
        <f t="shared" si="609"/>
        <v>0</v>
      </c>
      <c r="R1213" s="6">
        <f t="shared" si="609"/>
        <v>0</v>
      </c>
      <c r="S1213" s="6">
        <f t="shared" si="609"/>
        <v>0</v>
      </c>
      <c r="T1213" s="4"/>
      <c r="U1213" s="4"/>
      <c r="V1213" s="4"/>
      <c r="W1213" s="4"/>
      <c r="X1213" s="4"/>
      <c r="Y1213" s="4"/>
    </row>
    <row r="1214" spans="2:25" x14ac:dyDescent="0.2">
      <c r="B1214" s="20" t="str">
        <v>LION.JK</v>
      </c>
      <c r="C1214" s="6">
        <f t="shared" ref="C1214:S1214" si="610">ABS(ROUNDDOWN((C1188/C1137)/$G$1046,0))</f>
        <v>0</v>
      </c>
      <c r="D1214" s="6">
        <f t="shared" si="610"/>
        <v>0</v>
      </c>
      <c r="E1214" s="6">
        <f t="shared" si="610"/>
        <v>0</v>
      </c>
      <c r="F1214" s="6">
        <f t="shared" si="610"/>
        <v>0</v>
      </c>
      <c r="G1214" s="6">
        <f t="shared" si="610"/>
        <v>0</v>
      </c>
      <c r="H1214" s="6">
        <f t="shared" si="610"/>
        <v>0</v>
      </c>
      <c r="I1214" s="6">
        <f t="shared" si="610"/>
        <v>0</v>
      </c>
      <c r="J1214" s="6">
        <f t="shared" si="610"/>
        <v>0</v>
      </c>
      <c r="K1214" s="6">
        <f t="shared" si="610"/>
        <v>0</v>
      </c>
      <c r="L1214" s="6">
        <f t="shared" si="610"/>
        <v>0</v>
      </c>
      <c r="M1214" s="6">
        <f t="shared" si="610"/>
        <v>0</v>
      </c>
      <c r="N1214" s="6">
        <f t="shared" si="610"/>
        <v>0</v>
      </c>
      <c r="O1214" s="6">
        <f t="shared" si="610"/>
        <v>0</v>
      </c>
      <c r="P1214" s="6">
        <f t="shared" si="610"/>
        <v>0</v>
      </c>
      <c r="Q1214" s="6">
        <f t="shared" si="610"/>
        <v>0</v>
      </c>
      <c r="R1214" s="6">
        <f t="shared" si="610"/>
        <v>0</v>
      </c>
      <c r="S1214" s="6">
        <f t="shared" si="610"/>
        <v>0</v>
      </c>
      <c r="T1214" s="4"/>
      <c r="U1214" s="4"/>
      <c r="V1214" s="4"/>
      <c r="W1214" s="4"/>
      <c r="X1214" s="4"/>
      <c r="Y1214" s="4"/>
    </row>
    <row r="1215" spans="2:25" x14ac:dyDescent="0.2">
      <c r="B1215" s="20" t="str">
        <v>LMAS.JK</v>
      </c>
      <c r="C1215" s="6">
        <f t="shared" ref="C1215:S1215" si="611">ABS(ROUNDDOWN((C1189/C1138)/$G$1046,0))</f>
        <v>2772</v>
      </c>
      <c r="D1215" s="6">
        <f t="shared" si="611"/>
        <v>215</v>
      </c>
      <c r="E1215" s="6">
        <f t="shared" si="611"/>
        <v>1797</v>
      </c>
      <c r="F1215" s="6">
        <f t="shared" si="611"/>
        <v>51</v>
      </c>
      <c r="G1215" s="6">
        <f t="shared" si="611"/>
        <v>93</v>
      </c>
      <c r="H1215" s="6">
        <f t="shared" si="611"/>
        <v>33</v>
      </c>
      <c r="I1215" s="6">
        <f t="shared" si="611"/>
        <v>74</v>
      </c>
      <c r="J1215" s="6">
        <f t="shared" si="611"/>
        <v>172</v>
      </c>
      <c r="K1215" s="6">
        <f t="shared" si="611"/>
        <v>718</v>
      </c>
      <c r="L1215" s="6">
        <f t="shared" si="611"/>
        <v>221</v>
      </c>
      <c r="M1215" s="6">
        <f t="shared" si="611"/>
        <v>301</v>
      </c>
      <c r="N1215" s="6">
        <f t="shared" si="611"/>
        <v>621</v>
      </c>
      <c r="O1215" s="6">
        <f t="shared" si="611"/>
        <v>682</v>
      </c>
      <c r="P1215" s="6">
        <f t="shared" si="611"/>
        <v>1145</v>
      </c>
      <c r="Q1215" s="6">
        <f t="shared" si="611"/>
        <v>601</v>
      </c>
      <c r="R1215" s="6">
        <f t="shared" si="611"/>
        <v>486</v>
      </c>
      <c r="S1215" s="6">
        <f t="shared" si="611"/>
        <v>0</v>
      </c>
      <c r="T1215" s="4"/>
      <c r="U1215" s="4"/>
      <c r="V1215" s="4"/>
      <c r="W1215" s="4"/>
      <c r="X1215" s="4"/>
      <c r="Y1215" s="4"/>
    </row>
    <row r="1216" spans="2:25" x14ac:dyDescent="0.2"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</row>
    <row r="1217" spans="2:25" x14ac:dyDescent="0.2">
      <c r="B1217" s="20" t="s">
        <v>83</v>
      </c>
      <c r="C1217" s="35">
        <v>40791</v>
      </c>
      <c r="D1217" s="35">
        <v>40798</v>
      </c>
      <c r="E1217" s="35">
        <v>40805</v>
      </c>
      <c r="F1217" s="35">
        <v>40812</v>
      </c>
      <c r="G1217" s="35">
        <v>40819</v>
      </c>
      <c r="H1217" s="35">
        <v>40826</v>
      </c>
      <c r="I1217" s="35">
        <v>40833</v>
      </c>
      <c r="J1217" s="35">
        <v>40840</v>
      </c>
      <c r="K1217" s="35">
        <v>40847</v>
      </c>
      <c r="L1217" s="35">
        <v>40854</v>
      </c>
      <c r="M1217" s="35">
        <v>40861</v>
      </c>
      <c r="N1217" s="35">
        <v>40868</v>
      </c>
      <c r="O1217" s="36">
        <v>40875</v>
      </c>
      <c r="P1217" s="36">
        <v>40882</v>
      </c>
      <c r="Q1217" s="36">
        <v>40889</v>
      </c>
      <c r="R1217" s="36">
        <v>40896</v>
      </c>
      <c r="S1217" s="36">
        <v>40903</v>
      </c>
      <c r="T1217" s="4"/>
      <c r="U1217" s="4"/>
      <c r="V1217" s="4"/>
      <c r="W1217" s="4"/>
      <c r="X1217" s="4"/>
      <c r="Y1217" s="4"/>
    </row>
    <row r="1218" spans="2:25" x14ac:dyDescent="0.2">
      <c r="B1218" s="20" t="str">
        <f t="array" ref="B1218:B1240">TRANSPOSE(C1:Y1)</f>
        <v>AALI.JK</v>
      </c>
      <c r="C1218" s="4">
        <f>C1193*C1116*$G$1046*(1+$E$1046)</f>
        <v>78386875</v>
      </c>
      <c r="D1218" s="4">
        <f t="shared" ref="D1218:S1218" si="612">D1193*D1116*$G$1046*(1+$E$1046)</f>
        <v>11044374.999999998</v>
      </c>
      <c r="E1218" s="4">
        <f t="shared" si="612"/>
        <v>45099999.999999993</v>
      </c>
      <c r="F1218" s="4">
        <f t="shared" si="612"/>
        <v>0</v>
      </c>
      <c r="G1218" s="4">
        <f t="shared" si="612"/>
        <v>0</v>
      </c>
      <c r="H1218" s="4">
        <f t="shared" si="612"/>
        <v>51352499.999999993</v>
      </c>
      <c r="I1218" s="4">
        <f t="shared" si="612"/>
        <v>0</v>
      </c>
      <c r="J1218" s="4">
        <f t="shared" si="612"/>
        <v>40692500</v>
      </c>
      <c r="K1218" s="4">
        <f t="shared" si="612"/>
        <v>10993124.999999998</v>
      </c>
      <c r="L1218" s="4">
        <f t="shared" si="612"/>
        <v>0</v>
      </c>
      <c r="M1218" s="4">
        <f t="shared" si="612"/>
        <v>11249374.999999998</v>
      </c>
      <c r="N1218" s="4">
        <f t="shared" si="612"/>
        <v>0</v>
      </c>
      <c r="O1218" s="4">
        <f t="shared" si="612"/>
        <v>0</v>
      </c>
      <c r="P1218" s="4">
        <f t="shared" si="612"/>
        <v>22549999.999999996</v>
      </c>
      <c r="Q1218" s="4">
        <f t="shared" si="612"/>
        <v>0</v>
      </c>
      <c r="R1218" s="4">
        <f t="shared" si="612"/>
        <v>0</v>
      </c>
      <c r="S1218" s="4">
        <f t="shared" si="612"/>
        <v>0</v>
      </c>
      <c r="T1218" s="4"/>
      <c r="U1218" s="4"/>
      <c r="V1218" s="4"/>
      <c r="W1218" s="4"/>
      <c r="X1218" s="4"/>
      <c r="Y1218" s="4"/>
    </row>
    <row r="1219" spans="2:25" x14ac:dyDescent="0.2">
      <c r="B1219" s="20" t="str">
        <v>ABDA.JK</v>
      </c>
      <c r="C1219" s="4">
        <f t="shared" ref="C1219:S1219" si="613">C1194*C1117*$G$1046*(1+$E$1046)</f>
        <v>0</v>
      </c>
      <c r="D1219" s="4">
        <f t="shared" si="613"/>
        <v>0</v>
      </c>
      <c r="E1219" s="4">
        <f t="shared" si="613"/>
        <v>0</v>
      </c>
      <c r="F1219" s="4">
        <f t="shared" si="613"/>
        <v>0</v>
      </c>
      <c r="G1219" s="4">
        <f t="shared" si="613"/>
        <v>0</v>
      </c>
      <c r="H1219" s="4">
        <f t="shared" si="613"/>
        <v>0</v>
      </c>
      <c r="I1219" s="4">
        <f t="shared" si="613"/>
        <v>0</v>
      </c>
      <c r="J1219" s="4">
        <f t="shared" si="613"/>
        <v>0</v>
      </c>
      <c r="K1219" s="4">
        <f t="shared" si="613"/>
        <v>0</v>
      </c>
      <c r="L1219" s="4">
        <f t="shared" si="613"/>
        <v>0</v>
      </c>
      <c r="M1219" s="4">
        <f t="shared" si="613"/>
        <v>0</v>
      </c>
      <c r="N1219" s="4">
        <f t="shared" si="613"/>
        <v>0</v>
      </c>
      <c r="O1219" s="4">
        <f t="shared" si="613"/>
        <v>0</v>
      </c>
      <c r="P1219" s="4">
        <f t="shared" si="613"/>
        <v>0</v>
      </c>
      <c r="Q1219" s="4">
        <f t="shared" si="613"/>
        <v>0</v>
      </c>
      <c r="R1219" s="4">
        <f t="shared" si="613"/>
        <v>0</v>
      </c>
      <c r="S1219" s="4">
        <f t="shared" si="613"/>
        <v>0</v>
      </c>
      <c r="T1219" s="4"/>
      <c r="U1219" s="4"/>
      <c r="V1219" s="4"/>
      <c r="W1219" s="4"/>
      <c r="X1219" s="4"/>
      <c r="Y1219" s="4"/>
    </row>
    <row r="1220" spans="2:25" x14ac:dyDescent="0.2">
      <c r="B1220" s="20" t="str">
        <v>ACES.JK</v>
      </c>
      <c r="C1220" s="4">
        <f t="shared" ref="C1220:S1220" si="614">C1195*C1118*$G$1046*(1+$E$1046)</f>
        <v>47713749.999999993</v>
      </c>
      <c r="D1220" s="4">
        <f t="shared" si="614"/>
        <v>61628124.999999993</v>
      </c>
      <c r="E1220" s="4">
        <f t="shared" si="614"/>
        <v>26239999.999999996</v>
      </c>
      <c r="F1220" s="4">
        <f t="shared" si="614"/>
        <v>4766250</v>
      </c>
      <c r="G1220" s="4">
        <f t="shared" si="614"/>
        <v>58745312.499999993</v>
      </c>
      <c r="H1220" s="4">
        <f t="shared" si="614"/>
        <v>193417499.99999997</v>
      </c>
      <c r="I1220" s="4">
        <f t="shared" si="614"/>
        <v>108829374.99999999</v>
      </c>
      <c r="J1220" s="4">
        <f t="shared" si="614"/>
        <v>8712500</v>
      </c>
      <c r="K1220" s="4">
        <f t="shared" si="614"/>
        <v>13837499.999999998</v>
      </c>
      <c r="L1220" s="4">
        <f t="shared" si="614"/>
        <v>60116249.999999993</v>
      </c>
      <c r="M1220" s="4">
        <f t="shared" si="614"/>
        <v>79885937.5</v>
      </c>
      <c r="N1220" s="4">
        <f t="shared" si="614"/>
        <v>25484062.499999996</v>
      </c>
      <c r="O1220" s="4">
        <f t="shared" si="614"/>
        <v>1947499.9999999998</v>
      </c>
      <c r="P1220" s="4">
        <f t="shared" si="614"/>
        <v>5842499.9999999991</v>
      </c>
      <c r="Q1220" s="4">
        <f t="shared" si="614"/>
        <v>13991249.999999998</v>
      </c>
      <c r="R1220" s="4">
        <f t="shared" si="614"/>
        <v>13991249.999999998</v>
      </c>
      <c r="S1220" s="4">
        <f t="shared" si="614"/>
        <v>0</v>
      </c>
      <c r="T1220" s="4"/>
      <c r="U1220" s="4"/>
      <c r="V1220" s="4"/>
      <c r="W1220" s="4"/>
      <c r="X1220" s="4"/>
      <c r="Y1220" s="4"/>
    </row>
    <row r="1221" spans="2:25" x14ac:dyDescent="0.2">
      <c r="B1221" s="20" t="str">
        <v>ADES.JK</v>
      </c>
      <c r="C1221" s="4">
        <f t="shared" ref="C1221:S1221" si="615">C1196*C1119*$G$1046*(1+$E$1046)</f>
        <v>3812999.9999999995</v>
      </c>
      <c r="D1221" s="4">
        <f t="shared" si="615"/>
        <v>37796875</v>
      </c>
      <c r="E1221" s="4">
        <f t="shared" si="615"/>
        <v>3720749.9999999995</v>
      </c>
      <c r="F1221" s="4">
        <f t="shared" si="615"/>
        <v>26383499.999999996</v>
      </c>
      <c r="G1221" s="4">
        <f t="shared" si="615"/>
        <v>0</v>
      </c>
      <c r="H1221" s="4">
        <f t="shared" si="615"/>
        <v>21817124.999999996</v>
      </c>
      <c r="I1221" s="4">
        <f t="shared" si="615"/>
        <v>11500499.999999998</v>
      </c>
      <c r="J1221" s="4">
        <f t="shared" si="615"/>
        <v>23754374.999999996</v>
      </c>
      <c r="K1221" s="4">
        <f t="shared" si="615"/>
        <v>14257749.999999998</v>
      </c>
      <c r="L1221" s="4">
        <f t="shared" si="615"/>
        <v>33825000</v>
      </c>
      <c r="M1221" s="4">
        <f t="shared" si="615"/>
        <v>48656749.999999993</v>
      </c>
      <c r="N1221" s="4">
        <f t="shared" si="615"/>
        <v>15374999.999999998</v>
      </c>
      <c r="O1221" s="4">
        <f t="shared" si="615"/>
        <v>30749999.999999996</v>
      </c>
      <c r="P1221" s="4">
        <f t="shared" si="615"/>
        <v>26321999.999999996</v>
      </c>
      <c r="Q1221" s="4">
        <f t="shared" si="615"/>
        <v>15836249.999999998</v>
      </c>
      <c r="R1221" s="4">
        <f t="shared" si="615"/>
        <v>15374999.999999998</v>
      </c>
      <c r="S1221" s="4">
        <f t="shared" si="615"/>
        <v>0</v>
      </c>
      <c r="T1221" s="4"/>
      <c r="U1221" s="4"/>
      <c r="V1221" s="4"/>
      <c r="W1221" s="4"/>
      <c r="X1221" s="4"/>
      <c r="Y1221" s="4"/>
    </row>
    <row r="1222" spans="2:25" x14ac:dyDescent="0.2">
      <c r="B1222" s="20" t="str">
        <v>ADHI.JK</v>
      </c>
      <c r="C1222" s="4">
        <f t="shared" ref="C1222:S1222" si="616">C1197*C1120*$G$1046*(1+$E$1046)</f>
        <v>23482749.999999996</v>
      </c>
      <c r="D1222" s="4">
        <f t="shared" si="616"/>
        <v>40313250</v>
      </c>
      <c r="E1222" s="4">
        <f t="shared" si="616"/>
        <v>70745500</v>
      </c>
      <c r="F1222" s="4">
        <f t="shared" si="616"/>
        <v>179687624.99999997</v>
      </c>
      <c r="G1222" s="4">
        <f t="shared" si="616"/>
        <v>22631999.999999996</v>
      </c>
      <c r="H1222" s="4">
        <f t="shared" si="616"/>
        <v>112101687.49999999</v>
      </c>
      <c r="I1222" s="4">
        <f t="shared" si="616"/>
        <v>15497999.999999998</v>
      </c>
      <c r="J1222" s="4">
        <f t="shared" si="616"/>
        <v>142449375</v>
      </c>
      <c r="K1222" s="4">
        <f t="shared" si="616"/>
        <v>59214249.999999993</v>
      </c>
      <c r="L1222" s="4">
        <f t="shared" si="616"/>
        <v>57666499.999999993</v>
      </c>
      <c r="M1222" s="4">
        <f t="shared" si="616"/>
        <v>81687375</v>
      </c>
      <c r="N1222" s="4">
        <f t="shared" si="616"/>
        <v>62806874.999999993</v>
      </c>
      <c r="O1222" s="4">
        <f t="shared" si="616"/>
        <v>82984000</v>
      </c>
      <c r="P1222" s="4">
        <f t="shared" si="616"/>
        <v>75875625</v>
      </c>
      <c r="Q1222" s="4">
        <f t="shared" si="616"/>
        <v>77515625</v>
      </c>
      <c r="R1222" s="4">
        <f t="shared" si="616"/>
        <v>75204250</v>
      </c>
      <c r="S1222" s="4">
        <f t="shared" si="616"/>
        <v>0</v>
      </c>
      <c r="T1222" s="4"/>
      <c r="U1222" s="4"/>
      <c r="V1222" s="4"/>
      <c r="W1222" s="4"/>
      <c r="X1222" s="4"/>
      <c r="Y1222" s="4"/>
    </row>
    <row r="1223" spans="2:25" x14ac:dyDescent="0.2">
      <c r="B1223" s="20" t="str">
        <v>ADMF.JK</v>
      </c>
      <c r="C1223" s="4">
        <f t="shared" ref="C1223:S1223" si="617">C1198*C1121*$G$1046*(1+$E$1046)</f>
        <v>22549999.999999996</v>
      </c>
      <c r="D1223" s="4">
        <f t="shared" si="617"/>
        <v>0</v>
      </c>
      <c r="E1223" s="4">
        <f t="shared" si="617"/>
        <v>16758749.999999998</v>
      </c>
      <c r="F1223" s="4">
        <f t="shared" si="617"/>
        <v>0</v>
      </c>
      <c r="G1223" s="4">
        <f t="shared" si="617"/>
        <v>0</v>
      </c>
      <c r="H1223" s="4">
        <f t="shared" si="617"/>
        <v>4996875</v>
      </c>
      <c r="I1223" s="4">
        <f t="shared" si="617"/>
        <v>0</v>
      </c>
      <c r="J1223" s="4">
        <f t="shared" si="617"/>
        <v>0</v>
      </c>
      <c r="K1223" s="4">
        <f t="shared" si="617"/>
        <v>0</v>
      </c>
      <c r="L1223" s="4">
        <f t="shared" si="617"/>
        <v>23369999.999999996</v>
      </c>
      <c r="M1223" s="4">
        <f t="shared" si="617"/>
        <v>0</v>
      </c>
      <c r="N1223" s="4">
        <f t="shared" si="617"/>
        <v>42691250</v>
      </c>
      <c r="O1223" s="4">
        <f t="shared" si="617"/>
        <v>0</v>
      </c>
      <c r="P1223" s="4">
        <f t="shared" si="617"/>
        <v>0</v>
      </c>
      <c r="Q1223" s="4">
        <f t="shared" si="617"/>
        <v>0</v>
      </c>
      <c r="R1223" s="4">
        <f t="shared" si="617"/>
        <v>0</v>
      </c>
      <c r="S1223" s="4">
        <f t="shared" si="617"/>
        <v>0</v>
      </c>
      <c r="T1223" s="4"/>
      <c r="U1223" s="4"/>
      <c r="V1223" s="4"/>
      <c r="W1223" s="4"/>
      <c r="X1223" s="4"/>
      <c r="Y1223" s="4"/>
    </row>
    <row r="1224" spans="2:25" x14ac:dyDescent="0.2">
      <c r="B1224" s="20" t="str">
        <v>ADMG.JK</v>
      </c>
      <c r="C1224" s="4">
        <f t="shared" ref="C1224:S1224" si="618">C1199*C1122*$G$1046*(1+$E$1046)</f>
        <v>3182624.9999999995</v>
      </c>
      <c r="D1224" s="4">
        <f t="shared" si="618"/>
        <v>202027499.99999997</v>
      </c>
      <c r="E1224" s="4">
        <f t="shared" si="618"/>
        <v>343374.99999999994</v>
      </c>
      <c r="F1224" s="4">
        <f t="shared" si="618"/>
        <v>11669624.999999998</v>
      </c>
      <c r="G1224" s="4">
        <f t="shared" si="618"/>
        <v>127858499.99999999</v>
      </c>
      <c r="H1224" s="4">
        <f t="shared" si="618"/>
        <v>13591499.999999998</v>
      </c>
      <c r="I1224" s="4">
        <f t="shared" si="618"/>
        <v>44648999.999999993</v>
      </c>
      <c r="J1224" s="4">
        <f t="shared" si="618"/>
        <v>9840000</v>
      </c>
      <c r="K1224" s="4">
        <f t="shared" si="618"/>
        <v>67803750</v>
      </c>
      <c r="L1224" s="4">
        <f t="shared" si="618"/>
        <v>91829749.999999985</v>
      </c>
      <c r="M1224" s="4">
        <f t="shared" si="618"/>
        <v>47047499.999999993</v>
      </c>
      <c r="N1224" s="4">
        <f t="shared" si="618"/>
        <v>88969999.999999985</v>
      </c>
      <c r="O1224" s="4">
        <f t="shared" si="618"/>
        <v>75952500</v>
      </c>
      <c r="P1224" s="4">
        <f t="shared" si="618"/>
        <v>58440374.999999993</v>
      </c>
      <c r="Q1224" s="4">
        <f t="shared" si="618"/>
        <v>43541999.999999993</v>
      </c>
      <c r="R1224" s="4">
        <f t="shared" si="618"/>
        <v>3269749.9999999995</v>
      </c>
      <c r="S1224" s="4">
        <f t="shared" si="618"/>
        <v>0</v>
      </c>
      <c r="T1224" s="4"/>
      <c r="U1224" s="4"/>
      <c r="V1224" s="4"/>
      <c r="W1224" s="4"/>
      <c r="X1224" s="4"/>
      <c r="Y1224" s="4"/>
    </row>
    <row r="1225" spans="2:25" x14ac:dyDescent="0.2">
      <c r="B1225" s="20" t="str">
        <v>AGRO.JK</v>
      </c>
      <c r="C1225" s="4">
        <f t="shared" ref="C1225:S1225" si="619">C1200*C1123*$G$1046*(1+$E$1046)</f>
        <v>109600687.49999999</v>
      </c>
      <c r="D1225" s="4">
        <f t="shared" si="619"/>
        <v>21328200</v>
      </c>
      <c r="E1225" s="4">
        <f t="shared" si="619"/>
        <v>109239374.99999999</v>
      </c>
      <c r="F1225" s="4">
        <f t="shared" si="619"/>
        <v>63663774.999999993</v>
      </c>
      <c r="G1225" s="4">
        <f t="shared" si="619"/>
        <v>11195049.999999998</v>
      </c>
      <c r="H1225" s="4">
        <f t="shared" si="619"/>
        <v>7308249.9999999991</v>
      </c>
      <c r="I1225" s="4">
        <f t="shared" si="619"/>
        <v>149514187.5</v>
      </c>
      <c r="J1225" s="4">
        <f t="shared" si="619"/>
        <v>37643125</v>
      </c>
      <c r="K1225" s="4">
        <f t="shared" si="619"/>
        <v>92329437.499999985</v>
      </c>
      <c r="L1225" s="4">
        <f t="shared" si="619"/>
        <v>45653499.999999993</v>
      </c>
      <c r="M1225" s="4">
        <f t="shared" si="619"/>
        <v>83897787.5</v>
      </c>
      <c r="N1225" s="4">
        <f t="shared" si="619"/>
        <v>67324050</v>
      </c>
      <c r="O1225" s="4">
        <f t="shared" si="619"/>
        <v>62012499.999999993</v>
      </c>
      <c r="P1225" s="4">
        <f t="shared" si="619"/>
        <v>84957125</v>
      </c>
      <c r="Q1225" s="4">
        <f t="shared" si="619"/>
        <v>96923999.999999985</v>
      </c>
      <c r="R1225" s="4">
        <f t="shared" si="619"/>
        <v>142116250</v>
      </c>
      <c r="S1225" s="4">
        <f t="shared" si="619"/>
        <v>0</v>
      </c>
      <c r="T1225" s="4"/>
      <c r="U1225" s="4"/>
      <c r="V1225" s="4"/>
      <c r="W1225" s="4"/>
      <c r="X1225" s="4"/>
      <c r="Y1225" s="4"/>
    </row>
    <row r="1226" spans="2:25" x14ac:dyDescent="0.2">
      <c r="B1226" s="20" t="str">
        <v>AHAP.JK</v>
      </c>
      <c r="C1226" s="4">
        <f t="shared" ref="C1226:S1226" si="620">C1201*C1124*$G$1046*(1+$E$1046)</f>
        <v>0</v>
      </c>
      <c r="D1226" s="4">
        <f t="shared" si="620"/>
        <v>0</v>
      </c>
      <c r="E1226" s="4">
        <f t="shared" si="620"/>
        <v>0</v>
      </c>
      <c r="F1226" s="4">
        <f t="shared" si="620"/>
        <v>0</v>
      </c>
      <c r="G1226" s="4">
        <f t="shared" si="620"/>
        <v>0</v>
      </c>
      <c r="H1226" s="4">
        <f t="shared" si="620"/>
        <v>0</v>
      </c>
      <c r="I1226" s="4">
        <f t="shared" si="620"/>
        <v>0</v>
      </c>
      <c r="J1226" s="4">
        <f t="shared" si="620"/>
        <v>0</v>
      </c>
      <c r="K1226" s="4">
        <f t="shared" si="620"/>
        <v>0</v>
      </c>
      <c r="L1226" s="4">
        <f t="shared" si="620"/>
        <v>0</v>
      </c>
      <c r="M1226" s="4">
        <f t="shared" si="620"/>
        <v>0</v>
      </c>
      <c r="N1226" s="4">
        <f t="shared" si="620"/>
        <v>0</v>
      </c>
      <c r="O1226" s="4">
        <f t="shared" si="620"/>
        <v>0</v>
      </c>
      <c r="P1226" s="4">
        <f t="shared" si="620"/>
        <v>0</v>
      </c>
      <c r="Q1226" s="4">
        <f t="shared" si="620"/>
        <v>0</v>
      </c>
      <c r="R1226" s="4">
        <f t="shared" si="620"/>
        <v>0</v>
      </c>
      <c r="S1226" s="4">
        <f t="shared" si="620"/>
        <v>0</v>
      </c>
      <c r="T1226" s="4"/>
      <c r="U1226" s="4"/>
      <c r="V1226" s="4"/>
      <c r="W1226" s="4"/>
      <c r="X1226" s="4"/>
      <c r="Y1226" s="4"/>
    </row>
    <row r="1227" spans="2:25" x14ac:dyDescent="0.2">
      <c r="B1227" s="20" t="str">
        <v>AIMS.JK</v>
      </c>
      <c r="C1227" s="4">
        <f t="shared" ref="C1227:S1227" si="621">C1202*C1125*$G$1046*(1+$E$1046)</f>
        <v>0</v>
      </c>
      <c r="D1227" s="4">
        <f t="shared" si="621"/>
        <v>0</v>
      </c>
      <c r="E1227" s="4">
        <f t="shared" si="621"/>
        <v>0</v>
      </c>
      <c r="F1227" s="4">
        <f t="shared" si="621"/>
        <v>0</v>
      </c>
      <c r="G1227" s="4">
        <f t="shared" si="621"/>
        <v>0</v>
      </c>
      <c r="H1227" s="4">
        <f t="shared" si="621"/>
        <v>0</v>
      </c>
      <c r="I1227" s="4">
        <f t="shared" si="621"/>
        <v>0</v>
      </c>
      <c r="J1227" s="4">
        <f t="shared" si="621"/>
        <v>0</v>
      </c>
      <c r="K1227" s="4">
        <f t="shared" si="621"/>
        <v>0</v>
      </c>
      <c r="L1227" s="4">
        <f t="shared" si="621"/>
        <v>0</v>
      </c>
      <c r="M1227" s="4">
        <f t="shared" si="621"/>
        <v>0</v>
      </c>
      <c r="N1227" s="4">
        <f t="shared" si="621"/>
        <v>0</v>
      </c>
      <c r="O1227" s="4">
        <f t="shared" si="621"/>
        <v>0</v>
      </c>
      <c r="P1227" s="4">
        <f t="shared" si="621"/>
        <v>0</v>
      </c>
      <c r="Q1227" s="4">
        <f t="shared" si="621"/>
        <v>0</v>
      </c>
      <c r="R1227" s="4">
        <f t="shared" si="621"/>
        <v>0</v>
      </c>
      <c r="S1227" s="4">
        <f t="shared" si="621"/>
        <v>0</v>
      </c>
      <c r="T1227" s="4"/>
      <c r="U1227" s="4"/>
      <c r="V1227" s="4"/>
      <c r="W1227" s="4"/>
      <c r="X1227" s="4"/>
      <c r="Y1227" s="4"/>
    </row>
    <row r="1228" spans="2:25" x14ac:dyDescent="0.2">
      <c r="B1228" s="20" t="str">
        <v>AISA.JK</v>
      </c>
      <c r="C1228" s="4">
        <f t="shared" ref="C1228:S1228" si="622">C1203*C1126*$G$1046*(1+$E$1046)</f>
        <v>0</v>
      </c>
      <c r="D1228" s="4">
        <f t="shared" si="622"/>
        <v>0</v>
      </c>
      <c r="E1228" s="4">
        <f t="shared" si="622"/>
        <v>0</v>
      </c>
      <c r="F1228" s="4">
        <f t="shared" si="622"/>
        <v>0</v>
      </c>
      <c r="G1228" s="4">
        <f t="shared" si="622"/>
        <v>0</v>
      </c>
      <c r="H1228" s="4">
        <f t="shared" si="622"/>
        <v>0</v>
      </c>
      <c r="I1228" s="4">
        <f t="shared" si="622"/>
        <v>0</v>
      </c>
      <c r="J1228" s="4">
        <f t="shared" si="622"/>
        <v>0</v>
      </c>
      <c r="K1228" s="4">
        <f t="shared" si="622"/>
        <v>0</v>
      </c>
      <c r="L1228" s="4">
        <f t="shared" si="622"/>
        <v>0</v>
      </c>
      <c r="M1228" s="4">
        <f t="shared" si="622"/>
        <v>0</v>
      </c>
      <c r="N1228" s="4">
        <f t="shared" si="622"/>
        <v>0</v>
      </c>
      <c r="O1228" s="4">
        <f t="shared" si="622"/>
        <v>0</v>
      </c>
      <c r="P1228" s="4">
        <f t="shared" si="622"/>
        <v>0</v>
      </c>
      <c r="Q1228" s="4">
        <f t="shared" si="622"/>
        <v>0</v>
      </c>
      <c r="R1228" s="4">
        <f t="shared" si="622"/>
        <v>0</v>
      </c>
      <c r="S1228" s="4">
        <f t="shared" si="622"/>
        <v>0</v>
      </c>
      <c r="T1228" s="4"/>
      <c r="U1228" s="4"/>
      <c r="V1228" s="4"/>
      <c r="W1228" s="4"/>
      <c r="X1228" s="4"/>
      <c r="Y1228" s="4"/>
    </row>
    <row r="1229" spans="2:25" x14ac:dyDescent="0.2">
      <c r="B1229" s="20" t="str">
        <v>AKKU.JK</v>
      </c>
      <c r="C1229" s="4">
        <f t="shared" ref="C1229:S1229" si="623">C1204*C1127*$G$1046*(1+$E$1046)</f>
        <v>0</v>
      </c>
      <c r="D1229" s="4">
        <f t="shared" si="623"/>
        <v>0</v>
      </c>
      <c r="E1229" s="4">
        <f t="shared" si="623"/>
        <v>0</v>
      </c>
      <c r="F1229" s="4">
        <f t="shared" si="623"/>
        <v>0</v>
      </c>
      <c r="G1229" s="4">
        <f t="shared" si="623"/>
        <v>0</v>
      </c>
      <c r="H1229" s="4">
        <f t="shared" si="623"/>
        <v>0</v>
      </c>
      <c r="I1229" s="4">
        <f t="shared" si="623"/>
        <v>0</v>
      </c>
      <c r="J1229" s="4">
        <f t="shared" si="623"/>
        <v>0</v>
      </c>
      <c r="K1229" s="4">
        <f t="shared" si="623"/>
        <v>0</v>
      </c>
      <c r="L1229" s="4">
        <f t="shared" si="623"/>
        <v>0</v>
      </c>
      <c r="M1229" s="4">
        <f t="shared" si="623"/>
        <v>0</v>
      </c>
      <c r="N1229" s="4">
        <f t="shared" si="623"/>
        <v>0</v>
      </c>
      <c r="O1229" s="4">
        <f t="shared" si="623"/>
        <v>0</v>
      </c>
      <c r="P1229" s="4">
        <f t="shared" si="623"/>
        <v>0</v>
      </c>
      <c r="Q1229" s="4">
        <f t="shared" si="623"/>
        <v>0</v>
      </c>
      <c r="R1229" s="4">
        <f t="shared" si="623"/>
        <v>0</v>
      </c>
      <c r="S1229" s="4">
        <f t="shared" si="623"/>
        <v>0</v>
      </c>
      <c r="T1229" s="4"/>
      <c r="U1229" s="4"/>
      <c r="V1229" s="4"/>
      <c r="W1229" s="4"/>
      <c r="X1229" s="4"/>
      <c r="Y1229" s="4"/>
    </row>
    <row r="1230" spans="2:25" x14ac:dyDescent="0.2">
      <c r="B1230" s="20" t="str">
        <v>AKPI.JK</v>
      </c>
      <c r="C1230" s="4">
        <f t="shared" ref="C1230:S1230" si="624">C1205*C1128*$G$1046*(1+$E$1046)</f>
        <v>39360000</v>
      </c>
      <c r="D1230" s="4">
        <f t="shared" si="624"/>
        <v>30637249.999999996</v>
      </c>
      <c r="E1230" s="4">
        <f t="shared" si="624"/>
        <v>36889750</v>
      </c>
      <c r="F1230" s="4">
        <f t="shared" si="624"/>
        <v>28915249.999999996</v>
      </c>
      <c r="G1230" s="4">
        <f t="shared" si="624"/>
        <v>512499.99999999994</v>
      </c>
      <c r="H1230" s="4">
        <f t="shared" si="624"/>
        <v>9225000</v>
      </c>
      <c r="I1230" s="4">
        <f t="shared" si="624"/>
        <v>27526374.999999996</v>
      </c>
      <c r="J1230" s="4">
        <f t="shared" si="624"/>
        <v>1967999.9999999998</v>
      </c>
      <c r="K1230" s="4">
        <f t="shared" si="624"/>
        <v>39606000</v>
      </c>
      <c r="L1230" s="4">
        <f t="shared" si="624"/>
        <v>3536249.9999999995</v>
      </c>
      <c r="M1230" s="4">
        <f t="shared" si="624"/>
        <v>4474125</v>
      </c>
      <c r="N1230" s="4">
        <f t="shared" si="624"/>
        <v>2890499.9999999995</v>
      </c>
      <c r="O1230" s="4">
        <f t="shared" si="624"/>
        <v>1885999.9999999998</v>
      </c>
      <c r="P1230" s="4">
        <f t="shared" si="624"/>
        <v>471499.99999999994</v>
      </c>
      <c r="Q1230" s="4">
        <f t="shared" si="624"/>
        <v>2434375</v>
      </c>
      <c r="R1230" s="4">
        <f t="shared" si="624"/>
        <v>12171874.999999998</v>
      </c>
      <c r="S1230" s="4">
        <f t="shared" si="624"/>
        <v>0</v>
      </c>
      <c r="T1230" s="4"/>
      <c r="U1230" s="4"/>
      <c r="V1230" s="4"/>
      <c r="W1230" s="4"/>
      <c r="X1230" s="4"/>
      <c r="Y1230" s="4"/>
    </row>
    <row r="1231" spans="2:25" x14ac:dyDescent="0.2">
      <c r="B1231" s="20" t="str">
        <v>KLBF.JK</v>
      </c>
      <c r="C1231" s="4">
        <f t="shared" ref="C1231:S1231" si="625">C1206*C1129*$G$1046*(1+$E$1046)</f>
        <v>76029375</v>
      </c>
      <c r="D1231" s="4">
        <f t="shared" si="625"/>
        <v>18578125</v>
      </c>
      <c r="E1231" s="4">
        <f t="shared" si="625"/>
        <v>62332812.499999993</v>
      </c>
      <c r="F1231" s="4">
        <f t="shared" si="625"/>
        <v>39308750</v>
      </c>
      <c r="G1231" s="4">
        <f t="shared" si="625"/>
        <v>23446874.999999996</v>
      </c>
      <c r="H1231" s="4">
        <f t="shared" si="625"/>
        <v>12107812.499999998</v>
      </c>
      <c r="I1231" s="4">
        <f t="shared" si="625"/>
        <v>29622499.999999996</v>
      </c>
      <c r="J1231" s="4">
        <f t="shared" si="625"/>
        <v>53428124.999999993</v>
      </c>
      <c r="K1231" s="4">
        <f t="shared" si="625"/>
        <v>32056874.999999996</v>
      </c>
      <c r="L1231" s="4">
        <f t="shared" si="625"/>
        <v>42742500</v>
      </c>
      <c r="M1231" s="4">
        <f t="shared" si="625"/>
        <v>16143749.999999998</v>
      </c>
      <c r="N1231" s="4">
        <f t="shared" si="625"/>
        <v>17425000</v>
      </c>
      <c r="O1231" s="4">
        <f t="shared" si="625"/>
        <v>12556249.999999998</v>
      </c>
      <c r="P1231" s="4">
        <f t="shared" si="625"/>
        <v>1819374.9999999998</v>
      </c>
      <c r="Q1231" s="4">
        <f t="shared" si="625"/>
        <v>3510624.9999999995</v>
      </c>
      <c r="R1231" s="4">
        <f t="shared" si="625"/>
        <v>6969999.9999999991</v>
      </c>
      <c r="S1231" s="4">
        <f t="shared" si="625"/>
        <v>0</v>
      </c>
      <c r="T1231" s="4"/>
      <c r="U1231" s="4"/>
      <c r="V1231" s="4"/>
      <c r="W1231" s="4"/>
      <c r="X1231" s="4"/>
      <c r="Y1231" s="4"/>
    </row>
    <row r="1232" spans="2:25" x14ac:dyDescent="0.2">
      <c r="B1232" s="20" t="str">
        <v>KOIN.JK</v>
      </c>
      <c r="C1232" s="4">
        <f t="shared" ref="C1232:S1232" si="626">C1207*C1130*$G$1046*(1+$E$1046)</f>
        <v>288558000</v>
      </c>
      <c r="D1232" s="4">
        <f t="shared" si="626"/>
        <v>285334375</v>
      </c>
      <c r="E1232" s="4">
        <f t="shared" si="626"/>
        <v>264982999.99999997</v>
      </c>
      <c r="F1232" s="4">
        <f t="shared" si="626"/>
        <v>22725787.499999996</v>
      </c>
      <c r="G1232" s="4">
        <f t="shared" si="626"/>
        <v>214652424.99999997</v>
      </c>
      <c r="H1232" s="4">
        <f t="shared" si="626"/>
        <v>104417774.99999999</v>
      </c>
      <c r="I1232" s="4">
        <f t="shared" si="626"/>
        <v>58544924.999999993</v>
      </c>
      <c r="J1232" s="4">
        <f t="shared" si="626"/>
        <v>130739774.99999999</v>
      </c>
      <c r="K1232" s="4">
        <f t="shared" si="626"/>
        <v>81825750</v>
      </c>
      <c r="L1232" s="4">
        <f t="shared" si="626"/>
        <v>44415299.999999993</v>
      </c>
      <c r="M1232" s="4">
        <f t="shared" si="626"/>
        <v>24353999.999999996</v>
      </c>
      <c r="N1232" s="4">
        <f t="shared" si="626"/>
        <v>48212412.499999993</v>
      </c>
      <c r="O1232" s="4">
        <f t="shared" si="626"/>
        <v>60841949.999999993</v>
      </c>
      <c r="P1232" s="4">
        <f t="shared" si="626"/>
        <v>59113799.999999993</v>
      </c>
      <c r="Q1232" s="4">
        <f t="shared" si="626"/>
        <v>58846787.499999993</v>
      </c>
      <c r="R1232" s="4">
        <f t="shared" si="626"/>
        <v>53299999.999999993</v>
      </c>
      <c r="S1232" s="4">
        <f t="shared" si="626"/>
        <v>0</v>
      </c>
      <c r="T1232" s="4"/>
      <c r="U1232" s="4"/>
      <c r="V1232" s="4"/>
      <c r="W1232" s="4"/>
      <c r="X1232" s="4"/>
      <c r="Y1232" s="4"/>
    </row>
    <row r="1233" spans="2:25" x14ac:dyDescent="0.2">
      <c r="B1233" s="20" t="str">
        <v>KONI.JK</v>
      </c>
      <c r="C1233" s="4">
        <f t="shared" ref="C1233:S1233" si="627">C1208*C1131*$G$1046*(1+$E$1046)</f>
        <v>0</v>
      </c>
      <c r="D1233" s="4">
        <f t="shared" si="627"/>
        <v>0</v>
      </c>
      <c r="E1233" s="4">
        <f t="shared" si="627"/>
        <v>0</v>
      </c>
      <c r="F1233" s="4">
        <f t="shared" si="627"/>
        <v>0</v>
      </c>
      <c r="G1233" s="4">
        <f t="shared" si="627"/>
        <v>0</v>
      </c>
      <c r="H1233" s="4">
        <f t="shared" si="627"/>
        <v>0</v>
      </c>
      <c r="I1233" s="4">
        <f t="shared" si="627"/>
        <v>0</v>
      </c>
      <c r="J1233" s="4">
        <f t="shared" si="627"/>
        <v>0</v>
      </c>
      <c r="K1233" s="4">
        <f t="shared" si="627"/>
        <v>0</v>
      </c>
      <c r="L1233" s="4">
        <f t="shared" si="627"/>
        <v>0</v>
      </c>
      <c r="M1233" s="4">
        <f t="shared" si="627"/>
        <v>0</v>
      </c>
      <c r="N1233" s="4">
        <f t="shared" si="627"/>
        <v>0</v>
      </c>
      <c r="O1233" s="4">
        <f t="shared" si="627"/>
        <v>0</v>
      </c>
      <c r="P1233" s="4">
        <f t="shared" si="627"/>
        <v>0</v>
      </c>
      <c r="Q1233" s="4">
        <f t="shared" si="627"/>
        <v>0</v>
      </c>
      <c r="R1233" s="4">
        <f t="shared" si="627"/>
        <v>0</v>
      </c>
      <c r="S1233" s="4">
        <f t="shared" si="627"/>
        <v>0</v>
      </c>
      <c r="T1233" s="4"/>
      <c r="U1233" s="4"/>
      <c r="V1233" s="4"/>
      <c r="W1233" s="4"/>
      <c r="X1233" s="4"/>
      <c r="Y1233" s="4"/>
    </row>
    <row r="1234" spans="2:25" x14ac:dyDescent="0.2">
      <c r="B1234" s="20" t="str">
        <v>KPIG.JK</v>
      </c>
      <c r="C1234" s="4">
        <f t="shared" ref="C1234:S1234" si="628">C1209*C1132*$G$1046*(1+$E$1046)</f>
        <v>5304375</v>
      </c>
      <c r="D1234" s="4">
        <f t="shared" si="628"/>
        <v>114261874.99999999</v>
      </c>
      <c r="E1234" s="4">
        <f t="shared" si="628"/>
        <v>72108750</v>
      </c>
      <c r="F1234" s="4">
        <f t="shared" si="628"/>
        <v>118817999.99999999</v>
      </c>
      <c r="G1234" s="4">
        <f t="shared" si="628"/>
        <v>42957750</v>
      </c>
      <c r="H1234" s="4">
        <f t="shared" si="628"/>
        <v>24379624.999999996</v>
      </c>
      <c r="I1234" s="4">
        <f t="shared" si="628"/>
        <v>108778124.99999999</v>
      </c>
      <c r="J1234" s="4">
        <f t="shared" si="628"/>
        <v>6457499.9999999991</v>
      </c>
      <c r="K1234" s="4">
        <f t="shared" si="628"/>
        <v>25471249.999999996</v>
      </c>
      <c r="L1234" s="4">
        <f t="shared" si="628"/>
        <v>51926499.999999993</v>
      </c>
      <c r="M1234" s="4">
        <f t="shared" si="628"/>
        <v>4950750</v>
      </c>
      <c r="N1234" s="4">
        <f t="shared" si="628"/>
        <v>4996875</v>
      </c>
      <c r="O1234" s="4">
        <f t="shared" si="628"/>
        <v>6365249.9999999991</v>
      </c>
      <c r="P1234" s="4">
        <f t="shared" si="628"/>
        <v>6995624.9999999991</v>
      </c>
      <c r="Q1234" s="4">
        <f t="shared" si="628"/>
        <v>17988750</v>
      </c>
      <c r="R1234" s="4">
        <f t="shared" si="628"/>
        <v>10326875</v>
      </c>
      <c r="S1234" s="4">
        <f t="shared" si="628"/>
        <v>0</v>
      </c>
      <c r="T1234" s="4"/>
      <c r="U1234" s="4"/>
      <c r="V1234" s="4"/>
      <c r="W1234" s="4"/>
      <c r="X1234" s="4"/>
      <c r="Y1234" s="4"/>
    </row>
    <row r="1235" spans="2:25" x14ac:dyDescent="0.2">
      <c r="B1235" s="20" t="str">
        <v>KREN.JK</v>
      </c>
      <c r="C1235" s="4">
        <f t="shared" ref="C1235:S1235" si="629">C1210*C1133*$G$1046*(1+$E$1046)</f>
        <v>270984375</v>
      </c>
      <c r="D1235" s="4">
        <f t="shared" si="629"/>
        <v>147215625</v>
      </c>
      <c r="E1235" s="4">
        <f t="shared" si="629"/>
        <v>181178999.99999997</v>
      </c>
      <c r="F1235" s="4">
        <f t="shared" si="629"/>
        <v>140527500</v>
      </c>
      <c r="G1235" s="4">
        <f t="shared" si="629"/>
        <v>108793499.99999999</v>
      </c>
      <c r="H1235" s="4">
        <f t="shared" si="629"/>
        <v>307500</v>
      </c>
      <c r="I1235" s="4">
        <f t="shared" si="629"/>
        <v>17583875</v>
      </c>
      <c r="J1235" s="4">
        <f t="shared" si="629"/>
        <v>73062000</v>
      </c>
      <c r="K1235" s="4">
        <f t="shared" si="629"/>
        <v>61991999.999999993</v>
      </c>
      <c r="L1235" s="4">
        <f t="shared" si="629"/>
        <v>14759999.999999998</v>
      </c>
      <c r="M1235" s="4">
        <f t="shared" si="629"/>
        <v>48431249.999999993</v>
      </c>
      <c r="N1235" s="4">
        <f t="shared" si="629"/>
        <v>25107374.999999996</v>
      </c>
      <c r="O1235" s="4">
        <f t="shared" si="629"/>
        <v>44648999.999999993</v>
      </c>
      <c r="P1235" s="4">
        <f t="shared" si="629"/>
        <v>45561249.999999993</v>
      </c>
      <c r="Q1235" s="4">
        <f t="shared" si="629"/>
        <v>43495874.999999993</v>
      </c>
      <c r="R1235" s="4">
        <f t="shared" si="629"/>
        <v>48092999.999999993</v>
      </c>
      <c r="S1235" s="4">
        <f t="shared" si="629"/>
        <v>0</v>
      </c>
      <c r="T1235" s="4"/>
      <c r="U1235" s="4"/>
      <c r="V1235" s="4"/>
      <c r="W1235" s="4"/>
      <c r="X1235" s="4"/>
      <c r="Y1235" s="4"/>
    </row>
    <row r="1236" spans="2:25" x14ac:dyDescent="0.2">
      <c r="B1236" s="20" t="str">
        <v>LAMI.JK</v>
      </c>
      <c r="C1236" s="4">
        <f t="shared" ref="C1236:S1236" si="630">C1211*C1134*$G$1046*(1+$E$1046)</f>
        <v>0</v>
      </c>
      <c r="D1236" s="4">
        <f t="shared" si="630"/>
        <v>0</v>
      </c>
      <c r="E1236" s="4">
        <f t="shared" si="630"/>
        <v>0</v>
      </c>
      <c r="F1236" s="4">
        <f t="shared" si="630"/>
        <v>0</v>
      </c>
      <c r="G1236" s="4">
        <f t="shared" si="630"/>
        <v>0</v>
      </c>
      <c r="H1236" s="4">
        <f t="shared" si="630"/>
        <v>0</v>
      </c>
      <c r="I1236" s="4">
        <f t="shared" si="630"/>
        <v>0</v>
      </c>
      <c r="J1236" s="4">
        <f t="shared" si="630"/>
        <v>0</v>
      </c>
      <c r="K1236" s="4">
        <f t="shared" si="630"/>
        <v>0</v>
      </c>
      <c r="L1236" s="4">
        <f t="shared" si="630"/>
        <v>0</v>
      </c>
      <c r="M1236" s="4">
        <f t="shared" si="630"/>
        <v>0</v>
      </c>
      <c r="N1236" s="4">
        <f t="shared" si="630"/>
        <v>0</v>
      </c>
      <c r="O1236" s="4">
        <f t="shared" si="630"/>
        <v>0</v>
      </c>
      <c r="P1236" s="4">
        <f t="shared" si="630"/>
        <v>0</v>
      </c>
      <c r="Q1236" s="4">
        <f t="shared" si="630"/>
        <v>0</v>
      </c>
      <c r="R1236" s="4">
        <f t="shared" si="630"/>
        <v>0</v>
      </c>
      <c r="S1236" s="4">
        <f t="shared" si="630"/>
        <v>0</v>
      </c>
      <c r="T1236" s="4"/>
      <c r="U1236" s="4"/>
      <c r="V1236" s="4"/>
      <c r="W1236" s="4"/>
      <c r="X1236" s="4"/>
      <c r="Y1236" s="4"/>
    </row>
    <row r="1237" spans="2:25" x14ac:dyDescent="0.2">
      <c r="B1237" s="20" t="str">
        <v>LAPD.JK</v>
      </c>
      <c r="C1237" s="4">
        <f t="shared" ref="C1237:S1237" si="631">C1212*C1135*$G$1046*(1+$E$1046)</f>
        <v>0</v>
      </c>
      <c r="D1237" s="4">
        <f t="shared" si="631"/>
        <v>0</v>
      </c>
      <c r="E1237" s="4">
        <f t="shared" si="631"/>
        <v>0</v>
      </c>
      <c r="F1237" s="4">
        <f t="shared" si="631"/>
        <v>0</v>
      </c>
      <c r="G1237" s="4">
        <f t="shared" si="631"/>
        <v>0</v>
      </c>
      <c r="H1237" s="4">
        <f t="shared" si="631"/>
        <v>0</v>
      </c>
      <c r="I1237" s="4">
        <f t="shared" si="631"/>
        <v>0</v>
      </c>
      <c r="J1237" s="4">
        <f t="shared" si="631"/>
        <v>0</v>
      </c>
      <c r="K1237" s="4">
        <f t="shared" si="631"/>
        <v>0</v>
      </c>
      <c r="L1237" s="4">
        <f t="shared" si="631"/>
        <v>0</v>
      </c>
      <c r="M1237" s="4">
        <f t="shared" si="631"/>
        <v>0</v>
      </c>
      <c r="N1237" s="4">
        <f t="shared" si="631"/>
        <v>0</v>
      </c>
      <c r="O1237" s="4">
        <f t="shared" si="631"/>
        <v>0</v>
      </c>
      <c r="P1237" s="4">
        <f t="shared" si="631"/>
        <v>0</v>
      </c>
      <c r="Q1237" s="4">
        <f t="shared" si="631"/>
        <v>0</v>
      </c>
      <c r="R1237" s="4">
        <f t="shared" si="631"/>
        <v>0</v>
      </c>
      <c r="S1237" s="4">
        <f t="shared" si="631"/>
        <v>0</v>
      </c>
      <c r="T1237" s="4"/>
      <c r="U1237" s="4"/>
      <c r="V1237" s="4"/>
      <c r="W1237" s="4"/>
      <c r="X1237" s="4"/>
      <c r="Y1237" s="4"/>
    </row>
    <row r="1238" spans="2:25" x14ac:dyDescent="0.2">
      <c r="B1238" s="20" t="str">
        <v>LCGP.JK</v>
      </c>
      <c r="C1238" s="4">
        <f t="shared" ref="C1238:S1238" si="632">C1213*C1136*$G$1046*(1+$E$1046)</f>
        <v>0</v>
      </c>
      <c r="D1238" s="4">
        <f t="shared" si="632"/>
        <v>0</v>
      </c>
      <c r="E1238" s="4">
        <f t="shared" si="632"/>
        <v>0</v>
      </c>
      <c r="F1238" s="4">
        <f t="shared" si="632"/>
        <v>0</v>
      </c>
      <c r="G1238" s="4">
        <f t="shared" si="632"/>
        <v>0</v>
      </c>
      <c r="H1238" s="4">
        <f t="shared" si="632"/>
        <v>0</v>
      </c>
      <c r="I1238" s="4">
        <f t="shared" si="632"/>
        <v>0</v>
      </c>
      <c r="J1238" s="4">
        <f t="shared" si="632"/>
        <v>0</v>
      </c>
      <c r="K1238" s="4">
        <f t="shared" si="632"/>
        <v>0</v>
      </c>
      <c r="L1238" s="4">
        <f t="shared" si="632"/>
        <v>0</v>
      </c>
      <c r="M1238" s="4">
        <f t="shared" si="632"/>
        <v>0</v>
      </c>
      <c r="N1238" s="4">
        <f t="shared" si="632"/>
        <v>0</v>
      </c>
      <c r="O1238" s="4">
        <f t="shared" si="632"/>
        <v>0</v>
      </c>
      <c r="P1238" s="4">
        <f t="shared" si="632"/>
        <v>0</v>
      </c>
      <c r="Q1238" s="4">
        <f t="shared" si="632"/>
        <v>0</v>
      </c>
      <c r="R1238" s="4">
        <f t="shared" si="632"/>
        <v>0</v>
      </c>
      <c r="S1238" s="4">
        <f t="shared" si="632"/>
        <v>0</v>
      </c>
      <c r="T1238" s="4"/>
      <c r="U1238" s="4"/>
      <c r="V1238" s="4"/>
      <c r="W1238" s="4"/>
      <c r="X1238" s="4"/>
      <c r="Y1238" s="4"/>
    </row>
    <row r="1239" spans="2:25" x14ac:dyDescent="0.2">
      <c r="B1239" s="20" t="str">
        <v>LION.JK</v>
      </c>
      <c r="C1239" s="4">
        <f t="shared" ref="C1239:S1239" si="633">C1214*C1137*$G$1046*(1+$E$1046)</f>
        <v>0</v>
      </c>
      <c r="D1239" s="4">
        <f t="shared" si="633"/>
        <v>0</v>
      </c>
      <c r="E1239" s="4">
        <f t="shared" si="633"/>
        <v>0</v>
      </c>
      <c r="F1239" s="4">
        <f t="shared" si="633"/>
        <v>0</v>
      </c>
      <c r="G1239" s="4">
        <f t="shared" si="633"/>
        <v>0</v>
      </c>
      <c r="H1239" s="4">
        <f t="shared" si="633"/>
        <v>0</v>
      </c>
      <c r="I1239" s="4">
        <f t="shared" si="633"/>
        <v>0</v>
      </c>
      <c r="J1239" s="4">
        <f t="shared" si="633"/>
        <v>0</v>
      </c>
      <c r="K1239" s="4">
        <f t="shared" si="633"/>
        <v>0</v>
      </c>
      <c r="L1239" s="4">
        <f t="shared" si="633"/>
        <v>0</v>
      </c>
      <c r="M1239" s="4">
        <f t="shared" si="633"/>
        <v>0</v>
      </c>
      <c r="N1239" s="4">
        <f t="shared" si="633"/>
        <v>0</v>
      </c>
      <c r="O1239" s="4">
        <f t="shared" si="633"/>
        <v>0</v>
      </c>
      <c r="P1239" s="4">
        <f t="shared" si="633"/>
        <v>0</v>
      </c>
      <c r="Q1239" s="4">
        <f t="shared" si="633"/>
        <v>0</v>
      </c>
      <c r="R1239" s="4">
        <f t="shared" si="633"/>
        <v>0</v>
      </c>
      <c r="S1239" s="4">
        <f t="shared" si="633"/>
        <v>0</v>
      </c>
      <c r="T1239" s="4"/>
      <c r="U1239" s="4"/>
      <c r="V1239" s="4"/>
      <c r="W1239" s="4"/>
      <c r="X1239" s="4"/>
      <c r="Y1239" s="4"/>
    </row>
    <row r="1240" spans="2:25" x14ac:dyDescent="0.2">
      <c r="B1240" s="20" t="str">
        <v>LMAS.JK</v>
      </c>
      <c r="C1240" s="37">
        <f t="shared" ref="C1240:S1240" si="634">C1215*C1138*$G$1046*(1+$E$1046)</f>
        <v>71032500</v>
      </c>
      <c r="D1240" s="37">
        <f t="shared" si="634"/>
        <v>5509374.9999999991</v>
      </c>
      <c r="E1240" s="37">
        <f t="shared" si="634"/>
        <v>46048124.999999993</v>
      </c>
      <c r="F1240" s="37">
        <f t="shared" si="634"/>
        <v>1306875</v>
      </c>
      <c r="G1240" s="37">
        <f t="shared" si="634"/>
        <v>2383125</v>
      </c>
      <c r="H1240" s="37">
        <f t="shared" si="634"/>
        <v>845624.99999999988</v>
      </c>
      <c r="I1240" s="37">
        <f t="shared" si="634"/>
        <v>1896249.9999999998</v>
      </c>
      <c r="J1240" s="37">
        <f t="shared" si="634"/>
        <v>4407500</v>
      </c>
      <c r="K1240" s="37">
        <f t="shared" si="634"/>
        <v>18398750</v>
      </c>
      <c r="L1240" s="37">
        <f t="shared" si="634"/>
        <v>5663124.9999999991</v>
      </c>
      <c r="M1240" s="37">
        <f t="shared" si="634"/>
        <v>7713124.9999999991</v>
      </c>
      <c r="N1240" s="37">
        <f t="shared" si="634"/>
        <v>15913124.999999998</v>
      </c>
      <c r="O1240" s="37">
        <f t="shared" si="634"/>
        <v>17476250</v>
      </c>
      <c r="P1240" s="37">
        <f t="shared" si="634"/>
        <v>29340624.999999996</v>
      </c>
      <c r="Q1240" s="37">
        <f t="shared" si="634"/>
        <v>15400624.999999998</v>
      </c>
      <c r="R1240" s="37">
        <f t="shared" si="634"/>
        <v>12453749.999999998</v>
      </c>
      <c r="S1240" s="37">
        <f t="shared" si="634"/>
        <v>0</v>
      </c>
      <c r="T1240" s="4"/>
      <c r="U1240" s="4"/>
      <c r="V1240" s="4"/>
      <c r="W1240" s="4"/>
      <c r="X1240" s="4"/>
      <c r="Y1240" s="4"/>
    </row>
    <row r="1241" spans="2:25" x14ac:dyDescent="0.2">
      <c r="C1241" s="4">
        <f>SUM(C1218:C1240)</f>
        <v>1039998312.5</v>
      </c>
      <c r="D1241" s="4">
        <f t="shared" ref="D1241:S1241" si="635">SUM(D1218:D1240)</f>
        <v>975674950</v>
      </c>
      <c r="E1241" s="4">
        <f t="shared" si="635"/>
        <v>935689187.5</v>
      </c>
      <c r="F1241" s="4">
        <f t="shared" si="635"/>
        <v>637772937.5</v>
      </c>
      <c r="G1241" s="4">
        <f t="shared" si="635"/>
        <v>613177037.49999988</v>
      </c>
      <c r="H1241" s="4">
        <f t="shared" si="635"/>
        <v>555868774.99999988</v>
      </c>
      <c r="I1241" s="4">
        <f t="shared" si="635"/>
        <v>573943112.5</v>
      </c>
      <c r="J1241" s="4">
        <f t="shared" si="635"/>
        <v>533154775</v>
      </c>
      <c r="K1241" s="4">
        <f t="shared" si="635"/>
        <v>517786437.5</v>
      </c>
      <c r="L1241" s="4">
        <f t="shared" si="635"/>
        <v>475504675</v>
      </c>
      <c r="M1241" s="4">
        <f t="shared" si="635"/>
        <v>458491725</v>
      </c>
      <c r="N1241" s="4">
        <f t="shared" si="635"/>
        <v>417196525</v>
      </c>
      <c r="O1241" s="4">
        <f t="shared" si="635"/>
        <v>397421200</v>
      </c>
      <c r="P1241" s="4">
        <f t="shared" si="635"/>
        <v>417289800</v>
      </c>
      <c r="Q1241" s="4">
        <f t="shared" si="635"/>
        <v>389486162.5</v>
      </c>
      <c r="R1241" s="4">
        <f t="shared" si="635"/>
        <v>393272000</v>
      </c>
      <c r="S1241" s="4">
        <f t="shared" si="635"/>
        <v>0</v>
      </c>
      <c r="T1241" s="4"/>
      <c r="U1241" s="4"/>
      <c r="V1241" s="4"/>
      <c r="W1241" s="4"/>
      <c r="X1241" s="4"/>
      <c r="Y1241" s="4"/>
    </row>
    <row r="1242" spans="2:25" x14ac:dyDescent="0.2"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</row>
    <row r="1243" spans="2:25" x14ac:dyDescent="0.2">
      <c r="B1243" s="20" t="s">
        <v>84</v>
      </c>
      <c r="C1243" s="4"/>
      <c r="D1243" s="35">
        <v>40798</v>
      </c>
      <c r="E1243" s="35">
        <v>40805</v>
      </c>
      <c r="F1243" s="35">
        <v>40812</v>
      </c>
      <c r="G1243" s="35">
        <v>40819</v>
      </c>
      <c r="H1243" s="35">
        <v>40826</v>
      </c>
      <c r="I1243" s="35">
        <v>40833</v>
      </c>
      <c r="J1243" s="35">
        <v>40840</v>
      </c>
      <c r="K1243" s="35">
        <v>40847</v>
      </c>
      <c r="L1243" s="35">
        <v>40854</v>
      </c>
      <c r="M1243" s="35">
        <v>40861</v>
      </c>
      <c r="N1243" s="35">
        <v>40868</v>
      </c>
      <c r="O1243" s="36">
        <v>40875</v>
      </c>
      <c r="P1243" s="36">
        <v>40882</v>
      </c>
      <c r="Q1243" s="36">
        <v>40889</v>
      </c>
      <c r="R1243" s="36">
        <v>40896</v>
      </c>
      <c r="S1243" s="36">
        <v>40903</v>
      </c>
      <c r="T1243" s="4"/>
      <c r="U1243" s="4"/>
      <c r="V1243" s="4"/>
      <c r="W1243" s="4"/>
      <c r="X1243" s="4"/>
      <c r="Y1243" s="4"/>
    </row>
    <row r="1244" spans="2:25" x14ac:dyDescent="0.2">
      <c r="B1244" s="20" t="str">
        <f t="array" ref="B1244:B1266">TRANSPOSE(C1:Y1)</f>
        <v>AALI.JK</v>
      </c>
      <c r="C1244" s="4"/>
      <c r="D1244" s="4">
        <f>D1142*C1193*$G$1046*(1-$E$1047)</f>
        <v>73539375</v>
      </c>
      <c r="E1244" s="4">
        <f t="shared" ref="E1244:S1244" si="636">E1142*D1193*$G$1046*(1-$E$1047)</f>
        <v>10725000</v>
      </c>
      <c r="F1244" s="4">
        <f t="shared" si="636"/>
        <v>36660000</v>
      </c>
      <c r="G1244" s="4">
        <f t="shared" si="636"/>
        <v>0</v>
      </c>
      <c r="H1244" s="4">
        <f t="shared" si="636"/>
        <v>0</v>
      </c>
      <c r="I1244" s="4">
        <f t="shared" si="636"/>
        <v>57183750</v>
      </c>
      <c r="J1244" s="4">
        <f t="shared" si="636"/>
        <v>0</v>
      </c>
      <c r="K1244" s="4">
        <f t="shared" si="636"/>
        <v>41827500</v>
      </c>
      <c r="L1244" s="4">
        <f t="shared" si="636"/>
        <v>10481250</v>
      </c>
      <c r="M1244" s="4">
        <f t="shared" si="636"/>
        <v>0</v>
      </c>
      <c r="N1244" s="4">
        <f t="shared" si="636"/>
        <v>10505625</v>
      </c>
      <c r="O1244" s="4">
        <f t="shared" si="636"/>
        <v>0</v>
      </c>
      <c r="P1244" s="4">
        <f t="shared" si="636"/>
        <v>0</v>
      </c>
      <c r="Q1244" s="4">
        <f t="shared" si="636"/>
        <v>21255000</v>
      </c>
      <c r="R1244" s="4">
        <f t="shared" si="636"/>
        <v>0</v>
      </c>
      <c r="S1244" s="4">
        <f t="shared" si="636"/>
        <v>0</v>
      </c>
      <c r="T1244" s="4"/>
      <c r="U1244" s="4"/>
      <c r="V1244" s="4"/>
      <c r="W1244" s="4"/>
      <c r="X1244" s="4"/>
      <c r="Y1244" s="4"/>
    </row>
    <row r="1245" spans="2:25" x14ac:dyDescent="0.2">
      <c r="B1245" s="20" t="str">
        <v>ABDA.JK</v>
      </c>
      <c r="C1245" s="4"/>
      <c r="D1245" s="4">
        <f t="shared" ref="D1245:S1245" si="637">D1143*C1194*$G$1046*(1-$E$1047)</f>
        <v>0</v>
      </c>
      <c r="E1245" s="4">
        <f t="shared" si="637"/>
        <v>0</v>
      </c>
      <c r="F1245" s="4">
        <f t="shared" si="637"/>
        <v>0</v>
      </c>
      <c r="G1245" s="4">
        <f t="shared" si="637"/>
        <v>0</v>
      </c>
      <c r="H1245" s="4">
        <f t="shared" si="637"/>
        <v>0</v>
      </c>
      <c r="I1245" s="4">
        <f t="shared" si="637"/>
        <v>0</v>
      </c>
      <c r="J1245" s="4">
        <f t="shared" si="637"/>
        <v>0</v>
      </c>
      <c r="K1245" s="4">
        <f t="shared" si="637"/>
        <v>0</v>
      </c>
      <c r="L1245" s="4">
        <f t="shared" si="637"/>
        <v>0</v>
      </c>
      <c r="M1245" s="4">
        <f t="shared" si="637"/>
        <v>0</v>
      </c>
      <c r="N1245" s="4">
        <f t="shared" si="637"/>
        <v>0</v>
      </c>
      <c r="O1245" s="4">
        <f t="shared" si="637"/>
        <v>0</v>
      </c>
      <c r="P1245" s="4">
        <f t="shared" si="637"/>
        <v>0</v>
      </c>
      <c r="Q1245" s="4">
        <f t="shared" si="637"/>
        <v>0</v>
      </c>
      <c r="R1245" s="4">
        <f t="shared" si="637"/>
        <v>0</v>
      </c>
      <c r="S1245" s="4">
        <f t="shared" si="637"/>
        <v>0</v>
      </c>
      <c r="T1245" s="4"/>
      <c r="U1245" s="4"/>
      <c r="V1245" s="4"/>
      <c r="W1245" s="4"/>
      <c r="X1245" s="4"/>
      <c r="Y1245" s="4"/>
    </row>
    <row r="1246" spans="2:25" x14ac:dyDescent="0.2">
      <c r="B1246" s="20" t="str">
        <v>ACES.JK</v>
      </c>
      <c r="C1246" s="4"/>
      <c r="D1246" s="4">
        <f t="shared" ref="D1246:S1246" si="638">D1144*C1195*$G$1046*(1-$E$1047)</f>
        <v>44362500</v>
      </c>
      <c r="E1246" s="4">
        <f t="shared" si="638"/>
        <v>57720000</v>
      </c>
      <c r="F1246" s="4">
        <f t="shared" si="638"/>
        <v>24180000</v>
      </c>
      <c r="G1246" s="4">
        <f t="shared" si="638"/>
        <v>4789687.5</v>
      </c>
      <c r="H1246" s="4">
        <f t="shared" si="638"/>
        <v>58012500</v>
      </c>
      <c r="I1246" s="4">
        <f t="shared" si="638"/>
        <v>185335312.5</v>
      </c>
      <c r="J1246" s="4">
        <f t="shared" si="638"/>
        <v>102765000</v>
      </c>
      <c r="K1246" s="4">
        <f t="shared" si="638"/>
        <v>8226562.5</v>
      </c>
      <c r="L1246" s="4">
        <f t="shared" si="638"/>
        <v>13455000</v>
      </c>
      <c r="M1246" s="4">
        <f t="shared" si="638"/>
        <v>60084375</v>
      </c>
      <c r="N1246" s="4">
        <f t="shared" si="638"/>
        <v>80181562.5</v>
      </c>
      <c r="O1246" s="4">
        <f t="shared" si="638"/>
        <v>24082500</v>
      </c>
      <c r="P1246" s="4">
        <f t="shared" si="638"/>
        <v>1852500</v>
      </c>
      <c r="Q1246" s="4">
        <f t="shared" si="638"/>
        <v>5703750</v>
      </c>
      <c r="R1246" s="4">
        <f t="shared" si="638"/>
        <v>13308750</v>
      </c>
      <c r="S1246" s="4">
        <f t="shared" si="638"/>
        <v>13308750</v>
      </c>
      <c r="T1246" s="4"/>
      <c r="U1246" s="4"/>
      <c r="V1246" s="4"/>
      <c r="W1246" s="4"/>
      <c r="X1246" s="4"/>
      <c r="Y1246" s="4"/>
    </row>
    <row r="1247" spans="2:25" x14ac:dyDescent="0.2">
      <c r="B1247" s="20" t="str">
        <v>ADES.JK</v>
      </c>
      <c r="C1247" s="4"/>
      <c r="D1247" s="4">
        <f t="shared" ref="D1247:S1247" si="639">D1145*C1196*$G$1046*(1-$E$1047)</f>
        <v>3656250</v>
      </c>
      <c r="E1247" s="4">
        <f t="shared" si="639"/>
        <v>34802625</v>
      </c>
      <c r="F1247" s="4">
        <f t="shared" si="639"/>
        <v>2895750</v>
      </c>
      <c r="G1247" s="4">
        <f t="shared" si="639"/>
        <v>24082500</v>
      </c>
      <c r="H1247" s="4">
        <f t="shared" si="639"/>
        <v>0</v>
      </c>
      <c r="I1247" s="4">
        <f t="shared" si="639"/>
        <v>21381750</v>
      </c>
      <c r="J1247" s="4">
        <f t="shared" si="639"/>
        <v>11046750</v>
      </c>
      <c r="K1247" s="4">
        <f t="shared" si="639"/>
        <v>23473125</v>
      </c>
      <c r="L1247" s="4">
        <f t="shared" si="639"/>
        <v>12675000</v>
      </c>
      <c r="M1247" s="4">
        <f t="shared" si="639"/>
        <v>32496750</v>
      </c>
      <c r="N1247" s="4">
        <f t="shared" si="639"/>
        <v>45825000</v>
      </c>
      <c r="O1247" s="4">
        <f t="shared" si="639"/>
        <v>14625000</v>
      </c>
      <c r="P1247" s="4">
        <f t="shared" si="639"/>
        <v>31297500</v>
      </c>
      <c r="Q1247" s="4">
        <f t="shared" si="639"/>
        <v>24102000</v>
      </c>
      <c r="R1247" s="4">
        <f t="shared" si="639"/>
        <v>14625000</v>
      </c>
      <c r="S1247" s="4">
        <f t="shared" si="639"/>
        <v>14625000</v>
      </c>
      <c r="T1247" s="4"/>
      <c r="U1247" s="4"/>
      <c r="V1247" s="4"/>
      <c r="W1247" s="4"/>
      <c r="X1247" s="4"/>
      <c r="Y1247" s="4"/>
    </row>
    <row r="1248" spans="2:25" x14ac:dyDescent="0.2">
      <c r="B1248" s="20" t="str">
        <v>ADHI.JK</v>
      </c>
      <c r="C1248" s="4"/>
      <c r="D1248" s="4">
        <f t="shared" ref="D1248:S1248" si="640">D1146*C1197*$G$1046*(1-$E$1047)</f>
        <v>21952125</v>
      </c>
      <c r="E1248" s="4">
        <f t="shared" si="640"/>
        <v>39019500</v>
      </c>
      <c r="F1248" s="4">
        <f t="shared" si="640"/>
        <v>53951625</v>
      </c>
      <c r="G1248" s="4">
        <f t="shared" si="640"/>
        <v>176436000</v>
      </c>
      <c r="H1248" s="4">
        <f t="shared" si="640"/>
        <v>21752250</v>
      </c>
      <c r="I1248" s="4">
        <f t="shared" si="640"/>
        <v>123123000</v>
      </c>
      <c r="J1248" s="4">
        <f t="shared" si="640"/>
        <v>13425750</v>
      </c>
      <c r="K1248" s="4">
        <f t="shared" si="640"/>
        <v>140814375</v>
      </c>
      <c r="L1248" s="4">
        <f t="shared" si="640"/>
        <v>51543375</v>
      </c>
      <c r="M1248" s="4">
        <f t="shared" si="640"/>
        <v>55984500</v>
      </c>
      <c r="N1248" s="4">
        <f t="shared" si="640"/>
        <v>74563125</v>
      </c>
      <c r="O1248" s="4">
        <f t="shared" si="640"/>
        <v>57856500</v>
      </c>
      <c r="P1248" s="4">
        <f t="shared" si="640"/>
        <v>77220000</v>
      </c>
      <c r="Q1248" s="4">
        <f t="shared" si="640"/>
        <v>88213125</v>
      </c>
      <c r="R1248" s="4">
        <f t="shared" si="640"/>
        <v>77756250</v>
      </c>
      <c r="S1248" s="4">
        <f t="shared" si="640"/>
        <v>71535750</v>
      </c>
      <c r="T1248" s="4"/>
      <c r="U1248" s="4"/>
      <c r="V1248" s="4"/>
      <c r="W1248" s="4"/>
      <c r="X1248" s="4"/>
      <c r="Y1248" s="4"/>
    </row>
    <row r="1249" spans="2:25" x14ac:dyDescent="0.2">
      <c r="B1249" s="20" t="str">
        <v>ADMF.JK</v>
      </c>
      <c r="C1249" s="4"/>
      <c r="D1249" s="4">
        <f t="shared" ref="D1249:S1249" si="641">D1147*C1198*$G$1046*(1-$E$1047)</f>
        <v>21742500</v>
      </c>
      <c r="E1249" s="4">
        <f t="shared" si="641"/>
        <v>0</v>
      </c>
      <c r="F1249" s="4">
        <f t="shared" si="641"/>
        <v>14040000</v>
      </c>
      <c r="G1249" s="4">
        <f t="shared" si="641"/>
        <v>0</v>
      </c>
      <c r="H1249" s="4">
        <f t="shared" si="641"/>
        <v>0</v>
      </c>
      <c r="I1249" s="4">
        <f t="shared" si="641"/>
        <v>5021250</v>
      </c>
      <c r="J1249" s="4">
        <f t="shared" si="641"/>
        <v>0</v>
      </c>
      <c r="K1249" s="4">
        <f t="shared" si="641"/>
        <v>0</v>
      </c>
      <c r="L1249" s="4">
        <f t="shared" si="641"/>
        <v>0</v>
      </c>
      <c r="M1249" s="4">
        <f t="shared" si="641"/>
        <v>23985000</v>
      </c>
      <c r="N1249" s="4">
        <f t="shared" si="641"/>
        <v>0</v>
      </c>
      <c r="O1249" s="4">
        <f t="shared" si="641"/>
        <v>38561250</v>
      </c>
      <c r="P1249" s="4">
        <f t="shared" si="641"/>
        <v>0</v>
      </c>
      <c r="Q1249" s="4">
        <f t="shared" si="641"/>
        <v>0</v>
      </c>
      <c r="R1249" s="4">
        <f t="shared" si="641"/>
        <v>0</v>
      </c>
      <c r="S1249" s="4">
        <f t="shared" si="641"/>
        <v>0</v>
      </c>
      <c r="T1249" s="4"/>
      <c r="U1249" s="4"/>
      <c r="V1249" s="4"/>
      <c r="W1249" s="4"/>
      <c r="X1249" s="4"/>
      <c r="Y1249" s="4"/>
    </row>
    <row r="1250" spans="2:25" x14ac:dyDescent="0.2">
      <c r="B1250" s="20" t="str">
        <v>ADMG.JK</v>
      </c>
      <c r="C1250" s="4"/>
      <c r="D1250" s="4">
        <f t="shared" ref="D1250:S1250" si="642">D1148*C1199*$G$1046*(1-$E$1047)</f>
        <v>3202875</v>
      </c>
      <c r="E1250" s="4">
        <f t="shared" si="642"/>
        <v>176377500</v>
      </c>
      <c r="F1250" s="4">
        <f t="shared" si="642"/>
        <v>241312.5</v>
      </c>
      <c r="G1250" s="4">
        <f t="shared" si="642"/>
        <v>11100375</v>
      </c>
      <c r="H1250" s="4">
        <f t="shared" si="642"/>
        <v>125307000</v>
      </c>
      <c r="I1250" s="4">
        <f t="shared" si="642"/>
        <v>16731000</v>
      </c>
      <c r="J1250" s="4">
        <f t="shared" si="642"/>
        <v>41184000</v>
      </c>
      <c r="K1250" s="4">
        <f t="shared" si="642"/>
        <v>9213750</v>
      </c>
      <c r="L1250" s="4">
        <f t="shared" si="642"/>
        <v>63472500</v>
      </c>
      <c r="M1250" s="4">
        <f t="shared" si="642"/>
        <v>84532500</v>
      </c>
      <c r="N1250" s="4">
        <f t="shared" si="642"/>
        <v>41769000</v>
      </c>
      <c r="O1250" s="4">
        <f t="shared" si="642"/>
        <v>86141250</v>
      </c>
      <c r="P1250" s="4">
        <f t="shared" si="642"/>
        <v>79852500</v>
      </c>
      <c r="Q1250" s="4">
        <f t="shared" si="642"/>
        <v>52060125</v>
      </c>
      <c r="R1250" s="4">
        <f t="shared" si="642"/>
        <v>40716000</v>
      </c>
      <c r="S1250" s="4">
        <f t="shared" si="642"/>
        <v>3110250</v>
      </c>
      <c r="T1250" s="4"/>
      <c r="U1250" s="4"/>
      <c r="V1250" s="4"/>
      <c r="W1250" s="4"/>
      <c r="X1250" s="4"/>
      <c r="Y1250" s="4"/>
    </row>
    <row r="1251" spans="2:25" x14ac:dyDescent="0.2">
      <c r="B1251" s="20" t="str">
        <v>AGRO.JK</v>
      </c>
      <c r="C1251" s="4"/>
      <c r="D1251" s="4">
        <f t="shared" ref="D1251:S1251" si="643">D1149*C1200*$G$1046*(1-$E$1047)</f>
        <v>100320187.5</v>
      </c>
      <c r="E1251" s="4">
        <f t="shared" si="643"/>
        <v>19890000</v>
      </c>
      <c r="F1251" s="4">
        <f t="shared" si="643"/>
        <v>92134087.5</v>
      </c>
      <c r="G1251" s="4">
        <f t="shared" si="643"/>
        <v>57826275</v>
      </c>
      <c r="H1251" s="4">
        <f t="shared" si="643"/>
        <v>10397400</v>
      </c>
      <c r="I1251" s="4">
        <f t="shared" si="643"/>
        <v>7568437.5</v>
      </c>
      <c r="J1251" s="4">
        <f t="shared" si="643"/>
        <v>136953375</v>
      </c>
      <c r="K1251" s="4">
        <f t="shared" si="643"/>
        <v>37734937.5</v>
      </c>
      <c r="L1251" s="4">
        <f t="shared" si="643"/>
        <v>83979187.5</v>
      </c>
      <c r="M1251" s="4">
        <f t="shared" si="643"/>
        <v>42100500</v>
      </c>
      <c r="N1251" s="4">
        <f t="shared" si="643"/>
        <v>77291662.5</v>
      </c>
      <c r="O1251" s="4">
        <f t="shared" si="643"/>
        <v>62998650</v>
      </c>
      <c r="P1251" s="4">
        <f t="shared" si="643"/>
        <v>58987500</v>
      </c>
      <c r="Q1251" s="4">
        <f t="shared" si="643"/>
        <v>80145000</v>
      </c>
      <c r="R1251" s="4">
        <f t="shared" si="643"/>
        <v>90659400</v>
      </c>
      <c r="S1251" s="4">
        <f t="shared" si="643"/>
        <v>135183750</v>
      </c>
      <c r="T1251" s="4"/>
      <c r="U1251" s="4"/>
      <c r="V1251" s="4"/>
      <c r="W1251" s="4"/>
      <c r="X1251" s="4"/>
      <c r="Y1251" s="4"/>
    </row>
    <row r="1252" spans="2:25" x14ac:dyDescent="0.2">
      <c r="B1252" s="20" t="str">
        <v>AHAP.JK</v>
      </c>
      <c r="C1252" s="4"/>
      <c r="D1252" s="4">
        <f t="shared" ref="D1252:S1252" si="644">D1150*C1201*$G$1046*(1-$E$1047)</f>
        <v>0</v>
      </c>
      <c r="E1252" s="4">
        <f t="shared" si="644"/>
        <v>0</v>
      </c>
      <c r="F1252" s="4">
        <f t="shared" si="644"/>
        <v>0</v>
      </c>
      <c r="G1252" s="4">
        <f t="shared" si="644"/>
        <v>0</v>
      </c>
      <c r="H1252" s="4">
        <f t="shared" si="644"/>
        <v>0</v>
      </c>
      <c r="I1252" s="4">
        <f t="shared" si="644"/>
        <v>0</v>
      </c>
      <c r="J1252" s="4">
        <f t="shared" si="644"/>
        <v>0</v>
      </c>
      <c r="K1252" s="4">
        <f t="shared" si="644"/>
        <v>0</v>
      </c>
      <c r="L1252" s="4">
        <f t="shared" si="644"/>
        <v>0</v>
      </c>
      <c r="M1252" s="4">
        <f t="shared" si="644"/>
        <v>0</v>
      </c>
      <c r="N1252" s="4">
        <f t="shared" si="644"/>
        <v>0</v>
      </c>
      <c r="O1252" s="4">
        <f t="shared" si="644"/>
        <v>0</v>
      </c>
      <c r="P1252" s="4">
        <f t="shared" si="644"/>
        <v>0</v>
      </c>
      <c r="Q1252" s="4">
        <f t="shared" si="644"/>
        <v>0</v>
      </c>
      <c r="R1252" s="4">
        <f t="shared" si="644"/>
        <v>0</v>
      </c>
      <c r="S1252" s="4">
        <f t="shared" si="644"/>
        <v>0</v>
      </c>
      <c r="T1252" s="4"/>
      <c r="U1252" s="4"/>
      <c r="V1252" s="4"/>
      <c r="W1252" s="4"/>
      <c r="X1252" s="4"/>
      <c r="Y1252" s="4"/>
    </row>
    <row r="1253" spans="2:25" x14ac:dyDescent="0.2">
      <c r="B1253" s="20" t="str">
        <v>AIMS.JK</v>
      </c>
      <c r="C1253" s="4"/>
      <c r="D1253" s="4">
        <f t="shared" ref="D1253:S1253" si="645">D1151*C1202*$G$1046*(1-$E$1047)</f>
        <v>0</v>
      </c>
      <c r="E1253" s="4">
        <f t="shared" si="645"/>
        <v>0</v>
      </c>
      <c r="F1253" s="4">
        <f t="shared" si="645"/>
        <v>0</v>
      </c>
      <c r="G1253" s="4">
        <f t="shared" si="645"/>
        <v>0</v>
      </c>
      <c r="H1253" s="4">
        <f t="shared" si="645"/>
        <v>0</v>
      </c>
      <c r="I1253" s="4">
        <f t="shared" si="645"/>
        <v>0</v>
      </c>
      <c r="J1253" s="4">
        <f t="shared" si="645"/>
        <v>0</v>
      </c>
      <c r="K1253" s="4">
        <f t="shared" si="645"/>
        <v>0</v>
      </c>
      <c r="L1253" s="4">
        <f t="shared" si="645"/>
        <v>0</v>
      </c>
      <c r="M1253" s="4">
        <f t="shared" si="645"/>
        <v>0</v>
      </c>
      <c r="N1253" s="4">
        <f t="shared" si="645"/>
        <v>0</v>
      </c>
      <c r="O1253" s="4">
        <f t="shared" si="645"/>
        <v>0</v>
      </c>
      <c r="P1253" s="4">
        <f t="shared" si="645"/>
        <v>0</v>
      </c>
      <c r="Q1253" s="4">
        <f t="shared" si="645"/>
        <v>0</v>
      </c>
      <c r="R1253" s="4">
        <f t="shared" si="645"/>
        <v>0</v>
      </c>
      <c r="S1253" s="4">
        <f t="shared" si="645"/>
        <v>0</v>
      </c>
      <c r="T1253" s="4"/>
      <c r="U1253" s="4"/>
      <c r="V1253" s="4"/>
      <c r="W1253" s="4"/>
      <c r="X1253" s="4"/>
      <c r="Y1253" s="4"/>
    </row>
    <row r="1254" spans="2:25" x14ac:dyDescent="0.2">
      <c r="B1254" s="20" t="str">
        <v>AISA.JK</v>
      </c>
      <c r="C1254" s="4"/>
      <c r="D1254" s="4">
        <f t="shared" ref="D1254:S1254" si="646">D1152*C1203*$G$1046*(1-$E$1047)</f>
        <v>0</v>
      </c>
      <c r="E1254" s="4">
        <f t="shared" si="646"/>
        <v>0</v>
      </c>
      <c r="F1254" s="4">
        <f t="shared" si="646"/>
        <v>0</v>
      </c>
      <c r="G1254" s="4">
        <f t="shared" si="646"/>
        <v>0</v>
      </c>
      <c r="H1254" s="4">
        <f t="shared" si="646"/>
        <v>0</v>
      </c>
      <c r="I1254" s="4">
        <f t="shared" si="646"/>
        <v>0</v>
      </c>
      <c r="J1254" s="4">
        <f t="shared" si="646"/>
        <v>0</v>
      </c>
      <c r="K1254" s="4">
        <f t="shared" si="646"/>
        <v>0</v>
      </c>
      <c r="L1254" s="4">
        <f t="shared" si="646"/>
        <v>0</v>
      </c>
      <c r="M1254" s="4">
        <f t="shared" si="646"/>
        <v>0</v>
      </c>
      <c r="N1254" s="4">
        <f t="shared" si="646"/>
        <v>0</v>
      </c>
      <c r="O1254" s="4">
        <f t="shared" si="646"/>
        <v>0</v>
      </c>
      <c r="P1254" s="4">
        <f t="shared" si="646"/>
        <v>0</v>
      </c>
      <c r="Q1254" s="4">
        <f t="shared" si="646"/>
        <v>0</v>
      </c>
      <c r="R1254" s="4">
        <f t="shared" si="646"/>
        <v>0</v>
      </c>
      <c r="S1254" s="4">
        <f t="shared" si="646"/>
        <v>0</v>
      </c>
      <c r="T1254" s="4"/>
      <c r="U1254" s="4"/>
      <c r="V1254" s="4"/>
      <c r="W1254" s="4"/>
      <c r="X1254" s="4"/>
      <c r="Y1254" s="4"/>
    </row>
    <row r="1255" spans="2:25" x14ac:dyDescent="0.2">
      <c r="B1255" s="20" t="str">
        <v>AKKU.JK</v>
      </c>
      <c r="C1255" s="4"/>
      <c r="D1255" s="4">
        <f t="shared" ref="D1255:S1255" si="647">D1153*C1204*$G$1046*(1-$E$1047)</f>
        <v>0</v>
      </c>
      <c r="E1255" s="4">
        <f t="shared" si="647"/>
        <v>0</v>
      </c>
      <c r="F1255" s="4">
        <f t="shared" si="647"/>
        <v>0</v>
      </c>
      <c r="G1255" s="4">
        <f t="shared" si="647"/>
        <v>0</v>
      </c>
      <c r="H1255" s="4">
        <f t="shared" si="647"/>
        <v>0</v>
      </c>
      <c r="I1255" s="4">
        <f t="shared" si="647"/>
        <v>0</v>
      </c>
      <c r="J1255" s="4">
        <f t="shared" si="647"/>
        <v>0</v>
      </c>
      <c r="K1255" s="4">
        <f t="shared" si="647"/>
        <v>0</v>
      </c>
      <c r="L1255" s="4">
        <f t="shared" si="647"/>
        <v>0</v>
      </c>
      <c r="M1255" s="4">
        <f t="shared" si="647"/>
        <v>0</v>
      </c>
      <c r="N1255" s="4">
        <f t="shared" si="647"/>
        <v>0</v>
      </c>
      <c r="O1255" s="4">
        <f t="shared" si="647"/>
        <v>0</v>
      </c>
      <c r="P1255" s="4">
        <f t="shared" si="647"/>
        <v>0</v>
      </c>
      <c r="Q1255" s="4">
        <f t="shared" si="647"/>
        <v>0</v>
      </c>
      <c r="R1255" s="4">
        <f t="shared" si="647"/>
        <v>0</v>
      </c>
      <c r="S1255" s="4">
        <f t="shared" si="647"/>
        <v>0</v>
      </c>
      <c r="T1255" s="4"/>
      <c r="U1255" s="4"/>
      <c r="V1255" s="4"/>
      <c r="W1255" s="4"/>
      <c r="X1255" s="4"/>
      <c r="Y1255" s="4"/>
    </row>
    <row r="1256" spans="2:25" x14ac:dyDescent="0.2">
      <c r="B1256" s="20" t="str">
        <v>AKPI.JK</v>
      </c>
      <c r="C1256" s="4"/>
      <c r="D1256" s="4">
        <f t="shared" ref="D1256:S1256" si="648">D1154*C1205*$G$1046*(1-$E$1047)</f>
        <v>38064000</v>
      </c>
      <c r="E1256" s="4">
        <f t="shared" si="648"/>
        <v>29142750</v>
      </c>
      <c r="F1256" s="4">
        <f t="shared" si="648"/>
        <v>26173875</v>
      </c>
      <c r="G1256" s="4">
        <f t="shared" si="648"/>
        <v>30225000</v>
      </c>
      <c r="H1256" s="4">
        <f t="shared" si="648"/>
        <v>585000</v>
      </c>
      <c r="I1256" s="4">
        <f t="shared" si="648"/>
        <v>9579375</v>
      </c>
      <c r="J1256" s="4">
        <f t="shared" si="648"/>
        <v>25584000</v>
      </c>
      <c r="K1256" s="4">
        <f t="shared" si="648"/>
        <v>2018250</v>
      </c>
      <c r="L1256" s="4">
        <f t="shared" si="648"/>
        <v>31395000</v>
      </c>
      <c r="M1256" s="4">
        <f t="shared" si="648"/>
        <v>2837250</v>
      </c>
      <c r="N1256" s="4">
        <f t="shared" si="648"/>
        <v>4124250</v>
      </c>
      <c r="O1256" s="4">
        <f t="shared" si="648"/>
        <v>2691000</v>
      </c>
      <c r="P1256" s="4">
        <f t="shared" si="648"/>
        <v>1794000</v>
      </c>
      <c r="Q1256" s="4">
        <f t="shared" si="648"/>
        <v>463125</v>
      </c>
      <c r="R1256" s="4">
        <f t="shared" si="648"/>
        <v>2315625</v>
      </c>
      <c r="S1256" s="4">
        <f t="shared" si="648"/>
        <v>11578125</v>
      </c>
      <c r="T1256" s="4"/>
      <c r="U1256" s="4"/>
      <c r="V1256" s="4"/>
      <c r="W1256" s="4"/>
      <c r="X1256" s="4"/>
      <c r="Y1256" s="4"/>
    </row>
    <row r="1257" spans="2:25" x14ac:dyDescent="0.2">
      <c r="B1257" s="20" t="str">
        <v>KLBF.JK</v>
      </c>
      <c r="C1257" s="4"/>
      <c r="D1257" s="4">
        <f t="shared" ref="D1257:S1257" si="649">D1155*C1206*$G$1046*(1-$E$1047)</f>
        <v>75989062.5</v>
      </c>
      <c r="E1257" s="4">
        <f t="shared" si="649"/>
        <v>16940625</v>
      </c>
      <c r="F1257" s="4">
        <f t="shared" si="649"/>
        <v>50334375</v>
      </c>
      <c r="G1257" s="4">
        <f t="shared" si="649"/>
        <v>38658750</v>
      </c>
      <c r="H1257" s="4">
        <f t="shared" si="649"/>
        <v>24679687.5</v>
      </c>
      <c r="I1257" s="4">
        <f t="shared" si="649"/>
        <v>11602500</v>
      </c>
      <c r="J1257" s="4">
        <f t="shared" si="649"/>
        <v>28799062.5</v>
      </c>
      <c r="K1257" s="4">
        <f t="shared" si="649"/>
        <v>50821875</v>
      </c>
      <c r="L1257" s="4">
        <f t="shared" si="649"/>
        <v>30493125</v>
      </c>
      <c r="M1257" s="4">
        <f t="shared" si="649"/>
        <v>40950000</v>
      </c>
      <c r="N1257" s="4">
        <f t="shared" si="649"/>
        <v>14917500</v>
      </c>
      <c r="O1257" s="4">
        <f t="shared" si="649"/>
        <v>17062500</v>
      </c>
      <c r="P1257" s="4">
        <f t="shared" si="649"/>
        <v>12114375</v>
      </c>
      <c r="Q1257" s="4">
        <f t="shared" si="649"/>
        <v>1669687.5</v>
      </c>
      <c r="R1257" s="4">
        <f t="shared" si="649"/>
        <v>3315000</v>
      </c>
      <c r="S1257" s="4">
        <f t="shared" si="649"/>
        <v>6630000</v>
      </c>
      <c r="T1257" s="4"/>
      <c r="U1257" s="4"/>
      <c r="V1257" s="4"/>
      <c r="W1257" s="4"/>
      <c r="X1257" s="4"/>
      <c r="Y1257" s="4"/>
    </row>
    <row r="1258" spans="2:25" x14ac:dyDescent="0.2">
      <c r="B1258" s="20" t="str">
        <v>KOIN.JK</v>
      </c>
      <c r="C1258" s="4"/>
      <c r="D1258" s="4">
        <f t="shared" ref="D1258:S1258" si="650">D1156*C1207*$G$1046*(1-$E$1047)</f>
        <v>269100000</v>
      </c>
      <c r="E1258" s="4">
        <f t="shared" si="650"/>
        <v>249702375</v>
      </c>
      <c r="F1258" s="4">
        <f t="shared" si="650"/>
        <v>128220300</v>
      </c>
      <c r="G1258" s="4">
        <f t="shared" si="650"/>
        <v>32887725</v>
      </c>
      <c r="H1258" s="4">
        <f t="shared" si="650"/>
        <v>176651475</v>
      </c>
      <c r="I1258" s="4">
        <f t="shared" si="650"/>
        <v>101904075</v>
      </c>
      <c r="J1258" s="4">
        <f t="shared" si="650"/>
        <v>64500637.5</v>
      </c>
      <c r="K1258" s="4">
        <f t="shared" si="650"/>
        <v>122323500</v>
      </c>
      <c r="L1258" s="4">
        <f t="shared" si="650"/>
        <v>79563900</v>
      </c>
      <c r="M1258" s="4">
        <f t="shared" si="650"/>
        <v>41330250</v>
      </c>
      <c r="N1258" s="4">
        <f t="shared" si="650"/>
        <v>19433700</v>
      </c>
      <c r="O1258" s="4">
        <f t="shared" si="650"/>
        <v>47379150</v>
      </c>
      <c r="P1258" s="4">
        <f t="shared" si="650"/>
        <v>66035775</v>
      </c>
      <c r="Q1258" s="4">
        <f t="shared" si="650"/>
        <v>62864100</v>
      </c>
      <c r="R1258" s="4">
        <f t="shared" si="650"/>
        <v>70321875</v>
      </c>
      <c r="S1258" s="4">
        <f t="shared" si="650"/>
        <v>50700000</v>
      </c>
      <c r="T1258" s="4"/>
      <c r="U1258" s="4"/>
      <c r="V1258" s="4"/>
      <c r="W1258" s="4"/>
      <c r="X1258" s="4"/>
      <c r="Y1258" s="4"/>
    </row>
    <row r="1259" spans="2:25" x14ac:dyDescent="0.2">
      <c r="B1259" s="20" t="str">
        <v>KONI.JK</v>
      </c>
      <c r="C1259" s="4"/>
      <c r="D1259" s="4">
        <f t="shared" ref="D1259:S1259" si="651">D1157*C1208*$G$1046*(1-$E$1047)</f>
        <v>0</v>
      </c>
      <c r="E1259" s="4">
        <f t="shared" si="651"/>
        <v>0</v>
      </c>
      <c r="F1259" s="4">
        <f t="shared" si="651"/>
        <v>0</v>
      </c>
      <c r="G1259" s="4">
        <f t="shared" si="651"/>
        <v>0</v>
      </c>
      <c r="H1259" s="4">
        <f t="shared" si="651"/>
        <v>0</v>
      </c>
      <c r="I1259" s="4">
        <f t="shared" si="651"/>
        <v>0</v>
      </c>
      <c r="J1259" s="4">
        <f t="shared" si="651"/>
        <v>0</v>
      </c>
      <c r="K1259" s="4">
        <f t="shared" si="651"/>
        <v>0</v>
      </c>
      <c r="L1259" s="4">
        <f t="shared" si="651"/>
        <v>0</v>
      </c>
      <c r="M1259" s="4">
        <f t="shared" si="651"/>
        <v>0</v>
      </c>
      <c r="N1259" s="4">
        <f t="shared" si="651"/>
        <v>0</v>
      </c>
      <c r="O1259" s="4">
        <f t="shared" si="651"/>
        <v>0</v>
      </c>
      <c r="P1259" s="4">
        <f t="shared" si="651"/>
        <v>0</v>
      </c>
      <c r="Q1259" s="4">
        <f t="shared" si="651"/>
        <v>0</v>
      </c>
      <c r="R1259" s="4">
        <f t="shared" si="651"/>
        <v>0</v>
      </c>
      <c r="S1259" s="4">
        <f t="shared" si="651"/>
        <v>0</v>
      </c>
      <c r="T1259" s="4"/>
      <c r="U1259" s="4"/>
      <c r="V1259" s="4"/>
      <c r="W1259" s="4"/>
      <c r="X1259" s="4"/>
      <c r="Y1259" s="4"/>
    </row>
    <row r="1260" spans="2:25" x14ac:dyDescent="0.2">
      <c r="B1260" s="20" t="str">
        <v>KPIG.JK</v>
      </c>
      <c r="C1260" s="4"/>
      <c r="D1260" s="4">
        <f t="shared" ref="D1260:S1260" si="652">D1158*C1209*$G$1046*(1-$E$1047)</f>
        <v>4753125</v>
      </c>
      <c r="E1260" s="4">
        <f t="shared" si="652"/>
        <v>117048750</v>
      </c>
      <c r="F1260" s="4">
        <f t="shared" si="652"/>
        <v>61732125</v>
      </c>
      <c r="G1260" s="4">
        <f t="shared" si="652"/>
        <v>118404000</v>
      </c>
      <c r="H1260" s="4">
        <f t="shared" si="652"/>
        <v>41481375</v>
      </c>
      <c r="I1260" s="4">
        <f t="shared" si="652"/>
        <v>25959375</v>
      </c>
      <c r="J1260" s="4">
        <f t="shared" si="652"/>
        <v>96573750</v>
      </c>
      <c r="K1260" s="4">
        <f t="shared" si="652"/>
        <v>6142500</v>
      </c>
      <c r="L1260" s="4">
        <f t="shared" si="652"/>
        <v>23536500</v>
      </c>
      <c r="M1260" s="4">
        <f t="shared" si="652"/>
        <v>50119875</v>
      </c>
      <c r="N1260" s="4">
        <f t="shared" si="652"/>
        <v>4436250</v>
      </c>
      <c r="O1260" s="4">
        <f t="shared" si="652"/>
        <v>5045625</v>
      </c>
      <c r="P1260" s="4">
        <f t="shared" si="652"/>
        <v>5703750</v>
      </c>
      <c r="Q1260" s="4">
        <f t="shared" si="652"/>
        <v>6654375</v>
      </c>
      <c r="R1260" s="4">
        <f t="shared" si="652"/>
        <v>17111250</v>
      </c>
      <c r="S1260" s="4">
        <f t="shared" si="652"/>
        <v>9823125</v>
      </c>
      <c r="T1260" s="4"/>
      <c r="U1260" s="4"/>
      <c r="V1260" s="4"/>
      <c r="W1260" s="4"/>
      <c r="X1260" s="4"/>
      <c r="Y1260" s="4"/>
    </row>
    <row r="1261" spans="2:25" x14ac:dyDescent="0.2">
      <c r="B1261" s="20" t="str">
        <v>KREN.JK</v>
      </c>
      <c r="C1261" s="4"/>
      <c r="D1261" s="4">
        <f t="shared" ref="D1261:S1261" si="653">D1159*C1210*$G$1046*(1-$E$1047)</f>
        <v>257765625</v>
      </c>
      <c r="E1261" s="4">
        <f t="shared" si="653"/>
        <v>134433000</v>
      </c>
      <c r="F1261" s="4">
        <f t="shared" si="653"/>
        <v>143617500</v>
      </c>
      <c r="G1261" s="4">
        <f t="shared" si="653"/>
        <v>129216750</v>
      </c>
      <c r="H1261" s="4">
        <f t="shared" si="653"/>
        <v>107055000</v>
      </c>
      <c r="I1261" s="4">
        <f t="shared" si="653"/>
        <v>355875</v>
      </c>
      <c r="J1261" s="4">
        <f t="shared" si="653"/>
        <v>16497000</v>
      </c>
      <c r="K1261" s="4">
        <f t="shared" si="653"/>
        <v>69498000</v>
      </c>
      <c r="L1261" s="4">
        <f t="shared" si="653"/>
        <v>58968000</v>
      </c>
      <c r="M1261" s="4">
        <f t="shared" si="653"/>
        <v>14625000</v>
      </c>
      <c r="N1261" s="4">
        <f t="shared" si="653"/>
        <v>42383250</v>
      </c>
      <c r="O1261" s="4">
        <f t="shared" si="653"/>
        <v>24921000</v>
      </c>
      <c r="P1261" s="4">
        <f t="shared" si="653"/>
        <v>41291250</v>
      </c>
      <c r="Q1261" s="4">
        <f t="shared" si="653"/>
        <v>42719625</v>
      </c>
      <c r="R1261" s="4">
        <f t="shared" si="653"/>
        <v>41374125</v>
      </c>
      <c r="S1261" s="4">
        <f t="shared" si="653"/>
        <v>45747000</v>
      </c>
      <c r="T1261" s="4"/>
      <c r="U1261" s="4"/>
      <c r="V1261" s="4"/>
      <c r="W1261" s="4"/>
      <c r="X1261" s="4"/>
      <c r="Y1261" s="4"/>
    </row>
    <row r="1262" spans="2:25" x14ac:dyDescent="0.2">
      <c r="B1262" s="20" t="str">
        <v>LAMI.JK</v>
      </c>
      <c r="C1262" s="4"/>
      <c r="D1262" s="4">
        <f t="shared" ref="D1262:S1262" si="654">D1160*C1211*$G$1046*(1-$E$1047)</f>
        <v>0</v>
      </c>
      <c r="E1262" s="4">
        <f t="shared" si="654"/>
        <v>0</v>
      </c>
      <c r="F1262" s="4">
        <f t="shared" si="654"/>
        <v>0</v>
      </c>
      <c r="G1262" s="4">
        <f t="shared" si="654"/>
        <v>0</v>
      </c>
      <c r="H1262" s="4">
        <f t="shared" si="654"/>
        <v>0</v>
      </c>
      <c r="I1262" s="4">
        <f t="shared" si="654"/>
        <v>0</v>
      </c>
      <c r="J1262" s="4">
        <f t="shared" si="654"/>
        <v>0</v>
      </c>
      <c r="K1262" s="4">
        <f t="shared" si="654"/>
        <v>0</v>
      </c>
      <c r="L1262" s="4">
        <f t="shared" si="654"/>
        <v>0</v>
      </c>
      <c r="M1262" s="4">
        <f t="shared" si="654"/>
        <v>0</v>
      </c>
      <c r="N1262" s="4">
        <f t="shared" si="654"/>
        <v>0</v>
      </c>
      <c r="O1262" s="4">
        <f t="shared" si="654"/>
        <v>0</v>
      </c>
      <c r="P1262" s="4">
        <f t="shared" si="654"/>
        <v>0</v>
      </c>
      <c r="Q1262" s="4">
        <f t="shared" si="654"/>
        <v>0</v>
      </c>
      <c r="R1262" s="4">
        <f t="shared" si="654"/>
        <v>0</v>
      </c>
      <c r="S1262" s="4">
        <f t="shared" si="654"/>
        <v>0</v>
      </c>
      <c r="T1262" s="4"/>
      <c r="U1262" s="4"/>
      <c r="V1262" s="4"/>
      <c r="W1262" s="4"/>
      <c r="X1262" s="4"/>
      <c r="Y1262" s="4"/>
    </row>
    <row r="1263" spans="2:25" x14ac:dyDescent="0.2">
      <c r="B1263" s="20" t="str">
        <v>LAPD.JK</v>
      </c>
      <c r="C1263" s="4"/>
      <c r="D1263" s="4">
        <f t="shared" ref="D1263:S1263" si="655">D1161*C1212*$G$1046*(1-$E$1047)</f>
        <v>0</v>
      </c>
      <c r="E1263" s="4">
        <f t="shared" si="655"/>
        <v>0</v>
      </c>
      <c r="F1263" s="4">
        <f t="shared" si="655"/>
        <v>0</v>
      </c>
      <c r="G1263" s="4">
        <f t="shared" si="655"/>
        <v>0</v>
      </c>
      <c r="H1263" s="4">
        <f t="shared" si="655"/>
        <v>0</v>
      </c>
      <c r="I1263" s="4">
        <f t="shared" si="655"/>
        <v>0</v>
      </c>
      <c r="J1263" s="4">
        <f t="shared" si="655"/>
        <v>0</v>
      </c>
      <c r="K1263" s="4">
        <f t="shared" si="655"/>
        <v>0</v>
      </c>
      <c r="L1263" s="4">
        <f t="shared" si="655"/>
        <v>0</v>
      </c>
      <c r="M1263" s="4">
        <f t="shared" si="655"/>
        <v>0</v>
      </c>
      <c r="N1263" s="4">
        <f t="shared" si="655"/>
        <v>0</v>
      </c>
      <c r="O1263" s="4">
        <f t="shared" si="655"/>
        <v>0</v>
      </c>
      <c r="P1263" s="4">
        <f t="shared" si="655"/>
        <v>0</v>
      </c>
      <c r="Q1263" s="4">
        <f t="shared" si="655"/>
        <v>0</v>
      </c>
      <c r="R1263" s="4">
        <f t="shared" si="655"/>
        <v>0</v>
      </c>
      <c r="S1263" s="4">
        <f t="shared" si="655"/>
        <v>0</v>
      </c>
      <c r="T1263" s="4"/>
      <c r="U1263" s="4"/>
      <c r="V1263" s="4"/>
      <c r="W1263" s="4"/>
      <c r="X1263" s="4"/>
      <c r="Y1263" s="4"/>
    </row>
    <row r="1264" spans="2:25" x14ac:dyDescent="0.2">
      <c r="B1264" s="20" t="str">
        <v>LCGP.JK</v>
      </c>
      <c r="C1264" s="4"/>
      <c r="D1264" s="4">
        <f t="shared" ref="D1264:S1264" si="656">D1162*C1213*$G$1046*(1-$E$1047)</f>
        <v>0</v>
      </c>
      <c r="E1264" s="4">
        <f t="shared" si="656"/>
        <v>0</v>
      </c>
      <c r="F1264" s="4">
        <f t="shared" si="656"/>
        <v>0</v>
      </c>
      <c r="G1264" s="4">
        <f t="shared" si="656"/>
        <v>0</v>
      </c>
      <c r="H1264" s="4">
        <f t="shared" si="656"/>
        <v>0</v>
      </c>
      <c r="I1264" s="4">
        <f t="shared" si="656"/>
        <v>0</v>
      </c>
      <c r="J1264" s="4">
        <f t="shared" si="656"/>
        <v>0</v>
      </c>
      <c r="K1264" s="4">
        <f t="shared" si="656"/>
        <v>0</v>
      </c>
      <c r="L1264" s="4">
        <f t="shared" si="656"/>
        <v>0</v>
      </c>
      <c r="M1264" s="4">
        <f t="shared" si="656"/>
        <v>0</v>
      </c>
      <c r="N1264" s="4">
        <f t="shared" si="656"/>
        <v>0</v>
      </c>
      <c r="O1264" s="4">
        <f t="shared" si="656"/>
        <v>0</v>
      </c>
      <c r="P1264" s="4">
        <f t="shared" si="656"/>
        <v>0</v>
      </c>
      <c r="Q1264" s="4">
        <f t="shared" si="656"/>
        <v>0</v>
      </c>
      <c r="R1264" s="4">
        <f t="shared" si="656"/>
        <v>0</v>
      </c>
      <c r="S1264" s="4">
        <f t="shared" si="656"/>
        <v>0</v>
      </c>
      <c r="T1264" s="4"/>
      <c r="U1264" s="4"/>
      <c r="V1264" s="4"/>
      <c r="W1264" s="4"/>
      <c r="X1264" s="4"/>
      <c r="Y1264" s="4"/>
    </row>
    <row r="1265" spans="2:25" x14ac:dyDescent="0.2">
      <c r="B1265" s="20" t="str">
        <v>LION.JK</v>
      </c>
      <c r="C1265" s="4"/>
      <c r="D1265" s="4">
        <f t="shared" ref="D1265:S1265" si="657">D1163*C1214*$G$1046*(1-$E$1047)</f>
        <v>0</v>
      </c>
      <c r="E1265" s="4">
        <f t="shared" si="657"/>
        <v>0</v>
      </c>
      <c r="F1265" s="4">
        <f t="shared" si="657"/>
        <v>0</v>
      </c>
      <c r="G1265" s="4">
        <f t="shared" si="657"/>
        <v>0</v>
      </c>
      <c r="H1265" s="4">
        <f t="shared" si="657"/>
        <v>0</v>
      </c>
      <c r="I1265" s="4">
        <f t="shared" si="657"/>
        <v>0</v>
      </c>
      <c r="J1265" s="4">
        <f t="shared" si="657"/>
        <v>0</v>
      </c>
      <c r="K1265" s="4">
        <f t="shared" si="657"/>
        <v>0</v>
      </c>
      <c r="L1265" s="4">
        <f t="shared" si="657"/>
        <v>0</v>
      </c>
      <c r="M1265" s="4">
        <f t="shared" si="657"/>
        <v>0</v>
      </c>
      <c r="N1265" s="4">
        <f t="shared" si="657"/>
        <v>0</v>
      </c>
      <c r="O1265" s="4">
        <f t="shared" si="657"/>
        <v>0</v>
      </c>
      <c r="P1265" s="4">
        <f t="shared" si="657"/>
        <v>0</v>
      </c>
      <c r="Q1265" s="4">
        <f t="shared" si="657"/>
        <v>0</v>
      </c>
      <c r="R1265" s="4">
        <f t="shared" si="657"/>
        <v>0</v>
      </c>
      <c r="S1265" s="4">
        <f t="shared" si="657"/>
        <v>0</v>
      </c>
      <c r="T1265" s="4"/>
      <c r="U1265" s="4"/>
      <c r="V1265" s="4"/>
      <c r="W1265" s="4"/>
      <c r="X1265" s="4"/>
      <c r="Y1265" s="4"/>
    </row>
    <row r="1266" spans="2:25" x14ac:dyDescent="0.2">
      <c r="B1266" s="20" t="str">
        <v>LMAS.JK</v>
      </c>
      <c r="C1266" s="37"/>
      <c r="D1266" s="37">
        <f t="shared" ref="D1266:S1266" si="658">D1164*C1215*$G$1046*(1-$E$1047)</f>
        <v>67567500</v>
      </c>
      <c r="E1266" s="37">
        <f t="shared" si="658"/>
        <v>5240625</v>
      </c>
      <c r="F1266" s="37">
        <f t="shared" si="658"/>
        <v>43801875</v>
      </c>
      <c r="G1266" s="37">
        <f t="shared" si="658"/>
        <v>1243125</v>
      </c>
      <c r="H1266" s="37">
        <f t="shared" si="658"/>
        <v>2266875</v>
      </c>
      <c r="I1266" s="37">
        <f t="shared" si="658"/>
        <v>804375</v>
      </c>
      <c r="J1266" s="37">
        <f t="shared" si="658"/>
        <v>1803750</v>
      </c>
      <c r="K1266" s="37">
        <f t="shared" si="658"/>
        <v>4192500</v>
      </c>
      <c r="L1266" s="37">
        <f t="shared" si="658"/>
        <v>17501250</v>
      </c>
      <c r="M1266" s="37">
        <f t="shared" si="658"/>
        <v>5386875</v>
      </c>
      <c r="N1266" s="37">
        <f t="shared" si="658"/>
        <v>7336875</v>
      </c>
      <c r="O1266" s="37">
        <f t="shared" si="658"/>
        <v>15136875</v>
      </c>
      <c r="P1266" s="37">
        <f t="shared" si="658"/>
        <v>16623750</v>
      </c>
      <c r="Q1266" s="37">
        <f t="shared" si="658"/>
        <v>27909375</v>
      </c>
      <c r="R1266" s="37">
        <f t="shared" si="658"/>
        <v>14649375</v>
      </c>
      <c r="S1266" s="37">
        <f t="shared" si="658"/>
        <v>11846250</v>
      </c>
      <c r="T1266" s="4"/>
      <c r="U1266" s="4"/>
      <c r="V1266" s="4"/>
      <c r="W1266" s="4"/>
      <c r="X1266" s="4"/>
      <c r="Y1266" s="4"/>
    </row>
    <row r="1267" spans="2:25" x14ac:dyDescent="0.2">
      <c r="C1267" s="4"/>
      <c r="D1267" s="4">
        <f>SUM(D1244:D1266)</f>
        <v>982015125</v>
      </c>
      <c r="E1267" s="4">
        <f t="shared" ref="E1267:S1267" si="659">SUM(E1244:E1266)</f>
        <v>891042750</v>
      </c>
      <c r="F1267" s="4">
        <f t="shared" si="659"/>
        <v>677982825</v>
      </c>
      <c r="G1267" s="4">
        <f t="shared" si="659"/>
        <v>624870187.5</v>
      </c>
      <c r="H1267" s="4">
        <f t="shared" si="659"/>
        <v>568188562.5</v>
      </c>
      <c r="I1267" s="4">
        <f t="shared" si="659"/>
        <v>566550075</v>
      </c>
      <c r="J1267" s="4">
        <f t="shared" si="659"/>
        <v>539133075</v>
      </c>
      <c r="K1267" s="4">
        <f t="shared" si="659"/>
        <v>516286875</v>
      </c>
      <c r="L1267" s="4">
        <f t="shared" si="659"/>
        <v>477064087.5</v>
      </c>
      <c r="M1267" s="4">
        <f t="shared" si="659"/>
        <v>454432875</v>
      </c>
      <c r="N1267" s="4">
        <f t="shared" si="659"/>
        <v>422767800</v>
      </c>
      <c r="O1267" s="4">
        <f t="shared" si="659"/>
        <v>396501300</v>
      </c>
      <c r="P1267" s="4">
        <f t="shared" si="659"/>
        <v>392772900</v>
      </c>
      <c r="Q1267" s="4">
        <f t="shared" si="659"/>
        <v>413759287.5</v>
      </c>
      <c r="R1267" s="4">
        <f t="shared" si="659"/>
        <v>386152650</v>
      </c>
      <c r="S1267" s="4">
        <f t="shared" si="659"/>
        <v>374088000</v>
      </c>
      <c r="T1267" s="4"/>
      <c r="U1267" s="4"/>
      <c r="V1267" s="4"/>
      <c r="W1267" s="4"/>
      <c r="X1267" s="4"/>
      <c r="Y1267" s="4"/>
    </row>
    <row r="1268" spans="2:25" x14ac:dyDescent="0.2"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</row>
    <row r="1269" spans="2:25" x14ac:dyDescent="0.2"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</row>
    <row r="1270" spans="2:25" x14ac:dyDescent="0.2"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</row>
    <row r="1271" spans="2:25" x14ac:dyDescent="0.2"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</row>
    <row r="1272" spans="2:25" x14ac:dyDescent="0.2"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</row>
    <row r="1273" spans="2:25" x14ac:dyDescent="0.2"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</row>
    <row r="1274" spans="2:25" x14ac:dyDescent="0.2"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</row>
    <row r="1275" spans="2:25" x14ac:dyDescent="0.2"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</row>
    <row r="1276" spans="2:25" x14ac:dyDescent="0.2"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</row>
    <row r="1277" spans="2:25" x14ac:dyDescent="0.2"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</row>
    <row r="1278" spans="2:25" x14ac:dyDescent="0.2"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</row>
    <row r="1279" spans="2:25" x14ac:dyDescent="0.2"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</row>
    <row r="1280" spans="2:25" x14ac:dyDescent="0.2"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</row>
    <row r="1281" spans="3:25" x14ac:dyDescent="0.2"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</row>
    <row r="1282" spans="3:25" x14ac:dyDescent="0.2"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</row>
    <row r="1283" spans="3:25" x14ac:dyDescent="0.2"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</row>
    <row r="1284" spans="3:25" x14ac:dyDescent="0.2"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</row>
    <row r="1285" spans="3:25" x14ac:dyDescent="0.2"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</row>
    <row r="1286" spans="3:25" x14ac:dyDescent="0.2"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</row>
    <row r="1287" spans="3:25" x14ac:dyDescent="0.2"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</row>
    <row r="1288" spans="3:25" x14ac:dyDescent="0.2"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</row>
    <row r="1289" spans="3:25" x14ac:dyDescent="0.2"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</row>
    <row r="1290" spans="3:25" x14ac:dyDescent="0.2"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</row>
    <row r="1291" spans="3:25" x14ac:dyDescent="0.2"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</row>
    <row r="1292" spans="3:25" x14ac:dyDescent="0.2"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</row>
    <row r="1293" spans="3:25" x14ac:dyDescent="0.2"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</row>
    <row r="1294" spans="3:25" x14ac:dyDescent="0.2"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</row>
    <row r="1295" spans="3:25" x14ac:dyDescent="0.2"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</row>
    <row r="1296" spans="3:25" x14ac:dyDescent="0.2"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</row>
    <row r="1297" spans="3:25" x14ac:dyDescent="0.2"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</row>
    <row r="1298" spans="3:25" x14ac:dyDescent="0.2"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</row>
    <row r="1299" spans="3:25" x14ac:dyDescent="0.2"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</row>
    <row r="1300" spans="3:25" x14ac:dyDescent="0.2"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</row>
    <row r="1301" spans="3:25" x14ac:dyDescent="0.2"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</row>
    <row r="1302" spans="3:25" x14ac:dyDescent="0.2"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</row>
    <row r="1303" spans="3:25" x14ac:dyDescent="0.2"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</row>
    <row r="1304" spans="3:25" x14ac:dyDescent="0.2"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</row>
    <row r="1305" spans="3:25" x14ac:dyDescent="0.2"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</row>
    <row r="1306" spans="3:25" x14ac:dyDescent="0.2"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</row>
    <row r="1307" spans="3:25" x14ac:dyDescent="0.2"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</row>
    <row r="1308" spans="3:25" x14ac:dyDescent="0.2"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</row>
    <row r="1309" spans="3:25" x14ac:dyDescent="0.2"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</row>
    <row r="1310" spans="3:25" x14ac:dyDescent="0.2"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</row>
    <row r="1311" spans="3:25" x14ac:dyDescent="0.2"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</row>
    <row r="1312" spans="3:25" x14ac:dyDescent="0.2"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</row>
    <row r="1313" spans="3:25" x14ac:dyDescent="0.2"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</row>
    <row r="1314" spans="3:25" x14ac:dyDescent="0.2"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</row>
    <row r="1315" spans="3:25" x14ac:dyDescent="0.2"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</row>
    <row r="1316" spans="3:25" x14ac:dyDescent="0.2"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</row>
    <row r="1317" spans="3:25" x14ac:dyDescent="0.2"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</row>
    <row r="1318" spans="3:25" x14ac:dyDescent="0.2"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</row>
    <row r="1319" spans="3:25" x14ac:dyDescent="0.2"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</row>
    <row r="1320" spans="3:25" x14ac:dyDescent="0.2"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</row>
    <row r="1321" spans="3:25" x14ac:dyDescent="0.2"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</row>
    <row r="1322" spans="3:25" x14ac:dyDescent="0.2"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</row>
    <row r="1323" spans="3:25" x14ac:dyDescent="0.2"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</row>
    <row r="1324" spans="3:25" x14ac:dyDescent="0.2"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</row>
    <row r="1325" spans="3:25" x14ac:dyDescent="0.2"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</row>
    <row r="1326" spans="3:25" x14ac:dyDescent="0.2"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</row>
    <row r="1327" spans="3:25" x14ac:dyDescent="0.2"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</row>
    <row r="1328" spans="3:25" x14ac:dyDescent="0.2"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</row>
    <row r="1329" spans="3:25" x14ac:dyDescent="0.2"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</row>
    <row r="1330" spans="3:25" x14ac:dyDescent="0.2"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</row>
    <row r="1331" spans="3:25" x14ac:dyDescent="0.2"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</row>
    <row r="1332" spans="3:25" x14ac:dyDescent="0.2"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</row>
    <row r="1333" spans="3:25" x14ac:dyDescent="0.2"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</row>
    <row r="1334" spans="3:25" x14ac:dyDescent="0.2"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</row>
    <row r="1335" spans="3:25" x14ac:dyDescent="0.2"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</row>
    <row r="1336" spans="3:25" x14ac:dyDescent="0.2"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</row>
    <row r="1337" spans="3:25" x14ac:dyDescent="0.2"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</row>
    <row r="1338" spans="3:25" x14ac:dyDescent="0.2"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</row>
    <row r="1339" spans="3:25" x14ac:dyDescent="0.2"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</row>
    <row r="1340" spans="3:25" x14ac:dyDescent="0.2"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</row>
    <row r="1341" spans="3:25" x14ac:dyDescent="0.2"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</row>
    <row r="1342" spans="3:25" x14ac:dyDescent="0.2"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</row>
    <row r="1343" spans="3:25" x14ac:dyDescent="0.2"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</row>
    <row r="1344" spans="3:25" x14ac:dyDescent="0.2"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</row>
    <row r="1345" spans="3:25" x14ac:dyDescent="0.2"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</row>
    <row r="1346" spans="3:25" x14ac:dyDescent="0.2"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</row>
    <row r="1347" spans="3:25" x14ac:dyDescent="0.2"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</row>
    <row r="1348" spans="3:25" x14ac:dyDescent="0.2"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</row>
    <row r="1349" spans="3:25" x14ac:dyDescent="0.2"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</row>
    <row r="1350" spans="3:25" x14ac:dyDescent="0.2"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</row>
    <row r="1351" spans="3:25" x14ac:dyDescent="0.2"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</row>
    <row r="1352" spans="3:25" x14ac:dyDescent="0.2"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</row>
    <row r="1353" spans="3:25" x14ac:dyDescent="0.2"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</row>
    <row r="1354" spans="3:25" x14ac:dyDescent="0.2"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</row>
    <row r="1355" spans="3:25" x14ac:dyDescent="0.2"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</row>
    <row r="1356" spans="3:25" x14ac:dyDescent="0.2"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</row>
    <row r="1357" spans="3:25" x14ac:dyDescent="0.2"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</row>
    <row r="1358" spans="3:25" x14ac:dyDescent="0.2"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</row>
    <row r="1359" spans="3:25" x14ac:dyDescent="0.2"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</row>
    <row r="1360" spans="3:25" x14ac:dyDescent="0.2"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</row>
    <row r="1361" spans="3:25" x14ac:dyDescent="0.2"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</row>
    <row r="1362" spans="3:25" x14ac:dyDescent="0.2"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</row>
    <row r="1363" spans="3:25" x14ac:dyDescent="0.2"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</row>
    <row r="1364" spans="3:25" x14ac:dyDescent="0.2"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</row>
    <row r="1365" spans="3:25" x14ac:dyDescent="0.2"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</row>
    <row r="1366" spans="3:25" x14ac:dyDescent="0.2"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</row>
    <row r="1367" spans="3:25" x14ac:dyDescent="0.2"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</row>
    <row r="1368" spans="3:25" x14ac:dyDescent="0.2"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</row>
    <row r="1369" spans="3:25" x14ac:dyDescent="0.2"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</row>
    <row r="1370" spans="3:25" x14ac:dyDescent="0.2"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</row>
    <row r="1371" spans="3:25" x14ac:dyDescent="0.2"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</row>
    <row r="1372" spans="3:25" x14ac:dyDescent="0.2"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</row>
    <row r="1373" spans="3:25" x14ac:dyDescent="0.2"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</row>
    <row r="1374" spans="3:25" x14ac:dyDescent="0.2"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</row>
    <row r="1375" spans="3:25" x14ac:dyDescent="0.2"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</row>
    <row r="1376" spans="3:25" x14ac:dyDescent="0.2"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</row>
    <row r="1377" spans="3:25" x14ac:dyDescent="0.2"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</row>
    <row r="1378" spans="3:25" x14ac:dyDescent="0.2"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</row>
    <row r="1379" spans="3:25" x14ac:dyDescent="0.2"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</row>
    <row r="1380" spans="3:25" x14ac:dyDescent="0.2"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</row>
    <row r="1381" spans="3:25" x14ac:dyDescent="0.2"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</row>
    <row r="1382" spans="3:25" x14ac:dyDescent="0.2"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</row>
    <row r="1383" spans="3:25" x14ac:dyDescent="0.2"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</row>
    <row r="1384" spans="3:25" x14ac:dyDescent="0.2"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</row>
    <row r="1385" spans="3:25" x14ac:dyDescent="0.2"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</row>
    <row r="1386" spans="3:25" x14ac:dyDescent="0.2"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</row>
    <row r="1387" spans="3:25" x14ac:dyDescent="0.2"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</row>
    <row r="1388" spans="3:25" x14ac:dyDescent="0.2"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</row>
    <row r="1389" spans="3:25" x14ac:dyDescent="0.2"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</row>
    <row r="1390" spans="3:25" x14ac:dyDescent="0.2"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</row>
    <row r="1391" spans="3:25" x14ac:dyDescent="0.2"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</row>
    <row r="1392" spans="3:25" x14ac:dyDescent="0.2"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</row>
    <row r="1393" spans="3:25" x14ac:dyDescent="0.2"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</row>
    <row r="1394" spans="3:25" x14ac:dyDescent="0.2"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</row>
    <row r="1395" spans="3:25" x14ac:dyDescent="0.2"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</row>
    <row r="1396" spans="3:25" x14ac:dyDescent="0.2"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</row>
    <row r="1397" spans="3:25" x14ac:dyDescent="0.2"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</row>
    <row r="1398" spans="3:25" x14ac:dyDescent="0.2"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</row>
    <row r="1399" spans="3:25" x14ac:dyDescent="0.2"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</row>
    <row r="1400" spans="3:25" x14ac:dyDescent="0.2"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</row>
    <row r="1401" spans="3:25" x14ac:dyDescent="0.2"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</row>
    <row r="1402" spans="3:25" x14ac:dyDescent="0.2"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</row>
    <row r="1403" spans="3:25" x14ac:dyDescent="0.2"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</row>
    <row r="1404" spans="3:25" x14ac:dyDescent="0.2"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</row>
    <row r="1405" spans="3:25" x14ac:dyDescent="0.2"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</row>
    <row r="1406" spans="3:25" x14ac:dyDescent="0.2"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</row>
    <row r="1407" spans="3:25" x14ac:dyDescent="0.2"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</row>
    <row r="1408" spans="3:25" x14ac:dyDescent="0.2"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</row>
    <row r="1409" spans="3:25" x14ac:dyDescent="0.2"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</row>
    <row r="1410" spans="3:25" x14ac:dyDescent="0.2"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</row>
    <row r="1411" spans="3:25" x14ac:dyDescent="0.2"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</row>
    <row r="1412" spans="3:25" x14ac:dyDescent="0.2"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</row>
    <row r="1413" spans="3:25" x14ac:dyDescent="0.2"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</row>
    <row r="1414" spans="3:25" x14ac:dyDescent="0.2"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</row>
    <row r="1415" spans="3:25" x14ac:dyDescent="0.2"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</row>
    <row r="1416" spans="3:25" x14ac:dyDescent="0.2"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</row>
    <row r="1417" spans="3:25" x14ac:dyDescent="0.2"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</row>
    <row r="1418" spans="3:25" x14ac:dyDescent="0.2"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</row>
    <row r="1419" spans="3:25" x14ac:dyDescent="0.2"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</row>
    <row r="1420" spans="3:25" x14ac:dyDescent="0.2"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</row>
    <row r="1421" spans="3:25" x14ac:dyDescent="0.2"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</row>
    <row r="1422" spans="3:25" x14ac:dyDescent="0.2"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</row>
    <row r="1423" spans="3:25" x14ac:dyDescent="0.2"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</row>
    <row r="1424" spans="3:25" x14ac:dyDescent="0.2"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</row>
    <row r="1425" spans="3:25" x14ac:dyDescent="0.2"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</row>
    <row r="1426" spans="3:25" x14ac:dyDescent="0.2"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</row>
    <row r="1427" spans="3:25" x14ac:dyDescent="0.2"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</row>
    <row r="1428" spans="3:25" x14ac:dyDescent="0.2"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</row>
    <row r="1429" spans="3:25" x14ac:dyDescent="0.2"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</row>
    <row r="1430" spans="3:25" x14ac:dyDescent="0.2"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</row>
    <row r="1431" spans="3:25" x14ac:dyDescent="0.2"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</row>
    <row r="1432" spans="3:25" x14ac:dyDescent="0.2"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</row>
    <row r="1433" spans="3:25" x14ac:dyDescent="0.2"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</row>
    <row r="1434" spans="3:25" x14ac:dyDescent="0.2"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</row>
    <row r="1435" spans="3:25" x14ac:dyDescent="0.2"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</row>
    <row r="1436" spans="3:25" x14ac:dyDescent="0.2"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</row>
    <row r="1437" spans="3:25" x14ac:dyDescent="0.2"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</row>
    <row r="1438" spans="3:25" x14ac:dyDescent="0.2"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</row>
    <row r="1439" spans="3:25" x14ac:dyDescent="0.2"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</row>
    <row r="1440" spans="3:25" x14ac:dyDescent="0.2"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</row>
    <row r="1441" spans="3:25" x14ac:dyDescent="0.2"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</row>
    <row r="1442" spans="3:25" x14ac:dyDescent="0.2"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</row>
    <row r="1443" spans="3:25" x14ac:dyDescent="0.2"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</row>
    <row r="1444" spans="3:25" x14ac:dyDescent="0.2"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</row>
    <row r="1445" spans="3:25" x14ac:dyDescent="0.2"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</row>
    <row r="1446" spans="3:25" x14ac:dyDescent="0.2"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</row>
    <row r="1447" spans="3:25" x14ac:dyDescent="0.2"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</row>
    <row r="1448" spans="3:25" x14ac:dyDescent="0.2"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</row>
    <row r="1449" spans="3:25" x14ac:dyDescent="0.2"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</row>
    <row r="1450" spans="3:25" x14ac:dyDescent="0.2"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</row>
    <row r="1451" spans="3:25" x14ac:dyDescent="0.2"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</row>
    <row r="1452" spans="3:25" x14ac:dyDescent="0.2"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</row>
    <row r="1453" spans="3:25" x14ac:dyDescent="0.2"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</row>
    <row r="1454" spans="3:25" x14ac:dyDescent="0.2"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</row>
    <row r="1455" spans="3:25" x14ac:dyDescent="0.2"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</row>
    <row r="1456" spans="3:25" x14ac:dyDescent="0.2"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</row>
    <row r="1457" spans="3:25" x14ac:dyDescent="0.2"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</row>
    <row r="1458" spans="3:25" x14ac:dyDescent="0.2"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</row>
    <row r="1459" spans="3:25" x14ac:dyDescent="0.2"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</row>
    <row r="1460" spans="3:25" x14ac:dyDescent="0.2"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</row>
    <row r="1461" spans="3:25" x14ac:dyDescent="0.2"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</row>
    <row r="1462" spans="3:25" x14ac:dyDescent="0.2"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</row>
    <row r="1463" spans="3:25" x14ac:dyDescent="0.2"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</row>
    <row r="1464" spans="3:25" x14ac:dyDescent="0.2"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</row>
    <row r="1465" spans="3:25" x14ac:dyDescent="0.2"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</row>
    <row r="1466" spans="3:25" x14ac:dyDescent="0.2"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</row>
    <row r="1467" spans="3:25" x14ac:dyDescent="0.2"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</row>
    <row r="1468" spans="3:25" x14ac:dyDescent="0.2"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</row>
    <row r="1469" spans="3:25" x14ac:dyDescent="0.2"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</row>
    <row r="1470" spans="3:25" x14ac:dyDescent="0.2"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</row>
    <row r="1471" spans="3:25" x14ac:dyDescent="0.2"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</row>
    <row r="1472" spans="3:25" x14ac:dyDescent="0.2"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</row>
    <row r="1473" spans="3:25" x14ac:dyDescent="0.2"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</row>
    <row r="1474" spans="3:25" x14ac:dyDescent="0.2"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</row>
    <row r="1476" spans="3:25" x14ac:dyDescent="0.2"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</row>
  </sheetData>
  <autoFilter ref="Q967:R968"/>
  <sortState ref="Q968:R990">
    <sortCondition ref="Q968:Q990"/>
  </sortState>
  <dataConsolidate/>
  <conditionalFormatting sqref="B968:B990">
    <cfRule type="expression" dxfId="2" priority="2">
      <formula>H968&lt;75%</formula>
    </cfRule>
  </conditionalFormatting>
  <conditionalFormatting sqref="B1020:B1042">
    <cfRule type="expression" dxfId="1" priority="1">
      <formula>D1020&lt;75%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Y570"/>
  <sheetViews>
    <sheetView topLeftCell="A257" workbookViewId="0">
      <selection activeCell="D271" sqref="D271"/>
    </sheetView>
  </sheetViews>
  <sheetFormatPr defaultRowHeight="11.25" x14ac:dyDescent="0.2"/>
  <cols>
    <col min="1" max="1" width="10.5" bestFit="1" customWidth="1"/>
    <col min="2" max="2" width="20.5" bestFit="1" customWidth="1"/>
    <col min="3" max="3" width="18" bestFit="1" customWidth="1"/>
    <col min="4" max="4" width="15.83203125" bestFit="1" customWidth="1"/>
    <col min="5" max="8" width="16.83203125" bestFit="1" customWidth="1"/>
    <col min="9" max="9" width="18" bestFit="1" customWidth="1"/>
    <col min="10" max="10" width="16.83203125" bestFit="1" customWidth="1"/>
    <col min="11" max="11" width="13.33203125" bestFit="1" customWidth="1"/>
    <col min="12" max="12" width="14.33203125" bestFit="1" customWidth="1"/>
    <col min="13" max="14" width="15.83203125" bestFit="1" customWidth="1"/>
    <col min="15" max="15" width="16.83203125" bestFit="1" customWidth="1"/>
    <col min="16" max="16" width="18" bestFit="1" customWidth="1"/>
    <col min="17" max="17" width="15.83203125" bestFit="1" customWidth="1"/>
    <col min="18" max="18" width="12.1640625" bestFit="1" customWidth="1"/>
    <col min="19" max="22" width="15.83203125" bestFit="1" customWidth="1"/>
    <col min="23" max="23" width="16.83203125" bestFit="1" customWidth="1"/>
    <col min="24" max="24" width="13.33203125" bestFit="1" customWidth="1"/>
    <col min="25" max="25" width="15.83203125" bestFit="1" customWidth="1"/>
  </cols>
  <sheetData>
    <row r="1" spans="1:25" x14ac:dyDescent="0.2">
      <c r="A1" t="s">
        <v>53</v>
      </c>
      <c r="B1" s="19" t="s">
        <v>7</v>
      </c>
      <c r="C1" s="19" t="s">
        <v>8</v>
      </c>
      <c r="D1" s="19" t="s">
        <v>9</v>
      </c>
      <c r="E1" s="19" t="s">
        <v>10</v>
      </c>
      <c r="F1" s="19" t="s">
        <v>11</v>
      </c>
      <c r="G1" s="19" t="s">
        <v>12</v>
      </c>
      <c r="H1" s="19" t="s">
        <v>13</v>
      </c>
      <c r="I1" s="19" t="s">
        <v>14</v>
      </c>
      <c r="J1" s="19" t="s">
        <v>15</v>
      </c>
      <c r="K1" s="19" t="s">
        <v>16</v>
      </c>
      <c r="L1" s="19" t="s">
        <v>17</v>
      </c>
      <c r="M1" s="19" t="s">
        <v>18</v>
      </c>
      <c r="N1" s="19" t="s">
        <v>19</v>
      </c>
      <c r="O1" s="19" t="s">
        <v>20</v>
      </c>
      <c r="P1" s="19" t="s">
        <v>21</v>
      </c>
      <c r="Q1" s="19" t="s">
        <v>22</v>
      </c>
      <c r="R1" s="19" t="s">
        <v>23</v>
      </c>
      <c r="S1" s="19" t="s">
        <v>24</v>
      </c>
      <c r="T1" s="19" t="s">
        <v>25</v>
      </c>
      <c r="U1" s="19" t="s">
        <v>26</v>
      </c>
      <c r="V1" s="19" t="s">
        <v>27</v>
      </c>
      <c r="W1" s="19" t="s">
        <v>28</v>
      </c>
      <c r="X1" s="19" t="s">
        <v>29</v>
      </c>
      <c r="Y1" s="19" t="s">
        <v>30</v>
      </c>
    </row>
    <row r="2" spans="1:25" x14ac:dyDescent="0.2">
      <c r="A2" s="16">
        <f>'Portfolio Selection'!A2</f>
        <v>40893</v>
      </c>
      <c r="B2" s="4">
        <f>'^JKSE'!F2*'^JKSE'!J2</f>
        <v>934390800000</v>
      </c>
      <c r="C2" s="4">
        <f>AALI.JK!F2*AALI.JK!J2</f>
        <v>62642125000</v>
      </c>
      <c r="D2" s="4">
        <f>ABDA.JK!F2*ABDA.JK!J2</f>
        <v>0</v>
      </c>
      <c r="E2" s="4">
        <f>ACES.JK!F2*ACES.JK!J2</f>
        <v>3825000000</v>
      </c>
      <c r="F2" s="4">
        <f>ADES.JK!F2*ADES.JK!J2</f>
        <v>0</v>
      </c>
      <c r="G2" s="4">
        <f>ADHI.JK!F2*ADHI.JK!J2</f>
        <v>9166800000</v>
      </c>
      <c r="H2" s="4">
        <f>ADMF.JK!F2*ADMF.JK!J2</f>
        <v>138050000</v>
      </c>
      <c r="I2" s="4">
        <f>ADMG.JK!F2*ADMG.JK!J2</f>
        <v>244555000</v>
      </c>
      <c r="J2" s="4">
        <f>AGRO.JK!F2*AGRO.JK!J2</f>
        <v>7965000</v>
      </c>
      <c r="K2" s="4">
        <f>AHAP.JK!F2*AHAP.JK!J2</f>
        <v>800000</v>
      </c>
      <c r="L2" s="4">
        <f>AIMS.JK!F2*AIMS.JK!J2</f>
        <v>0</v>
      </c>
      <c r="M2" s="4">
        <f>AISA.JK!F2*AISA.JK!J2</f>
        <v>523600000</v>
      </c>
      <c r="N2" s="4">
        <f>AKKU.JK!F2*AKKU.JK!J2</f>
        <v>0</v>
      </c>
      <c r="O2" s="4">
        <f>AKPI.JK!F2*AKPI.JK!J2</f>
        <v>0</v>
      </c>
      <c r="P2" s="4">
        <f>KLBF.JK!F2*KLBF.JK!J2</f>
        <v>113963850000</v>
      </c>
      <c r="Q2" s="4">
        <f>KOIN.JK!F2*KOIN.JK!J2</f>
        <v>0</v>
      </c>
      <c r="R2" s="4">
        <f>KONI.JK!F2*KONI.JK!J2</f>
        <v>0</v>
      </c>
      <c r="S2" s="4">
        <f>KPIG.JK!F2*KPIG.JK!J2</f>
        <v>518700000</v>
      </c>
      <c r="T2" s="4">
        <f>KREN.JK!F2*KREN.JK!J2</f>
        <v>887855000</v>
      </c>
      <c r="U2" s="4">
        <f>LAMI.JK!F2*LAMI.JK!J2</f>
        <v>0</v>
      </c>
      <c r="V2" s="4">
        <f>LAPD.JK!F2*LAPD.JK!J2</f>
        <v>0</v>
      </c>
      <c r="W2" s="4">
        <f>LCGP.JK!F2*LCGP.JK!J2</f>
        <v>0</v>
      </c>
      <c r="X2" s="4">
        <f>LION.JK!F2*LION.JK!J2</f>
        <v>0</v>
      </c>
      <c r="Y2" s="4">
        <f>LMAS.JK!F2*LMAS.JK!J2</f>
        <v>0</v>
      </c>
    </row>
    <row r="3" spans="1:25" x14ac:dyDescent="0.2">
      <c r="A3" s="16">
        <f>'Portfolio Selection'!A3</f>
        <v>40892</v>
      </c>
      <c r="B3" s="4">
        <f>'^JKSE'!F3*'^JKSE'!J3</f>
        <v>1708600320000</v>
      </c>
      <c r="C3" s="4">
        <f>AALI.JK!F3*AALI.JK!J3</f>
        <v>50163750000</v>
      </c>
      <c r="D3" s="4">
        <f>ABDA.JK!F3*ABDA.JK!J3</f>
        <v>0</v>
      </c>
      <c r="E3" s="4">
        <f>ACES.JK!F3*ACES.JK!J3</f>
        <v>8644500000</v>
      </c>
      <c r="F3" s="4">
        <f>ADES.JK!F3*ADES.JK!J3</f>
        <v>0</v>
      </c>
      <c r="G3" s="4">
        <f>ADHI.JK!F3*ADHI.JK!J3</f>
        <v>6101040000</v>
      </c>
      <c r="H3" s="4">
        <f>ADMF.JK!F3*ADMF.JK!J3</f>
        <v>31375000</v>
      </c>
      <c r="I3" s="4">
        <f>ADMG.JK!F3*ADMG.JK!J3</f>
        <v>77290000</v>
      </c>
      <c r="J3" s="4">
        <f>AGRO.JK!F3*AGRO.JK!J3</f>
        <v>219298000</v>
      </c>
      <c r="K3" s="4">
        <f>AHAP.JK!F3*AHAP.JK!J3</f>
        <v>0</v>
      </c>
      <c r="L3" s="4">
        <f>AIMS.JK!F3*AIMS.JK!J3</f>
        <v>0</v>
      </c>
      <c r="M3" s="4">
        <f>AISA.JK!F3*AISA.JK!J3</f>
        <v>670480000</v>
      </c>
      <c r="N3" s="4">
        <f>AKKU.JK!F3*AKKU.JK!J3</f>
        <v>0</v>
      </c>
      <c r="O3" s="4">
        <f>AKPI.JK!F3*AKPI.JK!J3</f>
        <v>0</v>
      </c>
      <c r="P3" s="4">
        <f>KLBF.JK!F3*KLBF.JK!J3</f>
        <v>30454875000</v>
      </c>
      <c r="Q3" s="4">
        <f>KOIN.JK!F3*KOIN.JK!J3</f>
        <v>17800000</v>
      </c>
      <c r="R3" s="4">
        <f>KONI.JK!F3*KONI.JK!J3</f>
        <v>0</v>
      </c>
      <c r="S3" s="4">
        <f>KPIG.JK!F3*KPIG.JK!J3</f>
        <v>63050000</v>
      </c>
      <c r="T3" s="4">
        <f>KREN.JK!F3*KREN.JK!J3</f>
        <v>1486385000</v>
      </c>
      <c r="U3" s="4">
        <f>LAMI.JK!F3*LAMI.JK!J3</f>
        <v>0</v>
      </c>
      <c r="V3" s="4">
        <f>LAPD.JK!F3*LAPD.JK!J3</f>
        <v>0</v>
      </c>
      <c r="W3" s="4">
        <f>LCGP.JK!F3*LCGP.JK!J3</f>
        <v>0</v>
      </c>
      <c r="X3" s="4">
        <f>LION.JK!F3*LION.JK!J3</f>
        <v>0</v>
      </c>
      <c r="Y3" s="4">
        <f>LMAS.JK!F3*LMAS.JK!J3</f>
        <v>0</v>
      </c>
    </row>
    <row r="4" spans="1:25" x14ac:dyDescent="0.2">
      <c r="A4" s="16">
        <f>'Portfolio Selection'!A4</f>
        <v>40891</v>
      </c>
      <c r="B4" s="4">
        <f>'^JKSE'!F4*'^JKSE'!J4</f>
        <v>1506466800000</v>
      </c>
      <c r="C4" s="4">
        <f>AALI.JK!F4*AALI.JK!J4</f>
        <v>57887375000</v>
      </c>
      <c r="D4" s="4">
        <f>ABDA.JK!F4*ABDA.JK!J4</f>
        <v>0</v>
      </c>
      <c r="E4" s="4">
        <f>ACES.JK!F4*ACES.JK!J4</f>
        <v>93712500</v>
      </c>
      <c r="F4" s="4">
        <f>ADES.JK!F4*ADES.JK!J4</f>
        <v>21400000</v>
      </c>
      <c r="G4" s="4">
        <f>ADHI.JK!F4*ADHI.JK!J4</f>
        <v>5418000000</v>
      </c>
      <c r="H4" s="4">
        <f>ADMF.JK!F4*ADMF.JK!J4</f>
        <v>12550000</v>
      </c>
      <c r="I4" s="4">
        <f>ADMG.JK!F4*ADMG.JK!J4</f>
        <v>381435000</v>
      </c>
      <c r="J4" s="4">
        <f>AGRO.JK!F4*AGRO.JK!J4</f>
        <v>316718500</v>
      </c>
      <c r="K4" s="4">
        <f>AHAP.JK!F4*AHAP.JK!J4</f>
        <v>800000</v>
      </c>
      <c r="L4" s="4">
        <f>AIMS.JK!F4*AIMS.JK!J4</f>
        <v>0</v>
      </c>
      <c r="M4" s="4">
        <f>AISA.JK!F4*AISA.JK!J4</f>
        <v>1099900000</v>
      </c>
      <c r="N4" s="4">
        <f>AKKU.JK!F4*AKKU.JK!J4</f>
        <v>0</v>
      </c>
      <c r="O4" s="4">
        <f>AKPI.JK!F4*AKPI.JK!J4</f>
        <v>0</v>
      </c>
      <c r="P4" s="4">
        <f>KLBF.JK!F4*KLBF.JK!J4</f>
        <v>114553800000</v>
      </c>
      <c r="Q4" s="4">
        <f>KOIN.JK!F4*KOIN.JK!J4</f>
        <v>2670000</v>
      </c>
      <c r="R4" s="4">
        <f>KONI.JK!F4*KONI.JK!J4</f>
        <v>0</v>
      </c>
      <c r="S4" s="4">
        <f>KPIG.JK!F4*KPIG.JK!J4</f>
        <v>174850000</v>
      </c>
      <c r="T4" s="4">
        <f>KREN.JK!F4*KREN.JK!J4</f>
        <v>1439880000</v>
      </c>
      <c r="U4" s="4">
        <f>LAMI.JK!F4*LAMI.JK!J4</f>
        <v>0</v>
      </c>
      <c r="V4" s="4">
        <f>LAPD.JK!F4*LAPD.JK!J4</f>
        <v>0</v>
      </c>
      <c r="W4" s="4">
        <f>LCGP.JK!F4*LCGP.JK!J4</f>
        <v>500000</v>
      </c>
      <c r="X4" s="4">
        <f>LION.JK!F4*LION.JK!J4</f>
        <v>0</v>
      </c>
      <c r="Y4" s="4">
        <f>LMAS.JK!F4*LMAS.JK!J4</f>
        <v>25000</v>
      </c>
    </row>
    <row r="5" spans="1:25" x14ac:dyDescent="0.2">
      <c r="A5" s="16">
        <f>'Portfolio Selection'!A5</f>
        <v>40890</v>
      </c>
      <c r="B5" s="4">
        <f>'^JKSE'!F5*'^JKSE'!J5</f>
        <v>499613040000</v>
      </c>
      <c r="C5" s="4">
        <f>AALI.JK!F5*AALI.JK!J5</f>
        <v>67806375000</v>
      </c>
      <c r="D5" s="4">
        <f>ABDA.JK!F5*ABDA.JK!J5</f>
        <v>0</v>
      </c>
      <c r="E5" s="4">
        <f>ACES.JK!F5*ACES.JK!J5</f>
        <v>0</v>
      </c>
      <c r="F5" s="4">
        <f>ADES.JK!F5*ADES.JK!J5</f>
        <v>26750000</v>
      </c>
      <c r="G5" s="4">
        <f>ADHI.JK!F5*ADHI.JK!J5</f>
        <v>1368960000</v>
      </c>
      <c r="H5" s="4">
        <f>ADMF.JK!F5*ADMF.JK!J5</f>
        <v>0</v>
      </c>
      <c r="I5" s="4">
        <f>ADMG.JK!F5*ADMG.JK!J5</f>
        <v>0</v>
      </c>
      <c r="J5" s="4">
        <f>AGRO.JK!F5*AGRO.JK!J5</f>
        <v>475800000</v>
      </c>
      <c r="K5" s="4">
        <f>AHAP.JK!F5*AHAP.JK!J5</f>
        <v>0</v>
      </c>
      <c r="L5" s="4">
        <f>AIMS.JK!F5*AIMS.JK!J5</f>
        <v>0</v>
      </c>
      <c r="M5" s="4">
        <f>AISA.JK!F5*AISA.JK!J5</f>
        <v>360400000</v>
      </c>
      <c r="N5" s="4">
        <f>AKKU.JK!F5*AKKU.JK!J5</f>
        <v>0</v>
      </c>
      <c r="O5" s="4">
        <f>AKPI.JK!F5*AKPI.JK!J5</f>
        <v>0</v>
      </c>
      <c r="P5" s="4">
        <f>KLBF.JK!F5*KLBF.JK!J5</f>
        <v>40854900000</v>
      </c>
      <c r="Q5" s="4">
        <f>KOIN.JK!F5*KOIN.JK!J5</f>
        <v>0</v>
      </c>
      <c r="R5" s="4">
        <f>KONI.JK!F5*KONI.JK!J5</f>
        <v>0</v>
      </c>
      <c r="S5" s="4">
        <f>KPIG.JK!F5*KPIG.JK!J5</f>
        <v>239850000</v>
      </c>
      <c r="T5" s="4">
        <f>KREN.JK!F5*KREN.JK!J5</f>
        <v>890695000</v>
      </c>
      <c r="U5" s="4">
        <f>LAMI.JK!F5*LAMI.JK!J5</f>
        <v>0</v>
      </c>
      <c r="V5" s="4">
        <f>LAPD.JK!F5*LAPD.JK!J5</f>
        <v>5000000</v>
      </c>
      <c r="W5" s="4">
        <f>LCGP.JK!F5*LCGP.JK!J5</f>
        <v>0</v>
      </c>
      <c r="X5" s="4">
        <f>LION.JK!F5*LION.JK!J5</f>
        <v>0</v>
      </c>
      <c r="Y5" s="4">
        <f>LMAS.JK!F5*LMAS.JK!J5</f>
        <v>0</v>
      </c>
    </row>
    <row r="6" spans="1:25" x14ac:dyDescent="0.2">
      <c r="A6" s="16">
        <f>'Portfolio Selection'!A6</f>
        <v>40889</v>
      </c>
      <c r="B6" s="4">
        <f>'^JKSE'!F6*'^JKSE'!J6</f>
        <v>5682621600000</v>
      </c>
      <c r="C6" s="4">
        <f>AALI.JK!F6*AALI.JK!J6</f>
        <v>51016875000</v>
      </c>
      <c r="D6" s="4">
        <f>ABDA.JK!F6*ABDA.JK!J6</f>
        <v>0</v>
      </c>
      <c r="E6" s="4">
        <f>ACES.JK!F6*ACES.JK!J6</f>
        <v>15430050000</v>
      </c>
      <c r="F6" s="4">
        <f>ADES.JK!F6*ADES.JK!J6</f>
        <v>0</v>
      </c>
      <c r="G6" s="4">
        <f>ADHI.JK!F6*ADHI.JK!J6</f>
        <v>2984880000</v>
      </c>
      <c r="H6" s="4">
        <f>ADMF.JK!F6*ADMF.JK!J6</f>
        <v>0</v>
      </c>
      <c r="I6" s="4">
        <f>ADMG.JK!F6*ADMG.JK!J6</f>
        <v>97350000</v>
      </c>
      <c r="J6" s="4">
        <f>AGRO.JK!F6*AGRO.JK!J6</f>
        <v>571920000</v>
      </c>
      <c r="K6" s="4">
        <f>AHAP.JK!F6*AHAP.JK!J6</f>
        <v>0</v>
      </c>
      <c r="L6" s="4">
        <f>AIMS.JK!F6*AIMS.JK!J6</f>
        <v>0</v>
      </c>
      <c r="M6" s="4">
        <f>AISA.JK!F6*AISA.JK!J6</f>
        <v>1037000000</v>
      </c>
      <c r="N6" s="4">
        <f>AKKU.JK!F6*AKKU.JK!J6</f>
        <v>0</v>
      </c>
      <c r="O6" s="4">
        <f>AKPI.JK!F6*AKPI.JK!J6</f>
        <v>0</v>
      </c>
      <c r="P6" s="4">
        <f>KLBF.JK!F6*KLBF.JK!J6</f>
        <v>274397475000</v>
      </c>
      <c r="Q6" s="4">
        <f>KOIN.JK!F6*KOIN.JK!J6</f>
        <v>0</v>
      </c>
      <c r="R6" s="4">
        <f>KONI.JK!F6*KONI.JK!J6</f>
        <v>0</v>
      </c>
      <c r="S6" s="4">
        <f>KPIG.JK!F6*KPIG.JK!J6</f>
        <v>43875000</v>
      </c>
      <c r="T6" s="4">
        <f>KREN.JK!F6*KREN.JK!J6</f>
        <v>800170000</v>
      </c>
      <c r="U6" s="4">
        <f>LAMI.JK!F6*LAMI.JK!J6</f>
        <v>0</v>
      </c>
      <c r="V6" s="4">
        <f>LAPD.JK!F6*LAPD.JK!J6</f>
        <v>1000000</v>
      </c>
      <c r="W6" s="4">
        <f>LCGP.JK!F6*LCGP.JK!J6</f>
        <v>500000</v>
      </c>
      <c r="X6" s="4">
        <f>LION.JK!F6*LION.JK!J6</f>
        <v>0</v>
      </c>
      <c r="Y6" s="4">
        <f>LMAS.JK!F6*LMAS.JK!J6</f>
        <v>0</v>
      </c>
    </row>
    <row r="7" spans="1:25" x14ac:dyDescent="0.2">
      <c r="A7" s="16">
        <f>'Portfolio Selection'!A7</f>
        <v>40886</v>
      </c>
      <c r="B7" s="4">
        <f>'^JKSE'!F7*'^JKSE'!J7</f>
        <v>4004532000000</v>
      </c>
      <c r="C7" s="4">
        <f>AALI.JK!F7*AALI.JK!J7</f>
        <v>38959375000</v>
      </c>
      <c r="D7" s="4">
        <f>ABDA.JK!F7*ABDA.JK!J7</f>
        <v>0</v>
      </c>
      <c r="E7" s="4">
        <f>ACES.JK!F7*ACES.JK!J7</f>
        <v>9562500000</v>
      </c>
      <c r="F7" s="4">
        <f>ADES.JK!F7*ADES.JK!J7</f>
        <v>116095000</v>
      </c>
      <c r="G7" s="4">
        <f>ADHI.JK!F7*ADHI.JK!J7</f>
        <v>1259040000</v>
      </c>
      <c r="H7" s="4">
        <f>ADMF.JK!F7*ADMF.JK!J7</f>
        <v>0</v>
      </c>
      <c r="I7" s="4">
        <f>ADMG.JK!F7*ADMG.JK!J7</f>
        <v>67850000</v>
      </c>
      <c r="J7" s="4">
        <f>AGRO.JK!F7*AGRO.JK!J7</f>
        <v>228750500</v>
      </c>
      <c r="K7" s="4">
        <f>AHAP.JK!F7*AHAP.JK!J7</f>
        <v>0</v>
      </c>
      <c r="L7" s="4">
        <f>AIMS.JK!F7*AIMS.JK!J7</f>
        <v>0</v>
      </c>
      <c r="M7" s="4">
        <f>AISA.JK!F7*AISA.JK!J7</f>
        <v>348500000</v>
      </c>
      <c r="N7" s="4">
        <f>AKKU.JK!F7*AKKU.JK!J7</f>
        <v>0</v>
      </c>
      <c r="O7" s="4">
        <f>AKPI.JK!F7*AKPI.JK!J7</f>
        <v>0</v>
      </c>
      <c r="P7" s="4">
        <f>KLBF.JK!F7*KLBF.JK!J7</f>
        <v>179239575000</v>
      </c>
      <c r="Q7" s="4">
        <f>KOIN.JK!F7*KOIN.JK!J7</f>
        <v>8900000</v>
      </c>
      <c r="R7" s="4">
        <f>KONI.JK!F7*KONI.JK!J7</f>
        <v>0</v>
      </c>
      <c r="S7" s="4">
        <f>KPIG.JK!F7*KPIG.JK!J7</f>
        <v>976950000</v>
      </c>
      <c r="T7" s="4">
        <f>KREN.JK!F7*KREN.JK!J7</f>
        <v>433810000</v>
      </c>
      <c r="U7" s="4">
        <f>LAMI.JK!F7*LAMI.JK!J7</f>
        <v>0</v>
      </c>
      <c r="V7" s="4">
        <f>LAPD.JK!F7*LAPD.JK!J7</f>
        <v>8160000</v>
      </c>
      <c r="W7" s="4">
        <f>LCGP.JK!F7*LCGP.JK!J7</f>
        <v>0</v>
      </c>
      <c r="X7" s="4">
        <f>LION.JK!F7*LION.JK!J7</f>
        <v>0</v>
      </c>
      <c r="Y7" s="4">
        <f>LMAS.JK!F7*LMAS.JK!J7</f>
        <v>0</v>
      </c>
    </row>
    <row r="8" spans="1:25" x14ac:dyDescent="0.2">
      <c r="A8" s="16">
        <f>'Portfolio Selection'!A8</f>
        <v>40885</v>
      </c>
      <c r="B8" s="4">
        <f>'^JKSE'!F8*'^JKSE'!J8</f>
        <v>480543840000</v>
      </c>
      <c r="C8" s="4">
        <f>AALI.JK!F8*AALI.JK!J8</f>
        <v>25616500000</v>
      </c>
      <c r="D8" s="4">
        <f>ABDA.JK!F8*ABDA.JK!J8</f>
        <v>0</v>
      </c>
      <c r="E8" s="4">
        <f>ACES.JK!F8*ACES.JK!J8</f>
        <v>5737500</v>
      </c>
      <c r="F8" s="4">
        <f>ADES.JK!F8*ADES.JK!J8</f>
        <v>43870000</v>
      </c>
      <c r="G8" s="4">
        <f>ADHI.JK!F8*ADHI.JK!J8</f>
        <v>1057680000</v>
      </c>
      <c r="H8" s="4">
        <f>ADMF.JK!F8*ADMF.JK!J8</f>
        <v>0</v>
      </c>
      <c r="I8" s="4">
        <f>ADMG.JK!F8*ADMG.JK!J8</f>
        <v>94990000</v>
      </c>
      <c r="J8" s="4">
        <f>AGRO.JK!F8*AGRO.JK!J8</f>
        <v>403595500</v>
      </c>
      <c r="K8" s="4">
        <f>AHAP.JK!F8*AHAP.JK!J8</f>
        <v>2000000</v>
      </c>
      <c r="L8" s="4">
        <f>AIMS.JK!F8*AIMS.JK!J8</f>
        <v>0</v>
      </c>
      <c r="M8" s="4">
        <f>AISA.JK!F8*AISA.JK!J8</f>
        <v>1656480000</v>
      </c>
      <c r="N8" s="4">
        <f>AKKU.JK!F8*AKKU.JK!J8</f>
        <v>0</v>
      </c>
      <c r="O8" s="4">
        <f>AKPI.JK!F8*AKPI.JK!J8</f>
        <v>0</v>
      </c>
      <c r="P8" s="4">
        <f>KLBF.JK!F8*KLBF.JK!J8</f>
        <v>88200975000</v>
      </c>
      <c r="Q8" s="4">
        <f>KOIN.JK!F8*KOIN.JK!J8</f>
        <v>0</v>
      </c>
      <c r="R8" s="4">
        <f>KONI.JK!F8*KONI.JK!J8</f>
        <v>0</v>
      </c>
      <c r="S8" s="4">
        <f>KPIG.JK!F8*KPIG.JK!J8</f>
        <v>495300000</v>
      </c>
      <c r="T8" s="4">
        <f>KREN.JK!F8*KREN.JK!J8</f>
        <v>860875000</v>
      </c>
      <c r="U8" s="4">
        <f>LAMI.JK!F8*LAMI.JK!J8</f>
        <v>0</v>
      </c>
      <c r="V8" s="4">
        <f>LAPD.JK!F8*LAPD.JK!J8</f>
        <v>0</v>
      </c>
      <c r="W8" s="4">
        <f>LCGP.JK!F8*LCGP.JK!J8</f>
        <v>0</v>
      </c>
      <c r="X8" s="4">
        <f>LION.JK!F8*LION.JK!J8</f>
        <v>0</v>
      </c>
      <c r="Y8" s="4">
        <f>LMAS.JK!F8*LMAS.JK!J8</f>
        <v>0</v>
      </c>
    </row>
    <row r="9" spans="1:25" x14ac:dyDescent="0.2">
      <c r="A9" s="16">
        <f>'Portfolio Selection'!A9</f>
        <v>40884</v>
      </c>
      <c r="B9" s="4">
        <f>'^JKSE'!F9*'^JKSE'!J9</f>
        <v>1140338160000</v>
      </c>
      <c r="C9" s="4">
        <f>AALI.JK!F9*AALI.JK!J9</f>
        <v>67715375000</v>
      </c>
      <c r="D9" s="4">
        <f>ABDA.JK!F9*ABDA.JK!J9</f>
        <v>0</v>
      </c>
      <c r="E9" s="4">
        <f>ACES.JK!F9*ACES.JK!J9</f>
        <v>12283987500</v>
      </c>
      <c r="F9" s="4">
        <f>ADES.JK!F9*ADES.JK!J9</f>
        <v>2140000</v>
      </c>
      <c r="G9" s="4">
        <f>ADHI.JK!F9*ADHI.JK!J9</f>
        <v>816000000</v>
      </c>
      <c r="H9" s="4">
        <f>ADMF.JK!F9*ADMF.JK!J9</f>
        <v>0</v>
      </c>
      <c r="I9" s="4">
        <f>ADMG.JK!F9*ADMG.JK!J9</f>
        <v>126850000</v>
      </c>
      <c r="J9" s="4">
        <f>AGRO.JK!F9*AGRO.JK!J9</f>
        <v>647592000</v>
      </c>
      <c r="K9" s="4">
        <f>AHAP.JK!F9*AHAP.JK!J9</f>
        <v>80000</v>
      </c>
      <c r="L9" s="4">
        <f>AIMS.JK!F9*AIMS.JK!J9</f>
        <v>0</v>
      </c>
      <c r="M9" s="4">
        <f>AISA.JK!F9*AISA.JK!J9</f>
        <v>1279760000</v>
      </c>
      <c r="N9" s="4">
        <f>AKKU.JK!F9*AKKU.JK!J9</f>
        <v>0</v>
      </c>
      <c r="O9" s="4">
        <f>AKPI.JK!F9*AKPI.JK!J9</f>
        <v>0</v>
      </c>
      <c r="P9" s="4">
        <f>KLBF.JK!F9*KLBF.JK!J9</f>
        <v>55205175000</v>
      </c>
      <c r="Q9" s="4">
        <f>KOIN.JK!F9*KOIN.JK!J9</f>
        <v>44500000</v>
      </c>
      <c r="R9" s="4">
        <f>KONI.JK!F9*KONI.JK!J9</f>
        <v>0</v>
      </c>
      <c r="S9" s="4">
        <f>KPIG.JK!F9*KPIG.JK!J9</f>
        <v>50050000</v>
      </c>
      <c r="T9" s="4">
        <f>KREN.JK!F9*KREN.JK!J9</f>
        <v>271575000</v>
      </c>
      <c r="U9" s="4">
        <f>LAMI.JK!F9*LAMI.JK!J9</f>
        <v>0</v>
      </c>
      <c r="V9" s="4">
        <f>LAPD.JK!F9*LAPD.JK!J9</f>
        <v>0</v>
      </c>
      <c r="W9" s="4">
        <f>LCGP.JK!F9*LCGP.JK!J9</f>
        <v>0</v>
      </c>
      <c r="X9" s="4">
        <f>LION.JK!F9*LION.JK!J9</f>
        <v>0</v>
      </c>
      <c r="Y9" s="4">
        <f>LMAS.JK!F9*LMAS.JK!J9</f>
        <v>0</v>
      </c>
    </row>
    <row r="10" spans="1:25" x14ac:dyDescent="0.2">
      <c r="A10" s="16">
        <f>'Portfolio Selection'!A10</f>
        <v>40883</v>
      </c>
      <c r="B10" s="4">
        <f>'^JKSE'!F10*'^JKSE'!J10</f>
        <v>329290378056</v>
      </c>
      <c r="C10" s="4">
        <f>AALI.JK!F10*AALI.JK!J10</f>
        <v>35137375000</v>
      </c>
      <c r="D10" s="4">
        <f>ABDA.JK!F10*ABDA.JK!J10</f>
        <v>0</v>
      </c>
      <c r="E10" s="4">
        <f>ACES.JK!F10*ACES.JK!J10</f>
        <v>6885000000</v>
      </c>
      <c r="F10" s="4">
        <f>ADES.JK!F10*ADES.JK!J10</f>
        <v>1070000</v>
      </c>
      <c r="G10" s="4">
        <f>ADHI.JK!F10*ADHI.JK!J10</f>
        <v>2785440000</v>
      </c>
      <c r="H10" s="4">
        <f>ADMF.JK!F10*ADMF.JK!J10</f>
        <v>12550000</v>
      </c>
      <c r="I10" s="4">
        <f>ADMG.JK!F10*ADMG.JK!J10</f>
        <v>404150000</v>
      </c>
      <c r="J10" s="4">
        <f>AGRO.JK!F10*AGRO.JK!J10</f>
        <v>205260000</v>
      </c>
      <c r="K10" s="4">
        <f>AHAP.JK!F10*AHAP.JK!J10</f>
        <v>0</v>
      </c>
      <c r="L10" s="4">
        <f>AIMS.JK!F10*AIMS.JK!J10</f>
        <v>0</v>
      </c>
      <c r="M10" s="4">
        <f>AISA.JK!F10*AISA.JK!J10</f>
        <v>243780000</v>
      </c>
      <c r="N10" s="4">
        <f>AKKU.JK!F10*AKKU.JK!J10</f>
        <v>0</v>
      </c>
      <c r="O10" s="4">
        <f>AKPI.JK!F10*AKPI.JK!J10</f>
        <v>0</v>
      </c>
      <c r="P10" s="4">
        <f>KLBF.JK!F10*KLBF.JK!J10</f>
        <v>72210225000</v>
      </c>
      <c r="Q10" s="4">
        <f>KOIN.JK!F10*KOIN.JK!J10</f>
        <v>0</v>
      </c>
      <c r="R10" s="4">
        <f>KONI.JK!F10*KONI.JK!J10</f>
        <v>0</v>
      </c>
      <c r="S10" s="4">
        <f>KPIG.JK!F10*KPIG.JK!J10</f>
        <v>226525000</v>
      </c>
      <c r="T10" s="4">
        <f>KREN.JK!F10*KREN.JK!J10</f>
        <v>755085000</v>
      </c>
      <c r="U10" s="4">
        <f>LAMI.JK!F10*LAMI.JK!J10</f>
        <v>0</v>
      </c>
      <c r="V10" s="4">
        <f>LAPD.JK!F10*LAPD.JK!J10</f>
        <v>19782500</v>
      </c>
      <c r="W10" s="4">
        <f>LCGP.JK!F10*LCGP.JK!J10</f>
        <v>0</v>
      </c>
      <c r="X10" s="4">
        <f>LION.JK!F10*LION.JK!J10</f>
        <v>0</v>
      </c>
      <c r="Y10" s="4">
        <f>LMAS.JK!F10*LMAS.JK!J10</f>
        <v>0</v>
      </c>
    </row>
    <row r="11" spans="1:25" x14ac:dyDescent="0.2">
      <c r="A11" s="16">
        <f>'Portfolio Selection'!A11</f>
        <v>40882</v>
      </c>
      <c r="B11" s="4">
        <f>'^JKSE'!F11*'^JKSE'!J11</f>
        <v>743698800000</v>
      </c>
      <c r="C11" s="4">
        <f>AALI.JK!F11*AALI.JK!J11</f>
        <v>35649250000</v>
      </c>
      <c r="D11" s="4">
        <f>ABDA.JK!F11*ABDA.JK!J11</f>
        <v>0</v>
      </c>
      <c r="E11" s="4">
        <f>ACES.JK!F11*ACES.JK!J11</f>
        <v>9562500</v>
      </c>
      <c r="F11" s="4">
        <f>ADES.JK!F11*ADES.JK!J11</f>
        <v>0</v>
      </c>
      <c r="G11" s="4">
        <f>ADHI.JK!F11*ADHI.JK!J11</f>
        <v>769200000</v>
      </c>
      <c r="H11" s="4">
        <f>ADMF.JK!F11*ADMF.JK!J11</f>
        <v>0</v>
      </c>
      <c r="I11" s="4">
        <f>ADMG.JK!F11*ADMG.JK!J11</f>
        <v>59295000</v>
      </c>
      <c r="J11" s="4">
        <f>AGRO.JK!F11*AGRO.JK!J11</f>
        <v>718256000</v>
      </c>
      <c r="K11" s="4">
        <f>AHAP.JK!F11*AHAP.JK!J11</f>
        <v>0</v>
      </c>
      <c r="L11" s="4">
        <f>AIMS.JK!F11*AIMS.JK!J11</f>
        <v>0</v>
      </c>
      <c r="M11" s="4">
        <f>AISA.JK!F11*AISA.JK!J11</f>
        <v>1209040000</v>
      </c>
      <c r="N11" s="4">
        <f>AKKU.JK!F11*AKKU.JK!J11</f>
        <v>0</v>
      </c>
      <c r="O11" s="4">
        <f>AKPI.JK!F11*AKPI.JK!J11</f>
        <v>0</v>
      </c>
      <c r="P11" s="4">
        <f>KLBF.JK!F11*KLBF.JK!J11</f>
        <v>17441475000</v>
      </c>
      <c r="Q11" s="4">
        <f>KOIN.JK!F11*KOIN.JK!J11</f>
        <v>0</v>
      </c>
      <c r="R11" s="4">
        <f>KONI.JK!F11*KONI.JK!J11</f>
        <v>0</v>
      </c>
      <c r="S11" s="4">
        <f>KPIG.JK!F11*KPIG.JK!J11</f>
        <v>226200000</v>
      </c>
      <c r="T11" s="4">
        <f>KREN.JK!F11*KREN.JK!J11</f>
        <v>450495000</v>
      </c>
      <c r="U11" s="4">
        <f>LAMI.JK!F11*LAMI.JK!J11</f>
        <v>0</v>
      </c>
      <c r="V11" s="4">
        <f>LAPD.JK!F11*LAPD.JK!J11</f>
        <v>0</v>
      </c>
      <c r="W11" s="4">
        <f>LCGP.JK!F11*LCGP.JK!J11</f>
        <v>0</v>
      </c>
      <c r="X11" s="4">
        <f>LION.JK!F11*LION.JK!J11</f>
        <v>0</v>
      </c>
      <c r="Y11" s="4">
        <f>LMAS.JK!F11*LMAS.JK!J11</f>
        <v>0</v>
      </c>
    </row>
    <row r="12" spans="1:25" x14ac:dyDescent="0.2">
      <c r="A12" s="16">
        <f>'Portfolio Selection'!A12</f>
        <v>40879</v>
      </c>
      <c r="B12" s="4">
        <f>'^JKSE'!F12*'^JKSE'!J12</f>
        <v>526309920000</v>
      </c>
      <c r="C12" s="4">
        <f>AALI.JK!F12*AALI.JK!J12</f>
        <v>24717875000</v>
      </c>
      <c r="D12" s="4">
        <f>ABDA.JK!F12*ABDA.JK!J12</f>
        <v>0</v>
      </c>
      <c r="E12" s="4">
        <f>ACES.JK!F12*ACES.JK!J12</f>
        <v>6693750000</v>
      </c>
      <c r="F12" s="4">
        <f>ADES.JK!F12*ADES.JK!J12</f>
        <v>1000000</v>
      </c>
      <c r="G12" s="4">
        <f>ADHI.JK!F12*ADHI.JK!J12</f>
        <v>1270800000</v>
      </c>
      <c r="H12" s="4">
        <f>ADMF.JK!F12*ADMF.JK!J12</f>
        <v>671425000</v>
      </c>
      <c r="I12" s="4">
        <f>ADMG.JK!F12*ADMG.JK!J12</f>
        <v>39235000</v>
      </c>
      <c r="J12" s="4">
        <f>AGRO.JK!F12*AGRO.JK!J12</f>
        <v>1651636000</v>
      </c>
      <c r="K12" s="4">
        <f>AHAP.JK!F12*AHAP.JK!J12</f>
        <v>0</v>
      </c>
      <c r="L12" s="4">
        <f>AIMS.JK!F12*AIMS.JK!J12</f>
        <v>0</v>
      </c>
      <c r="M12" s="4">
        <f>AISA.JK!F12*AISA.JK!J12</f>
        <v>1133900000</v>
      </c>
      <c r="N12" s="4">
        <f>AKKU.JK!F12*AKKU.JK!J12</f>
        <v>0</v>
      </c>
      <c r="O12" s="4">
        <f>AKPI.JK!F12*AKPI.JK!J12</f>
        <v>0</v>
      </c>
      <c r="P12" s="4">
        <f>KLBF.JK!F12*KLBF.JK!J12</f>
        <v>42331500000</v>
      </c>
      <c r="Q12" s="4">
        <f>KOIN.JK!F12*KOIN.JK!J12</f>
        <v>1335000</v>
      </c>
      <c r="R12" s="4">
        <f>KONI.JK!F12*KONI.JK!J12</f>
        <v>0</v>
      </c>
      <c r="S12" s="4">
        <f>KPIG.JK!F12*KPIG.JK!J12</f>
        <v>56225000</v>
      </c>
      <c r="T12" s="4">
        <f>KREN.JK!F12*KREN.JK!J12</f>
        <v>198800000</v>
      </c>
      <c r="U12" s="4">
        <f>LAMI.JK!F12*LAMI.JK!J12</f>
        <v>0</v>
      </c>
      <c r="V12" s="4">
        <f>LAPD.JK!F12*LAPD.JK!J12</f>
        <v>33150000</v>
      </c>
      <c r="W12" s="4">
        <f>LCGP.JK!F12*LCGP.JK!J12</f>
        <v>0</v>
      </c>
      <c r="X12" s="4">
        <f>LION.JK!F12*LION.JK!J12</f>
        <v>0</v>
      </c>
      <c r="Y12" s="4">
        <f>LMAS.JK!F12*LMAS.JK!J12</f>
        <v>0</v>
      </c>
    </row>
    <row r="13" spans="1:25" x14ac:dyDescent="0.2">
      <c r="A13" s="16">
        <f>'Portfolio Selection'!A13</f>
        <v>40878</v>
      </c>
      <c r="B13" s="4">
        <f>'^JKSE'!F13*'^JKSE'!J13</f>
        <v>408080880000</v>
      </c>
      <c r="C13" s="4">
        <f>AALI.JK!F13*AALI.JK!J13</f>
        <v>7860125000</v>
      </c>
      <c r="D13" s="4">
        <f>ABDA.JK!F13*ABDA.JK!J13</f>
        <v>0</v>
      </c>
      <c r="E13" s="4">
        <f>ACES.JK!F13*ACES.JK!J13</f>
        <v>8416912500</v>
      </c>
      <c r="F13" s="4">
        <f>ADES.JK!F13*ADES.JK!J13</f>
        <v>45000000</v>
      </c>
      <c r="G13" s="4">
        <f>ADHI.JK!F13*ADHI.JK!J13</f>
        <v>543600000</v>
      </c>
      <c r="H13" s="4">
        <f>ADMF.JK!F13*ADMF.JK!J13</f>
        <v>0</v>
      </c>
      <c r="I13" s="4">
        <f>ADMG.JK!F13*ADMG.JK!J13</f>
        <v>129800000</v>
      </c>
      <c r="J13" s="4">
        <f>AGRO.JK!F13*AGRO.JK!J13</f>
        <v>307867000</v>
      </c>
      <c r="K13" s="4">
        <f>AHAP.JK!F13*AHAP.JK!J13</f>
        <v>0</v>
      </c>
      <c r="L13" s="4">
        <f>AIMS.JK!F13*AIMS.JK!J13</f>
        <v>0</v>
      </c>
      <c r="M13" s="4">
        <f>AISA.JK!F13*AISA.JK!J13</f>
        <v>459000000</v>
      </c>
      <c r="N13" s="4">
        <f>AKKU.JK!F13*AKKU.JK!J13</f>
        <v>0</v>
      </c>
      <c r="O13" s="4">
        <f>AKPI.JK!F13*AKPI.JK!J13</f>
        <v>0</v>
      </c>
      <c r="P13" s="4">
        <f>KLBF.JK!F13*KLBF.JK!J13</f>
        <v>101588700000</v>
      </c>
      <c r="Q13" s="4">
        <f>KOIN.JK!F13*KOIN.JK!J13</f>
        <v>0</v>
      </c>
      <c r="R13" s="4">
        <f>KONI.JK!F13*KONI.JK!J13</f>
        <v>0</v>
      </c>
      <c r="S13" s="4">
        <f>KPIG.JK!F13*KPIG.JK!J13</f>
        <v>990600000</v>
      </c>
      <c r="T13" s="4">
        <f>KREN.JK!F13*KREN.JK!J13</f>
        <v>162235000</v>
      </c>
      <c r="U13" s="4">
        <f>LAMI.JK!F13*LAMI.JK!J13</f>
        <v>0</v>
      </c>
      <c r="V13" s="4">
        <f>LAPD.JK!F13*LAPD.JK!J13</f>
        <v>19887500</v>
      </c>
      <c r="W13" s="4">
        <f>LCGP.JK!F13*LCGP.JK!J13</f>
        <v>0</v>
      </c>
      <c r="X13" s="4">
        <f>LION.JK!F13*LION.JK!J13</f>
        <v>0</v>
      </c>
      <c r="Y13" s="4">
        <f>LMAS.JK!F13*LMAS.JK!J13</f>
        <v>0</v>
      </c>
    </row>
    <row r="14" spans="1:25" x14ac:dyDescent="0.2">
      <c r="A14" s="16">
        <f>'Portfolio Selection'!A14</f>
        <v>40877</v>
      </c>
      <c r="B14" s="4">
        <f>'^JKSE'!F14*'^JKSE'!J14</f>
        <v>362954762352</v>
      </c>
      <c r="C14" s="4">
        <f>AALI.JK!F14*AALI.JK!J14</f>
        <v>19144125000</v>
      </c>
      <c r="D14" s="4">
        <f>ABDA.JK!F14*ABDA.JK!J14</f>
        <v>0</v>
      </c>
      <c r="E14" s="4">
        <f>ACES.JK!F14*ACES.JK!J14</f>
        <v>54393412500</v>
      </c>
      <c r="F14" s="4">
        <f>ADES.JK!F14*ADES.JK!J14</f>
        <v>4000000</v>
      </c>
      <c r="G14" s="4">
        <f>ADHI.JK!F14*ADHI.JK!J14</f>
        <v>3750000000</v>
      </c>
      <c r="H14" s="4">
        <f>ADMF.JK!F14*ADMF.JK!J14</f>
        <v>0</v>
      </c>
      <c r="I14" s="4">
        <f>ADMG.JK!F14*ADMG.JK!J14</f>
        <v>168445000</v>
      </c>
      <c r="J14" s="4">
        <f>AGRO.JK!F14*AGRO.JK!J14</f>
        <v>184628500</v>
      </c>
      <c r="K14" s="4">
        <f>AHAP.JK!F14*AHAP.JK!J14</f>
        <v>0</v>
      </c>
      <c r="L14" s="4">
        <f>AIMS.JK!F14*AIMS.JK!J14</f>
        <v>0</v>
      </c>
      <c r="M14" s="4">
        <f>AISA.JK!F14*AISA.JK!J14</f>
        <v>808520000</v>
      </c>
      <c r="N14" s="4">
        <f>AKKU.JK!F14*AKKU.JK!J14</f>
        <v>0</v>
      </c>
      <c r="O14" s="4">
        <f>AKPI.JK!F14*AKPI.JK!J14</f>
        <v>0</v>
      </c>
      <c r="P14" s="4">
        <f>KLBF.JK!F14*KLBF.JK!J14</f>
        <v>46975200000</v>
      </c>
      <c r="Q14" s="4">
        <f>KOIN.JK!F14*KOIN.JK!J14</f>
        <v>19847000</v>
      </c>
      <c r="R14" s="4">
        <f>KONI.JK!F14*KONI.JK!J14</f>
        <v>0</v>
      </c>
      <c r="S14" s="4">
        <f>KPIG.JK!F14*KPIG.JK!J14</f>
        <v>465725000</v>
      </c>
      <c r="T14" s="4">
        <f>KREN.JK!F14*KREN.JK!J14</f>
        <v>233235000</v>
      </c>
      <c r="U14" s="4">
        <f>LAMI.JK!F14*LAMI.JK!J14</f>
        <v>0</v>
      </c>
      <c r="V14" s="4">
        <f>LAPD.JK!F14*LAPD.JK!J14</f>
        <v>14027500</v>
      </c>
      <c r="W14" s="4">
        <f>LCGP.JK!F14*LCGP.JK!J14</f>
        <v>0</v>
      </c>
      <c r="X14" s="4">
        <f>LION.JK!F14*LION.JK!J14</f>
        <v>0</v>
      </c>
      <c r="Y14" s="4">
        <f>LMAS.JK!F14*LMAS.JK!J14</f>
        <v>0</v>
      </c>
    </row>
    <row r="15" spans="1:25" x14ac:dyDescent="0.2">
      <c r="A15" s="16">
        <f>'Portfolio Selection'!A15</f>
        <v>40876</v>
      </c>
      <c r="B15" s="4">
        <f>'^JKSE'!F15*'^JKSE'!J15</f>
        <v>253454839344</v>
      </c>
      <c r="C15" s="4">
        <f>AALI.JK!F15*AALI.JK!J15</f>
        <v>32805500000</v>
      </c>
      <c r="D15" s="4">
        <f>ABDA.JK!F15*ABDA.JK!J15</f>
        <v>0</v>
      </c>
      <c r="E15" s="4">
        <f>ACES.JK!F15*ACES.JK!J15</f>
        <v>1044225000</v>
      </c>
      <c r="F15" s="4">
        <f>ADES.JK!F15*ADES.JK!J15</f>
        <v>0</v>
      </c>
      <c r="G15" s="4">
        <f>ADHI.JK!F15*ADHI.JK!J15</f>
        <v>2942880000</v>
      </c>
      <c r="H15" s="4">
        <f>ADMF.JK!F15*ADMF.JK!J15</f>
        <v>18825000</v>
      </c>
      <c r="I15" s="4">
        <f>ADMG.JK!F15*ADMG.JK!J15</f>
        <v>0</v>
      </c>
      <c r="J15" s="4">
        <f>AGRO.JK!F15*AGRO.JK!J15</f>
        <v>337940000</v>
      </c>
      <c r="K15" s="4">
        <f>AHAP.JK!F15*AHAP.JK!J15</f>
        <v>0</v>
      </c>
      <c r="L15" s="4">
        <f>AIMS.JK!F15*AIMS.JK!J15</f>
        <v>0</v>
      </c>
      <c r="M15" s="4">
        <f>AISA.JK!F15*AISA.JK!J15</f>
        <v>74800000</v>
      </c>
      <c r="N15" s="4">
        <f>AKKU.JK!F15*AKKU.JK!J15</f>
        <v>0</v>
      </c>
      <c r="O15" s="4">
        <f>AKPI.JK!F15*AKPI.JK!J15</f>
        <v>0</v>
      </c>
      <c r="P15" s="4">
        <f>KLBF.JK!F15*KLBF.JK!J15</f>
        <v>30936150000</v>
      </c>
      <c r="Q15" s="4">
        <f>KOIN.JK!F15*KOIN.JK!J15</f>
        <v>0</v>
      </c>
      <c r="R15" s="4">
        <f>KONI.JK!F15*KONI.JK!J15</f>
        <v>0</v>
      </c>
      <c r="S15" s="4">
        <f>KPIG.JK!F15*KPIG.JK!J15</f>
        <v>550225000</v>
      </c>
      <c r="T15" s="4">
        <f>KREN.JK!F15*KREN.JK!J15</f>
        <v>106500000</v>
      </c>
      <c r="U15" s="4">
        <f>LAMI.JK!F15*LAMI.JK!J15</f>
        <v>0</v>
      </c>
      <c r="V15" s="4">
        <f>LAPD.JK!F15*LAPD.JK!J15</f>
        <v>4700000</v>
      </c>
      <c r="W15" s="4">
        <f>LCGP.JK!F15*LCGP.JK!J15</f>
        <v>0</v>
      </c>
      <c r="X15" s="4">
        <f>LION.JK!F15*LION.JK!J15</f>
        <v>0</v>
      </c>
      <c r="Y15" s="4">
        <f>LMAS.JK!F15*LMAS.JK!J15</f>
        <v>0</v>
      </c>
    </row>
    <row r="16" spans="1:25" x14ac:dyDescent="0.2">
      <c r="A16" s="16">
        <f>'Portfolio Selection'!A16</f>
        <v>40875</v>
      </c>
      <c r="B16" s="4">
        <f>'^JKSE'!F16*'^JKSE'!J16</f>
        <v>2078542800000</v>
      </c>
      <c r="C16" s="4">
        <f>AALI.JK!F16*AALI.JK!J16</f>
        <v>18780125000</v>
      </c>
      <c r="D16" s="4">
        <f>ABDA.JK!F16*ABDA.JK!J16</f>
        <v>0</v>
      </c>
      <c r="E16" s="4">
        <f>ACES.JK!F16*ACES.JK!J16</f>
        <v>0</v>
      </c>
      <c r="F16" s="4">
        <f>ADES.JK!F16*ADES.JK!J16</f>
        <v>0</v>
      </c>
      <c r="G16" s="4">
        <f>ADHI.JK!F16*ADHI.JK!J16</f>
        <v>2900880000</v>
      </c>
      <c r="H16" s="4">
        <f>ADMF.JK!F16*ADMF.JK!J16</f>
        <v>0</v>
      </c>
      <c r="I16" s="4">
        <f>ADMG.JK!F16*ADMG.JK!J16</f>
        <v>2065000</v>
      </c>
      <c r="J16" s="4">
        <f>AGRO.JK!F16*AGRO.JK!J16</f>
        <v>2871874500</v>
      </c>
      <c r="K16" s="4">
        <f>AHAP.JK!F16*AHAP.JK!J16</f>
        <v>0</v>
      </c>
      <c r="L16" s="4">
        <f>AIMS.JK!F16*AIMS.JK!J16</f>
        <v>0</v>
      </c>
      <c r="M16" s="4">
        <f>AISA.JK!F16*AISA.JK!J16</f>
        <v>238340000</v>
      </c>
      <c r="N16" s="4">
        <f>AKKU.JK!F16*AKKU.JK!J16</f>
        <v>0</v>
      </c>
      <c r="O16" s="4">
        <f>AKPI.JK!F16*AKPI.JK!J16</f>
        <v>0</v>
      </c>
      <c r="P16" s="4">
        <f>KLBF.JK!F16*KLBF.JK!J16</f>
        <v>12185400000</v>
      </c>
      <c r="Q16" s="4">
        <f>KOIN.JK!F16*KOIN.JK!J16</f>
        <v>46814000</v>
      </c>
      <c r="R16" s="4">
        <f>KONI.JK!F16*KONI.JK!J16</f>
        <v>0</v>
      </c>
      <c r="S16" s="4">
        <f>KPIG.JK!F16*KPIG.JK!J16</f>
        <v>323375000</v>
      </c>
      <c r="T16" s="4">
        <f>KREN.JK!F16*KREN.JK!J16</f>
        <v>193830000</v>
      </c>
      <c r="U16" s="4">
        <f>LAMI.JK!F16*LAMI.JK!J16</f>
        <v>0</v>
      </c>
      <c r="V16" s="4">
        <f>LAPD.JK!F16*LAPD.JK!J16</f>
        <v>55222500</v>
      </c>
      <c r="W16" s="4">
        <f>LCGP.JK!F16*LCGP.JK!J16</f>
        <v>0</v>
      </c>
      <c r="X16" s="4">
        <f>LION.JK!F16*LION.JK!J16</f>
        <v>0</v>
      </c>
      <c r="Y16" s="4">
        <f>LMAS.JK!F16*LMAS.JK!J16</f>
        <v>0</v>
      </c>
    </row>
    <row r="17" spans="1:25" x14ac:dyDescent="0.2">
      <c r="A17" s="16">
        <f>'Portfolio Selection'!A17</f>
        <v>40872</v>
      </c>
      <c r="B17" s="4">
        <f>'^JKSE'!F17*'^JKSE'!J17</f>
        <v>226026464832</v>
      </c>
      <c r="C17" s="4">
        <f>AALI.JK!F17*AALI.JK!J17</f>
        <v>18382000000</v>
      </c>
      <c r="D17" s="4">
        <f>ABDA.JK!F17*ABDA.JK!J17</f>
        <v>0</v>
      </c>
      <c r="E17" s="4">
        <f>ACES.JK!F17*ACES.JK!J17</f>
        <v>0</v>
      </c>
      <c r="F17" s="4">
        <f>ADES.JK!F17*ADES.JK!J17</f>
        <v>7000000</v>
      </c>
      <c r="G17" s="4">
        <f>ADHI.JK!F17*ADHI.JK!J17</f>
        <v>944160000</v>
      </c>
      <c r="H17" s="4">
        <f>ADMF.JK!F17*ADMF.JK!J17</f>
        <v>12550000</v>
      </c>
      <c r="I17" s="4">
        <f>ADMG.JK!F17*ADMG.JK!J17</f>
        <v>41300000</v>
      </c>
      <c r="J17" s="4">
        <f>AGRO.JK!F17*AGRO.JK!J17</f>
        <v>3058396000</v>
      </c>
      <c r="K17" s="4">
        <f>AHAP.JK!F17*AHAP.JK!J17</f>
        <v>8320000</v>
      </c>
      <c r="L17" s="4">
        <f>AIMS.JK!F17*AIMS.JK!J17</f>
        <v>0</v>
      </c>
      <c r="M17" s="4">
        <f>AISA.JK!F17*AISA.JK!J17</f>
        <v>816000000</v>
      </c>
      <c r="N17" s="4">
        <f>AKKU.JK!F17*AKKU.JK!J17</f>
        <v>0</v>
      </c>
      <c r="O17" s="4">
        <f>AKPI.JK!F17*AKPI.JK!J17</f>
        <v>0</v>
      </c>
      <c r="P17" s="4">
        <f>KLBF.JK!F17*KLBF.JK!J17</f>
        <v>23579025000</v>
      </c>
      <c r="Q17" s="4">
        <f>KOIN.JK!F17*KOIN.JK!J17</f>
        <v>0</v>
      </c>
      <c r="R17" s="4">
        <f>KONI.JK!F17*KONI.JK!J17</f>
        <v>0</v>
      </c>
      <c r="S17" s="4">
        <f>KPIG.JK!F17*KPIG.JK!J17</f>
        <v>397150000</v>
      </c>
      <c r="T17" s="4">
        <f>KREN.JK!F17*KREN.JK!J17</f>
        <v>297845000</v>
      </c>
      <c r="U17" s="4">
        <f>LAMI.JK!F17*LAMI.JK!J17</f>
        <v>0</v>
      </c>
      <c r="V17" s="4">
        <f>LAPD.JK!F17*LAPD.JK!J17</f>
        <v>38805000</v>
      </c>
      <c r="W17" s="4">
        <f>LCGP.JK!F17*LCGP.JK!J17</f>
        <v>0</v>
      </c>
      <c r="X17" s="4">
        <f>LION.JK!F17*LION.JK!J17</f>
        <v>0</v>
      </c>
      <c r="Y17" s="4">
        <f>LMAS.JK!F17*LMAS.JK!J17</f>
        <v>0</v>
      </c>
    </row>
    <row r="18" spans="1:25" x14ac:dyDescent="0.2">
      <c r="A18" s="16">
        <f>'Portfolio Selection'!A18</f>
        <v>40871</v>
      </c>
      <c r="B18" s="4">
        <f>'^JKSE'!F18*'^JKSE'!J18</f>
        <v>2963353680000</v>
      </c>
      <c r="C18" s="4">
        <f>AALI.JK!F18*AALI.JK!J18</f>
        <v>16482375000</v>
      </c>
      <c r="D18" s="4">
        <f>ABDA.JK!F18*ABDA.JK!J18</f>
        <v>0</v>
      </c>
      <c r="E18" s="4">
        <f>ACES.JK!F18*ACES.JK!J18</f>
        <v>0</v>
      </c>
      <c r="F18" s="4">
        <f>ADES.JK!F18*ADES.JK!J18</f>
        <v>2500000</v>
      </c>
      <c r="G18" s="4">
        <f>ADHI.JK!F18*ADHI.JK!J18</f>
        <v>1126800000</v>
      </c>
      <c r="H18" s="4">
        <f>ADMF.JK!F18*ADMF.JK!J18</f>
        <v>652600000</v>
      </c>
      <c r="I18" s="4">
        <f>ADMG.JK!F18*ADMG.JK!J18</f>
        <v>23305000</v>
      </c>
      <c r="J18" s="4">
        <f>AGRO.JK!F18*AGRO.JK!J18</f>
        <v>1572001500</v>
      </c>
      <c r="K18" s="4">
        <f>AHAP.JK!F18*AHAP.JK!J18</f>
        <v>0</v>
      </c>
      <c r="L18" s="4">
        <f>AIMS.JK!F18*AIMS.JK!J18</f>
        <v>0</v>
      </c>
      <c r="M18" s="4">
        <f>AISA.JK!F18*AISA.JK!J18</f>
        <v>1009800000</v>
      </c>
      <c r="N18" s="4">
        <f>AKKU.JK!F18*AKKU.JK!J18</f>
        <v>0</v>
      </c>
      <c r="O18" s="4">
        <f>AKPI.JK!F18*AKPI.JK!J18</f>
        <v>0</v>
      </c>
      <c r="P18" s="4">
        <f>KLBF.JK!F18*KLBF.JK!J18</f>
        <v>38662425000</v>
      </c>
      <c r="Q18" s="4">
        <f>KOIN.JK!F18*KOIN.JK!J18</f>
        <v>0</v>
      </c>
      <c r="R18" s="4">
        <f>KONI.JK!F18*KONI.JK!J18</f>
        <v>0</v>
      </c>
      <c r="S18" s="4">
        <f>KPIG.JK!F18*KPIG.JK!J18</f>
        <v>975000</v>
      </c>
      <c r="T18" s="4">
        <f>KREN.JK!F18*KREN.JK!J18</f>
        <v>209095000</v>
      </c>
      <c r="U18" s="4">
        <f>LAMI.JK!F18*LAMI.JK!J18</f>
        <v>0</v>
      </c>
      <c r="V18" s="4">
        <f>LAPD.JK!F18*LAPD.JK!J18</f>
        <v>54725000</v>
      </c>
      <c r="W18" s="4">
        <f>LCGP.JK!F18*LCGP.JK!J18</f>
        <v>0</v>
      </c>
      <c r="X18" s="4">
        <f>LION.JK!F18*LION.JK!J18</f>
        <v>0</v>
      </c>
      <c r="Y18" s="4">
        <f>LMAS.JK!F18*LMAS.JK!J18</f>
        <v>0</v>
      </c>
    </row>
    <row r="19" spans="1:25" x14ac:dyDescent="0.2">
      <c r="A19" s="16">
        <f>'Portfolio Selection'!A19</f>
        <v>40870</v>
      </c>
      <c r="B19" s="4">
        <f>'^JKSE'!F19*'^JKSE'!J19</f>
        <v>331694622792</v>
      </c>
      <c r="C19" s="4">
        <f>AALI.JK!F19*AALI.JK!J19</f>
        <v>16914625000</v>
      </c>
      <c r="D19" s="4">
        <f>ABDA.JK!F19*ABDA.JK!J19</f>
        <v>0</v>
      </c>
      <c r="E19" s="4">
        <f>ACES.JK!F19*ACES.JK!J19</f>
        <v>0</v>
      </c>
      <c r="F19" s="4">
        <f>ADES.JK!F19*ADES.JK!J19</f>
        <v>6000000</v>
      </c>
      <c r="G19" s="4">
        <f>ADHI.JK!F19*ADHI.JK!J19</f>
        <v>779760000</v>
      </c>
      <c r="H19" s="4">
        <f>ADMF.JK!F19*ADMF.JK!J19</f>
        <v>62750000</v>
      </c>
      <c r="I19" s="4">
        <f>ADMG.JK!F19*ADMG.JK!J19</f>
        <v>264770000</v>
      </c>
      <c r="J19" s="4">
        <f>AGRO.JK!F19*AGRO.JK!J19</f>
        <v>2487420000</v>
      </c>
      <c r="K19" s="4">
        <f>AHAP.JK!F19*AHAP.JK!J19</f>
        <v>0</v>
      </c>
      <c r="L19" s="4">
        <f>AIMS.JK!F19*AIMS.JK!J19</f>
        <v>0</v>
      </c>
      <c r="M19" s="4">
        <f>AISA.JK!F19*AISA.JK!J19</f>
        <v>153000000</v>
      </c>
      <c r="N19" s="4">
        <f>AKKU.JK!F19*AKKU.JK!J19</f>
        <v>0</v>
      </c>
      <c r="O19" s="4">
        <f>AKPI.JK!F19*AKPI.JK!J19</f>
        <v>0</v>
      </c>
      <c r="P19" s="4">
        <f>KLBF.JK!F19*KLBF.JK!J19</f>
        <v>7224300000</v>
      </c>
      <c r="Q19" s="4">
        <f>KOIN.JK!F19*KOIN.JK!J19</f>
        <v>0</v>
      </c>
      <c r="R19" s="4">
        <f>KONI.JK!F19*KONI.JK!J19</f>
        <v>0</v>
      </c>
      <c r="S19" s="4">
        <f>KPIG.JK!F19*KPIG.JK!J19</f>
        <v>20150000</v>
      </c>
      <c r="T19" s="4">
        <f>KREN.JK!F19*KREN.JK!J19</f>
        <v>166495000</v>
      </c>
      <c r="U19" s="4">
        <f>LAMI.JK!F19*LAMI.JK!J19</f>
        <v>0</v>
      </c>
      <c r="V19" s="4">
        <f>LAPD.JK!F19*LAPD.JK!J19</f>
        <v>53625000</v>
      </c>
      <c r="W19" s="4">
        <f>LCGP.JK!F19*LCGP.JK!J19</f>
        <v>0</v>
      </c>
      <c r="X19" s="4">
        <f>LION.JK!F19*LION.JK!J19</f>
        <v>0</v>
      </c>
      <c r="Y19" s="4">
        <f>LMAS.JK!F19*LMAS.JK!J19</f>
        <v>0</v>
      </c>
    </row>
    <row r="20" spans="1:25" x14ac:dyDescent="0.2">
      <c r="A20" s="16">
        <f>'Portfolio Selection'!A20</f>
        <v>40869</v>
      </c>
      <c r="B20" s="4">
        <f>'^JKSE'!F20*'^JKSE'!J20</f>
        <v>212342025528</v>
      </c>
      <c r="C20" s="4">
        <f>AALI.JK!F20*AALI.JK!J20</f>
        <v>12387375000</v>
      </c>
      <c r="D20" s="4">
        <f>ABDA.JK!F20*ABDA.JK!J20</f>
        <v>0</v>
      </c>
      <c r="E20" s="4">
        <f>ACES.JK!F20*ACES.JK!J20</f>
        <v>0</v>
      </c>
      <c r="F20" s="4">
        <f>ADES.JK!F20*ADES.JK!J20</f>
        <v>6500000</v>
      </c>
      <c r="G20" s="4">
        <f>ADHI.JK!F20*ADHI.JK!J20</f>
        <v>585840000</v>
      </c>
      <c r="H20" s="4">
        <f>ADMF.JK!F20*ADMF.JK!J20</f>
        <v>62750000</v>
      </c>
      <c r="I20" s="4">
        <f>ADMG.JK!F20*ADMG.JK!J20</f>
        <v>181250000</v>
      </c>
      <c r="J20" s="4">
        <f>AGRO.JK!F20*AGRO.JK!J20</f>
        <v>1154669000</v>
      </c>
      <c r="K20" s="4">
        <f>AHAP.JK!F20*AHAP.JK!J20</f>
        <v>3600000</v>
      </c>
      <c r="L20" s="4">
        <f>AIMS.JK!F20*AIMS.JK!J20</f>
        <v>0</v>
      </c>
      <c r="M20" s="4">
        <f>AISA.JK!F20*AISA.JK!J20</f>
        <v>839800000</v>
      </c>
      <c r="N20" s="4">
        <f>AKKU.JK!F20*AKKU.JK!J20</f>
        <v>0</v>
      </c>
      <c r="O20" s="4">
        <f>AKPI.JK!F20*AKPI.JK!J20</f>
        <v>0</v>
      </c>
      <c r="P20" s="4">
        <f>KLBF.JK!F20*KLBF.JK!J20</f>
        <v>31036200000</v>
      </c>
      <c r="Q20" s="4">
        <f>KOIN.JK!F20*KOIN.JK!J20</f>
        <v>0</v>
      </c>
      <c r="R20" s="4">
        <f>KONI.JK!F20*KONI.JK!J20</f>
        <v>0</v>
      </c>
      <c r="S20" s="4">
        <f>KPIG.JK!F20*KPIG.JK!J20</f>
        <v>0</v>
      </c>
      <c r="T20" s="4">
        <f>KREN.JK!F20*KREN.JK!J20</f>
        <v>138095000</v>
      </c>
      <c r="U20" s="4">
        <f>LAMI.JK!F20*LAMI.JK!J20</f>
        <v>0</v>
      </c>
      <c r="V20" s="4">
        <f>LAPD.JK!F20*LAPD.JK!J20</f>
        <v>0</v>
      </c>
      <c r="W20" s="4">
        <f>LCGP.JK!F20*LCGP.JK!J20</f>
        <v>0</v>
      </c>
      <c r="X20" s="4">
        <f>LION.JK!F20*LION.JK!J20</f>
        <v>0</v>
      </c>
      <c r="Y20" s="4">
        <f>LMAS.JK!F20*LMAS.JK!J20</f>
        <v>0</v>
      </c>
    </row>
    <row r="21" spans="1:25" x14ac:dyDescent="0.2">
      <c r="A21" s="16">
        <f>'Portfolio Selection'!A21</f>
        <v>40868</v>
      </c>
      <c r="B21" s="4">
        <f>'^JKSE'!F21*'^JKSE'!J21</f>
        <v>2063287440000</v>
      </c>
      <c r="C21" s="4">
        <f>AALI.JK!F21*AALI.JK!J21</f>
        <v>8110375000</v>
      </c>
      <c r="D21" s="4">
        <f>ABDA.JK!F21*ABDA.JK!J21</f>
        <v>0</v>
      </c>
      <c r="E21" s="4">
        <f>ACES.JK!F21*ACES.JK!J21</f>
        <v>0</v>
      </c>
      <c r="F21" s="4">
        <f>ADES.JK!F21*ADES.JK!J21</f>
        <v>70000000</v>
      </c>
      <c r="G21" s="4">
        <f>ADHI.JK!F21*ADHI.JK!J21</f>
        <v>1310160000</v>
      </c>
      <c r="H21" s="4">
        <f>ADMF.JK!F21*ADMF.JK!J21</f>
        <v>0</v>
      </c>
      <c r="I21" s="4">
        <f>ADMG.JK!F21*ADMG.JK!J21</f>
        <v>56000000</v>
      </c>
      <c r="J21" s="4">
        <f>AGRO.JK!F21*AGRO.JK!J21</f>
        <v>1168746000</v>
      </c>
      <c r="K21" s="4">
        <f>AHAP.JK!F21*AHAP.JK!J21</f>
        <v>0</v>
      </c>
      <c r="L21" s="4">
        <f>AIMS.JK!F21*AIMS.JK!J21</f>
        <v>0</v>
      </c>
      <c r="M21" s="4">
        <f>AISA.JK!F21*AISA.JK!J21</f>
        <v>853060000</v>
      </c>
      <c r="N21" s="4">
        <f>AKKU.JK!F21*AKKU.JK!J21</f>
        <v>0</v>
      </c>
      <c r="O21" s="4">
        <f>AKPI.JK!F21*AKPI.JK!J21</f>
        <v>0</v>
      </c>
      <c r="P21" s="4">
        <f>KLBF.JK!F21*KLBF.JK!J21</f>
        <v>68239275000</v>
      </c>
      <c r="Q21" s="4">
        <f>KOIN.JK!F21*KOIN.JK!J21</f>
        <v>0</v>
      </c>
      <c r="R21" s="4">
        <f>KONI.JK!F21*KONI.JK!J21</f>
        <v>0</v>
      </c>
      <c r="S21" s="4">
        <f>KPIG.JK!F21*KPIG.JK!J21</f>
        <v>0</v>
      </c>
      <c r="T21" s="4">
        <f>KREN.JK!F21*KREN.JK!J21</f>
        <v>88750000</v>
      </c>
      <c r="U21" s="4">
        <f>LAMI.JK!F21*LAMI.JK!J21</f>
        <v>0</v>
      </c>
      <c r="V21" s="4">
        <f>LAPD.JK!F21*LAPD.JK!J21</f>
        <v>18200000</v>
      </c>
      <c r="W21" s="4">
        <f>LCGP.JK!F21*LCGP.JK!J21</f>
        <v>0</v>
      </c>
      <c r="X21" s="4">
        <f>LION.JK!F21*LION.JK!J21</f>
        <v>0</v>
      </c>
      <c r="Y21" s="4">
        <f>LMAS.JK!F21*LMAS.JK!J21</f>
        <v>0</v>
      </c>
    </row>
    <row r="22" spans="1:25" x14ac:dyDescent="0.2">
      <c r="A22" s="16">
        <f>'Portfolio Selection'!A22</f>
        <v>40865</v>
      </c>
      <c r="B22" s="4">
        <f>'^JKSE'!F22*'^JKSE'!J22</f>
        <v>181681803000</v>
      </c>
      <c r="C22" s="4">
        <f>AALI.JK!F22*AALI.JK!J22</f>
        <v>30496375000</v>
      </c>
      <c r="D22" s="4">
        <f>ABDA.JK!F22*ABDA.JK!J22</f>
        <v>0</v>
      </c>
      <c r="E22" s="4">
        <f>ACES.JK!F22*ACES.JK!J22</f>
        <v>0</v>
      </c>
      <c r="F22" s="4">
        <f>ADES.JK!F22*ADES.JK!J22</f>
        <v>122715000</v>
      </c>
      <c r="G22" s="4">
        <f>ADHI.JK!F22*ADHI.JK!J22</f>
        <v>496080000</v>
      </c>
      <c r="H22" s="4">
        <f>ADMF.JK!F22*ADMF.JK!J22</f>
        <v>0</v>
      </c>
      <c r="I22" s="4">
        <f>ADMG.JK!F22*ADMG.JK!J22</f>
        <v>87580000</v>
      </c>
      <c r="J22" s="4">
        <f>AGRO.JK!F22*AGRO.JK!J22</f>
        <v>845804000</v>
      </c>
      <c r="K22" s="4">
        <f>AHAP.JK!F22*AHAP.JK!J22</f>
        <v>1600000</v>
      </c>
      <c r="L22" s="4">
        <f>AIMS.JK!F22*AIMS.JK!J22</f>
        <v>0</v>
      </c>
      <c r="M22" s="4">
        <f>AISA.JK!F22*AISA.JK!J22</f>
        <v>897000000</v>
      </c>
      <c r="N22" s="4">
        <f>AKKU.JK!F22*AKKU.JK!J22</f>
        <v>0</v>
      </c>
      <c r="O22" s="4">
        <f>AKPI.JK!F22*AKPI.JK!J22</f>
        <v>0</v>
      </c>
      <c r="P22" s="4">
        <f>KLBF.JK!F22*KLBF.JK!J22</f>
        <v>54772200000</v>
      </c>
      <c r="Q22" s="4">
        <f>KOIN.JK!F22*KOIN.JK!J22</f>
        <v>0</v>
      </c>
      <c r="R22" s="4">
        <f>KONI.JK!F22*KONI.JK!J22</f>
        <v>0</v>
      </c>
      <c r="S22" s="4">
        <f>KPIG.JK!F22*KPIG.JK!J22</f>
        <v>143865000</v>
      </c>
      <c r="T22" s="4">
        <f>KREN.JK!F22*KREN.JK!J22</f>
        <v>124250000</v>
      </c>
      <c r="U22" s="4">
        <f>LAMI.JK!F22*LAMI.JK!J22</f>
        <v>0</v>
      </c>
      <c r="V22" s="4">
        <f>LAPD.JK!F22*LAPD.JK!J22</f>
        <v>14560000</v>
      </c>
      <c r="W22" s="4">
        <f>LCGP.JK!F22*LCGP.JK!J22</f>
        <v>0</v>
      </c>
      <c r="X22" s="4">
        <f>LION.JK!F22*LION.JK!J22</f>
        <v>18000000</v>
      </c>
      <c r="Y22" s="4">
        <f>LMAS.JK!F22*LMAS.JK!J22</f>
        <v>0</v>
      </c>
    </row>
    <row r="23" spans="1:25" x14ac:dyDescent="0.2">
      <c r="A23" s="16">
        <f>'Portfolio Selection'!A23</f>
        <v>40864</v>
      </c>
      <c r="B23" s="4">
        <f>'^JKSE'!F23*'^JKSE'!J23</f>
        <v>2219654880000</v>
      </c>
      <c r="C23" s="4">
        <f>AALI.JK!F23*AALI.JK!J23</f>
        <v>28414750000</v>
      </c>
      <c r="D23" s="4">
        <f>ABDA.JK!F23*ABDA.JK!J23</f>
        <v>0</v>
      </c>
      <c r="E23" s="4">
        <f>ACES.JK!F23*ACES.JK!J23</f>
        <v>0</v>
      </c>
      <c r="F23" s="4">
        <f>ADES.JK!F23*ADES.JK!J23</f>
        <v>77520000</v>
      </c>
      <c r="G23" s="4">
        <f>ADHI.JK!F23*ADHI.JK!J23</f>
        <v>613920000</v>
      </c>
      <c r="H23" s="4">
        <f>ADMF.JK!F23*ADMF.JK!J23</f>
        <v>0</v>
      </c>
      <c r="I23" s="4">
        <f>ADMG.JK!F23*ADMG.JK!J23</f>
        <v>76850000</v>
      </c>
      <c r="J23" s="4">
        <f>AGRO.JK!F23*AGRO.JK!J23</f>
        <v>913750000</v>
      </c>
      <c r="K23" s="4">
        <f>AHAP.JK!F23*AHAP.JK!J23</f>
        <v>0</v>
      </c>
      <c r="L23" s="4">
        <f>AIMS.JK!F23*AIMS.JK!J23</f>
        <v>0</v>
      </c>
      <c r="M23" s="4">
        <f>AISA.JK!F23*AISA.JK!J23</f>
        <v>178365000</v>
      </c>
      <c r="N23" s="4">
        <f>AKKU.JK!F23*AKKU.JK!J23</f>
        <v>0</v>
      </c>
      <c r="O23" s="4">
        <f>AKPI.JK!F23*AKPI.JK!J23</f>
        <v>0</v>
      </c>
      <c r="P23" s="4">
        <f>KLBF.JK!F23*KLBF.JK!J23</f>
        <v>111265950000</v>
      </c>
      <c r="Q23" s="4">
        <f>KOIN.JK!F23*KOIN.JK!J23</f>
        <v>11968000</v>
      </c>
      <c r="R23" s="4">
        <f>KONI.JK!F23*KONI.JK!J23</f>
        <v>0</v>
      </c>
      <c r="S23" s="4">
        <f>KPIG.JK!F23*KPIG.JK!J23</f>
        <v>209415000</v>
      </c>
      <c r="T23" s="4">
        <f>KREN.JK!F23*KREN.JK!J23</f>
        <v>0</v>
      </c>
      <c r="U23" s="4">
        <f>LAMI.JK!F23*LAMI.JK!J23</f>
        <v>0</v>
      </c>
      <c r="V23" s="4">
        <f>LAPD.JK!F23*LAPD.JK!J23</f>
        <v>0</v>
      </c>
      <c r="W23" s="4">
        <f>LCGP.JK!F23*LCGP.JK!J23</f>
        <v>0</v>
      </c>
      <c r="X23" s="4">
        <f>LION.JK!F23*LION.JK!J23</f>
        <v>14250000</v>
      </c>
      <c r="Y23" s="4">
        <f>LMAS.JK!F23*LMAS.JK!J23</f>
        <v>0</v>
      </c>
    </row>
    <row r="24" spans="1:25" x14ac:dyDescent="0.2">
      <c r="A24" s="16">
        <f>'Portfolio Selection'!A24</f>
        <v>40863</v>
      </c>
      <c r="B24" s="4">
        <f>'^JKSE'!F24*'^JKSE'!J24</f>
        <v>5148684000000</v>
      </c>
      <c r="C24" s="4">
        <f>AALI.JK!F24*AALI.JK!J24</f>
        <v>9630000000</v>
      </c>
      <c r="D24" s="4">
        <f>ABDA.JK!F24*ABDA.JK!J24</f>
        <v>0</v>
      </c>
      <c r="E24" s="4">
        <f>ACES.JK!F24*ACES.JK!J24</f>
        <v>0</v>
      </c>
      <c r="F24" s="4">
        <f>ADES.JK!F24*ADES.JK!J24</f>
        <v>872560000</v>
      </c>
      <c r="G24" s="4">
        <f>ADHI.JK!F24*ADHI.JK!J24</f>
        <v>445165000</v>
      </c>
      <c r="H24" s="4">
        <f>ADMF.JK!F24*ADMF.JK!J24</f>
        <v>268750000</v>
      </c>
      <c r="I24" s="4">
        <f>ADMG.JK!F24*ADMG.JK!J24</f>
        <v>2950000</v>
      </c>
      <c r="J24" s="4">
        <f>AGRO.JK!F24*AGRO.JK!J24</f>
        <v>726562500</v>
      </c>
      <c r="K24" s="4">
        <f>AHAP.JK!F24*AHAP.JK!J24</f>
        <v>83500</v>
      </c>
      <c r="L24" s="4">
        <f>AIMS.JK!F24*AIMS.JK!J24</f>
        <v>0</v>
      </c>
      <c r="M24" s="4">
        <f>AISA.JK!F24*AISA.JK!J24</f>
        <v>201250000</v>
      </c>
      <c r="N24" s="4">
        <f>AKKU.JK!F24*AKKU.JK!J24</f>
        <v>0</v>
      </c>
      <c r="O24" s="4">
        <f>AKPI.JK!F24*AKPI.JK!J24</f>
        <v>0</v>
      </c>
      <c r="P24" s="4">
        <f>KLBF.JK!F24*KLBF.JK!J24</f>
        <v>254394375000</v>
      </c>
      <c r="Q24" s="4">
        <f>KOIN.JK!F24*KOIN.JK!J24</f>
        <v>880000</v>
      </c>
      <c r="R24" s="4">
        <f>KONI.JK!F24*KONI.JK!J24</f>
        <v>0</v>
      </c>
      <c r="S24" s="4">
        <f>KPIG.JK!F24*KPIG.JK!J24</f>
        <v>34845000</v>
      </c>
      <c r="T24" s="4">
        <f>KREN.JK!F24*KREN.JK!J24</f>
        <v>141985000</v>
      </c>
      <c r="U24" s="4">
        <f>LAMI.JK!F24*LAMI.JK!J24</f>
        <v>0</v>
      </c>
      <c r="V24" s="4">
        <f>LAPD.JK!F24*LAPD.JK!J24</f>
        <v>0</v>
      </c>
      <c r="W24" s="4">
        <f>LCGP.JK!F24*LCGP.JK!J24</f>
        <v>0</v>
      </c>
      <c r="X24" s="4">
        <f>LION.JK!F24*LION.JK!J24</f>
        <v>7500000</v>
      </c>
      <c r="Y24" s="4">
        <f>LMAS.JK!F24*LMAS.JK!J24</f>
        <v>0</v>
      </c>
    </row>
    <row r="25" spans="1:25" x14ac:dyDescent="0.2">
      <c r="A25" s="16">
        <f>'Portfolio Selection'!A25</f>
        <v>40862</v>
      </c>
      <c r="B25" s="4">
        <f>'^JKSE'!F25*'^JKSE'!J25</f>
        <v>1052619840000</v>
      </c>
      <c r="C25" s="4">
        <f>AALI.JK!F25*AALI.JK!J25</f>
        <v>92083700000</v>
      </c>
      <c r="D25" s="4">
        <f>ABDA.JK!F25*ABDA.JK!J25</f>
        <v>0</v>
      </c>
      <c r="E25" s="4">
        <f>ACES.JK!F25*ACES.JK!J25</f>
        <v>58575000</v>
      </c>
      <c r="F25" s="4">
        <f>ADES.JK!F25*ADES.JK!J25</f>
        <v>366630000</v>
      </c>
      <c r="G25" s="4">
        <f>ADHI.JK!F25*ADHI.JK!J25</f>
        <v>5307637500</v>
      </c>
      <c r="H25" s="4">
        <f>ADMF.JK!F25*ADMF.JK!J25</f>
        <v>0</v>
      </c>
      <c r="I25" s="4">
        <f>ADMG.JK!F25*ADMG.JK!J25</f>
        <v>162600000</v>
      </c>
      <c r="J25" s="4">
        <f>AGRO.JK!F25*AGRO.JK!J25</f>
        <v>672437500</v>
      </c>
      <c r="K25" s="4">
        <f>AHAP.JK!F25*AHAP.JK!J25</f>
        <v>0</v>
      </c>
      <c r="L25" s="4">
        <f>AIMS.JK!F25*AIMS.JK!J25</f>
        <v>0</v>
      </c>
      <c r="M25" s="4">
        <f>AISA.JK!F25*AISA.JK!J25</f>
        <v>350000000</v>
      </c>
      <c r="N25" s="4">
        <f>AKKU.JK!F25*AKKU.JK!J25</f>
        <v>0</v>
      </c>
      <c r="O25" s="4">
        <f>AKPI.JK!F25*AKPI.JK!J25</f>
        <v>3395000</v>
      </c>
      <c r="P25" s="4">
        <f>KLBF.JK!F25*KLBF.JK!J25</f>
        <v>102315500000</v>
      </c>
      <c r="Q25" s="4">
        <f>KOIN.JK!F25*KOIN.JK!J25</f>
        <v>0</v>
      </c>
      <c r="R25" s="4">
        <f>KONI.JK!F25*KONI.JK!J25</f>
        <v>0</v>
      </c>
      <c r="S25" s="4">
        <f>KPIG.JK!F25*KPIG.JK!J25</f>
        <v>167670000</v>
      </c>
      <c r="T25" s="4">
        <f>KREN.JK!F25*KREN.JK!J25</f>
        <v>129240000</v>
      </c>
      <c r="U25" s="4">
        <f>LAMI.JK!F25*LAMI.JK!J25</f>
        <v>0</v>
      </c>
      <c r="V25" s="4">
        <f>LAPD.JK!F25*LAPD.JK!J25</f>
        <v>9600000</v>
      </c>
      <c r="W25" s="4">
        <f>LCGP.JK!F25*LCGP.JK!J25</f>
        <v>0</v>
      </c>
      <c r="X25" s="4">
        <f>LION.JK!F25*LION.JK!J25</f>
        <v>0</v>
      </c>
      <c r="Y25" s="4">
        <f>LMAS.JK!F25*LMAS.JK!J25</f>
        <v>0</v>
      </c>
    </row>
    <row r="26" spans="1:25" x14ac:dyDescent="0.2">
      <c r="A26" s="16">
        <f>'Portfolio Selection'!A26</f>
        <v>40861</v>
      </c>
      <c r="B26" s="4">
        <f>'^JKSE'!F26*'^JKSE'!J26</f>
        <v>6861141600000</v>
      </c>
      <c r="C26" s="4">
        <f>AALI.JK!F26*AALI.JK!J26</f>
        <v>91070550000</v>
      </c>
      <c r="D26" s="4">
        <f>ABDA.JK!F26*ABDA.JK!J26</f>
        <v>0</v>
      </c>
      <c r="E26" s="4">
        <f>ACES.JK!F26*ACES.JK!J26</f>
        <v>0</v>
      </c>
      <c r="F26" s="4">
        <f>ADES.JK!F26*ADES.JK!J26</f>
        <v>330270000</v>
      </c>
      <c r="G26" s="4">
        <f>ADHI.JK!F26*ADHI.JK!J26</f>
        <v>1786702500</v>
      </c>
      <c r="H26" s="4">
        <f>ADMF.JK!F26*ADMF.JK!J26</f>
        <v>0</v>
      </c>
      <c r="I26" s="4">
        <f>ADMG.JK!F26*ADMG.JK!J26</f>
        <v>0</v>
      </c>
      <c r="J26" s="4">
        <f>AGRO.JK!F26*AGRO.JK!J26</f>
        <v>1359535000</v>
      </c>
      <c r="K26" s="4">
        <f>AHAP.JK!F26*AHAP.JK!J26</f>
        <v>417500</v>
      </c>
      <c r="L26" s="4">
        <f>AIMS.JK!F26*AIMS.JK!J26</f>
        <v>0</v>
      </c>
      <c r="M26" s="4">
        <f>AISA.JK!F26*AISA.JK!J26</f>
        <v>874575000</v>
      </c>
      <c r="N26" s="4">
        <f>AKKU.JK!F26*AKKU.JK!J26</f>
        <v>0</v>
      </c>
      <c r="O26" s="4">
        <f>AKPI.JK!F26*AKPI.JK!J26</f>
        <v>0</v>
      </c>
      <c r="P26" s="4">
        <f>KLBF.JK!F26*KLBF.JK!J26</f>
        <v>124026000000</v>
      </c>
      <c r="Q26" s="4">
        <f>KOIN.JK!F26*KOIN.JK!J26</f>
        <v>0</v>
      </c>
      <c r="R26" s="4">
        <f>KONI.JK!F26*KONI.JK!J26</f>
        <v>0</v>
      </c>
      <c r="S26" s="4">
        <f>KPIG.JK!F26*KPIG.JK!J26</f>
        <v>92460000</v>
      </c>
      <c r="T26" s="4">
        <f>KREN.JK!F26*KREN.JK!J26</f>
        <v>282375000</v>
      </c>
      <c r="U26" s="4">
        <f>LAMI.JK!F26*LAMI.JK!J26</f>
        <v>0</v>
      </c>
      <c r="V26" s="4">
        <f>LAPD.JK!F26*LAPD.JK!J26</f>
        <v>34650000</v>
      </c>
      <c r="W26" s="4">
        <f>LCGP.JK!F26*LCGP.JK!J26</f>
        <v>0</v>
      </c>
      <c r="X26" s="4">
        <f>LION.JK!F26*LION.JK!J26</f>
        <v>0</v>
      </c>
      <c r="Y26" s="4">
        <f>LMAS.JK!F26*LMAS.JK!J26</f>
        <v>1300000</v>
      </c>
    </row>
    <row r="27" spans="1:25" x14ac:dyDescent="0.2">
      <c r="A27" s="16">
        <f>'Portfolio Selection'!A27</f>
        <v>40858</v>
      </c>
      <c r="B27" s="4">
        <f>'^JKSE'!F27*'^JKSE'!J27</f>
        <v>736883550000</v>
      </c>
      <c r="C27" s="4">
        <f>AALI.JK!F27*AALI.JK!J27</f>
        <v>33572250000</v>
      </c>
      <c r="D27" s="4">
        <f>ABDA.JK!F27*ABDA.JK!J27</f>
        <v>0</v>
      </c>
      <c r="E27" s="4">
        <f>ACES.JK!F27*ACES.JK!J27</f>
        <v>0</v>
      </c>
      <c r="F27" s="4">
        <f>ADES.JK!F27*ADES.JK!J27</f>
        <v>172205000</v>
      </c>
      <c r="G27" s="4">
        <f>ADHI.JK!F27*ADHI.JK!J27</f>
        <v>1304820000</v>
      </c>
      <c r="H27" s="4">
        <f>ADMF.JK!F27*ADMF.JK!J27</f>
        <v>0</v>
      </c>
      <c r="I27" s="4">
        <f>ADMG.JK!F27*ADMG.JK!J27</f>
        <v>10500000</v>
      </c>
      <c r="J27" s="4">
        <f>AGRO.JK!F27*AGRO.JK!J27</f>
        <v>1398812500</v>
      </c>
      <c r="K27" s="4">
        <f>AHAP.JK!F27*AHAP.JK!J27</f>
        <v>0</v>
      </c>
      <c r="L27" s="4">
        <f>AIMS.JK!F27*AIMS.JK!J27</f>
        <v>0</v>
      </c>
      <c r="M27" s="4">
        <f>AISA.JK!F27*AISA.JK!J27</f>
        <v>298200000</v>
      </c>
      <c r="N27" s="4">
        <f>AKKU.JK!F27*AKKU.JK!J27</f>
        <v>0</v>
      </c>
      <c r="O27" s="4">
        <f>AKPI.JK!F27*AKPI.JK!J27</f>
        <v>0</v>
      </c>
      <c r="P27" s="4">
        <f>KLBF.JK!F27*KLBF.JK!J27</f>
        <v>370125000000</v>
      </c>
      <c r="Q27" s="4">
        <f>KOIN.JK!F27*KOIN.JK!J27</f>
        <v>2813000</v>
      </c>
      <c r="R27" s="4">
        <f>KONI.JK!F27*KONI.JK!J27</f>
        <v>0</v>
      </c>
      <c r="S27" s="4">
        <f>KPIG.JK!F27*KPIG.JK!J27</f>
        <v>114920000</v>
      </c>
      <c r="T27" s="4">
        <f>KREN.JK!F27*KREN.JK!J27</f>
        <v>206460000</v>
      </c>
      <c r="U27" s="4">
        <f>LAMI.JK!F27*LAMI.JK!J27</f>
        <v>0</v>
      </c>
      <c r="V27" s="4">
        <f>LAPD.JK!F27*LAPD.JK!J27</f>
        <v>0</v>
      </c>
      <c r="W27" s="4">
        <f>LCGP.JK!F27*LCGP.JK!J27</f>
        <v>0</v>
      </c>
      <c r="X27" s="4">
        <f>LION.JK!F27*LION.JK!J27</f>
        <v>0</v>
      </c>
      <c r="Y27" s="4">
        <f>LMAS.JK!F27*LMAS.JK!J27</f>
        <v>0</v>
      </c>
    </row>
    <row r="28" spans="1:25" x14ac:dyDescent="0.2">
      <c r="A28" s="16">
        <f>'Portfolio Selection'!A28</f>
        <v>40857</v>
      </c>
      <c r="B28" s="4">
        <f>'^JKSE'!F28*'^JKSE'!J28</f>
        <v>1161651160000</v>
      </c>
      <c r="C28" s="4">
        <f>AALI.JK!F28*AALI.JK!J28</f>
        <v>32706150000</v>
      </c>
      <c r="D28" s="4">
        <f>ABDA.JK!F28*ABDA.JK!J28</f>
        <v>181235000</v>
      </c>
      <c r="E28" s="4">
        <f>ACES.JK!F28*ACES.JK!J28</f>
        <v>8730937500</v>
      </c>
      <c r="F28" s="4">
        <f>ADES.JK!F28*ADES.JK!J28</f>
        <v>134000000</v>
      </c>
      <c r="G28" s="4">
        <f>ADHI.JK!F28*ADHI.JK!J28</f>
        <v>1031205000</v>
      </c>
      <c r="H28" s="4">
        <f>ADMF.JK!F28*ADMF.JK!J28</f>
        <v>5700000</v>
      </c>
      <c r="I28" s="4">
        <f>ADMG.JK!F28*ADMG.JK!J28</f>
        <v>0</v>
      </c>
      <c r="J28" s="4">
        <f>AGRO.JK!F28*AGRO.JK!J28</f>
        <v>594543500</v>
      </c>
      <c r="K28" s="4">
        <f>AHAP.JK!F28*AHAP.JK!J28</f>
        <v>0</v>
      </c>
      <c r="L28" s="4">
        <f>AIMS.JK!F28*AIMS.JK!J28</f>
        <v>0</v>
      </c>
      <c r="M28" s="4">
        <f>AISA.JK!F28*AISA.JK!J28</f>
        <v>714000000</v>
      </c>
      <c r="N28" s="4">
        <f>AKKU.JK!F28*AKKU.JK!J28</f>
        <v>0</v>
      </c>
      <c r="O28" s="4">
        <f>AKPI.JK!F28*AKPI.JK!J28</f>
        <v>0</v>
      </c>
      <c r="P28" s="4">
        <f>KLBF.JK!F28*KLBF.JK!J28</f>
        <v>170908500000</v>
      </c>
      <c r="Q28" s="4">
        <f>KOIN.JK!F28*KOIN.JK!J28</f>
        <v>30912000</v>
      </c>
      <c r="R28" s="4">
        <f>KONI.JK!F28*KONI.JK!J28</f>
        <v>500000</v>
      </c>
      <c r="S28" s="4">
        <f>KPIG.JK!F28*KPIG.JK!J28</f>
        <v>680000</v>
      </c>
      <c r="T28" s="4">
        <f>KREN.JK!F28*KREN.JK!J28</f>
        <v>0</v>
      </c>
      <c r="U28" s="4">
        <f>LAMI.JK!F28*LAMI.JK!J28</f>
        <v>0</v>
      </c>
      <c r="V28" s="4">
        <f>LAPD.JK!F28*LAPD.JK!J28</f>
        <v>0</v>
      </c>
      <c r="W28" s="4">
        <f>LCGP.JK!F28*LCGP.JK!J28</f>
        <v>0</v>
      </c>
      <c r="X28" s="4">
        <f>LION.JK!F28*LION.JK!J28</f>
        <v>0</v>
      </c>
      <c r="Y28" s="4">
        <f>LMAS.JK!F28*LMAS.JK!J28</f>
        <v>0</v>
      </c>
    </row>
    <row r="29" spans="1:25" x14ac:dyDescent="0.2">
      <c r="A29" s="16">
        <f>'Portfolio Selection'!A29</f>
        <v>40856</v>
      </c>
      <c r="B29" s="4">
        <f>'^JKSE'!F29*'^JKSE'!J29</f>
        <v>1211211040000</v>
      </c>
      <c r="C29" s="4">
        <f>AALI.JK!F29*AALI.JK!J29</f>
        <v>31169000000</v>
      </c>
      <c r="D29" s="4">
        <f>ABDA.JK!F29*ABDA.JK!J29</f>
        <v>13400000</v>
      </c>
      <c r="E29" s="4">
        <f>ACES.JK!F29*ACES.JK!J29</f>
        <v>0</v>
      </c>
      <c r="F29" s="4">
        <f>ADES.JK!F29*ADES.JK!J29</f>
        <v>30385000</v>
      </c>
      <c r="G29" s="4">
        <f>ADHI.JK!F29*ADHI.JK!J29</f>
        <v>1244000000</v>
      </c>
      <c r="H29" s="4">
        <f>ADMF.JK!F29*ADMF.JK!J29</f>
        <v>5700000</v>
      </c>
      <c r="I29" s="4">
        <f>ADMG.JK!F29*ADMG.JK!J29</f>
        <v>0</v>
      </c>
      <c r="J29" s="4">
        <f>AGRO.JK!F29*AGRO.JK!J29</f>
        <v>788304000</v>
      </c>
      <c r="K29" s="4">
        <f>AHAP.JK!F29*AHAP.JK!J29</f>
        <v>0</v>
      </c>
      <c r="L29" s="4">
        <f>AIMS.JK!F29*AIMS.JK!J29</f>
        <v>0</v>
      </c>
      <c r="M29" s="4">
        <f>AISA.JK!F29*AISA.JK!J29</f>
        <v>345000000</v>
      </c>
      <c r="N29" s="4">
        <f>AKKU.JK!F29*AKKU.JK!J29</f>
        <v>0</v>
      </c>
      <c r="O29" s="4">
        <f>AKPI.JK!F29*AKPI.JK!J29</f>
        <v>0</v>
      </c>
      <c r="P29" s="4">
        <f>KLBF.JK!F29*KLBF.JK!J29</f>
        <v>207947025000</v>
      </c>
      <c r="Q29" s="4">
        <f>KOIN.JK!F29*KOIN.JK!J29</f>
        <v>0</v>
      </c>
      <c r="R29" s="4">
        <f>KONI.JK!F29*KONI.JK!J29</f>
        <v>0</v>
      </c>
      <c r="S29" s="4">
        <f>KPIG.JK!F29*KPIG.JK!J29</f>
        <v>9860000</v>
      </c>
      <c r="T29" s="4">
        <f>KREN.JK!F29*KREN.JK!J29</f>
        <v>153180000</v>
      </c>
      <c r="U29" s="4">
        <f>LAMI.JK!F29*LAMI.JK!J29</f>
        <v>0</v>
      </c>
      <c r="V29" s="4">
        <f>LAPD.JK!F29*LAPD.JK!J29</f>
        <v>14625000</v>
      </c>
      <c r="W29" s="4">
        <f>LCGP.JK!F29*LCGP.JK!J29</f>
        <v>0</v>
      </c>
      <c r="X29" s="4">
        <f>LION.JK!F29*LION.JK!J29</f>
        <v>0</v>
      </c>
      <c r="Y29" s="4">
        <f>LMAS.JK!F29*LMAS.JK!J29</f>
        <v>0</v>
      </c>
    </row>
    <row r="30" spans="1:25" x14ac:dyDescent="0.2">
      <c r="A30" s="16">
        <f>'Portfolio Selection'!A30</f>
        <v>40855</v>
      </c>
      <c r="B30" s="4">
        <f>'^JKSE'!F30*'^JKSE'!J30</f>
        <v>658377450000</v>
      </c>
      <c r="C30" s="4">
        <f>AALI.JK!F30*AALI.JK!J30</f>
        <v>29866875000</v>
      </c>
      <c r="D30" s="4">
        <f>ABDA.JK!F30*ABDA.JK!J30</f>
        <v>0</v>
      </c>
      <c r="E30" s="4">
        <f>ACES.JK!F30*ACES.JK!J30</f>
        <v>17250000</v>
      </c>
      <c r="F30" s="4">
        <f>ADES.JK!F30*ADES.JK!J30</f>
        <v>706860000</v>
      </c>
      <c r="G30" s="4">
        <f>ADHI.JK!F30*ADHI.JK!J30</f>
        <v>5731357500</v>
      </c>
      <c r="H30" s="4">
        <f>ADMF.JK!F30*ADMF.JK!J30</f>
        <v>0</v>
      </c>
      <c r="I30" s="4">
        <f>ADMG.JK!F30*ADMG.JK!J30</f>
        <v>310000</v>
      </c>
      <c r="J30" s="4">
        <f>AGRO.JK!F30*AGRO.JK!J30</f>
        <v>298119500</v>
      </c>
      <c r="K30" s="4">
        <f>AHAP.JK!F30*AHAP.JK!J30</f>
        <v>0</v>
      </c>
      <c r="L30" s="4">
        <f>AIMS.JK!F30*AIMS.JK!J30</f>
        <v>0</v>
      </c>
      <c r="M30" s="4">
        <f>AISA.JK!F30*AISA.JK!J30</f>
        <v>971500000</v>
      </c>
      <c r="N30" s="4">
        <f>AKKU.JK!F30*AKKU.JK!J30</f>
        <v>0</v>
      </c>
      <c r="O30" s="4">
        <f>AKPI.JK!F30*AKPI.JK!J30</f>
        <v>0</v>
      </c>
      <c r="P30" s="4">
        <f>KLBF.JK!F30*KLBF.JK!J30</f>
        <v>131132750000</v>
      </c>
      <c r="Q30" s="4">
        <f>KOIN.JK!F30*KOIN.JK!J30</f>
        <v>9300000</v>
      </c>
      <c r="R30" s="4">
        <f>KONI.JK!F30*KONI.JK!J30</f>
        <v>0</v>
      </c>
      <c r="S30" s="4">
        <f>KPIG.JK!F30*KPIG.JK!J30</f>
        <v>4485000</v>
      </c>
      <c r="T30" s="4">
        <f>KREN.JK!F30*KREN.JK!J30</f>
        <v>169725000</v>
      </c>
      <c r="U30" s="4">
        <f>LAMI.JK!F30*LAMI.JK!J30</f>
        <v>0</v>
      </c>
      <c r="V30" s="4">
        <f>LAPD.JK!F30*LAPD.JK!J30</f>
        <v>0</v>
      </c>
      <c r="W30" s="4">
        <f>LCGP.JK!F30*LCGP.JK!J30</f>
        <v>0</v>
      </c>
      <c r="X30" s="4">
        <f>LION.JK!F30*LION.JK!J30</f>
        <v>0</v>
      </c>
      <c r="Y30" s="4">
        <f>LMAS.JK!F30*LMAS.JK!J30</f>
        <v>25000</v>
      </c>
    </row>
    <row r="31" spans="1:25" x14ac:dyDescent="0.2">
      <c r="A31" s="16">
        <f>'Portfolio Selection'!A31</f>
        <v>40854</v>
      </c>
      <c r="B31" s="4">
        <f>'^JKSE'!F31*'^JKSE'!J31</f>
        <v>423162880000</v>
      </c>
      <c r="C31" s="4">
        <f>AALI.JK!F31*AALI.JK!J31</f>
        <v>8481750000</v>
      </c>
      <c r="D31" s="4">
        <f>ABDA.JK!F31*ABDA.JK!J31</f>
        <v>0</v>
      </c>
      <c r="E31" s="4">
        <f>ACES.JK!F31*ACES.JK!J31</f>
        <v>8625000</v>
      </c>
      <c r="F31" s="4">
        <f>ADES.JK!F31*ADES.JK!J31</f>
        <v>484000000</v>
      </c>
      <c r="G31" s="4">
        <f>ADHI.JK!F31*ADHI.JK!J31</f>
        <v>2411177500</v>
      </c>
      <c r="H31" s="4">
        <f>ADMF.JK!F31*ADMF.JK!J31</f>
        <v>182400000</v>
      </c>
      <c r="I31" s="4">
        <f>ADMG.JK!F31*ADMG.JK!J31</f>
        <v>37510000</v>
      </c>
      <c r="J31" s="4">
        <f>AGRO.JK!F31*AGRO.JK!J31</f>
        <v>363852500</v>
      </c>
      <c r="K31" s="4">
        <f>AHAP.JK!F31*AHAP.JK!J31</f>
        <v>0</v>
      </c>
      <c r="L31" s="4">
        <f>AIMS.JK!F31*AIMS.JK!J31</f>
        <v>0</v>
      </c>
      <c r="M31" s="4">
        <f>AISA.JK!F31*AISA.JK!J31</f>
        <v>551075000</v>
      </c>
      <c r="N31" s="4">
        <f>AKKU.JK!F31*AKKU.JK!J31</f>
        <v>0</v>
      </c>
      <c r="O31" s="4">
        <f>AKPI.JK!F31*AKPI.JK!J31</f>
        <v>0</v>
      </c>
      <c r="P31" s="4">
        <f>KLBF.JK!F31*KLBF.JK!J31</f>
        <v>42021437500</v>
      </c>
      <c r="Q31" s="4">
        <f>KOIN.JK!F31*KOIN.JK!J31</f>
        <v>13800000</v>
      </c>
      <c r="R31" s="4">
        <f>KONI.JK!F31*KONI.JK!J31</f>
        <v>0</v>
      </c>
      <c r="S31" s="4">
        <f>KPIG.JK!F31*KPIG.JK!J31</f>
        <v>0</v>
      </c>
      <c r="T31" s="4">
        <f>KREN.JK!F31*KREN.JK!J31</f>
        <v>0</v>
      </c>
      <c r="U31" s="4">
        <f>LAMI.JK!F31*LAMI.JK!J31</f>
        <v>0</v>
      </c>
      <c r="V31" s="4">
        <f>LAPD.JK!F31*LAPD.JK!J31</f>
        <v>0</v>
      </c>
      <c r="W31" s="4">
        <f>LCGP.JK!F31*LCGP.JK!J31</f>
        <v>0</v>
      </c>
      <c r="X31" s="4">
        <f>LION.JK!F31*LION.JK!J31</f>
        <v>0</v>
      </c>
      <c r="Y31" s="4">
        <f>LMAS.JK!F31*LMAS.JK!J31</f>
        <v>50000</v>
      </c>
    </row>
    <row r="32" spans="1:25" x14ac:dyDescent="0.2">
      <c r="A32" s="16">
        <f>'Portfolio Selection'!A32</f>
        <v>40851</v>
      </c>
      <c r="B32" s="4">
        <f>'^JKSE'!F32*'^JKSE'!J32</f>
        <v>5826790200000</v>
      </c>
      <c r="C32" s="4">
        <f>AALI.JK!F32*AALI.JK!J32</f>
        <v>17805900000</v>
      </c>
      <c r="D32" s="4">
        <f>ABDA.JK!F32*ABDA.JK!J32</f>
        <v>0</v>
      </c>
      <c r="E32" s="4">
        <f>ACES.JK!F32*ACES.JK!J32</f>
        <v>0</v>
      </c>
      <c r="F32" s="4">
        <f>ADES.JK!F32*ADES.JK!J32</f>
        <v>1313760000</v>
      </c>
      <c r="G32" s="4">
        <f>ADHI.JK!F32*ADHI.JK!J32</f>
        <v>19802722500</v>
      </c>
      <c r="H32" s="4">
        <f>ADMF.JK!F32*ADMF.JK!J32</f>
        <v>5600000</v>
      </c>
      <c r="I32" s="4">
        <f>ADMG.JK!F32*ADMG.JK!J32</f>
        <v>299250000</v>
      </c>
      <c r="J32" s="4">
        <f>AGRO.JK!F32*AGRO.JK!J32</f>
        <v>1037978500</v>
      </c>
      <c r="K32" s="4">
        <f>AHAP.JK!F32*AHAP.JK!J32</f>
        <v>0</v>
      </c>
      <c r="L32" s="4">
        <f>AIMS.JK!F32*AIMS.JK!J32</f>
        <v>0</v>
      </c>
      <c r="M32" s="4">
        <f>AISA.JK!F32*AISA.JK!J32</f>
        <v>293250000</v>
      </c>
      <c r="N32" s="4">
        <f>AKKU.JK!F32*AKKU.JK!J32</f>
        <v>0</v>
      </c>
      <c r="O32" s="4">
        <f>AKPI.JK!F32*AKPI.JK!J32</f>
        <v>0</v>
      </c>
      <c r="P32" s="4">
        <f>KLBF.JK!F32*KLBF.JK!J32</f>
        <v>77570687500</v>
      </c>
      <c r="Q32" s="4">
        <f>KOIN.JK!F32*KOIN.JK!J32</f>
        <v>0</v>
      </c>
      <c r="R32" s="4">
        <f>KONI.JK!F32*KONI.JK!J32</f>
        <v>0</v>
      </c>
      <c r="S32" s="4">
        <f>KPIG.JK!F32*KPIG.JK!J32</f>
        <v>100500000</v>
      </c>
      <c r="T32" s="4">
        <f>KREN.JK!F32*KREN.JK!J32</f>
        <v>117000000</v>
      </c>
      <c r="U32" s="4">
        <f>LAMI.JK!F32*LAMI.JK!J32</f>
        <v>0</v>
      </c>
      <c r="V32" s="4">
        <f>LAPD.JK!F32*LAPD.JK!J32</f>
        <v>0</v>
      </c>
      <c r="W32" s="4">
        <f>LCGP.JK!F32*LCGP.JK!J32</f>
        <v>0</v>
      </c>
      <c r="X32" s="4">
        <f>LION.JK!F32*LION.JK!J32</f>
        <v>0</v>
      </c>
      <c r="Y32" s="4">
        <f>LMAS.JK!F32*LMAS.JK!J32</f>
        <v>200000</v>
      </c>
    </row>
    <row r="33" spans="1:25" x14ac:dyDescent="0.2">
      <c r="A33" s="16">
        <f>'Portfolio Selection'!A33</f>
        <v>40850</v>
      </c>
      <c r="B33" s="4">
        <f>'^JKSE'!F33*'^JKSE'!J33</f>
        <v>533636640000</v>
      </c>
      <c r="C33" s="4">
        <f>AALI.JK!F33*AALI.JK!J33</f>
        <v>5742225000</v>
      </c>
      <c r="D33" s="4">
        <f>ABDA.JK!F33*ABDA.JK!J33</f>
        <v>0</v>
      </c>
      <c r="E33" s="4">
        <f>ACES.JK!F33*ACES.JK!J33</f>
        <v>0</v>
      </c>
      <c r="F33" s="4">
        <f>ADES.JK!F33*ADES.JK!J33</f>
        <v>5966070000</v>
      </c>
      <c r="G33" s="4">
        <f>ADHI.JK!F33*ADHI.JK!J33</f>
        <v>12692470000</v>
      </c>
      <c r="H33" s="4">
        <f>ADMF.JK!F33*ADMF.JK!J33</f>
        <v>476150000</v>
      </c>
      <c r="I33" s="4">
        <f>ADMG.JK!F33*ADMG.JK!J33</f>
        <v>5807810000</v>
      </c>
      <c r="J33" s="4">
        <f>AGRO.JK!F33*AGRO.JK!J33</f>
        <v>200395000</v>
      </c>
      <c r="K33" s="4">
        <f>AHAP.JK!F33*AHAP.JK!J33</f>
        <v>0</v>
      </c>
      <c r="L33" s="4">
        <f>AIMS.JK!F33*AIMS.JK!J33</f>
        <v>0</v>
      </c>
      <c r="M33" s="4">
        <f>AISA.JK!F33*AISA.JK!J33</f>
        <v>1264625000</v>
      </c>
      <c r="N33" s="4">
        <f>AKKU.JK!F33*AKKU.JK!J33</f>
        <v>0</v>
      </c>
      <c r="O33" s="4">
        <f>AKPI.JK!F33*AKPI.JK!J33</f>
        <v>0</v>
      </c>
      <c r="P33" s="4">
        <f>KLBF.JK!F33*KLBF.JK!J33</f>
        <v>44271562500</v>
      </c>
      <c r="Q33" s="4">
        <f>KOIN.JK!F33*KOIN.JK!J33</f>
        <v>0</v>
      </c>
      <c r="R33" s="4">
        <f>KONI.JK!F33*KONI.JK!J33</f>
        <v>0</v>
      </c>
      <c r="S33" s="4">
        <f>KPIG.JK!F33*KPIG.JK!J33</f>
        <v>134400000</v>
      </c>
      <c r="T33" s="4">
        <f>KREN.JK!F33*KREN.JK!J33</f>
        <v>0</v>
      </c>
      <c r="U33" s="4">
        <f>LAMI.JK!F33*LAMI.JK!J33</f>
        <v>0</v>
      </c>
      <c r="V33" s="4">
        <f>LAPD.JK!F33*LAPD.JK!J33</f>
        <v>0</v>
      </c>
      <c r="W33" s="4">
        <f>LCGP.JK!F33*LCGP.JK!J33</f>
        <v>5525000</v>
      </c>
      <c r="X33" s="4">
        <f>LION.JK!F33*LION.JK!J33</f>
        <v>0</v>
      </c>
      <c r="Y33" s="4">
        <f>LMAS.JK!F33*LMAS.JK!J33</f>
        <v>0</v>
      </c>
    </row>
    <row r="34" spans="1:25" x14ac:dyDescent="0.2">
      <c r="A34" s="16">
        <f>'Portfolio Selection'!A34</f>
        <v>40849</v>
      </c>
      <c r="B34" s="4">
        <f>'^JKSE'!F34*'^JKSE'!J34</f>
        <v>8880750800000</v>
      </c>
      <c r="C34" s="4">
        <f>AALI.JK!F34*AALI.JK!J34</f>
        <v>9786000000</v>
      </c>
      <c r="D34" s="4">
        <f>ABDA.JK!F34*ABDA.JK!J34</f>
        <v>0</v>
      </c>
      <c r="E34" s="4">
        <f>ACES.JK!F34*ACES.JK!J34</f>
        <v>0</v>
      </c>
      <c r="F34" s="4">
        <f>ADES.JK!F34*ADES.JK!J34</f>
        <v>1509040000</v>
      </c>
      <c r="G34" s="4">
        <f>ADHI.JK!F34*ADHI.JK!J34</f>
        <v>1671015000</v>
      </c>
      <c r="H34" s="4">
        <f>ADMF.JK!F34*ADMF.JK!J34</f>
        <v>737000000</v>
      </c>
      <c r="I34" s="4">
        <f>ADMG.JK!F34*ADMG.JK!J34</f>
        <v>295470000</v>
      </c>
      <c r="J34" s="4">
        <f>AGRO.JK!F34*AGRO.JK!J34</f>
        <v>219760000</v>
      </c>
      <c r="K34" s="4">
        <f>AHAP.JK!F34*AHAP.JK!J34</f>
        <v>0</v>
      </c>
      <c r="L34" s="4">
        <f>AIMS.JK!F34*AIMS.JK!J34</f>
        <v>0</v>
      </c>
      <c r="M34" s="4">
        <f>AISA.JK!F34*AISA.JK!J34</f>
        <v>653250000</v>
      </c>
      <c r="N34" s="4">
        <f>AKKU.JK!F34*AKKU.JK!J34</f>
        <v>0</v>
      </c>
      <c r="O34" s="4">
        <f>AKPI.JK!F34*AKPI.JK!J34</f>
        <v>7735000</v>
      </c>
      <c r="P34" s="4">
        <f>KLBF.JK!F34*KLBF.JK!J34</f>
        <v>45160337500</v>
      </c>
      <c r="Q34" s="4">
        <f>KOIN.JK!F34*KOIN.JK!J34</f>
        <v>0</v>
      </c>
      <c r="R34" s="4">
        <f>KONI.JK!F34*KONI.JK!J34</f>
        <v>0</v>
      </c>
      <c r="S34" s="4">
        <f>KPIG.JK!F34*KPIG.JK!J34</f>
        <v>47790000</v>
      </c>
      <c r="T34" s="4">
        <f>KREN.JK!F34*KREN.JK!J34</f>
        <v>423720000</v>
      </c>
      <c r="U34" s="4">
        <f>LAMI.JK!F34*LAMI.JK!J34</f>
        <v>0</v>
      </c>
      <c r="V34" s="4">
        <f>LAPD.JK!F34*LAPD.JK!J34</f>
        <v>35100000</v>
      </c>
      <c r="W34" s="4">
        <f>LCGP.JK!F34*LCGP.JK!J34</f>
        <v>0</v>
      </c>
      <c r="X34" s="4">
        <f>LION.JK!F34*LION.JK!J34</f>
        <v>0</v>
      </c>
      <c r="Y34" s="4">
        <f>LMAS.JK!F34*LMAS.JK!J34</f>
        <v>0</v>
      </c>
    </row>
    <row r="35" spans="1:25" x14ac:dyDescent="0.2">
      <c r="A35" s="16">
        <f>'Portfolio Selection'!A35</f>
        <v>40848</v>
      </c>
      <c r="B35" s="4">
        <f>'^JKSE'!F35*'^JKSE'!J35</f>
        <v>692781880000</v>
      </c>
      <c r="C35" s="4">
        <f>AALI.JK!F35*AALI.JK!J35</f>
        <v>28875350000</v>
      </c>
      <c r="D35" s="4">
        <f>ABDA.JK!F35*ABDA.JK!J35</f>
        <v>0</v>
      </c>
      <c r="E35" s="4">
        <f>ACES.JK!F35*ACES.JK!J35</f>
        <v>0</v>
      </c>
      <c r="F35" s="4">
        <f>ADES.JK!F35*ADES.JK!J35</f>
        <v>68000000</v>
      </c>
      <c r="G35" s="4">
        <f>ADHI.JK!F35*ADHI.JK!J35</f>
        <v>2183310000</v>
      </c>
      <c r="H35" s="4">
        <f>ADMF.JK!F35*ADMF.JK!J35</f>
        <v>556400000</v>
      </c>
      <c r="I35" s="4">
        <f>ADMG.JK!F35*ADMG.JK!J35</f>
        <v>486000000</v>
      </c>
      <c r="J35" s="4">
        <f>AGRO.JK!F35*AGRO.JK!J35</f>
        <v>1344031500</v>
      </c>
      <c r="K35" s="4">
        <f>AHAP.JK!F35*AHAP.JK!J35</f>
        <v>0</v>
      </c>
      <c r="L35" s="4">
        <f>AIMS.JK!F35*AIMS.JK!J35</f>
        <v>0</v>
      </c>
      <c r="M35" s="4">
        <f>AISA.JK!F35*AISA.JK!J35</f>
        <v>1702470000</v>
      </c>
      <c r="N35" s="4">
        <f>AKKU.JK!F35*AKKU.JK!J35</f>
        <v>0</v>
      </c>
      <c r="O35" s="4">
        <f>AKPI.JK!F35*AKPI.JK!J35</f>
        <v>61950000</v>
      </c>
      <c r="P35" s="4">
        <f>KLBF.JK!F35*KLBF.JK!J35</f>
        <v>40236750000</v>
      </c>
      <c r="Q35" s="4">
        <f>KOIN.JK!F35*KOIN.JK!J35</f>
        <v>179000</v>
      </c>
      <c r="R35" s="4">
        <f>KONI.JK!F35*KONI.JK!J35</f>
        <v>0</v>
      </c>
      <c r="S35" s="4">
        <f>KPIG.JK!F35*KPIG.JK!J35</f>
        <v>31850000</v>
      </c>
      <c r="T35" s="4">
        <f>KREN.JK!F35*KREN.JK!J35</f>
        <v>101175000</v>
      </c>
      <c r="U35" s="4">
        <f>LAMI.JK!F35*LAMI.JK!J35</f>
        <v>0</v>
      </c>
      <c r="V35" s="4">
        <f>LAPD.JK!F35*LAPD.JK!J35</f>
        <v>0</v>
      </c>
      <c r="W35" s="4">
        <f>LCGP.JK!F35*LCGP.JK!J35</f>
        <v>0</v>
      </c>
      <c r="X35" s="4">
        <f>LION.JK!F35*LION.JK!J35</f>
        <v>0</v>
      </c>
      <c r="Y35" s="4">
        <f>LMAS.JK!F35*LMAS.JK!J35</f>
        <v>0</v>
      </c>
    </row>
    <row r="36" spans="1:25" x14ac:dyDescent="0.2">
      <c r="A36" s="16">
        <f>'Portfolio Selection'!A36</f>
        <v>40847</v>
      </c>
      <c r="B36" s="4">
        <f>'^JKSE'!F36*'^JKSE'!J36</f>
        <v>4473203000000</v>
      </c>
      <c r="C36" s="4">
        <f>AALI.JK!F36*AALI.JK!J36</f>
        <v>9641775000</v>
      </c>
      <c r="D36" s="4">
        <f>ABDA.JK!F36*ABDA.JK!J36</f>
        <v>0</v>
      </c>
      <c r="E36" s="4">
        <f>ACES.JK!F36*ACES.JK!J36</f>
        <v>0</v>
      </c>
      <c r="F36" s="4">
        <f>ADES.JK!F36*ADES.JK!J36</f>
        <v>159430000</v>
      </c>
      <c r="G36" s="4">
        <f>ADHI.JK!F36*ADHI.JK!J36</f>
        <v>2365655000</v>
      </c>
      <c r="H36" s="4">
        <f>ADMF.JK!F36*ADMF.JK!J36</f>
        <v>132000000</v>
      </c>
      <c r="I36" s="4">
        <f>ADMG.JK!F36*ADMG.JK!J36</f>
        <v>0</v>
      </c>
      <c r="J36" s="4">
        <f>AGRO.JK!F36*AGRO.JK!J36</f>
        <v>602320500</v>
      </c>
      <c r="K36" s="4">
        <f>AHAP.JK!F36*AHAP.JK!J36</f>
        <v>0</v>
      </c>
      <c r="L36" s="4">
        <f>AIMS.JK!F36*AIMS.JK!J36</f>
        <v>0</v>
      </c>
      <c r="M36" s="4">
        <f>AISA.JK!F36*AISA.JK!J36</f>
        <v>1186250000</v>
      </c>
      <c r="N36" s="4">
        <f>AKKU.JK!F36*AKKU.JK!J36</f>
        <v>0</v>
      </c>
      <c r="O36" s="4">
        <f>AKPI.JK!F36*AKPI.JK!J36</f>
        <v>0</v>
      </c>
      <c r="P36" s="4">
        <f>KLBF.JK!F36*KLBF.JK!J36</f>
        <v>40304787500</v>
      </c>
      <c r="Q36" s="4">
        <f>KOIN.JK!F36*KOIN.JK!J36</f>
        <v>4500000</v>
      </c>
      <c r="R36" s="4">
        <f>KONI.JK!F36*KONI.JK!J36</f>
        <v>0</v>
      </c>
      <c r="S36" s="4">
        <f>KPIG.JK!F36*KPIG.JK!J36</f>
        <v>32550000</v>
      </c>
      <c r="T36" s="4">
        <f>KREN.JK!F36*KREN.JK!J36</f>
        <v>149760000</v>
      </c>
      <c r="U36" s="4">
        <f>LAMI.JK!F36*LAMI.JK!J36</f>
        <v>0</v>
      </c>
      <c r="V36" s="4">
        <f>LAPD.JK!F36*LAPD.JK!J36</f>
        <v>0</v>
      </c>
      <c r="W36" s="4">
        <f>LCGP.JK!F36*LCGP.JK!J36</f>
        <v>0</v>
      </c>
      <c r="X36" s="4">
        <f>LION.JK!F36*LION.JK!J36</f>
        <v>0</v>
      </c>
      <c r="Y36" s="4">
        <f>LMAS.JK!F36*LMAS.JK!J36</f>
        <v>0</v>
      </c>
    </row>
    <row r="37" spans="1:25" x14ac:dyDescent="0.2">
      <c r="A37" s="16">
        <f>'Portfolio Selection'!A37</f>
        <v>40844</v>
      </c>
      <c r="B37" s="4">
        <f>'^JKSE'!F37*'^JKSE'!J37</f>
        <v>361176334884</v>
      </c>
      <c r="C37" s="4">
        <f>AALI.JK!F37*AALI.JK!J37</f>
        <v>10500000000</v>
      </c>
      <c r="D37" s="4">
        <f>ABDA.JK!F37*ABDA.JK!J37</f>
        <v>0</v>
      </c>
      <c r="E37" s="4">
        <f>ACES.JK!F37*ACES.JK!J37</f>
        <v>0</v>
      </c>
      <c r="F37" s="4">
        <f>ADES.JK!F37*ADES.JK!J37</f>
        <v>86400000</v>
      </c>
      <c r="G37" s="4">
        <f>ADHI.JK!F37*ADHI.JK!J37</f>
        <v>1814670000</v>
      </c>
      <c r="H37" s="4">
        <f>ADMF.JK!F37*ADMF.JK!J37</f>
        <v>249700000</v>
      </c>
      <c r="I37" s="4">
        <f>ADMG.JK!F37*ADMG.JK!J37</f>
        <v>165990000</v>
      </c>
      <c r="J37" s="4">
        <f>AGRO.JK!F37*AGRO.JK!J37</f>
        <v>516010500</v>
      </c>
      <c r="K37" s="4">
        <f>AHAP.JK!F37*AHAP.JK!J37</f>
        <v>0</v>
      </c>
      <c r="L37" s="4">
        <f>AIMS.JK!F37*AIMS.JK!J37</f>
        <v>0</v>
      </c>
      <c r="M37" s="4">
        <f>AISA.JK!F37*AISA.JK!J37</f>
        <v>315000000</v>
      </c>
      <c r="N37" s="4">
        <f>AKKU.JK!F37*AKKU.JK!J37</f>
        <v>0</v>
      </c>
      <c r="O37" s="4">
        <f>AKPI.JK!F37*AKPI.JK!J37</f>
        <v>0</v>
      </c>
      <c r="P37" s="4">
        <f>KLBF.JK!F37*KLBF.JK!J37</f>
        <v>30767962500</v>
      </c>
      <c r="Q37" s="4">
        <f>KOIN.JK!F37*KOIN.JK!J37</f>
        <v>0</v>
      </c>
      <c r="R37" s="4">
        <f>KONI.JK!F37*KONI.JK!J37</f>
        <v>0</v>
      </c>
      <c r="S37" s="4">
        <f>KPIG.JK!F37*KPIG.JK!J37</f>
        <v>2450000</v>
      </c>
      <c r="T37" s="4">
        <f>KREN.JK!F37*KREN.JK!J37</f>
        <v>298590000</v>
      </c>
      <c r="U37" s="4">
        <f>LAMI.JK!F37*LAMI.JK!J37</f>
        <v>0</v>
      </c>
      <c r="V37" s="4">
        <f>LAPD.JK!F37*LAPD.JK!J37</f>
        <v>44327500</v>
      </c>
      <c r="W37" s="4">
        <f>LCGP.JK!F37*LCGP.JK!J37</f>
        <v>0</v>
      </c>
      <c r="X37" s="4">
        <f>LION.JK!F37*LION.JK!J37</f>
        <v>0</v>
      </c>
      <c r="Y37" s="4">
        <f>LMAS.JK!F37*LMAS.JK!J37</f>
        <v>0</v>
      </c>
    </row>
    <row r="38" spans="1:25" x14ac:dyDescent="0.2">
      <c r="A38" s="16">
        <f>'Portfolio Selection'!A38</f>
        <v>40843</v>
      </c>
      <c r="B38" s="4">
        <f>'^JKSE'!F38*'^JKSE'!J38</f>
        <v>7778520000000</v>
      </c>
      <c r="C38" s="4">
        <f>AALI.JK!F38*AALI.JK!J38</f>
        <v>57185700000</v>
      </c>
      <c r="D38" s="4">
        <f>ABDA.JK!F38*ABDA.JK!J38</f>
        <v>0</v>
      </c>
      <c r="E38" s="4">
        <f>ACES.JK!F38*ACES.JK!J38</f>
        <v>24562500</v>
      </c>
      <c r="F38" s="4">
        <f>ADES.JK!F38*ADES.JK!J38</f>
        <v>312950000</v>
      </c>
      <c r="G38" s="4">
        <f>ADHI.JK!F38*ADHI.JK!J38</f>
        <v>1462050000</v>
      </c>
      <c r="H38" s="4">
        <f>ADMF.JK!F38*ADMF.JK!J38</f>
        <v>256500000</v>
      </c>
      <c r="I38" s="4">
        <f>ADMG.JK!F38*ADMG.JK!J38</f>
        <v>151300000</v>
      </c>
      <c r="J38" s="4">
        <f>AGRO.JK!F38*AGRO.JK!J38</f>
        <v>923996500</v>
      </c>
      <c r="K38" s="4">
        <f>AHAP.JK!F38*AHAP.JK!J38</f>
        <v>0</v>
      </c>
      <c r="L38" s="4">
        <f>AIMS.JK!F38*AIMS.JK!J38</f>
        <v>0</v>
      </c>
      <c r="M38" s="4">
        <f>AISA.JK!F38*AISA.JK!J38</f>
        <v>421470000</v>
      </c>
      <c r="N38" s="4">
        <f>AKKU.JK!F38*AKKU.JK!J38</f>
        <v>0</v>
      </c>
      <c r="O38" s="4">
        <f>AKPI.JK!F38*AKPI.JK!J38</f>
        <v>0</v>
      </c>
      <c r="P38" s="4">
        <f>KLBF.JK!F38*KLBF.JK!J38</f>
        <v>36880175000</v>
      </c>
      <c r="Q38" s="4">
        <f>KOIN.JK!F38*KOIN.JK!J38</f>
        <v>0</v>
      </c>
      <c r="R38" s="4">
        <f>KONI.JK!F38*KONI.JK!J38</f>
        <v>0</v>
      </c>
      <c r="S38" s="4">
        <f>KPIG.JK!F38*KPIG.JK!J38</f>
        <v>7700000</v>
      </c>
      <c r="T38" s="4">
        <f>KREN.JK!F38*KREN.JK!J38</f>
        <v>456615000</v>
      </c>
      <c r="U38" s="4">
        <f>LAMI.JK!F38*LAMI.JK!J38</f>
        <v>0</v>
      </c>
      <c r="V38" s="4">
        <f>LAPD.JK!F38*LAPD.JK!J38</f>
        <v>0</v>
      </c>
      <c r="W38" s="4">
        <f>LCGP.JK!F38*LCGP.JK!J38</f>
        <v>0</v>
      </c>
      <c r="X38" s="4">
        <f>LION.JK!F38*LION.JK!J38</f>
        <v>0</v>
      </c>
      <c r="Y38" s="4">
        <f>LMAS.JK!F38*LMAS.JK!J38</f>
        <v>0</v>
      </c>
    </row>
    <row r="39" spans="1:25" x14ac:dyDescent="0.2">
      <c r="A39" s="16">
        <f>'Portfolio Selection'!A39</f>
        <v>40842</v>
      </c>
      <c r="B39" s="4">
        <f>'^JKSE'!F39*'^JKSE'!J39</f>
        <v>732767560000</v>
      </c>
      <c r="C39" s="4">
        <f>AALI.JK!F39*AALI.JK!J39</f>
        <v>51601800000</v>
      </c>
      <c r="D39" s="4">
        <f>ABDA.JK!F39*ABDA.JK!J39</f>
        <v>0</v>
      </c>
      <c r="E39" s="4">
        <f>ACES.JK!F39*ACES.JK!J39</f>
        <v>0</v>
      </c>
      <c r="F39" s="4">
        <f>ADES.JK!F39*ADES.JK!J39</f>
        <v>1064440000</v>
      </c>
      <c r="G39" s="4">
        <f>ADHI.JK!F39*ADHI.JK!J39</f>
        <v>1568535000</v>
      </c>
      <c r="H39" s="4">
        <f>ADMF.JK!F39*ADMF.JK!J39</f>
        <v>30300000</v>
      </c>
      <c r="I39" s="4">
        <f>ADMG.JK!F39*ADMG.JK!J39</f>
        <v>146880000</v>
      </c>
      <c r="J39" s="4">
        <f>AGRO.JK!F39*AGRO.JK!J39</f>
        <v>1530883000</v>
      </c>
      <c r="K39" s="4">
        <f>AHAP.JK!F39*AHAP.JK!J39</f>
        <v>0</v>
      </c>
      <c r="L39" s="4">
        <f>AIMS.JK!F39*AIMS.JK!J39</f>
        <v>0</v>
      </c>
      <c r="M39" s="4">
        <f>AISA.JK!F39*AISA.JK!J39</f>
        <v>1228500000</v>
      </c>
      <c r="N39" s="4">
        <f>AKKU.JK!F39*AKKU.JK!J39</f>
        <v>0</v>
      </c>
      <c r="O39" s="4">
        <f>AKPI.JK!F39*AKPI.JK!J39</f>
        <v>0</v>
      </c>
      <c r="P39" s="4">
        <f>KLBF.JK!F39*KLBF.JK!J39</f>
        <v>22427650000</v>
      </c>
      <c r="Q39" s="4">
        <f>KOIN.JK!F39*KOIN.JK!J39</f>
        <v>0</v>
      </c>
      <c r="R39" s="4">
        <f>KONI.JK!F39*KONI.JK!J39</f>
        <v>0</v>
      </c>
      <c r="S39" s="4">
        <f>KPIG.JK!F39*KPIG.JK!J39</f>
        <v>40250000</v>
      </c>
      <c r="T39" s="4">
        <f>KREN.JK!F39*KREN.JK!J39</f>
        <v>144000000</v>
      </c>
      <c r="U39" s="4">
        <f>LAMI.JK!F39*LAMI.JK!J39</f>
        <v>0</v>
      </c>
      <c r="V39" s="4">
        <f>LAPD.JK!F39*LAPD.JK!J39</f>
        <v>27142500</v>
      </c>
      <c r="W39" s="4">
        <f>LCGP.JK!F39*LCGP.JK!J39</f>
        <v>0</v>
      </c>
      <c r="X39" s="4">
        <f>LION.JK!F39*LION.JK!J39</f>
        <v>0</v>
      </c>
      <c r="Y39" s="4">
        <f>LMAS.JK!F39*LMAS.JK!J39</f>
        <v>150000</v>
      </c>
    </row>
    <row r="40" spans="1:25" x14ac:dyDescent="0.2">
      <c r="A40" s="16">
        <f>'Portfolio Selection'!A40</f>
        <v>40841</v>
      </c>
      <c r="B40" s="4">
        <f>'^JKSE'!F40*'^JKSE'!J40</f>
        <v>385889920000</v>
      </c>
      <c r="C40" s="4">
        <f>AALI.JK!F40*AALI.JK!J40</f>
        <v>22260400000</v>
      </c>
      <c r="D40" s="4">
        <f>ABDA.JK!F40*ABDA.JK!J40</f>
        <v>0</v>
      </c>
      <c r="E40" s="4">
        <f>ACES.JK!F40*ACES.JK!J40</f>
        <v>1562300000</v>
      </c>
      <c r="F40" s="4">
        <f>ADES.JK!F40*ADES.JK!J40</f>
        <v>769650000</v>
      </c>
      <c r="G40" s="4">
        <f>ADHI.JK!F40*ADHI.JK!J40</f>
        <v>4334980000</v>
      </c>
      <c r="H40" s="4">
        <f>ADMF.JK!F40*ADMF.JK!J40</f>
        <v>71400000</v>
      </c>
      <c r="I40" s="4">
        <f>ADMG.JK!F40*ADMG.JK!J40</f>
        <v>172575000</v>
      </c>
      <c r="J40" s="4">
        <f>AGRO.JK!F40*AGRO.JK!J40</f>
        <v>6016986500</v>
      </c>
      <c r="K40" s="4">
        <f>AHAP.JK!F40*AHAP.JK!J40</f>
        <v>0</v>
      </c>
      <c r="L40" s="4">
        <f>AIMS.JK!F40*AIMS.JK!J40</f>
        <v>0</v>
      </c>
      <c r="M40" s="4">
        <f>AISA.JK!F40*AISA.JK!J40</f>
        <v>1528890000</v>
      </c>
      <c r="N40" s="4">
        <f>AKKU.JK!F40*AKKU.JK!J40</f>
        <v>0</v>
      </c>
      <c r="O40" s="4">
        <f>AKPI.JK!F40*AKPI.JK!J40</f>
        <v>0</v>
      </c>
      <c r="P40" s="4">
        <f>KLBF.JK!F40*KLBF.JK!J40</f>
        <v>20389500000</v>
      </c>
      <c r="Q40" s="4">
        <f>KOIN.JK!F40*KOIN.JK!J40</f>
        <v>7820000</v>
      </c>
      <c r="R40" s="4">
        <f>KONI.JK!F40*KONI.JK!J40</f>
        <v>0</v>
      </c>
      <c r="S40" s="4">
        <f>KPIG.JK!F40*KPIG.JK!J40</f>
        <v>0</v>
      </c>
      <c r="T40" s="4">
        <f>KREN.JK!F40*KREN.JK!J40</f>
        <v>71000000</v>
      </c>
      <c r="U40" s="4">
        <f>LAMI.JK!F40*LAMI.JK!J40</f>
        <v>0</v>
      </c>
      <c r="V40" s="4">
        <f>LAPD.JK!F40*LAPD.JK!J40</f>
        <v>17850000</v>
      </c>
      <c r="W40" s="4">
        <f>LCGP.JK!F40*LCGP.JK!J40</f>
        <v>0</v>
      </c>
      <c r="X40" s="4">
        <f>LION.JK!F40*LION.JK!J40</f>
        <v>0</v>
      </c>
      <c r="Y40" s="4">
        <f>LMAS.JK!F40*LMAS.JK!J40</f>
        <v>0</v>
      </c>
    </row>
    <row r="41" spans="1:25" x14ac:dyDescent="0.2">
      <c r="A41" s="16">
        <f>'Portfolio Selection'!A41</f>
        <v>40840</v>
      </c>
      <c r="B41" s="4">
        <f>'^JKSE'!F41*'^JKSE'!J41</f>
        <v>3966254600000</v>
      </c>
      <c r="C41" s="4">
        <f>AALI.JK!F41*AALI.JK!J41</f>
        <v>30033050000</v>
      </c>
      <c r="D41" s="4">
        <f>ABDA.JK!F41*ABDA.JK!J41</f>
        <v>0</v>
      </c>
      <c r="E41" s="4">
        <f>ACES.JK!F41*ACES.JK!J41</f>
        <v>0</v>
      </c>
      <c r="F41" s="4">
        <f>ADES.JK!F41*ADES.JK!J41</f>
        <v>628300000</v>
      </c>
      <c r="G41" s="4">
        <f>ADHI.JK!F41*ADHI.JK!J41</f>
        <v>3278535000</v>
      </c>
      <c r="H41" s="4">
        <f>ADMF.JK!F41*ADMF.JK!J41</f>
        <v>5025000</v>
      </c>
      <c r="I41" s="4">
        <f>ADMG.JK!F41*ADMG.JK!J41</f>
        <v>159360000</v>
      </c>
      <c r="J41" s="4">
        <f>AGRO.JK!F41*AGRO.JK!J41</f>
        <v>3645590000</v>
      </c>
      <c r="K41" s="4">
        <f>AHAP.JK!F41*AHAP.JK!J41</f>
        <v>1740000</v>
      </c>
      <c r="L41" s="4">
        <f>AIMS.JK!F41*AIMS.JK!J41</f>
        <v>0</v>
      </c>
      <c r="M41" s="4">
        <f>AISA.JK!F41*AISA.JK!J41</f>
        <v>949960000</v>
      </c>
      <c r="N41" s="4">
        <f>AKKU.JK!F41*AKKU.JK!J41</f>
        <v>0</v>
      </c>
      <c r="O41" s="4">
        <f>AKPI.JK!F41*AKPI.JK!J41</f>
        <v>0</v>
      </c>
      <c r="P41" s="4">
        <f>KLBF.JK!F41*KLBF.JK!J41</f>
        <v>34819500000</v>
      </c>
      <c r="Q41" s="4">
        <f>KOIN.JK!F41*KOIN.JK!J41</f>
        <v>0</v>
      </c>
      <c r="R41" s="4">
        <f>KONI.JK!F41*KONI.JK!J41</f>
        <v>0</v>
      </c>
      <c r="S41" s="4">
        <f>KPIG.JK!F41*KPIG.JK!J41</f>
        <v>0</v>
      </c>
      <c r="T41" s="4">
        <f>KREN.JK!F41*KREN.JK!J41</f>
        <v>159120000</v>
      </c>
      <c r="U41" s="4">
        <f>LAMI.JK!F41*LAMI.JK!J41</f>
        <v>0</v>
      </c>
      <c r="V41" s="4">
        <f>LAPD.JK!F41*LAPD.JK!J41</f>
        <v>0</v>
      </c>
      <c r="W41" s="4">
        <f>LCGP.JK!F41*LCGP.JK!J41</f>
        <v>0</v>
      </c>
      <c r="X41" s="4">
        <f>LION.JK!F41*LION.JK!J41</f>
        <v>0</v>
      </c>
      <c r="Y41" s="4">
        <f>LMAS.JK!F41*LMAS.JK!J41</f>
        <v>0</v>
      </c>
    </row>
    <row r="42" spans="1:25" x14ac:dyDescent="0.2">
      <c r="A42" s="16">
        <f>'Portfolio Selection'!A42</f>
        <v>40837</v>
      </c>
      <c r="B42" s="4">
        <f>'^JKSE'!F42*'^JKSE'!J42</f>
        <v>441720520000</v>
      </c>
      <c r="C42" s="4">
        <f>AALI.JK!F42*AALI.JK!J42</f>
        <v>29558375000</v>
      </c>
      <c r="D42" s="4">
        <f>ABDA.JK!F42*ABDA.JK!J42</f>
        <v>325000</v>
      </c>
      <c r="E42" s="4">
        <f>ACES.JK!F42*ACES.JK!J42</f>
        <v>0</v>
      </c>
      <c r="F42" s="4">
        <f>ADES.JK!F42*ADES.JK!J42</f>
        <v>21500000</v>
      </c>
      <c r="G42" s="4">
        <f>ADHI.JK!F42*ADHI.JK!J42</f>
        <v>916760000</v>
      </c>
      <c r="H42" s="4">
        <f>ADMF.JK!F42*ADMF.JK!J42</f>
        <v>119400000</v>
      </c>
      <c r="I42" s="4">
        <f>ADMG.JK!F42*ADMG.JK!J42</f>
        <v>106200000</v>
      </c>
      <c r="J42" s="4">
        <f>AGRO.JK!F42*AGRO.JK!J42</f>
        <v>9926670000</v>
      </c>
      <c r="K42" s="4">
        <f>AHAP.JK!F42*AHAP.JK!J42</f>
        <v>0</v>
      </c>
      <c r="L42" s="4">
        <f>AIMS.JK!F42*AIMS.JK!J42</f>
        <v>0</v>
      </c>
      <c r="M42" s="4">
        <f>AISA.JK!F42*AISA.JK!J42</f>
        <v>988250000</v>
      </c>
      <c r="N42" s="4">
        <f>AKKU.JK!F42*AKKU.JK!J42</f>
        <v>0</v>
      </c>
      <c r="O42" s="4">
        <f>AKPI.JK!F42*AKPI.JK!J42</f>
        <v>13230000</v>
      </c>
      <c r="P42" s="4">
        <f>KLBF.JK!F42*KLBF.JK!J42</f>
        <v>16632750000</v>
      </c>
      <c r="Q42" s="4">
        <f>KOIN.JK!F42*KOIN.JK!J42</f>
        <v>41467500</v>
      </c>
      <c r="R42" s="4">
        <f>KONI.JK!F42*KONI.JK!J42</f>
        <v>0</v>
      </c>
      <c r="S42" s="4">
        <f>KPIG.JK!F42*KPIG.JK!J42</f>
        <v>70700000</v>
      </c>
      <c r="T42" s="4">
        <f>KREN.JK!F42*KREN.JK!J42</f>
        <v>545040000</v>
      </c>
      <c r="U42" s="4">
        <f>LAMI.JK!F42*LAMI.JK!J42</f>
        <v>0</v>
      </c>
      <c r="V42" s="4">
        <f>LAPD.JK!F42*LAPD.JK!J42</f>
        <v>0</v>
      </c>
      <c r="W42" s="4">
        <f>LCGP.JK!F42*LCGP.JK!J42</f>
        <v>0</v>
      </c>
      <c r="X42" s="4">
        <f>LION.JK!F42*LION.JK!J42</f>
        <v>0</v>
      </c>
      <c r="Y42" s="4">
        <f>LMAS.JK!F42*LMAS.JK!J42</f>
        <v>225000</v>
      </c>
    </row>
    <row r="43" spans="1:25" x14ac:dyDescent="0.2">
      <c r="A43" s="16">
        <f>'Portfolio Selection'!A43</f>
        <v>40836</v>
      </c>
      <c r="B43" s="4">
        <f>'^JKSE'!F43*'^JKSE'!J43</f>
        <v>478206960000</v>
      </c>
      <c r="C43" s="4">
        <f>AALI.JK!F43*AALI.JK!J43</f>
        <v>5905500000</v>
      </c>
      <c r="D43" s="4">
        <f>ABDA.JK!F43*ABDA.JK!J43</f>
        <v>0</v>
      </c>
      <c r="E43" s="4">
        <f>ACES.JK!F43*ACES.JK!J43</f>
        <v>0</v>
      </c>
      <c r="F43" s="4">
        <f>ADES.JK!F43*ADES.JK!J43</f>
        <v>21500000</v>
      </c>
      <c r="G43" s="4">
        <f>ADHI.JK!F43*ADHI.JK!J43</f>
        <v>744385000</v>
      </c>
      <c r="H43" s="4">
        <f>ADMF.JK!F43*ADMF.JK!J43</f>
        <v>104475000</v>
      </c>
      <c r="I43" s="4">
        <f>ADMG.JK!F43*ADMG.JK!J43</f>
        <v>6000000</v>
      </c>
      <c r="J43" s="4">
        <f>AGRO.JK!F43*AGRO.JK!J43</f>
        <v>7854340000</v>
      </c>
      <c r="K43" s="4">
        <f>AHAP.JK!F43*AHAP.JK!J43</f>
        <v>0</v>
      </c>
      <c r="L43" s="4">
        <f>AIMS.JK!F43*AIMS.JK!J43</f>
        <v>0</v>
      </c>
      <c r="M43" s="4">
        <f>AISA.JK!F43*AISA.JK!J43</f>
        <v>245050000</v>
      </c>
      <c r="N43" s="4">
        <f>AKKU.JK!F43*AKKU.JK!J43</f>
        <v>0</v>
      </c>
      <c r="O43" s="4">
        <f>AKPI.JK!F43*AKPI.JK!J43</f>
        <v>630000</v>
      </c>
      <c r="P43" s="4">
        <f>KLBF.JK!F43*KLBF.JK!J43</f>
        <v>10026600000</v>
      </c>
      <c r="Q43" s="4">
        <f>KOIN.JK!F43*KOIN.JK!J43</f>
        <v>0</v>
      </c>
      <c r="R43" s="4">
        <f>KONI.JK!F43*KONI.JK!J43</f>
        <v>0</v>
      </c>
      <c r="S43" s="4">
        <f>KPIG.JK!F43*KPIG.JK!J43</f>
        <v>0</v>
      </c>
      <c r="T43" s="4">
        <f>KREN.JK!F43*KREN.JK!J43</f>
        <v>494160000</v>
      </c>
      <c r="U43" s="4">
        <f>LAMI.JK!F43*LAMI.JK!J43</f>
        <v>0</v>
      </c>
      <c r="V43" s="4">
        <f>LAPD.JK!F43*LAPD.JK!J43</f>
        <v>595000</v>
      </c>
      <c r="W43" s="4">
        <f>LCGP.JK!F43*LCGP.JK!J43</f>
        <v>0</v>
      </c>
      <c r="X43" s="4">
        <f>LION.JK!F43*LION.JK!J43</f>
        <v>0</v>
      </c>
      <c r="Y43" s="4">
        <f>LMAS.JK!F43*LMAS.JK!J43</f>
        <v>0</v>
      </c>
    </row>
    <row r="44" spans="1:25" x14ac:dyDescent="0.2">
      <c r="A44" s="16">
        <f>'Portfolio Selection'!A44</f>
        <v>40835</v>
      </c>
      <c r="B44" s="4">
        <f>'^JKSE'!F44*'^JKSE'!J44</f>
        <v>497516850000</v>
      </c>
      <c r="C44" s="4">
        <f>AALI.JK!F44*AALI.JK!J44</f>
        <v>8036000000</v>
      </c>
      <c r="D44" s="4">
        <f>ABDA.JK!F44*ABDA.JK!J44</f>
        <v>0</v>
      </c>
      <c r="E44" s="4">
        <f>ACES.JK!F44*ACES.JK!J44</f>
        <v>0</v>
      </c>
      <c r="F44" s="4">
        <f>ADES.JK!F44*ADES.JK!J44</f>
        <v>7000000</v>
      </c>
      <c r="G44" s="4">
        <f>ADHI.JK!F44*ADHI.JK!J44</f>
        <v>2057400000</v>
      </c>
      <c r="H44" s="4">
        <f>ADMF.JK!F44*ADMF.JK!J44</f>
        <v>50000000</v>
      </c>
      <c r="I44" s="4">
        <f>ADMG.JK!F44*ADMG.JK!J44</f>
        <v>86625000</v>
      </c>
      <c r="J44" s="4">
        <f>AGRO.JK!F44*AGRO.JK!J44</f>
        <v>4921150000</v>
      </c>
      <c r="K44" s="4">
        <f>AHAP.JK!F44*AHAP.JK!J44</f>
        <v>0</v>
      </c>
      <c r="L44" s="4">
        <f>AIMS.JK!F44*AIMS.JK!J44</f>
        <v>0</v>
      </c>
      <c r="M44" s="4">
        <f>AISA.JK!F44*AISA.JK!J44</f>
        <v>169000000</v>
      </c>
      <c r="N44" s="4">
        <f>AKKU.JK!F44*AKKU.JK!J44</f>
        <v>0</v>
      </c>
      <c r="O44" s="4">
        <f>AKPI.JK!F44*AKPI.JK!J44</f>
        <v>640000</v>
      </c>
      <c r="P44" s="4">
        <f>KLBF.JK!F44*KLBF.JK!J44</f>
        <v>8813025000</v>
      </c>
      <c r="Q44" s="4">
        <f>KOIN.JK!F44*KOIN.JK!J44</f>
        <v>0</v>
      </c>
      <c r="R44" s="4">
        <f>KONI.JK!F44*KONI.JK!J44</f>
        <v>2325000</v>
      </c>
      <c r="S44" s="4">
        <f>KPIG.JK!F44*KPIG.JK!J44</f>
        <v>0</v>
      </c>
      <c r="T44" s="4">
        <f>KREN.JK!F44*KREN.JK!J44</f>
        <v>813585000</v>
      </c>
      <c r="U44" s="4">
        <f>LAMI.JK!F44*LAMI.JK!J44</f>
        <v>0</v>
      </c>
      <c r="V44" s="4">
        <f>LAPD.JK!F44*LAPD.JK!J44</f>
        <v>0</v>
      </c>
      <c r="W44" s="4">
        <f>LCGP.JK!F44*LCGP.JK!J44</f>
        <v>0</v>
      </c>
      <c r="X44" s="4">
        <f>LION.JK!F44*LION.JK!J44</f>
        <v>0</v>
      </c>
      <c r="Y44" s="4">
        <f>LMAS.JK!F44*LMAS.JK!J44</f>
        <v>0</v>
      </c>
    </row>
    <row r="45" spans="1:25" x14ac:dyDescent="0.2">
      <c r="A45" s="16">
        <f>'Portfolio Selection'!A45</f>
        <v>40834</v>
      </c>
      <c r="B45" s="4">
        <f>'^JKSE'!F45*'^JKSE'!J45</f>
        <v>211479103407</v>
      </c>
      <c r="C45" s="4">
        <f>AALI.JK!F45*AALI.JK!J45</f>
        <v>58966500000</v>
      </c>
      <c r="D45" s="4">
        <f>ABDA.JK!F45*ABDA.JK!J45</f>
        <v>0</v>
      </c>
      <c r="E45" s="4">
        <f>ACES.JK!F45*ACES.JK!J45</f>
        <v>0</v>
      </c>
      <c r="F45" s="4">
        <f>ADES.JK!F45*ADES.JK!J45</f>
        <v>2425000</v>
      </c>
      <c r="G45" s="4">
        <f>ADHI.JK!F45*ADHI.JK!J45</f>
        <v>164035000</v>
      </c>
      <c r="H45" s="4">
        <f>ADMF.JK!F45*ADMF.JK!J45</f>
        <v>0</v>
      </c>
      <c r="I45" s="4">
        <f>ADMG.JK!F45*ADMG.JK!J45</f>
        <v>33550000</v>
      </c>
      <c r="J45" s="4">
        <f>AGRO.JK!F45*AGRO.JK!J45</f>
        <v>3934722000</v>
      </c>
      <c r="K45" s="4">
        <f>AHAP.JK!F45*AHAP.JK!J45</f>
        <v>0</v>
      </c>
      <c r="L45" s="4">
        <f>AIMS.JK!F45*AIMS.JK!J45</f>
        <v>0</v>
      </c>
      <c r="M45" s="4">
        <f>AISA.JK!F45*AISA.JK!J45</f>
        <v>135200000</v>
      </c>
      <c r="N45" s="4">
        <f>AKKU.JK!F45*AKKU.JK!J45</f>
        <v>0</v>
      </c>
      <c r="O45" s="4">
        <f>AKPI.JK!F45*AKPI.JK!J45</f>
        <v>0</v>
      </c>
      <c r="P45" s="4">
        <f>KLBF.JK!F45*KLBF.JK!J45</f>
        <v>16401600000</v>
      </c>
      <c r="Q45" s="4">
        <f>KOIN.JK!F45*KOIN.JK!J45</f>
        <v>0</v>
      </c>
      <c r="R45" s="4">
        <f>KONI.JK!F45*KONI.JK!J45</f>
        <v>0</v>
      </c>
      <c r="S45" s="4">
        <f>KPIG.JK!F45*KPIG.JK!J45</f>
        <v>0</v>
      </c>
      <c r="T45" s="4">
        <f>KREN.JK!F45*KREN.JK!J45</f>
        <v>339135000</v>
      </c>
      <c r="U45" s="4">
        <f>LAMI.JK!F45*LAMI.JK!J45</f>
        <v>0</v>
      </c>
      <c r="V45" s="4">
        <f>LAPD.JK!F45*LAPD.JK!J45</f>
        <v>0</v>
      </c>
      <c r="W45" s="4">
        <f>LCGP.JK!F45*LCGP.JK!J45</f>
        <v>0</v>
      </c>
      <c r="X45" s="4">
        <f>LION.JK!F45*LION.JK!J45</f>
        <v>0</v>
      </c>
      <c r="Y45" s="4">
        <f>LMAS.JK!F45*LMAS.JK!J45</f>
        <v>25000</v>
      </c>
    </row>
    <row r="46" spans="1:25" x14ac:dyDescent="0.2">
      <c r="A46" s="16">
        <f>'Portfolio Selection'!A46</f>
        <v>40833</v>
      </c>
      <c r="B46" s="4">
        <f>'^JKSE'!F46*'^JKSE'!J46</f>
        <v>2722177300000</v>
      </c>
      <c r="C46" s="4">
        <f>AALI.JK!F46*AALI.JK!J46</f>
        <v>28709175000</v>
      </c>
      <c r="D46" s="4">
        <f>ABDA.JK!F46*ABDA.JK!J46</f>
        <v>0</v>
      </c>
      <c r="E46" s="4">
        <f>ACES.JK!F46*ACES.JK!J46</f>
        <v>0</v>
      </c>
      <c r="F46" s="4">
        <f>ADES.JK!F46*ADES.JK!J46</f>
        <v>60690000</v>
      </c>
      <c r="G46" s="4">
        <f>ADHI.JK!F46*ADHI.JK!J46</f>
        <v>93240000</v>
      </c>
      <c r="H46" s="4">
        <f>ADMF.JK!F46*ADMF.JK!J46</f>
        <v>164800000</v>
      </c>
      <c r="I46" s="4">
        <f>ADMG.JK!F46*ADMG.JK!J46</f>
        <v>0</v>
      </c>
      <c r="J46" s="4">
        <f>AGRO.JK!F46*AGRO.JK!J46</f>
        <v>8915670000</v>
      </c>
      <c r="K46" s="4">
        <f>AHAP.JK!F46*AHAP.JK!J46</f>
        <v>0</v>
      </c>
      <c r="L46" s="4">
        <f>AIMS.JK!F46*AIMS.JK!J46</f>
        <v>0</v>
      </c>
      <c r="M46" s="4">
        <f>AISA.JK!F46*AISA.JK!J46</f>
        <v>1602080000</v>
      </c>
      <c r="N46" s="4">
        <f>AKKU.JK!F46*AKKU.JK!J46</f>
        <v>0</v>
      </c>
      <c r="O46" s="4">
        <f>AKPI.JK!F46*AKPI.JK!J46</f>
        <v>0</v>
      </c>
      <c r="P46" s="4">
        <f>KLBF.JK!F46*KLBF.JK!J46</f>
        <v>7488500000</v>
      </c>
      <c r="Q46" s="4">
        <f>KOIN.JK!F46*KOIN.JK!J46</f>
        <v>13430000</v>
      </c>
      <c r="R46" s="4">
        <f>KONI.JK!F46*KONI.JK!J46</f>
        <v>0</v>
      </c>
      <c r="S46" s="4">
        <f>KPIG.JK!F46*KPIG.JK!J46</f>
        <v>1500000</v>
      </c>
      <c r="T46" s="4">
        <f>KREN.JK!F46*KREN.JK!J46</f>
        <v>483260000</v>
      </c>
      <c r="U46" s="4">
        <f>LAMI.JK!F46*LAMI.JK!J46</f>
        <v>0</v>
      </c>
      <c r="V46" s="4">
        <f>LAPD.JK!F46*LAPD.JK!J46</f>
        <v>0</v>
      </c>
      <c r="W46" s="4">
        <f>LCGP.JK!F46*LCGP.JK!J46</f>
        <v>0</v>
      </c>
      <c r="X46" s="4">
        <f>LION.JK!F46*LION.JK!J46</f>
        <v>0</v>
      </c>
      <c r="Y46" s="4">
        <f>LMAS.JK!F46*LMAS.JK!J46</f>
        <v>0</v>
      </c>
    </row>
    <row r="47" spans="1:25" x14ac:dyDescent="0.2">
      <c r="A47" s="16">
        <f>'Portfolio Selection'!A47</f>
        <v>40830</v>
      </c>
      <c r="B47" s="4">
        <f>'^JKSE'!F47*'^JKSE'!J47</f>
        <v>502061160000</v>
      </c>
      <c r="C47" s="4">
        <f>AALI.JK!F47*AALI.JK!J47</f>
        <v>47244400000</v>
      </c>
      <c r="D47" s="4">
        <f>ABDA.JK!F47*ABDA.JK!J47</f>
        <v>330000</v>
      </c>
      <c r="E47" s="4">
        <f>ACES.JK!F47*ACES.JK!J47</f>
        <v>0</v>
      </c>
      <c r="F47" s="4">
        <f>ADES.JK!F47*ADES.JK!J47</f>
        <v>19500000</v>
      </c>
      <c r="G47" s="4">
        <f>ADHI.JK!F47*ADHI.JK!J47</f>
        <v>826470000</v>
      </c>
      <c r="H47" s="4">
        <f>ADMF.JK!F47*ADMF.JK!J47</f>
        <v>398950000</v>
      </c>
      <c r="I47" s="4">
        <f>ADMG.JK!F47*ADMG.JK!J47</f>
        <v>0</v>
      </c>
      <c r="J47" s="4">
        <f>AGRO.JK!F47*AGRO.JK!J47</f>
        <v>13693395000</v>
      </c>
      <c r="K47" s="4">
        <f>AHAP.JK!F47*AHAP.JK!J47</f>
        <v>0</v>
      </c>
      <c r="L47" s="4">
        <f>AIMS.JK!F47*AIMS.JK!J47</f>
        <v>0</v>
      </c>
      <c r="M47" s="4">
        <f>AISA.JK!F47*AISA.JK!J47</f>
        <v>642260000</v>
      </c>
      <c r="N47" s="4">
        <f>AKKU.JK!F47*AKKU.JK!J47</f>
        <v>0</v>
      </c>
      <c r="O47" s="4">
        <f>AKPI.JK!F47*AKPI.JK!J47</f>
        <v>0</v>
      </c>
      <c r="P47" s="4">
        <f>KLBF.JK!F47*KLBF.JK!J47</f>
        <v>12480750000</v>
      </c>
      <c r="Q47" s="4">
        <f>KOIN.JK!F47*KOIN.JK!J47</f>
        <v>328000</v>
      </c>
      <c r="R47" s="4">
        <f>KONI.JK!F47*KONI.JK!J47</f>
        <v>0</v>
      </c>
      <c r="S47" s="4">
        <f>KPIG.JK!F47*KPIG.JK!J47</f>
        <v>0</v>
      </c>
      <c r="T47" s="4">
        <f>KREN.JK!F47*KREN.JK!J47</f>
        <v>561340000</v>
      </c>
      <c r="U47" s="4">
        <f>LAMI.JK!F47*LAMI.JK!J47</f>
        <v>0</v>
      </c>
      <c r="V47" s="4">
        <f>LAPD.JK!F47*LAPD.JK!J47</f>
        <v>0</v>
      </c>
      <c r="W47" s="4">
        <f>LCGP.JK!F47*LCGP.JK!J47</f>
        <v>0</v>
      </c>
      <c r="X47" s="4">
        <f>LION.JK!F47*LION.JK!J47</f>
        <v>0</v>
      </c>
      <c r="Y47" s="4">
        <f>LMAS.JK!F47*LMAS.JK!J47</f>
        <v>0</v>
      </c>
    </row>
    <row r="48" spans="1:25" x14ac:dyDescent="0.2">
      <c r="A48" s="16">
        <f>'Portfolio Selection'!A48</f>
        <v>40829</v>
      </c>
      <c r="B48" s="4">
        <f>'^JKSE'!F48*'^JKSE'!J48</f>
        <v>267312960166</v>
      </c>
      <c r="C48" s="4">
        <f>AALI.JK!F48*AALI.JK!J48</f>
        <v>39700100000</v>
      </c>
      <c r="D48" s="4">
        <f>ABDA.JK!F48*ABDA.JK!J48</f>
        <v>0</v>
      </c>
      <c r="E48" s="4">
        <f>ACES.JK!F48*ACES.JK!J48</f>
        <v>0</v>
      </c>
      <c r="F48" s="4">
        <f>ADES.JK!F48*ADES.JK!J48</f>
        <v>692500000</v>
      </c>
      <c r="G48" s="4">
        <f>ADHI.JK!F48*ADHI.JK!J48</f>
        <v>578340000</v>
      </c>
      <c r="H48" s="4">
        <f>ADMF.JK!F48*ADMF.JK!J48</f>
        <v>317750000</v>
      </c>
      <c r="I48" s="4">
        <f>ADMG.JK!F48*ADMG.JK!J48</f>
        <v>395850000</v>
      </c>
      <c r="J48" s="4">
        <f>AGRO.JK!F48*AGRO.JK!J48</f>
        <v>7846605000</v>
      </c>
      <c r="K48" s="4">
        <f>AHAP.JK!F48*AHAP.JK!J48</f>
        <v>0</v>
      </c>
      <c r="L48" s="4">
        <f>AIMS.JK!F48*AIMS.JK!J48</f>
        <v>0</v>
      </c>
      <c r="M48" s="4">
        <f>AISA.JK!F48*AISA.JK!J48</f>
        <v>1532040000</v>
      </c>
      <c r="N48" s="4">
        <f>AKKU.JK!F48*AKKU.JK!J48</f>
        <v>0</v>
      </c>
      <c r="O48" s="4">
        <f>AKPI.JK!F48*AKPI.JK!J48</f>
        <v>1320000</v>
      </c>
      <c r="P48" s="4">
        <f>KLBF.JK!F48*KLBF.JK!J48</f>
        <v>4126200000</v>
      </c>
      <c r="Q48" s="4">
        <f>KOIN.JK!F48*KOIN.JK!J48</f>
        <v>0</v>
      </c>
      <c r="R48" s="4">
        <f>KONI.JK!F48*KONI.JK!J48</f>
        <v>0</v>
      </c>
      <c r="S48" s="4">
        <f>KPIG.JK!F48*KPIG.JK!J48</f>
        <v>0</v>
      </c>
      <c r="T48" s="4">
        <f>KREN.JK!F48*KREN.JK!J48</f>
        <v>341895000</v>
      </c>
      <c r="U48" s="4">
        <f>LAMI.JK!F48*LAMI.JK!J48</f>
        <v>0</v>
      </c>
      <c r="V48" s="4">
        <f>LAPD.JK!F48*LAPD.JK!J48</f>
        <v>86334500</v>
      </c>
      <c r="W48" s="4">
        <f>LCGP.JK!F48*LCGP.JK!J48</f>
        <v>0</v>
      </c>
      <c r="X48" s="4">
        <f>LION.JK!F48*LION.JK!J48</f>
        <v>0</v>
      </c>
      <c r="Y48" s="4">
        <f>LMAS.JK!F48*LMAS.JK!J48</f>
        <v>0</v>
      </c>
    </row>
    <row r="49" spans="1:25" x14ac:dyDescent="0.2">
      <c r="A49" s="16">
        <f>'Portfolio Selection'!A49</f>
        <v>40828</v>
      </c>
      <c r="B49" s="4">
        <f>'^JKSE'!F49*'^JKSE'!J49</f>
        <v>436311600000</v>
      </c>
      <c r="C49" s="4">
        <f>AALI.JK!F49*AALI.JK!J49</f>
        <v>43467150000</v>
      </c>
      <c r="D49" s="4">
        <f>ABDA.JK!F49*ABDA.JK!J49</f>
        <v>0</v>
      </c>
      <c r="E49" s="4">
        <f>ACES.JK!F49*ACES.JK!J49</f>
        <v>0</v>
      </c>
      <c r="F49" s="4">
        <f>ADES.JK!F49*ADES.JK!J49</f>
        <v>3277955000</v>
      </c>
      <c r="G49" s="4">
        <f>ADHI.JK!F49*ADHI.JK!J49</f>
        <v>442815000</v>
      </c>
      <c r="H49" s="4">
        <f>ADMF.JK!F49*ADMF.JK!J49</f>
        <v>472500000</v>
      </c>
      <c r="I49" s="4">
        <f>ADMG.JK!F49*ADMG.JK!J49</f>
        <v>11328240000</v>
      </c>
      <c r="J49" s="4">
        <f>AGRO.JK!F49*AGRO.JK!J49</f>
        <v>7705360000</v>
      </c>
      <c r="K49" s="4">
        <f>AHAP.JK!F49*AHAP.JK!J49</f>
        <v>372000</v>
      </c>
      <c r="L49" s="4">
        <f>AIMS.JK!F49*AIMS.JK!J49</f>
        <v>0</v>
      </c>
      <c r="M49" s="4">
        <f>AISA.JK!F49*AISA.JK!J49</f>
        <v>1091400000</v>
      </c>
      <c r="N49" s="4">
        <f>AKKU.JK!F49*AKKU.JK!J49</f>
        <v>0</v>
      </c>
      <c r="O49" s="4">
        <f>AKPI.JK!F49*AKPI.JK!J49</f>
        <v>0</v>
      </c>
      <c r="P49" s="4">
        <f>KLBF.JK!F49*KLBF.JK!J49</f>
        <v>21366037500</v>
      </c>
      <c r="Q49" s="4">
        <f>KOIN.JK!F49*KOIN.JK!J49</f>
        <v>0</v>
      </c>
      <c r="R49" s="4">
        <f>KONI.JK!F49*KONI.JK!J49</f>
        <v>0</v>
      </c>
      <c r="S49" s="4">
        <f>KPIG.JK!F49*KPIG.JK!J49</f>
        <v>670000</v>
      </c>
      <c r="T49" s="4">
        <f>KREN.JK!F49*KREN.JK!J49</f>
        <v>591430000</v>
      </c>
      <c r="U49" s="4">
        <f>LAMI.JK!F49*LAMI.JK!J49</f>
        <v>0</v>
      </c>
      <c r="V49" s="4">
        <f>LAPD.JK!F49*LAPD.JK!J49</f>
        <v>0</v>
      </c>
      <c r="W49" s="4">
        <f>LCGP.JK!F49*LCGP.JK!J49</f>
        <v>0</v>
      </c>
      <c r="X49" s="4">
        <f>LION.JK!F49*LION.JK!J49</f>
        <v>0</v>
      </c>
      <c r="Y49" s="4">
        <f>LMAS.JK!F49*LMAS.JK!J49</f>
        <v>0</v>
      </c>
    </row>
    <row r="50" spans="1:25" x14ac:dyDescent="0.2">
      <c r="A50" s="16">
        <f>'Portfolio Selection'!A50</f>
        <v>40827</v>
      </c>
      <c r="B50" s="4">
        <f>'^JKSE'!F50*'^JKSE'!J50</f>
        <v>3602385000000</v>
      </c>
      <c r="C50" s="4">
        <f>AALI.JK!F50*AALI.JK!J50</f>
        <v>30268500000</v>
      </c>
      <c r="D50" s="4">
        <f>ABDA.JK!F50*ABDA.JK!J50</f>
        <v>0</v>
      </c>
      <c r="E50" s="4">
        <f>ACES.JK!F50*ACES.JK!J50</f>
        <v>0</v>
      </c>
      <c r="F50" s="4">
        <f>ADES.JK!F50*ADES.JK!J50</f>
        <v>806500000</v>
      </c>
      <c r="G50" s="4">
        <f>ADHI.JK!F50*ADHI.JK!J50</f>
        <v>271012500</v>
      </c>
      <c r="H50" s="4">
        <f>ADMF.JK!F50*ADMF.JK!J50</f>
        <v>476625000</v>
      </c>
      <c r="I50" s="4">
        <f>ADMG.JK!F50*ADMG.JK!J50</f>
        <v>774800000</v>
      </c>
      <c r="J50" s="4">
        <f>AGRO.JK!F50*AGRO.JK!J50</f>
        <v>4911921000</v>
      </c>
      <c r="K50" s="4">
        <f>AHAP.JK!F50*AHAP.JK!J50</f>
        <v>0</v>
      </c>
      <c r="L50" s="4">
        <f>AIMS.JK!F50*AIMS.JK!J50</f>
        <v>0</v>
      </c>
      <c r="M50" s="4">
        <f>AISA.JK!F50*AISA.JK!J50</f>
        <v>853400000</v>
      </c>
      <c r="N50" s="4">
        <f>AKKU.JK!F50*AKKU.JK!J50</f>
        <v>600000</v>
      </c>
      <c r="O50" s="4">
        <f>AKPI.JK!F50*AKPI.JK!J50</f>
        <v>66300000</v>
      </c>
      <c r="P50" s="4">
        <f>KLBF.JK!F50*KLBF.JK!J50</f>
        <v>2152200000</v>
      </c>
      <c r="Q50" s="4">
        <f>KOIN.JK!F50*KOIN.JK!J50</f>
        <v>875000</v>
      </c>
      <c r="R50" s="4">
        <f>KONI.JK!F50*KONI.JK!J50</f>
        <v>0</v>
      </c>
      <c r="S50" s="4">
        <f>KPIG.JK!F50*KPIG.JK!J50</f>
        <v>3350000</v>
      </c>
      <c r="T50" s="4">
        <f>KREN.JK!F50*KREN.JK!J50</f>
        <v>322090000</v>
      </c>
      <c r="U50" s="4">
        <f>LAMI.JK!F50*LAMI.JK!J50</f>
        <v>0</v>
      </c>
      <c r="V50" s="4">
        <f>LAPD.JK!F50*LAPD.JK!J50</f>
        <v>0</v>
      </c>
      <c r="W50" s="4">
        <f>LCGP.JK!F50*LCGP.JK!J50</f>
        <v>0</v>
      </c>
      <c r="X50" s="4">
        <f>LION.JK!F50*LION.JK!J50</f>
        <v>0</v>
      </c>
      <c r="Y50" s="4">
        <f>LMAS.JK!F50*LMAS.JK!J50</f>
        <v>0</v>
      </c>
    </row>
    <row r="51" spans="1:25" x14ac:dyDescent="0.2">
      <c r="A51" s="16">
        <f>'Portfolio Selection'!A51</f>
        <v>40826</v>
      </c>
      <c r="B51" s="4">
        <f>'^JKSE'!F51*'^JKSE'!J51</f>
        <v>358912320000</v>
      </c>
      <c r="C51" s="4">
        <f>AALI.JK!F51*AALI.JK!J51</f>
        <v>18979550000</v>
      </c>
      <c r="D51" s="4">
        <f>ABDA.JK!F51*ABDA.JK!J51</f>
        <v>0</v>
      </c>
      <c r="E51" s="4">
        <f>ACES.JK!F51*ACES.JK!J51</f>
        <v>51000000</v>
      </c>
      <c r="F51" s="4">
        <f>ADES.JK!F51*ADES.JK!J51</f>
        <v>196020000</v>
      </c>
      <c r="G51" s="4">
        <f>ADHI.JK!F51*ADHI.JK!J51</f>
        <v>329072500</v>
      </c>
      <c r="H51" s="4">
        <f>ADMF.JK!F51*ADMF.JK!J51</f>
        <v>526500000</v>
      </c>
      <c r="I51" s="4">
        <f>ADMG.JK!F51*ADMG.JK!J51</f>
        <v>244035000</v>
      </c>
      <c r="J51" s="4">
        <f>AGRO.JK!F51*AGRO.JK!J51</f>
        <v>4606910000</v>
      </c>
      <c r="K51" s="4">
        <f>AHAP.JK!F51*AHAP.JK!J51</f>
        <v>0</v>
      </c>
      <c r="L51" s="4">
        <f>AIMS.JK!F51*AIMS.JK!J51</f>
        <v>0</v>
      </c>
      <c r="M51" s="4">
        <f>AISA.JK!F51*AISA.JK!J51</f>
        <v>1845360000</v>
      </c>
      <c r="N51" s="4">
        <f>AKKU.JK!F51*AKKU.JK!J51</f>
        <v>0</v>
      </c>
      <c r="O51" s="4">
        <f>AKPI.JK!F51*AKPI.JK!J51</f>
        <v>0</v>
      </c>
      <c r="P51" s="4">
        <f>KLBF.JK!F51*KLBF.JK!J51</f>
        <v>1748250000</v>
      </c>
      <c r="Q51" s="4">
        <f>KOIN.JK!F51*KOIN.JK!J51</f>
        <v>0</v>
      </c>
      <c r="R51" s="4">
        <f>KONI.JK!F51*KONI.JK!J51</f>
        <v>0</v>
      </c>
      <c r="S51" s="4">
        <f>KPIG.JK!F51*KPIG.JK!J51</f>
        <v>0</v>
      </c>
      <c r="T51" s="4">
        <f>KREN.JK!F51*KREN.JK!J51</f>
        <v>368100000</v>
      </c>
      <c r="U51" s="4">
        <f>LAMI.JK!F51*LAMI.JK!J51</f>
        <v>0</v>
      </c>
      <c r="V51" s="4">
        <f>LAPD.JK!F51*LAPD.JK!J51</f>
        <v>0</v>
      </c>
      <c r="W51" s="4">
        <f>LCGP.JK!F51*LCGP.JK!J51</f>
        <v>0</v>
      </c>
      <c r="X51" s="4">
        <f>LION.JK!F51*LION.JK!J51</f>
        <v>0</v>
      </c>
      <c r="Y51" s="4">
        <f>LMAS.JK!F51*LMAS.JK!J51</f>
        <v>625000</v>
      </c>
    </row>
    <row r="52" spans="1:25" x14ac:dyDescent="0.2">
      <c r="A52" s="16">
        <f>'Portfolio Selection'!A52</f>
        <v>40823</v>
      </c>
      <c r="B52" s="4">
        <f>'^JKSE'!F52*'^JKSE'!J52</f>
        <v>4042302400000</v>
      </c>
      <c r="C52" s="4">
        <f>AALI.JK!F52*AALI.JK!J52</f>
        <v>30061800000</v>
      </c>
      <c r="D52" s="4">
        <f>ABDA.JK!F52*ABDA.JK!J52</f>
        <v>0</v>
      </c>
      <c r="E52" s="4">
        <f>ACES.JK!F52*ACES.JK!J52</f>
        <v>2625000000</v>
      </c>
      <c r="F52" s="4">
        <f>ADES.JK!F52*ADES.JK!J52</f>
        <v>1302910000</v>
      </c>
      <c r="G52" s="4">
        <f>ADHI.JK!F52*ADHI.JK!J52</f>
        <v>5764600000</v>
      </c>
      <c r="H52" s="4">
        <f>ADMF.JK!F52*ADMF.JK!J52</f>
        <v>0</v>
      </c>
      <c r="I52" s="4">
        <f>ADMG.JK!F52*ADMG.JK!J52</f>
        <v>608940000</v>
      </c>
      <c r="J52" s="4">
        <f>AGRO.JK!F52*AGRO.JK!J52</f>
        <v>3368611500</v>
      </c>
      <c r="K52" s="4">
        <f>AHAP.JK!F52*AHAP.JK!J52</f>
        <v>0</v>
      </c>
      <c r="L52" s="4">
        <f>AIMS.JK!F52*AIMS.JK!J52</f>
        <v>0</v>
      </c>
      <c r="M52" s="4">
        <f>AISA.JK!F52*AISA.JK!J52</f>
        <v>548275000</v>
      </c>
      <c r="N52" s="4">
        <f>AKKU.JK!F52*AKKU.JK!J52</f>
        <v>0</v>
      </c>
      <c r="O52" s="4">
        <f>AKPI.JK!F52*AKPI.JK!J52</f>
        <v>0</v>
      </c>
      <c r="P52" s="4">
        <f>KLBF.JK!F52*KLBF.JK!J52</f>
        <v>66983787500</v>
      </c>
      <c r="Q52" s="4">
        <f>KOIN.JK!F52*KOIN.JK!J52</f>
        <v>0</v>
      </c>
      <c r="R52" s="4">
        <f>KONI.JK!F52*KONI.JK!J52</f>
        <v>0</v>
      </c>
      <c r="S52" s="4">
        <f>KPIG.JK!F52*KPIG.JK!J52</f>
        <v>17750000</v>
      </c>
      <c r="T52" s="4">
        <f>KREN.JK!F52*KREN.JK!J52</f>
        <v>215700000</v>
      </c>
      <c r="U52" s="4">
        <f>LAMI.JK!F52*LAMI.JK!J52</f>
        <v>0</v>
      </c>
      <c r="V52" s="4">
        <f>LAPD.JK!F52*LAPD.JK!J52</f>
        <v>0</v>
      </c>
      <c r="W52" s="4">
        <f>LCGP.JK!F52*LCGP.JK!J52</f>
        <v>0</v>
      </c>
      <c r="X52" s="4">
        <f>LION.JK!F52*LION.JK!J52</f>
        <v>4200000</v>
      </c>
      <c r="Y52" s="4">
        <f>LMAS.JK!F52*LMAS.JK!J52</f>
        <v>2500000</v>
      </c>
    </row>
    <row r="53" spans="1:25" x14ac:dyDescent="0.2">
      <c r="A53" s="16">
        <f>'Portfolio Selection'!A53</f>
        <v>40822</v>
      </c>
      <c r="B53" s="4">
        <f>'^JKSE'!F53*'^JKSE'!J53</f>
        <v>440718080000</v>
      </c>
      <c r="C53" s="4">
        <f>AALI.JK!F53*AALI.JK!J53</f>
        <v>27895825000</v>
      </c>
      <c r="D53" s="4">
        <f>ABDA.JK!F53*ABDA.JK!J53</f>
        <v>0</v>
      </c>
      <c r="E53" s="4">
        <f>ACES.JK!F53*ACES.JK!J53</f>
        <v>0</v>
      </c>
      <c r="F53" s="4">
        <f>ADES.JK!F53*ADES.JK!J53</f>
        <v>587565000</v>
      </c>
      <c r="G53" s="4">
        <f>ADHI.JK!F53*ADHI.JK!J53</f>
        <v>985635000</v>
      </c>
      <c r="H53" s="4">
        <f>ADMF.JK!F53*ADMF.JK!J53</f>
        <v>298900000</v>
      </c>
      <c r="I53" s="4">
        <f>ADMG.JK!F53*ADMG.JK!J53</f>
        <v>1966640000</v>
      </c>
      <c r="J53" s="4">
        <f>AGRO.JK!F53*AGRO.JK!J53</f>
        <v>7013003500</v>
      </c>
      <c r="K53" s="4">
        <f>AHAP.JK!F53*AHAP.JK!J53</f>
        <v>0</v>
      </c>
      <c r="L53" s="4">
        <f>AIMS.JK!F53*AIMS.JK!J53</f>
        <v>5500000</v>
      </c>
      <c r="M53" s="4">
        <f>AISA.JK!F53*AISA.JK!J53</f>
        <v>974625000</v>
      </c>
      <c r="N53" s="4">
        <f>AKKU.JK!F53*AKKU.JK!J53</f>
        <v>0</v>
      </c>
      <c r="O53" s="4">
        <f>AKPI.JK!F53*AKPI.JK!J53</f>
        <v>0</v>
      </c>
      <c r="P53" s="4">
        <f>KLBF.JK!F53*KLBF.JK!J53</f>
        <v>23116675000</v>
      </c>
      <c r="Q53" s="4">
        <f>KOIN.JK!F53*KOIN.JK!J53</f>
        <v>0</v>
      </c>
      <c r="R53" s="4">
        <f>KONI.JK!F53*KONI.JK!J53</f>
        <v>0</v>
      </c>
      <c r="S53" s="4">
        <f>KPIG.JK!F53*KPIG.JK!J53</f>
        <v>0</v>
      </c>
      <c r="T53" s="4">
        <f>KREN.JK!F53*KREN.JK!J53</f>
        <v>400500000</v>
      </c>
      <c r="U53" s="4">
        <f>LAMI.JK!F53*LAMI.JK!J53</f>
        <v>0</v>
      </c>
      <c r="V53" s="4">
        <f>LAPD.JK!F53*LAPD.JK!J53</f>
        <v>0</v>
      </c>
      <c r="W53" s="4">
        <f>LCGP.JK!F53*LCGP.JK!J53</f>
        <v>0</v>
      </c>
      <c r="X53" s="4">
        <f>LION.JK!F53*LION.JK!J53</f>
        <v>0</v>
      </c>
      <c r="Y53" s="4">
        <f>LMAS.JK!F53*LMAS.JK!J53</f>
        <v>0</v>
      </c>
    </row>
    <row r="54" spans="1:25" x14ac:dyDescent="0.2">
      <c r="A54" s="16">
        <f>'Portfolio Selection'!A54</f>
        <v>40821</v>
      </c>
      <c r="B54" s="4">
        <f>'^JKSE'!F54*'^JKSE'!J54</f>
        <v>536798119999.99994</v>
      </c>
      <c r="C54" s="4">
        <f>AALI.JK!F54*AALI.JK!J54</f>
        <v>35493300000</v>
      </c>
      <c r="D54" s="4">
        <f>ABDA.JK!F54*ABDA.JK!J54</f>
        <v>0</v>
      </c>
      <c r="E54" s="4">
        <f>ACES.JK!F54*ACES.JK!J54</f>
        <v>2381250000</v>
      </c>
      <c r="F54" s="4">
        <f>ADES.JK!F54*ADES.JK!J54</f>
        <v>418080000</v>
      </c>
      <c r="G54" s="4">
        <f>ADHI.JK!F54*ADHI.JK!J54</f>
        <v>2491130000</v>
      </c>
      <c r="H54" s="4">
        <f>ADMF.JK!F54*ADMF.JK!J54</f>
        <v>190000000</v>
      </c>
      <c r="I54" s="4">
        <f>ADMG.JK!F54*ADMG.JK!J54</f>
        <v>39558190000</v>
      </c>
      <c r="J54" s="4">
        <f>AGRO.JK!F54*AGRO.JK!J54</f>
        <v>6430137000</v>
      </c>
      <c r="K54" s="4">
        <f>AHAP.JK!F54*AHAP.JK!J54</f>
        <v>0</v>
      </c>
      <c r="L54" s="4">
        <f>AIMS.JK!F54*AIMS.JK!J54</f>
        <v>0</v>
      </c>
      <c r="M54" s="4">
        <f>AISA.JK!F54*AISA.JK!J54</f>
        <v>1588500000</v>
      </c>
      <c r="N54" s="4">
        <f>AKKU.JK!F54*AKKU.JK!J54</f>
        <v>0</v>
      </c>
      <c r="O54" s="4">
        <f>AKPI.JK!F54*AKPI.JK!J54</f>
        <v>0</v>
      </c>
      <c r="P54" s="4">
        <f>KLBF.JK!F54*KLBF.JK!J54</f>
        <v>19236800000</v>
      </c>
      <c r="Q54" s="4">
        <f>KOIN.JK!F54*KOIN.JK!J54</f>
        <v>0</v>
      </c>
      <c r="R54" s="4">
        <f>KONI.JK!F54*KONI.JK!J54</f>
        <v>0</v>
      </c>
      <c r="S54" s="4">
        <f>KPIG.JK!F54*KPIG.JK!J54</f>
        <v>0</v>
      </c>
      <c r="T54" s="4">
        <f>KREN.JK!F54*KREN.JK!J54</f>
        <v>217500000</v>
      </c>
      <c r="U54" s="4">
        <f>LAMI.JK!F54*LAMI.JK!J54</f>
        <v>0</v>
      </c>
      <c r="V54" s="4">
        <f>LAPD.JK!F54*LAPD.JK!J54</f>
        <v>0</v>
      </c>
      <c r="W54" s="4">
        <f>LCGP.JK!F54*LCGP.JK!J54</f>
        <v>0</v>
      </c>
      <c r="X54" s="4">
        <f>LION.JK!F54*LION.JK!J54</f>
        <v>6750000</v>
      </c>
      <c r="Y54" s="4">
        <f>LMAS.JK!F54*LMAS.JK!J54</f>
        <v>0</v>
      </c>
    </row>
    <row r="55" spans="1:25" x14ac:dyDescent="0.2">
      <c r="A55" s="16">
        <f>'Portfolio Selection'!A55</f>
        <v>40820</v>
      </c>
      <c r="B55" s="4">
        <f>'^JKSE'!F55*'^JKSE'!J55</f>
        <v>8696737000000</v>
      </c>
      <c r="C55" s="4">
        <f>AALI.JK!F55*AALI.JK!J55</f>
        <v>19856000000</v>
      </c>
      <c r="D55" s="4">
        <f>ABDA.JK!F55*ABDA.JK!J55</f>
        <v>0</v>
      </c>
      <c r="E55" s="4">
        <f>ACES.JK!F55*ACES.JK!J55</f>
        <v>0</v>
      </c>
      <c r="F55" s="4">
        <f>ADES.JK!F55*ADES.JK!J55</f>
        <v>1106235000</v>
      </c>
      <c r="G55" s="4">
        <f>ADHI.JK!F55*ADHI.JK!J55</f>
        <v>13038480000</v>
      </c>
      <c r="H55" s="4">
        <f>ADMF.JK!F55*ADMF.JK!J55</f>
        <v>380000000</v>
      </c>
      <c r="I55" s="4">
        <f>ADMG.JK!F55*ADMG.JK!J55</f>
        <v>10592642500</v>
      </c>
      <c r="J55" s="4">
        <f>AGRO.JK!F55*AGRO.JK!J55</f>
        <v>15600000000</v>
      </c>
      <c r="K55" s="4">
        <f>AHAP.JK!F55*AHAP.JK!J55</f>
        <v>0</v>
      </c>
      <c r="L55" s="4">
        <f>AIMS.JK!F55*AIMS.JK!J55</f>
        <v>0</v>
      </c>
      <c r="M55" s="4">
        <f>AISA.JK!F55*AISA.JK!J55</f>
        <v>1020600000</v>
      </c>
      <c r="N55" s="4">
        <f>AKKU.JK!F55*AKKU.JK!J55</f>
        <v>0</v>
      </c>
      <c r="O55" s="4">
        <f>AKPI.JK!F55*AKPI.JK!J55</f>
        <v>0</v>
      </c>
      <c r="P55" s="4">
        <f>KLBF.JK!F55*KLBF.JK!J55</f>
        <v>9670450000</v>
      </c>
      <c r="Q55" s="4">
        <f>KOIN.JK!F55*KOIN.JK!J55</f>
        <v>3600000</v>
      </c>
      <c r="R55" s="4">
        <f>KONI.JK!F55*KONI.JK!J55</f>
        <v>0</v>
      </c>
      <c r="S55" s="4">
        <f>KPIG.JK!F55*KPIG.JK!J55</f>
        <v>0</v>
      </c>
      <c r="T55" s="4">
        <f>KREN.JK!F55*KREN.JK!J55</f>
        <v>290580000</v>
      </c>
      <c r="U55" s="4">
        <f>LAMI.JK!F55*LAMI.JK!J55</f>
        <v>0</v>
      </c>
      <c r="V55" s="4">
        <f>LAPD.JK!F55*LAPD.JK!J55</f>
        <v>0</v>
      </c>
      <c r="W55" s="4">
        <f>LCGP.JK!F55*LCGP.JK!J55</f>
        <v>0</v>
      </c>
      <c r="X55" s="4">
        <f>LION.JK!F55*LION.JK!J55</f>
        <v>35000000</v>
      </c>
      <c r="Y55" s="4">
        <f>LMAS.JK!F55*LMAS.JK!J55</f>
        <v>0</v>
      </c>
    </row>
    <row r="56" spans="1:25" x14ac:dyDescent="0.2">
      <c r="A56" s="16">
        <f>'Portfolio Selection'!A56</f>
        <v>40819</v>
      </c>
      <c r="B56" s="4">
        <f>'^JKSE'!F56*'^JKSE'!J56</f>
        <v>1228976570000</v>
      </c>
      <c r="C56" s="4">
        <f>AALI.JK!F56*AALI.JK!J56</f>
        <v>45992050000</v>
      </c>
      <c r="D56" s="4">
        <f>ABDA.JK!F56*ABDA.JK!J56</f>
        <v>0</v>
      </c>
      <c r="E56" s="4">
        <f>ACES.JK!F56*ACES.JK!J56</f>
        <v>54037500</v>
      </c>
      <c r="F56" s="4">
        <f>ADES.JK!F56*ADES.JK!J56</f>
        <v>201400000</v>
      </c>
      <c r="G56" s="4">
        <f>ADHI.JK!F56*ADHI.JK!J56</f>
        <v>8609280000</v>
      </c>
      <c r="H56" s="4">
        <f>ADMF.JK!F56*ADMF.JK!J56</f>
        <v>255725000</v>
      </c>
      <c r="I56" s="4">
        <f>ADMG.JK!F56*ADMG.JK!J56</f>
        <v>5693737500</v>
      </c>
      <c r="J56" s="4">
        <f>AGRO.JK!F56*AGRO.JK!J56</f>
        <v>19431000000</v>
      </c>
      <c r="K56" s="4">
        <f>AHAP.JK!F56*AHAP.JK!J56</f>
        <v>0</v>
      </c>
      <c r="L56" s="4">
        <f>AIMS.JK!F56*AIMS.JK!J56</f>
        <v>0</v>
      </c>
      <c r="M56" s="4">
        <f>AISA.JK!F56*AISA.JK!J56</f>
        <v>455700000</v>
      </c>
      <c r="N56" s="4">
        <f>AKKU.JK!F56*AKKU.JK!J56</f>
        <v>0</v>
      </c>
      <c r="O56" s="4">
        <f>AKPI.JK!F56*AKPI.JK!J56</f>
        <v>13500000</v>
      </c>
      <c r="P56" s="4">
        <f>KLBF.JK!F56*KLBF.JK!J56</f>
        <v>27500325000</v>
      </c>
      <c r="Q56" s="4">
        <f>KOIN.JK!F56*KOIN.JK!J56</f>
        <v>89000</v>
      </c>
      <c r="R56" s="4">
        <f>KONI.JK!F56*KONI.JK!J56</f>
        <v>0</v>
      </c>
      <c r="S56" s="4">
        <f>KPIG.JK!F56*KPIG.JK!J56</f>
        <v>660000</v>
      </c>
      <c r="T56" s="4">
        <f>KREN.JK!F56*KREN.JK!J56</f>
        <v>435000000</v>
      </c>
      <c r="U56" s="4">
        <f>LAMI.JK!F56*LAMI.JK!J56</f>
        <v>0</v>
      </c>
      <c r="V56" s="4">
        <f>LAPD.JK!F56*LAPD.JK!J56</f>
        <v>0</v>
      </c>
      <c r="W56" s="4">
        <f>LCGP.JK!F56*LCGP.JK!J56</f>
        <v>0</v>
      </c>
      <c r="X56" s="4">
        <f>LION.JK!F56*LION.JK!J56</f>
        <v>9450000</v>
      </c>
      <c r="Y56" s="4">
        <f>LMAS.JK!F56*LMAS.JK!J56</f>
        <v>0</v>
      </c>
    </row>
    <row r="57" spans="1:25" x14ac:dyDescent="0.2">
      <c r="A57" s="16">
        <f>'Portfolio Selection'!A57</f>
        <v>40816</v>
      </c>
      <c r="B57" s="4">
        <f>'^JKSE'!F57*'^JKSE'!J57</f>
        <v>997277430000</v>
      </c>
      <c r="C57" s="4">
        <f>AALI.JK!F57*AALI.JK!J57</f>
        <v>34508400000</v>
      </c>
      <c r="D57" s="4">
        <f>ABDA.JK!F57*ABDA.JK!J57</f>
        <v>0</v>
      </c>
      <c r="E57" s="4">
        <f>ACES.JK!F57*ACES.JK!J57</f>
        <v>0</v>
      </c>
      <c r="F57" s="4">
        <f>ADES.JK!F57*ADES.JK!J57</f>
        <v>151000000</v>
      </c>
      <c r="G57" s="4">
        <f>ADHI.JK!F57*ADHI.JK!J57</f>
        <v>1748790000</v>
      </c>
      <c r="H57" s="4">
        <f>ADMF.JK!F57*ADMF.JK!J57</f>
        <v>10000000</v>
      </c>
      <c r="I57" s="4">
        <f>ADMG.JK!F57*ADMG.JK!J57</f>
        <v>5730780000</v>
      </c>
      <c r="J57" s="4">
        <f>AGRO.JK!F57*AGRO.JK!J57</f>
        <v>670478000</v>
      </c>
      <c r="K57" s="4">
        <f>AHAP.JK!F57*AHAP.JK!J57</f>
        <v>0</v>
      </c>
      <c r="L57" s="4">
        <f>AIMS.JK!F57*AIMS.JK!J57</f>
        <v>0</v>
      </c>
      <c r="M57" s="4">
        <f>AISA.JK!F57*AISA.JK!J57</f>
        <v>1357420000</v>
      </c>
      <c r="N57" s="4">
        <f>AKKU.JK!F57*AKKU.JK!J57</f>
        <v>0</v>
      </c>
      <c r="O57" s="4">
        <f>AKPI.JK!F57*AKPI.JK!J57</f>
        <v>0</v>
      </c>
      <c r="P57" s="4">
        <f>KLBF.JK!F57*KLBF.JK!J57</f>
        <v>20088250000</v>
      </c>
      <c r="Q57" s="4">
        <f>KOIN.JK!F57*KOIN.JK!J57</f>
        <v>0</v>
      </c>
      <c r="R57" s="4">
        <f>KONI.JK!F57*KONI.JK!J57</f>
        <v>0</v>
      </c>
      <c r="S57" s="4">
        <f>KPIG.JK!F57*KPIG.JK!J57</f>
        <v>3300000</v>
      </c>
      <c r="T57" s="4">
        <f>KREN.JK!F57*KREN.JK!J57</f>
        <v>426275000</v>
      </c>
      <c r="U57" s="4">
        <f>LAMI.JK!F57*LAMI.JK!J57</f>
        <v>0</v>
      </c>
      <c r="V57" s="4">
        <f>LAPD.JK!F57*LAPD.JK!J57</f>
        <v>79255000</v>
      </c>
      <c r="W57" s="4">
        <f>LCGP.JK!F57*LCGP.JK!J57</f>
        <v>200000</v>
      </c>
      <c r="X57" s="4">
        <f>LION.JK!F57*LION.JK!J57</f>
        <v>12500000</v>
      </c>
      <c r="Y57" s="4">
        <f>LMAS.JK!F57*LMAS.JK!J57</f>
        <v>0</v>
      </c>
    </row>
    <row r="58" spans="1:25" x14ac:dyDescent="0.2">
      <c r="A58" s="16">
        <f>'Portfolio Selection'!A58</f>
        <v>40815</v>
      </c>
      <c r="B58" s="4">
        <f>'^JKSE'!F58*'^JKSE'!J58</f>
        <v>0</v>
      </c>
      <c r="C58" s="4">
        <f>AALI.JK!F58*AALI.JK!J58</f>
        <v>57128000000</v>
      </c>
      <c r="D58" s="4">
        <f>ABDA.JK!F58*ABDA.JK!J58</f>
        <v>0</v>
      </c>
      <c r="E58" s="4">
        <f>ACES.JK!F58*ACES.JK!J58</f>
        <v>0</v>
      </c>
      <c r="F58" s="4">
        <f>ADES.JK!F58*ADES.JK!J58</f>
        <v>188500000</v>
      </c>
      <c r="G58" s="4">
        <f>ADHI.JK!F58*ADHI.JK!J58</f>
        <v>2572695000</v>
      </c>
      <c r="H58" s="4">
        <f>ADMF.JK!F58*ADMF.JK!J58</f>
        <v>1266300000</v>
      </c>
      <c r="I58" s="4">
        <f>ADMG.JK!F58*ADMG.JK!J58</f>
        <v>20325900000</v>
      </c>
      <c r="J58" s="4">
        <f>AGRO.JK!F58*AGRO.JK!J58</f>
        <v>2731232000</v>
      </c>
      <c r="K58" s="4">
        <f>AHAP.JK!F58*AHAP.JK!J58</f>
        <v>19536000</v>
      </c>
      <c r="L58" s="4">
        <f>AIMS.JK!F58*AIMS.JK!J58</f>
        <v>0</v>
      </c>
      <c r="M58" s="4">
        <f>AISA.JK!F58*AISA.JK!J58</f>
        <v>639200000</v>
      </c>
      <c r="N58" s="4">
        <f>AKKU.JK!F58*AKKU.JK!J58</f>
        <v>0</v>
      </c>
      <c r="O58" s="4">
        <f>AKPI.JK!F58*AKPI.JK!J58</f>
        <v>0</v>
      </c>
      <c r="P58" s="4">
        <f>KLBF.JK!F58*KLBF.JK!J58</f>
        <v>70405950000</v>
      </c>
      <c r="Q58" s="4">
        <f>KOIN.JK!F58*KOIN.JK!J58</f>
        <v>3075000</v>
      </c>
      <c r="R58" s="4">
        <f>KONI.JK!F58*KONI.JK!J58</f>
        <v>0</v>
      </c>
      <c r="S58" s="4">
        <f>KPIG.JK!F58*KPIG.JK!J58</f>
        <v>117975000</v>
      </c>
      <c r="T58" s="4">
        <f>KREN.JK!F58*KREN.JK!J58</f>
        <v>264430000</v>
      </c>
      <c r="U58" s="4">
        <f>LAMI.JK!F58*LAMI.JK!J58</f>
        <v>0</v>
      </c>
      <c r="V58" s="4">
        <f>LAPD.JK!F58*LAPD.JK!J58</f>
        <v>0</v>
      </c>
      <c r="W58" s="4">
        <f>LCGP.JK!F58*LCGP.JK!J58</f>
        <v>2500000</v>
      </c>
      <c r="X58" s="4">
        <f>LION.JK!F58*LION.JK!J58</f>
        <v>5250000</v>
      </c>
      <c r="Y58" s="4">
        <f>LMAS.JK!F58*LMAS.JK!J58</f>
        <v>0</v>
      </c>
    </row>
    <row r="59" spans="1:25" x14ac:dyDescent="0.2">
      <c r="A59" s="16">
        <f>'Portfolio Selection'!A59</f>
        <v>40814</v>
      </c>
      <c r="B59" s="4">
        <f>'^JKSE'!F59*'^JKSE'!J59</f>
        <v>994227110000</v>
      </c>
      <c r="C59" s="4">
        <f>AALI.JK!F59*AALI.JK!J59</f>
        <v>35681400000</v>
      </c>
      <c r="D59" s="4">
        <f>ABDA.JK!F59*ABDA.JK!J59</f>
        <v>0</v>
      </c>
      <c r="E59" s="4">
        <f>ACES.JK!F59*ACES.JK!J59</f>
        <v>1675000</v>
      </c>
      <c r="F59" s="4">
        <f>ADES.JK!F59*ADES.JK!J59</f>
        <v>220770000</v>
      </c>
      <c r="G59" s="4">
        <f>ADHI.JK!F59*ADHI.JK!J59</f>
        <v>899750000</v>
      </c>
      <c r="H59" s="4">
        <f>ADMF.JK!F59*ADMF.JK!J59</f>
        <v>460000000</v>
      </c>
      <c r="I59" s="4">
        <f>ADMG.JK!F59*ADMG.JK!J59</f>
        <v>16855185000</v>
      </c>
      <c r="J59" s="4">
        <f>AGRO.JK!F59*AGRO.JK!J59</f>
        <v>11788672500</v>
      </c>
      <c r="K59" s="4">
        <f>AHAP.JK!F59*AHAP.JK!J59</f>
        <v>0</v>
      </c>
      <c r="L59" s="4">
        <f>AIMS.JK!F59*AIMS.JK!J59</f>
        <v>0</v>
      </c>
      <c r="M59" s="4">
        <f>AISA.JK!F59*AISA.JK!J59</f>
        <v>1070660000</v>
      </c>
      <c r="N59" s="4">
        <f>AKKU.JK!F59*AKKU.JK!J59</f>
        <v>0</v>
      </c>
      <c r="O59" s="4">
        <f>AKPI.JK!F59*AKPI.JK!J59</f>
        <v>7500000</v>
      </c>
      <c r="P59" s="4">
        <f>KLBF.JK!F59*KLBF.JK!J59</f>
        <v>7491675000</v>
      </c>
      <c r="Q59" s="4">
        <f>KOIN.JK!F59*KOIN.JK!J59</f>
        <v>0</v>
      </c>
      <c r="R59" s="4">
        <f>KONI.JK!F59*KONI.JK!J59</f>
        <v>0</v>
      </c>
      <c r="S59" s="4">
        <f>KPIG.JK!F59*KPIG.JK!J59</f>
        <v>201960000</v>
      </c>
      <c r="T59" s="4">
        <f>KREN.JK!F59*KREN.JK!J59</f>
        <v>584430000</v>
      </c>
      <c r="U59" s="4">
        <f>LAMI.JK!F59*LAMI.JK!J59</f>
        <v>0</v>
      </c>
      <c r="V59" s="4">
        <f>LAPD.JK!F59*LAPD.JK!J59</f>
        <v>0</v>
      </c>
      <c r="W59" s="4">
        <f>LCGP.JK!F59*LCGP.JK!J59</f>
        <v>25000</v>
      </c>
      <c r="X59" s="4">
        <f>LION.JK!F59*LION.JK!J59</f>
        <v>0</v>
      </c>
      <c r="Y59" s="4">
        <f>LMAS.JK!F59*LMAS.JK!J59</f>
        <v>0</v>
      </c>
    </row>
    <row r="60" spans="1:25" x14ac:dyDescent="0.2">
      <c r="A60" s="16">
        <f>'Portfolio Selection'!A60</f>
        <v>40813</v>
      </c>
      <c r="B60" s="4">
        <f>'^JKSE'!F60*'^JKSE'!J60</f>
        <v>621835260000</v>
      </c>
      <c r="C60" s="4">
        <f>AALI.JK!F60*AALI.JK!J60</f>
        <v>25996000000</v>
      </c>
      <c r="D60" s="4">
        <f>ABDA.JK!F60*ABDA.JK!J60</f>
        <v>0</v>
      </c>
      <c r="E60" s="4">
        <f>ACES.JK!F60*ACES.JK!J60</f>
        <v>1600000</v>
      </c>
      <c r="F60" s="4">
        <f>ADES.JK!F60*ADES.JK!J60</f>
        <v>1559775000</v>
      </c>
      <c r="G60" s="4">
        <f>ADHI.JK!F60*ADHI.JK!J60</f>
        <v>1798250000</v>
      </c>
      <c r="H60" s="4">
        <f>ADMF.JK!F60*ADMF.JK!J60</f>
        <v>857675000</v>
      </c>
      <c r="I60" s="4">
        <f>ADMG.JK!F60*ADMG.JK!J60</f>
        <v>4124680000</v>
      </c>
      <c r="J60" s="4">
        <f>AGRO.JK!F60*AGRO.JK!J60</f>
        <v>2461117500</v>
      </c>
      <c r="K60" s="4">
        <f>AHAP.JK!F60*AHAP.JK!J60</f>
        <v>23375000</v>
      </c>
      <c r="L60" s="4">
        <f>AIMS.JK!F60*AIMS.JK!J60</f>
        <v>0</v>
      </c>
      <c r="M60" s="4">
        <f>AISA.JK!F60*AISA.JK!J60</f>
        <v>581400000</v>
      </c>
      <c r="N60" s="4">
        <f>AKKU.JK!F60*AKKU.JK!J60</f>
        <v>0</v>
      </c>
      <c r="O60" s="4">
        <f>AKPI.JK!F60*AKPI.JK!J60</f>
        <v>0</v>
      </c>
      <c r="P60" s="4">
        <f>KLBF.JK!F60*KLBF.JK!J60</f>
        <v>7560900000</v>
      </c>
      <c r="Q60" s="4">
        <f>KOIN.JK!F60*KOIN.JK!J60</f>
        <v>0</v>
      </c>
      <c r="R60" s="4">
        <f>KONI.JK!F60*KONI.JK!J60</f>
        <v>0</v>
      </c>
      <c r="S60" s="4">
        <f>KPIG.JK!F60*KPIG.JK!J60</f>
        <v>151455000</v>
      </c>
      <c r="T60" s="4">
        <f>KREN.JK!F60*KREN.JK!J60</f>
        <v>788700000</v>
      </c>
      <c r="U60" s="4">
        <f>LAMI.JK!F60*LAMI.JK!J60</f>
        <v>0</v>
      </c>
      <c r="V60" s="4">
        <f>LAPD.JK!F60*LAPD.JK!J60</f>
        <v>0</v>
      </c>
      <c r="W60" s="4">
        <f>LCGP.JK!F60*LCGP.JK!J60</f>
        <v>0</v>
      </c>
      <c r="X60" s="4">
        <f>LION.JK!F60*LION.JK!J60</f>
        <v>0</v>
      </c>
      <c r="Y60" s="4">
        <f>LMAS.JK!F60*LMAS.JK!J60</f>
        <v>0</v>
      </c>
    </row>
    <row r="61" spans="1:25" x14ac:dyDescent="0.2">
      <c r="A61" s="16">
        <f>'Portfolio Selection'!A61</f>
        <v>40812</v>
      </c>
      <c r="B61" s="4">
        <f>'^JKSE'!F61*'^JKSE'!J61</f>
        <v>517317840000</v>
      </c>
      <c r="C61" s="4">
        <f>AALI.JK!F61*AALI.JK!J61</f>
        <v>39188600000</v>
      </c>
      <c r="D61" s="4">
        <f>ABDA.JK!F61*ABDA.JK!J61</f>
        <v>0</v>
      </c>
      <c r="E61" s="4">
        <f>ACES.JK!F61*ACES.JK!J61</f>
        <v>66650000</v>
      </c>
      <c r="F61" s="4">
        <f>ADES.JK!F61*ADES.JK!J61</f>
        <v>4218885000</v>
      </c>
      <c r="G61" s="4">
        <f>ADHI.JK!F61*ADHI.JK!J61</f>
        <v>5134530000</v>
      </c>
      <c r="H61" s="4">
        <f>ADMF.JK!F61*ADMF.JK!J61</f>
        <v>1080000000</v>
      </c>
      <c r="I61" s="4">
        <f>ADMG.JK!F61*ADMG.JK!J61</f>
        <v>1669387500</v>
      </c>
      <c r="J61" s="4">
        <f>AGRO.JK!F61*AGRO.JK!J61</f>
        <v>2024393000</v>
      </c>
      <c r="K61" s="4">
        <f>AHAP.JK!F61*AHAP.JK!J61</f>
        <v>0</v>
      </c>
      <c r="L61" s="4">
        <f>AIMS.JK!F61*AIMS.JK!J61</f>
        <v>0</v>
      </c>
      <c r="M61" s="4">
        <f>AISA.JK!F61*AISA.JK!J61</f>
        <v>1635060000</v>
      </c>
      <c r="N61" s="4">
        <f>AKKU.JK!F61*AKKU.JK!J61</f>
        <v>0</v>
      </c>
      <c r="O61" s="4">
        <f>AKPI.JK!F61*AKPI.JK!J61</f>
        <v>2275000</v>
      </c>
      <c r="P61" s="4">
        <f>KLBF.JK!F61*KLBF.JK!J61</f>
        <v>8467975000</v>
      </c>
      <c r="Q61" s="4">
        <f>KOIN.JK!F61*KOIN.JK!J61</f>
        <v>0</v>
      </c>
      <c r="R61" s="4">
        <f>KONI.JK!F61*KONI.JK!J61</f>
        <v>0</v>
      </c>
      <c r="S61" s="4">
        <f>KPIG.JK!F61*KPIG.JK!J61</f>
        <v>0</v>
      </c>
      <c r="T61" s="4">
        <f>KREN.JK!F61*KREN.JK!J61</f>
        <v>375000000</v>
      </c>
      <c r="U61" s="4">
        <f>LAMI.JK!F61*LAMI.JK!J61</f>
        <v>0</v>
      </c>
      <c r="V61" s="4">
        <f>LAPD.JK!F61*LAPD.JK!J61</f>
        <v>0</v>
      </c>
      <c r="W61" s="4">
        <f>LCGP.JK!F61*LCGP.JK!J61</f>
        <v>50000</v>
      </c>
      <c r="X61" s="4">
        <f>LION.JK!F61*LION.JK!J61</f>
        <v>2925000</v>
      </c>
      <c r="Y61" s="4">
        <f>LMAS.JK!F61*LMAS.JK!J61</f>
        <v>0</v>
      </c>
    </row>
    <row r="62" spans="1:25" x14ac:dyDescent="0.2">
      <c r="A62" s="16">
        <f>'Portfolio Selection'!A62</f>
        <v>40809</v>
      </c>
      <c r="B62" s="4">
        <f>'^JKSE'!F62*'^JKSE'!J62</f>
        <v>860013850000</v>
      </c>
      <c r="C62" s="4">
        <f>AALI.JK!F62*AALI.JK!J62</f>
        <v>37920625000</v>
      </c>
      <c r="D62" s="4">
        <f>ABDA.JK!F62*ABDA.JK!J62</f>
        <v>0</v>
      </c>
      <c r="E62" s="4">
        <f>ACES.JK!F62*ACES.JK!J62</f>
        <v>1625000</v>
      </c>
      <c r="F62" s="4">
        <f>ADES.JK!F62*ADES.JK!J62</f>
        <v>6096825000</v>
      </c>
      <c r="G62" s="4">
        <f>ADHI.JK!F62*ADHI.JK!J62</f>
        <v>8345205000</v>
      </c>
      <c r="H62" s="4">
        <f>ADMF.JK!F62*ADMF.JK!J62</f>
        <v>4730000000</v>
      </c>
      <c r="I62" s="4">
        <f>ADMG.JK!F62*ADMG.JK!J62</f>
        <v>1914000000</v>
      </c>
      <c r="J62" s="4">
        <f>AGRO.JK!F62*AGRO.JK!J62</f>
        <v>1092063000</v>
      </c>
      <c r="K62" s="4">
        <f>AHAP.JK!F62*AHAP.JK!J62</f>
        <v>0</v>
      </c>
      <c r="L62" s="4">
        <f>AIMS.JK!F62*AIMS.JK!J62</f>
        <v>0</v>
      </c>
      <c r="M62" s="4">
        <f>AISA.JK!F62*AISA.JK!J62</f>
        <v>850000000</v>
      </c>
      <c r="N62" s="4">
        <f>AKKU.JK!F62*AKKU.JK!J62</f>
        <v>0</v>
      </c>
      <c r="O62" s="4">
        <f>AKPI.JK!F62*AKPI.JK!J62</f>
        <v>990000</v>
      </c>
      <c r="P62" s="4">
        <f>KLBF.JK!F62*KLBF.JK!J62</f>
        <v>25975300000</v>
      </c>
      <c r="Q62" s="4">
        <f>KOIN.JK!F62*KOIN.JK!J62</f>
        <v>89000</v>
      </c>
      <c r="R62" s="4">
        <f>KONI.JK!F62*KONI.JK!J62</f>
        <v>0</v>
      </c>
      <c r="S62" s="4">
        <f>KPIG.JK!F62*KPIG.JK!J62</f>
        <v>0</v>
      </c>
      <c r="T62" s="4">
        <f>KREN.JK!F62*KREN.JK!J62</f>
        <v>451100000</v>
      </c>
      <c r="U62" s="4">
        <f>LAMI.JK!F62*LAMI.JK!J62</f>
        <v>0</v>
      </c>
      <c r="V62" s="4">
        <f>LAPD.JK!F62*LAPD.JK!J62</f>
        <v>0</v>
      </c>
      <c r="W62" s="4">
        <f>LCGP.JK!F62*LCGP.JK!J62</f>
        <v>0</v>
      </c>
      <c r="X62" s="4">
        <f>LION.JK!F62*LION.JK!J62</f>
        <v>0</v>
      </c>
      <c r="Y62" s="4">
        <f>LMAS.JK!F62*LMAS.JK!J62</f>
        <v>0</v>
      </c>
    </row>
    <row r="63" spans="1:25" x14ac:dyDescent="0.2">
      <c r="A63" s="16">
        <f>'Portfolio Selection'!A63</f>
        <v>40808</v>
      </c>
      <c r="B63" s="4">
        <f>'^JKSE'!F63*'^JKSE'!J63</f>
        <v>1084863080000</v>
      </c>
      <c r="C63" s="4">
        <f>AALI.JK!F63*AALI.JK!J63</f>
        <v>23516375000</v>
      </c>
      <c r="D63" s="4">
        <f>ABDA.JK!F63*ABDA.JK!J63</f>
        <v>0</v>
      </c>
      <c r="E63" s="4">
        <f>ACES.JK!F63*ACES.JK!J63</f>
        <v>13000000</v>
      </c>
      <c r="F63" s="4">
        <f>ADES.JK!F63*ADES.JK!J63</f>
        <v>519485000</v>
      </c>
      <c r="G63" s="4">
        <f>ADHI.JK!F63*ADHI.JK!J63</f>
        <v>21878745000</v>
      </c>
      <c r="H63" s="4">
        <f>ADMF.JK!F63*ADMF.JK!J63</f>
        <v>1900800000</v>
      </c>
      <c r="I63" s="4">
        <f>ADMG.JK!F63*ADMG.JK!J63</f>
        <v>1432310000</v>
      </c>
      <c r="J63" s="4">
        <f>AGRO.JK!F63*AGRO.JK!J63</f>
        <v>2168298000</v>
      </c>
      <c r="K63" s="4">
        <f>AHAP.JK!F63*AHAP.JK!J63</f>
        <v>0</v>
      </c>
      <c r="L63" s="4">
        <f>AIMS.JK!F63*AIMS.JK!J63</f>
        <v>0</v>
      </c>
      <c r="M63" s="4">
        <f>AISA.JK!F63*AISA.JK!J63</f>
        <v>2122785000</v>
      </c>
      <c r="N63" s="4">
        <f>AKKU.JK!F63*AKKU.JK!J63</f>
        <v>0</v>
      </c>
      <c r="O63" s="4">
        <f>AKPI.JK!F63*AKPI.JK!J63</f>
        <v>0</v>
      </c>
      <c r="P63" s="4">
        <f>KLBF.JK!F63*KLBF.JK!J63</f>
        <v>48759500000</v>
      </c>
      <c r="Q63" s="4">
        <f>KOIN.JK!F63*KOIN.JK!J63</f>
        <v>9169000</v>
      </c>
      <c r="R63" s="4">
        <f>KONI.JK!F63*KONI.JK!J63</f>
        <v>0</v>
      </c>
      <c r="S63" s="4">
        <f>KPIG.JK!F63*KPIG.JK!J63</f>
        <v>700000</v>
      </c>
      <c r="T63" s="4">
        <f>KREN.JK!F63*KREN.JK!J63</f>
        <v>274660000</v>
      </c>
      <c r="U63" s="4">
        <f>LAMI.JK!F63*LAMI.JK!J63</f>
        <v>0</v>
      </c>
      <c r="V63" s="4">
        <f>LAPD.JK!F63*LAPD.JK!J63</f>
        <v>0</v>
      </c>
      <c r="W63" s="4">
        <f>LCGP.JK!F63*LCGP.JK!J63</f>
        <v>11400000</v>
      </c>
      <c r="X63" s="4">
        <f>LION.JK!F63*LION.JK!J63</f>
        <v>0</v>
      </c>
      <c r="Y63" s="4">
        <f>LMAS.JK!F63*LMAS.JK!J63</f>
        <v>0</v>
      </c>
    </row>
    <row r="64" spans="1:25" x14ac:dyDescent="0.2">
      <c r="A64" s="16">
        <f>'Portfolio Selection'!A64</f>
        <v>40807</v>
      </c>
      <c r="B64" s="4">
        <f>'^JKSE'!F64*'^JKSE'!J64</f>
        <v>1120339470000</v>
      </c>
      <c r="C64" s="4">
        <f>AALI.JK!F64*AALI.JK!J64</f>
        <v>16453050000</v>
      </c>
      <c r="D64" s="4">
        <f>ABDA.JK!F64*ABDA.JK!J64</f>
        <v>132000000</v>
      </c>
      <c r="E64" s="4">
        <f>ACES.JK!F64*ACES.JK!J64</f>
        <v>0</v>
      </c>
      <c r="F64" s="4">
        <f>ADES.JK!F64*ADES.JK!J64</f>
        <v>225060000</v>
      </c>
      <c r="G64" s="4">
        <f>ADHI.JK!F64*ADHI.JK!J64</f>
        <v>2347260000</v>
      </c>
      <c r="H64" s="4">
        <f>ADMF.JK!F64*ADMF.JK!J64</f>
        <v>3051000000</v>
      </c>
      <c r="I64" s="4">
        <f>ADMG.JK!F64*ADMG.JK!J64</f>
        <v>307020000</v>
      </c>
      <c r="J64" s="4">
        <f>AGRO.JK!F64*AGRO.JK!J64</f>
        <v>323366500</v>
      </c>
      <c r="K64" s="4">
        <f>AHAP.JK!F64*AHAP.JK!J64</f>
        <v>675500</v>
      </c>
      <c r="L64" s="4">
        <f>AIMS.JK!F64*AIMS.JK!J64</f>
        <v>0</v>
      </c>
      <c r="M64" s="4">
        <f>AISA.JK!F64*AISA.JK!J64</f>
        <v>1435545000</v>
      </c>
      <c r="N64" s="4">
        <f>AKKU.JK!F64*AKKU.JK!J64</f>
        <v>0</v>
      </c>
      <c r="O64" s="4">
        <f>AKPI.JK!F64*AKPI.JK!J64</f>
        <v>0</v>
      </c>
      <c r="P64" s="4">
        <f>KLBF.JK!F64*KLBF.JK!J64</f>
        <v>21185400000</v>
      </c>
      <c r="Q64" s="4">
        <f>KOIN.JK!F64*KOIN.JK!J64</f>
        <v>0</v>
      </c>
      <c r="R64" s="4">
        <f>KONI.JK!F64*KONI.JK!J64</f>
        <v>0</v>
      </c>
      <c r="S64" s="4">
        <f>KPIG.JK!F64*KPIG.JK!J64</f>
        <v>0</v>
      </c>
      <c r="T64" s="4">
        <f>KREN.JK!F64*KREN.JK!J64</f>
        <v>299825000</v>
      </c>
      <c r="U64" s="4">
        <f>LAMI.JK!F64*LAMI.JK!J64</f>
        <v>0</v>
      </c>
      <c r="V64" s="4">
        <f>LAPD.JK!F64*LAPD.JK!J64</f>
        <v>0</v>
      </c>
      <c r="W64" s="4">
        <f>LCGP.JK!F64*LCGP.JK!J64</f>
        <v>0</v>
      </c>
      <c r="X64" s="4">
        <f>LION.JK!F64*LION.JK!J64</f>
        <v>0</v>
      </c>
      <c r="Y64" s="4">
        <f>LMAS.JK!F64*LMAS.JK!J64</f>
        <v>0</v>
      </c>
    </row>
    <row r="65" spans="1:25" x14ac:dyDescent="0.2">
      <c r="A65" s="16">
        <f>'Portfolio Selection'!A65</f>
        <v>40806</v>
      </c>
      <c r="B65" s="4">
        <f>'^JKSE'!F65*'^JKSE'!J65</f>
        <v>1069351350000</v>
      </c>
      <c r="C65" s="4">
        <f>AALI.JK!F65*AALI.JK!J65</f>
        <v>17993475000</v>
      </c>
      <c r="D65" s="4">
        <f>ABDA.JK!F65*ABDA.JK!J65</f>
        <v>204000000</v>
      </c>
      <c r="E65" s="4">
        <f>ACES.JK!F65*ACES.JK!J65</f>
        <v>42250000</v>
      </c>
      <c r="F65" s="4">
        <f>ADES.JK!F65*ADES.JK!J65</f>
        <v>166530000</v>
      </c>
      <c r="G65" s="4">
        <f>ADHI.JK!F65*ADHI.JK!J65</f>
        <v>4933770000</v>
      </c>
      <c r="H65" s="4">
        <f>ADMF.JK!F65*ADMF.JK!J65</f>
        <v>2282500000</v>
      </c>
      <c r="I65" s="4">
        <f>ADMG.JK!F65*ADMG.JK!J65</f>
        <v>2567250000</v>
      </c>
      <c r="J65" s="4">
        <f>AGRO.JK!F65*AGRO.JK!J65</f>
        <v>344711500</v>
      </c>
      <c r="K65" s="4">
        <f>AHAP.JK!F65*AHAP.JK!J65</f>
        <v>755000</v>
      </c>
      <c r="L65" s="4">
        <f>AIMS.JK!F65*AIMS.JK!J65</f>
        <v>0</v>
      </c>
      <c r="M65" s="4">
        <f>AISA.JK!F65*AISA.JK!J65</f>
        <v>965790000</v>
      </c>
      <c r="N65" s="4">
        <f>AKKU.JK!F65*AKKU.JK!J65</f>
        <v>0</v>
      </c>
      <c r="O65" s="4">
        <f>AKPI.JK!F65*AKPI.JK!J65</f>
        <v>12810000</v>
      </c>
      <c r="P65" s="4">
        <f>KLBF.JK!F65*KLBF.JK!J65</f>
        <v>33394275000</v>
      </c>
      <c r="Q65" s="4">
        <f>KOIN.JK!F65*KOIN.JK!J65</f>
        <v>0</v>
      </c>
      <c r="R65" s="4">
        <f>KONI.JK!F65*KONI.JK!J65</f>
        <v>0</v>
      </c>
      <c r="S65" s="4">
        <f>KPIG.JK!F65*KPIG.JK!J65</f>
        <v>8880000</v>
      </c>
      <c r="T65" s="4">
        <f>KREN.JK!F65*KREN.JK!J65</f>
        <v>628590000</v>
      </c>
      <c r="U65" s="4">
        <f>LAMI.JK!F65*LAMI.JK!J65</f>
        <v>585000</v>
      </c>
      <c r="V65" s="4">
        <f>LAPD.JK!F65*LAPD.JK!J65</f>
        <v>0</v>
      </c>
      <c r="W65" s="4">
        <f>LCGP.JK!F65*LCGP.JK!J65</f>
        <v>0</v>
      </c>
      <c r="X65" s="4">
        <f>LION.JK!F65*LION.JK!J65</f>
        <v>5000000</v>
      </c>
      <c r="Y65" s="4">
        <f>LMAS.JK!F65*LMAS.JK!J65</f>
        <v>0</v>
      </c>
    </row>
    <row r="66" spans="1:25" x14ac:dyDescent="0.2">
      <c r="A66" s="16">
        <f>'Portfolio Selection'!A66</f>
        <v>40805</v>
      </c>
      <c r="B66" s="4">
        <f>'^JKSE'!F66*'^JKSE'!J66</f>
        <v>1100229650000</v>
      </c>
      <c r="C66" s="4">
        <f>AALI.JK!F66*AALI.JK!J66</f>
        <v>74338000000</v>
      </c>
      <c r="D66" s="4">
        <f>ABDA.JK!F66*ABDA.JK!J66</f>
        <v>0</v>
      </c>
      <c r="E66" s="4">
        <f>ACES.JK!F66*ACES.JK!J66</f>
        <v>804800000</v>
      </c>
      <c r="F66" s="4">
        <f>ADES.JK!F66*ADES.JK!J66</f>
        <v>137940000</v>
      </c>
      <c r="G66" s="4">
        <f>ADHI.JK!F66*ADHI.JK!J66</f>
        <v>2269540000</v>
      </c>
      <c r="H66" s="4">
        <f>ADMF.JK!F66*ADMF.JK!J66</f>
        <v>1455150000</v>
      </c>
      <c r="I66" s="4">
        <f>ADMG.JK!F66*ADMG.JK!J66</f>
        <v>1302480000</v>
      </c>
      <c r="J66" s="4">
        <f>AGRO.JK!F66*AGRO.JK!J66</f>
        <v>217275000</v>
      </c>
      <c r="K66" s="4">
        <f>AHAP.JK!F66*AHAP.JK!J66</f>
        <v>19500000</v>
      </c>
      <c r="L66" s="4">
        <f>AIMS.JK!F66*AIMS.JK!J66</f>
        <v>0</v>
      </c>
      <c r="M66" s="4">
        <f>AISA.JK!F66*AISA.JK!J66</f>
        <v>2271600000</v>
      </c>
      <c r="N66" s="4">
        <f>AKKU.JK!F66*AKKU.JK!J66</f>
        <v>0</v>
      </c>
      <c r="O66" s="4">
        <f>AKPI.JK!F66*AKPI.JK!J66</f>
        <v>0</v>
      </c>
      <c r="P66" s="4">
        <f>KLBF.JK!F66*KLBF.JK!J66</f>
        <v>13526437500</v>
      </c>
      <c r="Q66" s="4">
        <f>KOIN.JK!F66*KOIN.JK!J66</f>
        <v>0</v>
      </c>
      <c r="R66" s="4">
        <f>KONI.JK!F66*KONI.JK!J66</f>
        <v>0</v>
      </c>
      <c r="S66" s="4">
        <f>KPIG.JK!F66*KPIG.JK!J66</f>
        <v>0</v>
      </c>
      <c r="T66" s="4">
        <f>KREN.JK!F66*KREN.JK!J66</f>
        <v>283680000</v>
      </c>
      <c r="U66" s="4">
        <f>LAMI.JK!F66*LAMI.JK!J66</f>
        <v>0</v>
      </c>
      <c r="V66" s="4">
        <f>LAPD.JK!F66*LAPD.JK!J66</f>
        <v>0</v>
      </c>
      <c r="W66" s="4">
        <f>LCGP.JK!F66*LCGP.JK!J66</f>
        <v>25000</v>
      </c>
      <c r="X66" s="4">
        <f>LION.JK!F66*LION.JK!J66</f>
        <v>0</v>
      </c>
      <c r="Y66" s="4">
        <f>LMAS.JK!F66*LMAS.JK!J66</f>
        <v>0</v>
      </c>
    </row>
    <row r="67" spans="1:25" x14ac:dyDescent="0.2">
      <c r="A67" s="16">
        <f>'Portfolio Selection'!A67</f>
        <v>40802</v>
      </c>
      <c r="B67" s="4">
        <f>'^JKSE'!F67*'^JKSE'!J67</f>
        <v>1188905800000</v>
      </c>
      <c r="C67" s="4">
        <f>AALI.JK!F67*AALI.JK!J67</f>
        <v>54745600000</v>
      </c>
      <c r="D67" s="4">
        <f>ABDA.JK!F67*ABDA.JK!J67</f>
        <v>68000000</v>
      </c>
      <c r="E67" s="4">
        <f>ACES.JK!F67*ACES.JK!J67</f>
        <v>1637500</v>
      </c>
      <c r="F67" s="4">
        <f>ADES.JK!F67*ADES.JK!J67</f>
        <v>362500000</v>
      </c>
      <c r="G67" s="4">
        <f>ADHI.JK!F67*ADHI.JK!J67</f>
        <v>6441325000</v>
      </c>
      <c r="H67" s="4">
        <f>ADMF.JK!F67*ADMF.JK!J67</f>
        <v>1325500000</v>
      </c>
      <c r="I67" s="4">
        <f>ADMG.JK!F67*ADMG.JK!J67</f>
        <v>976605000</v>
      </c>
      <c r="J67" s="4">
        <f>AGRO.JK!F67*AGRO.JK!J67</f>
        <v>256876000</v>
      </c>
      <c r="K67" s="4">
        <f>AHAP.JK!F67*AHAP.JK!J67</f>
        <v>0</v>
      </c>
      <c r="L67" s="4">
        <f>AIMS.JK!F67*AIMS.JK!J67</f>
        <v>0</v>
      </c>
      <c r="M67" s="4">
        <f>AISA.JK!F67*AISA.JK!J67</f>
        <v>478125000</v>
      </c>
      <c r="N67" s="4">
        <f>AKKU.JK!F67*AKKU.JK!J67</f>
        <v>0</v>
      </c>
      <c r="O67" s="4">
        <f>AKPI.JK!F67*AKPI.JK!J67</f>
        <v>620000</v>
      </c>
      <c r="P67" s="4">
        <f>KLBF.JK!F67*KLBF.JK!J67</f>
        <v>42793475000</v>
      </c>
      <c r="Q67" s="4">
        <f>KOIN.JK!F67*KOIN.JK!J67</f>
        <v>0</v>
      </c>
      <c r="R67" s="4">
        <f>KONI.JK!F67*KONI.JK!J67</f>
        <v>0</v>
      </c>
      <c r="S67" s="4">
        <f>KPIG.JK!F67*KPIG.JK!J67</f>
        <v>9360000</v>
      </c>
      <c r="T67" s="4">
        <f>KREN.JK!F67*KREN.JK!J67</f>
        <v>378505000</v>
      </c>
      <c r="U67" s="4">
        <f>LAMI.JK!F67*LAMI.JK!J67</f>
        <v>0</v>
      </c>
      <c r="V67" s="4">
        <f>LAPD.JK!F67*LAPD.JK!J67</f>
        <v>189329000</v>
      </c>
      <c r="W67" s="4">
        <f>LCGP.JK!F67*LCGP.JK!J67</f>
        <v>0</v>
      </c>
      <c r="X67" s="4">
        <f>LION.JK!F67*LION.JK!J67</f>
        <v>0</v>
      </c>
      <c r="Y67" s="4">
        <f>LMAS.JK!F67*LMAS.JK!J67</f>
        <v>0</v>
      </c>
    </row>
    <row r="68" spans="1:25" x14ac:dyDescent="0.2">
      <c r="A68" s="16">
        <f>'Portfolio Selection'!A68</f>
        <v>40801</v>
      </c>
      <c r="B68" s="4">
        <f>'^JKSE'!F68*'^JKSE'!J68</f>
        <v>1781483760000</v>
      </c>
      <c r="C68" s="4">
        <f>AALI.JK!F68*AALI.JK!J68</f>
        <v>61388800000</v>
      </c>
      <c r="D68" s="4">
        <f>ABDA.JK!F68*ABDA.JK!J68</f>
        <v>0</v>
      </c>
      <c r="E68" s="4">
        <f>ACES.JK!F68*ACES.JK!J68</f>
        <v>826650000</v>
      </c>
      <c r="F68" s="4">
        <f>ADES.JK!F68*ADES.JK!J68</f>
        <v>115000000</v>
      </c>
      <c r="G68" s="4">
        <f>ADHI.JK!F68*ADHI.JK!J68</f>
        <v>26766825000</v>
      </c>
      <c r="H68" s="4">
        <f>ADMF.JK!F68*ADMF.JK!J68</f>
        <v>896500000</v>
      </c>
      <c r="I68" s="4">
        <f>ADMG.JK!F68*ADMG.JK!J68</f>
        <v>1111600000</v>
      </c>
      <c r="J68" s="4">
        <f>AGRO.JK!F68*AGRO.JK!J68</f>
        <v>594109500</v>
      </c>
      <c r="K68" s="4">
        <f>AHAP.JK!F68*AHAP.JK!J68</f>
        <v>0</v>
      </c>
      <c r="L68" s="4">
        <f>AIMS.JK!F68*AIMS.JK!J68</f>
        <v>0</v>
      </c>
      <c r="M68" s="4">
        <f>AISA.JK!F68*AISA.JK!J68</f>
        <v>1964625000</v>
      </c>
      <c r="N68" s="4">
        <f>AKKU.JK!F68*AKKU.JK!J68</f>
        <v>0</v>
      </c>
      <c r="O68" s="4">
        <f>AKPI.JK!F68*AKPI.JK!J68</f>
        <v>0</v>
      </c>
      <c r="P68" s="4">
        <f>KLBF.JK!F68*KLBF.JK!J68</f>
        <v>56649000000</v>
      </c>
      <c r="Q68" s="4">
        <f>KOIN.JK!F68*KOIN.JK!J68</f>
        <v>18000000</v>
      </c>
      <c r="R68" s="4">
        <f>KONI.JK!F68*KONI.JK!J68</f>
        <v>0</v>
      </c>
      <c r="S68" s="4">
        <f>KPIG.JK!F68*KPIG.JK!J68</f>
        <v>47450000</v>
      </c>
      <c r="T68" s="4">
        <f>KREN.JK!F68*KREN.JK!J68</f>
        <v>387360000</v>
      </c>
      <c r="U68" s="4">
        <f>LAMI.JK!F68*LAMI.JK!J68</f>
        <v>0</v>
      </c>
      <c r="V68" s="4">
        <f>LAPD.JK!F68*LAPD.JK!J68</f>
        <v>0</v>
      </c>
      <c r="W68" s="4">
        <f>LCGP.JK!F68*LCGP.JK!J68</f>
        <v>0</v>
      </c>
      <c r="X68" s="4">
        <f>LION.JK!F68*LION.JK!J68</f>
        <v>0</v>
      </c>
      <c r="Y68" s="4">
        <f>LMAS.JK!F68*LMAS.JK!J68</f>
        <v>0</v>
      </c>
    </row>
    <row r="69" spans="1:25" x14ac:dyDescent="0.2">
      <c r="A69" s="16">
        <f>'Portfolio Selection'!A69</f>
        <v>40800</v>
      </c>
      <c r="B69" s="4">
        <f>'^JKSE'!F69*'^JKSE'!J69</f>
        <v>3096217600000</v>
      </c>
      <c r="C69" s="4">
        <f>AALI.JK!F69*AALI.JK!J69</f>
        <v>45136900000</v>
      </c>
      <c r="D69" s="4">
        <f>ABDA.JK!F69*ABDA.JK!J69</f>
        <v>67000000</v>
      </c>
      <c r="E69" s="4">
        <f>ACES.JK!F69*ACES.JK!J69</f>
        <v>2493750000</v>
      </c>
      <c r="F69" s="4">
        <f>ADES.JK!F69*ADES.JK!J69</f>
        <v>543690000</v>
      </c>
      <c r="G69" s="4">
        <f>ADHI.JK!F69*ADHI.JK!J69</f>
        <v>11161425000</v>
      </c>
      <c r="H69" s="4">
        <f>ADMF.JK!F69*ADMF.JK!J69</f>
        <v>1701700000</v>
      </c>
      <c r="I69" s="4">
        <f>ADMG.JK!F69*ADMG.JK!J69</f>
        <v>4201050000</v>
      </c>
      <c r="J69" s="4">
        <f>AGRO.JK!F69*AGRO.JK!J69</f>
        <v>559530500</v>
      </c>
      <c r="K69" s="4">
        <f>AHAP.JK!F69*AHAP.JK!J69</f>
        <v>0</v>
      </c>
      <c r="L69" s="4">
        <f>AIMS.JK!F69*AIMS.JK!J69</f>
        <v>0</v>
      </c>
      <c r="M69" s="4">
        <f>AISA.JK!F69*AISA.JK!J69</f>
        <v>1992535000</v>
      </c>
      <c r="N69" s="4">
        <f>AKKU.JK!F69*AKKU.JK!J69</f>
        <v>0</v>
      </c>
      <c r="O69" s="4">
        <f>AKPI.JK!F69*AKPI.JK!J69</f>
        <v>0</v>
      </c>
      <c r="P69" s="4">
        <f>KLBF.JK!F69*KLBF.JK!J69</f>
        <v>154779625000</v>
      </c>
      <c r="Q69" s="4">
        <f>KOIN.JK!F69*KOIN.JK!J69</f>
        <v>0</v>
      </c>
      <c r="R69" s="4">
        <f>KONI.JK!F69*KONI.JK!J69</f>
        <v>0</v>
      </c>
      <c r="S69" s="4">
        <f>KPIG.JK!F69*KPIG.JK!J69</f>
        <v>25205000</v>
      </c>
      <c r="T69" s="4">
        <f>KREN.JK!F69*KREN.JK!J69</f>
        <v>462500000</v>
      </c>
      <c r="U69" s="4">
        <f>LAMI.JK!F69*LAMI.JK!J69</f>
        <v>0</v>
      </c>
      <c r="V69" s="4">
        <f>LAPD.JK!F69*LAPD.JK!J69</f>
        <v>0</v>
      </c>
      <c r="W69" s="4">
        <f>LCGP.JK!F69*LCGP.JK!J69</f>
        <v>1925000</v>
      </c>
      <c r="X69" s="4">
        <f>LION.JK!F69*LION.JK!J69</f>
        <v>0</v>
      </c>
      <c r="Y69" s="4">
        <f>LMAS.JK!F69*LMAS.JK!J69</f>
        <v>51250000</v>
      </c>
    </row>
    <row r="70" spans="1:25" x14ac:dyDescent="0.2">
      <c r="A70" s="16">
        <f>'Portfolio Selection'!A70</f>
        <v>40799</v>
      </c>
      <c r="B70" s="4">
        <f>'^JKSE'!F70*'^JKSE'!J70</f>
        <v>37159140200000</v>
      </c>
      <c r="C70" s="4">
        <f>AALI.JK!F70*AALI.JK!J70</f>
        <v>48513375000</v>
      </c>
      <c r="D70" s="4">
        <f>ABDA.JK!F70*ABDA.JK!J70</f>
        <v>189750000</v>
      </c>
      <c r="E70" s="4">
        <f>ACES.JK!F70*ACES.JK!J70</f>
        <v>18012500</v>
      </c>
      <c r="F70" s="4">
        <f>ADES.JK!F70*ADES.JK!J70</f>
        <v>221615000</v>
      </c>
      <c r="G70" s="4">
        <f>ADHI.JK!F70*ADHI.JK!J70</f>
        <v>5865440000</v>
      </c>
      <c r="H70" s="4">
        <f>ADMF.JK!F70*ADMF.JK!J70</f>
        <v>2597950000</v>
      </c>
      <c r="I70" s="4">
        <f>ADMG.JK!F70*ADMG.JK!J70</f>
        <v>27740160000</v>
      </c>
      <c r="J70" s="4">
        <f>AGRO.JK!F70*AGRO.JK!J70</f>
        <v>457393500</v>
      </c>
      <c r="K70" s="4">
        <f>AHAP.JK!F70*AHAP.JK!J70</f>
        <v>177000</v>
      </c>
      <c r="L70" s="4">
        <f>AIMS.JK!F70*AIMS.JK!J70</f>
        <v>6727500</v>
      </c>
      <c r="M70" s="4">
        <f>AISA.JK!F70*AISA.JK!J70</f>
        <v>1188750000</v>
      </c>
      <c r="N70" s="4">
        <f>AKKU.JK!F70*AKKU.JK!J70</f>
        <v>672360000</v>
      </c>
      <c r="O70" s="4">
        <f>AKPI.JK!F70*AKPI.JK!J70</f>
        <v>6710000</v>
      </c>
      <c r="P70" s="4">
        <f>KLBF.JK!F70*KLBF.JK!J70</f>
        <v>86260500000</v>
      </c>
      <c r="Q70" s="4">
        <f>KOIN.JK!F70*KOIN.JK!J70</f>
        <v>57330000</v>
      </c>
      <c r="R70" s="4">
        <f>KONI.JK!F70*KONI.JK!J70</f>
        <v>2300000</v>
      </c>
      <c r="S70" s="4">
        <f>KPIG.JK!F70*KPIG.JK!J70</f>
        <v>132925000</v>
      </c>
      <c r="T70" s="4">
        <f>KREN.JK!F70*KREN.JK!J70</f>
        <v>175125000</v>
      </c>
      <c r="U70" s="4">
        <f>LAMI.JK!F70*LAMI.JK!J70</f>
        <v>0</v>
      </c>
      <c r="V70" s="4">
        <f>LAPD.JK!F70*LAPD.JK!J70</f>
        <v>0</v>
      </c>
      <c r="W70" s="4">
        <f>LCGP.JK!F70*LCGP.JK!J70</f>
        <v>318175000</v>
      </c>
      <c r="X70" s="4">
        <f>LION.JK!F70*LION.JK!J70</f>
        <v>0</v>
      </c>
      <c r="Y70" s="4">
        <f>LMAS.JK!F70*LMAS.JK!J70</f>
        <v>0</v>
      </c>
    </row>
    <row r="71" spans="1:25" x14ac:dyDescent="0.2">
      <c r="A71" s="16">
        <f>'Portfolio Selection'!A71</f>
        <v>40798</v>
      </c>
      <c r="B71" s="4">
        <f>'^JKSE'!F71*'^JKSE'!J71</f>
        <v>7090938400000</v>
      </c>
      <c r="C71" s="4">
        <f>AALI.JK!F71*AALI.JK!J71</f>
        <v>43617200000</v>
      </c>
      <c r="D71" s="4">
        <f>ABDA.JK!F71*ABDA.JK!J71</f>
        <v>23800000</v>
      </c>
      <c r="E71" s="4">
        <f>ACES.JK!F71*ACES.JK!J71</f>
        <v>17875000</v>
      </c>
      <c r="F71" s="4">
        <f>ADES.JK!F71*ADES.JK!J71</f>
        <v>41250000</v>
      </c>
      <c r="G71" s="4">
        <f>ADHI.JK!F71*ADHI.JK!J71</f>
        <v>1954815000</v>
      </c>
      <c r="H71" s="4">
        <f>ADMF.JK!F71*ADMF.JK!J71</f>
        <v>780500000</v>
      </c>
      <c r="I71" s="4">
        <f>ADMG.JK!F71*ADMG.JK!J71</f>
        <v>13687865000</v>
      </c>
      <c r="J71" s="4">
        <f>AGRO.JK!F71*AGRO.JK!J71</f>
        <v>581323500</v>
      </c>
      <c r="K71" s="4">
        <f>AHAP.JK!F71*AHAP.JK!J71</f>
        <v>0</v>
      </c>
      <c r="L71" s="4">
        <f>AIMS.JK!F71*AIMS.JK!J71</f>
        <v>0</v>
      </c>
      <c r="M71" s="4">
        <f>AISA.JK!F71*AISA.JK!J71</f>
        <v>2235000000</v>
      </c>
      <c r="N71" s="4">
        <f>AKKU.JK!F71*AKKU.JK!J71</f>
        <v>0</v>
      </c>
      <c r="O71" s="4">
        <f>AKPI.JK!F71*AKPI.JK!J71</f>
        <v>0</v>
      </c>
      <c r="P71" s="4">
        <f>KLBF.JK!F71*KLBF.JK!J71</f>
        <v>52963062500</v>
      </c>
      <c r="Q71" s="4">
        <f>KOIN.JK!F71*KOIN.JK!J71</f>
        <v>26500000</v>
      </c>
      <c r="R71" s="4">
        <f>KONI.JK!F71*KONI.JK!J71</f>
        <v>0</v>
      </c>
      <c r="S71" s="4">
        <f>KPIG.JK!F71*KPIG.JK!J71</f>
        <v>0</v>
      </c>
      <c r="T71" s="4">
        <f>KREN.JK!F71*KREN.JK!J71</f>
        <v>393750000</v>
      </c>
      <c r="U71" s="4">
        <f>LAMI.JK!F71*LAMI.JK!J71</f>
        <v>0</v>
      </c>
      <c r="V71" s="4">
        <f>LAPD.JK!F71*LAPD.JK!J71</f>
        <v>0</v>
      </c>
      <c r="W71" s="4">
        <f>LCGP.JK!F71*LCGP.JK!J71</f>
        <v>186275000</v>
      </c>
      <c r="X71" s="4">
        <f>LION.JK!F71*LION.JK!J71</f>
        <v>0</v>
      </c>
      <c r="Y71" s="4">
        <f>LMAS.JK!F71*LMAS.JK!J71</f>
        <v>7075000</v>
      </c>
    </row>
    <row r="72" spans="1:25" x14ac:dyDescent="0.2">
      <c r="A72" s="16">
        <f>'Portfolio Selection'!A72</f>
        <v>40795</v>
      </c>
      <c r="B72" s="4">
        <f>'^JKSE'!F72*'^JKSE'!J72</f>
        <v>4238410000000</v>
      </c>
      <c r="C72" s="4">
        <f>AALI.JK!F72*AALI.JK!J72</f>
        <v>20772450000</v>
      </c>
      <c r="D72" s="4">
        <f>ABDA.JK!F72*ABDA.JK!J72</f>
        <v>13800000</v>
      </c>
      <c r="E72" s="4">
        <f>ACES.JK!F72*ACES.JK!J72</f>
        <v>6500000</v>
      </c>
      <c r="F72" s="4">
        <f>ADES.JK!F72*ADES.JK!J72</f>
        <v>228600000</v>
      </c>
      <c r="G72" s="4">
        <f>ADHI.JK!F72*ADHI.JK!J72</f>
        <v>8580370000</v>
      </c>
      <c r="H72" s="4">
        <f>ADMF.JK!F72*ADMF.JK!J72</f>
        <v>2367350000</v>
      </c>
      <c r="I72" s="4">
        <f>ADMG.JK!F72*ADMG.JK!J72</f>
        <v>3161220000</v>
      </c>
      <c r="J72" s="4">
        <f>AGRO.JK!F72*AGRO.JK!J72</f>
        <v>202400000</v>
      </c>
      <c r="K72" s="4">
        <f>AHAP.JK!F72*AHAP.JK!J72</f>
        <v>0</v>
      </c>
      <c r="L72" s="4">
        <f>AIMS.JK!F72*AIMS.JK!J72</f>
        <v>0</v>
      </c>
      <c r="M72" s="4">
        <f>AISA.JK!F72*AISA.JK!J72</f>
        <v>2043375000</v>
      </c>
      <c r="N72" s="4">
        <f>AKKU.JK!F72*AKKU.JK!J72</f>
        <v>0</v>
      </c>
      <c r="O72" s="4">
        <f>AKPI.JK!F72*AKPI.JK!J72</f>
        <v>6350000</v>
      </c>
      <c r="P72" s="4">
        <f>KLBF.JK!F72*KLBF.JK!J72</f>
        <v>37409400000</v>
      </c>
      <c r="Q72" s="4">
        <f>KOIN.JK!F72*KOIN.JK!J72</f>
        <v>2151750000</v>
      </c>
      <c r="R72" s="4">
        <f>KONI.JK!F72*KONI.JK!J72</f>
        <v>0</v>
      </c>
      <c r="S72" s="4">
        <f>KPIG.JK!F72*KPIG.JK!J72</f>
        <v>0</v>
      </c>
      <c r="T72" s="4">
        <f>KREN.JK!F72*KREN.JK!J72</f>
        <v>328405000</v>
      </c>
      <c r="U72" s="4">
        <f>LAMI.JK!F72*LAMI.JK!J72</f>
        <v>0</v>
      </c>
      <c r="V72" s="4">
        <f>LAPD.JK!F72*LAPD.JK!J72</f>
        <v>0</v>
      </c>
      <c r="W72" s="4">
        <f>LCGP.JK!F72*LCGP.JK!J72</f>
        <v>97500000</v>
      </c>
      <c r="X72" s="4">
        <f>LION.JK!F72*LION.JK!J72</f>
        <v>0</v>
      </c>
      <c r="Y72" s="4">
        <f>LMAS.JK!F72*LMAS.JK!J72</f>
        <v>0</v>
      </c>
    </row>
    <row r="73" spans="1:25" x14ac:dyDescent="0.2">
      <c r="A73" s="16">
        <f>'Portfolio Selection'!A73</f>
        <v>40794</v>
      </c>
      <c r="B73" s="4">
        <f>'^JKSE'!F73*'^JKSE'!J73</f>
        <v>7890618300000</v>
      </c>
      <c r="C73" s="4">
        <f>AALI.JK!F73*AALI.JK!J73</f>
        <v>17649000000</v>
      </c>
      <c r="D73" s="4">
        <f>ABDA.JK!F73*ABDA.JK!J73</f>
        <v>0</v>
      </c>
      <c r="E73" s="4">
        <f>ACES.JK!F73*ACES.JK!J73</f>
        <v>0</v>
      </c>
      <c r="F73" s="4">
        <f>ADES.JK!F73*ADES.JK!J73</f>
        <v>564375000</v>
      </c>
      <c r="G73" s="4">
        <f>ADHI.JK!F73*ADHI.JK!J73</f>
        <v>17509200000</v>
      </c>
      <c r="H73" s="4">
        <f>ADMF.JK!F73*ADMF.JK!J73</f>
        <v>1689350000</v>
      </c>
      <c r="I73" s="4">
        <f>ADMG.JK!F73*ADMG.JK!J73</f>
        <v>6401070000</v>
      </c>
      <c r="J73" s="4">
        <f>AGRO.JK!F73*AGRO.JK!J73</f>
        <v>72680000</v>
      </c>
      <c r="K73" s="4">
        <f>AHAP.JK!F73*AHAP.JK!J73</f>
        <v>0</v>
      </c>
      <c r="L73" s="4">
        <f>AIMS.JK!F73*AIMS.JK!J73</f>
        <v>0</v>
      </c>
      <c r="M73" s="4">
        <f>AISA.JK!F73*AISA.JK!J73</f>
        <v>1580640000</v>
      </c>
      <c r="N73" s="4">
        <f>AKKU.JK!F73*AKKU.JK!J73</f>
        <v>0</v>
      </c>
      <c r="O73" s="4">
        <f>AKPI.JK!F73*AKPI.JK!J73</f>
        <v>0</v>
      </c>
      <c r="P73" s="4">
        <f>KLBF.JK!F73*KLBF.JK!J73</f>
        <v>27291600000</v>
      </c>
      <c r="Q73" s="4">
        <f>KOIN.JK!F73*KOIN.JK!J73</f>
        <v>4042310000</v>
      </c>
      <c r="R73" s="4">
        <f>KONI.JK!F73*KONI.JK!J73</f>
        <v>0</v>
      </c>
      <c r="S73" s="4">
        <f>KPIG.JK!F73*KPIG.JK!J73</f>
        <v>66500000</v>
      </c>
      <c r="T73" s="4">
        <f>KREN.JK!F73*KREN.JK!J73</f>
        <v>236625000</v>
      </c>
      <c r="U73" s="4">
        <f>LAMI.JK!F73*LAMI.JK!J73</f>
        <v>3762500</v>
      </c>
      <c r="V73" s="4">
        <f>LAPD.JK!F73*LAPD.JK!J73</f>
        <v>0</v>
      </c>
      <c r="W73" s="4">
        <f>LCGP.JK!F73*LCGP.JK!J73</f>
        <v>40900000</v>
      </c>
      <c r="X73" s="4">
        <f>LION.JK!F73*LION.JK!J73</f>
        <v>0</v>
      </c>
      <c r="Y73" s="4">
        <f>LMAS.JK!F73*LMAS.JK!J73</f>
        <v>0</v>
      </c>
    </row>
    <row r="74" spans="1:25" x14ac:dyDescent="0.2">
      <c r="A74" s="16">
        <f>'Portfolio Selection'!A74</f>
        <v>40793</v>
      </c>
      <c r="B74" s="4">
        <f>'^JKSE'!F74*'^JKSE'!J74</f>
        <v>8843160300000</v>
      </c>
      <c r="C74" s="4">
        <f>AALI.JK!F74*AALI.JK!J74</f>
        <v>16132500000</v>
      </c>
      <c r="D74" s="4">
        <f>ABDA.JK!F74*ABDA.JK!J74</f>
        <v>0</v>
      </c>
      <c r="E74" s="4">
        <f>ACES.JK!F74*ACES.JK!J74</f>
        <v>849537500</v>
      </c>
      <c r="F74" s="4">
        <f>ADES.JK!F74*ADES.JK!J74</f>
        <v>113125000</v>
      </c>
      <c r="G74" s="4">
        <f>ADHI.JK!F74*ADHI.JK!J74</f>
        <v>17379925000</v>
      </c>
      <c r="H74" s="4">
        <f>ADMF.JK!F74*ADMF.JK!J74</f>
        <v>4012800000</v>
      </c>
      <c r="I74" s="4">
        <f>ADMG.JK!F74*ADMG.JK!J74</f>
        <v>3891810000</v>
      </c>
      <c r="J74" s="4">
        <f>AGRO.JK!F74*AGRO.JK!J74</f>
        <v>77280000</v>
      </c>
      <c r="K74" s="4">
        <f>AHAP.JK!F74*AHAP.JK!J74</f>
        <v>0</v>
      </c>
      <c r="L74" s="4">
        <f>AIMS.JK!F74*AIMS.JK!J74</f>
        <v>0</v>
      </c>
      <c r="M74" s="4">
        <f>AISA.JK!F74*AISA.JK!J74</f>
        <v>2146620000</v>
      </c>
      <c r="N74" s="4">
        <f>AKKU.JK!F74*AKKU.JK!J74</f>
        <v>248250000</v>
      </c>
      <c r="O74" s="4">
        <f>AKPI.JK!F74*AKPI.JK!J74</f>
        <v>0</v>
      </c>
      <c r="P74" s="4">
        <f>KLBF.JK!F74*KLBF.JK!J74</f>
        <v>104873400000</v>
      </c>
      <c r="Q74" s="4">
        <f>KOIN.JK!F74*KOIN.JK!J74</f>
        <v>4630035000</v>
      </c>
      <c r="R74" s="4">
        <f>KONI.JK!F74*KONI.JK!J74</f>
        <v>0</v>
      </c>
      <c r="S74" s="4">
        <f>KPIG.JK!F74*KPIG.JK!J74</f>
        <v>19125000</v>
      </c>
      <c r="T74" s="4">
        <f>KREN.JK!F74*KREN.JK!J74</f>
        <v>341625000</v>
      </c>
      <c r="U74" s="4">
        <f>LAMI.JK!F74*LAMI.JK!J74</f>
        <v>0</v>
      </c>
      <c r="V74" s="4">
        <f>LAPD.JK!F74*LAPD.JK!J74</f>
        <v>0</v>
      </c>
      <c r="W74" s="4">
        <f>LCGP.JK!F74*LCGP.JK!J74</f>
        <v>154925000</v>
      </c>
      <c r="X74" s="4">
        <f>LION.JK!F74*LION.JK!J74</f>
        <v>0</v>
      </c>
      <c r="Y74" s="4">
        <f>LMAS.JK!F74*LMAS.JK!J74</f>
        <v>5000000</v>
      </c>
    </row>
    <row r="75" spans="1:25" x14ac:dyDescent="0.2">
      <c r="A75" s="16">
        <f>'Portfolio Selection'!A75</f>
        <v>40792</v>
      </c>
      <c r="B75" s="4">
        <f>'^JKSE'!F75*'^JKSE'!J75</f>
        <v>5640456500000</v>
      </c>
      <c r="C75" s="4">
        <f>AALI.JK!F75*AALI.JK!J75</f>
        <v>13057425000</v>
      </c>
      <c r="D75" s="4">
        <f>ABDA.JK!F75*ABDA.JK!J75</f>
        <v>0</v>
      </c>
      <c r="E75" s="4">
        <f>ACES.JK!F75*ACES.JK!J75</f>
        <v>8375000</v>
      </c>
      <c r="F75" s="4">
        <f>ADES.JK!F75*ADES.JK!J75</f>
        <v>174660000</v>
      </c>
      <c r="G75" s="4">
        <f>ADHI.JK!F75*ADHI.JK!J75</f>
        <v>3317115000</v>
      </c>
      <c r="H75" s="4">
        <f>ADMF.JK!F75*ADMF.JK!J75</f>
        <v>7772800000</v>
      </c>
      <c r="I75" s="4">
        <f>ADMG.JK!F75*ADMG.JK!J75</f>
        <v>939240000</v>
      </c>
      <c r="J75" s="4">
        <f>AGRO.JK!F75*AGRO.JK!J75</f>
        <v>1954030500</v>
      </c>
      <c r="K75" s="4">
        <f>AHAP.JK!F75*AHAP.JK!J75</f>
        <v>0</v>
      </c>
      <c r="L75" s="4">
        <f>AIMS.JK!F75*AIMS.JK!J75</f>
        <v>0</v>
      </c>
      <c r="M75" s="4">
        <f>AISA.JK!F75*AISA.JK!J75</f>
        <v>1229625000</v>
      </c>
      <c r="N75" s="4">
        <f>AKKU.JK!F75*AKKU.JK!J75</f>
        <v>1500000</v>
      </c>
      <c r="O75" s="4">
        <f>AKPI.JK!F75*AKPI.JK!J75</f>
        <v>0</v>
      </c>
      <c r="P75" s="4">
        <f>KLBF.JK!F75*KLBF.JK!J75</f>
        <v>133054650000</v>
      </c>
      <c r="Q75" s="4">
        <f>KOIN.JK!F75*KOIN.JK!J75</f>
        <v>2558140000</v>
      </c>
      <c r="R75" s="4">
        <f>KONI.JK!F75*KONI.JK!J75</f>
        <v>0</v>
      </c>
      <c r="S75" s="4">
        <f>KPIG.JK!F75*KPIG.JK!J75</f>
        <v>24480000</v>
      </c>
      <c r="T75" s="4">
        <f>KREN.JK!F75*KREN.JK!J75</f>
        <v>286750000</v>
      </c>
      <c r="U75" s="4">
        <f>LAMI.JK!F75*LAMI.JK!J75</f>
        <v>0</v>
      </c>
      <c r="V75" s="4">
        <f>LAPD.JK!F75*LAPD.JK!J75</f>
        <v>0</v>
      </c>
      <c r="W75" s="4">
        <f>LCGP.JK!F75*LCGP.JK!J75</f>
        <v>300000</v>
      </c>
      <c r="X75" s="4">
        <f>LION.JK!F75*LION.JK!J75</f>
        <v>0</v>
      </c>
      <c r="Y75" s="4">
        <f>LMAS.JK!F75*LMAS.JK!J75</f>
        <v>0</v>
      </c>
    </row>
    <row r="76" spans="1:25" x14ac:dyDescent="0.2">
      <c r="A76" s="16">
        <f>'Portfolio Selection'!A76</f>
        <v>40791</v>
      </c>
      <c r="B76" s="4">
        <f>'^JKSE'!F76*'^JKSE'!J76</f>
        <v>28377687800000</v>
      </c>
      <c r="C76" s="4">
        <f>AALI.JK!F76*AALI.JK!J76</f>
        <v>72072225000</v>
      </c>
      <c r="D76" s="4">
        <f>ABDA.JK!F76*ABDA.JK!J76</f>
        <v>0</v>
      </c>
      <c r="E76" s="4">
        <f>ACES.JK!F76*ACES.JK!J76</f>
        <v>0</v>
      </c>
      <c r="F76" s="4">
        <f>ADES.JK!F76*ADES.JK!J76</f>
        <v>197780000</v>
      </c>
      <c r="G76" s="4">
        <f>ADHI.JK!F76*ADHI.JK!J76</f>
        <v>6765700000</v>
      </c>
      <c r="H76" s="4">
        <f>ADMF.JK!F76*ADMF.JK!J76</f>
        <v>2772000000</v>
      </c>
      <c r="I76" s="4">
        <f>ADMG.JK!F76*ADMG.JK!J76</f>
        <v>1599420000</v>
      </c>
      <c r="J76" s="4">
        <f>AGRO.JK!F76*AGRO.JK!J76</f>
        <v>499578000</v>
      </c>
      <c r="K76" s="4">
        <f>AHAP.JK!F76*AHAP.JK!J76</f>
        <v>0</v>
      </c>
      <c r="L76" s="4">
        <f>AIMS.JK!F76*AIMS.JK!J76</f>
        <v>0</v>
      </c>
      <c r="M76" s="4">
        <f>AISA.JK!F76*AISA.JK!J76</f>
        <v>251250000</v>
      </c>
      <c r="N76" s="4">
        <f>AKKU.JK!F76*AKKU.JK!J76</f>
        <v>0</v>
      </c>
      <c r="O76" s="4">
        <f>AKPI.JK!F76*AKPI.JK!J76</f>
        <v>0</v>
      </c>
      <c r="P76" s="4">
        <f>KLBF.JK!F76*KLBF.JK!J76</f>
        <v>61915425000</v>
      </c>
      <c r="Q76" s="4">
        <f>KOIN.JK!F76*KOIN.JK!J76</f>
        <v>4515030000</v>
      </c>
      <c r="R76" s="4">
        <f>KONI.JK!F76*KONI.JK!J76</f>
        <v>0</v>
      </c>
      <c r="S76" s="4">
        <f>KPIG.JK!F76*KPIG.JK!J76</f>
        <v>7245000</v>
      </c>
      <c r="T76" s="4">
        <f>KREN.JK!F76*KREN.JK!J76</f>
        <v>432000000</v>
      </c>
      <c r="U76" s="4">
        <f>LAMI.JK!F76*LAMI.JK!J76</f>
        <v>0</v>
      </c>
      <c r="V76" s="4">
        <f>LAPD.JK!F76*LAPD.JK!J76</f>
        <v>0</v>
      </c>
      <c r="W76" s="4">
        <f>LCGP.JK!F76*LCGP.JK!J76</f>
        <v>0</v>
      </c>
      <c r="X76" s="4">
        <f>LION.JK!F76*LION.JK!J76</f>
        <v>0</v>
      </c>
      <c r="Y76" s="4">
        <f>LMAS.JK!F76*LMAS.JK!J76</f>
        <v>0</v>
      </c>
    </row>
    <row r="77" spans="1:25" x14ac:dyDescent="0.2">
      <c r="A77" s="16">
        <f>'Portfolio Selection'!A77</f>
        <v>40788</v>
      </c>
      <c r="B77" s="4">
        <f>'^JKSE'!F77*'^JKSE'!J77</f>
        <v>33307799100000</v>
      </c>
      <c r="C77" s="4">
        <f>AALI.JK!F77*AALI.JK!J77</f>
        <v>36474750000</v>
      </c>
      <c r="D77" s="4">
        <f>ABDA.JK!F77*ABDA.JK!J77</f>
        <v>0</v>
      </c>
      <c r="E77" s="4">
        <f>ACES.JK!F77*ACES.JK!J77</f>
        <v>1650000</v>
      </c>
      <c r="F77" s="4">
        <f>ADES.JK!F77*ADES.JK!J77</f>
        <v>151830000</v>
      </c>
      <c r="G77" s="4">
        <f>ADHI.JK!F77*ADHI.JK!J77</f>
        <v>3108220000</v>
      </c>
      <c r="H77" s="4">
        <f>ADMF.JK!F77*ADMF.JK!J77</f>
        <v>2952600000</v>
      </c>
      <c r="I77" s="4">
        <f>ADMG.JK!F77*ADMG.JK!J77</f>
        <v>2648800000</v>
      </c>
      <c r="J77" s="4">
        <f>AGRO.JK!F77*AGRO.JK!J77</f>
        <v>2248606500</v>
      </c>
      <c r="K77" s="4">
        <f>AHAP.JK!F77*AHAP.JK!J77</f>
        <v>0</v>
      </c>
      <c r="L77" s="4">
        <f>AIMS.JK!F77*AIMS.JK!J77</f>
        <v>0</v>
      </c>
      <c r="M77" s="4">
        <f>AISA.JK!F77*AISA.JK!J77</f>
        <v>138750000</v>
      </c>
      <c r="N77" s="4">
        <f>AKKU.JK!F77*AKKU.JK!J77</f>
        <v>0</v>
      </c>
      <c r="O77" s="4">
        <f>AKPI.JK!F77*AKPI.JK!J77</f>
        <v>0</v>
      </c>
      <c r="P77" s="4">
        <f>KLBF.JK!F77*KLBF.JK!J77</f>
        <v>165086825000</v>
      </c>
      <c r="Q77" s="4">
        <f>KOIN.JK!F77*KOIN.JK!J77</f>
        <v>269664000</v>
      </c>
      <c r="R77" s="4">
        <f>KONI.JK!F77*KONI.JK!J77</f>
        <v>0</v>
      </c>
      <c r="S77" s="4">
        <f>KPIG.JK!F77*KPIG.JK!J77</f>
        <v>33150000</v>
      </c>
      <c r="T77" s="4">
        <f>KREN.JK!F77*KREN.JK!J77</f>
        <v>388500000</v>
      </c>
      <c r="U77" s="4">
        <f>LAMI.JK!F77*LAMI.JK!J77</f>
        <v>0</v>
      </c>
      <c r="V77" s="4">
        <f>LAPD.JK!F77*LAPD.JK!J77</f>
        <v>0</v>
      </c>
      <c r="W77" s="4">
        <f>LCGP.JK!F77*LCGP.JK!J77</f>
        <v>120950000</v>
      </c>
      <c r="X77" s="4">
        <f>LION.JK!F77*LION.JK!J77</f>
        <v>0</v>
      </c>
      <c r="Y77" s="4">
        <f>LMAS.JK!F77*LMAS.JK!J77</f>
        <v>0</v>
      </c>
    </row>
    <row r="78" spans="1:25" x14ac:dyDescent="0.2">
      <c r="A78" s="16">
        <f>'Portfolio Selection'!A78</f>
        <v>40787</v>
      </c>
      <c r="B78" s="4">
        <f>'^JKSE'!F78*'^JKSE'!J78</f>
        <v>22781458900000</v>
      </c>
      <c r="C78" s="4">
        <f>AALI.JK!F78*AALI.JK!J78</f>
        <v>53954250000</v>
      </c>
      <c r="D78" s="4">
        <f>ABDA.JK!F78*ABDA.JK!J78</f>
        <v>33000000</v>
      </c>
      <c r="E78" s="4">
        <f>ACES.JK!F78*ACES.JK!J78</f>
        <v>3300000</v>
      </c>
      <c r="F78" s="4">
        <f>ADES.JK!F78*ADES.JK!J78</f>
        <v>118440000</v>
      </c>
      <c r="G78" s="4">
        <f>ADHI.JK!F78*ADHI.JK!J78</f>
        <v>2585640000</v>
      </c>
      <c r="H78" s="4">
        <f>ADMF.JK!F78*ADMF.JK!J78</f>
        <v>7675650000</v>
      </c>
      <c r="I78" s="4">
        <f>ADMG.JK!F78*ADMG.JK!J78</f>
        <v>2766750000</v>
      </c>
      <c r="J78" s="4">
        <f>AGRO.JK!F78*AGRO.JK!J78</f>
        <v>889203000</v>
      </c>
      <c r="K78" s="4">
        <f>AHAP.JK!F78*AHAP.JK!J78</f>
        <v>0</v>
      </c>
      <c r="L78" s="4">
        <f>AIMS.JK!F78*AIMS.JK!J78</f>
        <v>0</v>
      </c>
      <c r="M78" s="4">
        <f>AISA.JK!F78*AISA.JK!J78</f>
        <v>1488750000</v>
      </c>
      <c r="N78" s="4">
        <f>AKKU.JK!F78*AKKU.JK!J78</f>
        <v>0</v>
      </c>
      <c r="O78" s="4">
        <f>AKPI.JK!F78*AKPI.JK!J78</f>
        <v>0</v>
      </c>
      <c r="P78" s="4">
        <f>KLBF.JK!F78*KLBF.JK!J78</f>
        <v>179202275000</v>
      </c>
      <c r="Q78" s="4">
        <f>KOIN.JK!F78*KOIN.JK!J78</f>
        <v>96000000</v>
      </c>
      <c r="R78" s="4">
        <f>KONI.JK!F78*KONI.JK!J78</f>
        <v>0</v>
      </c>
      <c r="S78" s="4">
        <f>KPIG.JK!F78*KPIG.JK!J78</f>
        <v>3575000</v>
      </c>
      <c r="T78" s="4">
        <f>KREN.JK!F78*KREN.JK!J78</f>
        <v>317830000</v>
      </c>
      <c r="U78" s="4">
        <f>LAMI.JK!F78*LAMI.JK!J78</f>
        <v>0</v>
      </c>
      <c r="V78" s="4">
        <f>LAPD.JK!F78*LAPD.JK!J78</f>
        <v>0</v>
      </c>
      <c r="W78" s="4">
        <f>LCGP.JK!F78*LCGP.JK!J78</f>
        <v>0</v>
      </c>
      <c r="X78" s="4">
        <f>LION.JK!F78*LION.JK!J78</f>
        <v>0</v>
      </c>
      <c r="Y78" s="4">
        <f>LMAS.JK!F78*LMAS.JK!J78</f>
        <v>0</v>
      </c>
    </row>
    <row r="79" spans="1:25" x14ac:dyDescent="0.2">
      <c r="A79" s="16">
        <f>'Portfolio Selection'!A79</f>
        <v>40786</v>
      </c>
      <c r="B79" s="4">
        <f>'^JKSE'!F79*'^JKSE'!J79</f>
        <v>26469519700000</v>
      </c>
      <c r="C79" s="4">
        <f>AALI.JK!F79*AALI.JK!J79</f>
        <v>39882500000</v>
      </c>
      <c r="D79" s="4">
        <f>ABDA.JK!F79*ABDA.JK!J79</f>
        <v>0</v>
      </c>
      <c r="E79" s="4">
        <f>ACES.JK!F79*ACES.JK!J79</f>
        <v>858000000</v>
      </c>
      <c r="F79" s="4">
        <f>ADES.JK!F79*ADES.JK!J79</f>
        <v>716940000</v>
      </c>
      <c r="G79" s="4">
        <f>ADHI.JK!F79*ADHI.JK!J79</f>
        <v>9146020000</v>
      </c>
      <c r="H79" s="4">
        <f>ADMF.JK!F79*ADMF.JK!J79</f>
        <v>30114300000</v>
      </c>
      <c r="I79" s="4">
        <f>ADMG.JK!F79*ADMG.JK!J79</f>
        <v>5474700000</v>
      </c>
      <c r="J79" s="4">
        <f>AGRO.JK!F79*AGRO.JK!J79</f>
        <v>409262000</v>
      </c>
      <c r="K79" s="4">
        <f>AHAP.JK!F79*AHAP.JK!J79</f>
        <v>0</v>
      </c>
      <c r="L79" s="4">
        <f>AIMS.JK!F79*AIMS.JK!J79</f>
        <v>0</v>
      </c>
      <c r="M79" s="4">
        <f>AISA.JK!F79*AISA.JK!J79</f>
        <v>1485750000</v>
      </c>
      <c r="N79" s="4">
        <f>AKKU.JK!F79*AKKU.JK!J79</f>
        <v>240947500</v>
      </c>
      <c r="O79" s="4">
        <f>AKPI.JK!F79*AKPI.JK!J79</f>
        <v>0</v>
      </c>
      <c r="P79" s="4">
        <f>KLBF.JK!F79*KLBF.JK!J79</f>
        <v>94554750000</v>
      </c>
      <c r="Q79" s="4">
        <f>KOIN.JK!F79*KOIN.JK!J79</f>
        <v>2784000</v>
      </c>
      <c r="R79" s="4">
        <f>KONI.JK!F79*KONI.JK!J79</f>
        <v>0</v>
      </c>
      <c r="S79" s="4">
        <f>KPIG.JK!F79*KPIG.JK!J79</f>
        <v>0</v>
      </c>
      <c r="T79" s="4">
        <f>KREN.JK!F79*KREN.JK!J79</f>
        <v>419950000</v>
      </c>
      <c r="U79" s="4">
        <f>LAMI.JK!F79*LAMI.JK!J79</f>
        <v>0</v>
      </c>
      <c r="V79" s="4">
        <f>LAPD.JK!F79*LAPD.JK!J79</f>
        <v>0</v>
      </c>
      <c r="W79" s="4">
        <f>LCGP.JK!F79*LCGP.JK!J79</f>
        <v>90500000</v>
      </c>
      <c r="X79" s="4">
        <f>LION.JK!F79*LION.JK!J79</f>
        <v>0</v>
      </c>
      <c r="Y79" s="4">
        <f>LMAS.JK!F79*LMAS.JK!J79</f>
        <v>0</v>
      </c>
    </row>
    <row r="80" spans="1:25" x14ac:dyDescent="0.2">
      <c r="A80" s="16">
        <f>'Portfolio Selection'!A80</f>
        <v>40785</v>
      </c>
      <c r="B80" s="4">
        <f>'^JKSE'!F80*'^JKSE'!J80</f>
        <v>26738440800000</v>
      </c>
      <c r="C80" s="4">
        <f>AALI.JK!F80*AALI.JK!J80</f>
        <v>92568250000</v>
      </c>
      <c r="D80" s="4">
        <f>ABDA.JK!F80*ABDA.JK!J80</f>
        <v>9900000</v>
      </c>
      <c r="E80" s="4">
        <f>ACES.JK!F80*ACES.JK!J80</f>
        <v>0</v>
      </c>
      <c r="F80" s="4">
        <f>ADES.JK!F80*ADES.JK!J80</f>
        <v>374850000</v>
      </c>
      <c r="G80" s="4">
        <f>ADHI.JK!F80*ADHI.JK!J80</f>
        <v>3924280000</v>
      </c>
      <c r="H80" s="4">
        <f>ADMF.JK!F80*ADMF.JK!J80</f>
        <v>12876000000</v>
      </c>
      <c r="I80" s="4">
        <f>ADMG.JK!F80*ADMG.JK!J80</f>
        <v>867300000</v>
      </c>
      <c r="J80" s="4">
        <f>AGRO.JK!F80*AGRO.JK!J80</f>
        <v>221858000</v>
      </c>
      <c r="K80" s="4">
        <f>AHAP.JK!F80*AHAP.JK!J80</f>
        <v>497500</v>
      </c>
      <c r="L80" s="4">
        <f>AIMS.JK!F80*AIMS.JK!J80</f>
        <v>0</v>
      </c>
      <c r="M80" s="4">
        <f>AISA.JK!F80*AISA.JK!J80</f>
        <v>282750000</v>
      </c>
      <c r="N80" s="4">
        <f>AKKU.JK!F80*AKKU.JK!J80</f>
        <v>57350000</v>
      </c>
      <c r="O80" s="4">
        <f>AKPI.JK!F80*AKPI.JK!J80</f>
        <v>0</v>
      </c>
      <c r="P80" s="4">
        <f>KLBF.JK!F80*KLBF.JK!J80</f>
        <v>121802225000</v>
      </c>
      <c r="Q80" s="4">
        <f>KOIN.JK!F80*KOIN.JK!J80</f>
        <v>1463712000</v>
      </c>
      <c r="R80" s="4">
        <f>KONI.JK!F80*KONI.JK!J80</f>
        <v>0</v>
      </c>
      <c r="S80" s="4">
        <f>KPIG.JK!F80*KPIG.JK!J80</f>
        <v>0</v>
      </c>
      <c r="T80" s="4">
        <f>KREN.JK!F80*KREN.JK!J80</f>
        <v>455840000</v>
      </c>
      <c r="U80" s="4">
        <f>LAMI.JK!F80*LAMI.JK!J80</f>
        <v>0</v>
      </c>
      <c r="V80" s="4">
        <f>LAPD.JK!F80*LAPD.JK!J80</f>
        <v>0</v>
      </c>
      <c r="W80" s="4">
        <f>LCGP.JK!F80*LCGP.JK!J80</f>
        <v>25000000</v>
      </c>
      <c r="X80" s="4">
        <f>LION.JK!F80*LION.JK!J80</f>
        <v>0</v>
      </c>
      <c r="Y80" s="4">
        <f>LMAS.JK!F80*LMAS.JK!J80</f>
        <v>10000000</v>
      </c>
    </row>
    <row r="81" spans="1:25" x14ac:dyDescent="0.2">
      <c r="A81" s="16">
        <f>'Portfolio Selection'!A81</f>
        <v>40784</v>
      </c>
      <c r="B81" s="4">
        <f>'^JKSE'!F81*'^JKSE'!J81</f>
        <v>6262019900000</v>
      </c>
      <c r="C81" s="4">
        <f>AALI.JK!F81*AALI.JK!J81</f>
        <v>142297750000</v>
      </c>
      <c r="D81" s="4">
        <f>ABDA.JK!F81*ABDA.JK!J81</f>
        <v>0</v>
      </c>
      <c r="E81" s="4">
        <f>ACES.JK!F81*ACES.JK!J81</f>
        <v>16500000</v>
      </c>
      <c r="F81" s="4">
        <f>ADES.JK!F81*ADES.JK!J81</f>
        <v>1171800000</v>
      </c>
      <c r="G81" s="4">
        <f>ADHI.JK!F81*ADHI.JK!J81</f>
        <v>4315200000</v>
      </c>
      <c r="H81" s="4">
        <f>ADMF.JK!F81*ADMF.JK!J81</f>
        <v>50477250000</v>
      </c>
      <c r="I81" s="4">
        <f>ADMG.JK!F81*ADMG.JK!J81</f>
        <v>358050000</v>
      </c>
      <c r="J81" s="4">
        <f>AGRO.JK!F81*AGRO.JK!J81</f>
        <v>134032500</v>
      </c>
      <c r="K81" s="4">
        <f>AHAP.JK!F81*AHAP.JK!J81</f>
        <v>0</v>
      </c>
      <c r="L81" s="4">
        <f>AIMS.JK!F81*AIMS.JK!J81</f>
        <v>0</v>
      </c>
      <c r="M81" s="4">
        <f>AISA.JK!F81*AISA.JK!J81</f>
        <v>2003625000</v>
      </c>
      <c r="N81" s="4">
        <f>AKKU.JK!F81*AKKU.JK!J81</f>
        <v>1162500</v>
      </c>
      <c r="O81" s="4">
        <f>AKPI.JK!F81*AKPI.JK!J81</f>
        <v>0</v>
      </c>
      <c r="P81" s="4">
        <f>KLBF.JK!F81*KLBF.JK!J81</f>
        <v>79796425000</v>
      </c>
      <c r="Q81" s="4">
        <f>KOIN.JK!F81*KOIN.JK!J81</f>
        <v>4992000</v>
      </c>
      <c r="R81" s="4">
        <f>KONI.JK!F81*KONI.JK!J81</f>
        <v>0</v>
      </c>
      <c r="S81" s="4">
        <f>KPIG.JK!F81*KPIG.JK!J81</f>
        <v>84500000</v>
      </c>
      <c r="T81" s="4">
        <f>KREN.JK!F81*KREN.JK!J81</f>
        <v>74000000</v>
      </c>
      <c r="U81" s="4">
        <f>LAMI.JK!F81*LAMI.JK!J81</f>
        <v>0</v>
      </c>
      <c r="V81" s="4">
        <f>LAPD.JK!F81*LAPD.JK!J81</f>
        <v>600000</v>
      </c>
      <c r="W81" s="4">
        <f>LCGP.JK!F81*LCGP.JK!J81</f>
        <v>1625000</v>
      </c>
      <c r="X81" s="4">
        <f>LION.JK!F81*LION.JK!J81</f>
        <v>0</v>
      </c>
      <c r="Y81" s="4">
        <f>LMAS.JK!F81*LMAS.JK!J81</f>
        <v>10575000</v>
      </c>
    </row>
    <row r="82" spans="1:25" x14ac:dyDescent="0.2">
      <c r="A82" s="16">
        <f>'Portfolio Selection'!A82</f>
        <v>40781</v>
      </c>
      <c r="B82" s="4">
        <f>'^JKSE'!F82*'^JKSE'!J82</f>
        <v>4341154900000</v>
      </c>
      <c r="C82" s="4">
        <f>AALI.JK!F82*AALI.JK!J82</f>
        <v>72186250000</v>
      </c>
      <c r="D82" s="4">
        <f>ABDA.JK!F82*ABDA.JK!J82</f>
        <v>660000</v>
      </c>
      <c r="E82" s="4">
        <f>ACES.JK!F82*ACES.JK!J82</f>
        <v>3669600000</v>
      </c>
      <c r="F82" s="4">
        <f>ADES.JK!F82*ADES.JK!J82</f>
        <v>2619540000</v>
      </c>
      <c r="G82" s="4">
        <f>ADHI.JK!F82*ADHI.JK!J82</f>
        <v>16858570000</v>
      </c>
      <c r="H82" s="4">
        <f>ADMF.JK!F82*ADMF.JK!J82</f>
        <v>1454100000</v>
      </c>
      <c r="I82" s="4">
        <f>ADMG.JK!F82*ADMG.JK!J82</f>
        <v>2029300000</v>
      </c>
      <c r="J82" s="4">
        <f>AGRO.JK!F82*AGRO.JK!J82</f>
        <v>182010500</v>
      </c>
      <c r="K82" s="4">
        <f>AHAP.JK!F82*AHAP.JK!J82</f>
        <v>0</v>
      </c>
      <c r="L82" s="4">
        <f>AIMS.JK!F82*AIMS.JK!J82</f>
        <v>0</v>
      </c>
      <c r="M82" s="4">
        <f>AISA.JK!F82*AISA.JK!J82</f>
        <v>1078125000</v>
      </c>
      <c r="N82" s="4">
        <f>AKKU.JK!F82*AKKU.JK!J82</f>
        <v>150660000</v>
      </c>
      <c r="O82" s="4">
        <f>AKPI.JK!F82*AKPI.JK!J82</f>
        <v>0</v>
      </c>
      <c r="P82" s="4">
        <f>KLBF.JK!F82*KLBF.JK!J82</f>
        <v>64553337500</v>
      </c>
      <c r="Q82" s="4">
        <f>KOIN.JK!F82*KOIN.JK!J82</f>
        <v>6336000</v>
      </c>
      <c r="R82" s="4">
        <f>KONI.JK!F82*KONI.JK!J82</f>
        <v>0</v>
      </c>
      <c r="S82" s="4">
        <f>KPIG.JK!F82*KPIG.JK!J82</f>
        <v>0</v>
      </c>
      <c r="T82" s="4">
        <f>KREN.JK!F82*KREN.JK!J82</f>
        <v>773300000</v>
      </c>
      <c r="U82" s="4">
        <f>LAMI.JK!F82*LAMI.JK!J82</f>
        <v>0</v>
      </c>
      <c r="V82" s="4">
        <f>LAPD.JK!F82*LAPD.JK!J82</f>
        <v>0</v>
      </c>
      <c r="W82" s="4">
        <f>LCGP.JK!F82*LCGP.JK!J82</f>
        <v>15000000</v>
      </c>
      <c r="X82" s="4">
        <f>LION.JK!F82*LION.JK!J82</f>
        <v>5500000</v>
      </c>
      <c r="Y82" s="4">
        <f>LMAS.JK!F82*LMAS.JK!J82</f>
        <v>0</v>
      </c>
    </row>
    <row r="83" spans="1:25" x14ac:dyDescent="0.2">
      <c r="A83" s="16">
        <f>'Portfolio Selection'!A83</f>
        <v>40780</v>
      </c>
      <c r="B83" s="4">
        <f>'^JKSE'!F83*'^JKSE'!J83</f>
        <v>4113486600000</v>
      </c>
      <c r="C83" s="4">
        <f>AALI.JK!F83*AALI.JK!J83</f>
        <v>43880625000</v>
      </c>
      <c r="D83" s="4">
        <f>ABDA.JK!F83*ABDA.JK!J83</f>
        <v>17000000</v>
      </c>
      <c r="E83" s="4">
        <f>ACES.JK!F83*ACES.JK!J83</f>
        <v>1677462500</v>
      </c>
      <c r="F83" s="4">
        <f>ADES.JK!F83*ADES.JK!J83</f>
        <v>13599825000</v>
      </c>
      <c r="G83" s="4">
        <f>ADHI.JK!F83*ADHI.JK!J83</f>
        <v>7223960000</v>
      </c>
      <c r="H83" s="4">
        <f>ADMF.JK!F83*ADMF.JK!J83</f>
        <v>2340000000</v>
      </c>
      <c r="I83" s="4">
        <f>ADMG.JK!F83*ADMG.JK!J83</f>
        <v>26517250000</v>
      </c>
      <c r="J83" s="4">
        <f>AGRO.JK!F83*AGRO.JK!J83</f>
        <v>3690142500</v>
      </c>
      <c r="K83" s="4">
        <f>AHAP.JK!F83*AHAP.JK!J83</f>
        <v>8707500</v>
      </c>
      <c r="L83" s="4">
        <f>AIMS.JK!F83*AIMS.JK!J83</f>
        <v>0</v>
      </c>
      <c r="M83" s="4">
        <f>AISA.JK!F83*AISA.JK!J83</f>
        <v>1717540000</v>
      </c>
      <c r="N83" s="4">
        <f>AKKU.JK!F83*AKKU.JK!J83</f>
        <v>230330000</v>
      </c>
      <c r="O83" s="4">
        <f>AKPI.JK!F83*AKPI.JK!J83</f>
        <v>0</v>
      </c>
      <c r="P83" s="4">
        <f>KLBF.JK!F83*KLBF.JK!J83</f>
        <v>31393900000</v>
      </c>
      <c r="Q83" s="4">
        <f>KOIN.JK!F83*KOIN.JK!J83</f>
        <v>0</v>
      </c>
      <c r="R83" s="4">
        <f>KONI.JK!F83*KONI.JK!J83</f>
        <v>0</v>
      </c>
      <c r="S83" s="4">
        <f>KPIG.JK!F83*KPIG.JK!J83</f>
        <v>126480000</v>
      </c>
      <c r="T83" s="4">
        <f>KREN.JK!F83*KREN.JK!J83</f>
        <v>375000000</v>
      </c>
      <c r="U83" s="4">
        <f>LAMI.JK!F83*LAMI.JK!J83</f>
        <v>0</v>
      </c>
      <c r="V83" s="4">
        <f>LAPD.JK!F83*LAPD.JK!J83</f>
        <v>60000</v>
      </c>
      <c r="W83" s="4">
        <f>LCGP.JK!F83*LCGP.JK!J83</f>
        <v>0</v>
      </c>
      <c r="X83" s="4">
        <f>LION.JK!F83*LION.JK!J83</f>
        <v>2550000</v>
      </c>
      <c r="Y83" s="4">
        <f>LMAS.JK!F83*LMAS.JK!J83</f>
        <v>0</v>
      </c>
    </row>
    <row r="84" spans="1:25" x14ac:dyDescent="0.2">
      <c r="A84" s="16">
        <f>'Portfolio Selection'!A84</f>
        <v>40779</v>
      </c>
      <c r="B84" s="4">
        <f>'^JKSE'!F84*'^JKSE'!J84</f>
        <v>4347132600000</v>
      </c>
      <c r="C84" s="4">
        <f>AALI.JK!F84*AALI.JK!J84</f>
        <v>28252050000</v>
      </c>
      <c r="D84" s="4">
        <f>ABDA.JK!F84*ABDA.JK!J84</f>
        <v>0</v>
      </c>
      <c r="E84" s="4">
        <f>ACES.JK!F84*ACES.JK!J84</f>
        <v>465500000</v>
      </c>
      <c r="F84" s="4">
        <f>ADES.JK!F84*ADES.JK!J84</f>
        <v>18964400000</v>
      </c>
      <c r="G84" s="4">
        <f>ADHI.JK!F84*ADHI.JK!J84</f>
        <v>2338560000</v>
      </c>
      <c r="H84" s="4">
        <f>ADMF.JK!F84*ADMF.JK!J84</f>
        <v>500500000</v>
      </c>
      <c r="I84" s="4">
        <f>ADMG.JK!F84*ADMG.JK!J84</f>
        <v>72417375000</v>
      </c>
      <c r="J84" s="4">
        <f>AGRO.JK!F84*AGRO.JK!J84</f>
        <v>1154692000</v>
      </c>
      <c r="K84" s="4">
        <f>AHAP.JK!F84*AHAP.JK!J84</f>
        <v>0</v>
      </c>
      <c r="L84" s="4">
        <f>AIMS.JK!F84*AIMS.JK!J84</f>
        <v>0</v>
      </c>
      <c r="M84" s="4">
        <f>AISA.JK!F84*AISA.JK!J84</f>
        <v>291375000</v>
      </c>
      <c r="N84" s="4">
        <f>AKKU.JK!F84*AKKU.JK!J84</f>
        <v>129192500</v>
      </c>
      <c r="O84" s="4">
        <f>AKPI.JK!F84*AKPI.JK!J84</f>
        <v>0</v>
      </c>
      <c r="P84" s="4">
        <f>KLBF.JK!F84*KLBF.JK!J84</f>
        <v>81688400000</v>
      </c>
      <c r="Q84" s="4">
        <f>KOIN.JK!F84*KOIN.JK!J84</f>
        <v>0</v>
      </c>
      <c r="R84" s="4">
        <f>KONI.JK!F84*KONI.JK!J84</f>
        <v>0</v>
      </c>
      <c r="S84" s="4">
        <f>KPIG.JK!F84*KPIG.JK!J84</f>
        <v>68250000</v>
      </c>
      <c r="T84" s="4">
        <f>KREN.JK!F84*KREN.JK!J84</f>
        <v>640125000</v>
      </c>
      <c r="U84" s="4">
        <f>LAMI.JK!F84*LAMI.JK!J84</f>
        <v>0</v>
      </c>
      <c r="V84" s="4">
        <f>LAPD.JK!F84*LAPD.JK!J84</f>
        <v>1190000</v>
      </c>
      <c r="W84" s="4">
        <f>LCGP.JK!F84*LCGP.JK!J84</f>
        <v>17525000</v>
      </c>
      <c r="X84" s="4">
        <f>LION.JK!F84*LION.JK!J84</f>
        <v>10400000</v>
      </c>
      <c r="Y84" s="4">
        <f>LMAS.JK!F84*LMAS.JK!J84</f>
        <v>0</v>
      </c>
    </row>
    <row r="85" spans="1:25" x14ac:dyDescent="0.2">
      <c r="A85" s="16">
        <f>'Portfolio Selection'!A85</f>
        <v>40778</v>
      </c>
      <c r="B85" s="4">
        <f>'^JKSE'!F85*'^JKSE'!J85</f>
        <v>3531218600000</v>
      </c>
      <c r="C85" s="4">
        <f>AALI.JK!F85*AALI.JK!J85</f>
        <v>56945875000</v>
      </c>
      <c r="D85" s="4">
        <f>ABDA.JK!F85*ABDA.JK!J85</f>
        <v>0</v>
      </c>
      <c r="E85" s="4">
        <f>ACES.JK!F85*ACES.JK!J85</f>
        <v>854700000</v>
      </c>
      <c r="F85" s="4">
        <f>ADES.JK!F85*ADES.JK!J85</f>
        <v>286720000</v>
      </c>
      <c r="G85" s="4">
        <f>ADHI.JK!F85*ADHI.JK!J85</f>
        <v>14440840000</v>
      </c>
      <c r="H85" s="4">
        <f>ADMF.JK!F85*ADMF.JK!J85</f>
        <v>1510825000</v>
      </c>
      <c r="I85" s="4">
        <f>ADMG.JK!F85*ADMG.JK!J85</f>
        <v>9352180000</v>
      </c>
      <c r="J85" s="4">
        <f>AGRO.JK!F85*AGRO.JK!J85</f>
        <v>537674000</v>
      </c>
      <c r="K85" s="4">
        <f>AHAP.JK!F85*AHAP.JK!J85</f>
        <v>13416000</v>
      </c>
      <c r="L85" s="4">
        <f>AIMS.JK!F85*AIMS.JK!J85</f>
        <v>0</v>
      </c>
      <c r="M85" s="4">
        <f>AISA.JK!F85*AISA.JK!J85</f>
        <v>1685300000</v>
      </c>
      <c r="N85" s="4">
        <f>AKKU.JK!F85*AKKU.JK!J85</f>
        <v>199350000</v>
      </c>
      <c r="O85" s="4">
        <f>AKPI.JK!F85*AKPI.JK!J85</f>
        <v>0</v>
      </c>
      <c r="P85" s="4">
        <f>KLBF.JK!F85*KLBF.JK!J85</f>
        <v>45531375000</v>
      </c>
      <c r="Q85" s="4">
        <f>KOIN.JK!F85*KOIN.JK!J85</f>
        <v>3675000</v>
      </c>
      <c r="R85" s="4">
        <f>KONI.JK!F85*KONI.JK!J85</f>
        <v>0</v>
      </c>
      <c r="S85" s="4">
        <f>KPIG.JK!F85*KPIG.JK!J85</f>
        <v>31755000</v>
      </c>
      <c r="T85" s="4">
        <f>KREN.JK!F85*KREN.JK!J85</f>
        <v>256880000</v>
      </c>
      <c r="U85" s="4">
        <f>LAMI.JK!F85*LAMI.JK!J85</f>
        <v>94500</v>
      </c>
      <c r="V85" s="4">
        <f>LAPD.JK!F85*LAPD.JK!J85</f>
        <v>17472000</v>
      </c>
      <c r="W85" s="4">
        <f>LCGP.JK!F85*LCGP.JK!J85</f>
        <v>0</v>
      </c>
      <c r="X85" s="4">
        <f>LION.JK!F85*LION.JK!J85</f>
        <v>0</v>
      </c>
      <c r="Y85" s="4">
        <f>LMAS.JK!F85*LMAS.JK!J85</f>
        <v>1103500000</v>
      </c>
    </row>
    <row r="86" spans="1:25" x14ac:dyDescent="0.2">
      <c r="A86" s="16">
        <f>'Portfolio Selection'!A86</f>
        <v>40777</v>
      </c>
      <c r="B86" s="4">
        <f>'^JKSE'!F86*'^JKSE'!J86</f>
        <v>6488957800000</v>
      </c>
      <c r="C86" s="4">
        <f>AALI.JK!F86*AALI.JK!J86</f>
        <v>50295600000</v>
      </c>
      <c r="D86" s="4">
        <f>ABDA.JK!F86*ABDA.JK!J86</f>
        <v>0</v>
      </c>
      <c r="E86" s="4">
        <f>ACES.JK!F86*ACES.JK!J86</f>
        <v>307125000</v>
      </c>
      <c r="F86" s="4">
        <f>ADES.JK!F86*ADES.JK!J86</f>
        <v>239295000</v>
      </c>
      <c r="G86" s="4">
        <f>ADHI.JK!F86*ADHI.JK!J86</f>
        <v>4906800000</v>
      </c>
      <c r="H86" s="4">
        <f>ADMF.JK!F86*ADMF.JK!J86</f>
        <v>830500000</v>
      </c>
      <c r="I86" s="4">
        <f>ADMG.JK!F86*ADMG.JK!J86</f>
        <v>8915940000</v>
      </c>
      <c r="J86" s="4">
        <f>AGRO.JK!F86*AGRO.JK!J86</f>
        <v>432386000</v>
      </c>
      <c r="K86" s="4">
        <f>AHAP.JK!F86*AHAP.JK!J86</f>
        <v>8500000</v>
      </c>
      <c r="L86" s="4">
        <f>AIMS.JK!F86*AIMS.JK!J86</f>
        <v>0</v>
      </c>
      <c r="M86" s="4">
        <f>AISA.JK!F86*AISA.JK!J86</f>
        <v>649500000</v>
      </c>
      <c r="N86" s="4">
        <f>AKKU.JK!F86*AKKU.JK!J86</f>
        <v>31000000</v>
      </c>
      <c r="O86" s="4">
        <f>AKPI.JK!F86*AKPI.JK!J86</f>
        <v>0</v>
      </c>
      <c r="P86" s="4">
        <f>KLBF.JK!F86*KLBF.JK!J86</f>
        <v>82288500000</v>
      </c>
      <c r="Q86" s="4">
        <f>KOIN.JK!F86*KOIN.JK!J86</f>
        <v>122500</v>
      </c>
      <c r="R86" s="4">
        <f>KONI.JK!F86*KONI.JK!J86</f>
        <v>0</v>
      </c>
      <c r="S86" s="4">
        <f>KPIG.JK!F86*KPIG.JK!J86</f>
        <v>38880000</v>
      </c>
      <c r="T86" s="4">
        <f>KREN.JK!F86*KREN.JK!J86</f>
        <v>296370000</v>
      </c>
      <c r="U86" s="4">
        <f>LAMI.JK!F86*LAMI.JK!J86</f>
        <v>0</v>
      </c>
      <c r="V86" s="4">
        <f>LAPD.JK!F86*LAPD.JK!J86</f>
        <v>1180000</v>
      </c>
      <c r="W86" s="4">
        <f>LCGP.JK!F86*LCGP.JK!J86</f>
        <v>18875000</v>
      </c>
      <c r="X86" s="4">
        <f>LION.JK!F86*LION.JK!J86</f>
        <v>0</v>
      </c>
      <c r="Y86" s="4">
        <f>LMAS.JK!F86*LMAS.JK!J86</f>
        <v>1520600000</v>
      </c>
    </row>
    <row r="87" spans="1:25" x14ac:dyDescent="0.2">
      <c r="A87" s="16">
        <f>'Portfolio Selection'!A87</f>
        <v>40774</v>
      </c>
      <c r="B87" s="4">
        <f>'^JKSE'!F87*'^JKSE'!J87</f>
        <v>6840095000000</v>
      </c>
      <c r="C87" s="4">
        <f>AALI.JK!F87*AALI.JK!J87</f>
        <v>37530000000</v>
      </c>
      <c r="D87" s="4">
        <f>ABDA.JK!F87*ABDA.JK!J87</f>
        <v>12075000</v>
      </c>
      <c r="E87" s="4">
        <f>ACES.JK!F87*ACES.JK!J87</f>
        <v>0</v>
      </c>
      <c r="F87" s="4">
        <f>ADES.JK!F87*ADES.JK!J87</f>
        <v>427520000</v>
      </c>
      <c r="G87" s="4">
        <f>ADHI.JK!F87*ADHI.JK!J87</f>
        <v>23863520000</v>
      </c>
      <c r="H87" s="4">
        <f>ADMF.JK!F87*ADMF.JK!J87</f>
        <v>2511000000</v>
      </c>
      <c r="I87" s="4">
        <f>ADMG.JK!F87*ADMG.JK!J87</f>
        <v>6157910000</v>
      </c>
      <c r="J87" s="4">
        <f>AGRO.JK!F87*AGRO.JK!J87</f>
        <v>243083000</v>
      </c>
      <c r="K87" s="4">
        <f>AHAP.JK!F87*AHAP.JK!J87</f>
        <v>0</v>
      </c>
      <c r="L87" s="4">
        <f>AIMS.JK!F87*AIMS.JK!J87</f>
        <v>0</v>
      </c>
      <c r="M87" s="4">
        <f>AISA.JK!F87*AISA.JK!J87</f>
        <v>2001960000</v>
      </c>
      <c r="N87" s="4">
        <f>AKKU.JK!F87*AKKU.JK!J87</f>
        <v>33345000</v>
      </c>
      <c r="O87" s="4">
        <f>AKPI.JK!F87*AKPI.JK!J87</f>
        <v>0</v>
      </c>
      <c r="P87" s="4">
        <f>KLBF.JK!F87*KLBF.JK!J87</f>
        <v>71863350000</v>
      </c>
      <c r="Q87" s="4">
        <f>KOIN.JK!F87*KOIN.JK!J87</f>
        <v>24745000</v>
      </c>
      <c r="R87" s="4">
        <f>KONI.JK!F87*KONI.JK!J87</f>
        <v>0</v>
      </c>
      <c r="S87" s="4">
        <f>KPIG.JK!F87*KPIG.JK!J87</f>
        <v>0</v>
      </c>
      <c r="T87" s="4">
        <f>KREN.JK!F87*KREN.JK!J87</f>
        <v>164250000</v>
      </c>
      <c r="U87" s="4">
        <f>LAMI.JK!F87*LAMI.JK!J87</f>
        <v>100000</v>
      </c>
      <c r="V87" s="4">
        <f>LAPD.JK!F87*LAPD.JK!J87</f>
        <v>116879000</v>
      </c>
      <c r="W87" s="4">
        <f>LCGP.JK!F87*LCGP.JK!J87</f>
        <v>1910875000</v>
      </c>
      <c r="X87" s="4">
        <f>LION.JK!F87*LION.JK!J87</f>
        <v>0</v>
      </c>
      <c r="Y87" s="4">
        <f>LMAS.JK!F87*LMAS.JK!J87</f>
        <v>939650000</v>
      </c>
    </row>
    <row r="88" spans="1:25" x14ac:dyDescent="0.2">
      <c r="A88" s="16">
        <f>'Portfolio Selection'!A88</f>
        <v>40773</v>
      </c>
      <c r="B88" s="4">
        <f>'^JKSE'!F88*'^JKSE'!J88</f>
        <v>9087437400000</v>
      </c>
      <c r="C88" s="4">
        <f>AALI.JK!F88*AALI.JK!J88</f>
        <v>31167075000</v>
      </c>
      <c r="D88" s="4">
        <f>ABDA.JK!F88*ABDA.JK!J88</f>
        <v>1750000</v>
      </c>
      <c r="E88" s="4">
        <f>ACES.JK!F88*ACES.JK!J88</f>
        <v>0</v>
      </c>
      <c r="F88" s="4">
        <f>ADES.JK!F88*ADES.JK!J88</f>
        <v>866565000</v>
      </c>
      <c r="G88" s="4">
        <f>ADHI.JK!F88*ADHI.JK!J88</f>
        <v>10894020000</v>
      </c>
      <c r="H88" s="4">
        <f>ADMF.JK!F88*ADMF.JK!J88</f>
        <v>1666750000</v>
      </c>
      <c r="I88" s="4">
        <f>ADMG.JK!F88*ADMG.JK!J88</f>
        <v>2665305000</v>
      </c>
      <c r="J88" s="4">
        <f>AGRO.JK!F88*AGRO.JK!J88</f>
        <v>104527500</v>
      </c>
      <c r="K88" s="4">
        <f>AHAP.JK!F88*AHAP.JK!J88</f>
        <v>99000</v>
      </c>
      <c r="L88" s="4">
        <f>AIMS.JK!F88*AIMS.JK!J88</f>
        <v>0</v>
      </c>
      <c r="M88" s="4">
        <f>AISA.JK!F88*AISA.JK!J88</f>
        <v>1694770000</v>
      </c>
      <c r="N88" s="4">
        <f>AKKU.JK!F88*AKKU.JK!J88</f>
        <v>94250000</v>
      </c>
      <c r="O88" s="4">
        <f>AKPI.JK!F88*AKPI.JK!J88</f>
        <v>0</v>
      </c>
      <c r="P88" s="4">
        <f>KLBF.JK!F88*KLBF.JK!J88</f>
        <v>54609300000</v>
      </c>
      <c r="Q88" s="4">
        <f>KOIN.JK!F88*KOIN.JK!J88</f>
        <v>240000</v>
      </c>
      <c r="R88" s="4">
        <f>KONI.JK!F88*KONI.JK!J88</f>
        <v>0</v>
      </c>
      <c r="S88" s="4">
        <f>KPIG.JK!F88*KPIG.JK!J88</f>
        <v>284900000</v>
      </c>
      <c r="T88" s="4">
        <f>KREN.JK!F88*KREN.JK!J88</f>
        <v>710400000</v>
      </c>
      <c r="U88" s="4">
        <f>LAMI.JK!F88*LAMI.JK!J88</f>
        <v>0</v>
      </c>
      <c r="V88" s="4">
        <f>LAPD.JK!F88*LAPD.JK!J88</f>
        <v>2050549000</v>
      </c>
      <c r="W88" s="4">
        <f>LCGP.JK!F88*LCGP.JK!J88</f>
        <v>13100000000</v>
      </c>
      <c r="X88" s="4">
        <f>LION.JK!F88*LION.JK!J88</f>
        <v>0</v>
      </c>
      <c r="Y88" s="4">
        <f>LMAS.JK!F88*LMAS.JK!J88</f>
        <v>198114000</v>
      </c>
    </row>
    <row r="89" spans="1:25" x14ac:dyDescent="0.2">
      <c r="A89" s="16">
        <f>'Portfolio Selection'!A89</f>
        <v>40772</v>
      </c>
      <c r="B89" s="4">
        <f>'^JKSE'!F89*'^JKSE'!J89</f>
        <v>5495059200000</v>
      </c>
      <c r="C89" s="4">
        <f>AALI.JK!F89*AALI.JK!J89</f>
        <v>28861000000</v>
      </c>
      <c r="D89" s="4">
        <f>ABDA.JK!F89*ABDA.JK!J89</f>
        <v>0</v>
      </c>
      <c r="E89" s="4">
        <f>ACES.JK!F89*ACES.JK!J89</f>
        <v>839475000</v>
      </c>
      <c r="F89" s="4">
        <f>ADES.JK!F89*ADES.JK!J89</f>
        <v>672315000</v>
      </c>
      <c r="G89" s="4">
        <f>ADHI.JK!F89*ADHI.JK!J89</f>
        <v>30522910000</v>
      </c>
      <c r="H89" s="4">
        <f>ADMF.JK!F89*ADMF.JK!J89</f>
        <v>1226400000</v>
      </c>
      <c r="I89" s="4">
        <f>ADMG.JK!F89*ADMG.JK!J89</f>
        <v>7573730000</v>
      </c>
      <c r="J89" s="4">
        <f>AGRO.JK!F89*AGRO.JK!J89</f>
        <v>140080000</v>
      </c>
      <c r="K89" s="4">
        <f>AHAP.JK!F89*AHAP.JK!J89</f>
        <v>0</v>
      </c>
      <c r="L89" s="4">
        <f>AIMS.JK!F89*AIMS.JK!J89</f>
        <v>2340000</v>
      </c>
      <c r="M89" s="4">
        <f>AISA.JK!F89*AISA.JK!J89</f>
        <v>3034980000</v>
      </c>
      <c r="N89" s="4">
        <f>AKKU.JK!F89*AKKU.JK!J89</f>
        <v>50775000</v>
      </c>
      <c r="O89" s="4">
        <f>AKPI.JK!F89*AKPI.JK!J89</f>
        <v>0</v>
      </c>
      <c r="P89" s="4">
        <f>KLBF.JK!F89*KLBF.JK!J89</f>
        <v>49682175000</v>
      </c>
      <c r="Q89" s="4">
        <f>KOIN.JK!F89*KOIN.JK!J89</f>
        <v>0</v>
      </c>
      <c r="R89" s="4">
        <f>KONI.JK!F89*KONI.JK!J89</f>
        <v>0</v>
      </c>
      <c r="S89" s="4">
        <f>KPIG.JK!F89*KPIG.JK!J89</f>
        <v>135790000</v>
      </c>
      <c r="T89" s="4">
        <f>KREN.JK!F89*KREN.JK!J89</f>
        <v>920000000</v>
      </c>
      <c r="U89" s="4">
        <f>LAMI.JK!F89*LAMI.JK!J89</f>
        <v>0</v>
      </c>
      <c r="V89" s="4">
        <f>LAPD.JK!F89*LAPD.JK!J89</f>
        <v>1252075500</v>
      </c>
      <c r="W89" s="4">
        <f>LCGP.JK!F89*LCGP.JK!J89</f>
        <v>15450000000</v>
      </c>
      <c r="X89" s="4">
        <f>LION.JK!F89*LION.JK!J89</f>
        <v>0</v>
      </c>
      <c r="Y89" s="4">
        <f>LMAS.JK!F89*LMAS.JK!J89</f>
        <v>1395834500</v>
      </c>
    </row>
    <row r="90" spans="1:25" x14ac:dyDescent="0.2">
      <c r="A90" s="16">
        <f>'Portfolio Selection'!A90</f>
        <v>40771</v>
      </c>
      <c r="B90" s="4">
        <f>'^JKSE'!F90*'^JKSE'!J90</f>
        <v>11385446400000</v>
      </c>
      <c r="C90" s="4">
        <f>AALI.JK!F90*AALI.JK!J90</f>
        <v>30293200000</v>
      </c>
      <c r="D90" s="4">
        <f>ABDA.JK!F90*ABDA.JK!J90</f>
        <v>40800000</v>
      </c>
      <c r="E90" s="4">
        <f>ACES.JK!F90*ACES.JK!J90</f>
        <v>2579850000</v>
      </c>
      <c r="F90" s="4">
        <f>ADES.JK!F90*ADES.JK!J90</f>
        <v>4176865000</v>
      </c>
      <c r="G90" s="4">
        <f>ADHI.JK!F90*ADHI.JK!J90</f>
        <v>3937930000</v>
      </c>
      <c r="H90" s="4">
        <f>ADMF.JK!F90*ADMF.JK!J90</f>
        <v>946400000</v>
      </c>
      <c r="I90" s="4">
        <f>ADMG.JK!F90*ADMG.JK!J90</f>
        <v>3647035000</v>
      </c>
      <c r="J90" s="4">
        <f>AGRO.JK!F90*AGRO.JK!J90</f>
        <v>58000000</v>
      </c>
      <c r="K90" s="4">
        <f>AHAP.JK!F90*AHAP.JK!J90</f>
        <v>1980000</v>
      </c>
      <c r="L90" s="4">
        <f>AIMS.JK!F90*AIMS.JK!J90</f>
        <v>90000</v>
      </c>
      <c r="M90" s="4">
        <f>AISA.JK!F90*AISA.JK!J90</f>
        <v>1746030000</v>
      </c>
      <c r="N90" s="4">
        <f>AKKU.JK!F90*AKKU.JK!J90</f>
        <v>272775000</v>
      </c>
      <c r="O90" s="4">
        <f>AKPI.JK!F90*AKPI.JK!J90</f>
        <v>0</v>
      </c>
      <c r="P90" s="4">
        <f>KLBF.JK!F90*KLBF.JK!J90</f>
        <v>95031125000</v>
      </c>
      <c r="Q90" s="4">
        <f>KOIN.JK!F90*KOIN.JK!J90</f>
        <v>0</v>
      </c>
      <c r="R90" s="4">
        <f>KONI.JK!F90*KONI.JK!J90</f>
        <v>0</v>
      </c>
      <c r="S90" s="4">
        <f>KPIG.JK!F90*KPIG.JK!J90</f>
        <v>37370000</v>
      </c>
      <c r="T90" s="4">
        <f>KREN.JK!F90*KREN.JK!J90</f>
        <v>672000000</v>
      </c>
      <c r="U90" s="4">
        <f>LAMI.JK!F90*LAMI.JK!J90</f>
        <v>0</v>
      </c>
      <c r="V90" s="4">
        <f>LAPD.JK!F90*LAPD.JK!J90</f>
        <v>429156000</v>
      </c>
      <c r="W90" s="4">
        <f>LCGP.JK!F90*LCGP.JK!J90</f>
        <v>5200000000</v>
      </c>
      <c r="X90" s="4">
        <f>LION.JK!F90*LION.JK!J90</f>
        <v>0</v>
      </c>
      <c r="Y90" s="4">
        <f>LMAS.JK!F90*LMAS.JK!J90</f>
        <v>315085000</v>
      </c>
    </row>
    <row r="91" spans="1:25" x14ac:dyDescent="0.2">
      <c r="A91" s="16">
        <f>'Portfolio Selection'!A91</f>
        <v>40770</v>
      </c>
      <c r="B91" s="4">
        <f>'^JKSE'!F91*'^JKSE'!J91</f>
        <v>10731654200000</v>
      </c>
      <c r="C91" s="4">
        <f>AALI.JK!F91*AALI.JK!J91</f>
        <v>36369325000</v>
      </c>
      <c r="D91" s="4">
        <f>ABDA.JK!F91*ABDA.JK!J91</f>
        <v>66000000</v>
      </c>
      <c r="E91" s="4">
        <f>ACES.JK!F91*ACES.JK!J91</f>
        <v>710325000</v>
      </c>
      <c r="F91" s="4">
        <f>ADES.JK!F91*ADES.JK!J91</f>
        <v>12705490000</v>
      </c>
      <c r="G91" s="4">
        <f>ADHI.JK!F91*ADHI.JK!J91</f>
        <v>5125680000</v>
      </c>
      <c r="H91" s="4">
        <f>ADMF.JK!F91*ADMF.JK!J91</f>
        <v>908500000</v>
      </c>
      <c r="I91" s="4">
        <f>ADMG.JK!F91*ADMG.JK!J91</f>
        <v>3024935000</v>
      </c>
      <c r="J91" s="4">
        <f>AGRO.JK!F91*AGRO.JK!J91</f>
        <v>126672000</v>
      </c>
      <c r="K91" s="4">
        <f>AHAP.JK!F91*AHAP.JK!J91</f>
        <v>0</v>
      </c>
      <c r="L91" s="4">
        <f>AIMS.JK!F91*AIMS.JK!J91</f>
        <v>0</v>
      </c>
      <c r="M91" s="4">
        <f>AISA.JK!F91*AISA.JK!J91</f>
        <v>2663700000</v>
      </c>
      <c r="N91" s="4">
        <f>AKKU.JK!F91*AKKU.JK!J91</f>
        <v>108355000</v>
      </c>
      <c r="O91" s="4">
        <f>AKPI.JK!F91*AKPI.JK!J91</f>
        <v>0</v>
      </c>
      <c r="P91" s="4">
        <f>KLBF.JK!F91*KLBF.JK!J91</f>
        <v>93002450000</v>
      </c>
      <c r="Q91" s="4">
        <f>KOIN.JK!F91*KOIN.JK!J91</f>
        <v>180000</v>
      </c>
      <c r="R91" s="4">
        <f>KONI.JK!F91*KONI.JK!J91</f>
        <v>0</v>
      </c>
      <c r="S91" s="4">
        <f>KPIG.JK!F91*KPIG.JK!J91</f>
        <v>37800000</v>
      </c>
      <c r="T91" s="4">
        <f>KREN.JK!F91*KREN.JK!J91</f>
        <v>272800000</v>
      </c>
      <c r="U91" s="4">
        <f>LAMI.JK!F91*LAMI.JK!J91</f>
        <v>0</v>
      </c>
      <c r="V91" s="4">
        <f>LAPD.JK!F91*LAPD.JK!J91</f>
        <v>946080000</v>
      </c>
      <c r="W91" s="4">
        <f>LCGP.JK!F91*LCGP.JK!J91</f>
        <v>2182950000</v>
      </c>
      <c r="X91" s="4">
        <f>LION.JK!F91*LION.JK!J91</f>
        <v>0</v>
      </c>
      <c r="Y91" s="4">
        <f>LMAS.JK!F91*LMAS.JK!J91</f>
        <v>511732000</v>
      </c>
    </row>
    <row r="92" spans="1:25" x14ac:dyDescent="0.2">
      <c r="A92" s="16">
        <f>'Portfolio Selection'!A92</f>
        <v>40767</v>
      </c>
      <c r="B92" s="4">
        <f>'^JKSE'!F92*'^JKSE'!J92</f>
        <v>7080764600000</v>
      </c>
      <c r="C92" s="4">
        <f>AALI.JK!F92*AALI.JK!J92</f>
        <v>26794250000</v>
      </c>
      <c r="D92" s="4">
        <f>ABDA.JK!F92*ABDA.JK!J92</f>
        <v>5355000</v>
      </c>
      <c r="E92" s="4">
        <f>ACES.JK!F92*ACES.JK!J92</f>
        <v>4390400000</v>
      </c>
      <c r="F92" s="4">
        <f>ADES.JK!F92*ADES.JK!J92</f>
        <v>308505000</v>
      </c>
      <c r="G92" s="4">
        <f>ADHI.JK!F92*ADHI.JK!J92</f>
        <v>3778065000</v>
      </c>
      <c r="H92" s="4">
        <f>ADMF.JK!F92*ADMF.JK!J92</f>
        <v>452400000</v>
      </c>
      <c r="I92" s="4">
        <f>ADMG.JK!F92*ADMG.JK!J92</f>
        <v>342620000</v>
      </c>
      <c r="J92" s="4">
        <f>AGRO.JK!F92*AGRO.JK!J92</f>
        <v>125782500</v>
      </c>
      <c r="K92" s="4">
        <f>AHAP.JK!F92*AHAP.JK!J92</f>
        <v>90500</v>
      </c>
      <c r="L92" s="4">
        <f>AIMS.JK!F92*AIMS.JK!J92</f>
        <v>0</v>
      </c>
      <c r="M92" s="4">
        <f>AISA.JK!F92*AISA.JK!J92</f>
        <v>2625000000</v>
      </c>
      <c r="N92" s="4">
        <f>AKKU.JK!F92*AKKU.JK!J92</f>
        <v>200000</v>
      </c>
      <c r="O92" s="4">
        <f>AKPI.JK!F92*AKPI.JK!J92</f>
        <v>0</v>
      </c>
      <c r="P92" s="4">
        <f>KLBF.JK!F92*KLBF.JK!J92</f>
        <v>14227450000</v>
      </c>
      <c r="Q92" s="4">
        <f>KOIN.JK!F92*KOIN.JK!J92</f>
        <v>600000</v>
      </c>
      <c r="R92" s="4">
        <f>KONI.JK!F92*KONI.JK!J92</f>
        <v>0</v>
      </c>
      <c r="S92" s="4">
        <f>KPIG.JK!F92*KPIG.JK!J92</f>
        <v>0</v>
      </c>
      <c r="T92" s="4">
        <f>KREN.JK!F92*KREN.JK!J92</f>
        <v>357750000</v>
      </c>
      <c r="U92" s="4">
        <f>LAMI.JK!F92*LAMI.JK!J92</f>
        <v>0</v>
      </c>
      <c r="V92" s="4">
        <f>LAPD.JK!F92*LAPD.JK!J92</f>
        <v>8601000</v>
      </c>
      <c r="W92" s="4">
        <f>LCGP.JK!F92*LCGP.JK!J92</f>
        <v>2374750000</v>
      </c>
      <c r="X92" s="4">
        <f>LION.JK!F92*LION.JK!J92</f>
        <v>0</v>
      </c>
      <c r="Y92" s="4">
        <f>LMAS.JK!F92*LMAS.JK!J92</f>
        <v>132950000</v>
      </c>
    </row>
    <row r="93" spans="1:25" x14ac:dyDescent="0.2">
      <c r="A93" s="16">
        <f>'Portfolio Selection'!A93</f>
        <v>40766</v>
      </c>
      <c r="B93" s="4">
        <f>'^JKSE'!F93*'^JKSE'!J93</f>
        <v>5301023200000</v>
      </c>
      <c r="C93" s="4">
        <f>AALI.JK!F93*AALI.JK!J93</f>
        <v>49241400000</v>
      </c>
      <c r="D93" s="4">
        <f>ABDA.JK!F93*ABDA.JK!J93</f>
        <v>29500000</v>
      </c>
      <c r="E93" s="4">
        <f>ACES.JK!F93*ACES.JK!J93</f>
        <v>0</v>
      </c>
      <c r="F93" s="4">
        <f>ADES.JK!F93*ADES.JK!J93</f>
        <v>89655000</v>
      </c>
      <c r="G93" s="4">
        <f>ADHI.JK!F93*ADHI.JK!J93</f>
        <v>4946760000</v>
      </c>
      <c r="H93" s="4">
        <f>ADMF.JK!F93*ADMF.JK!J93</f>
        <v>1305000000</v>
      </c>
      <c r="I93" s="4">
        <f>ADMG.JK!F93*ADMG.JK!J93</f>
        <v>461145000</v>
      </c>
      <c r="J93" s="4">
        <f>AGRO.JK!F93*AGRO.JK!J93</f>
        <v>230052000</v>
      </c>
      <c r="K93" s="4">
        <f>AHAP.JK!F93*AHAP.JK!J93</f>
        <v>0</v>
      </c>
      <c r="L93" s="4">
        <f>AIMS.JK!F93*AIMS.JK!J93</f>
        <v>0</v>
      </c>
      <c r="M93" s="4">
        <f>AISA.JK!F93*AISA.JK!J93</f>
        <v>2408760000</v>
      </c>
      <c r="N93" s="4">
        <f>AKKU.JK!F93*AKKU.JK!J93</f>
        <v>95000</v>
      </c>
      <c r="O93" s="4">
        <f>AKPI.JK!F93*AKPI.JK!J93</f>
        <v>0</v>
      </c>
      <c r="P93" s="4">
        <f>KLBF.JK!F93*KLBF.JK!J93</f>
        <v>49034850000</v>
      </c>
      <c r="Q93" s="4">
        <f>KOIN.JK!F93*KOIN.JK!J93</f>
        <v>0</v>
      </c>
      <c r="R93" s="4">
        <f>KONI.JK!F93*KONI.JK!J93</f>
        <v>0</v>
      </c>
      <c r="S93" s="4">
        <f>KPIG.JK!F93*KPIG.JK!J93</f>
        <v>0</v>
      </c>
      <c r="T93" s="4">
        <f>KREN.JK!F93*KREN.JK!J93</f>
        <v>523410000</v>
      </c>
      <c r="U93" s="4">
        <f>LAMI.JK!F93*LAMI.JK!J93</f>
        <v>0</v>
      </c>
      <c r="V93" s="4">
        <f>LAPD.JK!F93*LAPD.JK!J93</f>
        <v>10136000</v>
      </c>
      <c r="W93" s="4">
        <f>LCGP.JK!F93*LCGP.JK!J93</f>
        <v>1433800000</v>
      </c>
      <c r="X93" s="4">
        <f>LION.JK!F93*LION.JK!J93</f>
        <v>0</v>
      </c>
      <c r="Y93" s="4">
        <f>LMAS.JK!F93*LMAS.JK!J93</f>
        <v>224975000</v>
      </c>
    </row>
    <row r="94" spans="1:25" x14ac:dyDescent="0.2">
      <c r="A94" s="16">
        <f>'Portfolio Selection'!A94</f>
        <v>40765</v>
      </c>
      <c r="B94" s="4">
        <f>'^JKSE'!F94*'^JKSE'!J94</f>
        <v>6104456400000</v>
      </c>
      <c r="C94" s="4">
        <f>AALI.JK!F94*AALI.JK!J94</f>
        <v>40131600000</v>
      </c>
      <c r="D94" s="4">
        <f>ABDA.JK!F94*ABDA.JK!J94</f>
        <v>38055000</v>
      </c>
      <c r="E94" s="4">
        <f>ACES.JK!F94*ACES.JK!J94</f>
        <v>650000000</v>
      </c>
      <c r="F94" s="4">
        <f>ADES.JK!F94*ADES.JK!J94</f>
        <v>1290000</v>
      </c>
      <c r="G94" s="4">
        <f>ADHI.JK!F94*ADHI.JK!J94</f>
        <v>1158575000</v>
      </c>
      <c r="H94" s="4">
        <f>ADMF.JK!F94*ADMF.JK!J94</f>
        <v>204750000</v>
      </c>
      <c r="I94" s="4">
        <f>ADMG.JK!F94*ADMG.JK!J94</f>
        <v>422620000</v>
      </c>
      <c r="J94" s="4">
        <f>AGRO.JK!F94*AGRO.JK!J94</f>
        <v>737025000</v>
      </c>
      <c r="K94" s="4">
        <f>AHAP.JK!F94*AHAP.JK!J94</f>
        <v>975000</v>
      </c>
      <c r="L94" s="4">
        <f>AIMS.JK!F94*AIMS.JK!J94</f>
        <v>0</v>
      </c>
      <c r="M94" s="4">
        <f>AISA.JK!F94*AISA.JK!J94</f>
        <v>1335250000</v>
      </c>
      <c r="N94" s="4">
        <f>AKKU.JK!F94*AKKU.JK!J94</f>
        <v>1450000</v>
      </c>
      <c r="O94" s="4">
        <f>AKPI.JK!F94*AKPI.JK!J94</f>
        <v>0</v>
      </c>
      <c r="P94" s="4">
        <f>KLBF.JK!F94*KLBF.JK!J94</f>
        <v>25627437500</v>
      </c>
      <c r="Q94" s="4">
        <f>KOIN.JK!F94*KOIN.JK!J94</f>
        <v>0</v>
      </c>
      <c r="R94" s="4">
        <f>KONI.JK!F94*KONI.JK!J94</f>
        <v>7875000</v>
      </c>
      <c r="S94" s="4">
        <f>KPIG.JK!F94*KPIG.JK!J94</f>
        <v>0</v>
      </c>
      <c r="T94" s="4">
        <f>KREN.JK!F94*KREN.JK!J94</f>
        <v>173250000</v>
      </c>
      <c r="U94" s="4">
        <f>LAMI.JK!F94*LAMI.JK!J94</f>
        <v>0</v>
      </c>
      <c r="V94" s="4">
        <f>LAPD.JK!F94*LAPD.JK!J94</f>
        <v>180000</v>
      </c>
      <c r="W94" s="4">
        <f>LCGP.JK!F94*LCGP.JK!J94</f>
        <v>407850000</v>
      </c>
      <c r="X94" s="4">
        <f>LION.JK!F94*LION.JK!J94</f>
        <v>0</v>
      </c>
      <c r="Y94" s="4">
        <f>LMAS.JK!F94*LMAS.JK!J94</f>
        <v>59525000</v>
      </c>
    </row>
    <row r="95" spans="1:25" x14ac:dyDescent="0.2">
      <c r="A95" s="16">
        <f>'Portfolio Selection'!A95</f>
        <v>40764</v>
      </c>
      <c r="B95" s="4">
        <f>'^JKSE'!F95*'^JKSE'!J95</f>
        <v>6312352800000</v>
      </c>
      <c r="C95" s="4">
        <f>AALI.JK!F95*AALI.JK!J95</f>
        <v>19949200000</v>
      </c>
      <c r="D95" s="4">
        <f>ABDA.JK!F95*ABDA.JK!J95</f>
        <v>22400000</v>
      </c>
      <c r="E95" s="4">
        <f>ACES.JK!F95*ACES.JK!J95</f>
        <v>325000000</v>
      </c>
      <c r="F95" s="4">
        <f>ADES.JK!F95*ADES.JK!J95</f>
        <v>102400000</v>
      </c>
      <c r="G95" s="4">
        <f>ADHI.JK!F95*ADHI.JK!J95</f>
        <v>10709920000</v>
      </c>
      <c r="H95" s="4">
        <f>ADMF.JK!F95*ADMF.JK!J95</f>
        <v>49725000</v>
      </c>
      <c r="I95" s="4">
        <f>ADMG.JK!F95*ADMG.JK!J95</f>
        <v>92625000</v>
      </c>
      <c r="J95" s="4">
        <f>AGRO.JK!F95*AGRO.JK!J95</f>
        <v>294066000</v>
      </c>
      <c r="K95" s="4">
        <f>AHAP.JK!F95*AHAP.JK!J95</f>
        <v>0</v>
      </c>
      <c r="L95" s="4">
        <f>AIMS.JK!F95*AIMS.JK!J95</f>
        <v>0</v>
      </c>
      <c r="M95" s="4">
        <f>AISA.JK!F95*AISA.JK!J95</f>
        <v>1705440000</v>
      </c>
      <c r="N95" s="4">
        <f>AKKU.JK!F95*AKKU.JK!J95</f>
        <v>1147500</v>
      </c>
      <c r="O95" s="4">
        <f>AKPI.JK!F95*AKPI.JK!J95</f>
        <v>0</v>
      </c>
      <c r="P95" s="4">
        <f>KLBF.JK!F95*KLBF.JK!J95</f>
        <v>9502150000</v>
      </c>
      <c r="Q95" s="4">
        <f>KOIN.JK!F95*KOIN.JK!J95</f>
        <v>0</v>
      </c>
      <c r="R95" s="4">
        <f>KONI.JK!F95*KONI.JK!J95</f>
        <v>5800000</v>
      </c>
      <c r="S95" s="4">
        <f>KPIG.JK!F95*KPIG.JK!J95</f>
        <v>0</v>
      </c>
      <c r="T95" s="4">
        <f>KREN.JK!F95*KREN.JK!J95</f>
        <v>497550000</v>
      </c>
      <c r="U95" s="4">
        <f>LAMI.JK!F95*LAMI.JK!J95</f>
        <v>0</v>
      </c>
      <c r="V95" s="4">
        <f>LAPD.JK!F95*LAPD.JK!J95</f>
        <v>984500</v>
      </c>
      <c r="W95" s="4">
        <f>LCGP.JK!F95*LCGP.JK!J95</f>
        <v>1088050000</v>
      </c>
      <c r="X95" s="4">
        <f>LION.JK!F95*LION.JK!J95</f>
        <v>0</v>
      </c>
      <c r="Y95" s="4">
        <f>LMAS.JK!F95*LMAS.JK!J95</f>
        <v>38375000</v>
      </c>
    </row>
    <row r="96" spans="1:25" x14ac:dyDescent="0.2">
      <c r="A96" s="16">
        <f>'Portfolio Selection'!A96</f>
        <v>40763</v>
      </c>
      <c r="B96" s="4">
        <f>'^JKSE'!F96*'^JKSE'!J96</f>
        <v>5120859100000</v>
      </c>
      <c r="C96" s="4">
        <f>AALI.JK!F96*AALI.JK!J96</f>
        <v>11517950000</v>
      </c>
      <c r="D96" s="4">
        <f>ABDA.JK!F96*ABDA.JK!J96</f>
        <v>0</v>
      </c>
      <c r="E96" s="4">
        <f>ACES.JK!F96*ACES.JK!J96</f>
        <v>1263100000</v>
      </c>
      <c r="F96" s="4">
        <f>ADES.JK!F96*ADES.JK!J96</f>
        <v>587250000</v>
      </c>
      <c r="G96" s="4">
        <f>ADHI.JK!F96*ADHI.JK!J96</f>
        <v>32401650000</v>
      </c>
      <c r="H96" s="4">
        <f>ADMF.JK!F96*ADMF.JK!J96</f>
        <v>134550000</v>
      </c>
      <c r="I96" s="4">
        <f>ADMG.JK!F96*ADMG.JK!J96</f>
        <v>4567800000</v>
      </c>
      <c r="J96" s="4">
        <f>AGRO.JK!F96*AGRO.JK!J96</f>
        <v>549107500</v>
      </c>
      <c r="K96" s="4">
        <f>AHAP.JK!F96*AHAP.JK!J96</f>
        <v>0</v>
      </c>
      <c r="L96" s="4">
        <f>AIMS.JK!F96*AIMS.JK!J96</f>
        <v>0</v>
      </c>
      <c r="M96" s="4">
        <f>AISA.JK!F96*AISA.JK!J96</f>
        <v>1359990000</v>
      </c>
      <c r="N96" s="4">
        <f>AKKU.JK!F96*AKKU.JK!J96</f>
        <v>4712500</v>
      </c>
      <c r="O96" s="4">
        <f>AKPI.JK!F96*AKPI.JK!J96</f>
        <v>0</v>
      </c>
      <c r="P96" s="4">
        <f>KLBF.JK!F96*KLBF.JK!J96</f>
        <v>26668412500</v>
      </c>
      <c r="Q96" s="4">
        <f>KOIN.JK!F96*KOIN.JK!J96</f>
        <v>0</v>
      </c>
      <c r="R96" s="4">
        <f>KONI.JK!F96*KONI.JK!J96</f>
        <v>0</v>
      </c>
      <c r="S96" s="4">
        <f>KPIG.JK!F96*KPIG.JK!J96</f>
        <v>0</v>
      </c>
      <c r="T96" s="4">
        <f>KREN.JK!F96*KREN.JK!J96</f>
        <v>422800000</v>
      </c>
      <c r="U96" s="4">
        <f>LAMI.JK!F96*LAMI.JK!J96</f>
        <v>0</v>
      </c>
      <c r="V96" s="4">
        <f>LAPD.JK!F96*LAPD.JK!J96</f>
        <v>1009651500</v>
      </c>
      <c r="W96" s="4">
        <f>LCGP.JK!F96*LCGP.JK!J96</f>
        <v>1463700000</v>
      </c>
      <c r="X96" s="4">
        <f>LION.JK!F96*LION.JK!J96</f>
        <v>0</v>
      </c>
      <c r="Y96" s="4">
        <f>LMAS.JK!F96*LMAS.JK!J96</f>
        <v>71859000</v>
      </c>
    </row>
    <row r="97" spans="1:25" x14ac:dyDescent="0.2">
      <c r="A97" s="16">
        <f>'Portfolio Selection'!A97</f>
        <v>40760</v>
      </c>
      <c r="B97" s="4">
        <f>'^JKSE'!F97*'^JKSE'!J97</f>
        <v>27882860400000</v>
      </c>
      <c r="C97" s="4">
        <f>AALI.JK!F97*AALI.JK!J97</f>
        <v>20296875000</v>
      </c>
      <c r="D97" s="4">
        <f>ABDA.JK!F97*ABDA.JK!J97</f>
        <v>0</v>
      </c>
      <c r="E97" s="4">
        <f>ACES.JK!F97*ACES.JK!J97</f>
        <v>77500000</v>
      </c>
      <c r="F97" s="4">
        <f>ADES.JK!F97*ADES.JK!J97</f>
        <v>150700000</v>
      </c>
      <c r="G97" s="4">
        <f>ADHI.JK!F97*ADHI.JK!J97</f>
        <v>8162060000</v>
      </c>
      <c r="H97" s="4">
        <f>ADMF.JK!F97*ADMF.JK!J97</f>
        <v>193050000</v>
      </c>
      <c r="I97" s="4">
        <f>ADMG.JK!F97*ADMG.JK!J97</f>
        <v>12763740000</v>
      </c>
      <c r="J97" s="4">
        <f>AGRO.JK!F97*AGRO.JK!J97</f>
        <v>19608000000</v>
      </c>
      <c r="K97" s="4">
        <f>AHAP.JK!F97*AHAP.JK!J97</f>
        <v>0</v>
      </c>
      <c r="L97" s="4">
        <f>AIMS.JK!F97*AIMS.JK!J97</f>
        <v>0</v>
      </c>
      <c r="M97" s="4">
        <f>AISA.JK!F97*AISA.JK!J97</f>
        <v>3594020000</v>
      </c>
      <c r="N97" s="4">
        <f>AKKU.JK!F97*AKKU.JK!J97</f>
        <v>466950000</v>
      </c>
      <c r="O97" s="4">
        <f>AKPI.JK!F97*AKPI.JK!J97</f>
        <v>0</v>
      </c>
      <c r="P97" s="4">
        <f>KLBF.JK!F97*KLBF.JK!J97</f>
        <v>15681600000</v>
      </c>
      <c r="Q97" s="4">
        <f>KOIN.JK!F97*KOIN.JK!J97</f>
        <v>0</v>
      </c>
      <c r="R97" s="4">
        <f>KONI.JK!F97*KONI.JK!J97</f>
        <v>0</v>
      </c>
      <c r="S97" s="4">
        <f>KPIG.JK!F97*KPIG.JK!J97</f>
        <v>0</v>
      </c>
      <c r="T97" s="4">
        <f>KREN.JK!F97*KREN.JK!J97</f>
        <v>312360000</v>
      </c>
      <c r="U97" s="4">
        <f>LAMI.JK!F97*LAMI.JK!J97</f>
        <v>0</v>
      </c>
      <c r="V97" s="4">
        <f>LAPD.JK!F97*LAPD.JK!J97</f>
        <v>0</v>
      </c>
      <c r="W97" s="4">
        <f>LCGP.JK!F97*LCGP.JK!J97</f>
        <v>2741975000</v>
      </c>
      <c r="X97" s="4">
        <f>LION.JK!F97*LION.JK!J97</f>
        <v>0</v>
      </c>
      <c r="Y97" s="4">
        <f>LMAS.JK!F97*LMAS.JK!J97</f>
        <v>289146000</v>
      </c>
    </row>
    <row r="98" spans="1:25" x14ac:dyDescent="0.2">
      <c r="A98" s="16">
        <f>'Portfolio Selection'!A98</f>
        <v>40759</v>
      </c>
      <c r="B98" s="4">
        <f>'^JKSE'!F98*'^JKSE'!J98</f>
        <v>37511019000000</v>
      </c>
      <c r="C98" s="4">
        <f>AALI.JK!F98*AALI.JK!J98</f>
        <v>46260800000</v>
      </c>
      <c r="D98" s="4">
        <f>ABDA.JK!F98*ABDA.JK!J98</f>
        <v>0</v>
      </c>
      <c r="E98" s="4">
        <f>ACES.JK!F98*ACES.JK!J98</f>
        <v>245700000</v>
      </c>
      <c r="F98" s="4">
        <f>ADES.JK!F98*ADES.JK!J98</f>
        <v>64070000</v>
      </c>
      <c r="G98" s="4">
        <f>ADHI.JK!F98*ADHI.JK!J98</f>
        <v>3913000000</v>
      </c>
      <c r="H98" s="4">
        <f>ADMF.JK!F98*ADMF.JK!J98</f>
        <v>2637525000</v>
      </c>
      <c r="I98" s="4">
        <f>ADMG.JK!F98*ADMG.JK!J98</f>
        <v>1797510000</v>
      </c>
      <c r="J98" s="4">
        <f>AGRO.JK!F98*AGRO.JK!J98</f>
        <v>9031008000</v>
      </c>
      <c r="K98" s="4">
        <f>AHAP.JK!F98*AHAP.JK!J98</f>
        <v>0</v>
      </c>
      <c r="L98" s="4">
        <f>AIMS.JK!F98*AIMS.JK!J98</f>
        <v>0</v>
      </c>
      <c r="M98" s="4">
        <f>AISA.JK!F98*AISA.JK!J98</f>
        <v>1499250000</v>
      </c>
      <c r="N98" s="4">
        <f>AKKU.JK!F98*AKKU.JK!J98</f>
        <v>59977500</v>
      </c>
      <c r="O98" s="4">
        <f>AKPI.JK!F98*AKPI.JK!J98</f>
        <v>0</v>
      </c>
      <c r="P98" s="4">
        <f>KLBF.JK!F98*KLBF.JK!J98</f>
        <v>12879387500</v>
      </c>
      <c r="Q98" s="4">
        <f>KOIN.JK!F98*KOIN.JK!J98</f>
        <v>64680000</v>
      </c>
      <c r="R98" s="4">
        <f>KONI.JK!F98*KONI.JK!J98</f>
        <v>0</v>
      </c>
      <c r="S98" s="4">
        <f>KPIG.JK!F98*KPIG.JK!J98</f>
        <v>0</v>
      </c>
      <c r="T98" s="4">
        <f>KREN.JK!F98*KREN.JK!J98</f>
        <v>479825000</v>
      </c>
      <c r="U98" s="4">
        <f>LAMI.JK!F98*LAMI.JK!J98</f>
        <v>0</v>
      </c>
      <c r="V98" s="4">
        <f>LAPD.JK!F98*LAPD.JK!J98</f>
        <v>8950500</v>
      </c>
      <c r="W98" s="4">
        <f>LCGP.JK!F98*LCGP.JK!J98</f>
        <v>825996000</v>
      </c>
      <c r="X98" s="4">
        <f>LION.JK!F98*LION.JK!J98</f>
        <v>0</v>
      </c>
      <c r="Y98" s="4">
        <f>LMAS.JK!F98*LMAS.JK!J98</f>
        <v>146757000</v>
      </c>
    </row>
    <row r="99" spans="1:25" x14ac:dyDescent="0.2">
      <c r="A99" s="16">
        <f>'Portfolio Selection'!A99</f>
        <v>40758</v>
      </c>
      <c r="B99" s="4">
        <f>'^JKSE'!F99*'^JKSE'!J99</f>
        <v>30279253200000</v>
      </c>
      <c r="C99" s="4">
        <f>AALI.JK!F99*AALI.JK!J99</f>
        <v>38849850000</v>
      </c>
      <c r="D99" s="4">
        <f>ABDA.JK!F99*ABDA.JK!J99</f>
        <v>0</v>
      </c>
      <c r="E99" s="4">
        <f>ACES.JK!F99*ACES.JK!J99</f>
        <v>272000000</v>
      </c>
      <c r="F99" s="4">
        <f>ADES.JK!F99*ADES.JK!J99</f>
        <v>169115000</v>
      </c>
      <c r="G99" s="4">
        <f>ADHI.JK!F99*ADHI.JK!J99</f>
        <v>3196050000</v>
      </c>
      <c r="H99" s="4">
        <f>ADMF.JK!F99*ADMF.JK!J99</f>
        <v>354750000</v>
      </c>
      <c r="I99" s="4">
        <f>ADMG.JK!F99*ADMG.JK!J99</f>
        <v>1812300000</v>
      </c>
      <c r="J99" s="4">
        <f>AGRO.JK!F99*AGRO.JK!J99</f>
        <v>2399077500</v>
      </c>
      <c r="K99" s="4">
        <f>AHAP.JK!F99*AHAP.JK!J99</f>
        <v>8256000</v>
      </c>
      <c r="L99" s="4">
        <f>AIMS.JK!F99*AIMS.JK!J99</f>
        <v>0</v>
      </c>
      <c r="M99" s="4">
        <f>AISA.JK!F99*AISA.JK!J99</f>
        <v>2943750000</v>
      </c>
      <c r="N99" s="4">
        <f>AKKU.JK!F99*AKKU.JK!J99</f>
        <v>22015000</v>
      </c>
      <c r="O99" s="4">
        <f>AKPI.JK!F99*AKPI.JK!J99</f>
        <v>0</v>
      </c>
      <c r="P99" s="4">
        <f>KLBF.JK!F99*KLBF.JK!J99</f>
        <v>8398000000</v>
      </c>
      <c r="Q99" s="4">
        <f>KOIN.JK!F99*KOIN.JK!J99</f>
        <v>0</v>
      </c>
      <c r="R99" s="4">
        <f>KONI.JK!F99*KONI.JK!J99</f>
        <v>0</v>
      </c>
      <c r="S99" s="4">
        <f>KPIG.JK!F99*KPIG.JK!J99</f>
        <v>0</v>
      </c>
      <c r="T99" s="4">
        <f>KREN.JK!F99*KREN.JK!J99</f>
        <v>401305000</v>
      </c>
      <c r="U99" s="4">
        <f>LAMI.JK!F99*LAMI.JK!J99</f>
        <v>0</v>
      </c>
      <c r="V99" s="4">
        <f>LAPD.JK!F99*LAPD.JK!J99</f>
        <v>0</v>
      </c>
      <c r="W99" s="4">
        <f>LCGP.JK!F99*LCGP.JK!J99</f>
        <v>825078000</v>
      </c>
      <c r="X99" s="4">
        <f>LION.JK!F99*LION.JK!J99</f>
        <v>0</v>
      </c>
      <c r="Y99" s="4">
        <f>LMAS.JK!F99*LMAS.JK!J99</f>
        <v>12720000</v>
      </c>
    </row>
    <row r="100" spans="1:25" x14ac:dyDescent="0.2">
      <c r="A100" s="16">
        <f>'Portfolio Selection'!A100</f>
        <v>40757</v>
      </c>
      <c r="B100" s="4">
        <f>'^JKSE'!F100*'^JKSE'!J100</f>
        <v>25902670000000.004</v>
      </c>
      <c r="C100" s="4">
        <f>AALI.JK!F100*AALI.JK!J100</f>
        <v>64913600000</v>
      </c>
      <c r="D100" s="4">
        <f>ABDA.JK!F100*ABDA.JK!J100</f>
        <v>0</v>
      </c>
      <c r="E100" s="4">
        <f>ACES.JK!F100*ACES.JK!J100</f>
        <v>4322850000</v>
      </c>
      <c r="F100" s="4">
        <f>ADES.JK!F100*ADES.JK!J100</f>
        <v>145715000</v>
      </c>
      <c r="G100" s="4">
        <f>ADHI.JK!F100*ADHI.JK!J100</f>
        <v>3971540000</v>
      </c>
      <c r="H100" s="4">
        <f>ADMF.JK!F100*ADMF.JK!J100</f>
        <v>65750000</v>
      </c>
      <c r="I100" s="4">
        <f>ADMG.JK!F100*ADMG.JK!J100</f>
        <v>2625650000</v>
      </c>
      <c r="J100" s="4">
        <f>AGRO.JK!F100*AGRO.JK!J100</f>
        <v>822438500</v>
      </c>
      <c r="K100" s="4">
        <f>AHAP.JK!F100*AHAP.JK!J100</f>
        <v>0</v>
      </c>
      <c r="L100" s="4">
        <f>AIMS.JK!F100*AIMS.JK!J100</f>
        <v>0</v>
      </c>
      <c r="M100" s="4">
        <f>AISA.JK!F100*AISA.JK!J100</f>
        <v>2492250000</v>
      </c>
      <c r="N100" s="4">
        <f>AKKU.JK!F100*AKKU.JK!J100</f>
        <v>4462500</v>
      </c>
      <c r="O100" s="4">
        <f>AKPI.JK!F100*AKPI.JK!J100</f>
        <v>0</v>
      </c>
      <c r="P100" s="4">
        <f>KLBF.JK!F100*KLBF.JK!J100</f>
        <v>5294162500</v>
      </c>
      <c r="Q100" s="4">
        <f>KOIN.JK!F100*KOIN.JK!J100</f>
        <v>0</v>
      </c>
      <c r="R100" s="4">
        <f>KONI.JK!F100*KONI.JK!J100</f>
        <v>0</v>
      </c>
      <c r="S100" s="4">
        <f>KPIG.JK!F100*KPIG.JK!J100</f>
        <v>0</v>
      </c>
      <c r="T100" s="4">
        <f>KREN.JK!F100*KREN.JK!J100</f>
        <v>828240000</v>
      </c>
      <c r="U100" s="4">
        <f>LAMI.JK!F100*LAMI.JK!J100</f>
        <v>0</v>
      </c>
      <c r="V100" s="4">
        <f>LAPD.JK!F100*LAPD.JK!J100</f>
        <v>0</v>
      </c>
      <c r="W100" s="4">
        <f>LCGP.JK!F100*LCGP.JK!J100</f>
        <v>495898500</v>
      </c>
      <c r="X100" s="4">
        <f>LION.JK!F100*LION.JK!J100</f>
        <v>0</v>
      </c>
      <c r="Y100" s="4">
        <f>LMAS.JK!F100*LMAS.JK!J100</f>
        <v>33125000</v>
      </c>
    </row>
    <row r="101" spans="1:25" x14ac:dyDescent="0.2">
      <c r="A101" s="16">
        <f>'Portfolio Selection'!A101</f>
        <v>40756</v>
      </c>
      <c r="B101" s="4">
        <f>'^JKSE'!F101*'^JKSE'!J101</f>
        <v>5367603199999.999</v>
      </c>
      <c r="C101" s="4">
        <f>AALI.JK!F101*AALI.JK!J101</f>
        <v>69571750000</v>
      </c>
      <c r="D101" s="4">
        <f>ABDA.JK!F101*ABDA.JK!J101</f>
        <v>0</v>
      </c>
      <c r="E101" s="4">
        <f>ACES.JK!F101*ACES.JK!J101</f>
        <v>6094500000</v>
      </c>
      <c r="F101" s="4">
        <f>ADES.JK!F101*ADES.JK!J101</f>
        <v>72075000</v>
      </c>
      <c r="G101" s="4">
        <f>ADHI.JK!F101*ADHI.JK!J101</f>
        <v>4744600000</v>
      </c>
      <c r="H101" s="4">
        <f>ADMF.JK!F101*ADMF.JK!J101</f>
        <v>589600000</v>
      </c>
      <c r="I101" s="4">
        <f>ADMG.JK!F101*ADMG.JK!J101</f>
        <v>1745370000</v>
      </c>
      <c r="J101" s="4">
        <f>AGRO.JK!F101*AGRO.JK!J101</f>
        <v>3262000000</v>
      </c>
      <c r="K101" s="4">
        <f>AHAP.JK!F101*AHAP.JK!J101</f>
        <v>0</v>
      </c>
      <c r="L101" s="4">
        <f>AIMS.JK!F101*AIMS.JK!J101</f>
        <v>0</v>
      </c>
      <c r="M101" s="4">
        <f>AISA.JK!F101*AISA.JK!J101</f>
        <v>4366200000</v>
      </c>
      <c r="N101" s="4">
        <f>AKKU.JK!F101*AKKU.JK!J101</f>
        <v>0</v>
      </c>
      <c r="O101" s="4">
        <f>AKPI.JK!F101*AKPI.JK!J101</f>
        <v>0</v>
      </c>
      <c r="P101" s="4">
        <f>KLBF.JK!F101*KLBF.JK!J101</f>
        <v>3699487500</v>
      </c>
      <c r="Q101" s="4">
        <f>KOIN.JK!F101*KOIN.JK!J101</f>
        <v>7375000</v>
      </c>
      <c r="R101" s="4">
        <f>KONI.JK!F101*KONI.JK!J101</f>
        <v>0</v>
      </c>
      <c r="S101" s="4">
        <f>KPIG.JK!F101*KPIG.JK!J101</f>
        <v>0</v>
      </c>
      <c r="T101" s="4">
        <f>KREN.JK!F101*KREN.JK!J101</f>
        <v>677280000</v>
      </c>
      <c r="U101" s="4">
        <f>LAMI.JK!F101*LAMI.JK!J101</f>
        <v>0</v>
      </c>
      <c r="V101" s="4">
        <f>LAPD.JK!F101*LAPD.JK!J101</f>
        <v>170000</v>
      </c>
      <c r="W101" s="4">
        <f>LCGP.JK!F101*LCGP.JK!J101</f>
        <v>1051951500</v>
      </c>
      <c r="X101" s="4">
        <f>LION.JK!F101*LION.JK!J101</f>
        <v>0</v>
      </c>
      <c r="Y101" s="4">
        <f>LMAS.JK!F101*LMAS.JK!J101</f>
        <v>20763000</v>
      </c>
    </row>
    <row r="102" spans="1:25" x14ac:dyDescent="0.2">
      <c r="A102" s="16">
        <f>'Portfolio Selection'!A102</f>
        <v>40753</v>
      </c>
      <c r="B102" s="4">
        <f>'^JKSE'!F102*'^JKSE'!J102</f>
        <v>4172108000000</v>
      </c>
      <c r="C102" s="4">
        <f>AALI.JK!F102*AALI.JK!J102</f>
        <v>114797500000</v>
      </c>
      <c r="D102" s="4">
        <f>ABDA.JK!F102*ABDA.JK!J102</f>
        <v>0</v>
      </c>
      <c r="E102" s="4">
        <f>ACES.JK!F102*ACES.JK!J102</f>
        <v>3829050000</v>
      </c>
      <c r="F102" s="4">
        <f>ADES.JK!F102*ADES.JK!J102</f>
        <v>8580780000</v>
      </c>
      <c r="G102" s="4">
        <f>ADHI.JK!F102*ADHI.JK!J102</f>
        <v>11522235000</v>
      </c>
      <c r="H102" s="4">
        <f>ADMF.JK!F102*ADMF.JK!J102</f>
        <v>1883600000</v>
      </c>
      <c r="I102" s="4">
        <f>ADMG.JK!F102*ADMG.JK!J102</f>
        <v>1503650000</v>
      </c>
      <c r="J102" s="4">
        <f>AGRO.JK!F102*AGRO.JK!J102</f>
        <v>6538563000</v>
      </c>
      <c r="K102" s="4">
        <f>AHAP.JK!F102*AHAP.JK!J102</f>
        <v>0</v>
      </c>
      <c r="L102" s="4">
        <f>AIMS.JK!F102*AIMS.JK!J102</f>
        <v>0</v>
      </c>
      <c r="M102" s="4">
        <f>AISA.JK!F102*AISA.JK!J102</f>
        <v>4329720000</v>
      </c>
      <c r="N102" s="4">
        <f>AKKU.JK!F102*AKKU.JK!J102</f>
        <v>87500</v>
      </c>
      <c r="O102" s="4">
        <f>AKPI.JK!F102*AKPI.JK!J102</f>
        <v>0</v>
      </c>
      <c r="P102" s="4">
        <f>KLBF.JK!F102*KLBF.JK!J102</f>
        <v>5236825000</v>
      </c>
      <c r="Q102" s="4">
        <f>KOIN.JK!F102*KOIN.JK!J102</f>
        <v>75400000</v>
      </c>
      <c r="R102" s="4">
        <f>KONI.JK!F102*KONI.JK!J102</f>
        <v>0</v>
      </c>
      <c r="S102" s="4">
        <f>KPIG.JK!F102*KPIG.JK!J102</f>
        <v>825000</v>
      </c>
      <c r="T102" s="4">
        <f>KREN.JK!F102*KREN.JK!J102</f>
        <v>493620000</v>
      </c>
      <c r="U102" s="4">
        <f>LAMI.JK!F102*LAMI.JK!J102</f>
        <v>0</v>
      </c>
      <c r="V102" s="4">
        <f>LAPD.JK!F102*LAPD.JK!J102</f>
        <v>0</v>
      </c>
      <c r="W102" s="4">
        <f>LCGP.JK!F102*LCGP.JK!J102</f>
        <v>730366000</v>
      </c>
      <c r="X102" s="4">
        <f>LION.JK!F102*LION.JK!J102</f>
        <v>0</v>
      </c>
      <c r="Y102" s="4">
        <f>LMAS.JK!F102*LMAS.JK!J102</f>
        <v>46257000</v>
      </c>
    </row>
    <row r="103" spans="1:25" x14ac:dyDescent="0.2">
      <c r="A103" s="16">
        <f>'Portfolio Selection'!A103</f>
        <v>40752</v>
      </c>
      <c r="B103" s="4">
        <f>'^JKSE'!F103*'^JKSE'!J103</f>
        <v>4892079400000</v>
      </c>
      <c r="C103" s="4">
        <f>AALI.JK!F103*AALI.JK!J103</f>
        <v>59161250000</v>
      </c>
      <c r="D103" s="4">
        <f>ABDA.JK!F103*ABDA.JK!J103</f>
        <v>197730000</v>
      </c>
      <c r="E103" s="4">
        <f>ACES.JK!F103*ACES.JK!J103</f>
        <v>21762600000</v>
      </c>
      <c r="F103" s="4">
        <f>ADES.JK!F103*ADES.JK!J103</f>
        <v>6412380000</v>
      </c>
      <c r="G103" s="4">
        <f>ADHI.JK!F103*ADHI.JK!J103</f>
        <v>5214960000</v>
      </c>
      <c r="H103" s="4">
        <f>ADMF.JK!F103*ADMF.JK!J103</f>
        <v>928200000</v>
      </c>
      <c r="I103" s="4">
        <f>ADMG.JK!F103*ADMG.JK!J103</f>
        <v>824515000</v>
      </c>
      <c r="J103" s="4">
        <f>AGRO.JK!F103*AGRO.JK!J103</f>
        <v>2448187500</v>
      </c>
      <c r="K103" s="4">
        <f>AHAP.JK!F103*AHAP.JK!J103</f>
        <v>0</v>
      </c>
      <c r="L103" s="4">
        <f>AIMS.JK!F103*AIMS.JK!J103</f>
        <v>0</v>
      </c>
      <c r="M103" s="4">
        <f>AISA.JK!F103*AISA.JK!J103</f>
        <v>3302200000</v>
      </c>
      <c r="N103" s="4">
        <f>AKKU.JK!F103*AKKU.JK!J103</f>
        <v>0</v>
      </c>
      <c r="O103" s="4">
        <f>AKPI.JK!F103*AKPI.JK!J103</f>
        <v>0</v>
      </c>
      <c r="P103" s="4">
        <f>KLBF.JK!F103*KLBF.JK!J103</f>
        <v>26763375000</v>
      </c>
      <c r="Q103" s="4">
        <f>KOIN.JK!F103*KOIN.JK!J103</f>
        <v>0</v>
      </c>
      <c r="R103" s="4">
        <f>KONI.JK!F103*KONI.JK!J103</f>
        <v>0</v>
      </c>
      <c r="S103" s="4">
        <f>KPIG.JK!F103*KPIG.JK!J103</f>
        <v>0</v>
      </c>
      <c r="T103" s="4">
        <f>KREN.JK!F103*KREN.JK!J103</f>
        <v>653250000</v>
      </c>
      <c r="U103" s="4">
        <f>LAMI.JK!F103*LAMI.JK!J103</f>
        <v>0</v>
      </c>
      <c r="V103" s="4">
        <f>LAPD.JK!F103*LAPD.JK!J103</f>
        <v>2237500</v>
      </c>
      <c r="W103" s="4">
        <f>LCGP.JK!F103*LCGP.JK!J103</f>
        <v>917020000</v>
      </c>
      <c r="X103" s="4">
        <f>LION.JK!F103*LION.JK!J103</f>
        <v>0</v>
      </c>
      <c r="Y103" s="4">
        <f>LMAS.JK!F103*LMAS.JK!J103</f>
        <v>1560000</v>
      </c>
    </row>
    <row r="104" spans="1:25" x14ac:dyDescent="0.2">
      <c r="A104" s="16">
        <f>'Portfolio Selection'!A104</f>
        <v>40751</v>
      </c>
      <c r="B104" s="4">
        <f>'^JKSE'!F104*'^JKSE'!J104</f>
        <v>4424556600000</v>
      </c>
      <c r="C104" s="4">
        <f>AALI.JK!F104*AALI.JK!J104</f>
        <v>47020800000</v>
      </c>
      <c r="D104" s="4">
        <f>ABDA.JK!F104*ABDA.JK!J104</f>
        <v>18750000</v>
      </c>
      <c r="E104" s="4">
        <f>ACES.JK!F104*ACES.JK!J104</f>
        <v>15541937500</v>
      </c>
      <c r="F104" s="4">
        <f>ADES.JK!F104*ADES.JK!J104</f>
        <v>22869475000</v>
      </c>
      <c r="G104" s="4">
        <f>ADHI.JK!F104*ADHI.JK!J104</f>
        <v>4493150000</v>
      </c>
      <c r="H104" s="4">
        <f>ADMF.JK!F104*ADMF.JK!J104</f>
        <v>132050000</v>
      </c>
      <c r="I104" s="4">
        <f>ADMG.JK!F104*ADMG.JK!J104</f>
        <v>504900000</v>
      </c>
      <c r="J104" s="4">
        <f>AGRO.JK!F104*AGRO.JK!J104</f>
        <v>1307295000</v>
      </c>
      <c r="K104" s="4">
        <f>AHAP.JK!F104*AHAP.JK!J104</f>
        <v>0</v>
      </c>
      <c r="L104" s="4">
        <f>AIMS.JK!F104*AIMS.JK!J104</f>
        <v>0</v>
      </c>
      <c r="M104" s="4">
        <f>AISA.JK!F104*AISA.JK!J104</f>
        <v>3932760000</v>
      </c>
      <c r="N104" s="4">
        <f>AKKU.JK!F104*AKKU.JK!J104</f>
        <v>16000000</v>
      </c>
      <c r="O104" s="4">
        <f>AKPI.JK!F104*AKPI.JK!J104</f>
        <v>0</v>
      </c>
      <c r="P104" s="4">
        <f>KLBF.JK!F104*KLBF.JK!J104</f>
        <v>12566625000</v>
      </c>
      <c r="Q104" s="4">
        <f>KOIN.JK!F104*KOIN.JK!J104</f>
        <v>0</v>
      </c>
      <c r="R104" s="4">
        <f>KONI.JK!F104*KONI.JK!J104</f>
        <v>0</v>
      </c>
      <c r="S104" s="4">
        <f>KPIG.JK!F104*KPIG.JK!J104</f>
        <v>0</v>
      </c>
      <c r="T104" s="4">
        <f>KREN.JK!F104*KREN.JK!J104</f>
        <v>361875000</v>
      </c>
      <c r="U104" s="4">
        <f>LAMI.JK!F104*LAMI.JK!J104</f>
        <v>0</v>
      </c>
      <c r="V104" s="4">
        <f>LAPD.JK!F104*LAPD.JK!J104</f>
        <v>178000</v>
      </c>
      <c r="W104" s="4">
        <f>LCGP.JK!F104*LCGP.JK!J104</f>
        <v>872814000</v>
      </c>
      <c r="X104" s="4">
        <f>LION.JK!F104*LION.JK!J104</f>
        <v>0</v>
      </c>
      <c r="Y104" s="4">
        <f>LMAS.JK!F104*LMAS.JK!J104</f>
        <v>150550000</v>
      </c>
    </row>
    <row r="105" spans="1:25" x14ac:dyDescent="0.2">
      <c r="A105" s="16">
        <f>'Portfolio Selection'!A105</f>
        <v>40750</v>
      </c>
      <c r="B105" s="4">
        <f>'^JKSE'!F105*'^JKSE'!J105</f>
        <v>23887468400000</v>
      </c>
      <c r="C105" s="4">
        <f>AALI.JK!F105*AALI.JK!J105</f>
        <v>69693400000</v>
      </c>
      <c r="D105" s="4">
        <f>ABDA.JK!F105*ABDA.JK!J105</f>
        <v>0</v>
      </c>
      <c r="E105" s="4">
        <f>ACES.JK!F105*ACES.JK!J105</f>
        <v>57044750000</v>
      </c>
      <c r="F105" s="4">
        <f>ADES.JK!F105*ADES.JK!J105</f>
        <v>685100000</v>
      </c>
      <c r="G105" s="4">
        <f>ADHI.JK!F105*ADHI.JK!J105</f>
        <v>7444400000</v>
      </c>
      <c r="H105" s="4">
        <f>ADMF.JK!F105*ADMF.JK!J105</f>
        <v>660250000</v>
      </c>
      <c r="I105" s="4">
        <f>ADMG.JK!F105*ADMG.JK!J105</f>
        <v>26669600000</v>
      </c>
      <c r="J105" s="4">
        <f>AGRO.JK!F105*AGRO.JK!J105</f>
        <v>1275067500</v>
      </c>
      <c r="K105" s="4">
        <f>AHAP.JK!F105*AHAP.JK!J105</f>
        <v>0</v>
      </c>
      <c r="L105" s="4">
        <f>AIMS.JK!F105*AIMS.JK!J105</f>
        <v>115000</v>
      </c>
      <c r="M105" s="4">
        <f>AISA.JK!F105*AISA.JK!J105</f>
        <v>5087160000</v>
      </c>
      <c r="N105" s="4">
        <f>AKKU.JK!F105*AKKU.JK!J105</f>
        <v>30080000</v>
      </c>
      <c r="O105" s="4">
        <f>AKPI.JK!F105*AKPI.JK!J105</f>
        <v>232500000</v>
      </c>
      <c r="P105" s="4">
        <f>KLBF.JK!F105*KLBF.JK!J105</f>
        <v>98474400000</v>
      </c>
      <c r="Q105" s="4">
        <f>KOIN.JK!F105*KOIN.JK!J105</f>
        <v>1450000</v>
      </c>
      <c r="R105" s="4">
        <f>KONI.JK!F105*KONI.JK!J105</f>
        <v>0</v>
      </c>
      <c r="S105" s="4">
        <f>KPIG.JK!F105*KPIG.JK!J105</f>
        <v>33480000</v>
      </c>
      <c r="T105" s="4">
        <f>KREN.JK!F105*KREN.JK!J105</f>
        <v>290450000</v>
      </c>
      <c r="U105" s="4">
        <f>LAMI.JK!F105*LAMI.JK!J105</f>
        <v>0</v>
      </c>
      <c r="V105" s="4">
        <f>LAPD.JK!F105*LAPD.JK!J105</f>
        <v>626500</v>
      </c>
      <c r="W105" s="4">
        <f>LCGP.JK!F105*LCGP.JK!J105</f>
        <v>519974000</v>
      </c>
      <c r="X105" s="4">
        <f>LION.JK!F105*LION.JK!J105</f>
        <v>0</v>
      </c>
      <c r="Y105" s="4">
        <f>LMAS.JK!F105*LMAS.JK!J105</f>
        <v>102500000</v>
      </c>
    </row>
    <row r="106" spans="1:25" x14ac:dyDescent="0.2">
      <c r="A106" s="16">
        <f>'Portfolio Selection'!A106</f>
        <v>40749</v>
      </c>
      <c r="B106" s="4">
        <f>'^JKSE'!F106*'^JKSE'!J106</f>
        <v>30857529500000</v>
      </c>
      <c r="C106" s="4">
        <f>AALI.JK!F106*AALI.JK!J106</f>
        <v>50938025000</v>
      </c>
      <c r="D106" s="4">
        <f>ABDA.JK!F106*ABDA.JK!J106</f>
        <v>0</v>
      </c>
      <c r="E106" s="4">
        <f>ACES.JK!F106*ACES.JK!J106</f>
        <v>17500000000</v>
      </c>
      <c r="F106" s="4">
        <f>ADES.JK!F106*ADES.JK!J106</f>
        <v>214500000</v>
      </c>
      <c r="G106" s="4">
        <f>ADHI.JK!F106*ADHI.JK!J106</f>
        <v>5175930000</v>
      </c>
      <c r="H106" s="4">
        <f>ADMF.JK!F106*ADMF.JK!J106</f>
        <v>202275000</v>
      </c>
      <c r="I106" s="4">
        <f>ADMG.JK!F106*ADMG.JK!J106</f>
        <v>77785290000</v>
      </c>
      <c r="J106" s="4">
        <f>AGRO.JK!F106*AGRO.JK!J106</f>
        <v>678608000</v>
      </c>
      <c r="K106" s="4">
        <f>AHAP.JK!F106*AHAP.JK!J106</f>
        <v>0</v>
      </c>
      <c r="L106" s="4">
        <f>AIMS.JK!F106*AIMS.JK!J106</f>
        <v>46125000</v>
      </c>
      <c r="M106" s="4">
        <f>AISA.JK!F106*AISA.JK!J106</f>
        <v>3994125000</v>
      </c>
      <c r="N106" s="4">
        <f>AKKU.JK!F106*AKKU.JK!J106</f>
        <v>59500000</v>
      </c>
      <c r="O106" s="4">
        <f>AKPI.JK!F106*AKPI.JK!J106</f>
        <v>0</v>
      </c>
      <c r="P106" s="4">
        <f>KLBF.JK!F106*KLBF.JK!J106</f>
        <v>48359500000</v>
      </c>
      <c r="Q106" s="4">
        <f>KOIN.JK!F106*KOIN.JK!J106</f>
        <v>22620000</v>
      </c>
      <c r="R106" s="4">
        <f>KONI.JK!F106*KONI.JK!J106</f>
        <v>0</v>
      </c>
      <c r="S106" s="4">
        <f>KPIG.JK!F106*KPIG.JK!J106</f>
        <v>103410000</v>
      </c>
      <c r="T106" s="4">
        <f>KREN.JK!F106*KREN.JK!J106</f>
        <v>1041925000</v>
      </c>
      <c r="U106" s="4">
        <f>LAMI.JK!F106*LAMI.JK!J106</f>
        <v>0</v>
      </c>
      <c r="V106" s="4">
        <f>LAPD.JK!F106*LAPD.JK!J106</f>
        <v>2670000</v>
      </c>
      <c r="W106" s="4">
        <f>LCGP.JK!F106*LCGP.JK!J106</f>
        <v>1251435000</v>
      </c>
      <c r="X106" s="4">
        <f>LION.JK!F106*LION.JK!J106</f>
        <v>0</v>
      </c>
      <c r="Y106" s="4">
        <f>LMAS.JK!F106*LMAS.JK!J106</f>
        <v>128175000</v>
      </c>
    </row>
    <row r="107" spans="1:25" x14ac:dyDescent="0.2">
      <c r="A107" s="16">
        <f>'Portfolio Selection'!A107</f>
        <v>40746</v>
      </c>
      <c r="B107" s="4">
        <f>'^JKSE'!F107*'^JKSE'!J107</f>
        <v>35195447400000</v>
      </c>
      <c r="C107" s="4">
        <f>AALI.JK!F107*AALI.JK!J107</f>
        <v>36064400000</v>
      </c>
      <c r="D107" s="4">
        <f>ABDA.JK!F107*ABDA.JK!J107</f>
        <v>39500000</v>
      </c>
      <c r="E107" s="4">
        <f>ACES.JK!F107*ACES.JK!J107</f>
        <v>2502750000</v>
      </c>
      <c r="F107" s="4">
        <f>ADES.JK!F107*ADES.JK!J107</f>
        <v>220875000</v>
      </c>
      <c r="G107" s="4">
        <f>ADHI.JK!F107*ADHI.JK!J107</f>
        <v>3807750000</v>
      </c>
      <c r="H107" s="4">
        <f>ADMF.JK!F107*ADMF.JK!J107</f>
        <v>54800000</v>
      </c>
      <c r="I107" s="4">
        <f>ADMG.JK!F107*ADMG.JK!J107</f>
        <v>157440000000</v>
      </c>
      <c r="J107" s="4">
        <f>AGRO.JK!F107*AGRO.JK!J107</f>
        <v>307614000</v>
      </c>
      <c r="K107" s="4">
        <f>AHAP.JK!F107*AHAP.JK!J107</f>
        <v>0</v>
      </c>
      <c r="L107" s="4">
        <f>AIMS.JK!F107*AIMS.JK!J107</f>
        <v>21612500</v>
      </c>
      <c r="M107" s="4">
        <f>AISA.JK!F107*AISA.JK!J107</f>
        <v>1160280000</v>
      </c>
      <c r="N107" s="4">
        <f>AKKU.JK!F107*AKKU.JK!J107</f>
        <v>105000000</v>
      </c>
      <c r="O107" s="4">
        <f>AKPI.JK!F107*AKPI.JK!J107</f>
        <v>0</v>
      </c>
      <c r="P107" s="4">
        <f>KLBF.JK!F107*KLBF.JK!J107</f>
        <v>55499500000</v>
      </c>
      <c r="Q107" s="4">
        <f>KOIN.JK!F107*KOIN.JK!J107</f>
        <v>0</v>
      </c>
      <c r="R107" s="4">
        <f>KONI.JK!F107*KONI.JK!J107</f>
        <v>0</v>
      </c>
      <c r="S107" s="4">
        <f>KPIG.JK!F107*KPIG.JK!J107</f>
        <v>31535000</v>
      </c>
      <c r="T107" s="4">
        <f>KREN.JK!F107*KREN.JK!J107</f>
        <v>565385000</v>
      </c>
      <c r="U107" s="4">
        <f>LAMI.JK!F107*LAMI.JK!J107</f>
        <v>0</v>
      </c>
      <c r="V107" s="4">
        <f>LAPD.JK!F107*LAPD.JK!J107</f>
        <v>2301000</v>
      </c>
      <c r="W107" s="4">
        <f>LCGP.JK!F107*LCGP.JK!J107</f>
        <v>290010000</v>
      </c>
      <c r="X107" s="4">
        <f>LION.JK!F107*LION.JK!J107</f>
        <v>0</v>
      </c>
      <c r="Y107" s="4">
        <f>LMAS.JK!F107*LMAS.JK!J107</f>
        <v>256700000</v>
      </c>
    </row>
    <row r="108" spans="1:25" x14ac:dyDescent="0.2">
      <c r="A108" s="16">
        <f>'Portfolio Selection'!A108</f>
        <v>40745</v>
      </c>
      <c r="B108" s="4">
        <f>'^JKSE'!F108*'^JKSE'!J108</f>
        <v>26808581300000</v>
      </c>
      <c r="C108" s="4">
        <f>AALI.JK!F108*AALI.JK!J108</f>
        <v>37237275000</v>
      </c>
      <c r="D108" s="4">
        <f>ABDA.JK!F108*ABDA.JK!J108</f>
        <v>16590000</v>
      </c>
      <c r="E108" s="4">
        <f>ACES.JK!F108*ACES.JK!J108</f>
        <v>0</v>
      </c>
      <c r="F108" s="4">
        <f>ADES.JK!F108*ADES.JK!J108</f>
        <v>122450000</v>
      </c>
      <c r="G108" s="4">
        <f>ADHI.JK!F108*ADHI.JK!J108</f>
        <v>32101125000</v>
      </c>
      <c r="H108" s="4">
        <f>ADMF.JK!F108*ADMF.JK!J108</f>
        <v>1566300000</v>
      </c>
      <c r="I108" s="4">
        <f>ADMG.JK!F108*ADMG.JK!J108</f>
        <v>9272465000</v>
      </c>
      <c r="J108" s="4">
        <f>AGRO.JK!F108*AGRO.JK!J108</f>
        <v>486750000</v>
      </c>
      <c r="K108" s="4">
        <f>AHAP.JK!F108*AHAP.JK!J108</f>
        <v>0</v>
      </c>
      <c r="L108" s="4">
        <f>AIMS.JK!F108*AIMS.JK!J108</f>
        <v>20995000</v>
      </c>
      <c r="M108" s="4">
        <f>AISA.JK!F108*AISA.JK!J108</f>
        <v>2594260000</v>
      </c>
      <c r="N108" s="4">
        <f>AKKU.JK!F108*AKKU.JK!J108</f>
        <v>874400000</v>
      </c>
      <c r="O108" s="4">
        <f>AKPI.JK!F108*AKPI.JK!J108</f>
        <v>0</v>
      </c>
      <c r="P108" s="4">
        <f>KLBF.JK!F108*KLBF.JK!J108</f>
        <v>214819425000</v>
      </c>
      <c r="Q108" s="4">
        <f>KOIN.JK!F108*KOIN.JK!J108</f>
        <v>22125000</v>
      </c>
      <c r="R108" s="4">
        <f>KONI.JK!F108*KONI.JK!J108</f>
        <v>0</v>
      </c>
      <c r="S108" s="4">
        <f>KPIG.JK!F108*KPIG.JK!J108</f>
        <v>122920000</v>
      </c>
      <c r="T108" s="4">
        <f>KREN.JK!F108*KREN.JK!J108</f>
        <v>1371305000</v>
      </c>
      <c r="U108" s="4">
        <f>LAMI.JK!F108*LAMI.JK!J108</f>
        <v>0</v>
      </c>
      <c r="V108" s="4">
        <f>LAPD.JK!F108*LAPD.JK!J108</f>
        <v>6106500</v>
      </c>
      <c r="W108" s="4">
        <f>LCGP.JK!F108*LCGP.JK!J108</f>
        <v>3192801000</v>
      </c>
      <c r="X108" s="4">
        <f>LION.JK!F108*LION.JK!J108</f>
        <v>0</v>
      </c>
      <c r="Y108" s="4">
        <f>LMAS.JK!F108*LMAS.JK!J108</f>
        <v>459775000</v>
      </c>
    </row>
    <row r="109" spans="1:25" x14ac:dyDescent="0.2">
      <c r="A109" s="16">
        <f>'Portfolio Selection'!A109</f>
        <v>40744</v>
      </c>
      <c r="B109" s="4">
        <f>'^JKSE'!F109*'^JKSE'!J109</f>
        <v>5063287500000</v>
      </c>
      <c r="C109" s="4">
        <f>AALI.JK!F109*AALI.JK!J109</f>
        <v>22804500000</v>
      </c>
      <c r="D109" s="4">
        <f>ABDA.JK!F109*ABDA.JK!J109</f>
        <v>79395000</v>
      </c>
      <c r="E109" s="4">
        <f>ACES.JK!F109*ACES.JK!J109</f>
        <v>0</v>
      </c>
      <c r="F109" s="4">
        <f>ADES.JK!F109*ADES.JK!J109</f>
        <v>333380000</v>
      </c>
      <c r="G109" s="4">
        <f>ADHI.JK!F109*ADHI.JK!J109</f>
        <v>7192500000</v>
      </c>
      <c r="H109" s="4">
        <f>ADMF.JK!F109*ADMF.JK!J109</f>
        <v>657600000</v>
      </c>
      <c r="I109" s="4">
        <f>ADMG.JK!F109*ADMG.JK!J109</f>
        <v>7617600000</v>
      </c>
      <c r="J109" s="4">
        <f>AGRO.JK!F109*AGRO.JK!J109</f>
        <v>220440000</v>
      </c>
      <c r="K109" s="4">
        <f>AHAP.JK!F109*AHAP.JK!J109</f>
        <v>19000000</v>
      </c>
      <c r="L109" s="4">
        <f>AIMS.JK!F109*AIMS.JK!J109</f>
        <v>4000000</v>
      </c>
      <c r="M109" s="4">
        <f>AISA.JK!F109*AISA.JK!J109</f>
        <v>1594320000</v>
      </c>
      <c r="N109" s="4">
        <f>AKKU.JK!F109*AKKU.JK!J109</f>
        <v>5676720000</v>
      </c>
      <c r="O109" s="4">
        <f>AKPI.JK!F109*AKPI.JK!J109</f>
        <v>0</v>
      </c>
      <c r="P109" s="4">
        <f>KLBF.JK!F109*KLBF.JK!J109</f>
        <v>99270300000</v>
      </c>
      <c r="Q109" s="4">
        <f>KOIN.JK!F109*KOIN.JK!J109</f>
        <v>870000</v>
      </c>
      <c r="R109" s="4">
        <f>KONI.JK!F109*KONI.JK!J109</f>
        <v>0</v>
      </c>
      <c r="S109" s="4">
        <f>KPIG.JK!F109*KPIG.JK!J109</f>
        <v>72610000</v>
      </c>
      <c r="T109" s="4">
        <f>KREN.JK!F109*KREN.JK!J109</f>
        <v>1057090000</v>
      </c>
      <c r="U109" s="4">
        <f>LAMI.JK!F109*LAMI.JK!J109</f>
        <v>0</v>
      </c>
      <c r="V109" s="4">
        <f>LAPD.JK!F109*LAPD.JK!J109</f>
        <v>265500</v>
      </c>
      <c r="W109" s="4">
        <f>LCGP.JK!F109*LCGP.JK!J109</f>
        <v>6804000000</v>
      </c>
      <c r="X109" s="4">
        <f>LION.JK!F109*LION.JK!J109</f>
        <v>0</v>
      </c>
      <c r="Y109" s="4">
        <f>LMAS.JK!F109*LMAS.JK!J109</f>
        <v>188400000</v>
      </c>
    </row>
    <row r="110" spans="1:25" x14ac:dyDescent="0.2">
      <c r="A110" s="16">
        <f>'Portfolio Selection'!A110</f>
        <v>40743</v>
      </c>
      <c r="B110" s="4">
        <f>'^JKSE'!F110*'^JKSE'!J110</f>
        <v>5954661600000</v>
      </c>
      <c r="C110" s="4">
        <f>AALI.JK!F110*AALI.JK!J110</f>
        <v>34553400000</v>
      </c>
      <c r="D110" s="4">
        <f>ABDA.JK!F110*ABDA.JK!J110</f>
        <v>9430000</v>
      </c>
      <c r="E110" s="4">
        <f>ACES.JK!F110*ACES.JK!J110</f>
        <v>3150000000</v>
      </c>
      <c r="F110" s="4">
        <f>ADES.JK!F110*ADES.JK!J110</f>
        <v>142305000</v>
      </c>
      <c r="G110" s="4">
        <f>ADHI.JK!F110*ADHI.JK!J110</f>
        <v>5460000000</v>
      </c>
      <c r="H110" s="4">
        <f>ADMF.JK!F110*ADMF.JK!J110</f>
        <v>130625000</v>
      </c>
      <c r="I110" s="4">
        <f>ADMG.JK!F110*ADMG.JK!J110</f>
        <v>5705550000</v>
      </c>
      <c r="J110" s="4">
        <f>AGRO.JK!F110*AGRO.JK!J110</f>
        <v>463921500</v>
      </c>
      <c r="K110" s="4">
        <f>AHAP.JK!F110*AHAP.JK!J110</f>
        <v>0</v>
      </c>
      <c r="L110" s="4">
        <f>AIMS.JK!F110*AIMS.JK!J110</f>
        <v>2850000</v>
      </c>
      <c r="M110" s="4">
        <f>AISA.JK!F110*AISA.JK!J110</f>
        <v>3873090000</v>
      </c>
      <c r="N110" s="4">
        <f>AKKU.JK!F110*AKKU.JK!J110</f>
        <v>740565000</v>
      </c>
      <c r="O110" s="4">
        <f>AKPI.JK!F110*AKPI.JK!J110</f>
        <v>12765000</v>
      </c>
      <c r="P110" s="4">
        <f>KLBF.JK!F110*KLBF.JK!J110</f>
        <v>22023075000</v>
      </c>
      <c r="Q110" s="4">
        <f>KOIN.JK!F110*KOIN.JK!J110</f>
        <v>0</v>
      </c>
      <c r="R110" s="4">
        <f>KONI.JK!F110*KONI.JK!J110</f>
        <v>0</v>
      </c>
      <c r="S110" s="4">
        <f>KPIG.JK!F110*KPIG.JK!J110</f>
        <v>2650000</v>
      </c>
      <c r="T110" s="4">
        <f>KREN.JK!F110*KREN.JK!J110</f>
        <v>551300000</v>
      </c>
      <c r="U110" s="4">
        <f>LAMI.JK!F110*LAMI.JK!J110</f>
        <v>0</v>
      </c>
      <c r="V110" s="4">
        <f>LAPD.JK!F110*LAPD.JK!J110</f>
        <v>3624000</v>
      </c>
      <c r="W110" s="4">
        <f>LCGP.JK!F110*LCGP.JK!J110</f>
        <v>1271776000</v>
      </c>
      <c r="X110" s="4">
        <f>LION.JK!F110*LION.JK!J110</f>
        <v>0</v>
      </c>
      <c r="Y110" s="4">
        <f>LMAS.JK!F110*LMAS.JK!J110</f>
        <v>153975000</v>
      </c>
    </row>
    <row r="111" spans="1:25" x14ac:dyDescent="0.2">
      <c r="A111" s="16">
        <f>'Portfolio Selection'!A111</f>
        <v>40742</v>
      </c>
      <c r="B111" s="4">
        <f>'^JKSE'!F111*'^JKSE'!J111</f>
        <v>34118926200000</v>
      </c>
      <c r="C111" s="4">
        <f>AALI.JK!F111*AALI.JK!J111</f>
        <v>20597625000</v>
      </c>
      <c r="D111" s="4">
        <f>ABDA.JK!F111*ABDA.JK!J111</f>
        <v>6225000</v>
      </c>
      <c r="E111" s="4">
        <f>ACES.JK!F111*ACES.JK!J111</f>
        <v>0</v>
      </c>
      <c r="F111" s="4">
        <f>ADES.JK!F111*ADES.JK!J111</f>
        <v>3448620000</v>
      </c>
      <c r="G111" s="4">
        <f>ADHI.JK!F111*ADHI.JK!J111</f>
        <v>2756250000</v>
      </c>
      <c r="H111" s="4">
        <f>ADMF.JK!F111*ADMF.JK!J111</f>
        <v>1271600000</v>
      </c>
      <c r="I111" s="4">
        <f>ADMG.JK!F111*ADMG.JK!J111</f>
        <v>3243600000</v>
      </c>
      <c r="J111" s="4">
        <f>AGRO.JK!F111*AGRO.JK!J111</f>
        <v>3694232000</v>
      </c>
      <c r="K111" s="4">
        <f>AHAP.JK!F111*AHAP.JK!J111</f>
        <v>0</v>
      </c>
      <c r="L111" s="4">
        <f>AIMS.JK!F111*AIMS.JK!J111</f>
        <v>63162500</v>
      </c>
      <c r="M111" s="4">
        <f>AISA.JK!F111*AISA.JK!J111</f>
        <v>1310400000</v>
      </c>
      <c r="N111" s="4">
        <f>AKKU.JK!F111*AKKU.JK!J111</f>
        <v>105000</v>
      </c>
      <c r="O111" s="4">
        <f>AKPI.JK!F111*AKPI.JK!J111</f>
        <v>0</v>
      </c>
      <c r="P111" s="4">
        <f>KLBF.JK!F111*KLBF.JK!J111</f>
        <v>83657150000</v>
      </c>
      <c r="Q111" s="4">
        <f>KOIN.JK!F111*KOIN.JK!J111</f>
        <v>14935000</v>
      </c>
      <c r="R111" s="4">
        <f>KONI.JK!F111*KONI.JK!J111</f>
        <v>0</v>
      </c>
      <c r="S111" s="4">
        <f>KPIG.JK!F111*KPIG.JK!J111</f>
        <v>0</v>
      </c>
      <c r="T111" s="4">
        <f>KREN.JK!F111*KREN.JK!J111</f>
        <v>650305000</v>
      </c>
      <c r="U111" s="4">
        <f>LAMI.JK!F111*LAMI.JK!J111</f>
        <v>4557000</v>
      </c>
      <c r="V111" s="4">
        <f>LAPD.JK!F111*LAPD.JK!J111</f>
        <v>13376000</v>
      </c>
      <c r="W111" s="4">
        <f>LCGP.JK!F111*LCGP.JK!J111</f>
        <v>717372500</v>
      </c>
      <c r="X111" s="4">
        <f>LION.JK!F111*LION.JK!J111</f>
        <v>0</v>
      </c>
      <c r="Y111" s="4">
        <f>LMAS.JK!F111*LMAS.JK!J111</f>
        <v>1457000000</v>
      </c>
    </row>
    <row r="112" spans="1:25" x14ac:dyDescent="0.2">
      <c r="A112" s="16">
        <f>'Portfolio Selection'!A112</f>
        <v>40739</v>
      </c>
      <c r="B112" s="4">
        <f>'^JKSE'!F112*'^JKSE'!J112</f>
        <v>24340360000000</v>
      </c>
      <c r="C112" s="4">
        <f>AALI.JK!F112*AALI.JK!J112</f>
        <v>23133600000</v>
      </c>
      <c r="D112" s="4">
        <f>ABDA.JK!F112*ABDA.JK!J112</f>
        <v>40500000</v>
      </c>
      <c r="E112" s="4">
        <f>ACES.JK!F112*ACES.JK!J112</f>
        <v>0</v>
      </c>
      <c r="F112" s="4">
        <f>ADES.JK!F112*ADES.JK!J112</f>
        <v>2175235000</v>
      </c>
      <c r="G112" s="4">
        <f>ADHI.JK!F112*ADHI.JK!J112</f>
        <v>3348130000</v>
      </c>
      <c r="H112" s="4">
        <f>ADMF.JK!F112*ADMF.JK!J112</f>
        <v>903500000</v>
      </c>
      <c r="I112" s="4">
        <f>ADMG.JK!F112*ADMG.JK!J112</f>
        <v>4441530000</v>
      </c>
      <c r="J112" s="4">
        <f>AGRO.JK!F112*AGRO.JK!J112</f>
        <v>1631932500</v>
      </c>
      <c r="K112" s="4">
        <f>AHAP.JK!F112*AHAP.JK!J112</f>
        <v>0</v>
      </c>
      <c r="L112" s="4">
        <f>AIMS.JK!F112*AIMS.JK!J112</f>
        <v>0</v>
      </c>
      <c r="M112" s="4">
        <f>AISA.JK!F112*AISA.JK!J112</f>
        <v>1147080000</v>
      </c>
      <c r="N112" s="4">
        <f>AKKU.JK!F112*AKKU.JK!J112</f>
        <v>93765000</v>
      </c>
      <c r="O112" s="4">
        <f>AKPI.JK!F112*AKPI.JK!J112</f>
        <v>30975000</v>
      </c>
      <c r="P112" s="4">
        <f>KLBF.JK!F112*KLBF.JK!J112</f>
        <v>65772625000</v>
      </c>
      <c r="Q112" s="4">
        <f>KOIN.JK!F112*KOIN.JK!J112</f>
        <v>145000</v>
      </c>
      <c r="R112" s="4">
        <f>KONI.JK!F112*KONI.JK!J112</f>
        <v>0</v>
      </c>
      <c r="S112" s="4">
        <f>KPIG.JK!F112*KPIG.JK!J112</f>
        <v>16500000</v>
      </c>
      <c r="T112" s="4">
        <f>KREN.JK!F112*KREN.JK!J112</f>
        <v>1469700000</v>
      </c>
      <c r="U112" s="4">
        <f>LAMI.JK!F112*LAMI.JK!J112</f>
        <v>0</v>
      </c>
      <c r="V112" s="4">
        <f>LAPD.JK!F112*LAPD.JK!J112</f>
        <v>0</v>
      </c>
      <c r="W112" s="4">
        <f>LCGP.JK!F112*LCGP.JK!J112</f>
        <v>504448000</v>
      </c>
      <c r="X112" s="4">
        <f>LION.JK!F112*LION.JK!J112</f>
        <v>0</v>
      </c>
      <c r="Y112" s="4">
        <f>LMAS.JK!F112*LMAS.JK!J112</f>
        <v>175325000</v>
      </c>
    </row>
    <row r="113" spans="1:25" x14ac:dyDescent="0.2">
      <c r="A113" s="16">
        <f>'Portfolio Selection'!A113</f>
        <v>40738</v>
      </c>
      <c r="B113" s="4">
        <f>'^JKSE'!F113*'^JKSE'!J113</f>
        <v>30501993200000</v>
      </c>
      <c r="C113" s="4">
        <f>AALI.JK!F113*AALI.JK!J113</f>
        <v>35944200000</v>
      </c>
      <c r="D113" s="4">
        <f>ABDA.JK!F113*ABDA.JK!J113</f>
        <v>150500000</v>
      </c>
      <c r="E113" s="4">
        <f>ACES.JK!F113*ACES.JK!J113</f>
        <v>18900000</v>
      </c>
      <c r="F113" s="4">
        <f>ADES.JK!F113*ADES.JK!J113</f>
        <v>167610000</v>
      </c>
      <c r="G113" s="4">
        <f>ADHI.JK!F113*ADHI.JK!J113</f>
        <v>1031190000</v>
      </c>
      <c r="H113" s="4">
        <f>ADMF.JK!F113*ADMF.JK!J113</f>
        <v>273000000</v>
      </c>
      <c r="I113" s="4">
        <f>ADMG.JK!F113*ADMG.JK!J113</f>
        <v>1798195000</v>
      </c>
      <c r="J113" s="4">
        <f>AGRO.JK!F113*AGRO.JK!J113</f>
        <v>871906000</v>
      </c>
      <c r="K113" s="4">
        <f>AHAP.JK!F113*AHAP.JK!J113</f>
        <v>5921000</v>
      </c>
      <c r="L113" s="4">
        <f>AIMS.JK!F113*AIMS.JK!J113</f>
        <v>41540000</v>
      </c>
      <c r="M113" s="4">
        <f>AISA.JK!F113*AISA.JK!J113</f>
        <v>1149995000</v>
      </c>
      <c r="N113" s="4">
        <f>AKKU.JK!F113*AKKU.JK!J113</f>
        <v>18090000</v>
      </c>
      <c r="O113" s="4">
        <f>AKPI.JK!F113*AKPI.JK!J113</f>
        <v>0</v>
      </c>
      <c r="P113" s="4">
        <f>KLBF.JK!F113*KLBF.JK!J113</f>
        <v>303113200000</v>
      </c>
      <c r="Q113" s="4">
        <f>KOIN.JK!F113*KOIN.JK!J113</f>
        <v>351625000</v>
      </c>
      <c r="R113" s="4">
        <f>KONI.JK!F113*KONI.JK!J113</f>
        <v>0</v>
      </c>
      <c r="S113" s="4">
        <f>KPIG.JK!F113*KPIG.JK!J113</f>
        <v>8680000</v>
      </c>
      <c r="T113" s="4">
        <f>KREN.JK!F113*KREN.JK!J113</f>
        <v>751060000</v>
      </c>
      <c r="U113" s="4">
        <f>LAMI.JK!F113*LAMI.JK!J113</f>
        <v>0</v>
      </c>
      <c r="V113" s="4">
        <f>LAPD.JK!F113*LAPD.JK!J113</f>
        <v>2102958000</v>
      </c>
      <c r="W113" s="4">
        <f>LCGP.JK!F113*LCGP.JK!J113</f>
        <v>278495500</v>
      </c>
      <c r="X113" s="4">
        <f>LION.JK!F113*LION.JK!J113</f>
        <v>0</v>
      </c>
      <c r="Y113" s="4">
        <f>LMAS.JK!F113*LMAS.JK!J113</f>
        <v>45025000</v>
      </c>
    </row>
    <row r="114" spans="1:25" x14ac:dyDescent="0.2">
      <c r="A114" s="16">
        <f>'Portfolio Selection'!A114</f>
        <v>40737</v>
      </c>
      <c r="B114" s="4">
        <f>'^JKSE'!F114*'^JKSE'!J114</f>
        <v>23168488800000</v>
      </c>
      <c r="C114" s="4">
        <f>AALI.JK!F114*AALI.JK!J114</f>
        <v>50080800000</v>
      </c>
      <c r="D114" s="4">
        <f>ABDA.JK!F114*ABDA.JK!J114</f>
        <v>39050000</v>
      </c>
      <c r="E114" s="4">
        <f>ACES.JK!F114*ACES.JK!J114</f>
        <v>22500000</v>
      </c>
      <c r="F114" s="4">
        <f>ADES.JK!F114*ADES.JK!J114</f>
        <v>276675000</v>
      </c>
      <c r="G114" s="4">
        <f>ADHI.JK!F114*ADHI.JK!J114</f>
        <v>3155250000</v>
      </c>
      <c r="H114" s="4">
        <f>ADMF.JK!F114*ADMF.JK!J114</f>
        <v>246600000</v>
      </c>
      <c r="I114" s="4">
        <f>ADMG.JK!F114*ADMG.JK!J114</f>
        <v>3271420000</v>
      </c>
      <c r="J114" s="4">
        <f>AGRO.JK!F114*AGRO.JK!J114</f>
        <v>689080000</v>
      </c>
      <c r="K114" s="4">
        <f>AHAP.JK!F114*AHAP.JK!J114</f>
        <v>20832000</v>
      </c>
      <c r="L114" s="4">
        <f>AIMS.JK!F114*AIMS.JK!J114</f>
        <v>3100000</v>
      </c>
      <c r="M114" s="4">
        <f>AISA.JK!F114*AISA.JK!J114</f>
        <v>1260090000</v>
      </c>
      <c r="N114" s="4">
        <f>AKKU.JK!F114*AKKU.JK!J114</f>
        <v>17600000</v>
      </c>
      <c r="O114" s="4">
        <f>AKPI.JK!F114*AKPI.JK!J114</f>
        <v>0</v>
      </c>
      <c r="P114" s="4">
        <f>KLBF.JK!F114*KLBF.JK!J114</f>
        <v>163724225000</v>
      </c>
      <c r="Q114" s="4">
        <f>KOIN.JK!F114*KOIN.JK!J114</f>
        <v>7250000</v>
      </c>
      <c r="R114" s="4">
        <f>KONI.JK!F114*KONI.JK!J114</f>
        <v>0</v>
      </c>
      <c r="S114" s="4">
        <f>KPIG.JK!F114*KPIG.JK!J114</f>
        <v>40015000</v>
      </c>
      <c r="T114" s="4">
        <f>KREN.JK!F114*KREN.JK!J114</f>
        <v>933450000</v>
      </c>
      <c r="U114" s="4">
        <f>LAMI.JK!F114*LAMI.JK!J114</f>
        <v>0</v>
      </c>
      <c r="V114" s="4">
        <f>LAPD.JK!F114*LAPD.JK!J114</f>
        <v>1272075500</v>
      </c>
      <c r="W114" s="4">
        <f>LCGP.JK!F114*LCGP.JK!J114</f>
        <v>1023165000</v>
      </c>
      <c r="X114" s="4">
        <f>LION.JK!F114*LION.JK!J114</f>
        <v>0</v>
      </c>
      <c r="Y114" s="4">
        <f>LMAS.JK!F114*LMAS.JK!J114</f>
        <v>45250000</v>
      </c>
    </row>
    <row r="115" spans="1:25" x14ac:dyDescent="0.2">
      <c r="A115" s="16">
        <f>'Portfolio Selection'!A115</f>
        <v>40736</v>
      </c>
      <c r="B115" s="4">
        <f>'^JKSE'!F115*'^JKSE'!J115</f>
        <v>32921763600000</v>
      </c>
      <c r="C115" s="4">
        <f>AALI.JK!F115*AALI.JK!J115</f>
        <v>61154450000</v>
      </c>
      <c r="D115" s="4">
        <f>ABDA.JK!F115*ABDA.JK!J115</f>
        <v>8160000</v>
      </c>
      <c r="E115" s="4">
        <f>ACES.JK!F115*ACES.JK!J115</f>
        <v>240000000</v>
      </c>
      <c r="F115" s="4">
        <f>ADES.JK!F115*ADES.JK!J115</f>
        <v>134235000</v>
      </c>
      <c r="G115" s="4">
        <f>ADHI.JK!F115*ADHI.JK!J115</f>
        <v>2719125000</v>
      </c>
      <c r="H115" s="4">
        <f>ADMF.JK!F115*ADMF.JK!J115</f>
        <v>13650000</v>
      </c>
      <c r="I115" s="4">
        <f>ADMG.JK!F115*ADMG.JK!J115</f>
        <v>711750000</v>
      </c>
      <c r="J115" s="4">
        <f>AGRO.JK!F115*AGRO.JK!J115</f>
        <v>674355000</v>
      </c>
      <c r="K115" s="4">
        <f>AHAP.JK!F115*AHAP.JK!J115</f>
        <v>187000</v>
      </c>
      <c r="L115" s="4">
        <f>AIMS.JK!F115*AIMS.JK!J115</f>
        <v>3535000</v>
      </c>
      <c r="M115" s="4">
        <f>AISA.JK!F115*AISA.JK!J115</f>
        <v>1181700000</v>
      </c>
      <c r="N115" s="4">
        <f>AKKU.JK!F115*AKKU.JK!J115</f>
        <v>8374000</v>
      </c>
      <c r="O115" s="4">
        <f>AKPI.JK!F115*AKPI.JK!J115</f>
        <v>0</v>
      </c>
      <c r="P115" s="4">
        <f>KLBF.JK!F115*KLBF.JK!J115</f>
        <v>59605987500</v>
      </c>
      <c r="Q115" s="4">
        <f>KOIN.JK!F115*KOIN.JK!J115</f>
        <v>435000</v>
      </c>
      <c r="R115" s="4">
        <f>KONI.JK!F115*KONI.JK!J115</f>
        <v>0</v>
      </c>
      <c r="S115" s="4">
        <f>KPIG.JK!F115*KPIG.JK!J115</f>
        <v>1855000</v>
      </c>
      <c r="T115" s="4">
        <f>KREN.JK!F115*KREN.JK!J115</f>
        <v>1733390000</v>
      </c>
      <c r="U115" s="4">
        <f>LAMI.JK!F115*LAMI.JK!J115</f>
        <v>5500000</v>
      </c>
      <c r="V115" s="4">
        <f>LAPD.JK!F115*LAPD.JK!J115</f>
        <v>1986950000</v>
      </c>
      <c r="W115" s="4">
        <f>LCGP.JK!F115*LCGP.JK!J115</f>
        <v>415552000</v>
      </c>
      <c r="X115" s="4">
        <f>LION.JK!F115*LION.JK!J115</f>
        <v>0</v>
      </c>
      <c r="Y115" s="4">
        <f>LMAS.JK!F115*LMAS.JK!J115</f>
        <v>34825000</v>
      </c>
    </row>
    <row r="116" spans="1:25" x14ac:dyDescent="0.2">
      <c r="A116" s="16">
        <f>'Portfolio Selection'!A116</f>
        <v>40735</v>
      </c>
      <c r="B116" s="4">
        <f>'^JKSE'!F116*'^JKSE'!J116</f>
        <v>29527410100000</v>
      </c>
      <c r="C116" s="4">
        <f>AALI.JK!F116*AALI.JK!J116</f>
        <v>19849000000</v>
      </c>
      <c r="D116" s="4">
        <f>ABDA.JK!F116*ABDA.JK!J116</f>
        <v>0</v>
      </c>
      <c r="E116" s="4">
        <f>ACES.JK!F116*ACES.JK!J116</f>
        <v>1839825000</v>
      </c>
      <c r="F116" s="4">
        <f>ADES.JK!F116*ADES.JK!J116</f>
        <v>318000000</v>
      </c>
      <c r="G116" s="4">
        <f>ADHI.JK!F116*ADHI.JK!J116</f>
        <v>918375000</v>
      </c>
      <c r="H116" s="4">
        <f>ADMF.JK!F116*ADMF.JK!J116</f>
        <v>35000000</v>
      </c>
      <c r="I116" s="4">
        <f>ADMG.JK!F116*ADMG.JK!J116</f>
        <v>1345040000</v>
      </c>
      <c r="J116" s="4">
        <f>AGRO.JK!F116*AGRO.JK!J116</f>
        <v>623280000</v>
      </c>
      <c r="K116" s="4">
        <f>AHAP.JK!F116*AHAP.JK!J116</f>
        <v>495000</v>
      </c>
      <c r="L116" s="4">
        <f>AIMS.JK!F116*AIMS.JK!J116</f>
        <v>0</v>
      </c>
      <c r="M116" s="4">
        <f>AISA.JK!F116*AISA.JK!J116</f>
        <v>830680000</v>
      </c>
      <c r="N116" s="4">
        <f>AKKU.JK!F116*AKKU.JK!J116</f>
        <v>0</v>
      </c>
      <c r="O116" s="4">
        <f>AKPI.JK!F116*AKPI.JK!J116</f>
        <v>0</v>
      </c>
      <c r="P116" s="4">
        <f>KLBF.JK!F116*KLBF.JK!J116</f>
        <v>23112375000</v>
      </c>
      <c r="Q116" s="4">
        <f>KOIN.JK!F116*KOIN.JK!J116</f>
        <v>0</v>
      </c>
      <c r="R116" s="4">
        <f>KONI.JK!F116*KONI.JK!J116</f>
        <v>1890000</v>
      </c>
      <c r="S116" s="4">
        <f>KPIG.JK!F116*KPIG.JK!J116</f>
        <v>0</v>
      </c>
      <c r="T116" s="4">
        <f>KREN.JK!F116*KREN.JK!J116</f>
        <v>1479360000</v>
      </c>
      <c r="U116" s="4">
        <f>LAMI.JK!F116*LAMI.JK!J116</f>
        <v>0</v>
      </c>
      <c r="V116" s="4">
        <f>LAPD.JK!F116*LAPD.JK!J116</f>
        <v>1512819000</v>
      </c>
      <c r="W116" s="4">
        <f>LCGP.JK!F116*LCGP.JK!J116</f>
        <v>2228662000</v>
      </c>
      <c r="X116" s="4">
        <f>LION.JK!F116*LION.JK!J116</f>
        <v>0</v>
      </c>
      <c r="Y116" s="4">
        <f>LMAS.JK!F116*LMAS.JK!J116</f>
        <v>75275000</v>
      </c>
    </row>
    <row r="117" spans="1:25" x14ac:dyDescent="0.2">
      <c r="A117" s="16">
        <f>'Portfolio Selection'!A117</f>
        <v>40732</v>
      </c>
      <c r="B117" s="4">
        <f>'^JKSE'!F117*'^JKSE'!J117</f>
        <v>33671032900000</v>
      </c>
      <c r="C117" s="4">
        <f>AALI.JK!F117*AALI.JK!J117</f>
        <v>81988850000</v>
      </c>
      <c r="D117" s="4">
        <f>ABDA.JK!F117*ABDA.JK!J117</f>
        <v>20235000</v>
      </c>
      <c r="E117" s="4">
        <f>ACES.JK!F117*ACES.JK!J117</f>
        <v>107769000000</v>
      </c>
      <c r="F117" s="4">
        <f>ADES.JK!F117*ADES.JK!J117</f>
        <v>105000000</v>
      </c>
      <c r="G117" s="4">
        <f>ADHI.JK!F117*ADHI.JK!J117</f>
        <v>2301660000</v>
      </c>
      <c r="H117" s="4">
        <f>ADMF.JK!F117*ADMF.JK!J117</f>
        <v>609000000</v>
      </c>
      <c r="I117" s="4">
        <f>ADMG.JK!F117*ADMG.JK!J117</f>
        <v>1751750000</v>
      </c>
      <c r="J117" s="4">
        <f>AGRO.JK!F117*AGRO.JK!J117</f>
        <v>704508000</v>
      </c>
      <c r="K117" s="4">
        <f>AHAP.JK!F117*AHAP.JK!J117</f>
        <v>0</v>
      </c>
      <c r="L117" s="4">
        <f>AIMS.JK!F117*AIMS.JK!J117</f>
        <v>0</v>
      </c>
      <c r="M117" s="4">
        <f>AISA.JK!F117*AISA.JK!J117</f>
        <v>2952360000</v>
      </c>
      <c r="N117" s="4">
        <f>AKKU.JK!F117*AKKU.JK!J117</f>
        <v>21525000</v>
      </c>
      <c r="O117" s="4">
        <f>AKPI.JK!F117*AKPI.JK!J117</f>
        <v>0</v>
      </c>
      <c r="P117" s="4">
        <f>KLBF.JK!F117*KLBF.JK!J117</f>
        <v>46999937500</v>
      </c>
      <c r="Q117" s="4">
        <f>KOIN.JK!F117*KOIN.JK!J117</f>
        <v>0</v>
      </c>
      <c r="R117" s="4">
        <f>KONI.JK!F117*KONI.JK!J117</f>
        <v>0</v>
      </c>
      <c r="S117" s="4">
        <f>KPIG.JK!F117*KPIG.JK!J117</f>
        <v>0</v>
      </c>
      <c r="T117" s="4">
        <f>KREN.JK!F117*KREN.JK!J117</f>
        <v>880215000</v>
      </c>
      <c r="U117" s="4">
        <f>LAMI.JK!F117*LAMI.JK!J117</f>
        <v>10605000</v>
      </c>
      <c r="V117" s="4">
        <f>LAPD.JK!F117*LAPD.JK!J117</f>
        <v>351780000</v>
      </c>
      <c r="W117" s="4">
        <f>LCGP.JK!F117*LCGP.JK!J117</f>
        <v>1729769000</v>
      </c>
      <c r="X117" s="4">
        <f>LION.JK!F117*LION.JK!J117</f>
        <v>0</v>
      </c>
      <c r="Y117" s="4">
        <f>LMAS.JK!F117*LMAS.JK!J117</f>
        <v>65975000</v>
      </c>
    </row>
    <row r="118" spans="1:25" x14ac:dyDescent="0.2">
      <c r="A118" s="16">
        <f>'Portfolio Selection'!A118</f>
        <v>40731</v>
      </c>
      <c r="B118" s="4">
        <f>'^JKSE'!F118*'^JKSE'!J118</f>
        <v>27024764200000</v>
      </c>
      <c r="C118" s="4">
        <f>AALI.JK!F118*AALI.JK!J118</f>
        <v>34914000000</v>
      </c>
      <c r="D118" s="4">
        <f>ABDA.JK!F118*ABDA.JK!J118</f>
        <v>24850000</v>
      </c>
      <c r="E118" s="4">
        <f>ACES.JK!F118*ACES.JK!J118</f>
        <v>0</v>
      </c>
      <c r="F118" s="4">
        <f>ADES.JK!F118*ADES.JK!J118</f>
        <v>134190000</v>
      </c>
      <c r="G118" s="4">
        <f>ADHI.JK!F118*ADHI.JK!J118</f>
        <v>2122680000</v>
      </c>
      <c r="H118" s="4">
        <f>ADMF.JK!F118*ADMF.JK!J118</f>
        <v>143850000</v>
      </c>
      <c r="I118" s="4">
        <f>ADMG.JK!F118*ADMG.JK!J118</f>
        <v>768950000</v>
      </c>
      <c r="J118" s="4">
        <f>AGRO.JK!F118*AGRO.JK!J118</f>
        <v>772464000</v>
      </c>
      <c r="K118" s="4">
        <f>AHAP.JK!F118*AHAP.JK!J118</f>
        <v>0</v>
      </c>
      <c r="L118" s="4">
        <f>AIMS.JK!F118*AIMS.JK!J118</f>
        <v>0</v>
      </c>
      <c r="M118" s="4">
        <f>AISA.JK!F118*AISA.JK!J118</f>
        <v>972360000</v>
      </c>
      <c r="N118" s="4">
        <f>AKKU.JK!F118*AKKU.JK!J118</f>
        <v>512500</v>
      </c>
      <c r="O118" s="4">
        <f>AKPI.JK!F118*AKPI.JK!J118</f>
        <v>0</v>
      </c>
      <c r="P118" s="4">
        <f>KLBF.JK!F118*KLBF.JK!J118</f>
        <v>36211937500</v>
      </c>
      <c r="Q118" s="4">
        <f>KOIN.JK!F118*KOIN.JK!J118</f>
        <v>64525000</v>
      </c>
      <c r="R118" s="4">
        <f>KONI.JK!F118*KONI.JK!J118</f>
        <v>0</v>
      </c>
      <c r="S118" s="4">
        <f>KPIG.JK!F118*KPIG.JK!J118</f>
        <v>31080000</v>
      </c>
      <c r="T118" s="4">
        <f>KREN.JK!F118*KREN.JK!J118</f>
        <v>1347340000</v>
      </c>
      <c r="U118" s="4">
        <f>LAMI.JK!F118*LAMI.JK!J118</f>
        <v>0</v>
      </c>
      <c r="V118" s="4">
        <f>LAPD.JK!F118*LAPD.JK!J118</f>
        <v>1035604000</v>
      </c>
      <c r="W118" s="4">
        <f>LCGP.JK!F118*LCGP.JK!J118</f>
        <v>550507000</v>
      </c>
      <c r="X118" s="4">
        <f>LION.JK!F118*LION.JK!J118</f>
        <v>0</v>
      </c>
      <c r="Y118" s="4">
        <f>LMAS.JK!F118*LMAS.JK!J118</f>
        <v>9250000</v>
      </c>
    </row>
    <row r="119" spans="1:25" x14ac:dyDescent="0.2">
      <c r="A119" s="16">
        <f>'Portfolio Selection'!A119</f>
        <v>40730</v>
      </c>
      <c r="B119" s="4">
        <f>'^JKSE'!F119*'^JKSE'!J119</f>
        <v>27675436800000</v>
      </c>
      <c r="C119" s="4">
        <f>AALI.JK!F119*AALI.JK!J119</f>
        <v>74000850000</v>
      </c>
      <c r="D119" s="4">
        <f>ABDA.JK!F119*ABDA.JK!J119</f>
        <v>16200000</v>
      </c>
      <c r="E119" s="4">
        <f>ACES.JK!F119*ACES.JK!J119</f>
        <v>528000000</v>
      </c>
      <c r="F119" s="4">
        <f>ADES.JK!F119*ADES.JK!J119</f>
        <v>426300000</v>
      </c>
      <c r="G119" s="4">
        <f>ADHI.JK!F119*ADHI.JK!J119</f>
        <v>1375600000</v>
      </c>
      <c r="H119" s="4">
        <f>ADMF.JK!F119*ADMF.JK!J119</f>
        <v>537075000</v>
      </c>
      <c r="I119" s="4">
        <f>ADMG.JK!F119*ADMG.JK!J119</f>
        <v>1102485000</v>
      </c>
      <c r="J119" s="4">
        <f>AGRO.JK!F119*AGRO.JK!J119</f>
        <v>685110000</v>
      </c>
      <c r="K119" s="4">
        <f>AHAP.JK!F119*AHAP.JK!J119</f>
        <v>0</v>
      </c>
      <c r="L119" s="4">
        <f>AIMS.JK!F119*AIMS.JK!J119</f>
        <v>1550000</v>
      </c>
      <c r="M119" s="4">
        <f>AISA.JK!F119*AISA.JK!J119</f>
        <v>1371670000</v>
      </c>
      <c r="N119" s="4">
        <f>AKKU.JK!F119*AKKU.JK!J119</f>
        <v>382830000</v>
      </c>
      <c r="O119" s="4">
        <f>AKPI.JK!F119*AKPI.JK!J119</f>
        <v>0</v>
      </c>
      <c r="P119" s="4">
        <f>KLBF.JK!F119*KLBF.JK!J119</f>
        <v>34390375000</v>
      </c>
      <c r="Q119" s="4">
        <f>KOIN.JK!F119*KOIN.JK!J119</f>
        <v>0</v>
      </c>
      <c r="R119" s="4">
        <f>KONI.JK!F119*KONI.JK!J119</f>
        <v>0</v>
      </c>
      <c r="S119" s="4">
        <f>KPIG.JK!F119*KPIG.JK!J119</f>
        <v>11400000</v>
      </c>
      <c r="T119" s="4">
        <f>KREN.JK!F119*KREN.JK!J119</f>
        <v>996660000</v>
      </c>
      <c r="U119" s="4">
        <f>LAMI.JK!F119*LAMI.JK!J119</f>
        <v>0</v>
      </c>
      <c r="V119" s="4">
        <f>LAPD.JK!F119*LAPD.JK!J119</f>
        <v>837885000</v>
      </c>
      <c r="W119" s="4">
        <f>LCGP.JK!F119*LCGP.JK!J119</f>
        <v>996210000</v>
      </c>
      <c r="X119" s="4">
        <f>LION.JK!F119*LION.JK!J119</f>
        <v>0</v>
      </c>
      <c r="Y119" s="4">
        <f>LMAS.JK!F119*LMAS.JK!J119</f>
        <v>500000</v>
      </c>
    </row>
    <row r="120" spans="1:25" x14ac:dyDescent="0.2">
      <c r="A120" s="16">
        <f>'Portfolio Selection'!A120</f>
        <v>40729</v>
      </c>
      <c r="B120" s="4">
        <f>'^JKSE'!F120*'^JKSE'!J120</f>
        <v>29784146700000</v>
      </c>
      <c r="C120" s="4">
        <f>AALI.JK!F120*AALI.JK!J120</f>
        <v>28957875000</v>
      </c>
      <c r="D120" s="4">
        <f>ABDA.JK!F120*ABDA.JK!J120</f>
        <v>1565790000</v>
      </c>
      <c r="E120" s="4">
        <f>ACES.JK!F120*ACES.JK!J120</f>
        <v>0</v>
      </c>
      <c r="F120" s="4">
        <f>ADES.JK!F120*ADES.JK!J120</f>
        <v>157215000</v>
      </c>
      <c r="G120" s="4">
        <f>ADHI.JK!F120*ADHI.JK!J120</f>
        <v>1482250000</v>
      </c>
      <c r="H120" s="4">
        <f>ADMF.JK!F120*ADMF.JK!J120</f>
        <v>7000000</v>
      </c>
      <c r="I120" s="4">
        <f>ADMG.JK!F120*ADMG.JK!J120</f>
        <v>441000000</v>
      </c>
      <c r="J120" s="4">
        <f>AGRO.JK!F120*AGRO.JK!J120</f>
        <v>608190000</v>
      </c>
      <c r="K120" s="4">
        <f>AHAP.JK!F120*AHAP.JK!J120</f>
        <v>2535000</v>
      </c>
      <c r="L120" s="4">
        <f>AIMS.JK!F120*AIMS.JK!J120</f>
        <v>310000</v>
      </c>
      <c r="M120" s="4">
        <f>AISA.JK!F120*AISA.JK!J120</f>
        <v>2716185000</v>
      </c>
      <c r="N120" s="4">
        <f>AKKU.JK!F120*AKKU.JK!J120</f>
        <v>1575000</v>
      </c>
      <c r="O120" s="4">
        <f>AKPI.JK!F120*AKPI.JK!J120</f>
        <v>0</v>
      </c>
      <c r="P120" s="4">
        <f>KLBF.JK!F120*KLBF.JK!J120</f>
        <v>26982687500</v>
      </c>
      <c r="Q120" s="4">
        <f>KOIN.JK!F120*KOIN.JK!J120</f>
        <v>142500</v>
      </c>
      <c r="R120" s="4">
        <f>KONI.JK!F120*KONI.JK!J120</f>
        <v>0</v>
      </c>
      <c r="S120" s="4">
        <f>KPIG.JK!F120*KPIG.JK!J120</f>
        <v>0</v>
      </c>
      <c r="T120" s="4">
        <f>KREN.JK!F120*KREN.JK!J120</f>
        <v>1219290000</v>
      </c>
      <c r="U120" s="4">
        <f>LAMI.JK!F120*LAMI.JK!J120</f>
        <v>0</v>
      </c>
      <c r="V120" s="4">
        <f>LAPD.JK!F120*LAPD.JK!J120</f>
        <v>833154000</v>
      </c>
      <c r="W120" s="4">
        <f>LCGP.JK!F120*LCGP.JK!J120</f>
        <v>272340000</v>
      </c>
      <c r="X120" s="4">
        <f>LION.JK!F120*LION.JK!J120</f>
        <v>0</v>
      </c>
      <c r="Y120" s="4">
        <f>LMAS.JK!F120*LMAS.JK!J120</f>
        <v>106150000</v>
      </c>
    </row>
    <row r="121" spans="1:25" x14ac:dyDescent="0.2">
      <c r="A121" s="16">
        <f>'Portfolio Selection'!A121</f>
        <v>40728</v>
      </c>
      <c r="B121" s="4">
        <f>'^JKSE'!F121*'^JKSE'!J121</f>
        <v>14825700000000</v>
      </c>
      <c r="C121" s="4">
        <f>AALI.JK!F121*AALI.JK!J121</f>
        <v>13444100000</v>
      </c>
      <c r="D121" s="4">
        <f>ABDA.JK!F121*ABDA.JK!J121</f>
        <v>4160000</v>
      </c>
      <c r="E121" s="4">
        <f>ACES.JK!F121*ACES.JK!J121</f>
        <v>75000000</v>
      </c>
      <c r="F121" s="4">
        <f>ADES.JK!F121*ADES.JK!J121</f>
        <v>76300000</v>
      </c>
      <c r="G121" s="4">
        <f>ADHI.JK!F121*ADHI.JK!J121</f>
        <v>601425000</v>
      </c>
      <c r="H121" s="4">
        <f>ADMF.JK!F121*ADMF.JK!J121</f>
        <v>266175000</v>
      </c>
      <c r="I121" s="4">
        <f>ADMG.JK!F121*ADMG.JK!J121</f>
        <v>255300000</v>
      </c>
      <c r="J121" s="4">
        <f>AGRO.JK!F121*AGRO.JK!J121</f>
        <v>514714000</v>
      </c>
      <c r="K121" s="4">
        <f>AHAP.JK!F121*AHAP.JK!J121</f>
        <v>0</v>
      </c>
      <c r="L121" s="4">
        <f>AIMS.JK!F121*AIMS.JK!J121</f>
        <v>0</v>
      </c>
      <c r="M121" s="4">
        <f>AISA.JK!F121*AISA.JK!J121</f>
        <v>953700000</v>
      </c>
      <c r="N121" s="4">
        <f>AKKU.JK!F121*AKKU.JK!J121</f>
        <v>0</v>
      </c>
      <c r="O121" s="4">
        <f>AKPI.JK!F121*AKPI.JK!J121</f>
        <v>0</v>
      </c>
      <c r="P121" s="4">
        <f>KLBF.JK!F121*KLBF.JK!J121</f>
        <v>17594362500</v>
      </c>
      <c r="Q121" s="4">
        <f>KOIN.JK!F121*KOIN.JK!J121</f>
        <v>0</v>
      </c>
      <c r="R121" s="4">
        <f>KONI.JK!F121*KONI.JK!J121</f>
        <v>0</v>
      </c>
      <c r="S121" s="4">
        <f>KPIG.JK!F121*KPIG.JK!J121</f>
        <v>285000</v>
      </c>
      <c r="T121" s="4">
        <f>KREN.JK!F121*KREN.JK!J121</f>
        <v>881600000</v>
      </c>
      <c r="U121" s="4">
        <f>LAMI.JK!F121*LAMI.JK!J121</f>
        <v>0</v>
      </c>
      <c r="V121" s="4">
        <f>LAPD.JK!F121*LAPD.JK!J121</f>
        <v>2862507000</v>
      </c>
      <c r="W121" s="4">
        <f>LCGP.JK!F121*LCGP.JK!J121</f>
        <v>870903000</v>
      </c>
      <c r="X121" s="4">
        <f>LION.JK!F121*LION.JK!J121</f>
        <v>0</v>
      </c>
      <c r="Y121" s="4">
        <f>LMAS.JK!F121*LMAS.JK!J121</f>
        <v>2456450000</v>
      </c>
    </row>
    <row r="122" spans="1:25" x14ac:dyDescent="0.2">
      <c r="A122" s="16">
        <f>'Portfolio Selection'!A122</f>
        <v>40725</v>
      </c>
      <c r="B122" s="4">
        <f>'^JKSE'!F122*'^JKSE'!J122</f>
        <v>10760254000000</v>
      </c>
      <c r="C122" s="4">
        <f>AALI.JK!F122*AALI.JK!J122</f>
        <v>26981625000</v>
      </c>
      <c r="D122" s="4">
        <f>ABDA.JK!F122*ABDA.JK!J122</f>
        <v>16250000</v>
      </c>
      <c r="E122" s="4">
        <f>ACES.JK!F122*ACES.JK!J122</f>
        <v>0</v>
      </c>
      <c r="F122" s="4">
        <f>ADES.JK!F122*ADES.JK!J122</f>
        <v>187690000</v>
      </c>
      <c r="G122" s="4">
        <f>ADHI.JK!F122*ADHI.JK!J122</f>
        <v>499380000</v>
      </c>
      <c r="H122" s="4">
        <f>ADMF.JK!F122*ADMF.JK!J122</f>
        <v>108000000</v>
      </c>
      <c r="I122" s="4">
        <f>ADMG.JK!F122*ADMG.JK!J122</f>
        <v>618910000</v>
      </c>
      <c r="J122" s="4">
        <f>AGRO.JK!F122*AGRO.JK!J122</f>
        <v>249359500</v>
      </c>
      <c r="K122" s="4">
        <f>AHAP.JK!F122*AHAP.JK!J122</f>
        <v>0</v>
      </c>
      <c r="L122" s="4">
        <f>AIMS.JK!F122*AIMS.JK!J122</f>
        <v>0</v>
      </c>
      <c r="M122" s="4">
        <f>AISA.JK!F122*AISA.JK!J122</f>
        <v>3364350000</v>
      </c>
      <c r="N122" s="4">
        <f>AKKU.JK!F122*AKKU.JK!J122</f>
        <v>10605000</v>
      </c>
      <c r="O122" s="4">
        <f>AKPI.JK!F122*AKPI.JK!J122</f>
        <v>0</v>
      </c>
      <c r="P122" s="4">
        <f>KLBF.JK!F122*KLBF.JK!J122</f>
        <v>32269575000</v>
      </c>
      <c r="Q122" s="4">
        <f>KOIN.JK!F122*KOIN.JK!J122</f>
        <v>420000</v>
      </c>
      <c r="R122" s="4">
        <f>KONI.JK!F122*KONI.JK!J122</f>
        <v>0</v>
      </c>
      <c r="S122" s="4">
        <f>KPIG.JK!F122*KPIG.JK!J122</f>
        <v>19880000</v>
      </c>
      <c r="T122" s="4">
        <f>KREN.JK!F122*KREN.JK!J122</f>
        <v>948000000</v>
      </c>
      <c r="U122" s="4">
        <f>LAMI.JK!F122*LAMI.JK!J122</f>
        <v>14308000</v>
      </c>
      <c r="V122" s="4">
        <f>LAPD.JK!F122*LAPD.JK!J122</f>
        <v>1359030000</v>
      </c>
      <c r="W122" s="4">
        <f>LCGP.JK!F122*LCGP.JK!J122</f>
        <v>2148160000</v>
      </c>
      <c r="X122" s="4">
        <f>LION.JK!F122*LION.JK!J122</f>
        <v>0</v>
      </c>
      <c r="Y122" s="4">
        <f>LMAS.JK!F122*LMAS.JK!J122</f>
        <v>1457675000</v>
      </c>
    </row>
    <row r="123" spans="1:25" x14ac:dyDescent="0.2">
      <c r="A123" s="16">
        <f>'Portfolio Selection'!A123</f>
        <v>40724</v>
      </c>
      <c r="B123" s="4">
        <f>'^JKSE'!F123*'^JKSE'!J123</f>
        <v>14854337400000</v>
      </c>
      <c r="C123" s="4">
        <f>AALI.JK!F123*AALI.JK!J123</f>
        <v>12854500000</v>
      </c>
      <c r="D123" s="4">
        <f>ABDA.JK!F123*ABDA.JK!J123</f>
        <v>1498900000</v>
      </c>
      <c r="E123" s="4">
        <f>ACES.JK!F123*ACES.JK!J123</f>
        <v>2208250000</v>
      </c>
      <c r="F123" s="4">
        <f>ADES.JK!F123*ADES.JK!J123</f>
        <v>200160000</v>
      </c>
      <c r="G123" s="4">
        <f>ADHI.JK!F123*ADHI.JK!J123</f>
        <v>1326400000</v>
      </c>
      <c r="H123" s="4">
        <f>ADMF.JK!F123*ADMF.JK!J123</f>
        <v>184800000</v>
      </c>
      <c r="I123" s="4">
        <f>ADMG.JK!F123*ADMG.JK!J123</f>
        <v>826790000</v>
      </c>
      <c r="J123" s="4">
        <f>AGRO.JK!F123*AGRO.JK!J123</f>
        <v>622173500</v>
      </c>
      <c r="K123" s="4">
        <f>AHAP.JK!F123*AHAP.JK!J123</f>
        <v>0</v>
      </c>
      <c r="L123" s="4">
        <f>AIMS.JK!F123*AIMS.JK!J123</f>
        <v>8912500</v>
      </c>
      <c r="M123" s="4">
        <f>AISA.JK!F123*AISA.JK!J123</f>
        <v>1200540000</v>
      </c>
      <c r="N123" s="4">
        <f>AKKU.JK!F123*AKKU.JK!J123</f>
        <v>30495000</v>
      </c>
      <c r="O123" s="4">
        <f>AKPI.JK!F123*AKPI.JK!J123</f>
        <v>0</v>
      </c>
      <c r="P123" s="4">
        <f>KLBF.JK!F123*KLBF.JK!J123</f>
        <v>34887375000</v>
      </c>
      <c r="Q123" s="4">
        <f>KOIN.JK!F123*KOIN.JK!J123</f>
        <v>3360000</v>
      </c>
      <c r="R123" s="4">
        <f>KONI.JK!F123*KONI.JK!J123</f>
        <v>0</v>
      </c>
      <c r="S123" s="4">
        <f>KPIG.JK!F123*KPIG.JK!J123</f>
        <v>0</v>
      </c>
      <c r="T123" s="4">
        <f>KREN.JK!F123*KREN.JK!J123</f>
        <v>796950000</v>
      </c>
      <c r="U123" s="4">
        <f>LAMI.JK!F123*LAMI.JK!J123</f>
        <v>0</v>
      </c>
      <c r="V123" s="4">
        <f>LAPD.JK!F123*LAPD.JK!J123</f>
        <v>973323000</v>
      </c>
      <c r="W123" s="4">
        <f>LCGP.JK!F123*LCGP.JK!J123</f>
        <v>344433000</v>
      </c>
      <c r="X123" s="4">
        <f>LION.JK!F123*LION.JK!J123</f>
        <v>0</v>
      </c>
      <c r="Y123" s="4">
        <f>LMAS.JK!F123*LMAS.JK!J123</f>
        <v>109925000</v>
      </c>
    </row>
    <row r="124" spans="1:25" x14ac:dyDescent="0.2">
      <c r="A124" s="16">
        <f>'Portfolio Selection'!A124</f>
        <v>40723</v>
      </c>
      <c r="B124" s="4">
        <f>'^JKSE'!F124*'^JKSE'!J124</f>
        <v>14784842200000</v>
      </c>
      <c r="C124" s="4">
        <f>AALI.JK!F124*AALI.JK!J124</f>
        <v>11268450000</v>
      </c>
      <c r="D124" s="4">
        <f>ABDA.JK!F124*ABDA.JK!J124</f>
        <v>72000000</v>
      </c>
      <c r="E124" s="4">
        <f>ACES.JK!F124*ACES.JK!J124</f>
        <v>1201500000</v>
      </c>
      <c r="F124" s="4">
        <f>ADES.JK!F124*ADES.JK!J124</f>
        <v>162400000</v>
      </c>
      <c r="G124" s="4">
        <f>ADHI.JK!F124*ADHI.JK!J124</f>
        <v>914820000</v>
      </c>
      <c r="H124" s="4">
        <f>ADMF.JK!F124*ADMF.JK!J124</f>
        <v>161400000</v>
      </c>
      <c r="I124" s="4">
        <f>ADMG.JK!F124*ADMG.JK!J124</f>
        <v>1092600000</v>
      </c>
      <c r="J124" s="4">
        <f>AGRO.JK!F124*AGRO.JK!J124</f>
        <v>554827000</v>
      </c>
      <c r="K124" s="4">
        <f>AHAP.JK!F124*AHAP.JK!J124</f>
        <v>0</v>
      </c>
      <c r="L124" s="4">
        <f>AIMS.JK!F124*AIMS.JK!J124</f>
        <v>9532500</v>
      </c>
      <c r="M124" s="4">
        <f>AISA.JK!F124*AISA.JK!J124</f>
        <v>938600000</v>
      </c>
      <c r="N124" s="4">
        <f>AKKU.JK!F124*AKKU.JK!J124</f>
        <v>788635000</v>
      </c>
      <c r="O124" s="4">
        <f>AKPI.JK!F124*AKPI.JK!J124</f>
        <v>0</v>
      </c>
      <c r="P124" s="4">
        <f>KLBF.JK!F124*KLBF.JK!J124</f>
        <v>55118812500</v>
      </c>
      <c r="Q124" s="4">
        <f>KOIN.JK!F124*KOIN.JK!J124</f>
        <v>142500</v>
      </c>
      <c r="R124" s="4">
        <f>KONI.JK!F124*KONI.JK!J124</f>
        <v>3400000</v>
      </c>
      <c r="S124" s="4">
        <f>KPIG.JK!F124*KPIG.JK!J124</f>
        <v>0</v>
      </c>
      <c r="T124" s="4">
        <f>KREN.JK!F124*KREN.JK!J124</f>
        <v>837045000</v>
      </c>
      <c r="U124" s="4">
        <f>LAMI.JK!F124*LAMI.JK!J124</f>
        <v>0</v>
      </c>
      <c r="V124" s="4">
        <f>LAPD.JK!F124*LAPD.JK!J124</f>
        <v>912340000</v>
      </c>
      <c r="W124" s="4">
        <f>LCGP.JK!F124*LCGP.JK!J124</f>
        <v>705622000</v>
      </c>
      <c r="X124" s="4">
        <f>LION.JK!F124*LION.JK!J124</f>
        <v>0</v>
      </c>
      <c r="Y124" s="4">
        <f>LMAS.JK!F124*LMAS.JK!J124</f>
        <v>90550000</v>
      </c>
    </row>
    <row r="125" spans="1:25" x14ac:dyDescent="0.2">
      <c r="A125" s="16">
        <f>'Portfolio Selection'!A125</f>
        <v>40722</v>
      </c>
      <c r="B125" s="4">
        <f>'^JKSE'!F125*'^JKSE'!J125</f>
        <v>17695847400000</v>
      </c>
      <c r="C125" s="4">
        <f>AALI.JK!F125*AALI.JK!J125</f>
        <v>4773600000</v>
      </c>
      <c r="D125" s="4">
        <f>ABDA.JK!F125*ABDA.JK!J125</f>
        <v>113920000</v>
      </c>
      <c r="E125" s="4">
        <f>ACES.JK!F125*ACES.JK!J125</f>
        <v>2700000000</v>
      </c>
      <c r="F125" s="4">
        <f>ADES.JK!F125*ADES.JK!J125</f>
        <v>112000000</v>
      </c>
      <c r="G125" s="4">
        <f>ADHI.JK!F125*ADHI.JK!J125</f>
        <v>857150000</v>
      </c>
      <c r="H125" s="4">
        <f>ADMF.JK!F125*ADMF.JK!J125</f>
        <v>47075000</v>
      </c>
      <c r="I125" s="4">
        <f>ADMG.JK!F125*ADMG.JK!J125</f>
        <v>859800000</v>
      </c>
      <c r="J125" s="4">
        <f>AGRO.JK!F125*AGRO.JK!J125</f>
        <v>1018732000</v>
      </c>
      <c r="K125" s="4">
        <f>AHAP.JK!F125*AHAP.JK!J125</f>
        <v>0</v>
      </c>
      <c r="L125" s="4">
        <f>AIMS.JK!F125*AIMS.JK!J125</f>
        <v>0</v>
      </c>
      <c r="M125" s="4">
        <f>AISA.JK!F125*AISA.JK!J125</f>
        <v>1998425000</v>
      </c>
      <c r="N125" s="4">
        <f>AKKU.JK!F125*AKKU.JK!J125</f>
        <v>112750000</v>
      </c>
      <c r="O125" s="4">
        <f>AKPI.JK!F125*AKPI.JK!J125</f>
        <v>0</v>
      </c>
      <c r="P125" s="4">
        <f>KLBF.JK!F125*KLBF.JK!J125</f>
        <v>35564062500</v>
      </c>
      <c r="Q125" s="4">
        <f>KOIN.JK!F125*KOIN.JK!J125</f>
        <v>0</v>
      </c>
      <c r="R125" s="4">
        <f>KONI.JK!F125*KONI.JK!J125</f>
        <v>0</v>
      </c>
      <c r="S125" s="4">
        <f>KPIG.JK!F125*KPIG.JK!J125</f>
        <v>0</v>
      </c>
      <c r="T125" s="4">
        <f>KREN.JK!F125*KREN.JK!J125</f>
        <v>600930000</v>
      </c>
      <c r="U125" s="4">
        <f>LAMI.JK!F125*LAMI.JK!J125</f>
        <v>0</v>
      </c>
      <c r="V125" s="4">
        <f>LAPD.JK!F125*LAPD.JK!J125</f>
        <v>1904903000</v>
      </c>
      <c r="W125" s="4">
        <f>LCGP.JK!F125*LCGP.JK!J125</f>
        <v>210211000</v>
      </c>
      <c r="X125" s="4">
        <f>LION.JK!F125*LION.JK!J125</f>
        <v>0</v>
      </c>
      <c r="Y125" s="4">
        <f>LMAS.JK!F125*LMAS.JK!J125</f>
        <v>62325000</v>
      </c>
    </row>
    <row r="126" spans="1:25" x14ac:dyDescent="0.2">
      <c r="A126" s="16">
        <f>'Portfolio Selection'!A126</f>
        <v>40721</v>
      </c>
      <c r="B126" s="4">
        <f>'^JKSE'!F126*'^JKSE'!J126</f>
        <v>0</v>
      </c>
      <c r="C126" s="4">
        <f>AALI.JK!F126*AALI.JK!J126</f>
        <v>18382950000</v>
      </c>
      <c r="D126" s="4">
        <f>ABDA.JK!F126*ABDA.JK!J126</f>
        <v>119700000</v>
      </c>
      <c r="E126" s="4">
        <f>ACES.JK!F126*ACES.JK!J126</f>
        <v>4425000000</v>
      </c>
      <c r="F126" s="4">
        <f>ADES.JK!F126*ADES.JK!J126</f>
        <v>217000000</v>
      </c>
      <c r="G126" s="4">
        <f>ADHI.JK!F126*ADHI.JK!J126</f>
        <v>3006510000</v>
      </c>
      <c r="H126" s="4">
        <f>ADMF.JK!F126*ADMF.JK!J126</f>
        <v>104000000</v>
      </c>
      <c r="I126" s="4">
        <f>ADMG.JK!F126*ADMG.JK!J126</f>
        <v>620090000</v>
      </c>
      <c r="J126" s="4">
        <f>AGRO.JK!F126*AGRO.JK!J126</f>
        <v>1900921500</v>
      </c>
      <c r="K126" s="4">
        <f>AHAP.JK!F126*AHAP.JK!J126</f>
        <v>0</v>
      </c>
      <c r="L126" s="4">
        <f>AIMS.JK!F126*AIMS.JK!J126</f>
        <v>0</v>
      </c>
      <c r="M126" s="4">
        <f>AISA.JK!F126*AISA.JK!J126</f>
        <v>1890560000</v>
      </c>
      <c r="N126" s="4">
        <f>AKKU.JK!F126*AKKU.JK!J126</f>
        <v>5100000</v>
      </c>
      <c r="O126" s="4">
        <f>AKPI.JK!F126*AKPI.JK!J126</f>
        <v>0</v>
      </c>
      <c r="P126" s="4">
        <f>KLBF.JK!F126*KLBF.JK!J126</f>
        <v>32638300000</v>
      </c>
      <c r="Q126" s="4">
        <f>KOIN.JK!F126*KOIN.JK!J126</f>
        <v>0</v>
      </c>
      <c r="R126" s="4">
        <f>KONI.JK!F126*KONI.JK!J126</f>
        <v>0</v>
      </c>
      <c r="S126" s="4">
        <f>KPIG.JK!F126*KPIG.JK!J126</f>
        <v>0</v>
      </c>
      <c r="T126" s="4">
        <f>KREN.JK!F126*KREN.JK!J126</f>
        <v>502425000</v>
      </c>
      <c r="U126" s="4">
        <f>LAMI.JK!F126*LAMI.JK!J126</f>
        <v>0</v>
      </c>
      <c r="V126" s="4">
        <f>LAPD.JK!F126*LAPD.JK!J126</f>
        <v>821780000</v>
      </c>
      <c r="W126" s="4">
        <f>LCGP.JK!F126*LCGP.JK!J126</f>
        <v>296058000</v>
      </c>
      <c r="X126" s="4">
        <f>LION.JK!F126*LION.JK!J126</f>
        <v>22500000</v>
      </c>
      <c r="Y126" s="4">
        <f>LMAS.JK!F126*LMAS.JK!J126</f>
        <v>80575000</v>
      </c>
    </row>
    <row r="127" spans="1:25" x14ac:dyDescent="0.2">
      <c r="A127" s="16">
        <f>'Portfolio Selection'!A127</f>
        <v>40718</v>
      </c>
      <c r="B127" s="4">
        <f>'^JKSE'!F127*'^JKSE'!J127</f>
        <v>11160824000000</v>
      </c>
      <c r="C127" s="4">
        <f>AALI.JK!F127*AALI.JK!J127</f>
        <v>14628000000</v>
      </c>
      <c r="D127" s="4">
        <f>ABDA.JK!F127*ABDA.JK!J127</f>
        <v>28350000</v>
      </c>
      <c r="E127" s="4">
        <f>ACES.JK!F127*ACES.JK!J127</f>
        <v>3510000000</v>
      </c>
      <c r="F127" s="4">
        <f>ADES.JK!F127*ADES.JK!J127</f>
        <v>86620000</v>
      </c>
      <c r="G127" s="4">
        <f>ADHI.JK!F127*ADHI.JK!J127</f>
        <v>1215600000</v>
      </c>
      <c r="H127" s="4">
        <f>ADMF.JK!F127*ADMF.JK!J127</f>
        <v>204600000</v>
      </c>
      <c r="I127" s="4">
        <f>ADMG.JK!F127*ADMG.JK!J127</f>
        <v>710100000</v>
      </c>
      <c r="J127" s="4">
        <f>AGRO.JK!F127*AGRO.JK!J127</f>
        <v>8719119000</v>
      </c>
      <c r="K127" s="4">
        <f>AHAP.JK!F127*AHAP.JK!J127</f>
        <v>97500</v>
      </c>
      <c r="L127" s="4">
        <f>AIMS.JK!F127*AIMS.JK!J127</f>
        <v>19762500</v>
      </c>
      <c r="M127" s="4">
        <f>AISA.JK!F127*AISA.JK!J127</f>
        <v>904800000</v>
      </c>
      <c r="N127" s="4">
        <f>AKKU.JK!F127*AKKU.JK!J127</f>
        <v>444720000</v>
      </c>
      <c r="O127" s="4">
        <f>AKPI.JK!F127*AKPI.JK!J127</f>
        <v>0</v>
      </c>
      <c r="P127" s="4">
        <f>KLBF.JK!F127*KLBF.JK!J127</f>
        <v>40337400000</v>
      </c>
      <c r="Q127" s="4">
        <f>KOIN.JK!F127*KOIN.JK!J127</f>
        <v>0</v>
      </c>
      <c r="R127" s="4">
        <f>KONI.JK!F127*KONI.JK!J127</f>
        <v>0</v>
      </c>
      <c r="S127" s="4">
        <f>KPIG.JK!F127*KPIG.JK!J127</f>
        <v>0</v>
      </c>
      <c r="T127" s="4">
        <f>KREN.JK!F127*KREN.JK!J127</f>
        <v>1019500000</v>
      </c>
      <c r="U127" s="4">
        <f>LAMI.JK!F127*LAMI.JK!J127</f>
        <v>0</v>
      </c>
      <c r="V127" s="4">
        <f>LAPD.JK!F127*LAPD.JK!J127</f>
        <v>741183500</v>
      </c>
      <c r="W127" s="4">
        <f>LCGP.JK!F127*LCGP.JK!J127</f>
        <v>287127500</v>
      </c>
      <c r="X127" s="4">
        <f>LION.JK!F127*LION.JK!J127</f>
        <v>0</v>
      </c>
      <c r="Y127" s="4">
        <f>LMAS.JK!F127*LMAS.JK!J127</f>
        <v>34525000</v>
      </c>
    </row>
    <row r="128" spans="1:25" x14ac:dyDescent="0.2">
      <c r="A128" s="16">
        <f>'Portfolio Selection'!A128</f>
        <v>40717</v>
      </c>
      <c r="B128" s="4">
        <f>'^JKSE'!F128*'^JKSE'!J128</f>
        <v>18697648500000</v>
      </c>
      <c r="C128" s="4">
        <f>AALI.JK!F128*AALI.JK!J128</f>
        <v>49297925000</v>
      </c>
      <c r="D128" s="4">
        <f>ABDA.JK!F128*ABDA.JK!J128</f>
        <v>24000000</v>
      </c>
      <c r="E128" s="4">
        <f>ACES.JK!F128*ACES.JK!J128</f>
        <v>1245000000</v>
      </c>
      <c r="F128" s="4">
        <f>ADES.JK!F128*ADES.JK!J128</f>
        <v>63240000</v>
      </c>
      <c r="G128" s="4">
        <f>ADHI.JK!F128*ADHI.JK!J128</f>
        <v>1903980000</v>
      </c>
      <c r="H128" s="4">
        <f>ADMF.JK!F128*ADMF.JK!J128</f>
        <v>3419100000</v>
      </c>
      <c r="I128" s="4">
        <f>ADMG.JK!F128*ADMG.JK!J128</f>
        <v>464070000</v>
      </c>
      <c r="J128" s="4">
        <f>AGRO.JK!F128*AGRO.JK!J128</f>
        <v>1139205000</v>
      </c>
      <c r="K128" s="4">
        <f>AHAP.JK!F128*AHAP.JK!J128</f>
        <v>0</v>
      </c>
      <c r="L128" s="4">
        <f>AIMS.JK!F128*AIMS.JK!J128</f>
        <v>15190000</v>
      </c>
      <c r="M128" s="4">
        <f>AISA.JK!F128*AISA.JK!J128</f>
        <v>2949700000</v>
      </c>
      <c r="N128" s="4">
        <f>AKKU.JK!F128*AKKU.JK!J128</f>
        <v>102000000</v>
      </c>
      <c r="O128" s="4">
        <f>AKPI.JK!F128*AKPI.JK!J128</f>
        <v>0</v>
      </c>
      <c r="P128" s="4">
        <f>KLBF.JK!F128*KLBF.JK!J128</f>
        <v>55770200000</v>
      </c>
      <c r="Q128" s="4">
        <f>KOIN.JK!F128*KOIN.JK!J128</f>
        <v>0</v>
      </c>
      <c r="R128" s="4">
        <f>KONI.JK!F128*KONI.JK!J128</f>
        <v>0</v>
      </c>
      <c r="S128" s="4">
        <f>KPIG.JK!F128*KPIG.JK!J128</f>
        <v>2700000</v>
      </c>
      <c r="T128" s="4">
        <f>KREN.JK!F128*KREN.JK!J128</f>
        <v>1332190000</v>
      </c>
      <c r="U128" s="4">
        <f>LAMI.JK!F128*LAMI.JK!J128</f>
        <v>0</v>
      </c>
      <c r="V128" s="4">
        <f>LAPD.JK!F128*LAPD.JK!J128</f>
        <v>1649893500</v>
      </c>
      <c r="W128" s="4">
        <f>LCGP.JK!F128*LCGP.JK!J128</f>
        <v>46550000</v>
      </c>
      <c r="X128" s="4">
        <f>LION.JK!F128*LION.JK!J128</f>
        <v>0</v>
      </c>
      <c r="Y128" s="4">
        <f>LMAS.JK!F128*LMAS.JK!J128</f>
        <v>129425000</v>
      </c>
    </row>
    <row r="129" spans="1:25" x14ac:dyDescent="0.2">
      <c r="A129" s="16">
        <f>'Portfolio Selection'!A129</f>
        <v>40716</v>
      </c>
      <c r="B129" s="4">
        <f>'^JKSE'!F129*'^JKSE'!J129</f>
        <v>27173211300000</v>
      </c>
      <c r="C129" s="4">
        <f>AALI.JK!F129*AALI.JK!J129</f>
        <v>32352125000</v>
      </c>
      <c r="D129" s="4">
        <f>ABDA.JK!F129*ABDA.JK!J129</f>
        <v>154025000</v>
      </c>
      <c r="E129" s="4">
        <f>ACES.JK!F129*ACES.JK!J129</f>
        <v>5116500000</v>
      </c>
      <c r="F129" s="4">
        <f>ADES.JK!F129*ADES.JK!J129</f>
        <v>189750000</v>
      </c>
      <c r="G129" s="4">
        <f>ADHI.JK!F129*ADHI.JK!J129</f>
        <v>2004600000</v>
      </c>
      <c r="H129" s="4">
        <f>ADMF.JK!F129*ADMF.JK!J129</f>
        <v>904200000</v>
      </c>
      <c r="I129" s="4">
        <f>ADMG.JK!F129*ADMG.JK!J129</f>
        <v>554115000</v>
      </c>
      <c r="J129" s="4">
        <f>AGRO.JK!F129*AGRO.JK!J129</f>
        <v>438112500</v>
      </c>
      <c r="K129" s="4">
        <f>AHAP.JK!F129*AHAP.JK!J129</f>
        <v>0</v>
      </c>
      <c r="L129" s="4">
        <f>AIMS.JK!F129*AIMS.JK!J129</f>
        <v>0</v>
      </c>
      <c r="M129" s="4">
        <f>AISA.JK!F129*AISA.JK!J129</f>
        <v>884730000</v>
      </c>
      <c r="N129" s="4">
        <f>AKKU.JK!F129*AKKU.JK!J129</f>
        <v>296200000</v>
      </c>
      <c r="O129" s="4">
        <f>AKPI.JK!F129*AKPI.JK!J129</f>
        <v>0</v>
      </c>
      <c r="P129" s="4">
        <f>KLBF.JK!F129*KLBF.JK!J129</f>
        <v>28535387500</v>
      </c>
      <c r="Q129" s="4">
        <f>KOIN.JK!F129*KOIN.JK!J129</f>
        <v>0</v>
      </c>
      <c r="R129" s="4">
        <f>KONI.JK!F129*KONI.JK!J129</f>
        <v>0</v>
      </c>
      <c r="S129" s="4">
        <f>KPIG.JK!F129*KPIG.JK!J129</f>
        <v>0</v>
      </c>
      <c r="T129" s="4">
        <f>KREN.JK!F129*KREN.JK!J129</f>
        <v>645525000</v>
      </c>
      <c r="U129" s="4">
        <f>LAMI.JK!F129*LAMI.JK!J129</f>
        <v>0</v>
      </c>
      <c r="V129" s="4">
        <f>LAPD.JK!F129*LAPD.JK!J129</f>
        <v>919851000</v>
      </c>
      <c r="W129" s="4">
        <f>LCGP.JK!F129*LCGP.JK!J129</f>
        <v>542225000</v>
      </c>
      <c r="X129" s="4">
        <f>LION.JK!F129*LION.JK!J129</f>
        <v>0</v>
      </c>
      <c r="Y129" s="4">
        <f>LMAS.JK!F129*LMAS.JK!J129</f>
        <v>90050000</v>
      </c>
    </row>
    <row r="130" spans="1:25" x14ac:dyDescent="0.2">
      <c r="A130" s="16">
        <f>'Portfolio Selection'!A130</f>
        <v>40715</v>
      </c>
      <c r="B130" s="4">
        <f>'^JKSE'!F130*'^JKSE'!J130</f>
        <v>15673102200000</v>
      </c>
      <c r="C130" s="4">
        <f>AALI.JK!F130*AALI.JK!J130</f>
        <v>43955450000</v>
      </c>
      <c r="D130" s="4">
        <f>ABDA.JK!F130*ABDA.JK!J130</f>
        <v>289800000</v>
      </c>
      <c r="E130" s="4">
        <f>ACES.JK!F130*ACES.JK!J130</f>
        <v>0</v>
      </c>
      <c r="F130" s="4">
        <f>ADES.JK!F130*ADES.JK!J130</f>
        <v>43155000</v>
      </c>
      <c r="G130" s="4">
        <f>ADHI.JK!F130*ADHI.JK!J130</f>
        <v>1469520000</v>
      </c>
      <c r="H130" s="4">
        <f>ADMF.JK!F130*ADMF.JK!J130</f>
        <v>1105100000</v>
      </c>
      <c r="I130" s="4">
        <f>ADMG.JK!F130*ADMG.JK!J130</f>
        <v>269025000</v>
      </c>
      <c r="J130" s="4">
        <f>AGRO.JK!F130*AGRO.JK!J130</f>
        <v>920542500</v>
      </c>
      <c r="K130" s="4">
        <f>AHAP.JK!F130*AHAP.JK!J130</f>
        <v>0</v>
      </c>
      <c r="L130" s="4">
        <f>AIMS.JK!F130*AIMS.JK!J130</f>
        <v>9300000</v>
      </c>
      <c r="M130" s="4">
        <f>AISA.JK!F130*AISA.JK!J130</f>
        <v>2437460000</v>
      </c>
      <c r="N130" s="4">
        <f>AKKU.JK!F130*AKKU.JK!J130</f>
        <v>109435000</v>
      </c>
      <c r="O130" s="4">
        <f>AKPI.JK!F130*AKPI.JK!J130</f>
        <v>0</v>
      </c>
      <c r="P130" s="4">
        <f>KLBF.JK!F130*KLBF.JK!J130</f>
        <v>23290000000</v>
      </c>
      <c r="Q130" s="4">
        <f>KOIN.JK!F130*KOIN.JK!J130</f>
        <v>34860000</v>
      </c>
      <c r="R130" s="4">
        <f>KONI.JK!F130*KONI.JK!J130</f>
        <v>0</v>
      </c>
      <c r="S130" s="4">
        <f>KPIG.JK!F130*KPIG.JK!J130</f>
        <v>0</v>
      </c>
      <c r="T130" s="4">
        <f>KREN.JK!F130*KREN.JK!J130</f>
        <v>354525000</v>
      </c>
      <c r="U130" s="4">
        <f>LAMI.JK!F130*LAMI.JK!J130</f>
        <v>0</v>
      </c>
      <c r="V130" s="4">
        <f>LAPD.JK!F130*LAPD.JK!J130</f>
        <v>2508732000</v>
      </c>
      <c r="W130" s="4">
        <f>LCGP.JK!F130*LCGP.JK!J130</f>
        <v>355750000</v>
      </c>
      <c r="X130" s="4">
        <f>LION.JK!F130*LION.JK!J130</f>
        <v>34500000</v>
      </c>
      <c r="Y130" s="4">
        <f>LMAS.JK!F130*LMAS.JK!J130</f>
        <v>76175000</v>
      </c>
    </row>
    <row r="131" spans="1:25" x14ac:dyDescent="0.2">
      <c r="A131" s="16">
        <f>'Portfolio Selection'!A131</f>
        <v>40714</v>
      </c>
      <c r="B131" s="4">
        <f>'^JKSE'!F131*'^JKSE'!J131</f>
        <v>13984200000000</v>
      </c>
      <c r="C131" s="4">
        <f>AALI.JK!F131*AALI.JK!J131</f>
        <v>36133000000</v>
      </c>
      <c r="D131" s="4">
        <f>ABDA.JK!F131*ABDA.JK!J131</f>
        <v>15250000</v>
      </c>
      <c r="E131" s="4">
        <f>ACES.JK!F131*ACES.JK!J131</f>
        <v>41697650000</v>
      </c>
      <c r="F131" s="4">
        <f>ADES.JK!F131*ADES.JK!J131</f>
        <v>166050000</v>
      </c>
      <c r="G131" s="4">
        <f>ADHI.JK!F131*ADHI.JK!J131</f>
        <v>4667625000</v>
      </c>
      <c r="H131" s="4">
        <f>ADMF.JK!F131*ADMF.JK!J131</f>
        <v>659200000</v>
      </c>
      <c r="I131" s="4">
        <f>ADMG.JK!F131*ADMG.JK!J131</f>
        <v>231150000</v>
      </c>
      <c r="J131" s="4">
        <f>AGRO.JK!F131*AGRO.JK!J131</f>
        <v>399832000</v>
      </c>
      <c r="K131" s="4">
        <f>AHAP.JK!F131*AHAP.JK!J131</f>
        <v>0</v>
      </c>
      <c r="L131" s="4">
        <f>AIMS.JK!F131*AIMS.JK!J131</f>
        <v>0</v>
      </c>
      <c r="M131" s="4">
        <f>AISA.JK!F131*AISA.JK!J131</f>
        <v>1788800000</v>
      </c>
      <c r="N131" s="4">
        <f>AKKU.JK!F131*AKKU.JK!J131</f>
        <v>6930000</v>
      </c>
      <c r="O131" s="4">
        <f>AKPI.JK!F131*AKPI.JK!J131</f>
        <v>0</v>
      </c>
      <c r="P131" s="4">
        <f>KLBF.JK!F131*KLBF.JK!J131</f>
        <v>34867800000</v>
      </c>
      <c r="Q131" s="4">
        <f>KOIN.JK!F131*KOIN.JK!J131</f>
        <v>10500000</v>
      </c>
      <c r="R131" s="4">
        <f>KONI.JK!F131*KONI.JK!J131</f>
        <v>0</v>
      </c>
      <c r="S131" s="4">
        <f>KPIG.JK!F131*KPIG.JK!J131</f>
        <v>0</v>
      </c>
      <c r="T131" s="4">
        <f>KREN.JK!F131*KREN.JK!J131</f>
        <v>757660000</v>
      </c>
      <c r="U131" s="4">
        <f>LAMI.JK!F131*LAMI.JK!J131</f>
        <v>47595000</v>
      </c>
      <c r="V131" s="4">
        <f>LAPD.JK!F131*LAPD.JK!J131</f>
        <v>2341412000</v>
      </c>
      <c r="W131" s="4">
        <f>LCGP.JK!F131*LCGP.JK!J131</f>
        <v>135725000</v>
      </c>
      <c r="X131" s="4">
        <f>LION.JK!F131*LION.JK!J131</f>
        <v>0</v>
      </c>
      <c r="Y131" s="4">
        <f>LMAS.JK!F131*LMAS.JK!J131</f>
        <v>36850000</v>
      </c>
    </row>
    <row r="132" spans="1:25" x14ac:dyDescent="0.2">
      <c r="A132" s="16">
        <f>'Portfolio Selection'!A132</f>
        <v>40711</v>
      </c>
      <c r="B132" s="4">
        <f>'^JKSE'!F132*'^JKSE'!J132</f>
        <v>14662237200000</v>
      </c>
      <c r="C132" s="4">
        <f>AALI.JK!F132*AALI.JK!J132</f>
        <v>93182300000</v>
      </c>
      <c r="D132" s="4">
        <f>ABDA.JK!F132*ABDA.JK!J132</f>
        <v>0</v>
      </c>
      <c r="E132" s="4">
        <f>ACES.JK!F132*ACES.JK!J132</f>
        <v>7500000</v>
      </c>
      <c r="F132" s="4">
        <f>ADES.JK!F132*ADES.JK!J132</f>
        <v>233800000</v>
      </c>
      <c r="G132" s="4">
        <f>ADHI.JK!F132*ADHI.JK!J132</f>
        <v>23066625000</v>
      </c>
      <c r="H132" s="4">
        <f>ADMF.JK!F132*ADMF.JK!J132</f>
        <v>520000000</v>
      </c>
      <c r="I132" s="4">
        <f>ADMG.JK!F132*ADMG.JK!J132</f>
        <v>858812500</v>
      </c>
      <c r="J132" s="4">
        <f>AGRO.JK!F132*AGRO.JK!J132</f>
        <v>448168500</v>
      </c>
      <c r="K132" s="4">
        <f>AHAP.JK!F132*AHAP.JK!J132</f>
        <v>57228500</v>
      </c>
      <c r="L132" s="4">
        <f>AIMS.JK!F132*AIMS.JK!J132</f>
        <v>0</v>
      </c>
      <c r="M132" s="4">
        <f>AISA.JK!F132*AISA.JK!J132</f>
        <v>2060250000</v>
      </c>
      <c r="N132" s="4">
        <f>AKKU.JK!F132*AKKU.JK!J132</f>
        <v>512652500</v>
      </c>
      <c r="O132" s="4">
        <f>AKPI.JK!F132*AKPI.JK!J132</f>
        <v>0</v>
      </c>
      <c r="P132" s="4">
        <f>KLBF.JK!F132*KLBF.JK!J132</f>
        <v>46323875000</v>
      </c>
      <c r="Q132" s="4">
        <f>KOIN.JK!F132*KOIN.JK!J132</f>
        <v>0</v>
      </c>
      <c r="R132" s="4">
        <f>KONI.JK!F132*KONI.JK!J132</f>
        <v>0</v>
      </c>
      <c r="S132" s="4">
        <f>KPIG.JK!F132*KPIG.JK!J132</f>
        <v>5775000</v>
      </c>
      <c r="T132" s="4">
        <f>KREN.JK!F132*KREN.JK!J132</f>
        <v>472140000</v>
      </c>
      <c r="U132" s="4">
        <f>LAMI.JK!F132*LAMI.JK!J132</f>
        <v>0</v>
      </c>
      <c r="V132" s="4">
        <f>LAPD.JK!F132*LAPD.JK!J132</f>
        <v>1461483000</v>
      </c>
      <c r="W132" s="4">
        <f>LCGP.JK!F132*LCGP.JK!J132</f>
        <v>543325000</v>
      </c>
      <c r="X132" s="4">
        <f>LION.JK!F132*LION.JK!J132</f>
        <v>0</v>
      </c>
      <c r="Y132" s="4">
        <f>LMAS.JK!F132*LMAS.JK!J132</f>
        <v>8899500</v>
      </c>
    </row>
    <row r="133" spans="1:25" x14ac:dyDescent="0.2">
      <c r="A133" s="16">
        <f>'Portfolio Selection'!A133</f>
        <v>40710</v>
      </c>
      <c r="B133" s="4">
        <f>'^JKSE'!F133*'^JKSE'!J133</f>
        <v>18440517100000</v>
      </c>
      <c r="C133" s="4">
        <f>AALI.JK!F133*AALI.JK!J133</f>
        <v>79767800000</v>
      </c>
      <c r="D133" s="4">
        <f>ABDA.JK!F133*ABDA.JK!J133</f>
        <v>12000000</v>
      </c>
      <c r="E133" s="4">
        <f>ACES.JK!F133*ACES.JK!J133</f>
        <v>5437500000</v>
      </c>
      <c r="F133" s="4">
        <f>ADES.JK!F133*ADES.JK!J133</f>
        <v>134655000</v>
      </c>
      <c r="G133" s="4">
        <f>ADHI.JK!F133*ADHI.JK!J133</f>
        <v>3818430000</v>
      </c>
      <c r="H133" s="4">
        <f>ADMF.JK!F133*ADMF.JK!J133</f>
        <v>1296450000</v>
      </c>
      <c r="I133" s="4">
        <f>ADMG.JK!F133*ADMG.JK!J133</f>
        <v>502250000</v>
      </c>
      <c r="J133" s="4">
        <f>AGRO.JK!F133*AGRO.JK!J133</f>
        <v>408870000</v>
      </c>
      <c r="K133" s="4">
        <f>AHAP.JK!F133*AHAP.JK!J133</f>
        <v>199000</v>
      </c>
      <c r="L133" s="4">
        <f>AIMS.JK!F133*AIMS.JK!J133</f>
        <v>0</v>
      </c>
      <c r="M133" s="4">
        <f>AISA.JK!F133*AISA.JK!J133</f>
        <v>3415500000</v>
      </c>
      <c r="N133" s="4">
        <f>AKKU.JK!F133*AKKU.JK!J133</f>
        <v>70380000</v>
      </c>
      <c r="O133" s="4">
        <f>AKPI.JK!F133*AKPI.JK!J133</f>
        <v>0</v>
      </c>
      <c r="P133" s="4">
        <f>KLBF.JK!F133*KLBF.JK!J133</f>
        <v>49770262500</v>
      </c>
      <c r="Q133" s="4">
        <f>KOIN.JK!F133*KOIN.JK!J133</f>
        <v>0</v>
      </c>
      <c r="R133" s="4">
        <f>KONI.JK!F133*KONI.JK!J133</f>
        <v>0</v>
      </c>
      <c r="S133" s="4">
        <f>KPIG.JK!F133*KPIG.JK!J133</f>
        <v>0</v>
      </c>
      <c r="T133" s="4">
        <f>KREN.JK!F133*KREN.JK!J133</f>
        <v>712300000</v>
      </c>
      <c r="U133" s="4">
        <f>LAMI.JK!F133*LAMI.JK!J133</f>
        <v>0</v>
      </c>
      <c r="V133" s="4">
        <f>LAPD.JK!F133*LAPD.JK!J133</f>
        <v>2078428500</v>
      </c>
      <c r="W133" s="4">
        <f>LCGP.JK!F133*LCGP.JK!J133</f>
        <v>170200000</v>
      </c>
      <c r="X133" s="4">
        <f>LION.JK!F133*LION.JK!J133</f>
        <v>0</v>
      </c>
      <c r="Y133" s="4">
        <f>LMAS.JK!F133*LMAS.JK!J133</f>
        <v>32206500</v>
      </c>
    </row>
    <row r="134" spans="1:25" x14ac:dyDescent="0.2">
      <c r="A134" s="16">
        <f>'Portfolio Selection'!A134</f>
        <v>40709</v>
      </c>
      <c r="B134" s="4">
        <f>'^JKSE'!F134*'^JKSE'!J134</f>
        <v>19502445000000</v>
      </c>
      <c r="C134" s="4">
        <f>AALI.JK!F134*AALI.JK!J134</f>
        <v>78001200000</v>
      </c>
      <c r="D134" s="4">
        <f>ABDA.JK!F134*ABDA.JK!J134</f>
        <v>0</v>
      </c>
      <c r="E134" s="4">
        <f>ACES.JK!F134*ACES.JK!J134</f>
        <v>1500000</v>
      </c>
      <c r="F134" s="4">
        <f>ADES.JK!F134*ADES.JK!J134</f>
        <v>44415000</v>
      </c>
      <c r="G134" s="4">
        <f>ADHI.JK!F134*ADHI.JK!J134</f>
        <v>2786245000</v>
      </c>
      <c r="H134" s="4">
        <f>ADMF.JK!F134*ADMF.JK!J134</f>
        <v>663300000</v>
      </c>
      <c r="I134" s="4">
        <f>ADMG.JK!F134*ADMG.JK!J134</f>
        <v>5675535000</v>
      </c>
      <c r="J134" s="4">
        <f>AGRO.JK!F134*AGRO.JK!J134</f>
        <v>155484000</v>
      </c>
      <c r="K134" s="4">
        <f>AHAP.JK!F134*AHAP.JK!J134</f>
        <v>1061500</v>
      </c>
      <c r="L134" s="4">
        <f>AIMS.JK!F134*AIMS.JK!J134</f>
        <v>0</v>
      </c>
      <c r="M134" s="4">
        <f>AISA.JK!F134*AISA.JK!J134</f>
        <v>2875920000</v>
      </c>
      <c r="N134" s="4">
        <f>AKKU.JK!F134*AKKU.JK!J134</f>
        <v>1440000</v>
      </c>
      <c r="O134" s="4">
        <f>AKPI.JK!F134*AKPI.JK!J134</f>
        <v>0</v>
      </c>
      <c r="P134" s="4">
        <f>KLBF.JK!F134*KLBF.JK!J134</f>
        <v>33108900000</v>
      </c>
      <c r="Q134" s="4">
        <f>KOIN.JK!F134*KOIN.JK!J134</f>
        <v>31500000</v>
      </c>
      <c r="R134" s="4">
        <f>KONI.JK!F134*KONI.JK!J134</f>
        <v>0</v>
      </c>
      <c r="S134" s="4">
        <f>KPIG.JK!F134*KPIG.JK!J134</f>
        <v>0</v>
      </c>
      <c r="T134" s="4">
        <f>KREN.JK!F134*KREN.JK!J134</f>
        <v>511270000</v>
      </c>
      <c r="U134" s="4">
        <f>LAMI.JK!F134*LAMI.JK!J134</f>
        <v>0</v>
      </c>
      <c r="V134" s="4">
        <f>LAPD.JK!F134*LAPD.JK!J134</f>
        <v>1559249000</v>
      </c>
      <c r="W134" s="4">
        <f>LCGP.JK!F134*LCGP.JK!J134</f>
        <v>405100000</v>
      </c>
      <c r="X134" s="4">
        <f>LION.JK!F134*LION.JK!J134</f>
        <v>0</v>
      </c>
      <c r="Y134" s="4">
        <f>LMAS.JK!F134*LMAS.JK!J134</f>
        <v>8950000</v>
      </c>
    </row>
    <row r="135" spans="1:25" x14ac:dyDescent="0.2">
      <c r="A135" s="16">
        <f>'Portfolio Selection'!A135</f>
        <v>40708</v>
      </c>
      <c r="B135" s="4">
        <f>'^JKSE'!F135*'^JKSE'!J135</f>
        <v>16413724500000</v>
      </c>
      <c r="C135" s="4">
        <f>AALI.JK!F135*AALI.JK!J135</f>
        <v>201860375000</v>
      </c>
      <c r="D135" s="4">
        <f>ABDA.JK!F135*ABDA.JK!J135</f>
        <v>15250000</v>
      </c>
      <c r="E135" s="4">
        <f>ACES.JK!F135*ACES.JK!J135</f>
        <v>0</v>
      </c>
      <c r="F135" s="4">
        <f>ADES.JK!F135*ADES.JK!J135</f>
        <v>109275000</v>
      </c>
      <c r="G135" s="4">
        <f>ADHI.JK!F135*ADHI.JK!J135</f>
        <v>2568800000</v>
      </c>
      <c r="H135" s="4">
        <f>ADMF.JK!F135*ADMF.JK!J135</f>
        <v>393000000</v>
      </c>
      <c r="I135" s="4">
        <f>ADMG.JK!F135*ADMG.JK!J135</f>
        <v>940485000</v>
      </c>
      <c r="J135" s="4">
        <f>AGRO.JK!F135*AGRO.JK!J135</f>
        <v>611378000</v>
      </c>
      <c r="K135" s="4">
        <f>AHAP.JK!F135*AHAP.JK!J135</f>
        <v>4972500</v>
      </c>
      <c r="L135" s="4">
        <f>AIMS.JK!F135*AIMS.JK!J135</f>
        <v>0</v>
      </c>
      <c r="M135" s="4">
        <f>AISA.JK!F135*AISA.JK!J135</f>
        <v>1914750000</v>
      </c>
      <c r="N135" s="4">
        <f>AKKU.JK!F135*AKKU.JK!J135</f>
        <v>63024000</v>
      </c>
      <c r="O135" s="4">
        <f>AKPI.JK!F135*AKPI.JK!J135</f>
        <v>0</v>
      </c>
      <c r="P135" s="4">
        <f>KLBF.JK!F135*KLBF.JK!J135</f>
        <v>41134000000</v>
      </c>
      <c r="Q135" s="4">
        <f>KOIN.JK!F135*KOIN.JK!J135</f>
        <v>24640000</v>
      </c>
      <c r="R135" s="4">
        <f>KONI.JK!F135*KONI.JK!J135</f>
        <v>0</v>
      </c>
      <c r="S135" s="4">
        <f>KPIG.JK!F135*KPIG.JK!J135</f>
        <v>0</v>
      </c>
      <c r="T135" s="4">
        <f>KREN.JK!F135*KREN.JK!J135</f>
        <v>1097675000</v>
      </c>
      <c r="U135" s="4">
        <f>LAMI.JK!F135*LAMI.JK!J135</f>
        <v>0</v>
      </c>
      <c r="V135" s="4">
        <f>LAPD.JK!F135*LAPD.JK!J135</f>
        <v>2191497000</v>
      </c>
      <c r="W135" s="4">
        <f>LCGP.JK!F135*LCGP.JK!J135</f>
        <v>60300000</v>
      </c>
      <c r="X135" s="4">
        <f>LION.JK!F135*LION.JK!J135</f>
        <v>0</v>
      </c>
      <c r="Y135" s="4">
        <f>LMAS.JK!F135*LMAS.JK!J135</f>
        <v>10300000</v>
      </c>
    </row>
    <row r="136" spans="1:25" x14ac:dyDescent="0.2">
      <c r="A136" s="16">
        <f>'Portfolio Selection'!A136</f>
        <v>40707</v>
      </c>
      <c r="B136" s="4">
        <f>'^JKSE'!F136*'^JKSE'!J136</f>
        <v>15369916000000</v>
      </c>
      <c r="C136" s="4">
        <f>AALI.JK!F136*AALI.JK!J136</f>
        <v>65534900000</v>
      </c>
      <c r="D136" s="4">
        <f>ABDA.JK!F136*ABDA.JK!J136</f>
        <v>0</v>
      </c>
      <c r="E136" s="4">
        <f>ACES.JK!F136*ACES.JK!J136</f>
        <v>60000000</v>
      </c>
      <c r="F136" s="4">
        <f>ADES.JK!F136*ADES.JK!J136</f>
        <v>149100000</v>
      </c>
      <c r="G136" s="4">
        <f>ADHI.JK!F136*ADHI.JK!J136</f>
        <v>3296250000</v>
      </c>
      <c r="H136" s="4">
        <f>ADMF.JK!F136*ADMF.JK!J136</f>
        <v>569850000</v>
      </c>
      <c r="I136" s="4">
        <f>ADMG.JK!F136*ADMG.JK!J136</f>
        <v>882810000</v>
      </c>
      <c r="J136" s="4">
        <f>AGRO.JK!F136*AGRO.JK!J136</f>
        <v>308720000</v>
      </c>
      <c r="K136" s="4">
        <f>AHAP.JK!F136*AHAP.JK!J136</f>
        <v>985000</v>
      </c>
      <c r="L136" s="4">
        <f>AIMS.JK!F136*AIMS.JK!J136</f>
        <v>0</v>
      </c>
      <c r="M136" s="4">
        <f>AISA.JK!F136*AISA.JK!J136</f>
        <v>1954920000</v>
      </c>
      <c r="N136" s="4">
        <f>AKKU.JK!F136*AKKU.JK!J136</f>
        <v>37575000</v>
      </c>
      <c r="O136" s="4">
        <f>AKPI.JK!F136*AKPI.JK!J136</f>
        <v>0</v>
      </c>
      <c r="P136" s="4">
        <f>KLBF.JK!F136*KLBF.JK!J136</f>
        <v>47295625000</v>
      </c>
      <c r="Q136" s="4">
        <f>KOIN.JK!F136*KOIN.JK!J136</f>
        <v>140000</v>
      </c>
      <c r="R136" s="4">
        <f>KONI.JK!F136*KONI.JK!J136</f>
        <v>0</v>
      </c>
      <c r="S136" s="4">
        <f>KPIG.JK!F136*KPIG.JK!J136</f>
        <v>0</v>
      </c>
      <c r="T136" s="4">
        <f>KREN.JK!F136*KREN.JK!J136</f>
        <v>1138345000</v>
      </c>
      <c r="U136" s="4">
        <f>LAMI.JK!F136*LAMI.JK!J136</f>
        <v>17952500</v>
      </c>
      <c r="V136" s="4">
        <f>LAPD.JK!F136*LAPD.JK!J136</f>
        <v>916806000</v>
      </c>
      <c r="W136" s="4">
        <f>LCGP.JK!F136*LCGP.JK!J136</f>
        <v>505300000</v>
      </c>
      <c r="X136" s="4">
        <f>LION.JK!F136*LION.JK!J136</f>
        <v>0</v>
      </c>
      <c r="Y136" s="4">
        <f>LMAS.JK!F136*LMAS.JK!J136</f>
        <v>55800000</v>
      </c>
    </row>
    <row r="137" spans="1:25" x14ac:dyDescent="0.2">
      <c r="A137" s="16">
        <f>'Portfolio Selection'!A137</f>
        <v>40704</v>
      </c>
      <c r="B137" s="4">
        <f>'^JKSE'!F137*'^JKSE'!J137</f>
        <v>26096908500000</v>
      </c>
      <c r="C137" s="4">
        <f>AALI.JK!F137*AALI.JK!J137</f>
        <v>29412000000</v>
      </c>
      <c r="D137" s="4">
        <f>ABDA.JK!F137*ABDA.JK!J137</f>
        <v>0</v>
      </c>
      <c r="E137" s="4">
        <f>ACES.JK!F137*ACES.JK!J137</f>
        <v>0</v>
      </c>
      <c r="F137" s="4">
        <f>ADES.JK!F137*ADES.JK!J137</f>
        <v>130240000</v>
      </c>
      <c r="G137" s="4">
        <f>ADHI.JK!F137*ADHI.JK!J137</f>
        <v>947250000</v>
      </c>
      <c r="H137" s="4">
        <f>ADMF.JK!F137*ADMF.JK!J137</f>
        <v>757575000</v>
      </c>
      <c r="I137" s="4">
        <f>ADMG.JK!F137*ADMG.JK!J137</f>
        <v>545600000</v>
      </c>
      <c r="J137" s="4">
        <f>AGRO.JK!F137*AGRO.JK!J137</f>
        <v>132552000</v>
      </c>
      <c r="K137" s="4">
        <f>AHAP.JK!F137*AHAP.JK!J137</f>
        <v>0</v>
      </c>
      <c r="L137" s="4">
        <f>AIMS.JK!F137*AIMS.JK!J137</f>
        <v>7440000</v>
      </c>
      <c r="M137" s="4">
        <f>AISA.JK!F137*AISA.JK!J137</f>
        <v>4234750000</v>
      </c>
      <c r="N137" s="4">
        <f>AKKU.JK!F137*AKKU.JK!J137</f>
        <v>51520000</v>
      </c>
      <c r="O137" s="4">
        <f>AKPI.JK!F137*AKPI.JK!J137</f>
        <v>0</v>
      </c>
      <c r="P137" s="4">
        <f>KLBF.JK!F137*KLBF.JK!J137</f>
        <v>20361000000</v>
      </c>
      <c r="Q137" s="4">
        <f>KOIN.JK!F137*KOIN.JK!J137</f>
        <v>280000</v>
      </c>
      <c r="R137" s="4">
        <f>KONI.JK!F137*KONI.JK!J137</f>
        <v>0</v>
      </c>
      <c r="S137" s="4">
        <f>KPIG.JK!F137*KPIG.JK!J137</f>
        <v>275000</v>
      </c>
      <c r="T137" s="4">
        <f>KREN.JK!F137*KREN.JK!J137</f>
        <v>656115000</v>
      </c>
      <c r="U137" s="4">
        <f>LAMI.JK!F137*LAMI.JK!J137</f>
        <v>0</v>
      </c>
      <c r="V137" s="4">
        <f>LAPD.JK!F137*LAPD.JK!J137</f>
        <v>740652000</v>
      </c>
      <c r="W137" s="4">
        <f>LCGP.JK!F137*LCGP.JK!J137</f>
        <v>86200000</v>
      </c>
      <c r="X137" s="4">
        <f>LION.JK!F137*LION.JK!J137</f>
        <v>0</v>
      </c>
      <c r="Y137" s="4">
        <f>LMAS.JK!F137*LMAS.JK!J137</f>
        <v>35625000</v>
      </c>
    </row>
    <row r="138" spans="1:25" x14ac:dyDescent="0.2">
      <c r="A138" s="16">
        <f>'Portfolio Selection'!A138</f>
        <v>40703</v>
      </c>
      <c r="B138" s="4">
        <f>'^JKSE'!F138*'^JKSE'!J138</f>
        <v>15034450500000</v>
      </c>
      <c r="C138" s="4">
        <f>AALI.JK!F138*AALI.JK!J138</f>
        <v>54130500000</v>
      </c>
      <c r="D138" s="4">
        <f>ABDA.JK!F138*ABDA.JK!J138</f>
        <v>0</v>
      </c>
      <c r="E138" s="4">
        <f>ACES.JK!F138*ACES.JK!J138</f>
        <v>201000000</v>
      </c>
      <c r="F138" s="4">
        <f>ADES.JK!F138*ADES.JK!J138</f>
        <v>4530000</v>
      </c>
      <c r="G138" s="4">
        <f>ADHI.JK!F138*ADHI.JK!J138</f>
        <v>3220880000</v>
      </c>
      <c r="H138" s="4">
        <f>ADMF.JK!F138*ADMF.JK!J138</f>
        <v>294000000</v>
      </c>
      <c r="I138" s="4">
        <f>ADMG.JK!F138*ADMG.JK!J138</f>
        <v>1090410000</v>
      </c>
      <c r="J138" s="4">
        <f>AGRO.JK!F138*AGRO.JK!J138</f>
        <v>493311000</v>
      </c>
      <c r="K138" s="4">
        <f>AHAP.JK!F138*AHAP.JK!J138</f>
        <v>11110000</v>
      </c>
      <c r="L138" s="4">
        <f>AIMS.JK!F138*AIMS.JK!J138</f>
        <v>19297500</v>
      </c>
      <c r="M138" s="4">
        <f>AISA.JK!F138*AISA.JK!J138</f>
        <v>2435070000</v>
      </c>
      <c r="N138" s="4">
        <f>AKKU.JK!F138*AKKU.JK!J138</f>
        <v>45675000</v>
      </c>
      <c r="O138" s="4">
        <f>AKPI.JK!F138*AKPI.JK!J138</f>
        <v>62150000</v>
      </c>
      <c r="P138" s="4">
        <f>KLBF.JK!F138*KLBF.JK!J138</f>
        <v>64332562500</v>
      </c>
      <c r="Q138" s="4">
        <f>KOIN.JK!F138*KOIN.JK!J138</f>
        <v>2380000</v>
      </c>
      <c r="R138" s="4">
        <f>KONI.JK!F138*KONI.JK!J138</f>
        <v>0</v>
      </c>
      <c r="S138" s="4">
        <f>KPIG.JK!F138*KPIG.JK!J138</f>
        <v>0</v>
      </c>
      <c r="T138" s="4">
        <f>KREN.JK!F138*KREN.JK!J138</f>
        <v>758205000</v>
      </c>
      <c r="U138" s="4">
        <f>LAMI.JK!F138*LAMI.JK!J138</f>
        <v>107500</v>
      </c>
      <c r="V138" s="4">
        <f>LAPD.JK!F138*LAPD.JK!J138</f>
        <v>1337117000</v>
      </c>
      <c r="W138" s="4">
        <f>LCGP.JK!F138*LCGP.JK!J138</f>
        <v>223625000</v>
      </c>
      <c r="X138" s="4">
        <f>LION.JK!F138*LION.JK!J138</f>
        <v>0</v>
      </c>
      <c r="Y138" s="4">
        <f>LMAS.JK!F138*LMAS.JK!J138</f>
        <v>55325000</v>
      </c>
    </row>
    <row r="139" spans="1:25" x14ac:dyDescent="0.2">
      <c r="A139" s="16">
        <f>'Portfolio Selection'!A139</f>
        <v>40702</v>
      </c>
      <c r="B139" s="4">
        <f>'^JKSE'!F139*'^JKSE'!J139</f>
        <v>15150247200000</v>
      </c>
      <c r="C139" s="4">
        <f>AALI.JK!F139*AALI.JK!J139</f>
        <v>26664300000</v>
      </c>
      <c r="D139" s="4">
        <f>ABDA.JK!F139*ABDA.JK!J139</f>
        <v>21750000</v>
      </c>
      <c r="E139" s="4">
        <f>ACES.JK!F139*ACES.JK!J139</f>
        <v>974050000</v>
      </c>
      <c r="F139" s="4">
        <f>ADES.JK!F139*ADES.JK!J139</f>
        <v>128520000</v>
      </c>
      <c r="G139" s="4">
        <f>ADHI.JK!F139*ADHI.JK!J139</f>
        <v>1300915000</v>
      </c>
      <c r="H139" s="4">
        <f>ADMF.JK!F139*ADMF.JK!J139</f>
        <v>1021200000</v>
      </c>
      <c r="I139" s="4">
        <f>ADMG.JK!F139*ADMG.JK!J139</f>
        <v>569270000</v>
      </c>
      <c r="J139" s="4">
        <f>AGRO.JK!F139*AGRO.JK!J139</f>
        <v>324700000</v>
      </c>
      <c r="K139" s="4">
        <f>AHAP.JK!F139*AHAP.JK!J139</f>
        <v>1125000</v>
      </c>
      <c r="L139" s="4">
        <f>AIMS.JK!F139*AIMS.JK!J139</f>
        <v>124540000</v>
      </c>
      <c r="M139" s="4">
        <f>AISA.JK!F139*AISA.JK!J139</f>
        <v>1901790000</v>
      </c>
      <c r="N139" s="4">
        <f>AKKU.JK!F139*AKKU.JK!J139</f>
        <v>8265000</v>
      </c>
      <c r="O139" s="4">
        <f>AKPI.JK!F139*AKPI.JK!J139</f>
        <v>11200000</v>
      </c>
      <c r="P139" s="4">
        <f>KLBF.JK!F139*KLBF.JK!J139</f>
        <v>49599000000</v>
      </c>
      <c r="Q139" s="4">
        <f>KOIN.JK!F139*KOIN.JK!J139</f>
        <v>280000</v>
      </c>
      <c r="R139" s="4">
        <f>KONI.JK!F139*KONI.JK!J139</f>
        <v>0</v>
      </c>
      <c r="S139" s="4">
        <f>KPIG.JK!F139*KPIG.JK!J139</f>
        <v>20900000</v>
      </c>
      <c r="T139" s="4">
        <f>KREN.JK!F139*KREN.JK!J139</f>
        <v>290500000</v>
      </c>
      <c r="U139" s="4">
        <f>LAMI.JK!F139*LAMI.JK!J139</f>
        <v>0</v>
      </c>
      <c r="V139" s="4">
        <f>LAPD.JK!F139*LAPD.JK!J139</f>
        <v>1030680000</v>
      </c>
      <c r="W139" s="4">
        <f>LCGP.JK!F139*LCGP.JK!J139</f>
        <v>123100000</v>
      </c>
      <c r="X139" s="4">
        <f>LION.JK!F139*LION.JK!J139</f>
        <v>0</v>
      </c>
      <c r="Y139" s="4">
        <f>LMAS.JK!F139*LMAS.JK!J139</f>
        <v>22050000</v>
      </c>
    </row>
    <row r="140" spans="1:25" x14ac:dyDescent="0.2">
      <c r="A140" s="16">
        <f>'Portfolio Selection'!A140</f>
        <v>40701</v>
      </c>
      <c r="B140" s="4">
        <f>'^JKSE'!F140*'^JKSE'!J140</f>
        <v>18177153500000</v>
      </c>
      <c r="C140" s="4">
        <f>AALI.JK!F140*AALI.JK!J140</f>
        <v>55295500000</v>
      </c>
      <c r="D140" s="4">
        <f>ABDA.JK!F140*ABDA.JK!J140</f>
        <v>14250000</v>
      </c>
      <c r="E140" s="4">
        <f>ACES.JK!F140*ACES.JK!J140</f>
        <v>9506000000</v>
      </c>
      <c r="F140" s="4">
        <f>ADES.JK!F140*ADES.JK!J140</f>
        <v>290700000</v>
      </c>
      <c r="G140" s="4">
        <f>ADHI.JK!F140*ADHI.JK!J140</f>
        <v>10420360000</v>
      </c>
      <c r="H140" s="4">
        <f>ADMF.JK!F140*ADMF.JK!J140</f>
        <v>36750000</v>
      </c>
      <c r="I140" s="4">
        <f>ADMG.JK!F140*ADMG.JK!J140</f>
        <v>2926665000</v>
      </c>
      <c r="J140" s="4">
        <f>AGRO.JK!F140*AGRO.JK!J140</f>
        <v>699903000</v>
      </c>
      <c r="K140" s="4">
        <f>AHAP.JK!F140*AHAP.JK!J140</f>
        <v>0</v>
      </c>
      <c r="L140" s="4">
        <f>AIMS.JK!F140*AIMS.JK!J140</f>
        <v>84087500</v>
      </c>
      <c r="M140" s="4">
        <f>AISA.JK!F140*AISA.JK!J140</f>
        <v>2879580000</v>
      </c>
      <c r="N140" s="4">
        <f>AKKU.JK!F140*AKKU.JK!J140</f>
        <v>7077500</v>
      </c>
      <c r="O140" s="4">
        <f>AKPI.JK!F140*AKPI.JK!J140</f>
        <v>32205000</v>
      </c>
      <c r="P140" s="4">
        <f>KLBF.JK!F140*KLBF.JK!J140</f>
        <v>100645337500</v>
      </c>
      <c r="Q140" s="4">
        <f>KOIN.JK!F140*KOIN.JK!J140</f>
        <v>8960000</v>
      </c>
      <c r="R140" s="4">
        <f>KONI.JK!F140*KONI.JK!J140</f>
        <v>0</v>
      </c>
      <c r="S140" s="4">
        <f>KPIG.JK!F140*KPIG.JK!J140</f>
        <v>0</v>
      </c>
      <c r="T140" s="4">
        <f>KREN.JK!F140*KREN.JK!J140</f>
        <v>551120000</v>
      </c>
      <c r="U140" s="4">
        <f>LAMI.JK!F140*LAMI.JK!J140</f>
        <v>0</v>
      </c>
      <c r="V140" s="4">
        <f>LAPD.JK!F140*LAPD.JK!J140</f>
        <v>1701842500</v>
      </c>
      <c r="W140" s="4">
        <f>LCGP.JK!F140*LCGP.JK!J140</f>
        <v>433175000</v>
      </c>
      <c r="X140" s="4">
        <f>LION.JK!F140*LION.JK!J140</f>
        <v>0</v>
      </c>
      <c r="Y140" s="4">
        <f>LMAS.JK!F140*LMAS.JK!J140</f>
        <v>144700000</v>
      </c>
    </row>
    <row r="141" spans="1:25" x14ac:dyDescent="0.2">
      <c r="A141" s="16">
        <f>'Portfolio Selection'!A141</f>
        <v>40700</v>
      </c>
      <c r="B141" s="4">
        <f>'^JKSE'!F141*'^JKSE'!J141</f>
        <v>26455980000000</v>
      </c>
      <c r="C141" s="4">
        <f>AALI.JK!F141*AALI.JK!J141</f>
        <v>172775600000</v>
      </c>
      <c r="D141" s="4">
        <f>ABDA.JK!F141*ABDA.JK!J141</f>
        <v>212325000</v>
      </c>
      <c r="E141" s="4">
        <f>ACES.JK!F141*ACES.JK!J141</f>
        <v>13000000</v>
      </c>
      <c r="F141" s="4">
        <f>ADES.JK!F141*ADES.JK!J141</f>
        <v>226480000</v>
      </c>
      <c r="G141" s="4">
        <f>ADHI.JK!F141*ADHI.JK!J141</f>
        <v>18367965000</v>
      </c>
      <c r="H141" s="4">
        <f>ADMF.JK!F141*ADMF.JK!J141</f>
        <v>305450000</v>
      </c>
      <c r="I141" s="4">
        <f>ADMG.JK!F141*ADMG.JK!J141</f>
        <v>1955250000</v>
      </c>
      <c r="J141" s="4">
        <f>AGRO.JK!F141*AGRO.JK!J141</f>
        <v>777622500</v>
      </c>
      <c r="K141" s="4">
        <f>AHAP.JK!F141*AHAP.JK!J141</f>
        <v>0</v>
      </c>
      <c r="L141" s="4">
        <f>AIMS.JK!F141*AIMS.JK!J141</f>
        <v>15190000</v>
      </c>
      <c r="M141" s="4">
        <f>AISA.JK!F141*AISA.JK!J141</f>
        <v>2161900000</v>
      </c>
      <c r="N141" s="4">
        <f>AKKU.JK!F141*AKKU.JK!J141</f>
        <v>95000</v>
      </c>
      <c r="O141" s="4">
        <f>AKPI.JK!F141*AKPI.JK!J141</f>
        <v>15600000</v>
      </c>
      <c r="P141" s="4">
        <f>KLBF.JK!F141*KLBF.JK!J141</f>
        <v>154796300000</v>
      </c>
      <c r="Q141" s="4">
        <f>KOIN.JK!F141*KOIN.JK!J141</f>
        <v>16800000</v>
      </c>
      <c r="R141" s="4">
        <f>KONI.JK!F141*KONI.JK!J141</f>
        <v>0</v>
      </c>
      <c r="S141" s="4">
        <f>KPIG.JK!F141*KPIG.JK!J141</f>
        <v>43035000</v>
      </c>
      <c r="T141" s="4">
        <f>KREN.JK!F141*KREN.JK!J141</f>
        <v>503160000</v>
      </c>
      <c r="U141" s="4">
        <f>LAMI.JK!F141*LAMI.JK!J141</f>
        <v>107500</v>
      </c>
      <c r="V141" s="4">
        <f>LAPD.JK!F141*LAPD.JK!J141</f>
        <v>581123500</v>
      </c>
      <c r="W141" s="4">
        <f>LCGP.JK!F141*LCGP.JK!J141</f>
        <v>183675000</v>
      </c>
      <c r="X141" s="4">
        <f>LION.JK!F141*LION.JK!J141</f>
        <v>0</v>
      </c>
      <c r="Y141" s="4">
        <f>LMAS.JK!F141*LMAS.JK!J141</f>
        <v>127050000</v>
      </c>
    </row>
    <row r="142" spans="1:25" x14ac:dyDescent="0.2">
      <c r="A142" s="16">
        <f>'Portfolio Selection'!A142</f>
        <v>40697</v>
      </c>
      <c r="B142" s="4">
        <f>'^JKSE'!F142*'^JKSE'!J142</f>
        <v>20296425600000</v>
      </c>
      <c r="C142" s="4">
        <f>AALI.JK!F142*AALI.JK!J142</f>
        <v>60614775000</v>
      </c>
      <c r="D142" s="4">
        <f>ABDA.JK!F142*ABDA.JK!J142</f>
        <v>3000000</v>
      </c>
      <c r="E142" s="4">
        <f>ACES.JK!F142*ACES.JK!J142</f>
        <v>16516500000</v>
      </c>
      <c r="F142" s="4">
        <f>ADES.JK!F142*ADES.JK!J142</f>
        <v>143450000</v>
      </c>
      <c r="G142" s="4">
        <f>ADHI.JK!F142*ADHI.JK!J142</f>
        <v>15732640000</v>
      </c>
      <c r="H142" s="4">
        <f>ADMF.JK!F142*ADMF.JK!J142</f>
        <v>289575000</v>
      </c>
      <c r="I142" s="4">
        <f>ADMG.JK!F142*ADMG.JK!J142</f>
        <v>1091475000</v>
      </c>
      <c r="J142" s="4">
        <f>AGRO.JK!F142*AGRO.JK!J142</f>
        <v>33490000000</v>
      </c>
      <c r="K142" s="4">
        <f>AHAP.JK!F142*AHAP.JK!J142</f>
        <v>0</v>
      </c>
      <c r="L142" s="4">
        <f>AIMS.JK!F142*AIMS.JK!J142</f>
        <v>155000</v>
      </c>
      <c r="M142" s="4">
        <f>AISA.JK!F142*AISA.JK!J142</f>
        <v>2299500000</v>
      </c>
      <c r="N142" s="4">
        <f>AKKU.JK!F142*AKKU.JK!J142</f>
        <v>2992500</v>
      </c>
      <c r="O142" s="4">
        <f>AKPI.JK!F142*AKPI.JK!J142</f>
        <v>11400000</v>
      </c>
      <c r="P142" s="4">
        <f>KLBF.JK!F142*KLBF.JK!J142</f>
        <v>162529500000</v>
      </c>
      <c r="Q142" s="4">
        <f>KOIN.JK!F142*KOIN.JK!J142</f>
        <v>0</v>
      </c>
      <c r="R142" s="4">
        <f>KONI.JK!F142*KONI.JK!J142</f>
        <v>0</v>
      </c>
      <c r="S142" s="4">
        <f>KPIG.JK!F142*KPIG.JK!J142</f>
        <v>285000</v>
      </c>
      <c r="T142" s="4">
        <f>KREN.JK!F142*KREN.JK!J142</f>
        <v>680000000</v>
      </c>
      <c r="U142" s="4">
        <f>LAMI.JK!F142*LAMI.JK!J142</f>
        <v>922500</v>
      </c>
      <c r="V142" s="4">
        <f>LAPD.JK!F142*LAPD.JK!J142</f>
        <v>446310000</v>
      </c>
      <c r="W142" s="4">
        <f>LCGP.JK!F142*LCGP.JK!J142</f>
        <v>159425000</v>
      </c>
      <c r="X142" s="4">
        <f>LION.JK!F142*LION.JK!J142</f>
        <v>0</v>
      </c>
      <c r="Y142" s="4">
        <f>LMAS.JK!F142*LMAS.JK!J142</f>
        <v>91275000</v>
      </c>
    </row>
    <row r="143" spans="1:25" x14ac:dyDescent="0.2">
      <c r="A143" s="16">
        <f>'Portfolio Selection'!A143</f>
        <v>40696</v>
      </c>
      <c r="B143" s="4">
        <f>'^JKSE'!F143*'^JKSE'!J143</f>
        <v>35077126400000.004</v>
      </c>
      <c r="C143" s="4">
        <f>AALI.JK!F143*AALI.JK!J143</f>
        <v>61052475000</v>
      </c>
      <c r="D143" s="4">
        <f>ABDA.JK!F143*ABDA.JK!J143</f>
        <v>1525000</v>
      </c>
      <c r="E143" s="4">
        <f>ACES.JK!F143*ACES.JK!J143</f>
        <v>1389700000</v>
      </c>
      <c r="F143" s="4">
        <f>ADES.JK!F143*ADES.JK!J143</f>
        <v>106400000</v>
      </c>
      <c r="G143" s="4">
        <f>ADHI.JK!F143*ADHI.JK!J143</f>
        <v>6392155000</v>
      </c>
      <c r="H143" s="4">
        <f>ADMF.JK!F143*ADMF.JK!J143</f>
        <v>313900000</v>
      </c>
      <c r="I143" s="4">
        <f>ADMG.JK!F143*ADMG.JK!J143</f>
        <v>446600000</v>
      </c>
      <c r="J143" s="4">
        <f>AGRO.JK!F143*AGRO.JK!J143</f>
        <v>9359945000</v>
      </c>
      <c r="K143" s="4">
        <f>AHAP.JK!F143*AHAP.JK!J143</f>
        <v>3987500</v>
      </c>
      <c r="L143" s="4">
        <f>AIMS.JK!F143*AIMS.JK!J143</f>
        <v>640000</v>
      </c>
      <c r="M143" s="4">
        <f>AISA.JK!F143*AISA.JK!J143</f>
        <v>2653120000</v>
      </c>
      <c r="N143" s="4">
        <f>AKKU.JK!F143*AKKU.JK!J143</f>
        <v>0</v>
      </c>
      <c r="O143" s="4">
        <f>AKPI.JK!F143*AKPI.JK!J143</f>
        <v>11500000</v>
      </c>
      <c r="P143" s="4">
        <f>KLBF.JK!F143*KLBF.JK!J143</f>
        <v>36794250000</v>
      </c>
      <c r="Q143" s="4">
        <f>KOIN.JK!F143*KOIN.JK!J143</f>
        <v>26250000</v>
      </c>
      <c r="R143" s="4">
        <f>KONI.JK!F143*KONI.JK!J143</f>
        <v>0</v>
      </c>
      <c r="S143" s="4">
        <f>KPIG.JK!F143*KPIG.JK!J143</f>
        <v>0</v>
      </c>
      <c r="T143" s="4">
        <f>KREN.JK!F143*KREN.JK!J143</f>
        <v>680000000</v>
      </c>
      <c r="U143" s="4">
        <f>LAMI.JK!F143*LAMI.JK!J143</f>
        <v>7600000</v>
      </c>
      <c r="V143" s="4">
        <f>LAPD.JK!F143*LAPD.JK!J143</f>
        <v>698207500</v>
      </c>
      <c r="W143" s="4">
        <f>LCGP.JK!F143*LCGP.JK!J143</f>
        <v>196125000</v>
      </c>
      <c r="X143" s="4">
        <f>LION.JK!F143*LION.JK!J143</f>
        <v>0</v>
      </c>
      <c r="Y143" s="4">
        <f>LMAS.JK!F143*LMAS.JK!J143</f>
        <v>43175000</v>
      </c>
    </row>
    <row r="144" spans="1:25" x14ac:dyDescent="0.2">
      <c r="A144" s="16">
        <f>'Portfolio Selection'!A144</f>
        <v>40695</v>
      </c>
      <c r="B144" s="4">
        <f>'^JKSE'!F144*'^JKSE'!J144</f>
        <v>5104220800000</v>
      </c>
      <c r="C144" s="4">
        <f>AALI.JK!F144*AALI.JK!J144</f>
        <v>24678775000</v>
      </c>
      <c r="D144" s="4">
        <f>ABDA.JK!F144*ABDA.JK!J144</f>
        <v>305000</v>
      </c>
      <c r="E144" s="4">
        <f>ACES.JK!F144*ACES.JK!J144</f>
        <v>305500000</v>
      </c>
      <c r="F144" s="4">
        <f>ADES.JK!F144*ADES.JK!J144</f>
        <v>67640000</v>
      </c>
      <c r="G144" s="4">
        <f>ADHI.JK!F144*ADHI.JK!J144</f>
        <v>2537535000</v>
      </c>
      <c r="H144" s="4">
        <f>ADMF.JK!F144*ADMF.JK!J144</f>
        <v>438000000</v>
      </c>
      <c r="I144" s="4">
        <f>ADMG.JK!F144*ADMG.JK!J144</f>
        <v>567280000</v>
      </c>
      <c r="J144" s="4">
        <f>AGRO.JK!F144*AGRO.JK!J144</f>
        <v>3979870000</v>
      </c>
      <c r="K144" s="4">
        <f>AHAP.JK!F144*AHAP.JK!J144</f>
        <v>18125000</v>
      </c>
      <c r="L144" s="4">
        <f>AIMS.JK!F144*AIMS.JK!J144</f>
        <v>9920000</v>
      </c>
      <c r="M144" s="4">
        <f>AISA.JK!F144*AISA.JK!J144</f>
        <v>1664000000</v>
      </c>
      <c r="N144" s="4">
        <f>AKKU.JK!F144*AKKU.JK!J144</f>
        <v>0</v>
      </c>
      <c r="O144" s="4">
        <f>AKPI.JK!F144*AKPI.JK!J144</f>
        <v>2875000</v>
      </c>
      <c r="P144" s="4">
        <f>KLBF.JK!F144*KLBF.JK!J144</f>
        <v>49045200000</v>
      </c>
      <c r="Q144" s="4">
        <f>KOIN.JK!F144*KOIN.JK!J144</f>
        <v>17125000</v>
      </c>
      <c r="R144" s="4">
        <f>KONI.JK!F144*KONI.JK!J144</f>
        <v>0</v>
      </c>
      <c r="S144" s="4">
        <f>KPIG.JK!F144*KPIG.JK!J144</f>
        <v>285000</v>
      </c>
      <c r="T144" s="4">
        <f>KREN.JK!F144*KREN.JK!J144</f>
        <v>630700000</v>
      </c>
      <c r="U144" s="4">
        <f>LAMI.JK!F144*LAMI.JK!J144</f>
        <v>0</v>
      </c>
      <c r="V144" s="4">
        <f>LAPD.JK!F144*LAPD.JK!J144</f>
        <v>869524000</v>
      </c>
      <c r="W144" s="4">
        <f>LCGP.JK!F144*LCGP.JK!J144</f>
        <v>630250000</v>
      </c>
      <c r="X144" s="4">
        <f>LION.JK!F144*LION.JK!J144</f>
        <v>0</v>
      </c>
      <c r="Y144" s="4">
        <f>LMAS.JK!F144*LMAS.JK!J144</f>
        <v>28250000</v>
      </c>
    </row>
    <row r="145" spans="1:25" x14ac:dyDescent="0.2">
      <c r="A145" s="16">
        <f>'Portfolio Selection'!A145</f>
        <v>40694</v>
      </c>
      <c r="B145" s="4">
        <f>'^JKSE'!F145*'^JKSE'!J145</f>
        <v>3952079100000</v>
      </c>
      <c r="C145" s="4">
        <f>AALI.JK!F145*AALI.JK!J145</f>
        <v>53182600000</v>
      </c>
      <c r="D145" s="4">
        <f>ABDA.JK!F145*ABDA.JK!J145</f>
        <v>15500000</v>
      </c>
      <c r="E145" s="4">
        <f>ACES.JK!F145*ACES.JK!J145</f>
        <v>195000000</v>
      </c>
      <c r="F145" s="4">
        <f>ADES.JK!F145*ADES.JK!J145</f>
        <v>3000000</v>
      </c>
      <c r="G145" s="4">
        <f>ADHI.JK!F145*ADHI.JK!J145</f>
        <v>6650280000</v>
      </c>
      <c r="H145" s="4">
        <f>ADMF.JK!F145*ADMF.JK!J145</f>
        <v>657000000</v>
      </c>
      <c r="I145" s="4">
        <f>ADMG.JK!F145*ADMG.JK!J145</f>
        <v>1073600000</v>
      </c>
      <c r="J145" s="4">
        <f>AGRO.JK!F145*AGRO.JK!J145</f>
        <v>915961500</v>
      </c>
      <c r="K145" s="4">
        <f>AHAP.JK!F145*AHAP.JK!J145</f>
        <v>808500</v>
      </c>
      <c r="L145" s="4">
        <f>AIMS.JK!F145*AIMS.JK!J145</f>
        <v>6400000</v>
      </c>
      <c r="M145" s="4">
        <f>AISA.JK!F145*AISA.JK!J145</f>
        <v>3597550000</v>
      </c>
      <c r="N145" s="4">
        <f>AKKU.JK!F145*AKKU.JK!J145</f>
        <v>0</v>
      </c>
      <c r="O145" s="4">
        <f>AKPI.JK!F145*AKPI.JK!J145</f>
        <v>2975000</v>
      </c>
      <c r="P145" s="4">
        <f>KLBF.JK!F145*KLBF.JK!J145</f>
        <v>30180150000</v>
      </c>
      <c r="Q145" s="4">
        <f>KOIN.JK!F145*KOIN.JK!J145</f>
        <v>337500</v>
      </c>
      <c r="R145" s="4">
        <f>KONI.JK!F145*KONI.JK!J145</f>
        <v>0</v>
      </c>
      <c r="S145" s="4">
        <f>KPIG.JK!F145*KPIG.JK!J145</f>
        <v>2850000</v>
      </c>
      <c r="T145" s="4">
        <f>KREN.JK!F145*KREN.JK!J145</f>
        <v>577920000</v>
      </c>
      <c r="U145" s="4">
        <f>LAMI.JK!F145*LAMI.JK!J145</f>
        <v>0</v>
      </c>
      <c r="V145" s="4">
        <f>LAPD.JK!F145*LAPD.JK!J145</f>
        <v>217861500</v>
      </c>
      <c r="W145" s="4">
        <f>LCGP.JK!F145*LCGP.JK!J145</f>
        <v>328625000</v>
      </c>
      <c r="X145" s="4">
        <f>LION.JK!F145*LION.JK!J145</f>
        <v>0</v>
      </c>
      <c r="Y145" s="4">
        <f>LMAS.JK!F145*LMAS.JK!J145</f>
        <v>55675000</v>
      </c>
    </row>
    <row r="146" spans="1:25" x14ac:dyDescent="0.2">
      <c r="A146" s="16">
        <f>'Portfolio Selection'!A146</f>
        <v>40693</v>
      </c>
      <c r="B146" s="4">
        <f>'^JKSE'!F146*'^JKSE'!J146</f>
        <v>4973982000000</v>
      </c>
      <c r="C146" s="4">
        <f>AALI.JK!F146*AALI.JK!J146</f>
        <v>42457800000</v>
      </c>
      <c r="D146" s="4">
        <f>ABDA.JK!F146*ABDA.JK!J146</f>
        <v>0</v>
      </c>
      <c r="E146" s="4">
        <f>ACES.JK!F146*ACES.JK!J146</f>
        <v>0</v>
      </c>
      <c r="F146" s="4">
        <f>ADES.JK!F146*ADES.JK!J146</f>
        <v>92865000</v>
      </c>
      <c r="G146" s="4">
        <f>ADHI.JK!F146*ADHI.JK!J146</f>
        <v>15589805000</v>
      </c>
      <c r="H146" s="4">
        <f>ADMF.JK!F146*ADMF.JK!J146</f>
        <v>350400000</v>
      </c>
      <c r="I146" s="4">
        <f>ADMG.JK!F146*ADMG.JK!J146</f>
        <v>531240000</v>
      </c>
      <c r="J146" s="4">
        <f>AGRO.JK!F146*AGRO.JK!J146</f>
        <v>1212297500</v>
      </c>
      <c r="K146" s="4">
        <f>AHAP.JK!F146*AHAP.JK!J146</f>
        <v>0</v>
      </c>
      <c r="L146" s="4">
        <f>AIMS.JK!F146*AIMS.JK!J146</f>
        <v>98175000</v>
      </c>
      <c r="M146" s="4">
        <f>AISA.JK!F146*AISA.JK!J146</f>
        <v>3028480000</v>
      </c>
      <c r="N146" s="4">
        <f>AKKU.JK!F146*AKKU.JK!J146</f>
        <v>0</v>
      </c>
      <c r="O146" s="4">
        <f>AKPI.JK!F146*AKPI.JK!J146</f>
        <v>5900000</v>
      </c>
      <c r="P146" s="4">
        <f>KLBF.JK!F146*KLBF.JK!J146</f>
        <v>137224125000</v>
      </c>
      <c r="Q146" s="4">
        <f>KOIN.JK!F146*KOIN.JK!J146</f>
        <v>587500</v>
      </c>
      <c r="R146" s="4">
        <f>KONI.JK!F146*KONI.JK!J146</f>
        <v>0</v>
      </c>
      <c r="S146" s="4">
        <f>KPIG.JK!F146*KPIG.JK!J146</f>
        <v>29355000</v>
      </c>
      <c r="T146" s="4">
        <f>KREN.JK!F146*KREN.JK!J146</f>
        <v>787100000</v>
      </c>
      <c r="U146" s="4">
        <f>LAMI.JK!F146*LAMI.JK!J146</f>
        <v>0</v>
      </c>
      <c r="V146" s="4">
        <f>LAPD.JK!F146*LAPD.JK!J146</f>
        <v>18745000</v>
      </c>
      <c r="W146" s="4">
        <f>LCGP.JK!F146*LCGP.JK!J146</f>
        <v>144425000</v>
      </c>
      <c r="X146" s="4">
        <f>LION.JK!F146*LION.JK!J146</f>
        <v>0</v>
      </c>
      <c r="Y146" s="4">
        <f>LMAS.JK!F146*LMAS.JK!J146</f>
        <v>278425000</v>
      </c>
    </row>
    <row r="147" spans="1:25" x14ac:dyDescent="0.2">
      <c r="A147" s="16">
        <f>'Portfolio Selection'!A147</f>
        <v>40690</v>
      </c>
      <c r="B147" s="4">
        <f>'^JKSE'!F147*'^JKSE'!J147</f>
        <v>4368970200000</v>
      </c>
      <c r="C147" s="4">
        <f>AALI.JK!F147*AALI.JK!J147</f>
        <v>39718400000</v>
      </c>
      <c r="D147" s="4">
        <f>ABDA.JK!F147*ABDA.JK!J147</f>
        <v>0</v>
      </c>
      <c r="E147" s="4">
        <f>ACES.JK!F147*ACES.JK!J147</f>
        <v>233550000</v>
      </c>
      <c r="F147" s="4">
        <f>ADES.JK!F147*ADES.JK!J147</f>
        <v>59645000</v>
      </c>
      <c r="G147" s="4">
        <f>ADHI.JK!F147*ADHI.JK!J147</f>
        <v>2384120000</v>
      </c>
      <c r="H147" s="4">
        <f>ADMF.JK!F147*ADMF.JK!J147</f>
        <v>735000000</v>
      </c>
      <c r="I147" s="4">
        <f>ADMG.JK!F147*ADMG.JK!J147</f>
        <v>905800000</v>
      </c>
      <c r="J147" s="4">
        <f>AGRO.JK!F147*AGRO.JK!J147</f>
        <v>511561000</v>
      </c>
      <c r="K147" s="4">
        <f>AHAP.JK!F147*AHAP.JK!J147</f>
        <v>208500</v>
      </c>
      <c r="L147" s="4">
        <f>AIMS.JK!F147*AIMS.JK!J147</f>
        <v>25075000</v>
      </c>
      <c r="M147" s="4">
        <f>AISA.JK!F147*AISA.JK!J147</f>
        <v>1491840000</v>
      </c>
      <c r="N147" s="4">
        <f>AKKU.JK!F147*AKKU.JK!J147</f>
        <v>522500</v>
      </c>
      <c r="O147" s="4">
        <f>AKPI.JK!F147*AKPI.JK!J147</f>
        <v>0</v>
      </c>
      <c r="P147" s="4">
        <f>KLBF.JK!F147*KLBF.JK!J147</f>
        <v>53820450000</v>
      </c>
      <c r="Q147" s="4">
        <f>KOIN.JK!F147*KOIN.JK!J147</f>
        <v>0</v>
      </c>
      <c r="R147" s="4">
        <f>KONI.JK!F147*KONI.JK!J147</f>
        <v>0</v>
      </c>
      <c r="S147" s="4">
        <f>KPIG.JK!F147*KPIG.JK!J147</f>
        <v>0</v>
      </c>
      <c r="T147" s="4">
        <f>KREN.JK!F147*KREN.JK!J147</f>
        <v>691475000</v>
      </c>
      <c r="U147" s="4">
        <f>LAMI.JK!F147*LAMI.JK!J147</f>
        <v>0</v>
      </c>
      <c r="V147" s="4">
        <f>LAPD.JK!F147*LAPD.JK!J147</f>
        <v>3772000</v>
      </c>
      <c r="W147" s="4">
        <f>LCGP.JK!F147*LCGP.JK!J147</f>
        <v>370600000</v>
      </c>
      <c r="X147" s="4">
        <f>LION.JK!F147*LION.JK!J147</f>
        <v>0</v>
      </c>
      <c r="Y147" s="4">
        <f>LMAS.JK!F147*LMAS.JK!J147</f>
        <v>163025000</v>
      </c>
    </row>
    <row r="148" spans="1:25" x14ac:dyDescent="0.2">
      <c r="A148" s="16">
        <f>'Portfolio Selection'!A148</f>
        <v>40689</v>
      </c>
      <c r="B148" s="4">
        <f>'^JKSE'!F148*'^JKSE'!J148</f>
        <v>5493340800000</v>
      </c>
      <c r="C148" s="4">
        <f>AALI.JK!F148*AALI.JK!J148</f>
        <v>19200650000</v>
      </c>
      <c r="D148" s="4">
        <f>ABDA.JK!F148*ABDA.JK!J148</f>
        <v>0</v>
      </c>
      <c r="E148" s="4">
        <f>ACES.JK!F148*ACES.JK!J148</f>
        <v>0</v>
      </c>
      <c r="F148" s="4">
        <f>ADES.JK!F148*ADES.JK!J148</f>
        <v>97155000</v>
      </c>
      <c r="G148" s="4">
        <f>ADHI.JK!F148*ADHI.JK!J148</f>
        <v>975080000</v>
      </c>
      <c r="H148" s="4">
        <f>ADMF.JK!F148*ADMF.JK!J148</f>
        <v>1157350000</v>
      </c>
      <c r="I148" s="4">
        <f>ADMG.JK!F148*ADMG.JK!J148</f>
        <v>660330000</v>
      </c>
      <c r="J148" s="4">
        <f>AGRO.JK!F148*AGRO.JK!J148</f>
        <v>8019328000</v>
      </c>
      <c r="K148" s="4">
        <f>AHAP.JK!F148*AHAP.JK!J148</f>
        <v>0</v>
      </c>
      <c r="L148" s="4">
        <f>AIMS.JK!F148*AIMS.JK!J148</f>
        <v>5865000</v>
      </c>
      <c r="M148" s="4">
        <f>AISA.JK!F148*AISA.JK!J148</f>
        <v>2723500000</v>
      </c>
      <c r="N148" s="4">
        <f>AKKU.JK!F148*AKKU.JK!J148</f>
        <v>0</v>
      </c>
      <c r="O148" s="4">
        <f>AKPI.JK!F148*AKPI.JK!J148</f>
        <v>4025000</v>
      </c>
      <c r="P148" s="4">
        <f>KLBF.JK!F148*KLBF.JK!J148</f>
        <v>26779900000</v>
      </c>
      <c r="Q148" s="4">
        <f>KOIN.JK!F148*KOIN.JK!J148</f>
        <v>0</v>
      </c>
      <c r="R148" s="4">
        <f>KONI.JK!F148*KONI.JK!J148</f>
        <v>0</v>
      </c>
      <c r="S148" s="4">
        <f>KPIG.JK!F148*KPIG.JK!J148</f>
        <v>0</v>
      </c>
      <c r="T148" s="4">
        <f>KREN.JK!F148*KREN.JK!J148</f>
        <v>769270000</v>
      </c>
      <c r="U148" s="4">
        <f>LAMI.JK!F148*LAMI.JK!J148</f>
        <v>0</v>
      </c>
      <c r="V148" s="4">
        <f>LAPD.JK!F148*LAPD.JK!J148</f>
        <v>824915000</v>
      </c>
      <c r="W148" s="4">
        <f>LCGP.JK!F148*LCGP.JK!J148</f>
        <v>174600000</v>
      </c>
      <c r="X148" s="4">
        <f>LION.JK!F148*LION.JK!J148</f>
        <v>0</v>
      </c>
      <c r="Y148" s="4">
        <f>LMAS.JK!F148*LMAS.JK!J148</f>
        <v>6025000</v>
      </c>
    </row>
    <row r="149" spans="1:25" x14ac:dyDescent="0.2">
      <c r="A149" s="16">
        <f>'Portfolio Selection'!A149</f>
        <v>40688</v>
      </c>
      <c r="B149" s="4">
        <f>'^JKSE'!F149*'^JKSE'!J149</f>
        <v>4233779200000</v>
      </c>
      <c r="C149" s="4">
        <f>AALI.JK!F149*AALI.JK!J149</f>
        <v>111429500000</v>
      </c>
      <c r="D149" s="4">
        <f>ABDA.JK!F149*ABDA.JK!J149</f>
        <v>0</v>
      </c>
      <c r="E149" s="4">
        <f>ACES.JK!F149*ACES.JK!J149</f>
        <v>1552500000</v>
      </c>
      <c r="F149" s="4">
        <f>ADES.JK!F149*ADES.JK!J149</f>
        <v>45900000</v>
      </c>
      <c r="G149" s="4">
        <f>ADHI.JK!F149*ADHI.JK!J149</f>
        <v>3027000000</v>
      </c>
      <c r="H149" s="4">
        <f>ADMF.JK!F149*ADMF.JK!J149</f>
        <v>3157000000</v>
      </c>
      <c r="I149" s="4">
        <f>ADMG.JK!F149*ADMG.JK!J149</f>
        <v>1262700000</v>
      </c>
      <c r="J149" s="4">
        <f>AGRO.JK!F149*AGRO.JK!J149</f>
        <v>1342202000</v>
      </c>
      <c r="K149" s="4">
        <f>AHAP.JK!F149*AHAP.JK!J149</f>
        <v>24480000</v>
      </c>
      <c r="L149" s="4">
        <f>AIMS.JK!F149*AIMS.JK!J149</f>
        <v>32385000</v>
      </c>
      <c r="M149" s="4">
        <f>AISA.JK!F149*AISA.JK!J149</f>
        <v>1966250000</v>
      </c>
      <c r="N149" s="4">
        <f>AKKU.JK!F149*AKKU.JK!J149</f>
        <v>95000</v>
      </c>
      <c r="O149" s="4">
        <f>AKPI.JK!F149*AKPI.JK!J149</f>
        <v>13750000</v>
      </c>
      <c r="P149" s="4">
        <f>KLBF.JK!F149*KLBF.JK!J149</f>
        <v>39943125000</v>
      </c>
      <c r="Q149" s="4">
        <f>KOIN.JK!F149*KOIN.JK!J149</f>
        <v>0</v>
      </c>
      <c r="R149" s="4">
        <f>KONI.JK!F149*KONI.JK!J149</f>
        <v>0</v>
      </c>
      <c r="S149" s="4">
        <f>KPIG.JK!F149*KPIG.JK!J149</f>
        <v>1400000</v>
      </c>
      <c r="T149" s="4">
        <f>KREN.JK!F149*KREN.JK!J149</f>
        <v>901425000</v>
      </c>
      <c r="U149" s="4">
        <f>LAMI.JK!F149*LAMI.JK!J149</f>
        <v>17365000</v>
      </c>
      <c r="V149" s="4">
        <f>LAPD.JK!F149*LAPD.JK!J149</f>
        <v>785785000</v>
      </c>
      <c r="W149" s="4">
        <f>LCGP.JK!F149*LCGP.JK!J149</f>
        <v>356375000</v>
      </c>
      <c r="X149" s="4">
        <f>LION.JK!F149*LION.JK!J149</f>
        <v>0</v>
      </c>
      <c r="Y149" s="4">
        <f>LMAS.JK!F149*LMAS.JK!J149</f>
        <v>1187500000</v>
      </c>
    </row>
    <row r="150" spans="1:25" x14ac:dyDescent="0.2">
      <c r="A150" s="16">
        <f>'Portfolio Selection'!A150</f>
        <v>40687</v>
      </c>
      <c r="B150" s="4">
        <f>'^JKSE'!F150*'^JKSE'!J150</f>
        <v>6019644600000</v>
      </c>
      <c r="C150" s="4">
        <f>AALI.JK!F150*AALI.JK!J150</f>
        <v>94555825000</v>
      </c>
      <c r="D150" s="4">
        <f>ABDA.JK!F150*ABDA.JK!J150</f>
        <v>0</v>
      </c>
      <c r="E150" s="4">
        <f>ACES.JK!F150*ACES.JK!J150</f>
        <v>0</v>
      </c>
      <c r="F150" s="4">
        <f>ADES.JK!F150*ADES.JK!J150</f>
        <v>1433750000</v>
      </c>
      <c r="G150" s="4">
        <f>ADHI.JK!F150*ADHI.JK!J150</f>
        <v>23079375000</v>
      </c>
      <c r="H150" s="4">
        <f>ADMF.JK!F150*ADMF.JK!J150</f>
        <v>6575750000</v>
      </c>
      <c r="I150" s="4">
        <f>ADMG.JK!F150*ADMG.JK!J150</f>
        <v>20245790000</v>
      </c>
      <c r="J150" s="4">
        <f>AGRO.JK!F150*AGRO.JK!J150</f>
        <v>1021631000</v>
      </c>
      <c r="K150" s="4">
        <f>AHAP.JK!F150*AHAP.JK!J150</f>
        <v>8640000</v>
      </c>
      <c r="L150" s="4">
        <f>AIMS.JK!F150*AIMS.JK!J150</f>
        <v>12250000</v>
      </c>
      <c r="M150" s="4">
        <f>AISA.JK!F150*AISA.JK!J150</f>
        <v>3364800000</v>
      </c>
      <c r="N150" s="4">
        <f>AKKU.JK!F150*AKKU.JK!J150</f>
        <v>22420000</v>
      </c>
      <c r="O150" s="4">
        <f>AKPI.JK!F150*AKPI.JK!J150</f>
        <v>14400000</v>
      </c>
      <c r="P150" s="4">
        <f>KLBF.JK!F150*KLBF.JK!J150</f>
        <v>74987437500</v>
      </c>
      <c r="Q150" s="4">
        <f>KOIN.JK!F150*KOIN.JK!J150</f>
        <v>10250000</v>
      </c>
      <c r="R150" s="4">
        <f>KONI.JK!F150*KONI.JK!J150</f>
        <v>0</v>
      </c>
      <c r="S150" s="4">
        <f>KPIG.JK!F150*KPIG.JK!J150</f>
        <v>29120000</v>
      </c>
      <c r="T150" s="4">
        <f>KREN.JK!F150*KREN.JK!J150</f>
        <v>791630000</v>
      </c>
      <c r="U150" s="4">
        <f>LAMI.JK!F150*LAMI.JK!J150</f>
        <v>50500000</v>
      </c>
      <c r="V150" s="4">
        <f>LAPD.JK!F150*LAPD.JK!J150</f>
        <v>2116660000</v>
      </c>
      <c r="W150" s="4">
        <f>LCGP.JK!F150*LCGP.JK!J150</f>
        <v>665625000</v>
      </c>
      <c r="X150" s="4">
        <f>LION.JK!F150*LION.JK!J150</f>
        <v>0</v>
      </c>
      <c r="Y150" s="4">
        <f>LMAS.JK!F150*LMAS.JK!J150</f>
        <v>298950000</v>
      </c>
    </row>
    <row r="151" spans="1:25" x14ac:dyDescent="0.2">
      <c r="A151" s="16">
        <f>'Portfolio Selection'!A151</f>
        <v>40686</v>
      </c>
      <c r="B151" s="4">
        <f>'^JKSE'!F151*'^JKSE'!J151</f>
        <v>5478752500000</v>
      </c>
      <c r="C151" s="4">
        <f>AALI.JK!F151*AALI.JK!J151</f>
        <v>49135875000</v>
      </c>
      <c r="D151" s="4">
        <f>ABDA.JK!F151*ABDA.JK!J151</f>
        <v>0</v>
      </c>
      <c r="E151" s="4">
        <f>ACES.JK!F151*ACES.JK!J151</f>
        <v>99375000</v>
      </c>
      <c r="F151" s="4">
        <f>ADES.JK!F151*ADES.JK!J151</f>
        <v>207315000</v>
      </c>
      <c r="G151" s="4">
        <f>ADHI.JK!F151*ADHI.JK!J151</f>
        <v>37470375000</v>
      </c>
      <c r="H151" s="4">
        <f>ADMF.JK!F151*ADMF.JK!J151</f>
        <v>734775000</v>
      </c>
      <c r="I151" s="4">
        <f>ADMG.JK!F151*ADMG.JK!J151</f>
        <v>8780750000</v>
      </c>
      <c r="J151" s="4">
        <f>AGRO.JK!F151*AGRO.JK!J151</f>
        <v>22302000000</v>
      </c>
      <c r="K151" s="4">
        <f>AHAP.JK!F151*AHAP.JK!J151</f>
        <v>0</v>
      </c>
      <c r="L151" s="4">
        <f>AIMS.JK!F151*AIMS.JK!J151</f>
        <v>0</v>
      </c>
      <c r="M151" s="4">
        <f>AISA.JK!F151*AISA.JK!J151</f>
        <v>4203875000</v>
      </c>
      <c r="N151" s="4">
        <f>AKKU.JK!F151*AKKU.JK!J151</f>
        <v>2035000</v>
      </c>
      <c r="O151" s="4">
        <f>AKPI.JK!F151*AKPI.JK!J151</f>
        <v>14400000</v>
      </c>
      <c r="P151" s="4">
        <f>KLBF.JK!F151*KLBF.JK!J151</f>
        <v>30987337500</v>
      </c>
      <c r="Q151" s="4">
        <f>KOIN.JK!F151*KOIN.JK!J151</f>
        <v>99500</v>
      </c>
      <c r="R151" s="4">
        <f>KONI.JK!F151*KONI.JK!J151</f>
        <v>0</v>
      </c>
      <c r="S151" s="4">
        <f>KPIG.JK!F151*KPIG.JK!J151</f>
        <v>21840000</v>
      </c>
      <c r="T151" s="4">
        <f>KREN.JK!F151*KREN.JK!J151</f>
        <v>740030000</v>
      </c>
      <c r="U151" s="4">
        <f>LAMI.JK!F151*LAMI.JK!J151</f>
        <v>0</v>
      </c>
      <c r="V151" s="4">
        <f>LAPD.JK!F151*LAPD.JK!J151</f>
        <v>3173910000</v>
      </c>
      <c r="W151" s="4">
        <f>LCGP.JK!F151*LCGP.JK!J151</f>
        <v>483100000</v>
      </c>
      <c r="X151" s="4">
        <f>LION.JK!F151*LION.JK!J151</f>
        <v>0</v>
      </c>
      <c r="Y151" s="4">
        <f>LMAS.JK!F151*LMAS.JK!J151</f>
        <v>137675000</v>
      </c>
    </row>
    <row r="152" spans="1:25" x14ac:dyDescent="0.2">
      <c r="A152" s="16">
        <f>'Portfolio Selection'!A152</f>
        <v>40683</v>
      </c>
      <c r="B152" s="4">
        <f>'^JKSE'!F152*'^JKSE'!J152</f>
        <v>33617206000000</v>
      </c>
      <c r="C152" s="4">
        <f>AALI.JK!F152*AALI.JK!J152</f>
        <v>126948000000</v>
      </c>
      <c r="D152" s="4">
        <f>ABDA.JK!F152*ABDA.JK!J152</f>
        <v>0</v>
      </c>
      <c r="E152" s="4">
        <f>ACES.JK!F152*ACES.JK!J152</f>
        <v>13500000</v>
      </c>
      <c r="F152" s="4">
        <f>ADES.JK!F152*ADES.JK!J152</f>
        <v>27900000</v>
      </c>
      <c r="G152" s="4">
        <f>ADHI.JK!F152*ADHI.JK!J152</f>
        <v>60443295000</v>
      </c>
      <c r="H152" s="4">
        <f>ADMF.JK!F152*ADMF.JK!J152</f>
        <v>3633200000</v>
      </c>
      <c r="I152" s="4">
        <f>ADMG.JK!F152*ADMG.JK!J152</f>
        <v>93240000000</v>
      </c>
      <c r="J152" s="4">
        <f>AGRO.JK!F152*AGRO.JK!J152</f>
        <v>7986504000</v>
      </c>
      <c r="K152" s="4">
        <f>AHAP.JK!F152*AHAP.JK!J152</f>
        <v>0</v>
      </c>
      <c r="L152" s="4">
        <f>AIMS.JK!F152*AIMS.JK!J152</f>
        <v>0</v>
      </c>
      <c r="M152" s="4">
        <f>AISA.JK!F152*AISA.JK!J152</f>
        <v>3078315000</v>
      </c>
      <c r="N152" s="4">
        <f>AKKU.JK!F152*AKKU.JK!J152</f>
        <v>1029000</v>
      </c>
      <c r="O152" s="4">
        <f>AKPI.JK!F152*AKPI.JK!J152</f>
        <v>0</v>
      </c>
      <c r="P152" s="4">
        <f>KLBF.JK!F152*KLBF.JK!J152</f>
        <v>67403000000</v>
      </c>
      <c r="Q152" s="4">
        <f>KOIN.JK!F152*KOIN.JK!J152</f>
        <v>0</v>
      </c>
      <c r="R152" s="4">
        <f>KONI.JK!F152*KONI.JK!J152</f>
        <v>0</v>
      </c>
      <c r="S152" s="4">
        <f>KPIG.JK!F152*KPIG.JK!J152</f>
        <v>285000</v>
      </c>
      <c r="T152" s="4">
        <f>KREN.JK!F152*KREN.JK!J152</f>
        <v>1100880000</v>
      </c>
      <c r="U152" s="4">
        <f>LAMI.JK!F152*LAMI.JK!J152</f>
        <v>6400000</v>
      </c>
      <c r="V152" s="4">
        <f>LAPD.JK!F152*LAPD.JK!J152</f>
        <v>1605642000</v>
      </c>
      <c r="W152" s="4">
        <f>LCGP.JK!F152*LCGP.JK!J152</f>
        <v>309375000</v>
      </c>
      <c r="X152" s="4">
        <f>LION.JK!F152*LION.JK!J152</f>
        <v>0</v>
      </c>
      <c r="Y152" s="4">
        <f>LMAS.JK!F152*LMAS.JK!J152</f>
        <v>63800000</v>
      </c>
    </row>
    <row r="153" spans="1:25" x14ac:dyDescent="0.2">
      <c r="A153" s="16">
        <f>'Portfolio Selection'!A153</f>
        <v>40682</v>
      </c>
      <c r="B153" s="4">
        <f>'^JKSE'!F153*'^JKSE'!J153</f>
        <v>4245791000000</v>
      </c>
      <c r="C153" s="4">
        <f>AALI.JK!F153*AALI.JK!J153</f>
        <v>40497300000</v>
      </c>
      <c r="D153" s="4">
        <f>ABDA.JK!F153*ABDA.JK!J153</f>
        <v>0</v>
      </c>
      <c r="E153" s="4">
        <f>ACES.JK!F153*ACES.JK!J153</f>
        <v>292500000</v>
      </c>
      <c r="F153" s="4">
        <f>ADES.JK!F153*ADES.JK!J153</f>
        <v>17160000</v>
      </c>
      <c r="G153" s="4">
        <f>ADHI.JK!F153*ADHI.JK!J153</f>
        <v>3674000000</v>
      </c>
      <c r="H153" s="4">
        <f>ADMF.JK!F153*ADMF.JK!J153</f>
        <v>819250000</v>
      </c>
      <c r="I153" s="4">
        <f>ADMG.JK!F153*ADMG.JK!J153</f>
        <v>219240000000</v>
      </c>
      <c r="J153" s="4">
        <f>AGRO.JK!F153*AGRO.JK!J153</f>
        <v>7553608000</v>
      </c>
      <c r="K153" s="4">
        <f>AHAP.JK!F153*AHAP.JK!J153</f>
        <v>0</v>
      </c>
      <c r="L153" s="4">
        <f>AIMS.JK!F153*AIMS.JK!J153</f>
        <v>0</v>
      </c>
      <c r="M153" s="4">
        <f>AISA.JK!F153*AISA.JK!J153</f>
        <v>1751000000</v>
      </c>
      <c r="N153" s="4">
        <f>AKKU.JK!F153*AKKU.JK!J153</f>
        <v>160000</v>
      </c>
      <c r="O153" s="4">
        <f>AKPI.JK!F153*AKPI.JK!J153</f>
        <v>0</v>
      </c>
      <c r="P153" s="4">
        <f>KLBF.JK!F153*KLBF.JK!J153</f>
        <v>20734000000</v>
      </c>
      <c r="Q153" s="4">
        <f>KOIN.JK!F153*KOIN.JK!J153</f>
        <v>0</v>
      </c>
      <c r="R153" s="4">
        <f>KONI.JK!F153*KONI.JK!J153</f>
        <v>0</v>
      </c>
      <c r="S153" s="4">
        <f>KPIG.JK!F153*KPIG.JK!J153</f>
        <v>137370000</v>
      </c>
      <c r="T153" s="4">
        <f>KREN.JK!F153*KREN.JK!J153</f>
        <v>636400000</v>
      </c>
      <c r="U153" s="4">
        <f>LAMI.JK!F153*LAMI.JK!J153</f>
        <v>26000000</v>
      </c>
      <c r="V153" s="4">
        <f>LAPD.JK!F153*LAPD.JK!J153</f>
        <v>899270000</v>
      </c>
      <c r="W153" s="4">
        <f>LCGP.JK!F153*LCGP.JK!J153</f>
        <v>85700000</v>
      </c>
      <c r="X153" s="4">
        <f>LION.JK!F153*LION.JK!J153</f>
        <v>0</v>
      </c>
      <c r="Y153" s="4">
        <f>LMAS.JK!F153*LMAS.JK!J153</f>
        <v>113125000</v>
      </c>
    </row>
    <row r="154" spans="1:25" x14ac:dyDescent="0.2">
      <c r="A154" s="16">
        <f>'Portfolio Selection'!A154</f>
        <v>40681</v>
      </c>
      <c r="B154" s="4">
        <f>'^JKSE'!F154*'^JKSE'!J154</f>
        <v>23502085200000</v>
      </c>
      <c r="C154" s="4">
        <f>AALI.JK!F154*AALI.JK!J154</f>
        <v>64959000000</v>
      </c>
      <c r="D154" s="4">
        <f>ABDA.JK!F154*ABDA.JK!J154</f>
        <v>3300000</v>
      </c>
      <c r="E154" s="4">
        <f>ACES.JK!F154*ACES.JK!J154</f>
        <v>13500000</v>
      </c>
      <c r="F154" s="4">
        <f>ADES.JK!F154*ADES.JK!J154</f>
        <v>73920000</v>
      </c>
      <c r="G154" s="4">
        <f>ADHI.JK!F154*ADHI.JK!J154</f>
        <v>5868910000</v>
      </c>
      <c r="H154" s="4">
        <f>ADMF.JK!F154*ADMF.JK!J154</f>
        <v>1167250000</v>
      </c>
      <c r="I154" s="4">
        <f>ADMG.JK!F154*ADMG.JK!J154</f>
        <v>3050460000</v>
      </c>
      <c r="J154" s="4">
        <f>AGRO.JK!F154*AGRO.JK!J154</f>
        <v>5851152000</v>
      </c>
      <c r="K154" s="4">
        <f>AHAP.JK!F154*AHAP.JK!J154</f>
        <v>0</v>
      </c>
      <c r="L154" s="4">
        <f>AIMS.JK!F154*AIMS.JK!J154</f>
        <v>2392500</v>
      </c>
      <c r="M154" s="4">
        <f>AISA.JK!F154*AISA.JK!J154</f>
        <v>3212320000</v>
      </c>
      <c r="N154" s="4">
        <f>AKKU.JK!F154*AKKU.JK!J154</f>
        <v>6290000</v>
      </c>
      <c r="O154" s="4">
        <f>AKPI.JK!F154*AKPI.JK!J154</f>
        <v>38800000</v>
      </c>
      <c r="P154" s="4">
        <f>KLBF.JK!F154*KLBF.JK!J154</f>
        <v>46872425000</v>
      </c>
      <c r="Q154" s="4">
        <f>KOIN.JK!F154*KOIN.JK!J154</f>
        <v>102500</v>
      </c>
      <c r="R154" s="4">
        <f>KONI.JK!F154*KONI.JK!J154</f>
        <v>0</v>
      </c>
      <c r="S154" s="4">
        <f>KPIG.JK!F154*KPIG.JK!J154</f>
        <v>285000</v>
      </c>
      <c r="T154" s="4">
        <f>KREN.JK!F154*KREN.JK!J154</f>
        <v>1021250000</v>
      </c>
      <c r="U154" s="4">
        <f>LAMI.JK!F154*LAMI.JK!J154</f>
        <v>300000</v>
      </c>
      <c r="V154" s="4">
        <f>LAPD.JK!F154*LAPD.JK!J154</f>
        <v>748604000</v>
      </c>
      <c r="W154" s="4">
        <f>LCGP.JK!F154*LCGP.JK!J154</f>
        <v>529700000</v>
      </c>
      <c r="X154" s="4">
        <f>LION.JK!F154*LION.JK!J154</f>
        <v>0</v>
      </c>
      <c r="Y154" s="4">
        <f>LMAS.JK!F154*LMAS.JK!J154</f>
        <v>81800000</v>
      </c>
    </row>
    <row r="155" spans="1:25" x14ac:dyDescent="0.2">
      <c r="A155" s="16">
        <f>'Portfolio Selection'!A155</f>
        <v>40680</v>
      </c>
      <c r="B155" s="4">
        <f>'^JKSE'!F155*'^JKSE'!J155</f>
        <v>30925732200000</v>
      </c>
      <c r="C155" s="4">
        <f>AALI.JK!F155*AALI.JK!J155</f>
        <v>70033000000</v>
      </c>
      <c r="D155" s="4">
        <f>ABDA.JK!F155*ABDA.JK!J155</f>
        <v>4950000</v>
      </c>
      <c r="E155" s="4">
        <f>ACES.JK!F155*ACES.JK!J155</f>
        <v>0</v>
      </c>
      <c r="F155" s="4">
        <f>ADES.JK!F155*ADES.JK!J155</f>
        <v>3351040000</v>
      </c>
      <c r="G155" s="4">
        <f>ADHI.JK!F155*ADHI.JK!J155</f>
        <v>11763495000</v>
      </c>
      <c r="H155" s="4">
        <f>ADMF.JK!F155*ADMF.JK!J155</f>
        <v>872300000</v>
      </c>
      <c r="I155" s="4">
        <f>ADMG.JK!F155*ADMG.JK!J155</f>
        <v>1503810000</v>
      </c>
      <c r="J155" s="4">
        <f>AGRO.JK!F155*AGRO.JK!J155</f>
        <v>4942906000</v>
      </c>
      <c r="K155" s="4">
        <f>AHAP.JK!F155*AHAP.JK!J155</f>
        <v>72500</v>
      </c>
      <c r="L155" s="4">
        <f>AIMS.JK!F155*AIMS.JK!J155</f>
        <v>0</v>
      </c>
      <c r="M155" s="4">
        <f>AISA.JK!F155*AISA.JK!J155</f>
        <v>1534300000</v>
      </c>
      <c r="N155" s="4">
        <f>AKKU.JK!F155*AKKU.JK!J155</f>
        <v>8510000</v>
      </c>
      <c r="O155" s="4">
        <f>AKPI.JK!F155*AKPI.JK!J155</f>
        <v>0</v>
      </c>
      <c r="P155" s="4">
        <f>KLBF.JK!F155*KLBF.JK!J155</f>
        <v>62020000000</v>
      </c>
      <c r="Q155" s="4">
        <f>KOIN.JK!F155*KOIN.JK!J155</f>
        <v>21715000</v>
      </c>
      <c r="R155" s="4">
        <f>KONI.JK!F155*KONI.JK!J155</f>
        <v>0</v>
      </c>
      <c r="S155" s="4">
        <f>KPIG.JK!F155*KPIG.JK!J155</f>
        <v>218595000</v>
      </c>
      <c r="T155" s="4">
        <f>KREN.JK!F155*KREN.JK!J155</f>
        <v>804525000</v>
      </c>
      <c r="U155" s="4">
        <f>LAMI.JK!F155*LAMI.JK!J155</f>
        <v>6500000</v>
      </c>
      <c r="V155" s="4">
        <f>LAPD.JK!F155*LAPD.JK!J155</f>
        <v>630395500</v>
      </c>
      <c r="W155" s="4">
        <f>LCGP.JK!F155*LCGP.JK!J155</f>
        <v>409300000</v>
      </c>
      <c r="X155" s="4">
        <f>LION.JK!F155*LION.JK!J155</f>
        <v>0</v>
      </c>
      <c r="Y155" s="4">
        <f>LMAS.JK!F155*LMAS.JK!J155</f>
        <v>92800000</v>
      </c>
    </row>
    <row r="156" spans="1:25" x14ac:dyDescent="0.2">
      <c r="A156" s="16">
        <f>'Portfolio Selection'!A156</f>
        <v>40679</v>
      </c>
      <c r="B156" s="4">
        <f>'^JKSE'!F156*'^JKSE'!J156</f>
        <v>28760171100000</v>
      </c>
      <c r="C156" s="4">
        <f>AALI.JK!F156*AALI.JK!J156</f>
        <v>37948800000</v>
      </c>
      <c r="D156" s="4">
        <f>ABDA.JK!F156*ABDA.JK!J156</f>
        <v>163020000</v>
      </c>
      <c r="E156" s="4">
        <f>ACES.JK!F156*ACES.JK!J156</f>
        <v>39375000</v>
      </c>
      <c r="F156" s="4">
        <f>ADES.JK!F156*ADES.JK!J156</f>
        <v>1736350000</v>
      </c>
      <c r="G156" s="4">
        <f>ADHI.JK!F156*ADHI.JK!J156</f>
        <v>7007695000</v>
      </c>
      <c r="H156" s="4">
        <f>ADMF.JK!F156*ADMF.JK!J156</f>
        <v>100100000</v>
      </c>
      <c r="I156" s="4">
        <f>ADMG.JK!F156*ADMG.JK!J156</f>
        <v>1579725000</v>
      </c>
      <c r="J156" s="4">
        <f>AGRO.JK!F156*AGRO.JK!J156</f>
        <v>1564907500</v>
      </c>
      <c r="K156" s="4">
        <f>AHAP.JK!F156*AHAP.JK!J156</f>
        <v>0</v>
      </c>
      <c r="L156" s="4">
        <f>AIMS.JK!F156*AIMS.JK!J156</f>
        <v>60760000</v>
      </c>
      <c r="M156" s="4">
        <f>AISA.JK!F156*AISA.JK!J156</f>
        <v>2462250000</v>
      </c>
      <c r="N156" s="4">
        <f>AKKU.JK!F156*AKKU.JK!J156</f>
        <v>0</v>
      </c>
      <c r="O156" s="4">
        <f>AKPI.JK!F156*AKPI.JK!J156</f>
        <v>0</v>
      </c>
      <c r="P156" s="4">
        <f>KLBF.JK!F156*KLBF.JK!J156</f>
        <v>74504500000</v>
      </c>
      <c r="Q156" s="4">
        <f>KOIN.JK!F156*KOIN.JK!J156</f>
        <v>215000</v>
      </c>
      <c r="R156" s="4">
        <f>KONI.JK!F156*KONI.JK!J156</f>
        <v>0</v>
      </c>
      <c r="S156" s="4">
        <f>KPIG.JK!F156*KPIG.JK!J156</f>
        <v>855000</v>
      </c>
      <c r="T156" s="4">
        <f>KREN.JK!F156*KREN.JK!J156</f>
        <v>499800000</v>
      </c>
      <c r="U156" s="4">
        <f>LAMI.JK!F156*LAMI.JK!J156</f>
        <v>0</v>
      </c>
      <c r="V156" s="4">
        <f>LAPD.JK!F156*LAPD.JK!J156</f>
        <v>848326500</v>
      </c>
      <c r="W156" s="4">
        <f>LCGP.JK!F156*LCGP.JK!J156</f>
        <v>327350000</v>
      </c>
      <c r="X156" s="4">
        <f>LION.JK!F156*LION.JK!J156</f>
        <v>0</v>
      </c>
      <c r="Y156" s="4">
        <f>LMAS.JK!F156*LMAS.JK!J156</f>
        <v>116250000</v>
      </c>
    </row>
    <row r="157" spans="1:25" x14ac:dyDescent="0.2">
      <c r="A157" s="16">
        <f>'Portfolio Selection'!A157</f>
        <v>40676</v>
      </c>
      <c r="B157" s="4">
        <f>'^JKSE'!F157*'^JKSE'!J157</f>
        <v>22647238200000</v>
      </c>
      <c r="C157" s="4">
        <f>AALI.JK!F157*AALI.JK!J157</f>
        <v>27788750000</v>
      </c>
      <c r="D157" s="4">
        <f>ABDA.JK!F157*ABDA.JK!J157</f>
        <v>0</v>
      </c>
      <c r="E157" s="4">
        <f>ACES.JK!F157*ACES.JK!J157</f>
        <v>0</v>
      </c>
      <c r="F157" s="4">
        <f>ADES.JK!F157*ADES.JK!J157</f>
        <v>6047580000</v>
      </c>
      <c r="G157" s="4">
        <f>ADHI.JK!F157*ADHI.JK!J157</f>
        <v>1222800000</v>
      </c>
      <c r="H157" s="4">
        <f>ADMF.JK!F157*ADMF.JK!J157</f>
        <v>184950000</v>
      </c>
      <c r="I157" s="4">
        <f>ADMG.JK!F157*ADMG.JK!J157</f>
        <v>1823900000</v>
      </c>
      <c r="J157" s="4">
        <f>AGRO.JK!F157*AGRO.JK!J157</f>
        <v>1635881000</v>
      </c>
      <c r="K157" s="4">
        <f>AHAP.JK!F157*AHAP.JK!J157</f>
        <v>0</v>
      </c>
      <c r="L157" s="4">
        <f>AIMS.JK!F157*AIMS.JK!J157</f>
        <v>825000</v>
      </c>
      <c r="M157" s="4">
        <f>AISA.JK!F157*AISA.JK!J157</f>
        <v>4621995000</v>
      </c>
      <c r="N157" s="4">
        <f>AKKU.JK!F157*AKKU.JK!J157</f>
        <v>0</v>
      </c>
      <c r="O157" s="4">
        <f>AKPI.JK!F157*AKPI.JK!J157</f>
        <v>0</v>
      </c>
      <c r="P157" s="4">
        <f>KLBF.JK!F157*KLBF.JK!J157</f>
        <v>12158750000</v>
      </c>
      <c r="Q157" s="4">
        <f>KOIN.JK!F157*KOIN.JK!J157</f>
        <v>0</v>
      </c>
      <c r="R157" s="4">
        <f>KONI.JK!F157*KONI.JK!J157</f>
        <v>0</v>
      </c>
      <c r="S157" s="4">
        <f>KPIG.JK!F157*KPIG.JK!J157</f>
        <v>0</v>
      </c>
      <c r="T157" s="4">
        <f>KREN.JK!F157*KREN.JK!J157</f>
        <v>742475000</v>
      </c>
      <c r="U157" s="4">
        <f>LAMI.JK!F157*LAMI.JK!J157</f>
        <v>100000</v>
      </c>
      <c r="V157" s="4">
        <f>LAPD.JK!F157*LAPD.JK!J157</f>
        <v>340994500</v>
      </c>
      <c r="W157" s="4">
        <f>LCGP.JK!F157*LCGP.JK!J157</f>
        <v>240800000</v>
      </c>
      <c r="X157" s="4">
        <f>LION.JK!F157*LION.JK!J157</f>
        <v>0</v>
      </c>
      <c r="Y157" s="4">
        <f>LMAS.JK!F157*LMAS.JK!J157</f>
        <v>12625000</v>
      </c>
    </row>
    <row r="158" spans="1:25" x14ac:dyDescent="0.2">
      <c r="A158" s="16">
        <f>'Portfolio Selection'!A158</f>
        <v>40675</v>
      </c>
      <c r="B158" s="4">
        <f>'^JKSE'!F158*'^JKSE'!J158</f>
        <v>15501449700000</v>
      </c>
      <c r="C158" s="4">
        <f>AALI.JK!F158*AALI.JK!J158</f>
        <v>44626500000</v>
      </c>
      <c r="D158" s="4">
        <f>ABDA.JK!F158*ABDA.JK!J158</f>
        <v>34200000</v>
      </c>
      <c r="E158" s="4">
        <f>ACES.JK!F158*ACES.JK!J158</f>
        <v>2675000</v>
      </c>
      <c r="F158" s="4">
        <f>ADES.JK!F158*ADES.JK!J158</f>
        <v>136590000</v>
      </c>
      <c r="G158" s="4">
        <f>ADHI.JK!F158*ADHI.JK!J158</f>
        <v>2559600000</v>
      </c>
      <c r="H158" s="4">
        <f>ADMF.JK!F158*ADMF.JK!J158</f>
        <v>357500000</v>
      </c>
      <c r="I158" s="4">
        <f>ADMG.JK!F158*ADMG.JK!J158</f>
        <v>528565000</v>
      </c>
      <c r="J158" s="4">
        <f>AGRO.JK!F158*AGRO.JK!J158</f>
        <v>967853000</v>
      </c>
      <c r="K158" s="4">
        <f>AHAP.JK!F158*AHAP.JK!J158</f>
        <v>135000</v>
      </c>
      <c r="L158" s="4">
        <f>AIMS.JK!F158*AIMS.JK!J158</f>
        <v>2635000</v>
      </c>
      <c r="M158" s="4">
        <f>AISA.JK!F158*AISA.JK!J158</f>
        <v>3511755000</v>
      </c>
      <c r="N158" s="4">
        <f>AKKU.JK!F158*AKKU.JK!J158</f>
        <v>940000</v>
      </c>
      <c r="O158" s="4">
        <f>AKPI.JK!F158*AKPI.JK!J158</f>
        <v>0</v>
      </c>
      <c r="P158" s="4">
        <f>KLBF.JK!F158*KLBF.JK!J158</f>
        <v>28367562500</v>
      </c>
      <c r="Q158" s="4">
        <f>KOIN.JK!F158*KOIN.JK!J158</f>
        <v>0</v>
      </c>
      <c r="R158" s="4">
        <f>KONI.JK!F158*KONI.JK!J158</f>
        <v>0</v>
      </c>
      <c r="S158" s="4">
        <f>KPIG.JK!F158*KPIG.JK!J158</f>
        <v>285000</v>
      </c>
      <c r="T158" s="4">
        <f>KREN.JK!F158*KREN.JK!J158</f>
        <v>751400000</v>
      </c>
      <c r="U158" s="4">
        <f>LAMI.JK!F158*LAMI.JK!J158</f>
        <v>6560000</v>
      </c>
      <c r="V158" s="4">
        <f>LAPD.JK!F158*LAPD.JK!J158</f>
        <v>161088000</v>
      </c>
      <c r="W158" s="4">
        <f>LCGP.JK!F158*LCGP.JK!J158</f>
        <v>280975000</v>
      </c>
      <c r="X158" s="4">
        <f>LION.JK!F158*LION.JK!J158</f>
        <v>0</v>
      </c>
      <c r="Y158" s="4">
        <f>LMAS.JK!F158*LMAS.JK!J158</f>
        <v>5000000</v>
      </c>
    </row>
    <row r="159" spans="1:25" x14ac:dyDescent="0.2">
      <c r="A159" s="16">
        <f>'Portfolio Selection'!A159</f>
        <v>40674</v>
      </c>
      <c r="B159" s="4">
        <f>'^JKSE'!F159*'^JKSE'!J159</f>
        <v>18116020800000</v>
      </c>
      <c r="C159" s="4">
        <f>AALI.JK!F159*AALI.JK!J159</f>
        <v>22306375000</v>
      </c>
      <c r="D159" s="4">
        <f>ABDA.JK!F159*ABDA.JK!J159</f>
        <v>30780000</v>
      </c>
      <c r="E159" s="4">
        <f>ACES.JK!F159*ACES.JK!J159</f>
        <v>14712500</v>
      </c>
      <c r="F159" s="4">
        <f>ADES.JK!F159*ADES.JK!J159</f>
        <v>366595000</v>
      </c>
      <c r="G159" s="4">
        <f>ADHI.JK!F159*ADHI.JK!J159</f>
        <v>3448575000</v>
      </c>
      <c r="H159" s="4">
        <f>ADMF.JK!F159*ADMF.JK!J159</f>
        <v>140800000</v>
      </c>
      <c r="I159" s="4">
        <f>ADMG.JK!F159*ADMG.JK!J159</f>
        <v>488430000</v>
      </c>
      <c r="J159" s="4">
        <f>AGRO.JK!F159*AGRO.JK!J159</f>
        <v>1405170000</v>
      </c>
      <c r="K159" s="4">
        <f>AHAP.JK!F159*AHAP.JK!J159</f>
        <v>0</v>
      </c>
      <c r="L159" s="4">
        <f>AIMS.JK!F159*AIMS.JK!J159</f>
        <v>6225000</v>
      </c>
      <c r="M159" s="4">
        <f>AISA.JK!F159*AISA.JK!J159</f>
        <v>3002235000</v>
      </c>
      <c r="N159" s="4">
        <f>AKKU.JK!F159*AKKU.JK!J159</f>
        <v>5452000</v>
      </c>
      <c r="O159" s="4">
        <f>AKPI.JK!F159*AKPI.JK!J159</f>
        <v>0</v>
      </c>
      <c r="P159" s="4">
        <f>KLBF.JK!F159*KLBF.JK!J159</f>
        <v>39734887500</v>
      </c>
      <c r="Q159" s="4">
        <f>KOIN.JK!F159*KOIN.JK!J159</f>
        <v>0</v>
      </c>
      <c r="R159" s="4">
        <f>KONI.JK!F159*KONI.JK!J159</f>
        <v>0</v>
      </c>
      <c r="S159" s="4">
        <f>KPIG.JK!F159*KPIG.JK!J159</f>
        <v>0</v>
      </c>
      <c r="T159" s="4">
        <f>KREN.JK!F159*KREN.JK!J159</f>
        <v>940380000</v>
      </c>
      <c r="U159" s="4">
        <f>LAMI.JK!F159*LAMI.JK!J159</f>
        <v>0</v>
      </c>
      <c r="V159" s="4">
        <f>LAPD.JK!F159*LAPD.JK!J159</f>
        <v>494880000</v>
      </c>
      <c r="W159" s="4">
        <f>LCGP.JK!F159*LCGP.JK!J159</f>
        <v>114025000</v>
      </c>
      <c r="X159" s="4">
        <f>LION.JK!F159*LION.JK!J159</f>
        <v>0</v>
      </c>
      <c r="Y159" s="4">
        <f>LMAS.JK!F159*LMAS.JK!J159</f>
        <v>17500000</v>
      </c>
    </row>
    <row r="160" spans="1:25" x14ac:dyDescent="0.2">
      <c r="A160" s="16">
        <f>'Portfolio Selection'!A160</f>
        <v>40673</v>
      </c>
      <c r="B160" s="4">
        <f>'^JKSE'!F160*'^JKSE'!J160</f>
        <v>17786433600000</v>
      </c>
      <c r="C160" s="4">
        <f>AALI.JK!F160*AALI.JK!J160</f>
        <v>9900800000</v>
      </c>
      <c r="D160" s="4">
        <f>ABDA.JK!F160*ABDA.JK!J160</f>
        <v>19760000</v>
      </c>
      <c r="E160" s="4">
        <f>ACES.JK!F160*ACES.JK!J160</f>
        <v>5906400000</v>
      </c>
      <c r="F160" s="4">
        <f>ADES.JK!F160*ADES.JK!J160</f>
        <v>326745000</v>
      </c>
      <c r="G160" s="4">
        <f>ADHI.JK!F160*ADHI.JK!J160</f>
        <v>5798790000</v>
      </c>
      <c r="H160" s="4">
        <f>ADMF.JK!F160*ADMF.JK!J160</f>
        <v>298450000</v>
      </c>
      <c r="I160" s="4">
        <f>ADMG.JK!F160*ADMG.JK!J160</f>
        <v>1092420000</v>
      </c>
      <c r="J160" s="4">
        <f>AGRO.JK!F160*AGRO.JK!J160</f>
        <v>2772352000</v>
      </c>
      <c r="K160" s="4">
        <f>AHAP.JK!F160*AHAP.JK!J160</f>
        <v>0</v>
      </c>
      <c r="L160" s="4">
        <f>AIMS.JK!F160*AIMS.JK!J160</f>
        <v>155000</v>
      </c>
      <c r="M160" s="4">
        <f>AISA.JK!F160*AISA.JK!J160</f>
        <v>3859915000</v>
      </c>
      <c r="N160" s="4">
        <f>AKKU.JK!F160*AKKU.JK!J160</f>
        <v>8599500</v>
      </c>
      <c r="O160" s="4">
        <f>AKPI.JK!F160*AKPI.JK!J160</f>
        <v>0</v>
      </c>
      <c r="P160" s="4">
        <f>KLBF.JK!F160*KLBF.JK!J160</f>
        <v>10898550000</v>
      </c>
      <c r="Q160" s="4">
        <f>KOIN.JK!F160*KOIN.JK!J160</f>
        <v>0</v>
      </c>
      <c r="R160" s="4">
        <f>KONI.JK!F160*KONI.JK!J160</f>
        <v>0</v>
      </c>
      <c r="S160" s="4">
        <f>KPIG.JK!F160*KPIG.JK!J160</f>
        <v>1855000</v>
      </c>
      <c r="T160" s="4">
        <f>KREN.JK!F160*KREN.JK!J160</f>
        <v>793350000</v>
      </c>
      <c r="U160" s="4">
        <f>LAMI.JK!F160*LAMI.JK!J160</f>
        <v>0</v>
      </c>
      <c r="V160" s="4">
        <f>LAPD.JK!F160*LAPD.JK!J160</f>
        <v>515424000</v>
      </c>
      <c r="W160" s="4">
        <f>LCGP.JK!F160*LCGP.JK!J160</f>
        <v>36125000</v>
      </c>
      <c r="X160" s="4">
        <f>LION.JK!F160*LION.JK!J160</f>
        <v>0</v>
      </c>
      <c r="Y160" s="4">
        <f>LMAS.JK!F160*LMAS.JK!J160</f>
        <v>19450000</v>
      </c>
    </row>
    <row r="161" spans="1:25" x14ac:dyDescent="0.2">
      <c r="A161" s="16">
        <f>'Portfolio Selection'!A161</f>
        <v>40672</v>
      </c>
      <c r="B161" s="4">
        <f>'^JKSE'!F161*'^JKSE'!J161</f>
        <v>25513933000000</v>
      </c>
      <c r="C161" s="4">
        <f>AALI.JK!F161*AALI.JK!J161</f>
        <v>23928125000</v>
      </c>
      <c r="D161" s="4">
        <f>ABDA.JK!F161*ABDA.JK!J161</f>
        <v>0</v>
      </c>
      <c r="E161" s="4">
        <f>ACES.JK!F161*ACES.JK!J161</f>
        <v>19687500</v>
      </c>
      <c r="F161" s="4">
        <f>ADES.JK!F161*ADES.JK!J161</f>
        <v>84800000</v>
      </c>
      <c r="G161" s="4">
        <f>ADHI.JK!F161*ADHI.JK!J161</f>
        <v>990150000</v>
      </c>
      <c r="H161" s="4">
        <f>ADMF.JK!F161*ADMF.JK!J161</f>
        <v>189000000</v>
      </c>
      <c r="I161" s="4">
        <f>ADMG.JK!F161*ADMG.JK!J161</f>
        <v>265037500</v>
      </c>
      <c r="J161" s="4">
        <f>AGRO.JK!F161*AGRO.JK!J161</f>
        <v>815151000</v>
      </c>
      <c r="K161" s="4">
        <f>AHAP.JK!F161*AHAP.JK!J161</f>
        <v>0</v>
      </c>
      <c r="L161" s="4">
        <f>AIMS.JK!F161*AIMS.JK!J161</f>
        <v>1417500</v>
      </c>
      <c r="M161" s="4">
        <f>AISA.JK!F161*AISA.JK!J161</f>
        <v>1836100000</v>
      </c>
      <c r="N161" s="4">
        <f>AKKU.JK!F161*AKKU.JK!J161</f>
        <v>36205000</v>
      </c>
      <c r="O161" s="4">
        <f>AKPI.JK!F161*AKPI.JK!J161</f>
        <v>0</v>
      </c>
      <c r="P161" s="4">
        <f>KLBF.JK!F161*KLBF.JK!J161</f>
        <v>18988800000</v>
      </c>
      <c r="Q161" s="4">
        <f>KOIN.JK!F161*KOIN.JK!J161</f>
        <v>0</v>
      </c>
      <c r="R161" s="4">
        <f>KONI.JK!F161*KONI.JK!J161</f>
        <v>0</v>
      </c>
      <c r="S161" s="4">
        <f>KPIG.JK!F161*KPIG.JK!J161</f>
        <v>280000</v>
      </c>
      <c r="T161" s="4">
        <f>KREN.JK!F161*KREN.JK!J161</f>
        <v>859600000</v>
      </c>
      <c r="U161" s="4">
        <f>LAMI.JK!F161*LAMI.JK!J161</f>
        <v>0</v>
      </c>
      <c r="V161" s="4">
        <f>LAPD.JK!F161*LAPD.JK!J161</f>
        <v>320020500</v>
      </c>
      <c r="W161" s="4">
        <f>LCGP.JK!F161*LCGP.JK!J161</f>
        <v>131725000</v>
      </c>
      <c r="X161" s="4">
        <f>LION.JK!F161*LION.JK!J161</f>
        <v>0</v>
      </c>
      <c r="Y161" s="4">
        <f>LMAS.JK!F161*LMAS.JK!J161</f>
        <v>3250000</v>
      </c>
    </row>
    <row r="162" spans="1:25" x14ac:dyDescent="0.2">
      <c r="A162" s="16">
        <f>'Portfolio Selection'!A162</f>
        <v>40669</v>
      </c>
      <c r="B162" s="4">
        <f>'^JKSE'!F162*'^JKSE'!J162</f>
        <v>23019213000000</v>
      </c>
      <c r="C162" s="4">
        <f>AALI.JK!F162*AALI.JK!J162</f>
        <v>15912000000</v>
      </c>
      <c r="D162" s="4">
        <f>ABDA.JK!F162*ABDA.JK!J162</f>
        <v>250000</v>
      </c>
      <c r="E162" s="4">
        <f>ACES.JK!F162*ACES.JK!J162</f>
        <v>3060750000</v>
      </c>
      <c r="F162" s="4">
        <f>ADES.JK!F162*ADES.JK!J162</f>
        <v>2501940000</v>
      </c>
      <c r="G162" s="4">
        <f>ADHI.JK!F162*ADHI.JK!J162</f>
        <v>1464075000</v>
      </c>
      <c r="H162" s="4">
        <f>ADMF.JK!F162*ADMF.JK!J162</f>
        <v>1073025000</v>
      </c>
      <c r="I162" s="4">
        <f>ADMG.JK!F162*ADMG.JK!J162</f>
        <v>337922500</v>
      </c>
      <c r="J162" s="4">
        <f>AGRO.JK!F162*AGRO.JK!J162</f>
        <v>779545000</v>
      </c>
      <c r="K162" s="4">
        <f>AHAP.JK!F162*AHAP.JK!J162</f>
        <v>0</v>
      </c>
      <c r="L162" s="4">
        <f>AIMS.JK!F162*AIMS.JK!J162</f>
        <v>0</v>
      </c>
      <c r="M162" s="4">
        <f>AISA.JK!F162*AISA.JK!J162</f>
        <v>3044280000</v>
      </c>
      <c r="N162" s="4">
        <f>AKKU.JK!F162*AKKU.JK!J162</f>
        <v>11718000</v>
      </c>
      <c r="O162" s="4">
        <f>AKPI.JK!F162*AKPI.JK!J162</f>
        <v>0</v>
      </c>
      <c r="P162" s="4">
        <f>KLBF.JK!F162*KLBF.JK!J162</f>
        <v>28555812500</v>
      </c>
      <c r="Q162" s="4">
        <f>KOIN.JK!F162*KOIN.JK!J162</f>
        <v>0</v>
      </c>
      <c r="R162" s="4">
        <f>KONI.JK!F162*KONI.JK!J162</f>
        <v>0</v>
      </c>
      <c r="S162" s="4">
        <f>KPIG.JK!F162*KPIG.JK!J162</f>
        <v>47880000</v>
      </c>
      <c r="T162" s="4">
        <f>KREN.JK!F162*KREN.JK!J162</f>
        <v>901200000</v>
      </c>
      <c r="U162" s="4">
        <f>LAMI.JK!F162*LAMI.JK!J162</f>
        <v>0</v>
      </c>
      <c r="V162" s="4">
        <f>LAPD.JK!F162*LAPD.JK!J162</f>
        <v>785026000</v>
      </c>
      <c r="W162" s="4">
        <f>LCGP.JK!F162*LCGP.JK!J162</f>
        <v>332350000</v>
      </c>
      <c r="X162" s="4">
        <f>LION.JK!F162*LION.JK!J162</f>
        <v>0</v>
      </c>
      <c r="Y162" s="4">
        <f>LMAS.JK!F162*LMAS.JK!J162</f>
        <v>32800000</v>
      </c>
    </row>
    <row r="163" spans="1:25" x14ac:dyDescent="0.2">
      <c r="A163" s="16">
        <f>'Portfolio Selection'!A163</f>
        <v>40668</v>
      </c>
      <c r="B163" s="4">
        <f>'^JKSE'!F163*'^JKSE'!J163</f>
        <v>16944238800000</v>
      </c>
      <c r="C163" s="4">
        <f>AALI.JK!F163*AALI.JK!J163</f>
        <v>20504550000</v>
      </c>
      <c r="D163" s="4">
        <f>ABDA.JK!F163*ABDA.JK!J163</f>
        <v>13770000</v>
      </c>
      <c r="E163" s="4">
        <f>ACES.JK!F163*ACES.JK!J163</f>
        <v>0</v>
      </c>
      <c r="F163" s="4">
        <f>ADES.JK!F163*ADES.JK!J163</f>
        <v>8624800000</v>
      </c>
      <c r="G163" s="4">
        <f>ADHI.JK!F163*ADHI.JK!J163</f>
        <v>2629665000</v>
      </c>
      <c r="H163" s="4">
        <f>ADMF.JK!F163*ADMF.JK!J163</f>
        <v>422100000</v>
      </c>
      <c r="I163" s="4">
        <f>ADMG.JK!F163*ADMG.JK!J163</f>
        <v>319135000</v>
      </c>
      <c r="J163" s="4">
        <f>AGRO.JK!F163*AGRO.JK!J163</f>
        <v>944910000</v>
      </c>
      <c r="K163" s="4">
        <f>AHAP.JK!F163*AHAP.JK!J163</f>
        <v>0</v>
      </c>
      <c r="L163" s="4">
        <f>AIMS.JK!F163*AIMS.JK!J163</f>
        <v>675000</v>
      </c>
      <c r="M163" s="4">
        <f>AISA.JK!F163*AISA.JK!J163</f>
        <v>1625750000</v>
      </c>
      <c r="N163" s="4">
        <f>AKKU.JK!F163*AKKU.JK!J163</f>
        <v>0</v>
      </c>
      <c r="O163" s="4">
        <f>AKPI.JK!F163*AKPI.JK!J163</f>
        <v>0</v>
      </c>
      <c r="P163" s="4">
        <f>KLBF.JK!F163*KLBF.JK!J163</f>
        <v>19739362500</v>
      </c>
      <c r="Q163" s="4">
        <f>KOIN.JK!F163*KOIN.JK!J163</f>
        <v>525000</v>
      </c>
      <c r="R163" s="4">
        <f>KONI.JK!F163*KONI.JK!J163</f>
        <v>0</v>
      </c>
      <c r="S163" s="4">
        <f>KPIG.JK!F163*KPIG.JK!J163</f>
        <v>62720000</v>
      </c>
      <c r="T163" s="4">
        <f>KREN.JK!F163*KREN.JK!J163</f>
        <v>818800000</v>
      </c>
      <c r="U163" s="4">
        <f>LAMI.JK!F163*LAMI.JK!J163</f>
        <v>0</v>
      </c>
      <c r="V163" s="4">
        <f>LAPD.JK!F163*LAPD.JK!J163</f>
        <v>1831010500</v>
      </c>
      <c r="W163" s="4">
        <f>LCGP.JK!F163*LCGP.JK!J163</f>
        <v>206850000</v>
      </c>
      <c r="X163" s="4">
        <f>LION.JK!F163*LION.JK!J163</f>
        <v>0</v>
      </c>
      <c r="Y163" s="4">
        <f>LMAS.JK!F163*LMAS.JK!J163</f>
        <v>10900000</v>
      </c>
    </row>
    <row r="164" spans="1:25" x14ac:dyDescent="0.2">
      <c r="A164" s="16">
        <f>'Portfolio Selection'!A164</f>
        <v>40667</v>
      </c>
      <c r="B164" s="4">
        <f>'^JKSE'!F164*'^JKSE'!J164</f>
        <v>17892021700000</v>
      </c>
      <c r="C164" s="4">
        <f>AALI.JK!F164*AALI.JK!J164</f>
        <v>36925700000</v>
      </c>
      <c r="D164" s="4">
        <f>ABDA.JK!F164*ABDA.JK!J164</f>
        <v>242500</v>
      </c>
      <c r="E164" s="4">
        <f>ACES.JK!F164*ACES.JK!J164</f>
        <v>79500000</v>
      </c>
      <c r="F164" s="4">
        <f>ADES.JK!F164*ADES.JK!J164</f>
        <v>67156320000</v>
      </c>
      <c r="G164" s="4">
        <f>ADHI.JK!F164*ADHI.JK!J164</f>
        <v>2453440000</v>
      </c>
      <c r="H164" s="4">
        <f>ADMF.JK!F164*ADMF.JK!J164</f>
        <v>155625000</v>
      </c>
      <c r="I164" s="4">
        <f>ADMG.JK!F164*ADMG.JK!J164</f>
        <v>553605000</v>
      </c>
      <c r="J164" s="4">
        <f>AGRO.JK!F164*AGRO.JK!J164</f>
        <v>641006000</v>
      </c>
      <c r="K164" s="4">
        <f>AHAP.JK!F164*AHAP.JK!J164</f>
        <v>0</v>
      </c>
      <c r="L164" s="4">
        <f>AIMS.JK!F164*AIMS.JK!J164</f>
        <v>1147500</v>
      </c>
      <c r="M164" s="4">
        <f>AISA.JK!F164*AISA.JK!J164</f>
        <v>2617200000</v>
      </c>
      <c r="N164" s="4">
        <f>AKKU.JK!F164*AKKU.JK!J164</f>
        <v>0</v>
      </c>
      <c r="O164" s="4">
        <f>AKPI.JK!F164*AKPI.JK!J164</f>
        <v>0</v>
      </c>
      <c r="P164" s="4">
        <f>KLBF.JK!F164*KLBF.JK!J164</f>
        <v>9491062500</v>
      </c>
      <c r="Q164" s="4">
        <f>KOIN.JK!F164*KOIN.JK!J164</f>
        <v>0</v>
      </c>
      <c r="R164" s="4">
        <f>KONI.JK!F164*KONI.JK!J164</f>
        <v>0</v>
      </c>
      <c r="S164" s="4">
        <f>KPIG.JK!F164*KPIG.JK!J164</f>
        <v>0</v>
      </c>
      <c r="T164" s="4">
        <f>KREN.JK!F164*KREN.JK!J164</f>
        <v>567220000</v>
      </c>
      <c r="U164" s="4">
        <f>LAMI.JK!F164*LAMI.JK!J164</f>
        <v>460000</v>
      </c>
      <c r="V164" s="4">
        <f>LAPD.JK!F164*LAPD.JK!J164</f>
        <v>477741000</v>
      </c>
      <c r="W164" s="4">
        <f>LCGP.JK!F164*LCGP.JK!J164</f>
        <v>225625000</v>
      </c>
      <c r="X164" s="4">
        <f>LION.JK!F164*LION.JK!J164</f>
        <v>0</v>
      </c>
      <c r="Y164" s="4">
        <f>LMAS.JK!F164*LMAS.JK!J164</f>
        <v>6675000</v>
      </c>
    </row>
    <row r="165" spans="1:25" x14ac:dyDescent="0.2">
      <c r="A165" s="16">
        <f>'Portfolio Selection'!A165</f>
        <v>40666</v>
      </c>
      <c r="B165" s="4">
        <f>'^JKSE'!F165*'^JKSE'!J165</f>
        <v>14759676900000</v>
      </c>
      <c r="C165" s="4">
        <f>AALI.JK!F165*AALI.JK!J165</f>
        <v>44475150000</v>
      </c>
      <c r="D165" s="4">
        <f>ABDA.JK!F165*ABDA.JK!J165</f>
        <v>0</v>
      </c>
      <c r="E165" s="4">
        <f>ACES.JK!F165*ACES.JK!J165</f>
        <v>3670250000</v>
      </c>
      <c r="F165" s="4">
        <f>ADES.JK!F165*ADES.JK!J165</f>
        <v>1490400000</v>
      </c>
      <c r="G165" s="4">
        <f>ADHI.JK!F165*ADHI.JK!J165</f>
        <v>3356235000</v>
      </c>
      <c r="H165" s="4">
        <f>ADMF.JK!F165*ADMF.JK!J165</f>
        <v>520825000</v>
      </c>
      <c r="I165" s="4">
        <f>ADMG.JK!F165*ADMG.JK!J165</f>
        <v>182227500</v>
      </c>
      <c r="J165" s="4">
        <f>AGRO.JK!F165*AGRO.JK!J165</f>
        <v>409743000</v>
      </c>
      <c r="K165" s="4">
        <f>AHAP.JK!F165*AHAP.JK!J165</f>
        <v>0</v>
      </c>
      <c r="L165" s="4">
        <f>AIMS.JK!F165*AIMS.JK!J165</f>
        <v>3037500</v>
      </c>
      <c r="M165" s="4">
        <f>AISA.JK!F165*AISA.JK!J165</f>
        <v>1855550000</v>
      </c>
      <c r="N165" s="4">
        <f>AKKU.JK!F165*AKKU.JK!J165</f>
        <v>125000</v>
      </c>
      <c r="O165" s="4">
        <f>AKPI.JK!F165*AKPI.JK!J165</f>
        <v>0</v>
      </c>
      <c r="P165" s="4">
        <f>KLBF.JK!F165*KLBF.JK!J165</f>
        <v>33373800000</v>
      </c>
      <c r="Q165" s="4">
        <f>KOIN.JK!F165*KOIN.JK!J165</f>
        <v>0</v>
      </c>
      <c r="R165" s="4">
        <f>KONI.JK!F165*KONI.JK!J165</f>
        <v>0</v>
      </c>
      <c r="S165" s="4">
        <f>KPIG.JK!F165*KPIG.JK!J165</f>
        <v>0</v>
      </c>
      <c r="T165" s="4">
        <f>KREN.JK!F165*KREN.JK!J165</f>
        <v>476370000</v>
      </c>
      <c r="U165" s="4">
        <f>LAMI.JK!F165*LAMI.JK!J165</f>
        <v>8463000</v>
      </c>
      <c r="V165" s="4">
        <f>LAPD.JK!F165*LAPD.JK!J165</f>
        <v>38148000</v>
      </c>
      <c r="W165" s="4">
        <f>LCGP.JK!F165*LCGP.JK!J165</f>
        <v>27950000</v>
      </c>
      <c r="X165" s="4">
        <f>LION.JK!F165*LION.JK!J165</f>
        <v>0</v>
      </c>
      <c r="Y165" s="4">
        <f>LMAS.JK!F165*LMAS.JK!J165</f>
        <v>6375000</v>
      </c>
    </row>
    <row r="166" spans="1:25" x14ac:dyDescent="0.2">
      <c r="A166" s="16">
        <f>'Portfolio Selection'!A166</f>
        <v>40665</v>
      </c>
      <c r="B166" s="4">
        <f>'^JKSE'!F166*'^JKSE'!J166</f>
        <v>17514315000000</v>
      </c>
      <c r="C166" s="4">
        <f>AALI.JK!F166*AALI.JK!J166</f>
        <v>27804000000</v>
      </c>
      <c r="D166" s="4">
        <f>ABDA.JK!F166*ABDA.JK!J166</f>
        <v>1048807500</v>
      </c>
      <c r="E166" s="4">
        <f>ACES.JK!F166*ACES.JK!J166</f>
        <v>13250000</v>
      </c>
      <c r="F166" s="4">
        <f>ADES.JK!F166*ADES.JK!J166</f>
        <v>473140000</v>
      </c>
      <c r="G166" s="4">
        <f>ADHI.JK!F166*ADHI.JK!J166</f>
        <v>993870000</v>
      </c>
      <c r="H166" s="4">
        <f>ADMF.JK!F166*ADMF.JK!J166</f>
        <v>1277650000</v>
      </c>
      <c r="I166" s="4">
        <f>ADMG.JK!F166*ADMG.JK!J166</f>
        <v>312120000</v>
      </c>
      <c r="J166" s="4">
        <f>AGRO.JK!F166*AGRO.JK!J166</f>
        <v>477792000</v>
      </c>
      <c r="K166" s="4">
        <f>AHAP.JK!F166*AHAP.JK!J166</f>
        <v>68541000</v>
      </c>
      <c r="L166" s="4">
        <f>AIMS.JK!F166*AIMS.JK!J166</f>
        <v>0</v>
      </c>
      <c r="M166" s="4">
        <f>AISA.JK!F166*AISA.JK!J166</f>
        <v>3015500000</v>
      </c>
      <c r="N166" s="4">
        <f>AKKU.JK!F166*AKKU.JK!J166</f>
        <v>200000</v>
      </c>
      <c r="O166" s="4">
        <f>AKPI.JK!F166*AKPI.JK!J166</f>
        <v>9680000</v>
      </c>
      <c r="P166" s="4">
        <f>KLBF.JK!F166*KLBF.JK!J166</f>
        <v>42355800000</v>
      </c>
      <c r="Q166" s="4">
        <f>KOIN.JK!F166*KOIN.JK!J166</f>
        <v>0</v>
      </c>
      <c r="R166" s="4">
        <f>KONI.JK!F166*KONI.JK!J166</f>
        <v>0</v>
      </c>
      <c r="S166" s="4">
        <f>KPIG.JK!F166*KPIG.JK!J166</f>
        <v>4200000</v>
      </c>
      <c r="T166" s="4">
        <f>KREN.JK!F166*KREN.JK!J166</f>
        <v>556470000</v>
      </c>
      <c r="U166" s="4">
        <f>LAMI.JK!F166*LAMI.JK!J166</f>
        <v>8062500</v>
      </c>
      <c r="V166" s="4">
        <f>LAPD.JK!F166*LAPD.JK!J166</f>
        <v>1049505000</v>
      </c>
      <c r="W166" s="4">
        <f>LCGP.JK!F166*LCGP.JK!J166</f>
        <v>213950000</v>
      </c>
      <c r="X166" s="4">
        <f>LION.JK!F166*LION.JK!J166</f>
        <v>0</v>
      </c>
      <c r="Y166" s="4">
        <f>LMAS.JK!F166*LMAS.JK!J166</f>
        <v>1650000</v>
      </c>
    </row>
    <row r="167" spans="1:25" x14ac:dyDescent="0.2">
      <c r="A167" s="16">
        <f>'Portfolio Selection'!A167</f>
        <v>40662</v>
      </c>
      <c r="B167" s="4">
        <f>'^JKSE'!F167*'^JKSE'!J167</f>
        <v>22115599800000</v>
      </c>
      <c r="C167" s="4">
        <f>AALI.JK!F167*AALI.JK!J167</f>
        <v>17026825000</v>
      </c>
      <c r="D167" s="4">
        <f>ABDA.JK!F167*ABDA.JK!J167</f>
        <v>43240000</v>
      </c>
      <c r="E167" s="4">
        <f>ACES.JK!F167*ACES.JK!J167</f>
        <v>5339750000</v>
      </c>
      <c r="F167" s="4">
        <f>ADES.JK!F167*ADES.JK!J167</f>
        <v>440800000</v>
      </c>
      <c r="G167" s="4">
        <f>ADHI.JK!F167*ADHI.JK!J167</f>
        <v>1952010000</v>
      </c>
      <c r="H167" s="4">
        <f>ADMF.JK!F167*ADMF.JK!J167</f>
        <v>1106250000</v>
      </c>
      <c r="I167" s="4">
        <f>ADMG.JK!F167*ADMG.JK!J167</f>
        <v>310165000</v>
      </c>
      <c r="J167" s="4">
        <f>AGRO.JK!F167*AGRO.JK!J167</f>
        <v>702000000</v>
      </c>
      <c r="K167" s="4">
        <f>AHAP.JK!F167*AHAP.JK!J167</f>
        <v>4824000</v>
      </c>
      <c r="L167" s="4">
        <f>AIMS.JK!F167*AIMS.JK!J167</f>
        <v>0</v>
      </c>
      <c r="M167" s="4">
        <f>AISA.JK!F167*AISA.JK!J167</f>
        <v>766500000</v>
      </c>
      <c r="N167" s="4">
        <f>AKKU.JK!F167*AKKU.JK!J167</f>
        <v>450000</v>
      </c>
      <c r="O167" s="4">
        <f>AKPI.JK!F167*AKPI.JK!J167</f>
        <v>0</v>
      </c>
      <c r="P167" s="4">
        <f>KLBF.JK!F167*KLBF.JK!J167</f>
        <v>8951800000</v>
      </c>
      <c r="Q167" s="4">
        <f>KOIN.JK!F167*KOIN.JK!J167</f>
        <v>0</v>
      </c>
      <c r="R167" s="4">
        <f>KONI.JK!F167*KONI.JK!J167</f>
        <v>0</v>
      </c>
      <c r="S167" s="4">
        <f>KPIG.JK!F167*KPIG.JK!J167</f>
        <v>0</v>
      </c>
      <c r="T167" s="4">
        <f>KREN.JK!F167*KREN.JK!J167</f>
        <v>562000000</v>
      </c>
      <c r="U167" s="4">
        <f>LAMI.JK!F167*LAMI.JK!J167</f>
        <v>11200000</v>
      </c>
      <c r="V167" s="4">
        <f>LAPD.JK!F167*LAPD.JK!J167</f>
        <v>22599000</v>
      </c>
      <c r="W167" s="4">
        <f>LCGP.JK!F167*LCGP.JK!J167</f>
        <v>145550000</v>
      </c>
      <c r="X167" s="4">
        <f>LION.JK!F167*LION.JK!J167</f>
        <v>0</v>
      </c>
      <c r="Y167" s="4">
        <f>LMAS.JK!F167*LMAS.JK!J167</f>
        <v>14075000</v>
      </c>
    </row>
    <row r="168" spans="1:25" x14ac:dyDescent="0.2">
      <c r="A168" s="16">
        <f>'Portfolio Selection'!A168</f>
        <v>40661</v>
      </c>
      <c r="B168" s="4">
        <f>'^JKSE'!F168*'^JKSE'!J168</f>
        <v>13635969400000</v>
      </c>
      <c r="C168" s="4">
        <f>AALI.JK!F168*AALI.JK!J168</f>
        <v>17478250000</v>
      </c>
      <c r="D168" s="4">
        <f>ABDA.JK!F168*ABDA.JK!J168</f>
        <v>13800000</v>
      </c>
      <c r="E168" s="4">
        <f>ACES.JK!F168*ACES.JK!J168</f>
        <v>583000000</v>
      </c>
      <c r="F168" s="4">
        <f>ADES.JK!F168*ADES.JK!J168</f>
        <v>1189900000</v>
      </c>
      <c r="G168" s="4">
        <f>ADHI.JK!F168*ADHI.JK!J168</f>
        <v>512975000</v>
      </c>
      <c r="H168" s="4">
        <f>ADMF.JK!F168*ADMF.JK!J168</f>
        <v>335500000</v>
      </c>
      <c r="I168" s="4">
        <f>ADMG.JK!F168*ADMG.JK!J168</f>
        <v>14801717500</v>
      </c>
      <c r="J168" s="4">
        <f>AGRO.JK!F168*AGRO.JK!J168</f>
        <v>480480000</v>
      </c>
      <c r="K168" s="4">
        <f>AHAP.JK!F168*AHAP.JK!J168</f>
        <v>63500</v>
      </c>
      <c r="L168" s="4">
        <f>AIMS.JK!F168*AIMS.JK!J168</f>
        <v>33210000</v>
      </c>
      <c r="M168" s="4">
        <f>AISA.JK!F168*AISA.JK!J168</f>
        <v>3207600000</v>
      </c>
      <c r="N168" s="4">
        <f>AKKU.JK!F168*AKKU.JK!J168</f>
        <v>413340000</v>
      </c>
      <c r="O168" s="4">
        <f>AKPI.JK!F168*AKPI.JK!J168</f>
        <v>2075000</v>
      </c>
      <c r="P168" s="4">
        <f>KLBF.JK!F168*KLBF.JK!J168</f>
        <v>13182812500</v>
      </c>
      <c r="Q168" s="4">
        <f>KOIN.JK!F168*KOIN.JK!J168</f>
        <v>0</v>
      </c>
      <c r="R168" s="4">
        <f>KONI.JK!F168*KONI.JK!J168</f>
        <v>0</v>
      </c>
      <c r="S168" s="4">
        <f>KPIG.JK!F168*KPIG.JK!J168</f>
        <v>0</v>
      </c>
      <c r="T168" s="4">
        <f>KREN.JK!F168*KREN.JK!J168</f>
        <v>382000000</v>
      </c>
      <c r="U168" s="4">
        <f>LAMI.JK!F168*LAMI.JK!J168</f>
        <v>3075000</v>
      </c>
      <c r="V168" s="4">
        <f>LAPD.JK!F168*LAPD.JK!J168</f>
        <v>22088000</v>
      </c>
      <c r="W168" s="4">
        <f>LCGP.JK!F168*LCGP.JK!J168</f>
        <v>174575000</v>
      </c>
      <c r="X168" s="4">
        <f>LION.JK!F168*LION.JK!J168</f>
        <v>0</v>
      </c>
      <c r="Y168" s="4">
        <f>LMAS.JK!F168*LMAS.JK!J168</f>
        <v>69750000</v>
      </c>
    </row>
    <row r="169" spans="1:25" x14ac:dyDescent="0.2">
      <c r="A169" s="16">
        <f>'Portfolio Selection'!A169</f>
        <v>40660</v>
      </c>
      <c r="B169" s="4">
        <f>'^JKSE'!F169*'^JKSE'!J169</f>
        <v>14420684700000</v>
      </c>
      <c r="C169" s="4">
        <f>AALI.JK!F169*AALI.JK!J169</f>
        <v>41561000000</v>
      </c>
      <c r="D169" s="4">
        <f>ABDA.JK!F169*ABDA.JK!J169</f>
        <v>23250000</v>
      </c>
      <c r="E169" s="4">
        <f>ACES.JK!F169*ACES.JK!J169</f>
        <v>7500937500</v>
      </c>
      <c r="F169" s="4">
        <f>ADES.JK!F169*ADES.JK!J169</f>
        <v>2977420000</v>
      </c>
      <c r="G169" s="4">
        <f>ADHI.JK!F169*ADHI.JK!J169</f>
        <v>1843410000</v>
      </c>
      <c r="H169" s="4">
        <f>ADMF.JK!F169*ADMF.JK!J169</f>
        <v>580750000</v>
      </c>
      <c r="I169" s="4">
        <f>ADMG.JK!F169*ADMG.JK!J169</f>
        <v>5582700000</v>
      </c>
      <c r="J169" s="4">
        <f>AGRO.JK!F169*AGRO.JK!J169</f>
        <v>363840000</v>
      </c>
      <c r="K169" s="4">
        <f>AHAP.JK!F169*AHAP.JK!J169</f>
        <v>0</v>
      </c>
      <c r="L169" s="4">
        <f>AIMS.JK!F169*AIMS.JK!J169</f>
        <v>0</v>
      </c>
      <c r="M169" s="4">
        <f>AISA.JK!F169*AISA.JK!J169</f>
        <v>2831250000</v>
      </c>
      <c r="N169" s="4">
        <f>AKKU.JK!F169*AKKU.JK!J169</f>
        <v>38700000</v>
      </c>
      <c r="O169" s="4">
        <f>AKPI.JK!F169*AKPI.JK!J169</f>
        <v>3320000</v>
      </c>
      <c r="P169" s="4">
        <f>KLBF.JK!F169*KLBF.JK!J169</f>
        <v>26410312500</v>
      </c>
      <c r="Q169" s="4">
        <f>KOIN.JK!F169*KOIN.JK!J169</f>
        <v>340000</v>
      </c>
      <c r="R169" s="4">
        <f>KONI.JK!F169*KONI.JK!J169</f>
        <v>0</v>
      </c>
      <c r="S169" s="4">
        <f>KPIG.JK!F169*KPIG.JK!J169</f>
        <v>0</v>
      </c>
      <c r="T169" s="4">
        <f>KREN.JK!F169*KREN.JK!J169</f>
        <v>1098400000</v>
      </c>
      <c r="U169" s="4">
        <f>LAMI.JK!F169*LAMI.JK!J169</f>
        <v>1500000</v>
      </c>
      <c r="V169" s="4">
        <f>LAPD.JK!F169*LAPD.JK!J169</f>
        <v>1250576000</v>
      </c>
      <c r="W169" s="4">
        <f>LCGP.JK!F169*LCGP.JK!J169</f>
        <v>185825000</v>
      </c>
      <c r="X169" s="4">
        <f>LION.JK!F169*LION.JK!J169</f>
        <v>0</v>
      </c>
      <c r="Y169" s="4">
        <f>LMAS.JK!F169*LMAS.JK!J169</f>
        <v>21975000</v>
      </c>
    </row>
    <row r="170" spans="1:25" x14ac:dyDescent="0.2">
      <c r="A170" s="16">
        <f>'Portfolio Selection'!A170</f>
        <v>40659</v>
      </c>
      <c r="B170" s="4">
        <f>'^JKSE'!F170*'^JKSE'!J170</f>
        <v>17553145500000</v>
      </c>
      <c r="C170" s="4">
        <f>AALI.JK!F170*AALI.JK!J170</f>
        <v>25164675000</v>
      </c>
      <c r="D170" s="4">
        <f>ABDA.JK!F170*ABDA.JK!J170</f>
        <v>950000</v>
      </c>
      <c r="E170" s="4">
        <f>ACES.JK!F170*ACES.JK!J170</f>
        <v>26000000</v>
      </c>
      <c r="F170" s="4">
        <f>ADES.JK!F170*ADES.JK!J170</f>
        <v>10748220000</v>
      </c>
      <c r="G170" s="4">
        <f>ADHI.JK!F170*ADHI.JK!J170</f>
        <v>1102875000</v>
      </c>
      <c r="H170" s="4">
        <f>ADMF.JK!F170*ADMF.JK!J170</f>
        <v>1929300000</v>
      </c>
      <c r="I170" s="4">
        <f>ADMG.JK!F170*ADMG.JK!J170</f>
        <v>1453347500</v>
      </c>
      <c r="J170" s="4">
        <f>AGRO.JK!F170*AGRO.JK!J170</f>
        <v>938320000</v>
      </c>
      <c r="K170" s="4">
        <f>AHAP.JK!F170*AHAP.JK!J170</f>
        <v>129000</v>
      </c>
      <c r="L170" s="4">
        <f>AIMS.JK!F170*AIMS.JK!J170</f>
        <v>0</v>
      </c>
      <c r="M170" s="4">
        <f>AISA.JK!F170*AISA.JK!J170</f>
        <v>3427500000</v>
      </c>
      <c r="N170" s="4">
        <f>AKKU.JK!F170*AKKU.JK!J170</f>
        <v>121375000</v>
      </c>
      <c r="O170" s="4">
        <f>AKPI.JK!F170*AKPI.JK!J170</f>
        <v>2905000</v>
      </c>
      <c r="P170" s="4">
        <f>KLBF.JK!F170*KLBF.JK!J170</f>
        <v>30850200000</v>
      </c>
      <c r="Q170" s="4">
        <f>KOIN.JK!F170*KOIN.JK!J170</f>
        <v>2125000</v>
      </c>
      <c r="R170" s="4">
        <f>KONI.JK!F170*KONI.JK!J170</f>
        <v>0</v>
      </c>
      <c r="S170" s="4">
        <f>KPIG.JK!F170*KPIG.JK!J170</f>
        <v>0</v>
      </c>
      <c r="T170" s="4">
        <f>KREN.JK!F170*KREN.JK!J170</f>
        <v>850590000</v>
      </c>
      <c r="U170" s="4">
        <f>LAMI.JK!F170*LAMI.JK!J170</f>
        <v>12075000</v>
      </c>
      <c r="V170" s="4">
        <f>LAPD.JK!F170*LAPD.JK!J170</f>
        <v>223725000</v>
      </c>
      <c r="W170" s="4">
        <f>LCGP.JK!F170*LCGP.JK!J170</f>
        <v>29750000</v>
      </c>
      <c r="X170" s="4">
        <f>LION.JK!F170*LION.JK!J170</f>
        <v>0</v>
      </c>
      <c r="Y170" s="4">
        <f>LMAS.JK!F170*LMAS.JK!J170</f>
        <v>3900000</v>
      </c>
    </row>
    <row r="171" spans="1:25" x14ac:dyDescent="0.2">
      <c r="A171" s="16">
        <f>'Portfolio Selection'!A171</f>
        <v>40658</v>
      </c>
      <c r="B171" s="4">
        <f>'^JKSE'!F171*'^JKSE'!J171</f>
        <v>13335660800000</v>
      </c>
      <c r="C171" s="4">
        <f>AALI.JK!F171*AALI.JK!J171</f>
        <v>58941575000</v>
      </c>
      <c r="D171" s="4">
        <f>ABDA.JK!F171*ABDA.JK!J171</f>
        <v>0</v>
      </c>
      <c r="E171" s="4">
        <f>ACES.JK!F171*ACES.JK!J171</f>
        <v>286000000</v>
      </c>
      <c r="F171" s="4">
        <f>ADES.JK!F171*ADES.JK!J171</f>
        <v>288120000</v>
      </c>
      <c r="G171" s="4">
        <f>ADHI.JK!F171*ADHI.JK!J171</f>
        <v>2270775000</v>
      </c>
      <c r="H171" s="4">
        <f>ADMF.JK!F171*ADMF.JK!J171</f>
        <v>776175000</v>
      </c>
      <c r="I171" s="4">
        <f>ADMG.JK!F171*ADMG.JK!J171</f>
        <v>2937855000</v>
      </c>
      <c r="J171" s="4">
        <f>AGRO.JK!F171*AGRO.JK!J171</f>
        <v>503010000</v>
      </c>
      <c r="K171" s="4">
        <f>AHAP.JK!F171*AHAP.JK!J171</f>
        <v>0</v>
      </c>
      <c r="L171" s="4">
        <f>AIMS.JK!F171*AIMS.JK!J171</f>
        <v>0</v>
      </c>
      <c r="M171" s="4">
        <f>AISA.JK!F171*AISA.JK!J171</f>
        <v>3953820000</v>
      </c>
      <c r="N171" s="4">
        <f>AKKU.JK!F171*AKKU.JK!J171</f>
        <v>42250000</v>
      </c>
      <c r="O171" s="4">
        <f>AKPI.JK!F171*AKPI.JK!J171</f>
        <v>490530000</v>
      </c>
      <c r="P171" s="4">
        <f>KLBF.JK!F171*KLBF.JK!J171</f>
        <v>30305887500</v>
      </c>
      <c r="Q171" s="4">
        <f>KOIN.JK!F171*KOIN.JK!J171</f>
        <v>425000</v>
      </c>
      <c r="R171" s="4">
        <f>KONI.JK!F171*KONI.JK!J171</f>
        <v>180000</v>
      </c>
      <c r="S171" s="4">
        <f>KPIG.JK!F171*KPIG.JK!J171</f>
        <v>23800000</v>
      </c>
      <c r="T171" s="4">
        <f>KREN.JK!F171*KREN.JK!J171</f>
        <v>770250000</v>
      </c>
      <c r="U171" s="4">
        <f>LAMI.JK!F171*LAMI.JK!J171</f>
        <v>6825000</v>
      </c>
      <c r="V171" s="4">
        <f>LAPD.JK!F171*LAPD.JK!J171</f>
        <v>112403500</v>
      </c>
      <c r="W171" s="4">
        <f>LCGP.JK!F171*LCGP.JK!J171</f>
        <v>48100000</v>
      </c>
      <c r="X171" s="4">
        <f>LION.JK!F171*LION.JK!J171</f>
        <v>0</v>
      </c>
      <c r="Y171" s="4">
        <f>LMAS.JK!F171*LMAS.JK!J171</f>
        <v>4025000</v>
      </c>
    </row>
    <row r="172" spans="1:25" x14ac:dyDescent="0.2">
      <c r="A172" s="16">
        <f>'Portfolio Selection'!A172</f>
        <v>40655</v>
      </c>
      <c r="B172" s="4">
        <f>'^JKSE'!F172*'^JKSE'!J172</f>
        <v>18017119200000</v>
      </c>
      <c r="C172" s="4">
        <f>AALI.JK!F172*AALI.JK!J172</f>
        <v>23753250000</v>
      </c>
      <c r="D172" s="4">
        <f>ABDA.JK!F172*ABDA.JK!J172</f>
        <v>16582500</v>
      </c>
      <c r="E172" s="4">
        <f>ACES.JK!F172*ACES.JK!J172</f>
        <v>1109062500</v>
      </c>
      <c r="F172" s="4">
        <f>ADES.JK!F172*ADES.JK!J172</f>
        <v>219040000</v>
      </c>
      <c r="G172" s="4">
        <f>ADHI.JK!F172*ADHI.JK!J172</f>
        <v>2015355000</v>
      </c>
      <c r="H172" s="4">
        <f>ADMF.JK!F172*ADMF.JK!J172</f>
        <v>106200000</v>
      </c>
      <c r="I172" s="4">
        <f>ADMG.JK!F172*ADMG.JK!J172</f>
        <v>729902500</v>
      </c>
      <c r="J172" s="4">
        <f>AGRO.JK!F172*AGRO.JK!J172</f>
        <v>254938000</v>
      </c>
      <c r="K172" s="4">
        <f>AHAP.JK!F172*AHAP.JK!J172</f>
        <v>0</v>
      </c>
      <c r="L172" s="4">
        <f>AIMS.JK!F172*AIMS.JK!J172</f>
        <v>0</v>
      </c>
      <c r="M172" s="4">
        <f>AISA.JK!F172*AISA.JK!J172</f>
        <v>1701315000</v>
      </c>
      <c r="N172" s="4">
        <f>AKKU.JK!F172*AKKU.JK!J172</f>
        <v>45712500</v>
      </c>
      <c r="O172" s="4">
        <f>AKPI.JK!F172*AKPI.JK!J172</f>
        <v>2100000</v>
      </c>
      <c r="P172" s="4">
        <f>KLBF.JK!F172*KLBF.JK!J172</f>
        <v>14460875000</v>
      </c>
      <c r="Q172" s="4">
        <f>KOIN.JK!F172*KOIN.JK!J172</f>
        <v>8700000</v>
      </c>
      <c r="R172" s="4">
        <f>KONI.JK!F172*KONI.JK!J172</f>
        <v>0</v>
      </c>
      <c r="S172" s="4">
        <f>KPIG.JK!F172*KPIG.JK!J172</f>
        <v>14000000</v>
      </c>
      <c r="T172" s="4">
        <f>KREN.JK!F172*KREN.JK!J172</f>
        <v>547075000</v>
      </c>
      <c r="U172" s="4">
        <f>LAMI.JK!F172*LAMI.JK!J172</f>
        <v>98595000</v>
      </c>
      <c r="V172" s="4">
        <f>LAPD.JK!F172*LAPD.JK!J172</f>
        <v>1270326000</v>
      </c>
      <c r="W172" s="4">
        <f>LCGP.JK!F172*LCGP.JK!J172</f>
        <v>58025000</v>
      </c>
      <c r="X172" s="4">
        <f>LION.JK!F172*LION.JK!J172</f>
        <v>0</v>
      </c>
      <c r="Y172" s="4">
        <f>LMAS.JK!F172*LMAS.JK!J172</f>
        <v>112675000</v>
      </c>
    </row>
    <row r="173" spans="1:25" x14ac:dyDescent="0.2">
      <c r="A173" s="16">
        <f>'Portfolio Selection'!A173</f>
        <v>40654</v>
      </c>
      <c r="B173" s="4">
        <f>'^JKSE'!F173*'^JKSE'!J173</f>
        <v>18397227200000</v>
      </c>
      <c r="C173" s="4">
        <f>AALI.JK!F173*AALI.JK!J173</f>
        <v>54483300000</v>
      </c>
      <c r="D173" s="4">
        <f>ABDA.JK!F173*ABDA.JK!J173</f>
        <v>12375000</v>
      </c>
      <c r="E173" s="4">
        <f>ACES.JK!F173*ACES.JK!J173</f>
        <v>13125000</v>
      </c>
      <c r="F173" s="4">
        <f>ADES.JK!F173*ADES.JK!J173</f>
        <v>261960000</v>
      </c>
      <c r="G173" s="4">
        <f>ADHI.JK!F173*ADHI.JK!J173</f>
        <v>876525000</v>
      </c>
      <c r="H173" s="4">
        <f>ADMF.JK!F173*ADMF.JK!J173</f>
        <v>88500000</v>
      </c>
      <c r="I173" s="4">
        <f>ADMG.JK!F173*ADMG.JK!J173</f>
        <v>264245000</v>
      </c>
      <c r="J173" s="4">
        <f>AGRO.JK!F173*AGRO.JK!J173</f>
        <v>92086000</v>
      </c>
      <c r="K173" s="4">
        <f>AHAP.JK!F173*AHAP.JK!J173</f>
        <v>0</v>
      </c>
      <c r="L173" s="4">
        <f>AIMS.JK!F173*AIMS.JK!J173</f>
        <v>0</v>
      </c>
      <c r="M173" s="4">
        <f>AISA.JK!F173*AISA.JK!J173</f>
        <v>4191880000</v>
      </c>
      <c r="N173" s="4">
        <f>AKKU.JK!F173*AKKU.JK!J173</f>
        <v>230000</v>
      </c>
      <c r="O173" s="4">
        <f>AKPI.JK!F173*AKPI.JK!J173</f>
        <v>60480000</v>
      </c>
      <c r="P173" s="4">
        <f>KLBF.JK!F173*KLBF.JK!J173</f>
        <v>9463025000</v>
      </c>
      <c r="Q173" s="4">
        <f>KOIN.JK!F173*KOIN.JK!J173</f>
        <v>348000</v>
      </c>
      <c r="R173" s="4">
        <f>KONI.JK!F173*KONI.JK!J173</f>
        <v>0</v>
      </c>
      <c r="S173" s="4">
        <f>KPIG.JK!F173*KPIG.JK!J173</f>
        <v>0</v>
      </c>
      <c r="T173" s="4">
        <f>KREN.JK!F173*KREN.JK!J173</f>
        <v>509155000</v>
      </c>
      <c r="U173" s="4">
        <f>LAMI.JK!F173*LAMI.JK!J173</f>
        <v>15855000</v>
      </c>
      <c r="V173" s="4">
        <f>LAPD.JK!F173*LAPD.JK!J173</f>
        <v>965000</v>
      </c>
      <c r="W173" s="4">
        <f>LCGP.JK!F173*LCGP.JK!J173</f>
        <v>52600000</v>
      </c>
      <c r="X173" s="4">
        <f>LION.JK!F173*LION.JK!J173</f>
        <v>0</v>
      </c>
      <c r="Y173" s="4">
        <f>LMAS.JK!F173*LMAS.JK!J173</f>
        <v>56475000</v>
      </c>
    </row>
    <row r="174" spans="1:25" x14ac:dyDescent="0.2">
      <c r="A174" s="16">
        <f>'Portfolio Selection'!A174</f>
        <v>40653</v>
      </c>
      <c r="B174" s="4">
        <f>'^JKSE'!F174*'^JKSE'!J174</f>
        <v>10245852000000</v>
      </c>
      <c r="C174" s="4">
        <f>AALI.JK!F174*AALI.JK!J174</f>
        <v>31625100000</v>
      </c>
      <c r="D174" s="4">
        <f>ABDA.JK!F174*ABDA.JK!J174</f>
        <v>0</v>
      </c>
      <c r="E174" s="4">
        <f>ACES.JK!F174*ACES.JK!J174</f>
        <v>283250000</v>
      </c>
      <c r="F174" s="4">
        <f>ADES.JK!F174*ADES.JK!J174</f>
        <v>251810000</v>
      </c>
      <c r="G174" s="4">
        <f>ADHI.JK!F174*ADHI.JK!J174</f>
        <v>3264360000</v>
      </c>
      <c r="H174" s="4">
        <f>ADMF.JK!F174*ADMF.JK!J174</f>
        <v>153400000</v>
      </c>
      <c r="I174" s="4">
        <f>ADMG.JK!F174*ADMG.JK!J174</f>
        <v>458790000</v>
      </c>
      <c r="J174" s="4">
        <f>AGRO.JK!F174*AGRO.JK!J174</f>
        <v>535781000</v>
      </c>
      <c r="K174" s="4">
        <f>AHAP.JK!F174*AHAP.JK!J174</f>
        <v>61194000</v>
      </c>
      <c r="L174" s="4">
        <f>AIMS.JK!F174*AIMS.JK!J174</f>
        <v>0</v>
      </c>
      <c r="M174" s="4">
        <f>AISA.JK!F174*AISA.JK!J174</f>
        <v>3316560000</v>
      </c>
      <c r="N174" s="4">
        <f>AKKU.JK!F174*AKKU.JK!J174</f>
        <v>1495000</v>
      </c>
      <c r="O174" s="4">
        <f>AKPI.JK!F174*AKPI.JK!J174</f>
        <v>1245000</v>
      </c>
      <c r="P174" s="4">
        <f>KLBF.JK!F174*KLBF.JK!J174</f>
        <v>9609875000</v>
      </c>
      <c r="Q174" s="4">
        <f>KOIN.JK!F174*KOIN.JK!J174</f>
        <v>1943500</v>
      </c>
      <c r="R174" s="4">
        <f>KONI.JK!F174*KONI.JK!J174</f>
        <v>0</v>
      </c>
      <c r="S174" s="4">
        <f>KPIG.JK!F174*KPIG.JK!J174</f>
        <v>0</v>
      </c>
      <c r="T174" s="4">
        <f>KREN.JK!F174*KREN.JK!J174</f>
        <v>769200000</v>
      </c>
      <c r="U174" s="4">
        <f>LAMI.JK!F174*LAMI.JK!J174</f>
        <v>19425000</v>
      </c>
      <c r="V174" s="4">
        <f>LAPD.JK!F174*LAPD.JK!J174</f>
        <v>714599000</v>
      </c>
      <c r="W174" s="4">
        <f>LCGP.JK!F174*LCGP.JK!J174</f>
        <v>18775000</v>
      </c>
      <c r="X174" s="4">
        <f>LION.JK!F174*LION.JK!J174</f>
        <v>0</v>
      </c>
      <c r="Y174" s="4">
        <f>LMAS.JK!F174*LMAS.JK!J174</f>
        <v>11550000</v>
      </c>
    </row>
    <row r="175" spans="1:25" x14ac:dyDescent="0.2">
      <c r="A175" s="16">
        <f>'Portfolio Selection'!A175</f>
        <v>40652</v>
      </c>
      <c r="B175" s="4">
        <f>'^JKSE'!F175*'^JKSE'!J175</f>
        <v>16199701000000</v>
      </c>
      <c r="C175" s="4">
        <f>AALI.JK!F175*AALI.JK!J175</f>
        <v>50895350000</v>
      </c>
      <c r="D175" s="4">
        <f>ABDA.JK!F175*ABDA.JK!J175</f>
        <v>0</v>
      </c>
      <c r="E175" s="4">
        <f>ACES.JK!F175*ACES.JK!J175</f>
        <v>9007875000</v>
      </c>
      <c r="F175" s="4">
        <f>ADES.JK!F175*ADES.JK!J175</f>
        <v>152760000</v>
      </c>
      <c r="G175" s="4">
        <f>ADHI.JK!F175*ADHI.JK!J175</f>
        <v>785610000</v>
      </c>
      <c r="H175" s="4">
        <f>ADMF.JK!F175*ADMF.JK!J175</f>
        <v>660800000</v>
      </c>
      <c r="I175" s="4">
        <f>ADMG.JK!F175*ADMG.JK!J175</f>
        <v>451410000</v>
      </c>
      <c r="J175" s="4">
        <f>AGRO.JK!F175*AGRO.JK!J175</f>
        <v>443371500</v>
      </c>
      <c r="K175" s="4">
        <f>AHAP.JK!F175*AHAP.JK!J175</f>
        <v>6820000</v>
      </c>
      <c r="L175" s="4">
        <f>AIMS.JK!F175*AIMS.JK!J175</f>
        <v>0</v>
      </c>
      <c r="M175" s="4">
        <f>AISA.JK!F175*AISA.JK!J175</f>
        <v>2760320000</v>
      </c>
      <c r="N175" s="4">
        <f>AKKU.JK!F175*AKKU.JK!J175</f>
        <v>157500</v>
      </c>
      <c r="O175" s="4">
        <f>AKPI.JK!F175*AKPI.JK!J175</f>
        <v>64740000</v>
      </c>
      <c r="P175" s="4">
        <f>KLBF.JK!F175*KLBF.JK!J175</f>
        <v>32781000000</v>
      </c>
      <c r="Q175" s="4">
        <f>KOIN.JK!F175*KOIN.JK!J175</f>
        <v>170000</v>
      </c>
      <c r="R175" s="4">
        <f>KONI.JK!F175*KONI.JK!J175</f>
        <v>0</v>
      </c>
      <c r="S175" s="4">
        <f>KPIG.JK!F175*KPIG.JK!J175</f>
        <v>0</v>
      </c>
      <c r="T175" s="4">
        <f>KREN.JK!F175*KREN.JK!J175</f>
        <v>715260000</v>
      </c>
      <c r="U175" s="4">
        <f>LAMI.JK!F175*LAMI.JK!J175</f>
        <v>7500000</v>
      </c>
      <c r="V175" s="4">
        <f>LAPD.JK!F175*LAPD.JK!J175</f>
        <v>473760000</v>
      </c>
      <c r="W175" s="4">
        <f>LCGP.JK!F175*LCGP.JK!J175</f>
        <v>494900000</v>
      </c>
      <c r="X175" s="4">
        <f>LION.JK!F175*LION.JK!J175</f>
        <v>0</v>
      </c>
      <c r="Y175" s="4">
        <f>LMAS.JK!F175*LMAS.JK!J175</f>
        <v>0</v>
      </c>
    </row>
    <row r="176" spans="1:25" x14ac:dyDescent="0.2">
      <c r="A176" s="16">
        <f>'Portfolio Selection'!A176</f>
        <v>40651</v>
      </c>
      <c r="B176" s="4">
        <f>'^JKSE'!F176*'^JKSE'!J176</f>
        <v>14572843700000</v>
      </c>
      <c r="C176" s="4">
        <f>AALI.JK!F176*AALI.JK!J176</f>
        <v>47802200000</v>
      </c>
      <c r="D176" s="4">
        <f>ABDA.JK!F176*ABDA.JK!J176</f>
        <v>14250000</v>
      </c>
      <c r="E176" s="4">
        <f>ACES.JK!F176*ACES.JK!J176</f>
        <v>847875000</v>
      </c>
      <c r="F176" s="4">
        <f>ADES.JK!F176*ADES.JK!J176</f>
        <v>333540000</v>
      </c>
      <c r="G176" s="4">
        <f>ADHI.JK!F176*ADHI.JK!J176</f>
        <v>1136450000</v>
      </c>
      <c r="H176" s="4">
        <f>ADMF.JK!F176*ADMF.JK!J176</f>
        <v>806200000</v>
      </c>
      <c r="I176" s="4">
        <f>ADMG.JK!F176*ADMG.JK!J176</f>
        <v>214840000</v>
      </c>
      <c r="J176" s="4">
        <f>AGRO.JK!F176*AGRO.JK!J176</f>
        <v>640619000</v>
      </c>
      <c r="K176" s="4">
        <f>AHAP.JK!F176*AHAP.JK!J176</f>
        <v>0</v>
      </c>
      <c r="L176" s="4">
        <f>AIMS.JK!F176*AIMS.JK!J176</f>
        <v>2025000</v>
      </c>
      <c r="M176" s="4">
        <f>AISA.JK!F176*AISA.JK!J176</f>
        <v>4914525000</v>
      </c>
      <c r="N176" s="4">
        <f>AKKU.JK!F176*AKKU.JK!J176</f>
        <v>303000</v>
      </c>
      <c r="O176" s="4">
        <f>AKPI.JK!F176*AKPI.JK!J176</f>
        <v>830000</v>
      </c>
      <c r="P176" s="4">
        <f>KLBF.JK!F176*KLBF.JK!J176</f>
        <v>67043025000</v>
      </c>
      <c r="Q176" s="4">
        <f>KOIN.JK!F176*KOIN.JK!J176</f>
        <v>2171000</v>
      </c>
      <c r="R176" s="4">
        <f>KONI.JK!F176*KONI.JK!J176</f>
        <v>0</v>
      </c>
      <c r="S176" s="4">
        <f>KPIG.JK!F176*KPIG.JK!J176</f>
        <v>0</v>
      </c>
      <c r="T176" s="4">
        <f>KREN.JK!F176*KREN.JK!J176</f>
        <v>742170000</v>
      </c>
      <c r="U176" s="4">
        <f>LAMI.JK!F176*LAMI.JK!J176</f>
        <v>9550000</v>
      </c>
      <c r="V176" s="4">
        <f>LAPD.JK!F176*LAPD.JK!J176</f>
        <v>0</v>
      </c>
      <c r="W176" s="4">
        <f>LCGP.JK!F176*LCGP.JK!J176</f>
        <v>10450000</v>
      </c>
      <c r="X176" s="4">
        <f>LION.JK!F176*LION.JK!J176</f>
        <v>0</v>
      </c>
      <c r="Y176" s="4">
        <f>LMAS.JK!F176*LMAS.JK!J176</f>
        <v>0</v>
      </c>
    </row>
    <row r="177" spans="1:25" x14ac:dyDescent="0.2">
      <c r="A177" s="16">
        <f>'Portfolio Selection'!A177</f>
        <v>40648</v>
      </c>
      <c r="B177" s="4">
        <f>'^JKSE'!F177*'^JKSE'!J177</f>
        <v>19547872400000</v>
      </c>
      <c r="C177" s="4">
        <f>AALI.JK!F177*AALI.JK!J177</f>
        <v>43445400000</v>
      </c>
      <c r="D177" s="4">
        <f>ABDA.JK!F177*ABDA.JK!J177</f>
        <v>12125000</v>
      </c>
      <c r="E177" s="4">
        <f>ACES.JK!F177*ACES.JK!J177</f>
        <v>12625000</v>
      </c>
      <c r="F177" s="4">
        <f>ADES.JK!F177*ADES.JK!J177</f>
        <v>1852500000</v>
      </c>
      <c r="G177" s="4">
        <f>ADHI.JK!F177*ADHI.JK!J177</f>
        <v>1287325000</v>
      </c>
      <c r="H177" s="4">
        <f>ADMF.JK!F177*ADMF.JK!J177</f>
        <v>226200000</v>
      </c>
      <c r="I177" s="4">
        <f>ADMG.JK!F177*ADMG.JK!J177</f>
        <v>173040000</v>
      </c>
      <c r="J177" s="4">
        <f>AGRO.JK!F177*AGRO.JK!J177</f>
        <v>3073545000</v>
      </c>
      <c r="K177" s="4">
        <f>AHAP.JK!F177*AHAP.JK!J177</f>
        <v>0</v>
      </c>
      <c r="L177" s="4">
        <f>AIMS.JK!F177*AIMS.JK!J177</f>
        <v>0</v>
      </c>
      <c r="M177" s="4">
        <f>AISA.JK!F177*AISA.JK!J177</f>
        <v>2834370000</v>
      </c>
      <c r="N177" s="4">
        <f>AKKU.JK!F177*AKKU.JK!J177</f>
        <v>0</v>
      </c>
      <c r="O177" s="4">
        <f>AKPI.JK!F177*AKPI.JK!J177</f>
        <v>0</v>
      </c>
      <c r="P177" s="4">
        <f>KLBF.JK!F177*KLBF.JK!J177</f>
        <v>21362775000</v>
      </c>
      <c r="Q177" s="4">
        <f>KOIN.JK!F177*KOIN.JK!J177</f>
        <v>83248000</v>
      </c>
      <c r="R177" s="4">
        <f>KONI.JK!F177*KONI.JK!J177</f>
        <v>0</v>
      </c>
      <c r="S177" s="4">
        <f>KPIG.JK!F177*KPIG.JK!J177</f>
        <v>0</v>
      </c>
      <c r="T177" s="4">
        <f>KREN.JK!F177*KREN.JK!J177</f>
        <v>446500000</v>
      </c>
      <c r="U177" s="4">
        <f>LAMI.JK!F177*LAMI.JK!J177</f>
        <v>0</v>
      </c>
      <c r="V177" s="4">
        <f>LAPD.JK!F177*LAPD.JK!J177</f>
        <v>0</v>
      </c>
      <c r="W177" s="4">
        <f>LCGP.JK!F177*LCGP.JK!J177</f>
        <v>550000</v>
      </c>
      <c r="X177" s="4">
        <f>LION.JK!F177*LION.JK!J177</f>
        <v>0</v>
      </c>
      <c r="Y177" s="4">
        <f>LMAS.JK!F177*LMAS.JK!J177</f>
        <v>14750000</v>
      </c>
    </row>
    <row r="178" spans="1:25" x14ac:dyDescent="0.2">
      <c r="A178" s="16">
        <f>'Portfolio Selection'!A178</f>
        <v>40647</v>
      </c>
      <c r="B178" s="4">
        <f>'^JKSE'!F178*'^JKSE'!J178</f>
        <v>8787912600000</v>
      </c>
      <c r="C178" s="4">
        <f>AALI.JK!F178*AALI.JK!J178</f>
        <v>14567300000</v>
      </c>
      <c r="D178" s="4">
        <f>ABDA.JK!F178*ABDA.JK!J178</f>
        <v>510000</v>
      </c>
      <c r="E178" s="4">
        <f>ACES.JK!F178*ACES.JK!J178</f>
        <v>902687500</v>
      </c>
      <c r="F178" s="4">
        <f>ADES.JK!F178*ADES.JK!J178</f>
        <v>4835590000</v>
      </c>
      <c r="G178" s="4">
        <f>ADHI.JK!F178*ADHI.JK!J178</f>
        <v>444550000</v>
      </c>
      <c r="H178" s="4">
        <f>ADMF.JK!F178*ADMF.JK!J178</f>
        <v>365400000</v>
      </c>
      <c r="I178" s="4">
        <f>ADMG.JK!F178*ADMG.JK!J178</f>
        <v>18060000</v>
      </c>
      <c r="J178" s="4">
        <f>AGRO.JK!F178*AGRO.JK!J178</f>
        <v>3782496500</v>
      </c>
      <c r="K178" s="4">
        <f>AHAP.JK!F178*AHAP.JK!J178</f>
        <v>0</v>
      </c>
      <c r="L178" s="4">
        <f>AIMS.JK!F178*AIMS.JK!J178</f>
        <v>0</v>
      </c>
      <c r="M178" s="4">
        <f>AISA.JK!F178*AISA.JK!J178</f>
        <v>265200000</v>
      </c>
      <c r="N178" s="4">
        <f>AKKU.JK!F178*AKKU.JK!J178</f>
        <v>125000</v>
      </c>
      <c r="O178" s="4">
        <f>AKPI.JK!F178*AKPI.JK!J178</f>
        <v>34830000</v>
      </c>
      <c r="P178" s="4">
        <f>KLBF.JK!F178*KLBF.JK!J178</f>
        <v>24064562500</v>
      </c>
      <c r="Q178" s="4">
        <f>KOIN.JK!F178*KOIN.JK!J178</f>
        <v>8390500</v>
      </c>
      <c r="R178" s="4">
        <f>KONI.JK!F178*KONI.JK!J178</f>
        <v>0</v>
      </c>
      <c r="S178" s="4">
        <f>KPIG.JK!F178*KPIG.JK!J178</f>
        <v>0</v>
      </c>
      <c r="T178" s="4">
        <f>KREN.JK!F178*KREN.JK!J178</f>
        <v>223440000</v>
      </c>
      <c r="U178" s="4">
        <f>LAMI.JK!F178*LAMI.JK!J178</f>
        <v>1850534000</v>
      </c>
      <c r="V178" s="4">
        <f>LAPD.JK!F178*LAPD.JK!J178</f>
        <v>470000</v>
      </c>
      <c r="W178" s="4">
        <f>LCGP.JK!F178*LCGP.JK!J178</f>
        <v>100000</v>
      </c>
      <c r="X178" s="4">
        <f>LION.JK!F178*LION.JK!J178</f>
        <v>0</v>
      </c>
      <c r="Y178" s="4">
        <f>LMAS.JK!F178*LMAS.JK!J178</f>
        <v>8750000</v>
      </c>
    </row>
    <row r="179" spans="1:25" x14ac:dyDescent="0.2">
      <c r="A179" s="16">
        <f>'Portfolio Selection'!A179</f>
        <v>40646</v>
      </c>
      <c r="B179" s="4">
        <f>'^JKSE'!F179*'^JKSE'!J179</f>
        <v>6871314400000</v>
      </c>
      <c r="C179" s="4">
        <f>AALI.JK!F179*AALI.JK!J179</f>
        <v>6961500000</v>
      </c>
      <c r="D179" s="4">
        <f>ABDA.JK!F179*ABDA.JK!J179</f>
        <v>0</v>
      </c>
      <c r="E179" s="4">
        <f>ACES.JK!F179*ACES.JK!J179</f>
        <v>3175000000</v>
      </c>
      <c r="F179" s="4">
        <f>ADES.JK!F179*ADES.JK!J179</f>
        <v>861350000</v>
      </c>
      <c r="G179" s="4">
        <f>ADHI.JK!F179*ADHI.JK!J179</f>
        <v>933530000</v>
      </c>
      <c r="H179" s="4">
        <f>ADMF.JK!F179*ADMF.JK!J179</f>
        <v>1438400000</v>
      </c>
      <c r="I179" s="4">
        <f>ADMG.JK!F179*ADMG.JK!J179</f>
        <v>702330000</v>
      </c>
      <c r="J179" s="4">
        <f>AGRO.JK!F179*AGRO.JK!J179</f>
        <v>1616302000</v>
      </c>
      <c r="K179" s="4">
        <f>AHAP.JK!F179*AHAP.JK!J179</f>
        <v>0</v>
      </c>
      <c r="L179" s="4">
        <f>AIMS.JK!F179*AIMS.JK!J179</f>
        <v>0</v>
      </c>
      <c r="M179" s="4">
        <f>AISA.JK!F179*AISA.JK!J179</f>
        <v>853320000</v>
      </c>
      <c r="N179" s="4">
        <f>AKKU.JK!F179*AKKU.JK!J179</f>
        <v>1000000</v>
      </c>
      <c r="O179" s="4">
        <f>AKPI.JK!F179*AKPI.JK!J179</f>
        <v>26400000</v>
      </c>
      <c r="P179" s="4">
        <f>KLBF.JK!F179*KLBF.JK!J179</f>
        <v>27103125000</v>
      </c>
      <c r="Q179" s="4">
        <f>KOIN.JK!F179*KOIN.JK!J179</f>
        <v>167000</v>
      </c>
      <c r="R179" s="4">
        <f>KONI.JK!F179*KONI.JK!J179</f>
        <v>0</v>
      </c>
      <c r="S179" s="4">
        <f>KPIG.JK!F179*KPIG.JK!J179</f>
        <v>13720000</v>
      </c>
      <c r="T179" s="4">
        <f>KREN.JK!F179*KREN.JK!J179</f>
        <v>431300000</v>
      </c>
      <c r="U179" s="4">
        <f>LAMI.JK!F179*LAMI.JK!J179</f>
        <v>101803000</v>
      </c>
      <c r="V179" s="4">
        <f>LAPD.JK!F179*LAPD.JK!J179</f>
        <v>0</v>
      </c>
      <c r="W179" s="4">
        <f>LCGP.JK!F179*LCGP.JK!J179</f>
        <v>50000</v>
      </c>
      <c r="X179" s="4">
        <f>LION.JK!F179*LION.JK!J179</f>
        <v>0</v>
      </c>
      <c r="Y179" s="4">
        <f>LMAS.JK!F179*LMAS.JK!J179</f>
        <v>8800000</v>
      </c>
    </row>
    <row r="180" spans="1:25" x14ac:dyDescent="0.2">
      <c r="A180" s="16">
        <f>'Portfolio Selection'!A180</f>
        <v>40645</v>
      </c>
      <c r="B180" s="4">
        <f>'^JKSE'!F180*'^JKSE'!J180</f>
        <v>9521228800000</v>
      </c>
      <c r="C180" s="4">
        <f>AALI.JK!F180*AALI.JK!J180</f>
        <v>9450000000</v>
      </c>
      <c r="D180" s="4">
        <f>ABDA.JK!F180*ABDA.JK!J180</f>
        <v>0</v>
      </c>
      <c r="E180" s="4">
        <f>ACES.JK!F180*ACES.JK!J180</f>
        <v>3761250000</v>
      </c>
      <c r="F180" s="4">
        <f>ADES.JK!F180*ADES.JK!J180</f>
        <v>6234570000</v>
      </c>
      <c r="G180" s="4">
        <f>ADHI.JK!F180*ADHI.JK!J180</f>
        <v>826460000</v>
      </c>
      <c r="H180" s="4">
        <f>ADMF.JK!F180*ADMF.JK!J180</f>
        <v>614800000</v>
      </c>
      <c r="I180" s="4">
        <f>ADMG.JK!F180*ADMG.JK!J180</f>
        <v>881200000</v>
      </c>
      <c r="J180" s="4">
        <f>AGRO.JK!F180*AGRO.JK!J180</f>
        <v>1592595500</v>
      </c>
      <c r="K180" s="4">
        <f>AHAP.JK!F180*AHAP.JK!J180</f>
        <v>0</v>
      </c>
      <c r="L180" s="4">
        <f>AIMS.JK!F180*AIMS.JK!J180</f>
        <v>0</v>
      </c>
      <c r="M180" s="4">
        <f>AISA.JK!F180*AISA.JK!J180</f>
        <v>783560000</v>
      </c>
      <c r="N180" s="4">
        <f>AKKU.JK!F180*AKKU.JK!J180</f>
        <v>14645000</v>
      </c>
      <c r="O180" s="4">
        <f>AKPI.JK!F180*AKPI.JK!J180</f>
        <v>30800000</v>
      </c>
      <c r="P180" s="4">
        <f>KLBF.JK!F180*KLBF.JK!J180</f>
        <v>87787975000</v>
      </c>
      <c r="Q180" s="4">
        <f>KOIN.JK!F180*KOIN.JK!J180</f>
        <v>340000</v>
      </c>
      <c r="R180" s="4">
        <f>KONI.JK!F180*KONI.JK!J180</f>
        <v>0</v>
      </c>
      <c r="S180" s="4">
        <f>KPIG.JK!F180*KPIG.JK!J180</f>
        <v>13200000</v>
      </c>
      <c r="T180" s="4">
        <f>KREN.JK!F180*KREN.JK!J180</f>
        <v>815480000</v>
      </c>
      <c r="U180" s="4">
        <f>LAMI.JK!F180*LAMI.JK!J180</f>
        <v>3915500</v>
      </c>
      <c r="V180" s="4">
        <f>LAPD.JK!F180*LAPD.JK!J180</f>
        <v>0</v>
      </c>
      <c r="W180" s="4">
        <f>LCGP.JK!F180*LCGP.JK!J180</f>
        <v>30700000</v>
      </c>
      <c r="X180" s="4">
        <f>LION.JK!F180*LION.JK!J180</f>
        <v>0</v>
      </c>
      <c r="Y180" s="4">
        <f>LMAS.JK!F180*LMAS.JK!J180</f>
        <v>30025000</v>
      </c>
    </row>
    <row r="181" spans="1:25" x14ac:dyDescent="0.2">
      <c r="A181" s="16">
        <f>'Portfolio Selection'!A181</f>
        <v>40644</v>
      </c>
      <c r="B181" s="4">
        <f>'^JKSE'!F181*'^JKSE'!J181</f>
        <v>11349895200000</v>
      </c>
      <c r="C181" s="4">
        <f>AALI.JK!F181*AALI.JK!J181</f>
        <v>48267600000</v>
      </c>
      <c r="D181" s="4">
        <f>ABDA.JK!F181*ABDA.JK!J181</f>
        <v>35280000</v>
      </c>
      <c r="E181" s="4">
        <f>ACES.JK!F181*ACES.JK!J181</f>
        <v>12250000</v>
      </c>
      <c r="F181" s="4">
        <f>ADES.JK!F181*ADES.JK!J181</f>
        <v>34194000000</v>
      </c>
      <c r="G181" s="4">
        <f>ADHI.JK!F181*ADHI.JK!J181</f>
        <v>2079050000</v>
      </c>
      <c r="H181" s="4">
        <f>ADMF.JK!F181*ADMF.JK!J181</f>
        <v>996000000</v>
      </c>
      <c r="I181" s="4">
        <f>ADMG.JK!F181*ADMG.JK!J181</f>
        <v>595935000</v>
      </c>
      <c r="J181" s="4">
        <f>AGRO.JK!F181*AGRO.JK!J181</f>
        <v>382847500</v>
      </c>
      <c r="K181" s="4">
        <f>AHAP.JK!F181*AHAP.JK!J181</f>
        <v>0</v>
      </c>
      <c r="L181" s="4">
        <f>AIMS.JK!F181*AIMS.JK!J181</f>
        <v>0</v>
      </c>
      <c r="M181" s="4">
        <f>AISA.JK!F181*AISA.JK!J181</f>
        <v>468780000</v>
      </c>
      <c r="N181" s="4">
        <f>AKKU.JK!F181*AKKU.JK!J181</f>
        <v>22752500</v>
      </c>
      <c r="O181" s="4">
        <f>AKPI.JK!F181*AKPI.JK!J181</f>
        <v>29815000</v>
      </c>
      <c r="P181" s="4">
        <f>KLBF.JK!F181*KLBF.JK!J181</f>
        <v>142920750000</v>
      </c>
      <c r="Q181" s="4">
        <f>KOIN.JK!F181*KOIN.JK!J181</f>
        <v>85000</v>
      </c>
      <c r="R181" s="4">
        <f>KONI.JK!F181*KONI.JK!J181</f>
        <v>0</v>
      </c>
      <c r="S181" s="4">
        <f>KPIG.JK!F181*KPIG.JK!J181</f>
        <v>0</v>
      </c>
      <c r="T181" s="4">
        <f>KREN.JK!F181*KREN.JK!J181</f>
        <v>987140000</v>
      </c>
      <c r="U181" s="4">
        <f>LAMI.JK!F181*LAMI.JK!J181</f>
        <v>5348000</v>
      </c>
      <c r="V181" s="4">
        <f>LAPD.JK!F181*LAPD.JK!J181</f>
        <v>470000</v>
      </c>
      <c r="W181" s="4">
        <f>LCGP.JK!F181*LCGP.JK!J181</f>
        <v>3750000</v>
      </c>
      <c r="X181" s="4">
        <f>LION.JK!F181*LION.JK!J181</f>
        <v>0</v>
      </c>
      <c r="Y181" s="4">
        <f>LMAS.JK!F181*LMAS.JK!J181</f>
        <v>1275000</v>
      </c>
    </row>
    <row r="182" spans="1:25" x14ac:dyDescent="0.2">
      <c r="A182" s="16">
        <f>'Portfolio Selection'!A182</f>
        <v>40641</v>
      </c>
      <c r="B182" s="4">
        <f>'^JKSE'!F182*'^JKSE'!J182</f>
        <v>11188011900000</v>
      </c>
      <c r="C182" s="4">
        <f>AALI.JK!F182*AALI.JK!J182</f>
        <v>51333750000</v>
      </c>
      <c r="D182" s="4">
        <f>ABDA.JK!F182*ABDA.JK!J182</f>
        <v>51000000</v>
      </c>
      <c r="E182" s="4">
        <f>ACES.JK!F182*ACES.JK!J182</f>
        <v>0</v>
      </c>
      <c r="F182" s="4">
        <f>ADES.JK!F182*ADES.JK!J182</f>
        <v>440100000</v>
      </c>
      <c r="G182" s="4">
        <f>ADHI.JK!F182*ADHI.JK!J182</f>
        <v>3724160000</v>
      </c>
      <c r="H182" s="4">
        <f>ADMF.JK!F182*ADMF.JK!J182</f>
        <v>1246050000</v>
      </c>
      <c r="I182" s="4">
        <f>ADMG.JK!F182*ADMG.JK!J182</f>
        <v>1866832500</v>
      </c>
      <c r="J182" s="4">
        <f>AGRO.JK!F182*AGRO.JK!J182</f>
        <v>559474500</v>
      </c>
      <c r="K182" s="4">
        <f>AHAP.JK!F182*AHAP.JK!J182</f>
        <v>395500</v>
      </c>
      <c r="L182" s="4">
        <f>AIMS.JK!F182*AIMS.JK!J182</f>
        <v>16335000</v>
      </c>
      <c r="M182" s="4">
        <f>AISA.JK!F182*AISA.JK!J182</f>
        <v>931320000</v>
      </c>
      <c r="N182" s="4">
        <f>AKKU.JK!F182*AKKU.JK!J182</f>
        <v>21320000</v>
      </c>
      <c r="O182" s="4">
        <f>AKPI.JK!F182*AKPI.JK!J182</f>
        <v>445000</v>
      </c>
      <c r="P182" s="4">
        <f>KLBF.JK!F182*KLBF.JK!J182</f>
        <v>43666312500</v>
      </c>
      <c r="Q182" s="4">
        <f>KOIN.JK!F182*KOIN.JK!J182</f>
        <v>82000</v>
      </c>
      <c r="R182" s="4">
        <f>KONI.JK!F182*KONI.JK!J182</f>
        <v>0</v>
      </c>
      <c r="S182" s="4">
        <f>KPIG.JK!F182*KPIG.JK!J182</f>
        <v>0</v>
      </c>
      <c r="T182" s="4">
        <f>KREN.JK!F182*KREN.JK!J182</f>
        <v>637500000</v>
      </c>
      <c r="U182" s="4">
        <f>LAMI.JK!F182*LAMI.JK!J182</f>
        <v>19577500</v>
      </c>
      <c r="V182" s="4">
        <f>LAPD.JK!F182*LAPD.JK!J182</f>
        <v>0</v>
      </c>
      <c r="W182" s="4">
        <f>LCGP.JK!F182*LCGP.JK!J182</f>
        <v>28900000</v>
      </c>
      <c r="X182" s="4">
        <f>LION.JK!F182*LION.JK!J182</f>
        <v>0</v>
      </c>
      <c r="Y182" s="4">
        <f>LMAS.JK!F182*LMAS.JK!J182</f>
        <v>5225000</v>
      </c>
    </row>
    <row r="183" spans="1:25" x14ac:dyDescent="0.2">
      <c r="A183" s="16">
        <f>'Portfolio Selection'!A183</f>
        <v>40640</v>
      </c>
      <c r="B183" s="4">
        <f>'^JKSE'!F183*'^JKSE'!J183</f>
        <v>10296400800000</v>
      </c>
      <c r="C183" s="4">
        <f>AALI.JK!F183*AALI.JK!J183</f>
        <v>24464400000</v>
      </c>
      <c r="D183" s="4">
        <f>ABDA.JK!F183*ABDA.JK!J183</f>
        <v>0</v>
      </c>
      <c r="E183" s="4">
        <f>ACES.JK!F183*ACES.JK!J183</f>
        <v>937500000</v>
      </c>
      <c r="F183" s="4">
        <f>ADES.JK!F183*ADES.JK!J183</f>
        <v>381465000</v>
      </c>
      <c r="G183" s="4">
        <f>ADHI.JK!F183*ADHI.JK!J183</f>
        <v>2384800000</v>
      </c>
      <c r="H183" s="4">
        <f>ADMF.JK!F183*ADMF.JK!J183</f>
        <v>707600000</v>
      </c>
      <c r="I183" s="4">
        <f>ADMG.JK!F183*ADMG.JK!J183</f>
        <v>1097500000</v>
      </c>
      <c r="J183" s="4">
        <f>AGRO.JK!F183*AGRO.JK!J183</f>
        <v>578085000</v>
      </c>
      <c r="K183" s="4">
        <f>AHAP.JK!F183*AHAP.JK!J183</f>
        <v>0</v>
      </c>
      <c r="L183" s="4">
        <f>AIMS.JK!F183*AIMS.JK!J183</f>
        <v>0</v>
      </c>
      <c r="M183" s="4">
        <f>AISA.JK!F183*AISA.JK!J183</f>
        <v>937200000</v>
      </c>
      <c r="N183" s="4">
        <f>AKKU.JK!F183*AKKU.JK!J183</f>
        <v>12875000</v>
      </c>
      <c r="O183" s="4">
        <f>AKPI.JK!F183*AKPI.JK!J183</f>
        <v>69960000</v>
      </c>
      <c r="P183" s="4">
        <f>KLBF.JK!F183*KLBF.JK!J183</f>
        <v>29049650000</v>
      </c>
      <c r="Q183" s="4">
        <f>KOIN.JK!F183*KOIN.JK!J183</f>
        <v>82500</v>
      </c>
      <c r="R183" s="4">
        <f>KONI.JK!F183*KONI.JK!J183</f>
        <v>0</v>
      </c>
      <c r="S183" s="4">
        <f>KPIG.JK!F183*KPIG.JK!J183</f>
        <v>0</v>
      </c>
      <c r="T183" s="4">
        <f>KREN.JK!F183*KREN.JK!J183</f>
        <v>745695000</v>
      </c>
      <c r="U183" s="4">
        <f>LAMI.JK!F183*LAMI.JK!J183</f>
        <v>12032000</v>
      </c>
      <c r="V183" s="4">
        <f>LAPD.JK!F183*LAPD.JK!J183</f>
        <v>14194000</v>
      </c>
      <c r="W183" s="4">
        <f>LCGP.JK!F183*LCGP.JK!J183</f>
        <v>83625000</v>
      </c>
      <c r="X183" s="4">
        <f>LION.JK!F183*LION.JK!J183</f>
        <v>0</v>
      </c>
      <c r="Y183" s="4">
        <f>LMAS.JK!F183*LMAS.JK!J183</f>
        <v>6275000</v>
      </c>
    </row>
    <row r="184" spans="1:25" x14ac:dyDescent="0.2">
      <c r="A184" s="16">
        <f>'Portfolio Selection'!A184</f>
        <v>40639</v>
      </c>
      <c r="B184" s="4">
        <f>'^JKSE'!F184*'^JKSE'!J184</f>
        <v>9058554000000</v>
      </c>
      <c r="C184" s="4">
        <f>AALI.JK!F184*AALI.JK!J184</f>
        <v>31189050000</v>
      </c>
      <c r="D184" s="4">
        <f>ABDA.JK!F184*ABDA.JK!J184</f>
        <v>0</v>
      </c>
      <c r="E184" s="4">
        <f>ACES.JK!F184*ACES.JK!J184</f>
        <v>1772250000</v>
      </c>
      <c r="F184" s="4">
        <f>ADES.JK!F184*ADES.JK!J184</f>
        <v>674135000</v>
      </c>
      <c r="G184" s="4">
        <f>ADHI.JK!F184*ADHI.JK!J184</f>
        <v>1861860000</v>
      </c>
      <c r="H184" s="4">
        <f>ADMF.JK!F184*ADMF.JK!J184</f>
        <v>284200000</v>
      </c>
      <c r="I184" s="4">
        <f>ADMG.JK!F184*ADMG.JK!J184</f>
        <v>4112900000</v>
      </c>
      <c r="J184" s="4">
        <f>AGRO.JK!F184*AGRO.JK!J184</f>
        <v>430920000</v>
      </c>
      <c r="K184" s="4">
        <f>AHAP.JK!F184*AHAP.JK!J184</f>
        <v>0</v>
      </c>
      <c r="L184" s="4">
        <f>AIMS.JK!F184*AIMS.JK!J184</f>
        <v>0</v>
      </c>
      <c r="M184" s="4">
        <f>AISA.JK!F184*AISA.JK!J184</f>
        <v>944460000</v>
      </c>
      <c r="N184" s="4">
        <f>AKKU.JK!F184*AKKU.JK!J184</f>
        <v>0</v>
      </c>
      <c r="O184" s="4">
        <f>AKPI.JK!F184*AKPI.JK!J184</f>
        <v>58740000</v>
      </c>
      <c r="P184" s="4">
        <f>KLBF.JK!F184*KLBF.JK!J184</f>
        <v>69237637500</v>
      </c>
      <c r="Q184" s="4">
        <f>KOIN.JK!F184*KOIN.JK!J184</f>
        <v>4785000</v>
      </c>
      <c r="R184" s="4">
        <f>KONI.JK!F184*KONI.JK!J184</f>
        <v>0</v>
      </c>
      <c r="S184" s="4">
        <f>KPIG.JK!F184*KPIG.JK!J184</f>
        <v>0</v>
      </c>
      <c r="T184" s="4">
        <f>KREN.JK!F184*KREN.JK!J184</f>
        <v>1113250000</v>
      </c>
      <c r="U184" s="4">
        <f>LAMI.JK!F184*LAMI.JK!J184</f>
        <v>4185000</v>
      </c>
      <c r="V184" s="4">
        <f>LAPD.JK!F184*LAPD.JK!J184</f>
        <v>5386500</v>
      </c>
      <c r="W184" s="4">
        <f>LCGP.JK!F184*LCGP.JK!J184</f>
        <v>422175000</v>
      </c>
      <c r="X184" s="4">
        <f>LION.JK!F184*LION.JK!J184</f>
        <v>0</v>
      </c>
      <c r="Y184" s="4">
        <f>LMAS.JK!F184*LMAS.JK!J184</f>
        <v>50600000</v>
      </c>
    </row>
    <row r="185" spans="1:25" x14ac:dyDescent="0.2">
      <c r="A185" s="16">
        <f>'Portfolio Selection'!A185</f>
        <v>40638</v>
      </c>
      <c r="B185" s="4">
        <f>'^JKSE'!F185*'^JKSE'!J185</f>
        <v>22410515200000</v>
      </c>
      <c r="C185" s="4">
        <f>AALI.JK!F185*AALI.JK!J185</f>
        <v>43895700000</v>
      </c>
      <c r="D185" s="4">
        <f>ABDA.JK!F185*ABDA.JK!J185</f>
        <v>0</v>
      </c>
      <c r="E185" s="4">
        <f>ACES.JK!F185*ACES.JK!J185</f>
        <v>1977300000</v>
      </c>
      <c r="F185" s="4">
        <f>ADES.JK!F185*ADES.JK!J185</f>
        <v>537075000</v>
      </c>
      <c r="G185" s="4">
        <f>ADHI.JK!F185*ADHI.JK!J185</f>
        <v>1391460000</v>
      </c>
      <c r="H185" s="4">
        <f>ADMF.JK!F185*ADMF.JK!J185</f>
        <v>739200000</v>
      </c>
      <c r="I185" s="4">
        <f>ADMG.JK!F185*ADMG.JK!J185</f>
        <v>11215522500</v>
      </c>
      <c r="J185" s="4">
        <f>AGRO.JK!F185*AGRO.JK!J185</f>
        <v>449981500</v>
      </c>
      <c r="K185" s="4">
        <f>AHAP.JK!F185*AHAP.JK!J185</f>
        <v>0</v>
      </c>
      <c r="L185" s="4">
        <f>AIMS.JK!F185*AIMS.JK!J185</f>
        <v>1350000</v>
      </c>
      <c r="M185" s="4">
        <f>AISA.JK!F185*AISA.JK!J185</f>
        <v>1494045000</v>
      </c>
      <c r="N185" s="4">
        <f>AKKU.JK!F185*AKKU.JK!J185</f>
        <v>16920000</v>
      </c>
      <c r="O185" s="4">
        <f>AKPI.JK!F185*AKPI.JK!J185</f>
        <v>13350000</v>
      </c>
      <c r="P185" s="4">
        <f>KLBF.JK!F185*KLBF.JK!J185</f>
        <v>53511225000</v>
      </c>
      <c r="Q185" s="4">
        <f>KOIN.JK!F185*KOIN.JK!J185</f>
        <v>1078987000</v>
      </c>
      <c r="R185" s="4">
        <f>KONI.JK!F185*KONI.JK!J185</f>
        <v>0</v>
      </c>
      <c r="S185" s="4">
        <f>KPIG.JK!F185*KPIG.JK!J185</f>
        <v>7425000</v>
      </c>
      <c r="T185" s="4">
        <f>KREN.JK!F185*KREN.JK!J185</f>
        <v>740160000</v>
      </c>
      <c r="U185" s="4">
        <f>LAMI.JK!F185*LAMI.JK!J185</f>
        <v>1757500</v>
      </c>
      <c r="V185" s="4">
        <f>LAPD.JK!F185*LAPD.JK!J185</f>
        <v>1235000</v>
      </c>
      <c r="W185" s="4">
        <f>LCGP.JK!F185*LCGP.JK!J185</f>
        <v>56700000</v>
      </c>
      <c r="X185" s="4">
        <f>LION.JK!F185*LION.JK!J185</f>
        <v>0</v>
      </c>
      <c r="Y185" s="4">
        <f>LMAS.JK!F185*LMAS.JK!J185</f>
        <v>33850000</v>
      </c>
    </row>
    <row r="186" spans="1:25" x14ac:dyDescent="0.2">
      <c r="A186" s="16">
        <f>'Portfolio Selection'!A186</f>
        <v>40637</v>
      </c>
      <c r="B186" s="4">
        <f>'^JKSE'!F186*'^JKSE'!J186</f>
        <v>21275287500000</v>
      </c>
      <c r="C186" s="4">
        <f>AALI.JK!F186*AALI.JK!J186</f>
        <v>58556250000</v>
      </c>
      <c r="D186" s="4">
        <f>ABDA.JK!F186*ABDA.JK!J186</f>
        <v>895040000</v>
      </c>
      <c r="E186" s="4">
        <f>ACES.JK!F186*ACES.JK!J186</f>
        <v>6923800000</v>
      </c>
      <c r="F186" s="4">
        <f>ADES.JK!F186*ADES.JK!J186</f>
        <v>790500000</v>
      </c>
      <c r="G186" s="4">
        <f>ADHI.JK!F186*ADHI.JK!J186</f>
        <v>1834140000</v>
      </c>
      <c r="H186" s="4">
        <f>ADMF.JK!F186*ADMF.JK!J186</f>
        <v>771400000</v>
      </c>
      <c r="I186" s="4">
        <f>ADMG.JK!F186*ADMG.JK!J186</f>
        <v>141688000000</v>
      </c>
      <c r="J186" s="4">
        <f>AGRO.JK!F186*AGRO.JK!J186</f>
        <v>387776000</v>
      </c>
      <c r="K186" s="4">
        <f>AHAP.JK!F186*AHAP.JK!J186</f>
        <v>0</v>
      </c>
      <c r="L186" s="4">
        <f>AIMS.JK!F186*AIMS.JK!J186</f>
        <v>0</v>
      </c>
      <c r="M186" s="4">
        <f>AISA.JK!F186*AISA.JK!J186</f>
        <v>3596110000</v>
      </c>
      <c r="N186" s="4">
        <f>AKKU.JK!F186*AKKU.JK!J186</f>
        <v>7140000</v>
      </c>
      <c r="O186" s="4">
        <f>AKPI.JK!F186*AKPI.JK!J186</f>
        <v>40940000</v>
      </c>
      <c r="P186" s="4">
        <f>KLBF.JK!F186*KLBF.JK!J186</f>
        <v>32555250000</v>
      </c>
      <c r="Q186" s="4">
        <f>KOIN.JK!F186*KOIN.JK!J186</f>
        <v>1094630000</v>
      </c>
      <c r="R186" s="4">
        <f>KONI.JK!F186*KONI.JK!J186</f>
        <v>0</v>
      </c>
      <c r="S186" s="4">
        <f>KPIG.JK!F186*KPIG.JK!J186</f>
        <v>3850000</v>
      </c>
      <c r="T186" s="4">
        <f>KREN.JK!F186*KREN.JK!J186</f>
        <v>443110000</v>
      </c>
      <c r="U186" s="4">
        <f>LAMI.JK!F186*LAMI.JK!J186</f>
        <v>651000</v>
      </c>
      <c r="V186" s="4">
        <f>LAPD.JK!F186*LAPD.JK!J186</f>
        <v>0</v>
      </c>
      <c r="W186" s="4">
        <f>LCGP.JK!F186*LCGP.JK!J186</f>
        <v>18975000</v>
      </c>
      <c r="X186" s="4">
        <f>LION.JK!F186*LION.JK!J186</f>
        <v>0</v>
      </c>
      <c r="Y186" s="4">
        <f>LMAS.JK!F186*LMAS.JK!J186</f>
        <v>10625000</v>
      </c>
    </row>
    <row r="187" spans="1:25" x14ac:dyDescent="0.2">
      <c r="A187" s="16">
        <f>'Portfolio Selection'!A187</f>
        <v>40634</v>
      </c>
      <c r="B187" s="4">
        <f>'^JKSE'!F187*'^JKSE'!J187</f>
        <v>22912288200000</v>
      </c>
      <c r="C187" s="4">
        <f>AALI.JK!F187*AALI.JK!J187</f>
        <v>11621750000</v>
      </c>
      <c r="D187" s="4">
        <f>ABDA.JK!F187*ABDA.JK!J187</f>
        <v>256320000</v>
      </c>
      <c r="E187" s="4">
        <f>ACES.JK!F187*ACES.JK!J187</f>
        <v>5938400000</v>
      </c>
      <c r="F187" s="4">
        <f>ADES.JK!F187*ADES.JK!J187</f>
        <v>3805800000</v>
      </c>
      <c r="G187" s="4">
        <f>ADHI.JK!F187*ADHI.JK!J187</f>
        <v>2202060000</v>
      </c>
      <c r="H187" s="4">
        <f>ADMF.JK!F187*ADMF.JK!J187</f>
        <v>296800000</v>
      </c>
      <c r="I187" s="4">
        <f>ADMG.JK!F187*ADMG.JK!J187</f>
        <v>2551445500</v>
      </c>
      <c r="J187" s="4">
        <f>AGRO.JK!F187*AGRO.JK!J187</f>
        <v>394530500</v>
      </c>
      <c r="K187" s="4">
        <f>AHAP.JK!F187*AHAP.JK!J187</f>
        <v>0</v>
      </c>
      <c r="L187" s="4">
        <f>AIMS.JK!F187*AIMS.JK!J187</f>
        <v>35775000</v>
      </c>
      <c r="M187" s="4">
        <f>AISA.JK!F187*AISA.JK!J187</f>
        <v>5024835000</v>
      </c>
      <c r="N187" s="4">
        <f>AKKU.JK!F187*AKKU.JK!J187</f>
        <v>125000</v>
      </c>
      <c r="O187" s="4">
        <f>AKPI.JK!F187*AKPI.JK!J187</f>
        <v>35600000</v>
      </c>
      <c r="P187" s="4">
        <f>KLBF.JK!F187*KLBF.JK!J187</f>
        <v>35681300000</v>
      </c>
      <c r="Q187" s="4">
        <f>KOIN.JK!F187*KOIN.JK!J187</f>
        <v>2003242500</v>
      </c>
      <c r="R187" s="4">
        <f>KONI.JK!F187*KONI.JK!J187</f>
        <v>0</v>
      </c>
      <c r="S187" s="4">
        <f>KPIG.JK!F187*KPIG.JK!J187</f>
        <v>2385000</v>
      </c>
      <c r="T187" s="4">
        <f>KREN.JK!F187*KREN.JK!J187</f>
        <v>588670000</v>
      </c>
      <c r="U187" s="4">
        <f>LAMI.JK!F187*LAMI.JK!J187</f>
        <v>23250000</v>
      </c>
      <c r="V187" s="4">
        <f>LAPD.JK!F187*LAPD.JK!J187</f>
        <v>0</v>
      </c>
      <c r="W187" s="4">
        <f>LCGP.JK!F187*LCGP.JK!J187</f>
        <v>25000</v>
      </c>
      <c r="X187" s="4">
        <f>LION.JK!F187*LION.JK!J187</f>
        <v>0</v>
      </c>
      <c r="Y187" s="4">
        <f>LMAS.JK!F187*LMAS.JK!J187</f>
        <v>83900000</v>
      </c>
    </row>
    <row r="188" spans="1:25" x14ac:dyDescent="0.2">
      <c r="A188" s="16">
        <f>'Portfolio Selection'!A188</f>
        <v>40633</v>
      </c>
      <c r="B188" s="4">
        <f>'^JKSE'!F188*'^JKSE'!J188</f>
        <v>16590801700000</v>
      </c>
      <c r="C188" s="4">
        <f>AALI.JK!F188*AALI.JK!J188</f>
        <v>7491000000</v>
      </c>
      <c r="D188" s="4">
        <f>ABDA.JK!F188*ABDA.JK!J188</f>
        <v>53625000</v>
      </c>
      <c r="E188" s="4">
        <f>ACES.JK!F188*ACES.JK!J188</f>
        <v>1332375000</v>
      </c>
      <c r="F188" s="4">
        <f>ADES.JK!F188*ADES.JK!J188</f>
        <v>726290000</v>
      </c>
      <c r="G188" s="4">
        <f>ADHI.JK!F188*ADHI.JK!J188</f>
        <v>206220000</v>
      </c>
      <c r="H188" s="4">
        <f>ADMF.JK!F188*ADMF.JK!J188</f>
        <v>0</v>
      </c>
      <c r="I188" s="4">
        <f>ADMG.JK!F188*ADMG.JK!J188</f>
        <v>1503840000</v>
      </c>
      <c r="J188" s="4">
        <f>AGRO.JK!F188*AGRO.JK!J188</f>
        <v>366025500</v>
      </c>
      <c r="K188" s="4">
        <f>AHAP.JK!F188*AHAP.JK!J188</f>
        <v>0</v>
      </c>
      <c r="L188" s="4">
        <f>AIMS.JK!F188*AIMS.JK!J188</f>
        <v>0</v>
      </c>
      <c r="M188" s="4">
        <f>AISA.JK!F188*AISA.JK!J188</f>
        <v>1501600000</v>
      </c>
      <c r="N188" s="4">
        <f>AKKU.JK!F188*AKKU.JK!J188</f>
        <v>812500</v>
      </c>
      <c r="O188" s="4">
        <f>AKPI.JK!F188*AKPI.JK!J188</f>
        <v>0</v>
      </c>
      <c r="P188" s="4">
        <f>KLBF.JK!F188*KLBF.JK!J188</f>
        <v>34608600000</v>
      </c>
      <c r="Q188" s="4">
        <f>KOIN.JK!F188*KOIN.JK!J188</f>
        <v>822198000</v>
      </c>
      <c r="R188" s="4">
        <f>KONI.JK!F188*KONI.JK!J188</f>
        <v>0</v>
      </c>
      <c r="S188" s="4">
        <f>KPIG.JK!F188*KPIG.JK!J188</f>
        <v>15390000</v>
      </c>
      <c r="T188" s="4">
        <f>KREN.JK!F188*KREN.JK!J188</f>
        <v>542025000</v>
      </c>
      <c r="U188" s="4">
        <f>LAMI.JK!F188*LAMI.JK!J188</f>
        <v>9880000</v>
      </c>
      <c r="V188" s="4">
        <f>LAPD.JK!F188*LAPD.JK!J188</f>
        <v>285000</v>
      </c>
      <c r="W188" s="4">
        <f>LCGP.JK!F188*LCGP.JK!J188</f>
        <v>1875000</v>
      </c>
      <c r="X188" s="4">
        <f>LION.JK!F188*LION.JK!J188</f>
        <v>0</v>
      </c>
      <c r="Y188" s="4">
        <f>LMAS.JK!F188*LMAS.JK!J188</f>
        <v>2625000</v>
      </c>
    </row>
    <row r="189" spans="1:25" x14ac:dyDescent="0.2">
      <c r="A189" s="16">
        <f>'Portfolio Selection'!A189</f>
        <v>40632</v>
      </c>
      <c r="B189" s="4">
        <f>'^JKSE'!F189*'^JKSE'!J189</f>
        <v>10085514600000</v>
      </c>
      <c r="C189" s="4">
        <f>AALI.JK!F189*AALI.JK!J189</f>
        <v>20667250000</v>
      </c>
      <c r="D189" s="4">
        <f>ABDA.JK!F189*ABDA.JK!J189</f>
        <v>80655000</v>
      </c>
      <c r="E189" s="4">
        <f>ACES.JK!F189*ACES.JK!J189</f>
        <v>633100000</v>
      </c>
      <c r="F189" s="4">
        <f>ADES.JK!F189*ADES.JK!J189</f>
        <v>749385000</v>
      </c>
      <c r="G189" s="4">
        <f>ADHI.JK!F189*ADHI.JK!J189</f>
        <v>675205000</v>
      </c>
      <c r="H189" s="4">
        <f>ADMF.JK!F189*ADMF.JK!J189</f>
        <v>259675000</v>
      </c>
      <c r="I189" s="4">
        <f>ADMG.JK!F189*ADMG.JK!J189</f>
        <v>1170000000</v>
      </c>
      <c r="J189" s="4">
        <f>AGRO.JK!F189*AGRO.JK!J189</f>
        <v>643974500</v>
      </c>
      <c r="K189" s="4">
        <f>AHAP.JK!F189*AHAP.JK!J189</f>
        <v>0</v>
      </c>
      <c r="L189" s="4">
        <f>AIMS.JK!F189*AIMS.JK!J189</f>
        <v>135000</v>
      </c>
      <c r="M189" s="4">
        <f>AISA.JK!F189*AISA.JK!J189</f>
        <v>5202000000</v>
      </c>
      <c r="N189" s="4">
        <f>AKKU.JK!F189*AKKU.JK!J189</f>
        <v>250000</v>
      </c>
      <c r="O189" s="4">
        <f>AKPI.JK!F189*AKPI.JK!J189</f>
        <v>0</v>
      </c>
      <c r="P189" s="4">
        <f>KLBF.JK!F189*KLBF.JK!J189</f>
        <v>17910400000</v>
      </c>
      <c r="Q189" s="4">
        <f>KOIN.JK!F189*KOIN.JK!J189</f>
        <v>1797645000</v>
      </c>
      <c r="R189" s="4">
        <f>KONI.JK!F189*KONI.JK!J189</f>
        <v>0</v>
      </c>
      <c r="S189" s="4">
        <f>KPIG.JK!F189*KPIG.JK!J189</f>
        <v>9450000</v>
      </c>
      <c r="T189" s="4">
        <f>KREN.JK!F189*KREN.JK!J189</f>
        <v>670600000</v>
      </c>
      <c r="U189" s="4">
        <f>LAMI.JK!F189*LAMI.JK!J189</f>
        <v>1991000</v>
      </c>
      <c r="V189" s="4">
        <f>LAPD.JK!F189*LAPD.JK!J189</f>
        <v>380000</v>
      </c>
      <c r="W189" s="4">
        <f>LCGP.JK!F189*LCGP.JK!J189</f>
        <v>3825000</v>
      </c>
      <c r="X189" s="4">
        <f>LION.JK!F189*LION.JK!J189</f>
        <v>0</v>
      </c>
      <c r="Y189" s="4">
        <f>LMAS.JK!F189*LMAS.JK!J189</f>
        <v>84525000</v>
      </c>
    </row>
    <row r="190" spans="1:25" x14ac:dyDescent="0.2">
      <c r="A190" s="16">
        <f>'Portfolio Selection'!A190</f>
        <v>40631</v>
      </c>
      <c r="B190" s="4">
        <f>'^JKSE'!F190*'^JKSE'!J190</f>
        <v>9697077000000</v>
      </c>
      <c r="C190" s="4">
        <f>AALI.JK!F190*AALI.JK!J190</f>
        <v>67910200000</v>
      </c>
      <c r="D190" s="4">
        <f>ABDA.JK!F190*ABDA.JK!J190</f>
        <v>34200000</v>
      </c>
      <c r="E190" s="4">
        <f>ACES.JK!F190*ACES.JK!J190</f>
        <v>6625000</v>
      </c>
      <c r="F190" s="4">
        <f>ADES.JK!F190*ADES.JK!J190</f>
        <v>751680000</v>
      </c>
      <c r="G190" s="4">
        <f>ADHI.JK!F190*ADHI.JK!J190</f>
        <v>1316700000</v>
      </c>
      <c r="H190" s="4">
        <f>ADMF.JK!F190*ADMF.JK!J190</f>
        <v>90400000</v>
      </c>
      <c r="I190" s="4">
        <f>ADMG.JK!F190*ADMG.JK!J190</f>
        <v>193635000</v>
      </c>
      <c r="J190" s="4">
        <f>AGRO.JK!F190*AGRO.JK!J190</f>
        <v>1060897500</v>
      </c>
      <c r="K190" s="4">
        <f>AHAP.JK!F190*AHAP.JK!J190</f>
        <v>90000</v>
      </c>
      <c r="L190" s="4">
        <f>AIMS.JK!F190*AIMS.JK!J190</f>
        <v>135000</v>
      </c>
      <c r="M190" s="4">
        <f>AISA.JK!F190*AISA.JK!J190</f>
        <v>4464720000</v>
      </c>
      <c r="N190" s="4">
        <f>AKKU.JK!F190*AKKU.JK!J190</f>
        <v>3510000</v>
      </c>
      <c r="O190" s="4">
        <f>AKPI.JK!F190*AKPI.JK!J190</f>
        <v>0</v>
      </c>
      <c r="P190" s="4">
        <f>KLBF.JK!F190*KLBF.JK!J190</f>
        <v>17179925000</v>
      </c>
      <c r="Q190" s="4">
        <f>KOIN.JK!F190*KOIN.JK!J190</f>
        <v>2164812000</v>
      </c>
      <c r="R190" s="4">
        <f>KONI.JK!F190*KONI.JK!J190</f>
        <v>0</v>
      </c>
      <c r="S190" s="4">
        <f>KPIG.JK!F190*KPIG.JK!J190</f>
        <v>2340000</v>
      </c>
      <c r="T190" s="4">
        <f>KREN.JK!F190*KREN.JK!J190</f>
        <v>660280000</v>
      </c>
      <c r="U190" s="4">
        <f>LAMI.JK!F190*LAMI.JK!J190</f>
        <v>736000</v>
      </c>
      <c r="V190" s="4">
        <f>LAPD.JK!F190*LAPD.JK!J190</f>
        <v>0</v>
      </c>
      <c r="W190" s="4">
        <f>LCGP.JK!F190*LCGP.JK!J190</f>
        <v>100000</v>
      </c>
      <c r="X190" s="4">
        <f>LION.JK!F190*LION.JK!J190</f>
        <v>0</v>
      </c>
      <c r="Y190" s="4">
        <f>LMAS.JK!F190*LMAS.JK!J190</f>
        <v>67025000</v>
      </c>
    </row>
    <row r="191" spans="1:25" x14ac:dyDescent="0.2">
      <c r="A191" s="16">
        <f>'Portfolio Selection'!A191</f>
        <v>40630</v>
      </c>
      <c r="B191" s="4">
        <f>'^JKSE'!F191*'^JKSE'!J191</f>
        <v>10520351200000</v>
      </c>
      <c r="C191" s="4">
        <f>AALI.JK!F191*AALI.JK!J191</f>
        <v>101979550000</v>
      </c>
      <c r="D191" s="4">
        <f>ABDA.JK!F191*ABDA.JK!J191</f>
        <v>118275000</v>
      </c>
      <c r="E191" s="4">
        <f>ACES.JK!F191*ACES.JK!J191</f>
        <v>15600000</v>
      </c>
      <c r="F191" s="4">
        <f>ADES.JK!F191*ADES.JK!J191</f>
        <v>906540000</v>
      </c>
      <c r="G191" s="4">
        <f>ADHI.JK!F191*ADHI.JK!J191</f>
        <v>534935000</v>
      </c>
      <c r="H191" s="4">
        <f>ADMF.JK!F191*ADMF.JK!J191</f>
        <v>2178000000</v>
      </c>
      <c r="I191" s="4">
        <f>ADMG.JK!F191*ADMG.JK!J191</f>
        <v>1931351000</v>
      </c>
      <c r="J191" s="4">
        <f>AGRO.JK!F191*AGRO.JK!J191</f>
        <v>472610000</v>
      </c>
      <c r="K191" s="4">
        <f>AHAP.JK!F191*AHAP.JK!J191</f>
        <v>825500</v>
      </c>
      <c r="L191" s="4">
        <f>AIMS.JK!F191*AIMS.JK!J191</f>
        <v>15187500</v>
      </c>
      <c r="M191" s="4">
        <f>AISA.JK!F191*AISA.JK!J191</f>
        <v>4139995000</v>
      </c>
      <c r="N191" s="4">
        <f>AKKU.JK!F191*AKKU.JK!J191</f>
        <v>1870000</v>
      </c>
      <c r="O191" s="4">
        <f>AKPI.JK!F191*AKPI.JK!J191</f>
        <v>16020000</v>
      </c>
      <c r="P191" s="4">
        <f>KLBF.JK!F191*KLBF.JK!J191</f>
        <v>23512987500</v>
      </c>
      <c r="Q191" s="4">
        <f>KOIN.JK!F191*KOIN.JK!J191</f>
        <v>1820476000</v>
      </c>
      <c r="R191" s="4">
        <f>KONI.JK!F191*KONI.JK!J191</f>
        <v>0</v>
      </c>
      <c r="S191" s="4">
        <f>KPIG.JK!F191*KPIG.JK!J191</f>
        <v>0</v>
      </c>
      <c r="T191" s="4">
        <f>KREN.JK!F191*KREN.JK!J191</f>
        <v>665160000</v>
      </c>
      <c r="U191" s="4">
        <f>LAMI.JK!F191*LAMI.JK!J191</f>
        <v>2375000</v>
      </c>
      <c r="V191" s="4">
        <f>LAPD.JK!F191*LAPD.JK!J191</f>
        <v>0</v>
      </c>
      <c r="W191" s="4">
        <f>LCGP.JK!F191*LCGP.JK!J191</f>
        <v>25000</v>
      </c>
      <c r="X191" s="4">
        <f>LION.JK!F191*LION.JK!J191</f>
        <v>0</v>
      </c>
      <c r="Y191" s="4">
        <f>LMAS.JK!F191*LMAS.JK!J191</f>
        <v>12500000</v>
      </c>
    </row>
    <row r="192" spans="1:25" x14ac:dyDescent="0.2">
      <c r="A192" s="16">
        <f>'Portfolio Selection'!A192</f>
        <v>40627</v>
      </c>
      <c r="B192" s="4">
        <f>'^JKSE'!F192*'^JKSE'!J192</f>
        <v>12841311600000</v>
      </c>
      <c r="C192" s="4">
        <f>AALI.JK!F192*AALI.JK!J192</f>
        <v>72430400000</v>
      </c>
      <c r="D192" s="4">
        <f>ABDA.JK!F192*ABDA.JK!J192</f>
        <v>61600000</v>
      </c>
      <c r="E192" s="4">
        <f>ACES.JK!F192*ACES.JK!J192</f>
        <v>0</v>
      </c>
      <c r="F192" s="4">
        <f>ADES.JK!F192*ADES.JK!J192</f>
        <v>142680000</v>
      </c>
      <c r="G192" s="4">
        <f>ADHI.JK!F192*ADHI.JK!J192</f>
        <v>2000800000</v>
      </c>
      <c r="H192" s="4">
        <f>ADMF.JK!F192*ADMF.JK!J192</f>
        <v>3514500000</v>
      </c>
      <c r="I192" s="4">
        <f>ADMG.JK!F192*ADMG.JK!J192</f>
        <v>315514500</v>
      </c>
      <c r="J192" s="4">
        <f>AGRO.JK!F192*AGRO.JK!J192</f>
        <v>333916500</v>
      </c>
      <c r="K192" s="4">
        <f>AHAP.JK!F192*AHAP.JK!J192</f>
        <v>950000</v>
      </c>
      <c r="L192" s="4">
        <f>AIMS.JK!F192*AIMS.JK!J192</f>
        <v>428625000</v>
      </c>
      <c r="M192" s="4">
        <f>AISA.JK!F192*AISA.JK!J192</f>
        <v>2422880000</v>
      </c>
      <c r="N192" s="4">
        <f>AKKU.JK!F192*AKKU.JK!J192</f>
        <v>66755000</v>
      </c>
      <c r="O192" s="4">
        <f>AKPI.JK!F192*AKPI.JK!J192</f>
        <v>7120000</v>
      </c>
      <c r="P192" s="4">
        <f>KLBF.JK!F192*KLBF.JK!J192</f>
        <v>30131250000</v>
      </c>
      <c r="Q192" s="4">
        <f>KOIN.JK!F192*KOIN.JK!J192</f>
        <v>1433218000</v>
      </c>
      <c r="R192" s="4">
        <f>KONI.JK!F192*KONI.JK!J192</f>
        <v>0</v>
      </c>
      <c r="S192" s="4">
        <f>KPIG.JK!F192*KPIG.JK!J192</f>
        <v>20790000</v>
      </c>
      <c r="T192" s="4">
        <f>KREN.JK!F192*KREN.JK!J192</f>
        <v>1015350000</v>
      </c>
      <c r="U192" s="4">
        <f>LAMI.JK!F192*LAMI.JK!J192</f>
        <v>1649000</v>
      </c>
      <c r="V192" s="4">
        <f>LAPD.JK!F192*LAPD.JK!J192</f>
        <v>0</v>
      </c>
      <c r="W192" s="4">
        <f>LCGP.JK!F192*LCGP.JK!J192</f>
        <v>1250000</v>
      </c>
      <c r="X192" s="4">
        <f>LION.JK!F192*LION.JK!J192</f>
        <v>0</v>
      </c>
      <c r="Y192" s="4">
        <f>LMAS.JK!F192*LMAS.JK!J192</f>
        <v>15000000</v>
      </c>
    </row>
    <row r="193" spans="1:25" x14ac:dyDescent="0.2">
      <c r="A193" s="16">
        <f>'Portfolio Selection'!A193</f>
        <v>40626</v>
      </c>
      <c r="B193" s="4">
        <f>'^JKSE'!F193*'^JKSE'!J193</f>
        <v>14518792800000</v>
      </c>
      <c r="C193" s="4">
        <f>AALI.JK!F193*AALI.JK!J193</f>
        <v>18502275000</v>
      </c>
      <c r="D193" s="4">
        <f>ABDA.JK!F193*ABDA.JK!J193</f>
        <v>5600000</v>
      </c>
      <c r="E193" s="4">
        <f>ACES.JK!F193*ACES.JK!J193</f>
        <v>1826500000</v>
      </c>
      <c r="F193" s="4">
        <f>ADES.JK!F193*ADES.JK!J193</f>
        <v>334080000</v>
      </c>
      <c r="G193" s="4">
        <f>ADHI.JK!F193*ADHI.JK!J193</f>
        <v>319950000</v>
      </c>
      <c r="H193" s="4">
        <f>ADMF.JK!F193*ADMF.JK!J193</f>
        <v>6908000000</v>
      </c>
      <c r="I193" s="4">
        <f>ADMG.JK!F193*ADMG.JK!J193</f>
        <v>1233549000</v>
      </c>
      <c r="J193" s="4">
        <f>AGRO.JK!F193*AGRO.JK!J193</f>
        <v>865200000</v>
      </c>
      <c r="K193" s="4">
        <f>AHAP.JK!F193*AHAP.JK!J193</f>
        <v>95000</v>
      </c>
      <c r="L193" s="4">
        <f>AIMS.JK!F193*AIMS.JK!J193</f>
        <v>0</v>
      </c>
      <c r="M193" s="4">
        <f>AISA.JK!F193*AISA.JK!J193</f>
        <v>2114280000</v>
      </c>
      <c r="N193" s="4">
        <f>AKKU.JK!F193*AKKU.JK!J193</f>
        <v>5460000</v>
      </c>
      <c r="O193" s="4">
        <f>AKPI.JK!F193*AKPI.JK!J193</f>
        <v>4895000</v>
      </c>
      <c r="P193" s="4">
        <f>KLBF.JK!F193*KLBF.JK!J193</f>
        <v>72949200000</v>
      </c>
      <c r="Q193" s="4">
        <f>KOIN.JK!F193*KOIN.JK!J193</f>
        <v>535410000</v>
      </c>
      <c r="R193" s="4">
        <f>KONI.JK!F193*KONI.JK!J193</f>
        <v>0</v>
      </c>
      <c r="S193" s="4">
        <f>KPIG.JK!F193*KPIG.JK!J193</f>
        <v>0</v>
      </c>
      <c r="T193" s="4">
        <f>KREN.JK!F193*KREN.JK!J193</f>
        <v>677950000</v>
      </c>
      <c r="U193" s="4">
        <f>LAMI.JK!F193*LAMI.JK!J193</f>
        <v>0</v>
      </c>
      <c r="V193" s="4">
        <f>LAPD.JK!F193*LAPD.JK!J193</f>
        <v>0</v>
      </c>
      <c r="W193" s="4">
        <f>LCGP.JK!F193*LCGP.JK!J193</f>
        <v>2500000</v>
      </c>
      <c r="X193" s="4">
        <f>LION.JK!F193*LION.JK!J193</f>
        <v>0</v>
      </c>
      <c r="Y193" s="4">
        <f>LMAS.JK!F193*LMAS.JK!J193</f>
        <v>19600000</v>
      </c>
    </row>
    <row r="194" spans="1:25" x14ac:dyDescent="0.2">
      <c r="A194" s="16">
        <f>'Portfolio Selection'!A194</f>
        <v>40625</v>
      </c>
      <c r="B194" s="4">
        <f>'^JKSE'!F194*'^JKSE'!J194</f>
        <v>6685712400000</v>
      </c>
      <c r="C194" s="4">
        <f>AALI.JK!F194*AALI.JK!J194</f>
        <v>19402100000</v>
      </c>
      <c r="D194" s="4">
        <f>ABDA.JK!F194*ABDA.JK!J194</f>
        <v>5600000</v>
      </c>
      <c r="E194" s="4">
        <f>ACES.JK!F194*ACES.JK!J194</f>
        <v>3383900000</v>
      </c>
      <c r="F194" s="4">
        <f>ADES.JK!F194*ADES.JK!J194</f>
        <v>293825000</v>
      </c>
      <c r="G194" s="4">
        <f>ADHI.JK!F194*ADHI.JK!J194</f>
        <v>1615155000</v>
      </c>
      <c r="H194" s="4">
        <f>ADMF.JK!F194*ADMF.JK!J194</f>
        <v>10600000</v>
      </c>
      <c r="I194" s="4">
        <f>ADMG.JK!F194*ADMG.JK!J194</f>
        <v>227481000</v>
      </c>
      <c r="J194" s="4">
        <f>AGRO.JK!F194*AGRO.JK!J194</f>
        <v>505719000</v>
      </c>
      <c r="K194" s="4">
        <f>AHAP.JK!F194*AHAP.JK!J194</f>
        <v>128000</v>
      </c>
      <c r="L194" s="4">
        <f>AIMS.JK!F194*AIMS.JK!J194</f>
        <v>810000</v>
      </c>
      <c r="M194" s="4">
        <f>AISA.JK!F194*AISA.JK!J194</f>
        <v>5121585000</v>
      </c>
      <c r="N194" s="4">
        <f>AKKU.JK!F194*AKKU.JK!J194</f>
        <v>0</v>
      </c>
      <c r="O194" s="4">
        <f>AKPI.JK!F194*AKPI.JK!J194</f>
        <v>0</v>
      </c>
      <c r="P194" s="4">
        <f>KLBF.JK!F194*KLBF.JK!J194</f>
        <v>11038225000</v>
      </c>
      <c r="Q194" s="4">
        <f>KOIN.JK!F194*KOIN.JK!J194</f>
        <v>2067114000</v>
      </c>
      <c r="R194" s="4">
        <f>KONI.JK!F194*KONI.JK!J194</f>
        <v>0</v>
      </c>
      <c r="S194" s="4">
        <f>KPIG.JK!F194*KPIG.JK!J194</f>
        <v>21330000</v>
      </c>
      <c r="T194" s="4">
        <f>KREN.JK!F194*KREN.JK!J194</f>
        <v>933100000</v>
      </c>
      <c r="U194" s="4">
        <f>LAMI.JK!F194*LAMI.JK!J194</f>
        <v>29900000</v>
      </c>
      <c r="V194" s="4">
        <f>LAPD.JK!F194*LAPD.JK!J194</f>
        <v>0</v>
      </c>
      <c r="W194" s="4">
        <f>LCGP.JK!F194*LCGP.JK!J194</f>
        <v>25000</v>
      </c>
      <c r="X194" s="4">
        <f>LION.JK!F194*LION.JK!J194</f>
        <v>0</v>
      </c>
      <c r="Y194" s="4">
        <f>LMAS.JK!F194*LMAS.JK!J194</f>
        <v>29025000</v>
      </c>
    </row>
    <row r="195" spans="1:25" x14ac:dyDescent="0.2">
      <c r="A195" s="16">
        <f>'Portfolio Selection'!A195</f>
        <v>40624</v>
      </c>
      <c r="B195" s="4">
        <f>'^JKSE'!F195*'^JKSE'!J195</f>
        <v>6296718800000</v>
      </c>
      <c r="C195" s="4">
        <f>AALI.JK!F195*AALI.JK!J195</f>
        <v>11055000000</v>
      </c>
      <c r="D195" s="4">
        <f>ABDA.JK!F195*ABDA.JK!J195</f>
        <v>5600000</v>
      </c>
      <c r="E195" s="4">
        <f>ACES.JK!F195*ACES.JK!J195</f>
        <v>32500000</v>
      </c>
      <c r="F195" s="4">
        <f>ADES.JK!F195*ADES.JK!J195</f>
        <v>78660000</v>
      </c>
      <c r="G195" s="4">
        <f>ADHI.JK!F195*ADHI.JK!J195</f>
        <v>29429400000</v>
      </c>
      <c r="H195" s="4">
        <f>ADMF.JK!F195*ADMF.JK!J195</f>
        <v>96300000</v>
      </c>
      <c r="I195" s="4">
        <f>ADMG.JK!F195*ADMG.JK!J195</f>
        <v>108100000</v>
      </c>
      <c r="J195" s="4">
        <f>AGRO.JK!F195*AGRO.JK!J195</f>
        <v>406451000</v>
      </c>
      <c r="K195" s="4">
        <f>AHAP.JK!F195*AHAP.JK!J195</f>
        <v>0</v>
      </c>
      <c r="L195" s="4">
        <f>AIMS.JK!F195*AIMS.JK!J195</f>
        <v>50000</v>
      </c>
      <c r="M195" s="4">
        <f>AISA.JK!F195*AISA.JK!J195</f>
        <v>7039250000</v>
      </c>
      <c r="N195" s="4">
        <f>AKKU.JK!F195*AKKU.JK!J195</f>
        <v>0</v>
      </c>
      <c r="O195" s="4">
        <f>AKPI.JK!F195*AKPI.JK!J195</f>
        <v>0</v>
      </c>
      <c r="P195" s="4">
        <f>KLBF.JK!F195*KLBF.JK!J195</f>
        <v>17839500000</v>
      </c>
      <c r="Q195" s="4">
        <f>KOIN.JK!F195*KOIN.JK!J195</f>
        <v>902643000</v>
      </c>
      <c r="R195" s="4">
        <f>KONI.JK!F195*KONI.JK!J195</f>
        <v>0</v>
      </c>
      <c r="S195" s="4">
        <f>KPIG.JK!F195*KPIG.JK!J195</f>
        <v>0</v>
      </c>
      <c r="T195" s="4">
        <f>KREN.JK!F195*KREN.JK!J195</f>
        <v>463080000</v>
      </c>
      <c r="U195" s="4">
        <f>LAMI.JK!F195*LAMI.JK!J195</f>
        <v>20280000</v>
      </c>
      <c r="V195" s="4">
        <f>LAPD.JK!F195*LAPD.JK!J195</f>
        <v>93000</v>
      </c>
      <c r="W195" s="4">
        <f>LCGP.JK!F195*LCGP.JK!J195</f>
        <v>0</v>
      </c>
      <c r="X195" s="4">
        <f>LION.JK!F195*LION.JK!J195</f>
        <v>0</v>
      </c>
      <c r="Y195" s="4">
        <f>LMAS.JK!F195*LMAS.JK!J195</f>
        <v>16775000</v>
      </c>
    </row>
    <row r="196" spans="1:25" x14ac:dyDescent="0.2">
      <c r="A196" s="16">
        <f>'Portfolio Selection'!A196</f>
        <v>40623</v>
      </c>
      <c r="B196" s="4">
        <f>'^JKSE'!F196*'^JKSE'!J196</f>
        <v>10450984500000</v>
      </c>
      <c r="C196" s="4">
        <f>AALI.JK!F196*AALI.JK!J196</f>
        <v>18106000000</v>
      </c>
      <c r="D196" s="4">
        <f>ABDA.JK!F196*ABDA.JK!J196</f>
        <v>0</v>
      </c>
      <c r="E196" s="4">
        <f>ACES.JK!F196*ACES.JK!J196</f>
        <v>35100000</v>
      </c>
      <c r="F196" s="4">
        <f>ADES.JK!F196*ADES.JK!J196</f>
        <v>220225000</v>
      </c>
      <c r="G196" s="4">
        <f>ADHI.JK!F196*ADHI.JK!J196</f>
        <v>265980000000</v>
      </c>
      <c r="H196" s="4">
        <f>ADMF.JK!F196*ADMF.JK!J196</f>
        <v>140400000</v>
      </c>
      <c r="I196" s="4">
        <f>ADMG.JK!F196*ADMG.JK!J196</f>
        <v>182044500</v>
      </c>
      <c r="J196" s="4">
        <f>AGRO.JK!F196*AGRO.JK!J196</f>
        <v>341628000</v>
      </c>
      <c r="K196" s="4">
        <f>AHAP.JK!F196*AHAP.JK!J196</f>
        <v>0</v>
      </c>
      <c r="L196" s="4">
        <f>AIMS.JK!F196*AIMS.JK!J196</f>
        <v>10000000</v>
      </c>
      <c r="M196" s="4">
        <f>AISA.JK!F196*AISA.JK!J196</f>
        <v>3163875000</v>
      </c>
      <c r="N196" s="4">
        <f>AKKU.JK!F196*AKKU.JK!J196</f>
        <v>60000</v>
      </c>
      <c r="O196" s="4">
        <f>AKPI.JK!F196*AKPI.JK!J196</f>
        <v>0</v>
      </c>
      <c r="P196" s="4">
        <f>KLBF.JK!F196*KLBF.JK!J196</f>
        <v>8494525000</v>
      </c>
      <c r="Q196" s="4">
        <f>KOIN.JK!F196*KOIN.JK!J196</f>
        <v>396495000</v>
      </c>
      <c r="R196" s="4">
        <f>KONI.JK!F196*KONI.JK!J196</f>
        <v>0</v>
      </c>
      <c r="S196" s="4">
        <f>KPIG.JK!F196*KPIG.JK!J196</f>
        <v>0</v>
      </c>
      <c r="T196" s="4">
        <f>KREN.JK!F196*KREN.JK!J196</f>
        <v>353625000</v>
      </c>
      <c r="U196" s="4">
        <f>LAMI.JK!F196*LAMI.JK!J196</f>
        <v>0</v>
      </c>
      <c r="V196" s="4">
        <f>LAPD.JK!F196*LAPD.JK!J196</f>
        <v>0</v>
      </c>
      <c r="W196" s="4">
        <f>LCGP.JK!F196*LCGP.JK!J196</f>
        <v>0</v>
      </c>
      <c r="X196" s="4">
        <f>LION.JK!F196*LION.JK!J196</f>
        <v>0</v>
      </c>
      <c r="Y196" s="4">
        <f>LMAS.JK!F196*LMAS.JK!J196</f>
        <v>31875000</v>
      </c>
    </row>
    <row r="197" spans="1:25" x14ac:dyDescent="0.2">
      <c r="A197" s="16">
        <f>'Portfolio Selection'!A197</f>
        <v>40620</v>
      </c>
      <c r="B197" s="4">
        <f>'^JKSE'!F197*'^JKSE'!J197</f>
        <v>12019600800000</v>
      </c>
      <c r="C197" s="4">
        <f>AALI.JK!F197*AALI.JK!J197</f>
        <v>49702900000</v>
      </c>
      <c r="D197" s="4">
        <f>ABDA.JK!F197*ABDA.JK!J197</f>
        <v>0</v>
      </c>
      <c r="E197" s="4">
        <f>ACES.JK!F197*ACES.JK!J197</f>
        <v>5106400000</v>
      </c>
      <c r="F197" s="4">
        <f>ADES.JK!F197*ADES.JK!J197</f>
        <v>86825000</v>
      </c>
      <c r="G197" s="4">
        <f>ADHI.JK!F197*ADHI.JK!J197</f>
        <v>7940625000</v>
      </c>
      <c r="H197" s="4">
        <f>ADMF.JK!F197*ADMF.JK!J197</f>
        <v>773800000</v>
      </c>
      <c r="I197" s="4">
        <f>ADMG.JK!F197*ADMG.JK!J197</f>
        <v>186872000</v>
      </c>
      <c r="J197" s="4">
        <f>AGRO.JK!F197*AGRO.JK!J197</f>
        <v>365568000</v>
      </c>
      <c r="K197" s="4">
        <f>AHAP.JK!F197*AHAP.JK!J197</f>
        <v>128000</v>
      </c>
      <c r="L197" s="4">
        <f>AIMS.JK!F197*AIMS.JK!J197</f>
        <v>10300000</v>
      </c>
      <c r="M197" s="4">
        <f>AISA.JK!F197*AISA.JK!J197</f>
        <v>3977280000</v>
      </c>
      <c r="N197" s="4">
        <f>AKKU.JK!F197*AKKU.JK!J197</f>
        <v>9375000</v>
      </c>
      <c r="O197" s="4">
        <f>AKPI.JK!F197*AKPI.JK!J197</f>
        <v>0</v>
      </c>
      <c r="P197" s="4">
        <f>KLBF.JK!F197*KLBF.JK!J197</f>
        <v>8401600000</v>
      </c>
      <c r="Q197" s="4">
        <f>KOIN.JK!F197*KOIN.JK!J197</f>
        <v>1070811000</v>
      </c>
      <c r="R197" s="4">
        <f>KONI.JK!F197*KONI.JK!J197</f>
        <v>0</v>
      </c>
      <c r="S197" s="4">
        <f>KPIG.JK!F197*KPIG.JK!J197</f>
        <v>112050000</v>
      </c>
      <c r="T197" s="4">
        <f>KREN.JK!F197*KREN.JK!J197</f>
        <v>605200000</v>
      </c>
      <c r="U197" s="4">
        <f>LAMI.JK!F197*LAMI.JK!J197</f>
        <v>2944000</v>
      </c>
      <c r="V197" s="4">
        <f>LAPD.JK!F197*LAPD.JK!J197</f>
        <v>92000</v>
      </c>
      <c r="W197" s="4">
        <f>LCGP.JK!F197*LCGP.JK!J197</f>
        <v>0</v>
      </c>
      <c r="X197" s="4">
        <f>LION.JK!F197*LION.JK!J197</f>
        <v>0</v>
      </c>
      <c r="Y197" s="4">
        <f>LMAS.JK!F197*LMAS.JK!J197</f>
        <v>36625000</v>
      </c>
    </row>
    <row r="198" spans="1:25" x14ac:dyDescent="0.2">
      <c r="A198" s="16">
        <f>'Portfolio Selection'!A198</f>
        <v>40619</v>
      </c>
      <c r="B198" s="4">
        <f>'^JKSE'!F198*'^JKSE'!J198</f>
        <v>13135471700000</v>
      </c>
      <c r="C198" s="4">
        <f>AALI.JK!F198*AALI.JK!J198</f>
        <v>24990750000</v>
      </c>
      <c r="D198" s="4">
        <f>ABDA.JK!F198*ABDA.JK!J198</f>
        <v>12375000</v>
      </c>
      <c r="E198" s="4">
        <f>ACES.JK!F198*ACES.JK!J198</f>
        <v>221812500</v>
      </c>
      <c r="F198" s="4">
        <f>ADES.JK!F198*ADES.JK!J198</f>
        <v>135660000</v>
      </c>
      <c r="G198" s="4">
        <f>ADHI.JK!F198*ADHI.JK!J198</f>
        <v>22977185000</v>
      </c>
      <c r="H198" s="4">
        <f>ADMF.JK!F198*ADMF.JK!J198</f>
        <v>162000000</v>
      </c>
      <c r="I198" s="4">
        <f>ADMG.JK!F198*ADMG.JK!J198</f>
        <v>115379000</v>
      </c>
      <c r="J198" s="4">
        <f>AGRO.JK!F198*AGRO.JK!J198</f>
        <v>460252000</v>
      </c>
      <c r="K198" s="4">
        <f>AHAP.JK!F198*AHAP.JK!J198</f>
        <v>0</v>
      </c>
      <c r="L198" s="4">
        <f>AIMS.JK!F198*AIMS.JK!J198</f>
        <v>2050000</v>
      </c>
      <c r="M198" s="4">
        <f>AISA.JK!F198*AISA.JK!J198</f>
        <v>350000000</v>
      </c>
      <c r="N198" s="4">
        <f>AKKU.JK!F198*AKKU.JK!J198</f>
        <v>0</v>
      </c>
      <c r="O198" s="4">
        <f>AKPI.JK!F198*AKPI.JK!J198</f>
        <v>445000</v>
      </c>
      <c r="P198" s="4">
        <f>KLBF.JK!F198*KLBF.JK!J198</f>
        <v>12753825000</v>
      </c>
      <c r="Q198" s="4">
        <f>KOIN.JK!F198*KOIN.JK!J198</f>
        <v>1250960000</v>
      </c>
      <c r="R198" s="4">
        <f>KONI.JK!F198*KONI.JK!J198</f>
        <v>0</v>
      </c>
      <c r="S198" s="4">
        <f>KPIG.JK!F198*KPIG.JK!J198</f>
        <v>352040000</v>
      </c>
      <c r="T198" s="4">
        <f>KREN.JK!F198*KREN.JK!J198</f>
        <v>520590000</v>
      </c>
      <c r="U198" s="4">
        <f>LAMI.JK!F198*LAMI.JK!J198</f>
        <v>0</v>
      </c>
      <c r="V198" s="4">
        <f>LAPD.JK!F198*LAPD.JK!J198</f>
        <v>0</v>
      </c>
      <c r="W198" s="4">
        <f>LCGP.JK!F198*LCGP.JK!J198</f>
        <v>0</v>
      </c>
      <c r="X198" s="4">
        <f>LION.JK!F198*LION.JK!J198</f>
        <v>0</v>
      </c>
      <c r="Y198" s="4">
        <f>LMAS.JK!F198*LMAS.JK!J198</f>
        <v>2300000</v>
      </c>
    </row>
    <row r="199" spans="1:25" x14ac:dyDescent="0.2">
      <c r="A199" s="16">
        <f>'Portfolio Selection'!A199</f>
        <v>40618</v>
      </c>
      <c r="B199" s="4">
        <f>'^JKSE'!F199*'^JKSE'!J199</f>
        <v>15750400800000</v>
      </c>
      <c r="C199" s="4">
        <f>AALI.JK!F199*AALI.JK!J199</f>
        <v>5354550000</v>
      </c>
      <c r="D199" s="4">
        <f>ABDA.JK!F199*ABDA.JK!J199</f>
        <v>0</v>
      </c>
      <c r="E199" s="4">
        <f>ACES.JK!F199*ACES.JK!J199</f>
        <v>140400000</v>
      </c>
      <c r="F199" s="4">
        <f>ADES.JK!F199*ADES.JK!J199</f>
        <v>392660000</v>
      </c>
      <c r="G199" s="4">
        <f>ADHI.JK!F199*ADHI.JK!J199</f>
        <v>4745530000</v>
      </c>
      <c r="H199" s="4">
        <f>ADMF.JK!F199*ADMF.JK!J199</f>
        <v>147150000</v>
      </c>
      <c r="I199" s="4">
        <f>ADMG.JK!F199*ADMG.JK!J199</f>
        <v>97314500</v>
      </c>
      <c r="J199" s="4">
        <f>AGRO.JK!F199*AGRO.JK!J199</f>
        <v>320460000</v>
      </c>
      <c r="K199" s="4">
        <f>AHAP.JK!F199*AHAP.JK!J199</f>
        <v>0</v>
      </c>
      <c r="L199" s="4">
        <f>AIMS.JK!F199*AIMS.JK!J199</f>
        <v>5050000</v>
      </c>
      <c r="M199" s="4">
        <f>AISA.JK!F199*AISA.JK!J199</f>
        <v>1892880000</v>
      </c>
      <c r="N199" s="4">
        <f>AKKU.JK!F199*AKKU.JK!J199</f>
        <v>2275000</v>
      </c>
      <c r="O199" s="4">
        <f>AKPI.JK!F199*AKPI.JK!J199</f>
        <v>890000</v>
      </c>
      <c r="P199" s="4">
        <f>KLBF.JK!F199*KLBF.JK!J199</f>
        <v>7036350000</v>
      </c>
      <c r="Q199" s="4">
        <f>KOIN.JK!F199*KOIN.JK!J199</f>
        <v>1143125000</v>
      </c>
      <c r="R199" s="4">
        <f>KONI.JK!F199*KONI.JK!J199</f>
        <v>0</v>
      </c>
      <c r="S199" s="4">
        <f>KPIG.JK!F199*KPIG.JK!J199</f>
        <v>106795000</v>
      </c>
      <c r="T199" s="4">
        <f>KREN.JK!F199*KREN.JK!J199</f>
        <v>678270000</v>
      </c>
      <c r="U199" s="4">
        <f>LAMI.JK!F199*LAMI.JK!J199</f>
        <v>0</v>
      </c>
      <c r="V199" s="4">
        <f>LAPD.JK!F199*LAPD.JK!J199</f>
        <v>0</v>
      </c>
      <c r="W199" s="4">
        <f>LCGP.JK!F199*LCGP.JK!J199</f>
        <v>0</v>
      </c>
      <c r="X199" s="4">
        <f>LION.JK!F199*LION.JK!J199</f>
        <v>0</v>
      </c>
      <c r="Y199" s="4">
        <f>LMAS.JK!F199*LMAS.JK!J199</f>
        <v>2500000</v>
      </c>
    </row>
    <row r="200" spans="1:25" x14ac:dyDescent="0.2">
      <c r="A200" s="16">
        <f>'Portfolio Selection'!A200</f>
        <v>40617</v>
      </c>
      <c r="B200" s="4">
        <f>'^JKSE'!F200*'^JKSE'!J200</f>
        <v>12124211200000</v>
      </c>
      <c r="C200" s="4">
        <f>AALI.JK!F200*AALI.JK!J200</f>
        <v>18770500000</v>
      </c>
      <c r="D200" s="4">
        <f>ABDA.JK!F200*ABDA.JK!J200</f>
        <v>0</v>
      </c>
      <c r="E200" s="4">
        <f>ACES.JK!F200*ACES.JK!J200</f>
        <v>71500000</v>
      </c>
      <c r="F200" s="4">
        <f>ADES.JK!F200*ADES.JK!J200</f>
        <v>1571310000</v>
      </c>
      <c r="G200" s="4">
        <f>ADHI.JK!F200*ADHI.JK!J200</f>
        <v>3692065000</v>
      </c>
      <c r="H200" s="4">
        <f>ADMF.JK!F200*ADMF.JK!J200</f>
        <v>1773750000</v>
      </c>
      <c r="I200" s="4">
        <f>ADMG.JK!F200*ADMG.JK!J200</f>
        <v>235505000</v>
      </c>
      <c r="J200" s="4">
        <f>AGRO.JK!F200*AGRO.JK!J200</f>
        <v>246095000</v>
      </c>
      <c r="K200" s="4">
        <f>AHAP.JK!F200*AHAP.JK!J200</f>
        <v>0</v>
      </c>
      <c r="L200" s="4">
        <f>AIMS.JK!F200*AIMS.JK!J200</f>
        <v>16250000</v>
      </c>
      <c r="M200" s="4">
        <f>AISA.JK!F200*AISA.JK!J200</f>
        <v>669200000</v>
      </c>
      <c r="N200" s="4">
        <f>AKKU.JK!F200*AKKU.JK!J200</f>
        <v>150000</v>
      </c>
      <c r="O200" s="4">
        <f>AKPI.JK!F200*AKPI.JK!J200</f>
        <v>1788010000</v>
      </c>
      <c r="P200" s="4">
        <f>KLBF.JK!F200*KLBF.JK!J200</f>
        <v>31060500000</v>
      </c>
      <c r="Q200" s="4">
        <f>KOIN.JK!F200*KOIN.JK!J200</f>
        <v>319826500</v>
      </c>
      <c r="R200" s="4">
        <f>KONI.JK!F200*KONI.JK!J200</f>
        <v>0</v>
      </c>
      <c r="S200" s="4">
        <f>KPIG.JK!F200*KPIG.JK!J200</f>
        <v>7280000</v>
      </c>
      <c r="T200" s="4">
        <f>KREN.JK!F200*KREN.JK!J200</f>
        <v>917660000</v>
      </c>
      <c r="U200" s="4">
        <f>LAMI.JK!F200*LAMI.JK!J200</f>
        <v>6971500</v>
      </c>
      <c r="V200" s="4">
        <f>LAPD.JK!F200*LAPD.JK!J200</f>
        <v>3000000</v>
      </c>
      <c r="W200" s="4">
        <f>LCGP.JK!F200*LCGP.JK!J200</f>
        <v>0</v>
      </c>
      <c r="X200" s="4">
        <f>LION.JK!F200*LION.JK!J200</f>
        <v>0</v>
      </c>
      <c r="Y200" s="4">
        <f>LMAS.JK!F200*LMAS.JK!J200</f>
        <v>2550000</v>
      </c>
    </row>
    <row r="201" spans="1:25" x14ac:dyDescent="0.2">
      <c r="A201" s="16">
        <f>'Portfolio Selection'!A201</f>
        <v>40616</v>
      </c>
      <c r="B201" s="4">
        <f>'^JKSE'!F201*'^JKSE'!J201</f>
        <v>15421708800000</v>
      </c>
      <c r="C201" s="4">
        <f>AALI.JK!F201*AALI.JK!J201</f>
        <v>24386700000</v>
      </c>
      <c r="D201" s="4">
        <f>ABDA.JK!F201*ABDA.JK!J201</f>
        <v>0</v>
      </c>
      <c r="E201" s="4">
        <f>ACES.JK!F201*ACES.JK!J201</f>
        <v>124800000</v>
      </c>
      <c r="F201" s="4">
        <f>ADES.JK!F201*ADES.JK!J201</f>
        <v>255060000</v>
      </c>
      <c r="G201" s="4">
        <f>ADHI.JK!F201*ADHI.JK!J201</f>
        <v>3682000000</v>
      </c>
      <c r="H201" s="4">
        <f>ADMF.JK!F201*ADMF.JK!J201</f>
        <v>1781550000</v>
      </c>
      <c r="I201" s="4">
        <f>ADMG.JK!F201*ADMG.JK!J201</f>
        <v>494976000</v>
      </c>
      <c r="J201" s="4">
        <f>AGRO.JK!F201*AGRO.JK!J201</f>
        <v>300636000</v>
      </c>
      <c r="K201" s="4">
        <f>AHAP.JK!F201*AHAP.JK!J201</f>
        <v>42000</v>
      </c>
      <c r="L201" s="4">
        <f>AIMS.JK!F201*AIMS.JK!J201</f>
        <v>15250000</v>
      </c>
      <c r="M201" s="4">
        <f>AISA.JK!F201*AISA.JK!J201</f>
        <v>516880000</v>
      </c>
      <c r="N201" s="4">
        <f>AKKU.JK!F201*AKKU.JK!J201</f>
        <v>27669000</v>
      </c>
      <c r="O201" s="4">
        <f>AKPI.JK!F201*AKPI.JK!J201</f>
        <v>2964590000</v>
      </c>
      <c r="P201" s="4">
        <f>KLBF.JK!F201*KLBF.JK!J201</f>
        <v>41314062500</v>
      </c>
      <c r="Q201" s="4">
        <f>KOIN.JK!F201*KOIN.JK!J201</f>
        <v>523654500</v>
      </c>
      <c r="R201" s="4">
        <f>KONI.JK!F201*KONI.JK!J201</f>
        <v>0</v>
      </c>
      <c r="S201" s="4">
        <f>KPIG.JK!F201*KPIG.JK!J201</f>
        <v>825000</v>
      </c>
      <c r="T201" s="4">
        <f>KREN.JK!F201*KREN.JK!J201</f>
        <v>609960000</v>
      </c>
      <c r="U201" s="4">
        <f>LAMI.JK!F201*LAMI.JK!J201</f>
        <v>8500000</v>
      </c>
      <c r="V201" s="4">
        <f>LAPD.JK!F201*LAPD.JK!J201</f>
        <v>0</v>
      </c>
      <c r="W201" s="4">
        <f>LCGP.JK!F201*LCGP.JK!J201</f>
        <v>0</v>
      </c>
      <c r="X201" s="4">
        <f>LION.JK!F201*LION.JK!J201</f>
        <v>0</v>
      </c>
      <c r="Y201" s="4">
        <f>LMAS.JK!F201*LMAS.JK!J201</f>
        <v>0</v>
      </c>
    </row>
    <row r="202" spans="1:25" x14ac:dyDescent="0.2">
      <c r="A202" s="16">
        <f>'Portfolio Selection'!A202</f>
        <v>40613</v>
      </c>
      <c r="B202" s="4">
        <f>'^JKSE'!F202*'^JKSE'!J202</f>
        <v>17746572300000</v>
      </c>
      <c r="C202" s="4">
        <f>AALI.JK!F202*AALI.JK!J202</f>
        <v>42203700000</v>
      </c>
      <c r="D202" s="4">
        <f>ABDA.JK!F202*ABDA.JK!J202</f>
        <v>41250000</v>
      </c>
      <c r="E202" s="4">
        <f>ACES.JK!F202*ACES.JK!J202</f>
        <v>3615300000</v>
      </c>
      <c r="F202" s="4">
        <f>ADES.JK!F202*ADES.JK!J202</f>
        <v>747045000</v>
      </c>
      <c r="G202" s="4">
        <f>ADHI.JK!F202*ADHI.JK!J202</f>
        <v>4421630000</v>
      </c>
      <c r="H202" s="4">
        <f>ADMF.JK!F202*ADMF.JK!J202</f>
        <v>53000000</v>
      </c>
      <c r="I202" s="4">
        <f>ADMG.JK!F202*ADMG.JK!J202</f>
        <v>210878000</v>
      </c>
      <c r="J202" s="4">
        <f>AGRO.JK!F202*AGRO.JK!J202</f>
        <v>539846500</v>
      </c>
      <c r="K202" s="4">
        <f>AHAP.JK!F202*AHAP.JK!J202</f>
        <v>12800000</v>
      </c>
      <c r="L202" s="4">
        <f>AIMS.JK!F202*AIMS.JK!J202</f>
        <v>50000</v>
      </c>
      <c r="M202" s="4">
        <f>AISA.JK!F202*AISA.JK!J202</f>
        <v>142710000</v>
      </c>
      <c r="N202" s="4">
        <f>AKKU.JK!F202*AKKU.JK!J202</f>
        <v>0</v>
      </c>
      <c r="O202" s="4">
        <f>AKPI.JK!F202*AKPI.JK!J202</f>
        <v>2493780000</v>
      </c>
      <c r="P202" s="4">
        <f>KLBF.JK!F202*KLBF.JK!J202</f>
        <v>21893750000</v>
      </c>
      <c r="Q202" s="4">
        <f>KOIN.JK!F202*KOIN.JK!J202</f>
        <v>847762500</v>
      </c>
      <c r="R202" s="4">
        <f>KONI.JK!F202*KONI.JK!J202</f>
        <v>250000</v>
      </c>
      <c r="S202" s="4">
        <f>KPIG.JK!F202*KPIG.JK!J202</f>
        <v>102180000</v>
      </c>
      <c r="T202" s="4">
        <f>KREN.JK!F202*KREN.JK!J202</f>
        <v>734060000</v>
      </c>
      <c r="U202" s="4">
        <f>LAMI.JK!F202*LAMI.JK!J202</f>
        <v>89500</v>
      </c>
      <c r="V202" s="4">
        <f>LAPD.JK!F202*LAPD.JK!J202</f>
        <v>0</v>
      </c>
      <c r="W202" s="4">
        <f>LCGP.JK!F202*LCGP.JK!J202</f>
        <v>25000</v>
      </c>
      <c r="X202" s="4">
        <f>LION.JK!F202*LION.JK!J202</f>
        <v>0</v>
      </c>
      <c r="Y202" s="4">
        <f>LMAS.JK!F202*LMAS.JK!J202</f>
        <v>0</v>
      </c>
    </row>
    <row r="203" spans="1:25" x14ac:dyDescent="0.2">
      <c r="A203" s="16">
        <f>'Portfolio Selection'!A203</f>
        <v>40612</v>
      </c>
      <c r="B203" s="4">
        <f>'^JKSE'!F203*'^JKSE'!J203</f>
        <v>24826538000000</v>
      </c>
      <c r="C203" s="4">
        <f>AALI.JK!F203*AALI.JK!J203</f>
        <v>34469950000</v>
      </c>
      <c r="D203" s="4">
        <f>ABDA.JK!F203*ABDA.JK!J203</f>
        <v>0</v>
      </c>
      <c r="E203" s="4">
        <f>ACES.JK!F203*ACES.JK!J203</f>
        <v>96600000</v>
      </c>
      <c r="F203" s="4">
        <f>ADES.JK!F203*ADES.JK!J203</f>
        <v>93015000</v>
      </c>
      <c r="G203" s="4">
        <f>ADHI.JK!F203*ADHI.JK!J203</f>
        <v>2923000000</v>
      </c>
      <c r="H203" s="4">
        <f>ADMF.JK!F203*ADMF.JK!J203</f>
        <v>283500000</v>
      </c>
      <c r="I203" s="4">
        <f>ADMG.JK!F203*ADMG.JK!J203</f>
        <v>293716000</v>
      </c>
      <c r="J203" s="4">
        <f>AGRO.JK!F203*AGRO.JK!J203</f>
        <v>2309676000</v>
      </c>
      <c r="K203" s="4">
        <f>AHAP.JK!F203*AHAP.JK!J203</f>
        <v>0</v>
      </c>
      <c r="L203" s="4">
        <f>AIMS.JK!F203*AIMS.JK!J203</f>
        <v>17600000</v>
      </c>
      <c r="M203" s="4">
        <f>AISA.JK!F203*AISA.JK!J203</f>
        <v>131040000</v>
      </c>
      <c r="N203" s="4">
        <f>AKKU.JK!F203*AKKU.JK!J203</f>
        <v>2175000</v>
      </c>
      <c r="O203" s="4">
        <f>AKPI.JK!F203*AKPI.JK!J203</f>
        <v>3021105000</v>
      </c>
      <c r="P203" s="4">
        <f>KLBF.JK!F203*KLBF.JK!J203</f>
        <v>31712375000</v>
      </c>
      <c r="Q203" s="4">
        <f>KOIN.JK!F203*KOIN.JK!J203</f>
        <v>1503456000</v>
      </c>
      <c r="R203" s="4">
        <f>KONI.JK!F203*KONI.JK!J203</f>
        <v>0</v>
      </c>
      <c r="S203" s="4">
        <f>KPIG.JK!F203*KPIG.JK!J203</f>
        <v>128960000</v>
      </c>
      <c r="T203" s="4">
        <f>KREN.JK!F203*KREN.JK!J203</f>
        <v>999810000</v>
      </c>
      <c r="U203" s="4">
        <f>LAMI.JK!F203*LAMI.JK!J203</f>
        <v>1969000</v>
      </c>
      <c r="V203" s="4">
        <f>LAPD.JK!F203*LAPD.JK!J203</f>
        <v>125000</v>
      </c>
      <c r="W203" s="4">
        <f>LCGP.JK!F203*LCGP.JK!J203</f>
        <v>0</v>
      </c>
      <c r="X203" s="4">
        <f>LION.JK!F203*LION.JK!J203</f>
        <v>0</v>
      </c>
      <c r="Y203" s="4">
        <f>LMAS.JK!F203*LMAS.JK!J203</f>
        <v>0</v>
      </c>
    </row>
    <row r="204" spans="1:25" x14ac:dyDescent="0.2">
      <c r="A204" s="16">
        <f>'Portfolio Selection'!A204</f>
        <v>40611</v>
      </c>
      <c r="B204" s="4">
        <f>'^JKSE'!F204*'^JKSE'!J204</f>
        <v>19108990800000</v>
      </c>
      <c r="C204" s="4">
        <f>AALI.JK!F204*AALI.JK!J204</f>
        <v>26503750000</v>
      </c>
      <c r="D204" s="4">
        <f>ABDA.JK!F204*ABDA.JK!J204</f>
        <v>3300000</v>
      </c>
      <c r="E204" s="4">
        <f>ACES.JK!F204*ACES.JK!J204</f>
        <v>3900000</v>
      </c>
      <c r="F204" s="4">
        <f>ADES.JK!F204*ADES.JK!J204</f>
        <v>122720000</v>
      </c>
      <c r="G204" s="4">
        <f>ADHI.JK!F204*ADHI.JK!J204</f>
        <v>1182000000</v>
      </c>
      <c r="H204" s="4">
        <f>ADMF.JK!F204*ADMF.JK!J204</f>
        <v>291500000</v>
      </c>
      <c r="I204" s="4">
        <f>ADMG.JK!F204*ADMG.JK!J204</f>
        <v>782040000</v>
      </c>
      <c r="J204" s="4">
        <f>AGRO.JK!F204*AGRO.JK!J204</f>
        <v>2928744000</v>
      </c>
      <c r="K204" s="4">
        <f>AHAP.JK!F204*AHAP.JK!J204</f>
        <v>4760000</v>
      </c>
      <c r="L204" s="4">
        <f>AIMS.JK!F204*AIMS.JK!J204</f>
        <v>60000</v>
      </c>
      <c r="M204" s="4">
        <f>AISA.JK!F204*AISA.JK!J204</f>
        <v>173160000</v>
      </c>
      <c r="N204" s="4">
        <f>AKKU.JK!F204*AKKU.JK!J204</f>
        <v>1339500</v>
      </c>
      <c r="O204" s="4">
        <f>AKPI.JK!F204*AKPI.JK!J204</f>
        <v>2770240000</v>
      </c>
      <c r="P204" s="4">
        <f>KLBF.JK!F204*KLBF.JK!J204</f>
        <v>16326000000</v>
      </c>
      <c r="Q204" s="4">
        <f>KOIN.JK!F204*KOIN.JK!J204</f>
        <v>803595000</v>
      </c>
      <c r="R204" s="4">
        <f>KONI.JK!F204*KONI.JK!J204</f>
        <v>0</v>
      </c>
      <c r="S204" s="4">
        <f>KPIG.JK!F204*KPIG.JK!J204</f>
        <v>49000000</v>
      </c>
      <c r="T204" s="4">
        <f>KREN.JK!F204*KREN.JK!J204</f>
        <v>511350000</v>
      </c>
      <c r="U204" s="4">
        <f>LAMI.JK!F204*LAMI.JK!J204</f>
        <v>181000</v>
      </c>
      <c r="V204" s="4">
        <f>LAPD.JK!F204*LAPD.JK!J204</f>
        <v>750000</v>
      </c>
      <c r="W204" s="4">
        <f>LCGP.JK!F204*LCGP.JK!J204</f>
        <v>25000</v>
      </c>
      <c r="X204" s="4">
        <f>LION.JK!F204*LION.JK!J204</f>
        <v>0</v>
      </c>
      <c r="Y204" s="4">
        <f>LMAS.JK!F204*LMAS.JK!J204</f>
        <v>2025000</v>
      </c>
    </row>
    <row r="205" spans="1:25" x14ac:dyDescent="0.2">
      <c r="A205" s="16">
        <f>'Portfolio Selection'!A205</f>
        <v>40610</v>
      </c>
      <c r="B205" s="4">
        <f>'^JKSE'!F205*'^JKSE'!J205</f>
        <v>15824970200000</v>
      </c>
      <c r="C205" s="4">
        <f>AALI.JK!F205*AALI.JK!J205</f>
        <v>23914375000</v>
      </c>
      <c r="D205" s="4">
        <f>ABDA.JK!F205*ABDA.JK!J205</f>
        <v>2700000</v>
      </c>
      <c r="E205" s="4">
        <f>ACES.JK!F205*ACES.JK!J205</f>
        <v>753712500</v>
      </c>
      <c r="F205" s="4">
        <f>ADES.JK!F205*ADES.JK!J205</f>
        <v>96600000</v>
      </c>
      <c r="G205" s="4">
        <f>ADHI.JK!F205*ADHI.JK!J205</f>
        <v>899415000</v>
      </c>
      <c r="H205" s="4">
        <f>ADMF.JK!F205*ADMF.JK!J205</f>
        <v>394050000</v>
      </c>
      <c r="I205" s="4">
        <f>ADMG.JK!F205*ADMG.JK!J205</f>
        <v>305568000</v>
      </c>
      <c r="J205" s="4">
        <f>AGRO.JK!F205*AGRO.JK!J205</f>
        <v>1397580500</v>
      </c>
      <c r="K205" s="4">
        <f>AHAP.JK!F205*AHAP.JK!J205</f>
        <v>34100000</v>
      </c>
      <c r="L205" s="4">
        <f>AIMS.JK!F205*AIMS.JK!J205</f>
        <v>60000</v>
      </c>
      <c r="M205" s="4">
        <f>AISA.JK!F205*AISA.JK!J205</f>
        <v>362625000</v>
      </c>
      <c r="N205" s="4">
        <f>AKKU.JK!F205*AKKU.JK!J205</f>
        <v>136000</v>
      </c>
      <c r="O205" s="4">
        <f>AKPI.JK!F205*AKPI.JK!J205</f>
        <v>2671780000</v>
      </c>
      <c r="P205" s="4">
        <f>KLBF.JK!F205*KLBF.JK!J205</f>
        <v>18816525000</v>
      </c>
      <c r="Q205" s="4">
        <f>KOIN.JK!F205*KOIN.JK!J205</f>
        <v>2160892500</v>
      </c>
      <c r="R205" s="4">
        <f>KONI.JK!F205*KONI.JK!J205</f>
        <v>0</v>
      </c>
      <c r="S205" s="4">
        <f>KPIG.JK!F205*KPIG.JK!J205</f>
        <v>231875000</v>
      </c>
      <c r="T205" s="4">
        <f>KREN.JK!F205*KREN.JK!J205</f>
        <v>938000000</v>
      </c>
      <c r="U205" s="4">
        <f>LAMI.JK!F205*LAMI.JK!J205</f>
        <v>0</v>
      </c>
      <c r="V205" s="4">
        <f>LAPD.JK!F205*LAPD.JK!J205</f>
        <v>619500</v>
      </c>
      <c r="W205" s="4">
        <f>LCGP.JK!F205*LCGP.JK!J205</f>
        <v>0</v>
      </c>
      <c r="X205" s="4">
        <f>LION.JK!F205*LION.JK!J205</f>
        <v>0</v>
      </c>
      <c r="Y205" s="4">
        <f>LMAS.JK!F205*LMAS.JK!J205</f>
        <v>25000</v>
      </c>
    </row>
    <row r="206" spans="1:25" x14ac:dyDescent="0.2">
      <c r="A206" s="16">
        <f>'Portfolio Selection'!A206</f>
        <v>40609</v>
      </c>
      <c r="B206" s="4">
        <f>'^JKSE'!F206*'^JKSE'!J206</f>
        <v>13071512400000</v>
      </c>
      <c r="C206" s="4">
        <f>AALI.JK!F206*AALI.JK!J206</f>
        <v>16824500000</v>
      </c>
      <c r="D206" s="4">
        <f>ABDA.JK!F206*ABDA.JK!J206</f>
        <v>20625000</v>
      </c>
      <c r="E206" s="4">
        <f>ACES.JK!F206*ACES.JK!J206</f>
        <v>127200000</v>
      </c>
      <c r="F206" s="4">
        <f>ADES.JK!F206*ADES.JK!J206</f>
        <v>85500000</v>
      </c>
      <c r="G206" s="4">
        <f>ADHI.JK!F206*ADHI.JK!J206</f>
        <v>898230000</v>
      </c>
      <c r="H206" s="4">
        <f>ADMF.JK!F206*ADMF.JK!J206</f>
        <v>21200000</v>
      </c>
      <c r="I206" s="4">
        <f>ADMG.JK!F206*ADMG.JK!J206</f>
        <v>33075000</v>
      </c>
      <c r="J206" s="4">
        <f>AGRO.JK!F206*AGRO.JK!J206</f>
        <v>567413000</v>
      </c>
      <c r="K206" s="4">
        <f>AHAP.JK!F206*AHAP.JK!J206</f>
        <v>1440000</v>
      </c>
      <c r="L206" s="4">
        <f>AIMS.JK!F206*AIMS.JK!J206</f>
        <v>0</v>
      </c>
      <c r="M206" s="4">
        <f>AISA.JK!F206*AISA.JK!J206</f>
        <v>213300000</v>
      </c>
      <c r="N206" s="4">
        <f>AKKU.JK!F206*AKKU.JK!J206</f>
        <v>90000</v>
      </c>
      <c r="O206" s="4">
        <f>AKPI.JK!F206*AKPI.JK!J206</f>
        <v>2738975000</v>
      </c>
      <c r="P206" s="4">
        <f>KLBF.JK!F206*KLBF.JK!J206</f>
        <v>88618200000</v>
      </c>
      <c r="Q206" s="4">
        <f>KOIN.JK!F206*KOIN.JK!J206</f>
        <v>1494113000</v>
      </c>
      <c r="R206" s="4">
        <f>KONI.JK!F206*KONI.JK!J206</f>
        <v>400000</v>
      </c>
      <c r="S206" s="4">
        <f>KPIG.JK!F206*KPIG.JK!J206</f>
        <v>69160000</v>
      </c>
      <c r="T206" s="4">
        <f>KREN.JK!F206*KREN.JK!J206</f>
        <v>940815000</v>
      </c>
      <c r="U206" s="4">
        <f>LAMI.JK!F206*LAMI.JK!J206</f>
        <v>1710000</v>
      </c>
      <c r="V206" s="4">
        <f>LAPD.JK!F206*LAPD.JK!J206</f>
        <v>0</v>
      </c>
      <c r="W206" s="4">
        <f>LCGP.JK!F206*LCGP.JK!J206</f>
        <v>150000</v>
      </c>
      <c r="X206" s="4">
        <f>LION.JK!F206*LION.JK!J206</f>
        <v>0</v>
      </c>
      <c r="Y206" s="4">
        <f>LMAS.JK!F206*LMAS.JK!J206</f>
        <v>25000</v>
      </c>
    </row>
    <row r="207" spans="1:25" x14ac:dyDescent="0.2">
      <c r="A207" s="16">
        <f>'Portfolio Selection'!A207</f>
        <v>40606</v>
      </c>
      <c r="B207" s="4">
        <f>'^JKSE'!F207*'^JKSE'!J207</f>
        <v>14455032000000</v>
      </c>
      <c r="C207" s="4">
        <f>AALI.JK!F207*AALI.JK!J207</f>
        <v>5537000000</v>
      </c>
      <c r="D207" s="4">
        <f>ABDA.JK!F207*ABDA.JK!J207</f>
        <v>0</v>
      </c>
      <c r="E207" s="4">
        <f>ACES.JK!F207*ACES.JK!J207</f>
        <v>13475000</v>
      </c>
      <c r="F207" s="4">
        <f>ADES.JK!F207*ADES.JK!J207</f>
        <v>79925000</v>
      </c>
      <c r="G207" s="4">
        <f>ADHI.JK!F207*ADHI.JK!J207</f>
        <v>1151425000</v>
      </c>
      <c r="H207" s="4">
        <f>ADMF.JK!F207*ADMF.JK!J207</f>
        <v>0</v>
      </c>
      <c r="I207" s="4">
        <f>ADMG.JK!F207*ADMG.JK!J207</f>
        <v>100264500</v>
      </c>
      <c r="J207" s="4">
        <f>AGRO.JK!F207*AGRO.JK!J207</f>
        <v>1220816000</v>
      </c>
      <c r="K207" s="4">
        <f>AHAP.JK!F207*AHAP.JK!J207</f>
        <v>12523500</v>
      </c>
      <c r="L207" s="4">
        <f>AIMS.JK!F207*AIMS.JK!J207</f>
        <v>0</v>
      </c>
      <c r="M207" s="4">
        <f>AISA.JK!F207*AISA.JK!J207</f>
        <v>15200000</v>
      </c>
      <c r="N207" s="4">
        <f>AKKU.JK!F207*AKKU.JK!J207</f>
        <v>82000</v>
      </c>
      <c r="O207" s="4">
        <f>AKPI.JK!F207*AKPI.JK!J207</f>
        <v>5825050000</v>
      </c>
      <c r="P207" s="4">
        <f>KLBF.JK!F207*KLBF.JK!J207</f>
        <v>58796887500</v>
      </c>
      <c r="Q207" s="4">
        <f>KOIN.JK!F207*KOIN.JK!J207</f>
        <v>326388000</v>
      </c>
      <c r="R207" s="4">
        <f>KONI.JK!F207*KONI.JK!J207</f>
        <v>0</v>
      </c>
      <c r="S207" s="4">
        <f>KPIG.JK!F207*KPIG.JK!J207</f>
        <v>26235000</v>
      </c>
      <c r="T207" s="4">
        <f>KREN.JK!F207*KREN.JK!J207</f>
        <v>697245000</v>
      </c>
      <c r="U207" s="4">
        <f>LAMI.JK!F207*LAMI.JK!J207</f>
        <v>0</v>
      </c>
      <c r="V207" s="4">
        <f>LAPD.JK!F207*LAPD.JK!J207</f>
        <v>0</v>
      </c>
      <c r="W207" s="4">
        <f>LCGP.JK!F207*LCGP.JK!J207</f>
        <v>2500000</v>
      </c>
      <c r="X207" s="4">
        <f>LION.JK!F207*LION.JK!J207</f>
        <v>0</v>
      </c>
      <c r="Y207" s="4">
        <f>LMAS.JK!F207*LMAS.JK!J207</f>
        <v>637500</v>
      </c>
    </row>
    <row r="208" spans="1:25" x14ac:dyDescent="0.2">
      <c r="A208" s="16">
        <f>'Portfolio Selection'!A208</f>
        <v>40605</v>
      </c>
      <c r="B208" s="4">
        <f>'^JKSE'!F208*'^JKSE'!J208</f>
        <v>10483620000000</v>
      </c>
      <c r="C208" s="4">
        <f>AALI.JK!F208*AALI.JK!J208</f>
        <v>9105200000</v>
      </c>
      <c r="D208" s="4">
        <f>ABDA.JK!F208*ABDA.JK!J208</f>
        <v>13500000</v>
      </c>
      <c r="E208" s="4">
        <f>ACES.JK!F208*ACES.JK!J208</f>
        <v>1309525000</v>
      </c>
      <c r="F208" s="4">
        <f>ADES.JK!F208*ADES.JK!J208</f>
        <v>175430000</v>
      </c>
      <c r="G208" s="4">
        <f>ADHI.JK!F208*ADHI.JK!J208</f>
        <v>13654755000</v>
      </c>
      <c r="H208" s="4">
        <f>ADMF.JK!F208*ADMF.JK!J208</f>
        <v>1528800000</v>
      </c>
      <c r="I208" s="4">
        <f>ADMG.JK!F208*ADMG.JK!J208</f>
        <v>306936000</v>
      </c>
      <c r="J208" s="4">
        <f>AGRO.JK!F208*AGRO.JK!J208</f>
        <v>5073068000</v>
      </c>
      <c r="K208" s="4">
        <f>AHAP.JK!F208*AHAP.JK!J208</f>
        <v>0</v>
      </c>
      <c r="L208" s="4">
        <f>AIMS.JK!F208*AIMS.JK!J208</f>
        <v>0</v>
      </c>
      <c r="M208" s="4">
        <f>AISA.JK!F208*AISA.JK!J208</f>
        <v>0</v>
      </c>
      <c r="N208" s="4">
        <f>AKKU.JK!F208*AKKU.JK!J208</f>
        <v>116480000</v>
      </c>
      <c r="O208" s="4">
        <f>AKPI.JK!F208*AKPI.JK!J208</f>
        <v>3200925000</v>
      </c>
      <c r="P208" s="4">
        <f>KLBF.JK!F208*KLBF.JK!J208</f>
        <v>88128300000</v>
      </c>
      <c r="Q208" s="4">
        <f>KOIN.JK!F208*KOIN.JK!J208</f>
        <v>2628370000</v>
      </c>
      <c r="R208" s="4">
        <f>KONI.JK!F208*KONI.JK!J208</f>
        <v>0</v>
      </c>
      <c r="S208" s="4">
        <f>KPIG.JK!F208*KPIG.JK!J208</f>
        <v>0</v>
      </c>
      <c r="T208" s="4">
        <f>KREN.JK!F208*KREN.JK!J208</f>
        <v>604520000</v>
      </c>
      <c r="U208" s="4">
        <f>LAMI.JK!F208*LAMI.JK!J208</f>
        <v>89000</v>
      </c>
      <c r="V208" s="4">
        <f>LAPD.JK!F208*LAPD.JK!J208</f>
        <v>0</v>
      </c>
      <c r="W208" s="4">
        <f>LCGP.JK!F208*LCGP.JK!J208</f>
        <v>0</v>
      </c>
      <c r="X208" s="4">
        <f>LION.JK!F208*LION.JK!J208</f>
        <v>0</v>
      </c>
      <c r="Y208" s="4">
        <f>LMAS.JK!F208*LMAS.JK!J208</f>
        <v>5125000</v>
      </c>
    </row>
    <row r="209" spans="1:25" x14ac:dyDescent="0.2">
      <c r="A209" s="16">
        <f>'Portfolio Selection'!A209</f>
        <v>40604</v>
      </c>
      <c r="B209" s="4">
        <f>'^JKSE'!F209*'^JKSE'!J209</f>
        <v>10075118000000</v>
      </c>
      <c r="C209" s="4">
        <f>AALI.JK!F209*AALI.JK!J209</f>
        <v>16636725000</v>
      </c>
      <c r="D209" s="4">
        <f>ABDA.JK!F209*ABDA.JK!J209</f>
        <v>31625000</v>
      </c>
      <c r="E209" s="4">
        <f>ACES.JK!F209*ACES.JK!J209</f>
        <v>108000000</v>
      </c>
      <c r="F209" s="4">
        <f>ADES.JK!F209*ADES.JK!J209</f>
        <v>433540000</v>
      </c>
      <c r="G209" s="4">
        <f>ADHI.JK!F209*ADHI.JK!J209</f>
        <v>1682000000</v>
      </c>
      <c r="H209" s="4">
        <f>ADMF.JK!F209*ADMF.JK!J209</f>
        <v>683700000</v>
      </c>
      <c r="I209" s="4">
        <f>ADMG.JK!F209*ADMG.JK!J209</f>
        <v>542355000</v>
      </c>
      <c r="J209" s="4">
        <f>AGRO.JK!F209*AGRO.JK!J209</f>
        <v>792999000</v>
      </c>
      <c r="K209" s="4">
        <f>AHAP.JK!F209*AHAP.JK!J209</f>
        <v>9360000</v>
      </c>
      <c r="L209" s="4">
        <f>AIMS.JK!F209*AIMS.JK!J209</f>
        <v>0</v>
      </c>
      <c r="M209" s="4">
        <f>AISA.JK!F209*AISA.JK!J209</f>
        <v>8625000</v>
      </c>
      <c r="N209" s="4">
        <f>AKKU.JK!F209*AKKU.JK!J209</f>
        <v>400000</v>
      </c>
      <c r="O209" s="4">
        <f>AKPI.JK!F209*AKPI.JK!J209</f>
        <v>4363095000</v>
      </c>
      <c r="P209" s="4">
        <f>KLBF.JK!F209*KLBF.JK!J209</f>
        <v>100167250000</v>
      </c>
      <c r="Q209" s="4">
        <f>KOIN.JK!F209*KOIN.JK!J209</f>
        <v>786416000</v>
      </c>
      <c r="R209" s="4">
        <f>KONI.JK!F209*KONI.JK!J209</f>
        <v>0</v>
      </c>
      <c r="S209" s="4">
        <f>KPIG.JK!F209*KPIG.JK!J209</f>
        <v>0</v>
      </c>
      <c r="T209" s="4">
        <f>KREN.JK!F209*KREN.JK!J209</f>
        <v>601590000</v>
      </c>
      <c r="U209" s="4">
        <f>LAMI.JK!F209*LAMI.JK!J209</f>
        <v>0</v>
      </c>
      <c r="V209" s="4">
        <f>LAPD.JK!F209*LAPD.JK!J209</f>
        <v>0</v>
      </c>
      <c r="W209" s="4">
        <f>LCGP.JK!F209*LCGP.JK!J209</f>
        <v>12500000</v>
      </c>
      <c r="X209" s="4">
        <f>LION.JK!F209*LION.JK!J209</f>
        <v>0</v>
      </c>
      <c r="Y209" s="4">
        <f>LMAS.JK!F209*LMAS.JK!J209</f>
        <v>25000</v>
      </c>
    </row>
    <row r="210" spans="1:25" x14ac:dyDescent="0.2">
      <c r="A210" s="16">
        <f>'Portfolio Selection'!A210</f>
        <v>40603</v>
      </c>
      <c r="B210" s="4">
        <f>'^JKSE'!F210*'^JKSE'!J210</f>
        <v>8008773600000</v>
      </c>
      <c r="C210" s="4">
        <f>AALI.JK!F210*AALI.JK!J210</f>
        <v>32551750000</v>
      </c>
      <c r="D210" s="4">
        <f>ABDA.JK!F210*ABDA.JK!J210</f>
        <v>0</v>
      </c>
      <c r="E210" s="4">
        <f>ACES.JK!F210*ACES.JK!J210</f>
        <v>86950000</v>
      </c>
      <c r="F210" s="4">
        <f>ADES.JK!F210*ADES.JK!J210</f>
        <v>55640000</v>
      </c>
      <c r="G210" s="4">
        <f>ADHI.JK!F210*ADHI.JK!J210</f>
        <v>1467440000</v>
      </c>
      <c r="H210" s="4">
        <f>ADMF.JK!F210*ADMF.JK!J210</f>
        <v>2133000000</v>
      </c>
      <c r="I210" s="4">
        <f>ADMG.JK!F210*ADMG.JK!J210</f>
        <v>225857500</v>
      </c>
      <c r="J210" s="4">
        <f>AGRO.JK!F210*AGRO.JK!J210</f>
        <v>538620000</v>
      </c>
      <c r="K210" s="4">
        <f>AHAP.JK!F210*AHAP.JK!J210</f>
        <v>4015000</v>
      </c>
      <c r="L210" s="4">
        <f>AIMS.JK!F210*AIMS.JK!J210</f>
        <v>7670000</v>
      </c>
      <c r="M210" s="4">
        <f>AISA.JK!F210*AISA.JK!J210</f>
        <v>9250000</v>
      </c>
      <c r="N210" s="4">
        <f>AKKU.JK!F210*AKKU.JK!J210</f>
        <v>3825000</v>
      </c>
      <c r="O210" s="4">
        <f>AKPI.JK!F210*AKPI.JK!J210</f>
        <v>4426335000</v>
      </c>
      <c r="P210" s="4">
        <f>KLBF.JK!F210*KLBF.JK!J210</f>
        <v>95894662500</v>
      </c>
      <c r="Q210" s="4">
        <f>KOIN.JK!F210*KOIN.JK!J210</f>
        <v>1765582000</v>
      </c>
      <c r="R210" s="4">
        <f>KONI.JK!F210*KONI.JK!J210</f>
        <v>0</v>
      </c>
      <c r="S210" s="4">
        <f>KPIG.JK!F210*KPIG.JK!J210</f>
        <v>1650000</v>
      </c>
      <c r="T210" s="4">
        <f>KREN.JK!F210*KREN.JK!J210</f>
        <v>1021750000</v>
      </c>
      <c r="U210" s="4">
        <f>LAMI.JK!F210*LAMI.JK!J210</f>
        <v>0</v>
      </c>
      <c r="V210" s="4">
        <f>LAPD.JK!F210*LAPD.JK!J210</f>
        <v>0</v>
      </c>
      <c r="W210" s="4">
        <f>LCGP.JK!F210*LCGP.JK!J210</f>
        <v>11250000</v>
      </c>
      <c r="X210" s="4">
        <f>LION.JK!F210*LION.JK!J210</f>
        <v>0</v>
      </c>
      <c r="Y210" s="4">
        <f>LMAS.JK!F210*LMAS.JK!J210</f>
        <v>204000</v>
      </c>
    </row>
    <row r="211" spans="1:25" x14ac:dyDescent="0.2">
      <c r="A211" s="16">
        <f>'Portfolio Selection'!A211</f>
        <v>40602</v>
      </c>
      <c r="B211" s="4">
        <f>'^JKSE'!F211*'^JKSE'!J211</f>
        <v>12493260000000</v>
      </c>
      <c r="C211" s="4">
        <f>AALI.JK!F211*AALI.JK!J211</f>
        <v>12924275000</v>
      </c>
      <c r="D211" s="4">
        <f>ABDA.JK!F211*ABDA.JK!J211</f>
        <v>2800000</v>
      </c>
      <c r="E211" s="4">
        <f>ACES.JK!F211*ACES.JK!J211</f>
        <v>86250000</v>
      </c>
      <c r="F211" s="4">
        <f>ADES.JK!F211*ADES.JK!J211</f>
        <v>81120000</v>
      </c>
      <c r="G211" s="4">
        <f>ADHI.JK!F211*ADHI.JK!J211</f>
        <v>982720000</v>
      </c>
      <c r="H211" s="4">
        <f>ADMF.JK!F211*ADMF.JK!J211</f>
        <v>750750000</v>
      </c>
      <c r="I211" s="4">
        <f>ADMG.JK!F211*ADMG.JK!J211</f>
        <v>191000</v>
      </c>
      <c r="J211" s="4">
        <f>AGRO.JK!F211*AGRO.JK!J211</f>
        <v>564916500</v>
      </c>
      <c r="K211" s="4">
        <f>AHAP.JK!F211*AHAP.JK!J211</f>
        <v>5668000</v>
      </c>
      <c r="L211" s="4">
        <f>AIMS.JK!F211*AIMS.JK!J211</f>
        <v>0</v>
      </c>
      <c r="M211" s="4">
        <f>AISA.JK!F211*AISA.JK!J211</f>
        <v>0</v>
      </c>
      <c r="N211" s="4">
        <f>AKKU.JK!F211*AKKU.JK!J211</f>
        <v>750000</v>
      </c>
      <c r="O211" s="4">
        <f>AKPI.JK!F211*AKPI.JK!J211</f>
        <v>1872090000</v>
      </c>
      <c r="P211" s="4">
        <f>KLBF.JK!F211*KLBF.JK!J211</f>
        <v>63342337500</v>
      </c>
      <c r="Q211" s="4">
        <f>KOIN.JK!F211*KOIN.JK!J211</f>
        <v>592384000</v>
      </c>
      <c r="R211" s="4">
        <f>KONI.JK!F211*KONI.JK!J211</f>
        <v>0</v>
      </c>
      <c r="S211" s="4">
        <f>KPIG.JK!F211*KPIG.JK!J211</f>
        <v>0</v>
      </c>
      <c r="T211" s="4">
        <f>KREN.JK!F211*KREN.JK!J211</f>
        <v>994620000</v>
      </c>
      <c r="U211" s="4">
        <f>LAMI.JK!F211*LAMI.JK!J211</f>
        <v>0</v>
      </c>
      <c r="V211" s="4">
        <f>LAPD.JK!F211*LAPD.JK!J211</f>
        <v>0</v>
      </c>
      <c r="W211" s="4">
        <f>LCGP.JK!F211*LCGP.JK!J211</f>
        <v>0</v>
      </c>
      <c r="X211" s="4">
        <f>LION.JK!F211*LION.JK!J211</f>
        <v>0</v>
      </c>
      <c r="Y211" s="4">
        <f>LMAS.JK!F211*LMAS.JK!J211</f>
        <v>25000</v>
      </c>
    </row>
    <row r="212" spans="1:25" x14ac:dyDescent="0.2">
      <c r="A212" s="16">
        <f>'Portfolio Selection'!A212</f>
        <v>40599</v>
      </c>
      <c r="B212" s="4">
        <f>'^JKSE'!F212*'^JKSE'!J212</f>
        <v>19283768000000</v>
      </c>
      <c r="C212" s="4">
        <f>AALI.JK!F212*AALI.JK!J212</f>
        <v>5501925000</v>
      </c>
      <c r="D212" s="4">
        <f>ABDA.JK!F212*ABDA.JK!J212</f>
        <v>0</v>
      </c>
      <c r="E212" s="4">
        <f>ACES.JK!F212*ACES.JK!J212</f>
        <v>74025000</v>
      </c>
      <c r="F212" s="4">
        <f>ADES.JK!F212*ADES.JK!J212</f>
        <v>74360000</v>
      </c>
      <c r="G212" s="4">
        <f>ADHI.JK!F212*ADHI.JK!J212</f>
        <v>2118900000</v>
      </c>
      <c r="H212" s="4">
        <f>ADMF.JK!F212*ADMF.JK!J212</f>
        <v>773800000</v>
      </c>
      <c r="I212" s="4">
        <f>ADMG.JK!F212*ADMG.JK!J212</f>
        <v>111647000</v>
      </c>
      <c r="J212" s="4">
        <f>AGRO.JK!F212*AGRO.JK!J212</f>
        <v>719805000</v>
      </c>
      <c r="K212" s="4">
        <f>AHAP.JK!F212*AHAP.JK!J212</f>
        <v>0</v>
      </c>
      <c r="L212" s="4">
        <f>AIMS.JK!F212*AIMS.JK!J212</f>
        <v>0</v>
      </c>
      <c r="M212" s="4">
        <f>AISA.JK!F212*AISA.JK!J212</f>
        <v>0</v>
      </c>
      <c r="N212" s="4">
        <f>AKKU.JK!F212*AKKU.JK!J212</f>
        <v>5760000</v>
      </c>
      <c r="O212" s="4">
        <f>AKPI.JK!F212*AKPI.JK!J212</f>
        <v>5188470000</v>
      </c>
      <c r="P212" s="4">
        <f>KLBF.JK!F212*KLBF.JK!J212</f>
        <v>57176562500</v>
      </c>
      <c r="Q212" s="4">
        <f>KOIN.JK!F212*KOIN.JK!J212</f>
        <v>413227000</v>
      </c>
      <c r="R212" s="4">
        <f>KONI.JK!F212*KONI.JK!J212</f>
        <v>0</v>
      </c>
      <c r="S212" s="4">
        <f>KPIG.JK!F212*KPIG.JK!J212</f>
        <v>14840000</v>
      </c>
      <c r="T212" s="4">
        <f>KREN.JK!F212*KREN.JK!J212</f>
        <v>940830000</v>
      </c>
      <c r="U212" s="4">
        <f>LAMI.JK!F212*LAMI.JK!J212</f>
        <v>960000</v>
      </c>
      <c r="V212" s="4">
        <f>LAPD.JK!F212*LAPD.JK!J212</f>
        <v>0</v>
      </c>
      <c r="W212" s="4">
        <f>LCGP.JK!F212*LCGP.JK!J212</f>
        <v>25000</v>
      </c>
      <c r="X212" s="4">
        <f>LION.JK!F212*LION.JK!J212</f>
        <v>0</v>
      </c>
      <c r="Y212" s="4">
        <f>LMAS.JK!F212*LMAS.JK!J212</f>
        <v>12500000</v>
      </c>
    </row>
    <row r="213" spans="1:25" x14ac:dyDescent="0.2">
      <c r="A213" s="16">
        <f>'Portfolio Selection'!A213</f>
        <v>40598</v>
      </c>
      <c r="B213" s="4">
        <f>'^JKSE'!F213*'^JKSE'!J213</f>
        <v>19259128000000</v>
      </c>
      <c r="C213" s="4">
        <f>AALI.JK!F213*AALI.JK!J213</f>
        <v>12607700000</v>
      </c>
      <c r="D213" s="4">
        <f>ABDA.JK!F213*ABDA.JK!J213</f>
        <v>13475000</v>
      </c>
      <c r="E213" s="4">
        <f>ACES.JK!F213*ACES.JK!J213</f>
        <v>79900000</v>
      </c>
      <c r="F213" s="4">
        <f>ADES.JK!F213*ADES.JK!J213</f>
        <v>518700000</v>
      </c>
      <c r="G213" s="4">
        <f>ADHI.JK!F213*ADHI.JK!J213</f>
        <v>834350000</v>
      </c>
      <c r="H213" s="4">
        <f>ADMF.JK!F213*ADMF.JK!J213</f>
        <v>399000000</v>
      </c>
      <c r="I213" s="4">
        <f>ADMG.JK!F213*ADMG.JK!J213</f>
        <v>388000</v>
      </c>
      <c r="J213" s="4">
        <f>AGRO.JK!F213*AGRO.JK!J213</f>
        <v>251967000</v>
      </c>
      <c r="K213" s="4">
        <f>AHAP.JK!F213*AHAP.JK!J213</f>
        <v>106000</v>
      </c>
      <c r="L213" s="4">
        <f>AIMS.JK!F213*AIMS.JK!J213</f>
        <v>0</v>
      </c>
      <c r="M213" s="4">
        <f>AISA.JK!F213*AISA.JK!J213</f>
        <v>0</v>
      </c>
      <c r="N213" s="4">
        <f>AKKU.JK!F213*AKKU.JK!J213</f>
        <v>0</v>
      </c>
      <c r="O213" s="4">
        <f>AKPI.JK!F213*AKPI.JK!J213</f>
        <v>3026685000</v>
      </c>
      <c r="P213" s="4">
        <f>KLBF.JK!F213*KLBF.JK!J213</f>
        <v>107542150000</v>
      </c>
      <c r="Q213" s="4">
        <f>KOIN.JK!F213*KOIN.JK!J213</f>
        <v>51300000</v>
      </c>
      <c r="R213" s="4">
        <f>KONI.JK!F213*KONI.JK!J213</f>
        <v>0</v>
      </c>
      <c r="S213" s="4">
        <f>KPIG.JK!F213*KPIG.JK!J213</f>
        <v>14250000</v>
      </c>
      <c r="T213" s="4">
        <f>KREN.JK!F213*KREN.JK!J213</f>
        <v>657150000</v>
      </c>
      <c r="U213" s="4">
        <f>LAMI.JK!F213*LAMI.JK!J213</f>
        <v>80000</v>
      </c>
      <c r="V213" s="4">
        <f>LAPD.JK!F213*LAPD.JK!J213</f>
        <v>500000</v>
      </c>
      <c r="W213" s="4">
        <f>LCGP.JK!F213*LCGP.JK!J213</f>
        <v>225000</v>
      </c>
      <c r="X213" s="4">
        <f>LION.JK!F213*LION.JK!J213</f>
        <v>0</v>
      </c>
      <c r="Y213" s="4">
        <f>LMAS.JK!F213*LMAS.JK!J213</f>
        <v>3775000</v>
      </c>
    </row>
    <row r="214" spans="1:25" x14ac:dyDescent="0.2">
      <c r="A214" s="16">
        <f>'Portfolio Selection'!A214</f>
        <v>40597</v>
      </c>
      <c r="B214" s="4">
        <f>'^JKSE'!F214*'^JKSE'!J214</f>
        <v>8337888000000</v>
      </c>
      <c r="C214" s="4">
        <f>AALI.JK!F214*AALI.JK!J214</f>
        <v>49905600000</v>
      </c>
      <c r="D214" s="4">
        <f>ABDA.JK!F214*ABDA.JK!J214</f>
        <v>17875000</v>
      </c>
      <c r="E214" s="4">
        <f>ACES.JK!F214*ACES.JK!J214</f>
        <v>459600000</v>
      </c>
      <c r="F214" s="4">
        <f>ADES.JK!F214*ADES.JK!J214</f>
        <v>335400000</v>
      </c>
      <c r="G214" s="4">
        <f>ADHI.JK!F214*ADHI.JK!J214</f>
        <v>601375000</v>
      </c>
      <c r="H214" s="4">
        <f>ADMF.JK!F214*ADMF.JK!J214</f>
        <v>278250000</v>
      </c>
      <c r="I214" s="4">
        <f>ADMG.JK!F214*ADMG.JK!J214</f>
        <v>15563000</v>
      </c>
      <c r="J214" s="4">
        <f>AGRO.JK!F214*AGRO.JK!J214</f>
        <v>302040000</v>
      </c>
      <c r="K214" s="4">
        <f>AHAP.JK!F214*AHAP.JK!J214</f>
        <v>0</v>
      </c>
      <c r="L214" s="4">
        <f>AIMS.JK!F214*AIMS.JK!J214</f>
        <v>0</v>
      </c>
      <c r="M214" s="4">
        <f>AISA.JK!F214*AISA.JK!J214</f>
        <v>375000</v>
      </c>
      <c r="N214" s="4">
        <f>AKKU.JK!F214*AKKU.JK!J214</f>
        <v>0</v>
      </c>
      <c r="O214" s="4">
        <f>AKPI.JK!F214*AKPI.JK!J214</f>
        <v>2853705000</v>
      </c>
      <c r="P214" s="4">
        <f>KLBF.JK!F214*KLBF.JK!J214</f>
        <v>250017300000</v>
      </c>
      <c r="Q214" s="4">
        <f>KOIN.JK!F214*KOIN.JK!J214</f>
        <v>744777000</v>
      </c>
      <c r="R214" s="4">
        <f>KONI.JK!F214*KONI.JK!J214</f>
        <v>0</v>
      </c>
      <c r="S214" s="4">
        <f>KPIG.JK!F214*KPIG.JK!J214</f>
        <v>560000</v>
      </c>
      <c r="T214" s="4">
        <f>KREN.JK!F214*KREN.JK!J214</f>
        <v>1234200000</v>
      </c>
      <c r="U214" s="4">
        <f>LAMI.JK!F214*LAMI.JK!J214</f>
        <v>724500</v>
      </c>
      <c r="V214" s="4">
        <f>LAPD.JK!F214*LAPD.JK!J214</f>
        <v>3760000</v>
      </c>
      <c r="W214" s="4">
        <f>LCGP.JK!F214*LCGP.JK!J214</f>
        <v>25000</v>
      </c>
      <c r="X214" s="4">
        <f>LION.JK!F214*LION.JK!J214</f>
        <v>98900000</v>
      </c>
      <c r="Y214" s="4">
        <f>LMAS.JK!F214*LMAS.JK!J214</f>
        <v>2500000</v>
      </c>
    </row>
    <row r="215" spans="1:25" x14ac:dyDescent="0.2">
      <c r="A215" s="16">
        <f>'Portfolio Selection'!A215</f>
        <v>40596</v>
      </c>
      <c r="B215" s="4">
        <f>'^JKSE'!F215*'^JKSE'!J215</f>
        <v>19498715000000</v>
      </c>
      <c r="C215" s="4">
        <f>AALI.JK!F215*AALI.JK!J215</f>
        <v>21693750000</v>
      </c>
      <c r="D215" s="4">
        <f>ABDA.JK!F215*ABDA.JK!J215</f>
        <v>152075000</v>
      </c>
      <c r="E215" s="4">
        <f>ACES.JK!F215*ACES.JK!J215</f>
        <v>117600000</v>
      </c>
      <c r="F215" s="4">
        <f>ADES.JK!F215*ADES.JK!J215</f>
        <v>1797640000</v>
      </c>
      <c r="G215" s="4">
        <f>ADHI.JK!F215*ADHI.JK!J215</f>
        <v>615600000</v>
      </c>
      <c r="H215" s="4">
        <f>ADMF.JK!F215*ADMF.JK!J215</f>
        <v>161200000</v>
      </c>
      <c r="I215" s="4">
        <f>ADMG.JK!F215*ADMG.JK!J215</f>
        <v>83331000</v>
      </c>
      <c r="J215" s="4">
        <f>AGRO.JK!F215*AGRO.JK!J215</f>
        <v>390412500</v>
      </c>
      <c r="K215" s="4">
        <f>AHAP.JK!F215*AHAP.JK!J215</f>
        <v>6104000</v>
      </c>
      <c r="L215" s="4">
        <f>AIMS.JK!F215*AIMS.JK!J215</f>
        <v>0</v>
      </c>
      <c r="M215" s="4">
        <f>AISA.JK!F215*AISA.JK!J215</f>
        <v>0</v>
      </c>
      <c r="N215" s="4">
        <f>AKKU.JK!F215*AKKU.JK!J215</f>
        <v>1725000</v>
      </c>
      <c r="O215" s="4">
        <f>AKPI.JK!F215*AKPI.JK!J215</f>
        <v>5902710000</v>
      </c>
      <c r="P215" s="4">
        <f>KLBF.JK!F215*KLBF.JK!J215</f>
        <v>178076550000</v>
      </c>
      <c r="Q215" s="4">
        <f>KOIN.JK!F215*KOIN.JK!J215</f>
        <v>3567970500</v>
      </c>
      <c r="R215" s="4">
        <f>KONI.JK!F215*KONI.JK!J215</f>
        <v>0</v>
      </c>
      <c r="S215" s="4">
        <f>KPIG.JK!F215*KPIG.JK!J215</f>
        <v>0</v>
      </c>
      <c r="T215" s="4">
        <f>KREN.JK!F215*KREN.JK!J215</f>
        <v>860800000</v>
      </c>
      <c r="U215" s="4">
        <f>LAMI.JK!F215*LAMI.JK!J215</f>
        <v>852560000</v>
      </c>
      <c r="V215" s="4">
        <f>LAPD.JK!F215*LAPD.JK!J215</f>
        <v>0</v>
      </c>
      <c r="W215" s="4">
        <f>LCGP.JK!F215*LCGP.JK!J215</f>
        <v>75000</v>
      </c>
      <c r="X215" s="4">
        <f>LION.JK!F215*LION.JK!J215</f>
        <v>14400000</v>
      </c>
      <c r="Y215" s="4">
        <f>LMAS.JK!F215*LMAS.JK!J215</f>
        <v>0</v>
      </c>
    </row>
    <row r="216" spans="1:25" x14ac:dyDescent="0.2">
      <c r="A216" s="16">
        <f>'Portfolio Selection'!A216</f>
        <v>40595</v>
      </c>
      <c r="B216" s="4">
        <f>'^JKSE'!F216*'^JKSE'!J216</f>
        <v>22000155600000</v>
      </c>
      <c r="C216" s="4">
        <f>AALI.JK!F216*AALI.JK!J216</f>
        <v>14938875000</v>
      </c>
      <c r="D216" s="4">
        <f>ABDA.JK!F216*ABDA.JK!J216</f>
        <v>0</v>
      </c>
      <c r="E216" s="4">
        <f>ACES.JK!F216*ACES.JK!J216</f>
        <v>1476250000</v>
      </c>
      <c r="F216" s="4">
        <f>ADES.JK!F216*ADES.JK!J216</f>
        <v>185640000</v>
      </c>
      <c r="G216" s="4">
        <f>ADHI.JK!F216*ADHI.JK!J216</f>
        <v>677600000</v>
      </c>
      <c r="H216" s="4">
        <f>ADMF.JK!F216*ADMF.JK!J216</f>
        <v>1960200000</v>
      </c>
      <c r="I216" s="4">
        <f>ADMG.JK!F216*ADMG.JK!J216</f>
        <v>53300000</v>
      </c>
      <c r="J216" s="4">
        <f>AGRO.JK!F216*AGRO.JK!J216</f>
        <v>353535000</v>
      </c>
      <c r="K216" s="4">
        <f>AHAP.JK!F216*AHAP.JK!J216</f>
        <v>0</v>
      </c>
      <c r="L216" s="4">
        <f>AIMS.JK!F216*AIMS.JK!J216</f>
        <v>0</v>
      </c>
      <c r="M216" s="4">
        <f>AISA.JK!F216*AISA.JK!J216</f>
        <v>0</v>
      </c>
      <c r="N216" s="4">
        <f>AKKU.JK!F216*AKKU.JK!J216</f>
        <v>1725000</v>
      </c>
      <c r="O216" s="4">
        <f>AKPI.JK!F216*AKPI.JK!J216</f>
        <v>5812965000</v>
      </c>
      <c r="P216" s="4">
        <f>KLBF.JK!F216*KLBF.JK!J216</f>
        <v>121705200000</v>
      </c>
      <c r="Q216" s="4">
        <f>KOIN.JK!F216*KOIN.JK!J216</f>
        <v>1733480000</v>
      </c>
      <c r="R216" s="4">
        <f>KONI.JK!F216*KONI.JK!J216</f>
        <v>0</v>
      </c>
      <c r="S216" s="4">
        <f>KPIG.JK!F216*KPIG.JK!J216</f>
        <v>7410000</v>
      </c>
      <c r="T216" s="4">
        <f>KREN.JK!F216*KREN.JK!J216</f>
        <v>792675000</v>
      </c>
      <c r="U216" s="4">
        <f>LAMI.JK!F216*LAMI.JK!J216</f>
        <v>111695000</v>
      </c>
      <c r="V216" s="4">
        <f>LAPD.JK!F216*LAPD.JK!J216</f>
        <v>120000</v>
      </c>
      <c r="W216" s="4">
        <f>LCGP.JK!F216*LCGP.JK!J216</f>
        <v>50000</v>
      </c>
      <c r="X216" s="4">
        <f>LION.JK!F216*LION.JK!J216</f>
        <v>1600000</v>
      </c>
      <c r="Y216" s="4">
        <f>LMAS.JK!F216*LMAS.JK!J216</f>
        <v>8300000</v>
      </c>
    </row>
    <row r="217" spans="1:25" x14ac:dyDescent="0.2">
      <c r="A217" s="16">
        <f>'Portfolio Selection'!A217</f>
        <v>40592</v>
      </c>
      <c r="B217" s="4">
        <f>'^JKSE'!F217*'^JKSE'!J217</f>
        <v>25560950000000</v>
      </c>
      <c r="C217" s="4">
        <f>AALI.JK!F217*AALI.JK!J217</f>
        <v>18191250000</v>
      </c>
      <c r="D217" s="4">
        <f>ABDA.JK!F217*ABDA.JK!J217</f>
        <v>0</v>
      </c>
      <c r="E217" s="4">
        <f>ACES.JK!F217*ACES.JK!J217</f>
        <v>36812500</v>
      </c>
      <c r="F217" s="4">
        <f>ADES.JK!F217*ADES.JK!J217</f>
        <v>95275000</v>
      </c>
      <c r="G217" s="4">
        <f>ADHI.JK!F217*ADHI.JK!J217</f>
        <v>979260000</v>
      </c>
      <c r="H217" s="4">
        <f>ADMF.JK!F217*ADMF.JK!J217</f>
        <v>1770200000</v>
      </c>
      <c r="I217" s="4">
        <f>ADMG.JK!F217*ADMG.JK!J217</f>
        <v>200200000</v>
      </c>
      <c r="J217" s="4">
        <f>AGRO.JK!F217*AGRO.JK!J217</f>
        <v>908265000</v>
      </c>
      <c r="K217" s="4">
        <f>AHAP.JK!F217*AHAP.JK!J217</f>
        <v>0</v>
      </c>
      <c r="L217" s="4">
        <f>AIMS.JK!F217*AIMS.JK!J217</f>
        <v>0</v>
      </c>
      <c r="M217" s="4">
        <f>AISA.JK!F217*AISA.JK!J217</f>
        <v>8250000</v>
      </c>
      <c r="N217" s="4">
        <f>AKKU.JK!F217*AKKU.JK!J217</f>
        <v>1510000</v>
      </c>
      <c r="O217" s="4">
        <f>AKPI.JK!F217*AKPI.JK!J217</f>
        <v>4258005000</v>
      </c>
      <c r="P217" s="4">
        <f>KLBF.JK!F217*KLBF.JK!J217</f>
        <v>96346575000</v>
      </c>
      <c r="Q217" s="4">
        <f>KOIN.JK!F217*KOIN.JK!J217</f>
        <v>169155000</v>
      </c>
      <c r="R217" s="4">
        <f>KONI.JK!F217*KONI.JK!J217</f>
        <v>405000</v>
      </c>
      <c r="S217" s="4">
        <f>KPIG.JK!F217*KPIG.JK!J217</f>
        <v>32205000</v>
      </c>
      <c r="T217" s="4">
        <f>KREN.JK!F217*KREN.JK!J217</f>
        <v>999900000</v>
      </c>
      <c r="U217" s="4">
        <f>LAMI.JK!F217*LAMI.JK!J217</f>
        <v>87000</v>
      </c>
      <c r="V217" s="4">
        <f>LAPD.JK!F217*LAPD.JK!J217</f>
        <v>125000</v>
      </c>
      <c r="W217" s="4">
        <f>LCGP.JK!F217*LCGP.JK!J217</f>
        <v>200000</v>
      </c>
      <c r="X217" s="4">
        <f>LION.JK!F217*LION.JK!J217</f>
        <v>8000000</v>
      </c>
      <c r="Y217" s="4">
        <f>LMAS.JK!F217*LMAS.JK!J217</f>
        <v>43625000</v>
      </c>
    </row>
    <row r="218" spans="1:25" x14ac:dyDescent="0.2">
      <c r="A218" s="16">
        <f>'Portfolio Selection'!A218</f>
        <v>40591</v>
      </c>
      <c r="B218" s="4">
        <f>'^JKSE'!F218*'^JKSE'!J218</f>
        <v>29329605200000</v>
      </c>
      <c r="C218" s="4">
        <f>AALI.JK!F218*AALI.JK!J218</f>
        <v>9787500000</v>
      </c>
      <c r="D218" s="4">
        <f>ABDA.JK!F218*ABDA.JK!J218</f>
        <v>0</v>
      </c>
      <c r="E218" s="4">
        <f>ACES.JK!F218*ACES.JK!J218</f>
        <v>37500000</v>
      </c>
      <c r="F218" s="4">
        <f>ADES.JK!F218*ADES.JK!J218</f>
        <v>87360000</v>
      </c>
      <c r="G218" s="4">
        <f>ADHI.JK!F218*ADHI.JK!J218</f>
        <v>1213340000</v>
      </c>
      <c r="H218" s="4">
        <f>ADMF.JK!F218*ADMF.JK!J218</f>
        <v>105000000</v>
      </c>
      <c r="I218" s="4">
        <f>ADMG.JK!F218*ADMG.JK!J218</f>
        <v>113400000</v>
      </c>
      <c r="J218" s="4">
        <f>AGRO.JK!F218*AGRO.JK!J218</f>
        <v>589932500</v>
      </c>
      <c r="K218" s="4">
        <f>AHAP.JK!F218*AHAP.JK!J218</f>
        <v>0</v>
      </c>
      <c r="L218" s="4">
        <f>AIMS.JK!F218*AIMS.JK!J218</f>
        <v>50000</v>
      </c>
      <c r="M218" s="4">
        <f>AISA.JK!F218*AISA.JK!J218</f>
        <v>0</v>
      </c>
      <c r="N218" s="4">
        <f>AKKU.JK!F218*AKKU.JK!J218</f>
        <v>90000</v>
      </c>
      <c r="O218" s="4">
        <f>AKPI.JK!F218*AKPI.JK!J218</f>
        <v>1265730000</v>
      </c>
      <c r="P218" s="4">
        <f>KLBF.JK!F218*KLBF.JK!J218</f>
        <v>57685425000</v>
      </c>
      <c r="Q218" s="4">
        <f>KOIN.JK!F218*KOIN.JK!J218</f>
        <v>81590000</v>
      </c>
      <c r="R218" s="4">
        <f>KONI.JK!F218*KONI.JK!J218</f>
        <v>0</v>
      </c>
      <c r="S218" s="4">
        <f>KPIG.JK!F218*KPIG.JK!J218</f>
        <v>8700000</v>
      </c>
      <c r="T218" s="4">
        <f>KREN.JK!F218*KREN.JK!J218</f>
        <v>771200000</v>
      </c>
      <c r="U218" s="4">
        <f>LAMI.JK!F218*LAMI.JK!J218</f>
        <v>14027000</v>
      </c>
      <c r="V218" s="4">
        <f>LAPD.JK!F218*LAPD.JK!J218</f>
        <v>250000</v>
      </c>
      <c r="W218" s="4">
        <f>LCGP.JK!F218*LCGP.JK!J218</f>
        <v>25000</v>
      </c>
      <c r="X218" s="4">
        <f>LION.JK!F218*LION.JK!J218</f>
        <v>1600000</v>
      </c>
      <c r="Y218" s="4">
        <f>LMAS.JK!F218*LMAS.JK!J218</f>
        <v>2650000</v>
      </c>
    </row>
    <row r="219" spans="1:25" x14ac:dyDescent="0.2">
      <c r="A219" s="16">
        <f>'Portfolio Selection'!A219</f>
        <v>40590</v>
      </c>
      <c r="B219" s="4">
        <f>'^JKSE'!F219*'^JKSE'!J219</f>
        <v>24327473600000</v>
      </c>
      <c r="C219" s="4">
        <f>AALI.JK!F219*AALI.JK!J219</f>
        <v>20192650000</v>
      </c>
      <c r="D219" s="4">
        <f>ABDA.JK!F219*ABDA.JK!J219</f>
        <v>0</v>
      </c>
      <c r="E219" s="4">
        <f>ACES.JK!F219*ACES.JK!J219</f>
        <v>40500000</v>
      </c>
      <c r="F219" s="4">
        <f>ADES.JK!F219*ADES.JK!J219</f>
        <v>75920000</v>
      </c>
      <c r="G219" s="4">
        <f>ADHI.JK!F219*ADHI.JK!J219</f>
        <v>277585000</v>
      </c>
      <c r="H219" s="4">
        <f>ADMF.JK!F219*ADMF.JK!J219</f>
        <v>266475000</v>
      </c>
      <c r="I219" s="4">
        <f>ADMG.JK!F219*ADMG.JK!J219</f>
        <v>67900000</v>
      </c>
      <c r="J219" s="4">
        <f>AGRO.JK!F219*AGRO.JK!J219</f>
        <v>361920000</v>
      </c>
      <c r="K219" s="4">
        <f>AHAP.JK!F219*AHAP.JK!J219</f>
        <v>5807500</v>
      </c>
      <c r="L219" s="4">
        <f>AIMS.JK!F219*AIMS.JK!J219</f>
        <v>0</v>
      </c>
      <c r="M219" s="4">
        <f>AISA.JK!F219*AISA.JK!J219</f>
        <v>0</v>
      </c>
      <c r="N219" s="4">
        <f>AKKU.JK!F219*AKKU.JK!J219</f>
        <v>0</v>
      </c>
      <c r="O219" s="4">
        <f>AKPI.JK!F219*AKPI.JK!J219</f>
        <v>8370000000</v>
      </c>
      <c r="P219" s="4">
        <f>KLBF.JK!F219*KLBF.JK!J219</f>
        <v>74325150000</v>
      </c>
      <c r="Q219" s="4">
        <f>KOIN.JK!F219*KOIN.JK!J219</f>
        <v>194532000</v>
      </c>
      <c r="R219" s="4">
        <f>KONI.JK!F219*KONI.JK!J219</f>
        <v>0</v>
      </c>
      <c r="S219" s="4">
        <f>KPIG.JK!F219*KPIG.JK!J219</f>
        <v>15340000</v>
      </c>
      <c r="T219" s="4">
        <f>KREN.JK!F219*KREN.JK!J219</f>
        <v>984060000</v>
      </c>
      <c r="U219" s="4">
        <f>LAMI.JK!F219*LAMI.JK!J219</f>
        <v>133144000</v>
      </c>
      <c r="V219" s="4">
        <f>LAPD.JK!F219*LAPD.JK!J219</f>
        <v>2375000</v>
      </c>
      <c r="W219" s="4">
        <f>LCGP.JK!F219*LCGP.JK!J219</f>
        <v>0</v>
      </c>
      <c r="X219" s="4">
        <f>LION.JK!F219*LION.JK!J219</f>
        <v>0</v>
      </c>
      <c r="Y219" s="4">
        <f>LMAS.JK!F219*LMAS.JK!J219</f>
        <v>4900000</v>
      </c>
    </row>
    <row r="220" spans="1:25" x14ac:dyDescent="0.2">
      <c r="A220" s="16">
        <f>'Portfolio Selection'!A220</f>
        <v>40589</v>
      </c>
      <c r="B220" s="4">
        <f>'^JKSE'!F220*'^JKSE'!J220</f>
        <v>23268203700000</v>
      </c>
      <c r="C220" s="4">
        <f>AALI.JK!F220*AALI.JK!J220</f>
        <v>71748500000</v>
      </c>
      <c r="D220" s="4">
        <f>ABDA.JK!F220*ABDA.JK!J220</f>
        <v>2750000</v>
      </c>
      <c r="E220" s="4">
        <f>ACES.JK!F220*ACES.JK!J220</f>
        <v>63600000</v>
      </c>
      <c r="F220" s="4">
        <f>ADES.JK!F220*ADES.JK!J220</f>
        <v>56680000</v>
      </c>
      <c r="G220" s="4">
        <f>ADHI.JK!F220*ADHI.JK!J220</f>
        <v>766150000</v>
      </c>
      <c r="H220" s="4">
        <f>ADMF.JK!F220*ADMF.JK!J220</f>
        <v>437400000</v>
      </c>
      <c r="I220" s="4">
        <f>ADMG.JK!F220*ADMG.JK!J220</f>
        <v>28400000</v>
      </c>
      <c r="J220" s="4">
        <f>AGRO.JK!F220*AGRO.JK!J220</f>
        <v>224146000</v>
      </c>
      <c r="K220" s="4">
        <f>AHAP.JK!F220*AHAP.JK!J220</f>
        <v>690000</v>
      </c>
      <c r="L220" s="4">
        <f>AIMS.JK!F220*AIMS.JK!J220</f>
        <v>0</v>
      </c>
      <c r="M220" s="4">
        <f>AISA.JK!F220*AISA.JK!J220</f>
        <v>390000</v>
      </c>
      <c r="N220" s="4">
        <f>AKKU.JK!F220*AKKU.JK!J220</f>
        <v>0</v>
      </c>
      <c r="O220" s="4">
        <f>AKPI.JK!F220*AKPI.JK!J220</f>
        <v>4026900000</v>
      </c>
      <c r="P220" s="4">
        <f>KLBF.JK!F220*KLBF.JK!J220</f>
        <v>57575700000</v>
      </c>
      <c r="Q220" s="4">
        <f>KOIN.JK!F220*KOIN.JK!J220</f>
        <v>23005000</v>
      </c>
      <c r="R220" s="4">
        <f>KONI.JK!F220*KONI.JK!J220</f>
        <v>0</v>
      </c>
      <c r="S220" s="4">
        <f>KPIG.JK!F220*KPIG.JK!J220</f>
        <v>0</v>
      </c>
      <c r="T220" s="4">
        <f>KREN.JK!F220*KREN.JK!J220</f>
        <v>845775000</v>
      </c>
      <c r="U220" s="4">
        <f>LAMI.JK!F220*LAMI.JK!J220</f>
        <v>36960000</v>
      </c>
      <c r="V220" s="4">
        <f>LAPD.JK!F220*LAPD.JK!J220</f>
        <v>125000</v>
      </c>
      <c r="W220" s="4">
        <f>LCGP.JK!F220*LCGP.JK!J220</f>
        <v>0</v>
      </c>
      <c r="X220" s="4">
        <f>LION.JK!F220*LION.JK!J220</f>
        <v>0</v>
      </c>
      <c r="Y220" s="4">
        <f>LMAS.JK!F220*LMAS.JK!J220</f>
        <v>6250000</v>
      </c>
    </row>
    <row r="221" spans="1:25" x14ac:dyDescent="0.2">
      <c r="A221" s="16">
        <f>'Portfolio Selection'!A221</f>
        <v>40588</v>
      </c>
      <c r="B221" s="4">
        <f>'^JKSE'!F221*'^JKSE'!J221</f>
        <v>16468831400000</v>
      </c>
      <c r="C221" s="4">
        <f>AALI.JK!F221*AALI.JK!J221</f>
        <v>37145000000</v>
      </c>
      <c r="D221" s="4">
        <f>ABDA.JK!F221*ABDA.JK!J221</f>
        <v>0</v>
      </c>
      <c r="E221" s="4">
        <f>ACES.JK!F221*ACES.JK!J221</f>
        <v>14400000</v>
      </c>
      <c r="F221" s="4">
        <f>ADES.JK!F221*ADES.JK!J221</f>
        <v>241280000</v>
      </c>
      <c r="G221" s="4">
        <f>ADHI.JK!F221*ADHI.JK!J221</f>
        <v>602525000</v>
      </c>
      <c r="H221" s="4">
        <f>ADMF.JK!F221*ADMF.JK!J221</f>
        <v>48600000</v>
      </c>
      <c r="I221" s="4">
        <f>ADMG.JK!F221*ADMG.JK!J221</f>
        <v>76600000</v>
      </c>
      <c r="J221" s="4">
        <f>AGRO.JK!F221*AGRO.JK!J221</f>
        <v>330854000</v>
      </c>
      <c r="K221" s="4">
        <f>AHAP.JK!F221*AHAP.JK!J221</f>
        <v>0</v>
      </c>
      <c r="L221" s="4">
        <f>AIMS.JK!F221*AIMS.JK!J221</f>
        <v>0</v>
      </c>
      <c r="M221" s="4">
        <f>AISA.JK!F221*AISA.JK!J221</f>
        <v>0</v>
      </c>
      <c r="N221" s="4">
        <f>AKKU.JK!F221*AKKU.JK!J221</f>
        <v>0</v>
      </c>
      <c r="O221" s="4">
        <f>AKPI.JK!F221*AKPI.JK!J221</f>
        <v>4626750000</v>
      </c>
      <c r="P221" s="4">
        <f>KLBF.JK!F221*KLBF.JK!J221</f>
        <v>49036162500</v>
      </c>
      <c r="Q221" s="4">
        <f>KOIN.JK!F221*KOIN.JK!J221</f>
        <v>708962500</v>
      </c>
      <c r="R221" s="4">
        <f>KONI.JK!F221*KONI.JK!J221</f>
        <v>0</v>
      </c>
      <c r="S221" s="4">
        <f>KPIG.JK!F221*KPIG.JK!J221</f>
        <v>0</v>
      </c>
      <c r="T221" s="4">
        <f>KREN.JK!F221*KREN.JK!J221</f>
        <v>734265000</v>
      </c>
      <c r="U221" s="4">
        <f>LAMI.JK!F221*LAMI.JK!J221</f>
        <v>166072500</v>
      </c>
      <c r="V221" s="4">
        <f>LAPD.JK!F221*LAPD.JK!J221</f>
        <v>0</v>
      </c>
      <c r="W221" s="4">
        <f>LCGP.JK!F221*LCGP.JK!J221</f>
        <v>0</v>
      </c>
      <c r="X221" s="4">
        <f>LION.JK!F221*LION.JK!J221</f>
        <v>0</v>
      </c>
      <c r="Y221" s="4">
        <f>LMAS.JK!F221*LMAS.JK!J221</f>
        <v>2550000</v>
      </c>
    </row>
    <row r="222" spans="1:25" x14ac:dyDescent="0.2">
      <c r="A222" s="16">
        <f>'Portfolio Selection'!A222</f>
        <v>40585</v>
      </c>
      <c r="B222" s="4">
        <f>'^JKSE'!F222*'^JKSE'!J222</f>
        <v>14889870300000</v>
      </c>
      <c r="C222" s="4">
        <f>AALI.JK!F222*AALI.JK!J222</f>
        <v>34198250000</v>
      </c>
      <c r="D222" s="4">
        <f>ABDA.JK!F222*ABDA.JK!J222</f>
        <v>0</v>
      </c>
      <c r="E222" s="4">
        <f>ACES.JK!F222*ACES.JK!J222</f>
        <v>1314425000</v>
      </c>
      <c r="F222" s="4">
        <f>ADES.JK!F222*ADES.JK!J222</f>
        <v>156000000</v>
      </c>
      <c r="G222" s="4">
        <f>ADHI.JK!F222*ADHI.JK!J222</f>
        <v>2560820000</v>
      </c>
      <c r="H222" s="4">
        <f>ADMF.JK!F222*ADMF.JK!J222</f>
        <v>1519250000</v>
      </c>
      <c r="I222" s="4">
        <f>ADMG.JK!F222*ADMG.JK!J222</f>
        <v>637200000</v>
      </c>
      <c r="J222" s="4">
        <f>AGRO.JK!F222*AGRO.JK!J222</f>
        <v>262612500</v>
      </c>
      <c r="K222" s="4">
        <f>AHAP.JK!F222*AHAP.JK!J222</f>
        <v>0</v>
      </c>
      <c r="L222" s="4">
        <f>AIMS.JK!F222*AIMS.JK!J222</f>
        <v>1000000</v>
      </c>
      <c r="M222" s="4">
        <f>AISA.JK!F222*AISA.JK!J222</f>
        <v>19750000</v>
      </c>
      <c r="N222" s="4">
        <f>AKKU.JK!F222*AKKU.JK!J222</f>
        <v>0</v>
      </c>
      <c r="O222" s="4">
        <f>AKPI.JK!F222*AKPI.JK!J222</f>
        <v>1021605000</v>
      </c>
      <c r="P222" s="4">
        <f>KLBF.JK!F222*KLBF.JK!J222</f>
        <v>36805512500</v>
      </c>
      <c r="Q222" s="4">
        <f>KOIN.JK!F222*KOIN.JK!J222</f>
        <v>363115500</v>
      </c>
      <c r="R222" s="4">
        <f>KONI.JK!F222*KONI.JK!J222</f>
        <v>0</v>
      </c>
      <c r="S222" s="4">
        <f>KPIG.JK!F222*KPIG.JK!J222</f>
        <v>2850000</v>
      </c>
      <c r="T222" s="4">
        <f>KREN.JK!F222*KREN.JK!J222</f>
        <v>768905000</v>
      </c>
      <c r="U222" s="4">
        <f>LAMI.JK!F222*LAMI.JK!J222</f>
        <v>3045000</v>
      </c>
      <c r="V222" s="4">
        <f>LAPD.JK!F222*LAPD.JK!J222</f>
        <v>0</v>
      </c>
      <c r="W222" s="4">
        <f>LCGP.JK!F222*LCGP.JK!J222</f>
        <v>0</v>
      </c>
      <c r="X222" s="4">
        <f>LION.JK!F222*LION.JK!J222</f>
        <v>0</v>
      </c>
      <c r="Y222" s="4">
        <f>LMAS.JK!F222*LMAS.JK!J222</f>
        <v>75000</v>
      </c>
    </row>
    <row r="223" spans="1:25" x14ac:dyDescent="0.2">
      <c r="A223" s="16">
        <f>'Portfolio Selection'!A223</f>
        <v>40584</v>
      </c>
      <c r="B223" s="4">
        <f>'^JKSE'!F223*'^JKSE'!J223</f>
        <v>20039421600000</v>
      </c>
      <c r="C223" s="4">
        <f>AALI.JK!F223*AALI.JK!J223</f>
        <v>24499300000</v>
      </c>
      <c r="D223" s="4">
        <f>ABDA.JK!F223*ABDA.JK!J223</f>
        <v>0</v>
      </c>
      <c r="E223" s="4">
        <f>ACES.JK!F223*ACES.JK!J223</f>
        <v>261300000</v>
      </c>
      <c r="F223" s="4">
        <f>ADES.JK!F223*ADES.JK!J223</f>
        <v>32635000</v>
      </c>
      <c r="G223" s="4">
        <f>ADHI.JK!F223*ADHI.JK!J223</f>
        <v>1094730000</v>
      </c>
      <c r="H223" s="4">
        <f>ADMF.JK!F223*ADMF.JK!J223</f>
        <v>298200000</v>
      </c>
      <c r="I223" s="4">
        <f>ADMG.JK!F223*ADMG.JK!J223</f>
        <v>275315000</v>
      </c>
      <c r="J223" s="4">
        <f>AGRO.JK!F223*AGRO.JK!J223</f>
        <v>358568000</v>
      </c>
      <c r="K223" s="4">
        <f>AHAP.JK!F223*AHAP.JK!J223</f>
        <v>0</v>
      </c>
      <c r="L223" s="4">
        <f>AIMS.JK!F223*AIMS.JK!J223</f>
        <v>0</v>
      </c>
      <c r="M223" s="4">
        <f>AISA.JK!F223*AISA.JK!J223</f>
        <v>0</v>
      </c>
      <c r="N223" s="4">
        <f>AKKU.JK!F223*AKKU.JK!J223</f>
        <v>46698000</v>
      </c>
      <c r="O223" s="4">
        <f>AKPI.JK!F223*AKPI.JK!J223</f>
        <v>7682730000</v>
      </c>
      <c r="P223" s="4">
        <f>KLBF.JK!F223*KLBF.JK!J223</f>
        <v>40627025000</v>
      </c>
      <c r="Q223" s="4">
        <f>KOIN.JK!F223*KOIN.JK!J223</f>
        <v>802940000</v>
      </c>
      <c r="R223" s="4">
        <f>KONI.JK!F223*KONI.JK!J223</f>
        <v>0</v>
      </c>
      <c r="S223" s="4">
        <f>KPIG.JK!F223*KPIG.JK!J223</f>
        <v>169650000</v>
      </c>
      <c r="T223" s="4">
        <f>KREN.JK!F223*KREN.JK!J223</f>
        <v>439200000</v>
      </c>
      <c r="U223" s="4">
        <f>LAMI.JK!F223*LAMI.JK!J223</f>
        <v>3600000</v>
      </c>
      <c r="V223" s="4">
        <f>LAPD.JK!F223*LAPD.JK!J223</f>
        <v>0</v>
      </c>
      <c r="W223" s="4">
        <f>LCGP.JK!F223*LCGP.JK!J223</f>
        <v>0</v>
      </c>
      <c r="X223" s="4">
        <f>LION.JK!F223*LION.JK!J223</f>
        <v>0</v>
      </c>
      <c r="Y223" s="4">
        <f>LMAS.JK!F223*LMAS.JK!J223</f>
        <v>150000</v>
      </c>
    </row>
    <row r="224" spans="1:25" x14ac:dyDescent="0.2">
      <c r="A224" s="16">
        <f>'Portfolio Selection'!A224</f>
        <v>40583</v>
      </c>
      <c r="B224" s="4">
        <f>'^JKSE'!F224*'^JKSE'!J224</f>
        <v>15241916200000</v>
      </c>
      <c r="C224" s="4">
        <f>AALI.JK!F224*AALI.JK!J224</f>
        <v>17969500000</v>
      </c>
      <c r="D224" s="4">
        <f>ABDA.JK!F224*ABDA.JK!J224</f>
        <v>22000000</v>
      </c>
      <c r="E224" s="4">
        <f>ACES.JK!F224*ACES.JK!J224</f>
        <v>76800000</v>
      </c>
      <c r="F224" s="4">
        <f>ADES.JK!F224*ADES.JK!J224</f>
        <v>264550000</v>
      </c>
      <c r="G224" s="4">
        <f>ADHI.JK!F224*ADHI.JK!J224</f>
        <v>754650000</v>
      </c>
      <c r="H224" s="4">
        <f>ADMF.JK!F224*ADMF.JK!J224</f>
        <v>2309725000</v>
      </c>
      <c r="I224" s="4">
        <f>ADMG.JK!F224*ADMG.JK!J224</f>
        <v>2290500000</v>
      </c>
      <c r="J224" s="4">
        <f>AGRO.JK!F224*AGRO.JK!J224</f>
        <v>269850000</v>
      </c>
      <c r="K224" s="4">
        <f>AHAP.JK!F224*AHAP.JK!J224</f>
        <v>0</v>
      </c>
      <c r="L224" s="4">
        <f>AIMS.JK!F224*AIMS.JK!J224</f>
        <v>26900000</v>
      </c>
      <c r="M224" s="4">
        <f>AISA.JK!F224*AISA.JK!J224</f>
        <v>0</v>
      </c>
      <c r="N224" s="4">
        <f>AKKU.JK!F224*AKKU.JK!J224</f>
        <v>1890000</v>
      </c>
      <c r="O224" s="4">
        <f>AKPI.JK!F224*AKPI.JK!J224</f>
        <v>7288875000</v>
      </c>
      <c r="P224" s="4">
        <f>KLBF.JK!F224*KLBF.JK!J224</f>
        <v>37934925000</v>
      </c>
      <c r="Q224" s="4">
        <f>KOIN.JK!F224*KOIN.JK!J224</f>
        <v>1359070500</v>
      </c>
      <c r="R224" s="4">
        <f>KONI.JK!F224*KONI.JK!J224</f>
        <v>0</v>
      </c>
      <c r="S224" s="4">
        <f>KPIG.JK!F224*KPIG.JK!J224</f>
        <v>8550000</v>
      </c>
      <c r="T224" s="4">
        <f>KREN.JK!F224*KREN.JK!J224</f>
        <v>744300000</v>
      </c>
      <c r="U224" s="4">
        <f>LAMI.JK!F224*LAMI.JK!J224</f>
        <v>13659000</v>
      </c>
      <c r="V224" s="4">
        <f>LAPD.JK!F224*LAPD.JK!J224</f>
        <v>375000</v>
      </c>
      <c r="W224" s="4">
        <f>LCGP.JK!F224*LCGP.JK!J224</f>
        <v>0</v>
      </c>
      <c r="X224" s="4">
        <f>LION.JK!F224*LION.JK!J224</f>
        <v>0</v>
      </c>
      <c r="Y224" s="4">
        <f>LMAS.JK!F224*LMAS.JK!J224</f>
        <v>0</v>
      </c>
    </row>
    <row r="225" spans="1:25" x14ac:dyDescent="0.2">
      <c r="A225" s="16">
        <f>'Portfolio Selection'!A225</f>
        <v>40582</v>
      </c>
      <c r="B225" s="4">
        <f>'^JKSE'!F225*'^JKSE'!J225</f>
        <v>13355329800000</v>
      </c>
      <c r="C225" s="4">
        <f>AALI.JK!F225*AALI.JK!J225</f>
        <v>54234600000</v>
      </c>
      <c r="D225" s="4">
        <f>ABDA.JK!F225*ABDA.JK!J225</f>
        <v>0</v>
      </c>
      <c r="E225" s="4">
        <f>ACES.JK!F225*ACES.JK!J225</f>
        <v>130000000</v>
      </c>
      <c r="F225" s="4">
        <f>ADES.JK!F225*ADES.JK!J225</f>
        <v>335440000</v>
      </c>
      <c r="G225" s="4">
        <f>ADHI.JK!F225*ADHI.JK!J225</f>
        <v>1407385000</v>
      </c>
      <c r="H225" s="4">
        <f>ADMF.JK!F225*ADMF.JK!J225</f>
        <v>692350000</v>
      </c>
      <c r="I225" s="4">
        <f>ADMG.JK!F225*ADMG.JK!J225</f>
        <v>5111000000</v>
      </c>
      <c r="J225" s="4">
        <f>AGRO.JK!F225*AGRO.JK!J225</f>
        <v>82004000</v>
      </c>
      <c r="K225" s="4">
        <f>AHAP.JK!F225*AHAP.JK!J225</f>
        <v>7473000</v>
      </c>
      <c r="L225" s="4">
        <f>AIMS.JK!F225*AIMS.JK!J225</f>
        <v>500000</v>
      </c>
      <c r="M225" s="4">
        <f>AISA.JK!F225*AISA.JK!J225</f>
        <v>13500000</v>
      </c>
      <c r="N225" s="4">
        <f>AKKU.JK!F225*AKKU.JK!J225</f>
        <v>0</v>
      </c>
      <c r="O225" s="4">
        <f>AKPI.JK!F225*AKPI.JK!J225</f>
        <v>4049220000</v>
      </c>
      <c r="P225" s="4">
        <f>KLBF.JK!F225*KLBF.JK!J225</f>
        <v>77412600000</v>
      </c>
      <c r="Q225" s="4">
        <f>KOIN.JK!F225*KOIN.JK!J225</f>
        <v>486157000</v>
      </c>
      <c r="R225" s="4">
        <f>KONI.JK!F225*KONI.JK!J225</f>
        <v>0</v>
      </c>
      <c r="S225" s="4">
        <f>KPIG.JK!F225*KPIG.JK!J225</f>
        <v>79750000</v>
      </c>
      <c r="T225" s="4">
        <f>KREN.JK!F225*KREN.JK!J225</f>
        <v>886635000</v>
      </c>
      <c r="U225" s="4">
        <f>LAMI.JK!F225*LAMI.JK!J225</f>
        <v>3096000</v>
      </c>
      <c r="V225" s="4">
        <f>LAPD.JK!F225*LAPD.JK!J225</f>
        <v>0</v>
      </c>
      <c r="W225" s="4">
        <f>LCGP.JK!F225*LCGP.JK!J225</f>
        <v>25000</v>
      </c>
      <c r="X225" s="4">
        <f>LION.JK!F225*LION.JK!J225</f>
        <v>4800000</v>
      </c>
      <c r="Y225" s="4">
        <f>LMAS.JK!F225*LMAS.JK!J225</f>
        <v>3775000</v>
      </c>
    </row>
    <row r="226" spans="1:25" x14ac:dyDescent="0.2">
      <c r="A226" s="16">
        <f>'Portfolio Selection'!A226</f>
        <v>40581</v>
      </c>
      <c r="B226" s="4">
        <f>'^JKSE'!F226*'^JKSE'!J226</f>
        <v>16357359900000</v>
      </c>
      <c r="C226" s="4">
        <f>AALI.JK!F226*AALI.JK!J226</f>
        <v>19838000000</v>
      </c>
      <c r="D226" s="4">
        <f>ABDA.JK!F226*ABDA.JK!J226</f>
        <v>550000</v>
      </c>
      <c r="E226" s="4">
        <f>ACES.JK!F226*ACES.JK!J226</f>
        <v>1526250000</v>
      </c>
      <c r="F226" s="4">
        <f>ADES.JK!F226*ADES.JK!J226</f>
        <v>8100000</v>
      </c>
      <c r="G226" s="4">
        <f>ADHI.JK!F226*ADHI.JK!J226</f>
        <v>2714010000</v>
      </c>
      <c r="H226" s="4">
        <f>ADMF.JK!F226*ADMF.JK!J226</f>
        <v>249700000</v>
      </c>
      <c r="I226" s="4">
        <f>ADMG.JK!F226*ADMG.JK!J226</f>
        <v>941000000</v>
      </c>
      <c r="J226" s="4">
        <f>AGRO.JK!F226*AGRO.JK!J226</f>
        <v>199276000</v>
      </c>
      <c r="K226" s="4">
        <f>AHAP.JK!F226*AHAP.JK!J226</f>
        <v>1144500</v>
      </c>
      <c r="L226" s="4">
        <f>AIMS.JK!F226*AIMS.JK!J226</f>
        <v>0</v>
      </c>
      <c r="M226" s="4">
        <f>AISA.JK!F226*AISA.JK!J226</f>
        <v>11165000</v>
      </c>
      <c r="N226" s="4">
        <f>AKKU.JK!F226*AKKU.JK!J226</f>
        <v>107500</v>
      </c>
      <c r="O226" s="4">
        <f>AKPI.JK!F226*AKPI.JK!J226</f>
        <v>13328760000</v>
      </c>
      <c r="P226" s="4">
        <f>KLBF.JK!F226*KLBF.JK!J226</f>
        <v>65832900000</v>
      </c>
      <c r="Q226" s="4">
        <f>KOIN.JK!F226*KOIN.JK!J226</f>
        <v>37732500</v>
      </c>
      <c r="R226" s="4">
        <f>KONI.JK!F226*KONI.JK!J226</f>
        <v>0</v>
      </c>
      <c r="S226" s="4">
        <f>KPIG.JK!F226*KPIG.JK!J226</f>
        <v>25650000</v>
      </c>
      <c r="T226" s="4">
        <f>KREN.JK!F226*KREN.JK!J226</f>
        <v>761585000</v>
      </c>
      <c r="U226" s="4">
        <f>LAMI.JK!F226*LAMI.JK!J226</f>
        <v>0</v>
      </c>
      <c r="V226" s="4">
        <f>LAPD.JK!F226*LAPD.JK!J226</f>
        <v>0</v>
      </c>
      <c r="W226" s="4">
        <f>LCGP.JK!F226*LCGP.JK!J226</f>
        <v>3750000</v>
      </c>
      <c r="X226" s="4">
        <f>LION.JK!F226*LION.JK!J226</f>
        <v>0</v>
      </c>
      <c r="Y226" s="4">
        <f>LMAS.JK!F226*LMAS.JK!J226</f>
        <v>35375000</v>
      </c>
    </row>
    <row r="227" spans="1:25" x14ac:dyDescent="0.2">
      <c r="A227" s="16">
        <f>'Portfolio Selection'!A227</f>
        <v>40578</v>
      </c>
      <c r="B227" s="4">
        <f>'^JKSE'!F227*'^JKSE'!J227</f>
        <v>17935352100000</v>
      </c>
      <c r="C227" s="4">
        <f>AALI.JK!F227*AALI.JK!J227</f>
        <v>24797500000</v>
      </c>
      <c r="D227" s="4">
        <f>ABDA.JK!F227*ABDA.JK!J227</f>
        <v>0</v>
      </c>
      <c r="E227" s="4">
        <f>ACES.JK!F227*ACES.JK!J227</f>
        <v>33075000</v>
      </c>
      <c r="F227" s="4">
        <f>ADES.JK!F227*ADES.JK!J227</f>
        <v>533925000</v>
      </c>
      <c r="G227" s="4">
        <f>ADHI.JK!F227*ADHI.JK!J227</f>
        <v>2640180000</v>
      </c>
      <c r="H227" s="4">
        <f>ADMF.JK!F227*ADMF.JK!J227</f>
        <v>444000000</v>
      </c>
      <c r="I227" s="4">
        <f>ADMG.JK!F227*ADMG.JK!J227</f>
        <v>199500000</v>
      </c>
      <c r="J227" s="4">
        <f>AGRO.JK!F227*AGRO.JK!J227</f>
        <v>153382500</v>
      </c>
      <c r="K227" s="4">
        <f>AHAP.JK!F227*AHAP.JK!J227</f>
        <v>0</v>
      </c>
      <c r="L227" s="4">
        <f>AIMS.JK!F227*AIMS.JK!J227</f>
        <v>0</v>
      </c>
      <c r="M227" s="4">
        <f>AISA.JK!F227*AISA.JK!J227</f>
        <v>780000</v>
      </c>
      <c r="N227" s="4">
        <f>AKKU.JK!F227*AKKU.JK!J227</f>
        <v>0</v>
      </c>
      <c r="O227" s="4">
        <f>AKPI.JK!F227*AKPI.JK!J227</f>
        <v>16211295000</v>
      </c>
      <c r="P227" s="4">
        <f>KLBF.JK!F227*KLBF.JK!J227</f>
        <v>42044200000</v>
      </c>
      <c r="Q227" s="4">
        <f>KOIN.JK!F227*KOIN.JK!J227</f>
        <v>503040000</v>
      </c>
      <c r="R227" s="4">
        <f>KONI.JK!F227*KONI.JK!J227</f>
        <v>0</v>
      </c>
      <c r="S227" s="4">
        <f>KPIG.JK!F227*KPIG.JK!J227</f>
        <v>31900000</v>
      </c>
      <c r="T227" s="4">
        <f>KREN.JK!F227*KREN.JK!J227</f>
        <v>685100000</v>
      </c>
      <c r="U227" s="4">
        <f>LAMI.JK!F227*LAMI.JK!J227</f>
        <v>0</v>
      </c>
      <c r="V227" s="4">
        <f>LAPD.JK!F227*LAPD.JK!J227</f>
        <v>240000</v>
      </c>
      <c r="W227" s="4">
        <f>LCGP.JK!F227*LCGP.JK!J227</f>
        <v>0</v>
      </c>
      <c r="X227" s="4">
        <f>LION.JK!F227*LION.JK!J227</f>
        <v>0</v>
      </c>
      <c r="Y227" s="4">
        <f>LMAS.JK!F227*LMAS.JK!J227</f>
        <v>12750000</v>
      </c>
    </row>
    <row r="228" spans="1:25" x14ac:dyDescent="0.2">
      <c r="A228" s="16">
        <f>'Portfolio Selection'!A228</f>
        <v>40577</v>
      </c>
      <c r="B228" s="4">
        <f>'^JKSE'!F228*'^JKSE'!J228</f>
        <v>12530988000000</v>
      </c>
      <c r="C228" s="4">
        <f>AALI.JK!F228*AALI.JK!J228</f>
        <v>35771675000</v>
      </c>
      <c r="D228" s="4">
        <f>ABDA.JK!F228*ABDA.JK!J228</f>
        <v>0</v>
      </c>
      <c r="E228" s="4">
        <f>ACES.JK!F228*ACES.JK!J228</f>
        <v>38250000</v>
      </c>
      <c r="F228" s="4">
        <f>ADES.JK!F228*ADES.JK!J228</f>
        <v>191475000</v>
      </c>
      <c r="G228" s="4">
        <f>ADHI.JK!F228*ADHI.JK!J228</f>
        <v>935220000</v>
      </c>
      <c r="H228" s="4">
        <f>ADMF.JK!F228*ADMF.JK!J228</f>
        <v>1620000000</v>
      </c>
      <c r="I228" s="4">
        <f>ADMG.JK!F228*ADMG.JK!J228</f>
        <v>1781200000</v>
      </c>
      <c r="J228" s="4">
        <f>AGRO.JK!F228*AGRO.JK!J228</f>
        <v>95942000</v>
      </c>
      <c r="K228" s="4">
        <f>AHAP.JK!F228*AHAP.JK!J228</f>
        <v>0</v>
      </c>
      <c r="L228" s="4">
        <f>AIMS.JK!F228*AIMS.JK!J228</f>
        <v>0</v>
      </c>
      <c r="M228" s="4">
        <f>AISA.JK!F228*AISA.JK!J228</f>
        <v>2310000</v>
      </c>
      <c r="N228" s="4">
        <f>AKKU.JK!F228*AKKU.JK!J228</f>
        <v>0</v>
      </c>
      <c r="O228" s="4">
        <f>AKPI.JK!F228*AKPI.JK!J228</f>
        <v>16434030000</v>
      </c>
      <c r="P228" s="4">
        <f>KLBF.JK!F228*KLBF.JK!J228</f>
        <v>68721300000</v>
      </c>
      <c r="Q228" s="4">
        <f>KOIN.JK!F228*KOIN.JK!J228</f>
        <v>34247500</v>
      </c>
      <c r="R228" s="4">
        <f>KONI.JK!F228*KONI.JK!J228</f>
        <v>0</v>
      </c>
      <c r="S228" s="4">
        <f>KPIG.JK!F228*KPIG.JK!J228</f>
        <v>14250000</v>
      </c>
      <c r="T228" s="4">
        <f>KREN.JK!F228*KREN.JK!J228</f>
        <v>593960000</v>
      </c>
      <c r="U228" s="4">
        <f>LAMI.JK!F228*LAMI.JK!J228</f>
        <v>0</v>
      </c>
      <c r="V228" s="4">
        <f>LAPD.JK!F228*LAPD.JK!J228</f>
        <v>470000</v>
      </c>
      <c r="W228" s="4">
        <f>LCGP.JK!F228*LCGP.JK!J228</f>
        <v>0</v>
      </c>
      <c r="X228" s="4">
        <f>LION.JK!F228*LION.JK!J228</f>
        <v>0</v>
      </c>
      <c r="Y228" s="4">
        <f>LMAS.JK!F228*LMAS.JK!J228</f>
        <v>1975000</v>
      </c>
    </row>
    <row r="229" spans="1:25" x14ac:dyDescent="0.2">
      <c r="A229" s="16">
        <f>'Portfolio Selection'!A229</f>
        <v>40576</v>
      </c>
      <c r="B229" s="4">
        <f>'^JKSE'!F229*'^JKSE'!J229</f>
        <v>9746324000000</v>
      </c>
      <c r="C229" s="4">
        <f>AALI.JK!F229*AALI.JK!J229</f>
        <v>15583700000</v>
      </c>
      <c r="D229" s="4">
        <f>ABDA.JK!F229*ABDA.JK!J229</f>
        <v>8400000</v>
      </c>
      <c r="E229" s="4">
        <f>ACES.JK!F229*ACES.JK!J229</f>
        <v>110925000</v>
      </c>
      <c r="F229" s="4">
        <f>ADES.JK!F229*ADES.JK!J229</f>
        <v>0</v>
      </c>
      <c r="G229" s="4">
        <f>ADHI.JK!F229*ADHI.JK!J229</f>
        <v>5637060000</v>
      </c>
      <c r="H229" s="4">
        <f>ADMF.JK!F229*ADMF.JK!J229</f>
        <v>732000000</v>
      </c>
      <c r="I229" s="4">
        <f>ADMG.JK!F229*ADMG.JK!J229</f>
        <v>318300000</v>
      </c>
      <c r="J229" s="4">
        <f>AGRO.JK!F229*AGRO.JK!J229</f>
        <v>69762000</v>
      </c>
      <c r="K229" s="4">
        <f>AHAP.JK!F229*AHAP.JK!J229</f>
        <v>0</v>
      </c>
      <c r="L229" s="4">
        <f>AIMS.JK!F229*AIMS.JK!J229</f>
        <v>0</v>
      </c>
      <c r="M229" s="4">
        <f>AISA.JK!F229*AISA.JK!J229</f>
        <v>17325000</v>
      </c>
      <c r="N229" s="4">
        <f>AKKU.JK!F229*AKKU.JK!J229</f>
        <v>0</v>
      </c>
      <c r="O229" s="4">
        <f>AKPI.JK!F229*AKPI.JK!J229</f>
        <v>18770190000</v>
      </c>
      <c r="P229" s="4">
        <f>KLBF.JK!F229*KLBF.JK!J229</f>
        <v>57921700000</v>
      </c>
      <c r="Q229" s="4">
        <f>KOIN.JK!F229*KOIN.JK!J229</f>
        <v>63441000</v>
      </c>
      <c r="R229" s="4">
        <f>KONI.JK!F229*KONI.JK!J229</f>
        <v>0</v>
      </c>
      <c r="S229" s="4">
        <f>KPIG.JK!F229*KPIG.JK!J229</f>
        <v>0</v>
      </c>
      <c r="T229" s="4">
        <f>KREN.JK!F229*KREN.JK!J229</f>
        <v>381300000</v>
      </c>
      <c r="U229" s="4">
        <f>LAMI.JK!F229*LAMI.JK!J229</f>
        <v>0</v>
      </c>
      <c r="V229" s="4">
        <f>LAPD.JK!F229*LAPD.JK!J229</f>
        <v>0</v>
      </c>
      <c r="W229" s="4">
        <f>LCGP.JK!F229*LCGP.JK!J229</f>
        <v>6100000</v>
      </c>
      <c r="X229" s="4">
        <f>LION.JK!F229*LION.JK!J229</f>
        <v>0</v>
      </c>
      <c r="Y229" s="4">
        <f>LMAS.JK!F229*LMAS.JK!J229</f>
        <v>50000</v>
      </c>
    </row>
    <row r="230" spans="1:25" x14ac:dyDescent="0.2">
      <c r="A230" s="16">
        <f>'Portfolio Selection'!A230</f>
        <v>40575</v>
      </c>
      <c r="B230" s="4">
        <f>'^JKSE'!F230*'^JKSE'!J230</f>
        <v>10120950000000</v>
      </c>
      <c r="C230" s="4">
        <f>AALI.JK!F230*AALI.JK!J230</f>
        <v>13368975000</v>
      </c>
      <c r="D230" s="4">
        <f>ABDA.JK!F230*ABDA.JK!J230</f>
        <v>16500000</v>
      </c>
      <c r="E230" s="4">
        <f>ACES.JK!F230*ACES.JK!J230</f>
        <v>44625000</v>
      </c>
      <c r="F230" s="4">
        <f>ADES.JK!F230*ADES.JK!J230</f>
        <v>12760000</v>
      </c>
      <c r="G230" s="4">
        <f>ADHI.JK!F230*ADHI.JK!J230</f>
        <v>15651875000</v>
      </c>
      <c r="H230" s="4">
        <f>ADMF.JK!F230*ADMF.JK!J230</f>
        <v>684450000</v>
      </c>
      <c r="I230" s="4">
        <f>ADMG.JK!F230*ADMG.JK!J230</f>
        <v>118500000</v>
      </c>
      <c r="J230" s="4">
        <f>AGRO.JK!F230*AGRO.JK!J230</f>
        <v>263810000</v>
      </c>
      <c r="K230" s="4">
        <f>AHAP.JK!F230*AHAP.JK!J230</f>
        <v>5494500</v>
      </c>
      <c r="L230" s="4">
        <f>AIMS.JK!F230*AIMS.JK!J230</f>
        <v>0</v>
      </c>
      <c r="M230" s="4">
        <f>AISA.JK!F230*AISA.JK!J230</f>
        <v>0</v>
      </c>
      <c r="N230" s="4">
        <f>AKKU.JK!F230*AKKU.JK!J230</f>
        <v>0</v>
      </c>
      <c r="O230" s="4">
        <f>AKPI.JK!F230*AKPI.JK!J230</f>
        <v>5065245000</v>
      </c>
      <c r="P230" s="4">
        <f>KLBF.JK!F230*KLBF.JK!J230</f>
        <v>55007375000</v>
      </c>
      <c r="Q230" s="4">
        <f>KOIN.JK!F230*KOIN.JK!J230</f>
        <v>939428000</v>
      </c>
      <c r="R230" s="4">
        <f>KONI.JK!F230*KONI.JK!J230</f>
        <v>0</v>
      </c>
      <c r="S230" s="4">
        <f>KPIG.JK!F230*KPIG.JK!J230</f>
        <v>0</v>
      </c>
      <c r="T230" s="4">
        <f>KREN.JK!F230*KREN.JK!J230</f>
        <v>673440000</v>
      </c>
      <c r="U230" s="4">
        <f>LAMI.JK!F230*LAMI.JK!J230</f>
        <v>4410000</v>
      </c>
      <c r="V230" s="4">
        <f>LAPD.JK!F230*LAPD.JK!J230</f>
        <v>0</v>
      </c>
      <c r="W230" s="4">
        <f>LCGP.JK!F230*LCGP.JK!J230</f>
        <v>0</v>
      </c>
      <c r="X230" s="4">
        <f>LION.JK!F230*LION.JK!J230</f>
        <v>0</v>
      </c>
      <c r="Y230" s="4">
        <f>LMAS.JK!F230*LMAS.JK!J230</f>
        <v>50000</v>
      </c>
    </row>
    <row r="231" spans="1:25" x14ac:dyDescent="0.2">
      <c r="A231" s="16">
        <f>'Portfolio Selection'!A231</f>
        <v>40574</v>
      </c>
      <c r="B231" s="4">
        <f>'^JKSE'!F231*'^JKSE'!J231</f>
        <v>10602518700000</v>
      </c>
      <c r="C231" s="4">
        <f>AALI.JK!F231*AALI.JK!J231</f>
        <v>12444950000</v>
      </c>
      <c r="D231" s="4">
        <f>ABDA.JK!F231*ABDA.JK!J231</f>
        <v>0</v>
      </c>
      <c r="E231" s="4">
        <f>ACES.JK!F231*ACES.JK!J231</f>
        <v>58200000</v>
      </c>
      <c r="F231" s="4">
        <f>ADES.JK!F231*ADES.JK!J231</f>
        <v>740660000</v>
      </c>
      <c r="G231" s="4">
        <f>ADHI.JK!F231*ADHI.JK!J231</f>
        <v>385520000</v>
      </c>
      <c r="H231" s="4">
        <f>ADMF.JK!F231*ADMF.JK!J231</f>
        <v>2558750000</v>
      </c>
      <c r="I231" s="4">
        <f>ADMG.JK!F231*ADMG.JK!J231</f>
        <v>2233322000</v>
      </c>
      <c r="J231" s="4">
        <f>AGRO.JK!F231*AGRO.JK!J231</f>
        <v>538769000</v>
      </c>
      <c r="K231" s="4">
        <f>AHAP.JK!F231*AHAP.JK!J231</f>
        <v>101000</v>
      </c>
      <c r="L231" s="4">
        <f>AIMS.JK!F231*AIMS.JK!J231</f>
        <v>0</v>
      </c>
      <c r="M231" s="4">
        <f>AISA.JK!F231*AISA.JK!J231</f>
        <v>0</v>
      </c>
      <c r="N231" s="4">
        <f>AKKU.JK!F231*AKKU.JK!J231</f>
        <v>0</v>
      </c>
      <c r="O231" s="4">
        <f>AKPI.JK!F231*AKPI.JK!J231</f>
        <v>13564515000</v>
      </c>
      <c r="P231" s="4">
        <f>KLBF.JK!F231*KLBF.JK!J231</f>
        <v>41672987500</v>
      </c>
      <c r="Q231" s="4">
        <f>KOIN.JK!F231*KOIN.JK!J231</f>
        <v>551348000</v>
      </c>
      <c r="R231" s="4">
        <f>KONI.JK!F231*KONI.JK!J231</f>
        <v>0</v>
      </c>
      <c r="S231" s="4">
        <f>KPIG.JK!F231*KPIG.JK!J231</f>
        <v>35400000</v>
      </c>
      <c r="T231" s="4">
        <f>KREN.JK!F231*KREN.JK!J231</f>
        <v>751660000</v>
      </c>
      <c r="U231" s="4">
        <f>LAMI.JK!F231*LAMI.JK!J231</f>
        <v>3762500</v>
      </c>
      <c r="V231" s="4">
        <f>LAPD.JK!F231*LAPD.JK!J231</f>
        <v>73250000</v>
      </c>
      <c r="W231" s="4">
        <f>LCGP.JK!F231*LCGP.JK!J231</f>
        <v>3025000</v>
      </c>
      <c r="X231" s="4">
        <f>LION.JK!F231*LION.JK!J231</f>
        <v>0</v>
      </c>
      <c r="Y231" s="4">
        <f>LMAS.JK!F231*LMAS.JK!J231</f>
        <v>50000</v>
      </c>
    </row>
    <row r="232" spans="1:25" x14ac:dyDescent="0.2">
      <c r="A232" s="16">
        <f>'Portfolio Selection'!A232</f>
        <v>40571</v>
      </c>
      <c r="B232" s="4">
        <f>'^JKSE'!F232*'^JKSE'!J232</f>
        <v>9800184100000</v>
      </c>
      <c r="C232" s="4">
        <f>AALI.JK!F232*AALI.JK!J232</f>
        <v>4176000000</v>
      </c>
      <c r="D232" s="4">
        <f>ABDA.JK!F232*ABDA.JK!J232</f>
        <v>0</v>
      </c>
      <c r="E232" s="4">
        <f>ACES.JK!F232*ACES.JK!J232</f>
        <v>456000000</v>
      </c>
      <c r="F232" s="4">
        <f>ADES.JK!F232*ADES.JK!J232</f>
        <v>109190000</v>
      </c>
      <c r="G232" s="4">
        <f>ADHI.JK!F232*ADHI.JK!J232</f>
        <v>328455000</v>
      </c>
      <c r="H232" s="4">
        <f>ADMF.JK!F232*ADMF.JK!J232</f>
        <v>74750000</v>
      </c>
      <c r="I232" s="4">
        <f>ADMG.JK!F232*ADMG.JK!J232</f>
        <v>2628612500</v>
      </c>
      <c r="J232" s="4">
        <f>AGRO.JK!F232*AGRO.JK!J232</f>
        <v>183752500</v>
      </c>
      <c r="K232" s="4">
        <f>AHAP.JK!F232*AHAP.JK!J232</f>
        <v>0</v>
      </c>
      <c r="L232" s="4">
        <f>AIMS.JK!F232*AIMS.JK!J232</f>
        <v>0</v>
      </c>
      <c r="M232" s="4">
        <f>AISA.JK!F232*AISA.JK!J232</f>
        <v>730000</v>
      </c>
      <c r="N232" s="4">
        <f>AKKU.JK!F232*AKKU.JK!J232</f>
        <v>0</v>
      </c>
      <c r="O232" s="4">
        <f>AKPI.JK!F232*AKPI.JK!J232</f>
        <v>20150775000</v>
      </c>
      <c r="P232" s="4">
        <f>KLBF.JK!F232*KLBF.JK!J232</f>
        <v>39600950000</v>
      </c>
      <c r="Q232" s="4">
        <f>KOIN.JK!F232*KOIN.JK!J232</f>
        <v>1242076500</v>
      </c>
      <c r="R232" s="4">
        <f>KONI.JK!F232*KONI.JK!J232</f>
        <v>0</v>
      </c>
      <c r="S232" s="4">
        <f>KPIG.JK!F232*KPIG.JK!J232</f>
        <v>600000</v>
      </c>
      <c r="T232" s="4">
        <f>KREN.JK!F232*KREN.JK!J232</f>
        <v>700035000</v>
      </c>
      <c r="U232" s="4">
        <f>LAMI.JK!F232*LAMI.JK!J232</f>
        <v>8750000</v>
      </c>
      <c r="V232" s="4">
        <f>LAPD.JK!F232*LAPD.JK!J232</f>
        <v>15750000</v>
      </c>
      <c r="W232" s="4">
        <f>LCGP.JK!F232*LCGP.JK!J232</f>
        <v>175000</v>
      </c>
      <c r="X232" s="4">
        <f>LION.JK!F232*LION.JK!J232</f>
        <v>0</v>
      </c>
      <c r="Y232" s="4">
        <f>LMAS.JK!F232*LMAS.JK!J232</f>
        <v>750000</v>
      </c>
    </row>
    <row r="233" spans="1:25" x14ac:dyDescent="0.2">
      <c r="A233" s="16">
        <f>'Portfolio Selection'!A233</f>
        <v>40570</v>
      </c>
      <c r="B233" s="4">
        <f>'^JKSE'!F233*'^JKSE'!J233</f>
        <v>10789883400000</v>
      </c>
      <c r="C233" s="4">
        <f>AALI.JK!F233*AALI.JK!J233</f>
        <v>13661500000</v>
      </c>
      <c r="D233" s="4">
        <f>ABDA.JK!F233*ABDA.JK!J233</f>
        <v>5400000</v>
      </c>
      <c r="E233" s="4">
        <f>ACES.JK!F233*ACES.JK!J233</f>
        <v>15900000</v>
      </c>
      <c r="F233" s="4">
        <f>ADES.JK!F233*ADES.JK!J233</f>
        <v>114390000</v>
      </c>
      <c r="G233" s="4">
        <f>ADHI.JK!F233*ADHI.JK!J233</f>
        <v>534600000</v>
      </c>
      <c r="H233" s="4">
        <f>ADMF.JK!F233*ADMF.JK!J233</f>
        <v>86250000</v>
      </c>
      <c r="I233" s="4">
        <f>ADMG.JK!F233*ADMG.JK!J233</f>
        <v>277467500</v>
      </c>
      <c r="J233" s="4">
        <f>AGRO.JK!F233*AGRO.JK!J233</f>
        <v>279474000</v>
      </c>
      <c r="K233" s="4">
        <f>AHAP.JK!F233*AHAP.JK!J233</f>
        <v>1627500</v>
      </c>
      <c r="L233" s="4">
        <f>AIMS.JK!F233*AIMS.JK!J233</f>
        <v>0</v>
      </c>
      <c r="M233" s="4">
        <f>AISA.JK!F233*AISA.JK!J233</f>
        <v>720000</v>
      </c>
      <c r="N233" s="4">
        <f>AKKU.JK!F233*AKKU.JK!J233</f>
        <v>877500</v>
      </c>
      <c r="O233" s="4">
        <f>AKPI.JK!F233*AKPI.JK!J233</f>
        <v>3359160000</v>
      </c>
      <c r="P233" s="4">
        <f>KLBF.JK!F233*KLBF.JK!J233</f>
        <v>43082400000</v>
      </c>
      <c r="Q233" s="4">
        <f>KOIN.JK!F233*KOIN.JK!J233</f>
        <v>124057000</v>
      </c>
      <c r="R233" s="4">
        <f>KONI.JK!F233*KONI.JK!J233</f>
        <v>0</v>
      </c>
      <c r="S233" s="4">
        <f>KPIG.JK!F233*KPIG.JK!J233</f>
        <v>3000000</v>
      </c>
      <c r="T233" s="4">
        <f>KREN.JK!F233*KREN.JK!J233</f>
        <v>749890000</v>
      </c>
      <c r="U233" s="4">
        <f>LAMI.JK!F233*LAMI.JK!J233</f>
        <v>1750000</v>
      </c>
      <c r="V233" s="4">
        <f>LAPD.JK!F233*LAPD.JK!J233</f>
        <v>0</v>
      </c>
      <c r="W233" s="4">
        <f>LCGP.JK!F233*LCGP.JK!J233</f>
        <v>0</v>
      </c>
      <c r="X233" s="4">
        <f>LION.JK!F233*LION.JK!J233</f>
        <v>0</v>
      </c>
      <c r="Y233" s="4">
        <f>LMAS.JK!F233*LMAS.JK!J233</f>
        <v>0</v>
      </c>
    </row>
    <row r="234" spans="1:25" x14ac:dyDescent="0.2">
      <c r="A234" s="16">
        <f>'Portfolio Selection'!A234</f>
        <v>40569</v>
      </c>
      <c r="B234" s="4">
        <f>'^JKSE'!F234*'^JKSE'!J234</f>
        <v>11660727600000</v>
      </c>
      <c r="C234" s="4">
        <f>AALI.JK!F234*AALI.JK!J234</f>
        <v>10694475000</v>
      </c>
      <c r="D234" s="4">
        <f>ABDA.JK!F234*ABDA.JK!J234</f>
        <v>0</v>
      </c>
      <c r="E234" s="4">
        <f>ACES.JK!F234*ACES.JK!J234</f>
        <v>239825000</v>
      </c>
      <c r="F234" s="4">
        <f>ADES.JK!F234*ADES.JK!J234</f>
        <v>233680000</v>
      </c>
      <c r="G234" s="4">
        <f>ADHI.JK!F234*ADHI.JK!J234</f>
        <v>2100735000</v>
      </c>
      <c r="H234" s="4">
        <f>ADMF.JK!F234*ADMF.JK!J234</f>
        <v>86250000</v>
      </c>
      <c r="I234" s="4">
        <f>ADMG.JK!F234*ADMG.JK!J234</f>
        <v>414435000</v>
      </c>
      <c r="J234" s="4">
        <f>AGRO.JK!F234*AGRO.JK!J234</f>
        <v>95320500</v>
      </c>
      <c r="K234" s="4">
        <f>AHAP.JK!F234*AHAP.JK!J234</f>
        <v>10958500</v>
      </c>
      <c r="L234" s="4">
        <f>AIMS.JK!F234*AIMS.JK!J234</f>
        <v>0</v>
      </c>
      <c r="M234" s="4">
        <f>AISA.JK!F234*AISA.JK!J234</f>
        <v>4380000</v>
      </c>
      <c r="N234" s="4">
        <f>AKKU.JK!F234*AKKU.JK!J234</f>
        <v>262500</v>
      </c>
      <c r="O234" s="4">
        <f>AKPI.JK!F234*AKPI.JK!J234</f>
        <v>13781205000</v>
      </c>
      <c r="P234" s="4">
        <f>KLBF.JK!F234*KLBF.JK!J234</f>
        <v>57900000000</v>
      </c>
      <c r="Q234" s="4">
        <f>KOIN.JK!F234*KOIN.JK!J234</f>
        <v>379962000</v>
      </c>
      <c r="R234" s="4">
        <f>KONI.JK!F234*KONI.JK!J234</f>
        <v>0</v>
      </c>
      <c r="S234" s="4">
        <f>KPIG.JK!F234*KPIG.JK!J234</f>
        <v>61655000</v>
      </c>
      <c r="T234" s="4">
        <f>KREN.JK!F234*KREN.JK!J234</f>
        <v>475245000</v>
      </c>
      <c r="U234" s="4">
        <f>LAMI.JK!F234*LAMI.JK!J234</f>
        <v>1417500</v>
      </c>
      <c r="V234" s="4">
        <f>LAPD.JK!F234*LAPD.JK!J234</f>
        <v>0</v>
      </c>
      <c r="W234" s="4">
        <f>LCGP.JK!F234*LCGP.JK!J234</f>
        <v>100000</v>
      </c>
      <c r="X234" s="4">
        <f>LION.JK!F234*LION.JK!J234</f>
        <v>0</v>
      </c>
      <c r="Y234" s="4">
        <f>LMAS.JK!F234*LMAS.JK!J234</f>
        <v>0</v>
      </c>
    </row>
    <row r="235" spans="1:25" x14ac:dyDescent="0.2">
      <c r="A235" s="16">
        <f>'Portfolio Selection'!A235</f>
        <v>40568</v>
      </c>
      <c r="B235" s="4">
        <f>'^JKSE'!F235*'^JKSE'!J235</f>
        <v>12259058700000</v>
      </c>
      <c r="C235" s="4">
        <f>AALI.JK!F235*AALI.JK!J235</f>
        <v>17068950000</v>
      </c>
      <c r="D235" s="4">
        <f>ABDA.JK!F235*ABDA.JK!J235</f>
        <v>530000</v>
      </c>
      <c r="E235" s="4">
        <f>ACES.JK!F235*ACES.JK!J235</f>
        <v>106250000</v>
      </c>
      <c r="F235" s="4">
        <f>ADES.JK!F235*ADES.JK!J235</f>
        <v>768125000</v>
      </c>
      <c r="G235" s="4">
        <f>ADHI.JK!F235*ADHI.JK!J235</f>
        <v>1242300000</v>
      </c>
      <c r="H235" s="4">
        <f>ADMF.JK!F235*ADMF.JK!J235</f>
        <v>146250000</v>
      </c>
      <c r="I235" s="4">
        <f>ADMG.JK!F235*ADMG.JK!J235</f>
        <v>57502500</v>
      </c>
      <c r="J235" s="4">
        <f>AGRO.JK!F235*AGRO.JK!J235</f>
        <v>126720000</v>
      </c>
      <c r="K235" s="4">
        <f>AHAP.JK!F235*AHAP.JK!J235</f>
        <v>0</v>
      </c>
      <c r="L235" s="4">
        <f>AIMS.JK!F235*AIMS.JK!J235</f>
        <v>0</v>
      </c>
      <c r="M235" s="4">
        <f>AISA.JK!F235*AISA.JK!J235</f>
        <v>0</v>
      </c>
      <c r="N235" s="4">
        <f>AKKU.JK!F235*AKKU.JK!J235</f>
        <v>0</v>
      </c>
      <c r="O235" s="4">
        <f>AKPI.JK!F235*AKPI.JK!J235</f>
        <v>2536575000</v>
      </c>
      <c r="P235" s="4">
        <f>KLBF.JK!F235*KLBF.JK!J235</f>
        <v>51515100000</v>
      </c>
      <c r="Q235" s="4">
        <f>KOIN.JK!F235*KOIN.JK!J235</f>
        <v>1215918000</v>
      </c>
      <c r="R235" s="4">
        <f>KONI.JK!F235*KONI.JK!J235</f>
        <v>0</v>
      </c>
      <c r="S235" s="4">
        <f>KPIG.JK!F235*KPIG.JK!J235</f>
        <v>20880000</v>
      </c>
      <c r="T235" s="4">
        <f>KREN.JK!F235*KREN.JK!J235</f>
        <v>435120000</v>
      </c>
      <c r="U235" s="4">
        <f>LAMI.JK!F235*LAMI.JK!J235</f>
        <v>0</v>
      </c>
      <c r="V235" s="4">
        <f>LAPD.JK!F235*LAPD.JK!J235</f>
        <v>0</v>
      </c>
      <c r="W235" s="4">
        <f>LCGP.JK!F235*LCGP.JK!J235</f>
        <v>250000</v>
      </c>
      <c r="X235" s="4">
        <f>LION.JK!F235*LION.JK!J235</f>
        <v>0</v>
      </c>
      <c r="Y235" s="4">
        <f>LMAS.JK!F235*LMAS.JK!J235</f>
        <v>29325000</v>
      </c>
    </row>
    <row r="236" spans="1:25" x14ac:dyDescent="0.2">
      <c r="A236" s="16">
        <f>'Portfolio Selection'!A236</f>
        <v>40567</v>
      </c>
      <c r="B236" s="4">
        <f>'^JKSE'!F236*'^JKSE'!J236</f>
        <v>13250397600000</v>
      </c>
      <c r="C236" s="4">
        <f>AALI.JK!F236*AALI.JK!J236</f>
        <v>13897500000</v>
      </c>
      <c r="D236" s="4">
        <f>ABDA.JK!F236*ABDA.JK!J236</f>
        <v>0</v>
      </c>
      <c r="E236" s="4">
        <f>ACES.JK!F236*ACES.JK!J236</f>
        <v>57500000</v>
      </c>
      <c r="F236" s="4">
        <f>ADES.JK!F236*ADES.JK!J236</f>
        <v>184760000</v>
      </c>
      <c r="G236" s="4">
        <f>ADHI.JK!F236*ADHI.JK!J236</f>
        <v>8339355000</v>
      </c>
      <c r="H236" s="4">
        <f>ADMF.JK!F236*ADMF.JK!J236</f>
        <v>1271250000</v>
      </c>
      <c r="I236" s="4">
        <f>ADMG.JK!F236*ADMG.JK!J236</f>
        <v>246163000</v>
      </c>
      <c r="J236" s="4">
        <f>AGRO.JK!F236*AGRO.JK!J236</f>
        <v>141648000</v>
      </c>
      <c r="K236" s="4">
        <f>AHAP.JK!F236*AHAP.JK!J236</f>
        <v>0</v>
      </c>
      <c r="L236" s="4">
        <f>AIMS.JK!F236*AIMS.JK!J236</f>
        <v>8515000</v>
      </c>
      <c r="M236" s="4">
        <f>AISA.JK!F236*AISA.JK!J236</f>
        <v>18500000</v>
      </c>
      <c r="N236" s="4">
        <f>AKKU.JK!F236*AKKU.JK!J236</f>
        <v>25650000</v>
      </c>
      <c r="O236" s="4">
        <f>AKPI.JK!F236*AKPI.JK!J236</f>
        <v>14550315000</v>
      </c>
      <c r="P236" s="4">
        <f>KLBF.JK!F236*KLBF.JK!J236</f>
        <v>92988500000</v>
      </c>
      <c r="Q236" s="4">
        <f>KOIN.JK!F236*KOIN.JK!J236</f>
        <v>412490000</v>
      </c>
      <c r="R236" s="4">
        <f>KONI.JK!F236*KONI.JK!J236</f>
        <v>0</v>
      </c>
      <c r="S236" s="4">
        <f>KPIG.JK!F236*KPIG.JK!J236</f>
        <v>0</v>
      </c>
      <c r="T236" s="4">
        <f>KREN.JK!F236*KREN.JK!J236</f>
        <v>488675000</v>
      </c>
      <c r="U236" s="4">
        <f>LAMI.JK!F236*LAMI.JK!J236</f>
        <v>0</v>
      </c>
      <c r="V236" s="4">
        <f>LAPD.JK!F236*LAPD.JK!J236</f>
        <v>122500</v>
      </c>
      <c r="W236" s="4">
        <f>LCGP.JK!F236*LCGP.JK!J236</f>
        <v>75000</v>
      </c>
      <c r="X236" s="4">
        <f>LION.JK!F236*LION.JK!J236</f>
        <v>0</v>
      </c>
      <c r="Y236" s="4">
        <f>LMAS.JK!F236*LMAS.JK!J236</f>
        <v>18550000</v>
      </c>
    </row>
    <row r="237" spans="1:25" x14ac:dyDescent="0.2">
      <c r="A237" s="16">
        <f>'Portfolio Selection'!A237</f>
        <v>40564</v>
      </c>
      <c r="B237" s="4">
        <f>'^JKSE'!F237*'^JKSE'!J237</f>
        <v>11456640600000</v>
      </c>
      <c r="C237" s="4">
        <f>AALI.JK!F237*AALI.JK!J237</f>
        <v>17984950000</v>
      </c>
      <c r="D237" s="4">
        <f>ABDA.JK!F237*ABDA.JK!J237</f>
        <v>0</v>
      </c>
      <c r="E237" s="4">
        <f>ACES.JK!F237*ACES.JK!J237</f>
        <v>61250000</v>
      </c>
      <c r="F237" s="4">
        <f>ADES.JK!F237*ADES.JK!J237</f>
        <v>66330000</v>
      </c>
      <c r="G237" s="4">
        <f>ADHI.JK!F237*ADHI.JK!J237</f>
        <v>1729755000</v>
      </c>
      <c r="H237" s="4">
        <f>ADMF.JK!F237*ADMF.JK!J237</f>
        <v>1045250000</v>
      </c>
      <c r="I237" s="4">
        <f>ADMG.JK!F237*ADMG.JK!J237</f>
        <v>5742800000</v>
      </c>
      <c r="J237" s="4">
        <f>AGRO.JK!F237*AGRO.JK!J237</f>
        <v>119040000</v>
      </c>
      <c r="K237" s="4">
        <f>AHAP.JK!F237*AHAP.JK!J237</f>
        <v>0</v>
      </c>
      <c r="L237" s="4">
        <f>AIMS.JK!F237*AIMS.JK!J237</f>
        <v>0</v>
      </c>
      <c r="M237" s="4">
        <f>AISA.JK!F237*AISA.JK!J237</f>
        <v>0</v>
      </c>
      <c r="N237" s="4">
        <f>AKKU.JK!F237*AKKU.JK!J237</f>
        <v>15015000</v>
      </c>
      <c r="O237" s="4">
        <f>AKPI.JK!F237*AKPI.JK!J237</f>
        <v>4929465000</v>
      </c>
      <c r="P237" s="4">
        <f>KLBF.JK!F237*KLBF.JK!J237</f>
        <v>29782500000</v>
      </c>
      <c r="Q237" s="4">
        <f>KOIN.JK!F237*KOIN.JK!J237</f>
        <v>279500000</v>
      </c>
      <c r="R237" s="4">
        <f>KONI.JK!F237*KONI.JK!J237</f>
        <v>0</v>
      </c>
      <c r="S237" s="4">
        <f>KPIG.JK!F237*KPIG.JK!J237</f>
        <v>2650000</v>
      </c>
      <c r="T237" s="4">
        <f>KREN.JK!F237*KREN.JK!J237</f>
        <v>666050000</v>
      </c>
      <c r="U237" s="4">
        <f>LAMI.JK!F237*LAMI.JK!J237</f>
        <v>984500</v>
      </c>
      <c r="V237" s="4">
        <f>LAPD.JK!F237*LAPD.JK!J237</f>
        <v>0</v>
      </c>
      <c r="W237" s="4">
        <f>LCGP.JK!F237*LCGP.JK!J237</f>
        <v>0</v>
      </c>
      <c r="X237" s="4">
        <f>LION.JK!F237*LION.JK!J237</f>
        <v>0</v>
      </c>
      <c r="Y237" s="4">
        <f>LMAS.JK!F237*LMAS.JK!J237</f>
        <v>14325000</v>
      </c>
    </row>
    <row r="238" spans="1:25" x14ac:dyDescent="0.2">
      <c r="A238" s="16">
        <f>'Portfolio Selection'!A238</f>
        <v>40563</v>
      </c>
      <c r="B238" s="4">
        <f>'^JKSE'!F238*'^JKSE'!J238</f>
        <v>9844242000000</v>
      </c>
      <c r="C238" s="4">
        <f>AALI.JK!F238*AALI.JK!J238</f>
        <v>9755200000</v>
      </c>
      <c r="D238" s="4">
        <f>ABDA.JK!F238*ABDA.JK!J238</f>
        <v>0</v>
      </c>
      <c r="E238" s="4">
        <f>ACES.JK!F238*ACES.JK!J238</f>
        <v>55362500</v>
      </c>
      <c r="F238" s="4">
        <f>ADES.JK!F238*ADES.JK!J238</f>
        <v>151620000</v>
      </c>
      <c r="G238" s="4">
        <f>ADHI.JK!F238*ADHI.JK!J238</f>
        <v>1890840000</v>
      </c>
      <c r="H238" s="4">
        <f>ADMF.JK!F238*ADMF.JK!J238</f>
        <v>896250000</v>
      </c>
      <c r="I238" s="4">
        <f>ADMG.JK!F238*ADMG.JK!J238</f>
        <v>28000000000</v>
      </c>
      <c r="J238" s="4">
        <f>AGRO.JK!F238*AGRO.JK!J238</f>
        <v>60345000</v>
      </c>
      <c r="K238" s="4">
        <f>AHAP.JK!F238*AHAP.JK!J238</f>
        <v>4500000</v>
      </c>
      <c r="L238" s="4">
        <f>AIMS.JK!F238*AIMS.JK!J238</f>
        <v>0</v>
      </c>
      <c r="M238" s="4">
        <f>AISA.JK!F238*AISA.JK!J238</f>
        <v>4320000</v>
      </c>
      <c r="N238" s="4">
        <f>AKKU.JK!F238*AKKU.JK!J238</f>
        <v>0</v>
      </c>
      <c r="O238" s="4">
        <f>AKPI.JK!F238*AKPI.JK!J238</f>
        <v>3563295000</v>
      </c>
      <c r="P238" s="4">
        <f>KLBF.JK!F238*KLBF.JK!J238</f>
        <v>37869500000</v>
      </c>
      <c r="Q238" s="4">
        <f>KOIN.JK!F238*KOIN.JK!J238</f>
        <v>27362500</v>
      </c>
      <c r="R238" s="4">
        <f>KONI.JK!F238*KONI.JK!J238</f>
        <v>0</v>
      </c>
      <c r="S238" s="4">
        <f>KPIG.JK!F238*KPIG.JK!J238</f>
        <v>12500000</v>
      </c>
      <c r="T238" s="4">
        <f>KREN.JK!F238*KREN.JK!J238</f>
        <v>469680000</v>
      </c>
      <c r="U238" s="4">
        <f>LAMI.JK!F238*LAMI.JK!J238</f>
        <v>5370000</v>
      </c>
      <c r="V238" s="4">
        <f>LAPD.JK!F238*LAPD.JK!J238</f>
        <v>0</v>
      </c>
      <c r="W238" s="4">
        <f>LCGP.JK!F238*LCGP.JK!J238</f>
        <v>50000</v>
      </c>
      <c r="X238" s="4">
        <f>LION.JK!F238*LION.JK!J238</f>
        <v>0</v>
      </c>
      <c r="Y238" s="4">
        <f>LMAS.JK!F238*LMAS.JK!J238</f>
        <v>1625000</v>
      </c>
    </row>
    <row r="239" spans="1:25" x14ac:dyDescent="0.2">
      <c r="A239" s="16">
        <f>'Portfolio Selection'!A239</f>
        <v>40562</v>
      </c>
      <c r="B239" s="4">
        <f>'^JKSE'!F239*'^JKSE'!J239</f>
        <v>8230411800000</v>
      </c>
      <c r="C239" s="4">
        <f>AALI.JK!F239*AALI.JK!J239</f>
        <v>18632250000</v>
      </c>
      <c r="D239" s="4">
        <f>ABDA.JK!F239*ABDA.JK!J239</f>
        <v>1100000</v>
      </c>
      <c r="E239" s="4">
        <f>ACES.JK!F239*ACES.JK!J239</f>
        <v>0</v>
      </c>
      <c r="F239" s="4">
        <f>ADES.JK!F239*ADES.JK!J239</f>
        <v>630975000</v>
      </c>
      <c r="G239" s="4">
        <f>ADHI.JK!F239*ADHI.JK!J239</f>
        <v>383670000</v>
      </c>
      <c r="H239" s="4">
        <f>ADMF.JK!F239*ADMF.JK!J239</f>
        <v>540000000</v>
      </c>
      <c r="I239" s="4">
        <f>ADMG.JK!F239*ADMG.JK!J239</f>
        <v>102270000000</v>
      </c>
      <c r="J239" s="4">
        <f>AGRO.JK!F239*AGRO.JK!J239</f>
        <v>412720000</v>
      </c>
      <c r="K239" s="4">
        <f>AHAP.JK!F239*AHAP.JK!J239</f>
        <v>0</v>
      </c>
      <c r="L239" s="4">
        <f>AIMS.JK!F239*AIMS.JK!J239</f>
        <v>0</v>
      </c>
      <c r="M239" s="4">
        <f>AISA.JK!F239*AISA.JK!J239</f>
        <v>0</v>
      </c>
      <c r="N239" s="4">
        <f>AKKU.JK!F239*AKKU.JK!J239</f>
        <v>0</v>
      </c>
      <c r="O239" s="4">
        <f>AKPI.JK!F239*AKPI.JK!J239</f>
        <v>3366600000</v>
      </c>
      <c r="P239" s="4">
        <f>KLBF.JK!F239*KLBF.JK!J239</f>
        <v>20662200000</v>
      </c>
      <c r="Q239" s="4">
        <f>KOIN.JK!F239*KOIN.JK!J239</f>
        <v>49599000</v>
      </c>
      <c r="R239" s="4">
        <f>KONI.JK!F239*KONI.JK!J239</f>
        <v>0</v>
      </c>
      <c r="S239" s="4">
        <f>KPIG.JK!F239*KPIG.JK!J239</f>
        <v>0</v>
      </c>
      <c r="T239" s="4">
        <f>KREN.JK!F239*KREN.JK!J239</f>
        <v>594130000</v>
      </c>
      <c r="U239" s="4">
        <f>LAMI.JK!F239*LAMI.JK!J239</f>
        <v>0</v>
      </c>
      <c r="V239" s="4">
        <f>LAPD.JK!F239*LAPD.JK!J239</f>
        <v>0</v>
      </c>
      <c r="W239" s="4">
        <f>LCGP.JK!F239*LCGP.JK!J239</f>
        <v>1575000</v>
      </c>
      <c r="X239" s="4">
        <f>LION.JK!F239*LION.JK!J239</f>
        <v>0</v>
      </c>
      <c r="Y239" s="4">
        <f>LMAS.JK!F239*LMAS.JK!J239</f>
        <v>7625000</v>
      </c>
    </row>
    <row r="240" spans="1:25" x14ac:dyDescent="0.2">
      <c r="A240" s="16">
        <f>'Portfolio Selection'!A240</f>
        <v>40561</v>
      </c>
      <c r="B240" s="4">
        <f>'^JKSE'!F240*'^JKSE'!J240</f>
        <v>6848894500000</v>
      </c>
      <c r="C240" s="4">
        <f>AALI.JK!F240*AALI.JK!J240</f>
        <v>7507350000</v>
      </c>
      <c r="D240" s="4">
        <f>ABDA.JK!F240*ABDA.JK!J240</f>
        <v>4940000</v>
      </c>
      <c r="E240" s="4">
        <f>ACES.JK!F240*ACES.JK!J240</f>
        <v>132412500</v>
      </c>
      <c r="F240" s="4">
        <f>ADES.JK!F240*ADES.JK!J240</f>
        <v>396720000</v>
      </c>
      <c r="G240" s="4">
        <f>ADHI.JK!F240*ADHI.JK!J240</f>
        <v>1047640000</v>
      </c>
      <c r="H240" s="4">
        <f>ADMF.JK!F240*ADMF.JK!J240</f>
        <v>205625000</v>
      </c>
      <c r="I240" s="4">
        <f>ADMG.JK!F240*ADMG.JK!J240</f>
        <v>29610000000</v>
      </c>
      <c r="J240" s="4">
        <f>AGRO.JK!F240*AGRO.JK!J240</f>
        <v>1147357000</v>
      </c>
      <c r="K240" s="4">
        <f>AHAP.JK!F240*AHAP.JK!J240</f>
        <v>300000</v>
      </c>
      <c r="L240" s="4">
        <f>AIMS.JK!F240*AIMS.JK!J240</f>
        <v>0</v>
      </c>
      <c r="M240" s="4">
        <f>AISA.JK!F240*AISA.JK!J240</f>
        <v>4200000</v>
      </c>
      <c r="N240" s="4">
        <f>AKKU.JK!F240*AKKU.JK!J240</f>
        <v>0</v>
      </c>
      <c r="O240" s="4">
        <f>AKPI.JK!F240*AKPI.JK!J240</f>
        <v>11604075000</v>
      </c>
      <c r="P240" s="4">
        <f>KLBF.JK!F240*KLBF.JK!J240</f>
        <v>22183087500</v>
      </c>
      <c r="Q240" s="4">
        <f>KOIN.JK!F240*KOIN.JK!J240</f>
        <v>19095000</v>
      </c>
      <c r="R240" s="4">
        <f>KONI.JK!F240*KONI.JK!J240</f>
        <v>0</v>
      </c>
      <c r="S240" s="4">
        <f>KPIG.JK!F240*KPIG.JK!J240</f>
        <v>171172500</v>
      </c>
      <c r="T240" s="4">
        <f>KREN.JK!F240*KREN.JK!J240</f>
        <v>586165000</v>
      </c>
      <c r="U240" s="4">
        <f>LAMI.JK!F240*LAMI.JK!J240</f>
        <v>3822000</v>
      </c>
      <c r="V240" s="4">
        <f>LAPD.JK!F240*LAPD.JK!J240</f>
        <v>2750000</v>
      </c>
      <c r="W240" s="4">
        <f>LCGP.JK!F240*LCGP.JK!J240</f>
        <v>650000</v>
      </c>
      <c r="X240" s="4">
        <f>LION.JK!F240*LION.JK!J240</f>
        <v>0</v>
      </c>
      <c r="Y240" s="4">
        <f>LMAS.JK!F240*LMAS.JK!J240</f>
        <v>700000</v>
      </c>
    </row>
    <row r="241" spans="1:25" x14ac:dyDescent="0.2">
      <c r="A241" s="16">
        <f>'Portfolio Selection'!A241</f>
        <v>40560</v>
      </c>
      <c r="B241" s="4">
        <f>'^JKSE'!F241*'^JKSE'!J241</f>
        <v>0</v>
      </c>
      <c r="C241" s="4">
        <f>AALI.JK!F241*AALI.JK!J241</f>
        <v>7925400000</v>
      </c>
      <c r="D241" s="4">
        <f>ABDA.JK!F241*ABDA.JK!J241</f>
        <v>0</v>
      </c>
      <c r="E241" s="4">
        <f>ACES.JK!F241*ACES.JK!J241</f>
        <v>1831375000</v>
      </c>
      <c r="F241" s="4">
        <f>ADES.JK!F241*ADES.JK!J241</f>
        <v>253095000</v>
      </c>
      <c r="G241" s="4">
        <f>ADHI.JK!F241*ADHI.JK!J241</f>
        <v>566550000</v>
      </c>
      <c r="H241" s="4">
        <f>ADMF.JK!F241*ADMF.JK!J241</f>
        <v>79450000</v>
      </c>
      <c r="I241" s="4">
        <f>ADMG.JK!F241*ADMG.JK!J241</f>
        <v>3646545000</v>
      </c>
      <c r="J241" s="4">
        <f>AGRO.JK!F241*AGRO.JK!J241</f>
        <v>397040000</v>
      </c>
      <c r="K241" s="4">
        <f>AHAP.JK!F241*AHAP.JK!J241</f>
        <v>464000</v>
      </c>
      <c r="L241" s="4">
        <f>AIMS.JK!F241*AIMS.JK!J241</f>
        <v>0</v>
      </c>
      <c r="M241" s="4">
        <f>AISA.JK!F241*AISA.JK!J241</f>
        <v>5400000</v>
      </c>
      <c r="N241" s="4">
        <f>AKKU.JK!F241*AKKU.JK!J241</f>
        <v>0</v>
      </c>
      <c r="O241" s="4">
        <f>AKPI.JK!F241*AKPI.JK!J241</f>
        <v>7369320000</v>
      </c>
      <c r="P241" s="4">
        <f>KLBF.JK!F241*KLBF.JK!J241</f>
        <v>24415675000</v>
      </c>
      <c r="Q241" s="4">
        <f>KOIN.JK!F241*KOIN.JK!J241</f>
        <v>4500000</v>
      </c>
      <c r="R241" s="4">
        <f>KONI.JK!F241*KONI.JK!J241</f>
        <v>0</v>
      </c>
      <c r="S241" s="4">
        <f>KPIG.JK!F241*KPIG.JK!J241</f>
        <v>1672055000</v>
      </c>
      <c r="T241" s="4">
        <f>KREN.JK!F241*KREN.JK!J241</f>
        <v>504745000</v>
      </c>
      <c r="U241" s="4">
        <f>LAMI.JK!F241*LAMI.JK!J241</f>
        <v>1548500</v>
      </c>
      <c r="V241" s="4">
        <f>LAPD.JK!F241*LAPD.JK!J241</f>
        <v>0</v>
      </c>
      <c r="W241" s="4">
        <f>LCGP.JK!F241*LCGP.JK!J241</f>
        <v>25000</v>
      </c>
      <c r="X241" s="4">
        <f>LION.JK!F241*LION.JK!J241</f>
        <v>0</v>
      </c>
      <c r="Y241" s="4">
        <f>LMAS.JK!F241*LMAS.JK!J241</f>
        <v>750000</v>
      </c>
    </row>
    <row r="242" spans="1:25" x14ac:dyDescent="0.2">
      <c r="A242" s="16">
        <f>'Portfolio Selection'!A242</f>
        <v>40557</v>
      </c>
      <c r="B242" s="4">
        <f>'^JKSE'!F242*'^JKSE'!J242</f>
        <v>8458861800000</v>
      </c>
      <c r="C242" s="4">
        <f>AALI.JK!F242*AALI.JK!J242</f>
        <v>14101500000</v>
      </c>
      <c r="D242" s="4">
        <f>ABDA.JK!F242*ABDA.JK!J242</f>
        <v>13000000</v>
      </c>
      <c r="E242" s="4">
        <f>ACES.JK!F242*ACES.JK!J242</f>
        <v>365700000</v>
      </c>
      <c r="F242" s="4">
        <f>ADES.JK!F242*ADES.JK!J242</f>
        <v>233280000</v>
      </c>
      <c r="G242" s="4">
        <f>ADHI.JK!F242*ADHI.JK!J242</f>
        <v>970650000</v>
      </c>
      <c r="H242" s="4">
        <f>ADMF.JK!F242*ADMF.JK!J242</f>
        <v>216600000</v>
      </c>
      <c r="I242" s="4">
        <f>ADMG.JK!F242*ADMG.JK!J242</f>
        <v>1398915000</v>
      </c>
      <c r="J242" s="4">
        <f>AGRO.JK!F242*AGRO.JK!J242</f>
        <v>422010000</v>
      </c>
      <c r="K242" s="4">
        <f>AHAP.JK!F242*AHAP.JK!J242</f>
        <v>20253000</v>
      </c>
      <c r="L242" s="4">
        <f>AIMS.JK!F242*AIMS.JK!J242</f>
        <v>325000</v>
      </c>
      <c r="M242" s="4">
        <f>AISA.JK!F242*AISA.JK!J242</f>
        <v>112500000</v>
      </c>
      <c r="N242" s="4">
        <f>AKKU.JK!F242*AKKU.JK!J242</f>
        <v>0</v>
      </c>
      <c r="O242" s="4">
        <f>AKPI.JK!F242*AKPI.JK!J242</f>
        <v>2909970000</v>
      </c>
      <c r="P242" s="4">
        <f>KLBF.JK!F242*KLBF.JK!J242</f>
        <v>23870825000</v>
      </c>
      <c r="Q242" s="4">
        <f>KOIN.JK!F242*KOIN.JK!J242</f>
        <v>32205000</v>
      </c>
      <c r="R242" s="4">
        <f>KONI.JK!F242*KONI.JK!J242</f>
        <v>0</v>
      </c>
      <c r="S242" s="4">
        <f>KPIG.JK!F242*KPIG.JK!J242</f>
        <v>38915000</v>
      </c>
      <c r="T242" s="4">
        <f>KREN.JK!F242*KREN.JK!J242</f>
        <v>439505000</v>
      </c>
      <c r="U242" s="4">
        <f>LAMI.JK!F242*LAMI.JK!J242</f>
        <v>85000</v>
      </c>
      <c r="V242" s="4">
        <f>LAPD.JK!F242*LAPD.JK!J242</f>
        <v>0</v>
      </c>
      <c r="W242" s="4">
        <f>LCGP.JK!F242*LCGP.JK!J242</f>
        <v>200000</v>
      </c>
      <c r="X242" s="4">
        <f>LION.JK!F242*LION.JK!J242</f>
        <v>0</v>
      </c>
      <c r="Y242" s="4">
        <f>LMAS.JK!F242*LMAS.JK!J242</f>
        <v>3876000</v>
      </c>
    </row>
    <row r="243" spans="1:25" x14ac:dyDescent="0.2">
      <c r="A243" s="16">
        <f>'Portfolio Selection'!A243</f>
        <v>40556</v>
      </c>
      <c r="B243" s="4">
        <f>'^JKSE'!F243*'^JKSE'!J243</f>
        <v>7878517400000</v>
      </c>
      <c r="C243" s="4">
        <f>AALI.JK!F243*AALI.JK!J243</f>
        <v>24755100000</v>
      </c>
      <c r="D243" s="4">
        <f>ABDA.JK!F243*ABDA.JK!J243</f>
        <v>0</v>
      </c>
      <c r="E243" s="4">
        <f>ACES.JK!F243*ACES.JK!J243</f>
        <v>703525000</v>
      </c>
      <c r="F243" s="4">
        <f>ADES.JK!F243*ADES.JK!J243</f>
        <v>549550000</v>
      </c>
      <c r="G243" s="4">
        <f>ADHI.JK!F243*ADHI.JK!J243</f>
        <v>580500000</v>
      </c>
      <c r="H243" s="4">
        <f>ADMF.JK!F243*ADMF.JK!J243</f>
        <v>197750000</v>
      </c>
      <c r="I243" s="4">
        <f>ADMG.JK!F243*ADMG.JK!J243</f>
        <v>4201365000</v>
      </c>
      <c r="J243" s="4">
        <f>AGRO.JK!F243*AGRO.JK!J243</f>
        <v>191565000</v>
      </c>
      <c r="K243" s="4">
        <f>AHAP.JK!F243*AHAP.JK!J243</f>
        <v>0</v>
      </c>
      <c r="L243" s="4">
        <f>AIMS.JK!F243*AIMS.JK!J243</f>
        <v>0</v>
      </c>
      <c r="M243" s="4">
        <f>AISA.JK!F243*AISA.JK!J243</f>
        <v>11100000</v>
      </c>
      <c r="N243" s="4">
        <f>AKKU.JK!F243*AKKU.JK!J243</f>
        <v>287500</v>
      </c>
      <c r="O243" s="4">
        <f>AKPI.JK!F243*AKPI.JK!J243</f>
        <v>2987160000</v>
      </c>
      <c r="P243" s="4">
        <f>KLBF.JK!F243*KLBF.JK!J243</f>
        <v>26987712500</v>
      </c>
      <c r="Q243" s="4">
        <f>KOIN.JK!F243*KOIN.JK!J243</f>
        <v>82900000</v>
      </c>
      <c r="R243" s="4">
        <f>KONI.JK!F243*KONI.JK!J243</f>
        <v>0</v>
      </c>
      <c r="S243" s="4">
        <f>KPIG.JK!F243*KPIG.JK!J243</f>
        <v>11395000</v>
      </c>
      <c r="T243" s="4">
        <f>KREN.JK!F243*KREN.JK!J243</f>
        <v>531920000</v>
      </c>
      <c r="U243" s="4">
        <f>LAMI.JK!F243*LAMI.JK!J243</f>
        <v>0</v>
      </c>
      <c r="V243" s="4">
        <f>LAPD.JK!F243*LAPD.JK!J243</f>
        <v>0</v>
      </c>
      <c r="W243" s="4">
        <f>LCGP.JK!F243*LCGP.JK!J243</f>
        <v>2400000</v>
      </c>
      <c r="X243" s="4">
        <f>LION.JK!F243*LION.JK!J243</f>
        <v>0</v>
      </c>
      <c r="Y243" s="4">
        <f>LMAS.JK!F243*LMAS.JK!J243</f>
        <v>1250000</v>
      </c>
    </row>
    <row r="244" spans="1:25" x14ac:dyDescent="0.2">
      <c r="A244" s="16">
        <f>'Portfolio Selection'!A244</f>
        <v>40555</v>
      </c>
      <c r="B244" s="4">
        <f>'^JKSE'!F244*'^JKSE'!J244</f>
        <v>7073992300000</v>
      </c>
      <c r="C244" s="4">
        <f>AALI.JK!F244*AALI.JK!J244</f>
        <v>41878575000</v>
      </c>
      <c r="D244" s="4">
        <f>ABDA.JK!F244*ABDA.JK!J244</f>
        <v>0</v>
      </c>
      <c r="E244" s="4">
        <f>ACES.JK!F244*ACES.JK!J244</f>
        <v>132412500</v>
      </c>
      <c r="F244" s="4">
        <f>ADES.JK!F244*ADES.JK!J244</f>
        <v>462820000</v>
      </c>
      <c r="G244" s="4">
        <f>ADHI.JK!F244*ADHI.JK!J244</f>
        <v>17076780000</v>
      </c>
      <c r="H244" s="4">
        <f>ADMF.JK!F244*ADMF.JK!J244</f>
        <v>333500000</v>
      </c>
      <c r="I244" s="4">
        <f>ADMG.JK!F244*ADMG.JK!J244</f>
        <v>33810000000</v>
      </c>
      <c r="J244" s="4">
        <f>AGRO.JK!F244*AGRO.JK!J244</f>
        <v>180728000</v>
      </c>
      <c r="K244" s="4">
        <f>AHAP.JK!F244*AHAP.JK!J244</f>
        <v>0</v>
      </c>
      <c r="L244" s="4">
        <f>AIMS.JK!F244*AIMS.JK!J244</f>
        <v>0</v>
      </c>
      <c r="M244" s="4">
        <f>AISA.JK!F244*AISA.JK!J244</f>
        <v>0</v>
      </c>
      <c r="N244" s="4">
        <f>AKKU.JK!F244*AKKU.JK!J244</f>
        <v>2357500</v>
      </c>
      <c r="O244" s="4">
        <f>AKPI.JK!F244*AKPI.JK!J244</f>
        <v>2559360000</v>
      </c>
      <c r="P244" s="4">
        <f>KLBF.JK!F244*KLBF.JK!J244</f>
        <v>66014500000</v>
      </c>
      <c r="Q244" s="4">
        <f>KOIN.JK!F244*KOIN.JK!J244</f>
        <v>346800000</v>
      </c>
      <c r="R244" s="4">
        <f>KONI.JK!F244*KONI.JK!J244</f>
        <v>0</v>
      </c>
      <c r="S244" s="4">
        <f>KPIG.JK!F244*KPIG.JK!J244</f>
        <v>40850000</v>
      </c>
      <c r="T244" s="4">
        <f>KREN.JK!F244*KREN.JK!J244</f>
        <v>666000000</v>
      </c>
      <c r="U244" s="4">
        <f>LAMI.JK!F244*LAMI.JK!J244</f>
        <v>0</v>
      </c>
      <c r="V244" s="4">
        <f>LAPD.JK!F244*LAPD.JK!J244</f>
        <v>0</v>
      </c>
      <c r="W244" s="4">
        <f>LCGP.JK!F244*LCGP.JK!J244</f>
        <v>0</v>
      </c>
      <c r="X244" s="4">
        <f>LION.JK!F244*LION.JK!J244</f>
        <v>0</v>
      </c>
      <c r="Y244" s="4">
        <f>LMAS.JK!F244*LMAS.JK!J244</f>
        <v>3417000</v>
      </c>
    </row>
    <row r="245" spans="1:25" x14ac:dyDescent="0.2">
      <c r="A245" s="16">
        <f>'Portfolio Selection'!A245</f>
        <v>40554</v>
      </c>
      <c r="B245" s="4">
        <f>'^JKSE'!F245*'^JKSE'!J245</f>
        <v>6322887900000</v>
      </c>
      <c r="C245" s="4">
        <f>AALI.JK!F245*AALI.JK!J245</f>
        <v>24327000000</v>
      </c>
      <c r="D245" s="4">
        <f>ABDA.JK!F245*ABDA.JK!J245</f>
        <v>0</v>
      </c>
      <c r="E245" s="4">
        <f>ACES.JK!F245*ACES.JK!J245</f>
        <v>266162500</v>
      </c>
      <c r="F245" s="4">
        <f>ADES.JK!F245*ADES.JK!J245</f>
        <v>318255000</v>
      </c>
      <c r="G245" s="4">
        <f>ADHI.JK!F245*ADHI.JK!J245</f>
        <v>5582400000</v>
      </c>
      <c r="H245" s="4">
        <f>ADMF.JK!F245*ADMF.JK!J245</f>
        <v>3226200000</v>
      </c>
      <c r="I245" s="4">
        <f>ADMG.JK!F245*ADMG.JK!J245</f>
        <v>825637500</v>
      </c>
      <c r="J245" s="4">
        <f>AGRO.JK!F245*AGRO.JK!J245</f>
        <v>110808000</v>
      </c>
      <c r="K245" s="4">
        <f>AHAP.JK!F245*AHAP.JK!J245</f>
        <v>0</v>
      </c>
      <c r="L245" s="4">
        <f>AIMS.JK!F245*AIMS.JK!J245</f>
        <v>0</v>
      </c>
      <c r="M245" s="4">
        <f>AISA.JK!F245*AISA.JK!J245</f>
        <v>5920000</v>
      </c>
      <c r="N245" s="4">
        <f>AKKU.JK!F245*AKKU.JK!J245</f>
        <v>0</v>
      </c>
      <c r="O245" s="4">
        <f>AKPI.JK!F245*AKPI.JK!J245</f>
        <v>1596345000</v>
      </c>
      <c r="P245" s="4">
        <f>KLBF.JK!F245*KLBF.JK!J245</f>
        <v>140162475000</v>
      </c>
      <c r="Q245" s="4">
        <f>KOIN.JK!F245*KOIN.JK!J245</f>
        <v>70600000</v>
      </c>
      <c r="R245" s="4">
        <f>KONI.JK!F245*KONI.JK!J245</f>
        <v>0</v>
      </c>
      <c r="S245" s="4">
        <f>KPIG.JK!F245*KPIG.JK!J245</f>
        <v>50575000</v>
      </c>
      <c r="T245" s="4">
        <f>KREN.JK!F245*KREN.JK!J245</f>
        <v>439930000</v>
      </c>
      <c r="U245" s="4">
        <f>LAMI.JK!F245*LAMI.JK!J245</f>
        <v>4796500</v>
      </c>
      <c r="V245" s="4">
        <f>LAPD.JK!F245*LAPD.JK!J245</f>
        <v>0</v>
      </c>
      <c r="W245" s="4">
        <f>LCGP.JK!F245*LCGP.JK!J245</f>
        <v>2500000</v>
      </c>
      <c r="X245" s="4">
        <f>LION.JK!F245*LION.JK!J245</f>
        <v>0</v>
      </c>
      <c r="Y245" s="4">
        <f>LMAS.JK!F245*LMAS.JK!J245</f>
        <v>26175000</v>
      </c>
    </row>
    <row r="246" spans="1:25" x14ac:dyDescent="0.2">
      <c r="A246" s="16">
        <f>'Portfolio Selection'!A246</f>
        <v>40553</v>
      </c>
      <c r="B246" s="4">
        <f>'^JKSE'!F246*'^JKSE'!J246</f>
        <v>19827735000000</v>
      </c>
      <c r="C246" s="4">
        <f>AALI.JK!F246*AALI.JK!J246</f>
        <v>56766500000</v>
      </c>
      <c r="D246" s="4">
        <f>ABDA.JK!F246*ABDA.JK!J246</f>
        <v>0</v>
      </c>
      <c r="E246" s="4">
        <f>ACES.JK!F246*ACES.JK!J246</f>
        <v>109350000</v>
      </c>
      <c r="F246" s="4">
        <f>ADES.JK!F246*ADES.JK!J246</f>
        <v>89380000</v>
      </c>
      <c r="G246" s="4">
        <f>ADHI.JK!F246*ADHI.JK!J246</f>
        <v>20281050000</v>
      </c>
      <c r="H246" s="4">
        <f>ADMF.JK!F246*ADMF.JK!J246</f>
        <v>317800000</v>
      </c>
      <c r="I246" s="4">
        <f>ADMG.JK!F246*ADMG.JK!J246</f>
        <v>280900000</v>
      </c>
      <c r="J246" s="4">
        <f>AGRO.JK!F246*AGRO.JK!J246</f>
        <v>169211000</v>
      </c>
      <c r="K246" s="4">
        <f>AHAP.JK!F246*AHAP.JK!J246</f>
        <v>777000</v>
      </c>
      <c r="L246" s="4">
        <f>AIMS.JK!F246*AIMS.JK!J246</f>
        <v>0</v>
      </c>
      <c r="M246" s="4">
        <f>AISA.JK!F246*AISA.JK!J246</f>
        <v>0</v>
      </c>
      <c r="N246" s="4">
        <f>AKKU.JK!F246*AKKU.JK!J246</f>
        <v>0</v>
      </c>
      <c r="O246" s="4">
        <f>AKPI.JK!F246*AKPI.JK!J246</f>
        <v>1663770000</v>
      </c>
      <c r="P246" s="4">
        <f>KLBF.JK!F246*KLBF.JK!J246</f>
        <v>143995400000</v>
      </c>
      <c r="Q246" s="4">
        <f>KOIN.JK!F246*KOIN.JK!J246</f>
        <v>42742500</v>
      </c>
      <c r="R246" s="4">
        <f>KONI.JK!F246*KONI.JK!J246</f>
        <v>0</v>
      </c>
      <c r="S246" s="4">
        <f>KPIG.JK!F246*KPIG.JK!J246</f>
        <v>11687500</v>
      </c>
      <c r="T246" s="4">
        <f>KREN.JK!F246*KREN.JK!J246</f>
        <v>538720000</v>
      </c>
      <c r="U246" s="4">
        <f>LAMI.JK!F246*LAMI.JK!J246</f>
        <v>495000</v>
      </c>
      <c r="V246" s="4">
        <f>LAPD.JK!F246*LAPD.JK!J246</f>
        <v>0</v>
      </c>
      <c r="W246" s="4">
        <f>LCGP.JK!F246*LCGP.JK!J246</f>
        <v>0</v>
      </c>
      <c r="X246" s="4">
        <f>LION.JK!F246*LION.JK!J246</f>
        <v>0</v>
      </c>
      <c r="Y246" s="4">
        <f>LMAS.JK!F246*LMAS.JK!J246</f>
        <v>14750000</v>
      </c>
    </row>
    <row r="247" spans="1:25" x14ac:dyDescent="0.2">
      <c r="A247" s="16">
        <f>'Portfolio Selection'!A247</f>
        <v>40550</v>
      </c>
      <c r="B247" s="4">
        <f>'^JKSE'!F247*'^JKSE'!J247</f>
        <v>18738282000000</v>
      </c>
      <c r="C247" s="4">
        <f>AALI.JK!F247*AALI.JK!J247</f>
        <v>22612500000</v>
      </c>
      <c r="D247" s="4">
        <f>ABDA.JK!F247*ABDA.JK!J247</f>
        <v>0</v>
      </c>
      <c r="E247" s="4">
        <f>ACES.JK!F247*ACES.JK!J247</f>
        <v>127400000</v>
      </c>
      <c r="F247" s="4">
        <f>ADES.JK!F247*ADES.JK!J247</f>
        <v>334075000</v>
      </c>
      <c r="G247" s="4">
        <f>ADHI.JK!F247*ADHI.JK!J247</f>
        <v>3242325000</v>
      </c>
      <c r="H247" s="4">
        <f>ADMF.JK!F247*ADMF.JK!J247</f>
        <v>1983150000</v>
      </c>
      <c r="I247" s="4">
        <f>ADMG.JK!F247*ADMG.JK!J247</f>
        <v>6494730000</v>
      </c>
      <c r="J247" s="4">
        <f>AGRO.JK!F247*AGRO.JK!J247</f>
        <v>100716000</v>
      </c>
      <c r="K247" s="4">
        <f>AHAP.JK!F247*AHAP.JK!J247</f>
        <v>83000</v>
      </c>
      <c r="L247" s="4">
        <f>AIMS.JK!F247*AIMS.JK!J247</f>
        <v>0</v>
      </c>
      <c r="M247" s="4">
        <f>AISA.JK!F247*AISA.JK!J247</f>
        <v>0</v>
      </c>
      <c r="N247" s="4">
        <f>AKKU.JK!F247*AKKU.JK!J247</f>
        <v>0</v>
      </c>
      <c r="O247" s="4">
        <f>AKPI.JK!F247*AKPI.JK!J247</f>
        <v>2498050000</v>
      </c>
      <c r="P247" s="4">
        <f>KLBF.JK!F247*KLBF.JK!J247</f>
        <v>106055775000</v>
      </c>
      <c r="Q247" s="4">
        <f>KOIN.JK!F247*KOIN.JK!J247</f>
        <v>189400000</v>
      </c>
      <c r="R247" s="4">
        <f>KONI.JK!F247*KONI.JK!J247</f>
        <v>0</v>
      </c>
      <c r="S247" s="4">
        <f>KPIG.JK!F247*KPIG.JK!J247</f>
        <v>28262500</v>
      </c>
      <c r="T247" s="4">
        <f>KREN.JK!F247*KREN.JK!J247</f>
        <v>320160000</v>
      </c>
      <c r="U247" s="4">
        <f>LAMI.JK!F247*LAMI.JK!J247</f>
        <v>372000</v>
      </c>
      <c r="V247" s="4">
        <f>LAPD.JK!F247*LAPD.JK!J247</f>
        <v>26582500</v>
      </c>
      <c r="W247" s="4">
        <f>LCGP.JK!F247*LCGP.JK!J247</f>
        <v>0</v>
      </c>
      <c r="X247" s="4">
        <f>LION.JK!F247*LION.JK!J247</f>
        <v>0</v>
      </c>
      <c r="Y247" s="4">
        <f>LMAS.JK!F247*LMAS.JK!J247</f>
        <v>7828500</v>
      </c>
    </row>
    <row r="248" spans="1:25" x14ac:dyDescent="0.2">
      <c r="A248" s="16">
        <f>'Portfolio Selection'!A248</f>
        <v>40549</v>
      </c>
      <c r="B248" s="4">
        <f>'^JKSE'!F248*'^JKSE'!J248</f>
        <v>16999983000000.002</v>
      </c>
      <c r="C248" s="4">
        <f>AALI.JK!F248*AALI.JK!J248</f>
        <v>19942575000</v>
      </c>
      <c r="D248" s="4">
        <f>ABDA.JK!F248*ABDA.JK!J248</f>
        <v>0</v>
      </c>
      <c r="E248" s="4">
        <f>ACES.JK!F248*ACES.JK!J248</f>
        <v>42750000</v>
      </c>
      <c r="F248" s="4">
        <f>ADES.JK!F248*ADES.JK!J248</f>
        <v>176295000</v>
      </c>
      <c r="G248" s="4">
        <f>ADHI.JK!F248*ADHI.JK!J248</f>
        <v>879570000</v>
      </c>
      <c r="H248" s="4">
        <f>ADMF.JK!F248*ADMF.JK!J248</f>
        <v>265500000</v>
      </c>
      <c r="I248" s="4">
        <f>ADMG.JK!F248*ADMG.JK!J248</f>
        <v>25080000000</v>
      </c>
      <c r="J248" s="4">
        <f>AGRO.JK!F248*AGRO.JK!J248</f>
        <v>53826500</v>
      </c>
      <c r="K248" s="4">
        <f>AHAP.JK!F248*AHAP.JK!J248</f>
        <v>103000</v>
      </c>
      <c r="L248" s="4">
        <f>AIMS.JK!F248*AIMS.JK!J248</f>
        <v>0</v>
      </c>
      <c r="M248" s="4">
        <f>AISA.JK!F248*AISA.JK!J248</f>
        <v>0</v>
      </c>
      <c r="N248" s="4">
        <f>AKKU.JK!F248*AKKU.JK!J248</f>
        <v>0</v>
      </c>
      <c r="O248" s="4">
        <f>AKPI.JK!F248*AKPI.JK!J248</f>
        <v>6851040000</v>
      </c>
      <c r="P248" s="4">
        <f>KLBF.JK!F248*KLBF.JK!J248</f>
        <v>44939375000</v>
      </c>
      <c r="Q248" s="4">
        <f>KOIN.JK!F248*KOIN.JK!J248</f>
        <v>123102500</v>
      </c>
      <c r="R248" s="4">
        <f>KONI.JK!F248*KONI.JK!J248</f>
        <v>0</v>
      </c>
      <c r="S248" s="4">
        <f>KPIG.JK!F248*KPIG.JK!J248</f>
        <v>43215000</v>
      </c>
      <c r="T248" s="4">
        <f>KREN.JK!F248*KREN.JK!J248</f>
        <v>720980000</v>
      </c>
      <c r="U248" s="4">
        <f>LAMI.JK!F248*LAMI.JK!J248</f>
        <v>0</v>
      </c>
      <c r="V248" s="4">
        <f>LAPD.JK!F248*LAPD.JK!J248</f>
        <v>3186000</v>
      </c>
      <c r="W248" s="4">
        <f>LCGP.JK!F248*LCGP.JK!J248</f>
        <v>0</v>
      </c>
      <c r="X248" s="4">
        <f>LION.JK!F248*LION.JK!J248</f>
        <v>0</v>
      </c>
      <c r="Y248" s="4">
        <f>LMAS.JK!F248*LMAS.JK!J248</f>
        <v>10925000</v>
      </c>
    </row>
    <row r="249" spans="1:25" x14ac:dyDescent="0.2">
      <c r="A249" s="16">
        <f>'Portfolio Selection'!A249</f>
        <v>40548</v>
      </c>
      <c r="B249" s="4">
        <f>'^JKSE'!F249*'^JKSE'!J249</f>
        <v>27885942700000</v>
      </c>
      <c r="C249" s="4">
        <f>AALI.JK!F249*AALI.JK!J249</f>
        <v>11729400000</v>
      </c>
      <c r="D249" s="4">
        <f>ABDA.JK!F249*ABDA.JK!J249</f>
        <v>31980000</v>
      </c>
      <c r="E249" s="4">
        <f>ACES.JK!F249*ACES.JK!J249</f>
        <v>162400000</v>
      </c>
      <c r="F249" s="4">
        <f>ADES.JK!F249*ADES.JK!J249</f>
        <v>349110000</v>
      </c>
      <c r="G249" s="4">
        <f>ADHI.JK!F249*ADHI.JK!J249</f>
        <v>2904440000</v>
      </c>
      <c r="H249" s="4">
        <f>ADMF.JK!F249*ADMF.JK!J249</f>
        <v>17700000</v>
      </c>
      <c r="I249" s="4">
        <f>ADMG.JK!F249*ADMG.JK!J249</f>
        <v>6342607500</v>
      </c>
      <c r="J249" s="4">
        <f>AGRO.JK!F249*AGRO.JK!J249</f>
        <v>37095500</v>
      </c>
      <c r="K249" s="4">
        <f>AHAP.JK!F249*AHAP.JK!J249</f>
        <v>0</v>
      </c>
      <c r="L249" s="4">
        <f>AIMS.JK!F249*AIMS.JK!J249</f>
        <v>0</v>
      </c>
      <c r="M249" s="4">
        <f>AISA.JK!F249*AISA.JK!J249</f>
        <v>0</v>
      </c>
      <c r="N249" s="4">
        <f>AKKU.JK!F249*AKKU.JK!J249</f>
        <v>0</v>
      </c>
      <c r="O249" s="4">
        <f>AKPI.JK!F249*AKPI.JK!J249</f>
        <v>1164480000</v>
      </c>
      <c r="P249" s="4">
        <f>KLBF.JK!F249*KLBF.JK!J249</f>
        <v>89753387500</v>
      </c>
      <c r="Q249" s="4">
        <f>KOIN.JK!F249*KOIN.JK!J249</f>
        <v>96300000</v>
      </c>
      <c r="R249" s="4">
        <f>KONI.JK!F249*KONI.JK!J249</f>
        <v>0</v>
      </c>
      <c r="S249" s="4">
        <f>KPIG.JK!F249*KPIG.JK!J249</f>
        <v>1890000</v>
      </c>
      <c r="T249" s="4">
        <f>KREN.JK!F249*KREN.JK!J249</f>
        <v>370270000</v>
      </c>
      <c r="U249" s="4">
        <f>LAMI.JK!F249*LAMI.JK!J249</f>
        <v>187000</v>
      </c>
      <c r="V249" s="4">
        <f>LAPD.JK!F249*LAPD.JK!J249</f>
        <v>19320000</v>
      </c>
      <c r="W249" s="4">
        <f>LCGP.JK!F249*LCGP.JK!J249</f>
        <v>0</v>
      </c>
      <c r="X249" s="4">
        <f>LION.JK!F249*LION.JK!J249</f>
        <v>0</v>
      </c>
      <c r="Y249" s="4">
        <f>LMAS.JK!F249*LMAS.JK!J249</f>
        <v>3000000</v>
      </c>
    </row>
    <row r="250" spans="1:25" x14ac:dyDescent="0.2">
      <c r="A250" s="16">
        <f>'Portfolio Selection'!A250</f>
        <v>40547</v>
      </c>
      <c r="B250" s="4">
        <f>'^JKSE'!F250*'^JKSE'!J250</f>
        <v>19890717400000</v>
      </c>
      <c r="C250" s="4">
        <f>AALI.JK!F250*AALI.JK!J250</f>
        <v>22575075000</v>
      </c>
      <c r="D250" s="4">
        <f>ABDA.JK!F250*ABDA.JK!J250</f>
        <v>0</v>
      </c>
      <c r="E250" s="4">
        <f>ACES.JK!F250*ACES.JK!J250</f>
        <v>225450000</v>
      </c>
      <c r="F250" s="4">
        <f>ADES.JK!F250*ADES.JK!J250</f>
        <v>784740000</v>
      </c>
      <c r="G250" s="4">
        <f>ADHI.JK!F250*ADHI.JK!J250</f>
        <v>1020150000</v>
      </c>
      <c r="H250" s="4">
        <f>ADMF.JK!F250*ADMF.JK!J250</f>
        <v>121000000</v>
      </c>
      <c r="I250" s="4">
        <f>ADMG.JK!F250*ADMG.JK!J250</f>
        <v>147180000</v>
      </c>
      <c r="J250" s="4">
        <f>AGRO.JK!F250*AGRO.JK!J250</f>
        <v>354815500</v>
      </c>
      <c r="K250" s="4">
        <f>AHAP.JK!F250*AHAP.JK!J250</f>
        <v>0</v>
      </c>
      <c r="L250" s="4">
        <f>AIMS.JK!F250*AIMS.JK!J250</f>
        <v>0</v>
      </c>
      <c r="M250" s="4">
        <f>AISA.JK!F250*AISA.JK!J250</f>
        <v>32725000</v>
      </c>
      <c r="N250" s="4">
        <f>AKKU.JK!F250*AKKU.JK!J250</f>
        <v>0</v>
      </c>
      <c r="O250" s="4">
        <f>AKPI.JK!F250*AKPI.JK!J250</f>
        <v>1622600000</v>
      </c>
      <c r="P250" s="4">
        <f>KLBF.JK!F250*KLBF.JK!J250</f>
        <v>44571450000</v>
      </c>
      <c r="Q250" s="4">
        <f>KOIN.JK!F250*KOIN.JK!J250</f>
        <v>103730500</v>
      </c>
      <c r="R250" s="4">
        <f>KONI.JK!F250*KONI.JK!J250</f>
        <v>0</v>
      </c>
      <c r="S250" s="4">
        <f>KPIG.JK!F250*KPIG.JK!J250</f>
        <v>44720000</v>
      </c>
      <c r="T250" s="4">
        <f>KREN.JK!F250*KREN.JK!J250</f>
        <v>602070000</v>
      </c>
      <c r="U250" s="4">
        <f>LAMI.JK!F250*LAMI.JK!J250</f>
        <v>11097500</v>
      </c>
      <c r="V250" s="4">
        <f>LAPD.JK!F250*LAPD.JK!J250</f>
        <v>6637500</v>
      </c>
      <c r="W250" s="4">
        <f>LCGP.JK!F250*LCGP.JK!J250</f>
        <v>0</v>
      </c>
      <c r="X250" s="4">
        <f>LION.JK!F250*LION.JK!J250</f>
        <v>0</v>
      </c>
      <c r="Y250" s="4">
        <f>LMAS.JK!F250*LMAS.JK!J250</f>
        <v>16950000</v>
      </c>
    </row>
    <row r="251" spans="1:25" x14ac:dyDescent="0.2">
      <c r="A251" s="16">
        <f>'Portfolio Selection'!A251</f>
        <v>40546</v>
      </c>
      <c r="B251" s="4">
        <f>'^JKSE'!F251*'^JKSE'!J251</f>
        <v>21433240000000</v>
      </c>
      <c r="C251" s="4">
        <f>AALI.JK!F251*AALI.JK!J251</f>
        <v>11778600000</v>
      </c>
      <c r="D251" s="4">
        <f>ABDA.JK!F251*ABDA.JK!J251</f>
        <v>25500000</v>
      </c>
      <c r="E251" s="4">
        <f>ACES.JK!F251*ACES.JK!J251</f>
        <v>307800000</v>
      </c>
      <c r="F251" s="4">
        <f>ADES.JK!F251*ADES.JK!J251</f>
        <v>454770000</v>
      </c>
      <c r="G251" s="4">
        <f>ADHI.JK!F251*ADHI.JK!J251</f>
        <v>1979840000</v>
      </c>
      <c r="H251" s="4">
        <f>ADMF.JK!F251*ADMF.JK!J251</f>
        <v>681375000</v>
      </c>
      <c r="I251" s="4">
        <f>ADMG.JK!F251*ADMG.JK!J251</f>
        <v>243760000</v>
      </c>
      <c r="J251" s="4">
        <f>AGRO.JK!F251*AGRO.JK!J251</f>
        <v>590240000</v>
      </c>
      <c r="K251" s="4">
        <f>AHAP.JK!F251*AHAP.JK!J251</f>
        <v>250000</v>
      </c>
      <c r="L251" s="4">
        <f>AIMS.JK!F251*AIMS.JK!J251</f>
        <v>0</v>
      </c>
      <c r="M251" s="4">
        <f>AISA.JK!F251*AISA.JK!J251</f>
        <v>0</v>
      </c>
      <c r="N251" s="4">
        <f>AKKU.JK!F251*AKKU.JK!J251</f>
        <v>0</v>
      </c>
      <c r="O251" s="4">
        <f>AKPI.JK!F251*AKPI.JK!J251</f>
        <v>11078400000</v>
      </c>
      <c r="P251" s="4">
        <f>KLBF.JK!F251*KLBF.JK!J251</f>
        <v>54697912500</v>
      </c>
      <c r="Q251" s="4">
        <f>KOIN.JK!F251*KOIN.JK!J251</f>
        <v>13122500</v>
      </c>
      <c r="R251" s="4">
        <f>KONI.JK!F251*KONI.JK!J251</f>
        <v>0</v>
      </c>
      <c r="S251" s="4">
        <f>KPIG.JK!F251*KPIG.JK!J251</f>
        <v>215000</v>
      </c>
      <c r="T251" s="4">
        <f>KREN.JK!F251*KREN.JK!J251</f>
        <v>658190000</v>
      </c>
      <c r="U251" s="4">
        <f>LAMI.JK!F251*LAMI.JK!J251</f>
        <v>193000</v>
      </c>
      <c r="V251" s="4">
        <f>LAPD.JK!F251*LAPD.JK!J251</f>
        <v>0</v>
      </c>
      <c r="W251" s="4">
        <f>LCGP.JK!F251*LCGP.JK!J251</f>
        <v>0</v>
      </c>
      <c r="X251" s="4">
        <f>LION.JK!F251*LION.JK!J251</f>
        <v>0</v>
      </c>
      <c r="Y251" s="4">
        <f>LMAS.JK!F251*LMAS.JK!J251</f>
        <v>12250000</v>
      </c>
    </row>
    <row r="252" spans="1:25" x14ac:dyDescent="0.2">
      <c r="A252" s="16">
        <f>'Portfolio Selection'!A252</f>
        <v>40543</v>
      </c>
      <c r="B252" s="4">
        <f>'^JKSE'!F252*'^JKSE'!J252</f>
        <v>15813987700000</v>
      </c>
      <c r="C252" s="4">
        <f>AALI.JK!F252*AALI.JK!J252</f>
        <v>17095500000</v>
      </c>
      <c r="D252" s="4">
        <f>ABDA.JK!F252*ABDA.JK!J252</f>
        <v>23400000</v>
      </c>
      <c r="E252" s="4">
        <f>ACES.JK!F252*ACES.JK!J252</f>
        <v>1128375000</v>
      </c>
      <c r="F252" s="4">
        <f>ADES.JK!F252*ADES.JK!J252</f>
        <v>178200000</v>
      </c>
      <c r="G252" s="4">
        <f>ADHI.JK!F252*ADHI.JK!J252</f>
        <v>303940000</v>
      </c>
      <c r="H252" s="4">
        <f>ADMF.JK!F252*ADMF.JK!J252</f>
        <v>0</v>
      </c>
      <c r="I252" s="4">
        <f>ADMG.JK!F252*ADMG.JK!J252</f>
        <v>407855000</v>
      </c>
      <c r="J252" s="4">
        <f>AGRO.JK!F252*AGRO.JK!J252</f>
        <v>127848000</v>
      </c>
      <c r="K252" s="4">
        <f>AHAP.JK!F252*AHAP.JK!J252</f>
        <v>125000</v>
      </c>
      <c r="L252" s="4">
        <f>AIMS.JK!F252*AIMS.JK!J252</f>
        <v>14782500</v>
      </c>
      <c r="M252" s="4">
        <f>AISA.JK!F252*AISA.JK!J252</f>
        <v>0</v>
      </c>
      <c r="N252" s="4">
        <f>AKKU.JK!F252*AKKU.JK!J252</f>
        <v>0</v>
      </c>
      <c r="O252" s="4">
        <f>AKPI.JK!F252*AKPI.JK!J252</f>
        <v>1887360000</v>
      </c>
      <c r="P252" s="4">
        <f>KLBF.JK!F252*KLBF.JK!J252</f>
        <v>68484000000</v>
      </c>
      <c r="Q252" s="4">
        <f>KOIN.JK!F252*KOIN.JK!J252</f>
        <v>50850000</v>
      </c>
      <c r="R252" s="4">
        <f>KONI.JK!F252*KONI.JK!J252</f>
        <v>0</v>
      </c>
      <c r="S252" s="4">
        <f>KPIG.JK!F252*KPIG.JK!J252</f>
        <v>197500</v>
      </c>
      <c r="T252" s="4">
        <f>KREN.JK!F252*KREN.JK!J252</f>
        <v>204350000</v>
      </c>
      <c r="U252" s="4">
        <f>LAMI.JK!F252*LAMI.JK!J252</f>
        <v>97000</v>
      </c>
      <c r="V252" s="4">
        <f>LAPD.JK!F252*LAPD.JK!J252</f>
        <v>307500</v>
      </c>
      <c r="W252" s="4">
        <f>LCGP.JK!F252*LCGP.JK!J252</f>
        <v>0</v>
      </c>
      <c r="X252" s="4">
        <f>LION.JK!F252*LION.JK!J252</f>
        <v>0</v>
      </c>
      <c r="Y252" s="4">
        <f>LMAS.JK!F252*LMAS.JK!J252</f>
        <v>12214500</v>
      </c>
    </row>
    <row r="253" spans="1:25" x14ac:dyDescent="0.2">
      <c r="A253" s="16">
        <f>'Portfolio Selection'!A253</f>
        <v>40542</v>
      </c>
      <c r="B253" s="4">
        <f>'^JKSE'!F253*'^JKSE'!J253</f>
        <v>19665638100000</v>
      </c>
      <c r="C253" s="4">
        <f>AALI.JK!F253*AALI.JK!J253</f>
        <v>9667800000</v>
      </c>
      <c r="D253" s="4">
        <f>ABDA.JK!F253*ABDA.JK!J253</f>
        <v>0</v>
      </c>
      <c r="E253" s="4">
        <f>ACES.JK!F253*ACES.JK!J253</f>
        <v>51625000</v>
      </c>
      <c r="F253" s="4">
        <f>ADES.JK!F253*ADES.JK!J253</f>
        <v>147420000</v>
      </c>
      <c r="G253" s="4">
        <f>ADHI.JK!F253*ADHI.JK!J253</f>
        <v>1558375000</v>
      </c>
      <c r="H253" s="4">
        <f>ADMF.JK!F253*ADMF.JK!J253</f>
        <v>168000000</v>
      </c>
      <c r="I253" s="4">
        <f>ADMG.JK!F253*ADMG.JK!J253</f>
        <v>237790000</v>
      </c>
      <c r="J253" s="4">
        <f>AGRO.JK!F253*AGRO.JK!J253</f>
        <v>1048404000</v>
      </c>
      <c r="K253" s="4">
        <f>AHAP.JK!F253*AHAP.JK!J253</f>
        <v>3437500</v>
      </c>
      <c r="L253" s="4">
        <f>AIMS.JK!F253*AIMS.JK!J253</f>
        <v>0</v>
      </c>
      <c r="M253" s="4">
        <f>AISA.JK!F253*AISA.JK!J253</f>
        <v>0</v>
      </c>
      <c r="N253" s="4">
        <f>AKKU.JK!F253*AKKU.JK!J253</f>
        <v>645000</v>
      </c>
      <c r="O253" s="4">
        <f>AKPI.JK!F253*AKPI.JK!J253</f>
        <v>1608960000</v>
      </c>
      <c r="P253" s="4">
        <f>KLBF.JK!F253*KLBF.JK!J253</f>
        <v>122320250000</v>
      </c>
      <c r="Q253" s="4">
        <f>KOIN.JK!F253*KOIN.JK!J253</f>
        <v>3600000</v>
      </c>
      <c r="R253" s="4">
        <f>KONI.JK!F253*KONI.JK!J253</f>
        <v>0</v>
      </c>
      <c r="S253" s="4">
        <f>KPIG.JK!F253*KPIG.JK!J253</f>
        <v>197500</v>
      </c>
      <c r="T253" s="4">
        <f>KREN.JK!F253*KREN.JK!J253</f>
        <v>408395000</v>
      </c>
      <c r="U253" s="4">
        <f>LAMI.JK!F253*LAMI.JK!J253</f>
        <v>0</v>
      </c>
      <c r="V253" s="4">
        <f>LAPD.JK!F253*LAPD.JK!J253</f>
        <v>0</v>
      </c>
      <c r="W253" s="4">
        <f>LCGP.JK!F253*LCGP.JK!J253</f>
        <v>25000</v>
      </c>
      <c r="X253" s="4">
        <f>LION.JK!F253*LION.JK!J253</f>
        <v>0</v>
      </c>
      <c r="Y253" s="4">
        <f>LMAS.JK!F253*LMAS.JK!J253</f>
        <v>1020000</v>
      </c>
    </row>
    <row r="254" spans="1:25" x14ac:dyDescent="0.2">
      <c r="A254" s="16">
        <f>'Portfolio Selection'!A254</f>
        <v>40541</v>
      </c>
      <c r="B254" s="4">
        <f>'^JKSE'!F254*'^JKSE'!J254</f>
        <v>17608287200000</v>
      </c>
      <c r="C254" s="4">
        <f>AALI.JK!F254*AALI.JK!J254</f>
        <v>12763800000</v>
      </c>
      <c r="D254" s="4">
        <f>ABDA.JK!F254*ABDA.JK!J254</f>
        <v>15600000</v>
      </c>
      <c r="E254" s="4">
        <f>ACES.JK!F254*ACES.JK!J254</f>
        <v>0</v>
      </c>
      <c r="F254" s="4">
        <f>ADES.JK!F254*ADES.JK!J254</f>
        <v>105135000</v>
      </c>
      <c r="G254" s="4">
        <f>ADHI.JK!F254*ADHI.JK!J254</f>
        <v>2097550000</v>
      </c>
      <c r="H254" s="4">
        <f>ADMF.JK!F254*ADMF.JK!J254</f>
        <v>78000000</v>
      </c>
      <c r="I254" s="4">
        <f>ADMG.JK!F254*ADMG.JK!J254</f>
        <v>497970000</v>
      </c>
      <c r="J254" s="4">
        <f>AGRO.JK!F254*AGRO.JK!J254</f>
        <v>1791576000</v>
      </c>
      <c r="K254" s="4">
        <f>AHAP.JK!F254*AHAP.JK!J254</f>
        <v>0</v>
      </c>
      <c r="L254" s="4">
        <f>AIMS.JK!F254*AIMS.JK!J254</f>
        <v>816000</v>
      </c>
      <c r="M254" s="4">
        <f>AISA.JK!F254*AISA.JK!J254</f>
        <v>304150000</v>
      </c>
      <c r="N254" s="4">
        <f>AKKU.JK!F254*AKKU.JK!J254</f>
        <v>500000</v>
      </c>
      <c r="O254" s="4">
        <f>AKPI.JK!F254*AKPI.JK!J254</f>
        <v>2193600000</v>
      </c>
      <c r="P254" s="4">
        <f>KLBF.JK!F254*KLBF.JK!J254</f>
        <v>43076800000</v>
      </c>
      <c r="Q254" s="4">
        <f>KOIN.JK!F254*KOIN.JK!J254</f>
        <v>27029000</v>
      </c>
      <c r="R254" s="4">
        <f>KONI.JK!F254*KONI.JK!J254</f>
        <v>0</v>
      </c>
      <c r="S254" s="4">
        <f>KPIG.JK!F254*KPIG.JK!J254</f>
        <v>0</v>
      </c>
      <c r="T254" s="4">
        <f>KREN.JK!F254*KREN.JK!J254</f>
        <v>414700000</v>
      </c>
      <c r="U254" s="4">
        <f>LAMI.JK!F254*LAMI.JK!J254</f>
        <v>0</v>
      </c>
      <c r="V254" s="4">
        <f>LAPD.JK!F254*LAPD.JK!J254</f>
        <v>4000000</v>
      </c>
      <c r="W254" s="4">
        <f>LCGP.JK!F254*LCGP.JK!J254</f>
        <v>0</v>
      </c>
      <c r="X254" s="4">
        <f>LION.JK!F254*LION.JK!J254</f>
        <v>0</v>
      </c>
      <c r="Y254" s="4">
        <f>LMAS.JK!F254*LMAS.JK!J254</f>
        <v>525000</v>
      </c>
    </row>
    <row r="255" spans="1:25" x14ac:dyDescent="0.2">
      <c r="A255" s="16">
        <f>'Portfolio Selection'!A255</f>
        <v>40540</v>
      </c>
      <c r="B255" s="4">
        <f>'^JKSE'!F255*'^JKSE'!J255</f>
        <v>11309369100000</v>
      </c>
      <c r="C255" s="4">
        <f>AALI.JK!F255*AALI.JK!J255</f>
        <v>16850000000</v>
      </c>
      <c r="D255" s="4">
        <f>ABDA.JK!F255*ABDA.JK!J255</f>
        <v>0</v>
      </c>
      <c r="E255" s="4">
        <f>ACES.JK!F255*ACES.JK!J255</f>
        <v>57750000</v>
      </c>
      <c r="F255" s="4">
        <f>ADES.JK!F255*ADES.JK!J255</f>
        <v>77190000</v>
      </c>
      <c r="G255" s="4">
        <f>ADHI.JK!F255*ADHI.JK!J255</f>
        <v>3277120000</v>
      </c>
      <c r="H255" s="4">
        <f>ADMF.JK!F255*ADMF.JK!J255</f>
        <v>102000000</v>
      </c>
      <c r="I255" s="4">
        <f>ADMG.JK!F255*ADMG.JK!J255</f>
        <v>2665410000</v>
      </c>
      <c r="J255" s="4">
        <f>AGRO.JK!F255*AGRO.JK!J255</f>
        <v>311636000</v>
      </c>
      <c r="K255" s="4">
        <f>AHAP.JK!F255*AHAP.JK!J255</f>
        <v>1187500</v>
      </c>
      <c r="L255" s="4">
        <f>AIMS.JK!F255*AIMS.JK!J255</f>
        <v>0</v>
      </c>
      <c r="M255" s="4">
        <f>AISA.JK!F255*AISA.JK!J255</f>
        <v>0</v>
      </c>
      <c r="N255" s="4">
        <f>AKKU.JK!F255*AKKU.JK!J255</f>
        <v>252500</v>
      </c>
      <c r="O255" s="4">
        <f>AKPI.JK!F255*AKPI.JK!J255</f>
        <v>2575680000</v>
      </c>
      <c r="P255" s="4">
        <f>KLBF.JK!F255*KLBF.JK!J255</f>
        <v>35401562500</v>
      </c>
      <c r="Q255" s="4">
        <f>KOIN.JK!F255*KOIN.JK!J255</f>
        <v>66415000</v>
      </c>
      <c r="R255" s="4">
        <f>KONI.JK!F255*KONI.JK!J255</f>
        <v>0</v>
      </c>
      <c r="S255" s="4">
        <f>KPIG.JK!F255*KPIG.JK!J255</f>
        <v>3240000</v>
      </c>
      <c r="T255" s="4">
        <f>KREN.JK!F255*KREN.JK!J255</f>
        <v>527100000</v>
      </c>
      <c r="U255" s="4">
        <f>LAMI.JK!F255*LAMI.JK!J255</f>
        <v>0</v>
      </c>
      <c r="V255" s="4">
        <f>LAPD.JK!F255*LAPD.JK!J255</f>
        <v>0</v>
      </c>
      <c r="W255" s="4">
        <f>LCGP.JK!F255*LCGP.JK!J255</f>
        <v>0</v>
      </c>
      <c r="X255" s="4">
        <f>LION.JK!F255*LION.JK!J255</f>
        <v>0</v>
      </c>
      <c r="Y255" s="4">
        <f>LMAS.JK!F255*LMAS.JK!J255</f>
        <v>41475000</v>
      </c>
    </row>
    <row r="256" spans="1:25" x14ac:dyDescent="0.2">
      <c r="A256" s="16">
        <f>'Portfolio Selection'!A256</f>
        <v>40539</v>
      </c>
      <c r="B256" s="4">
        <f>'^JKSE'!F256*'^JKSE'!J256</f>
        <v>11890885600000</v>
      </c>
      <c r="C256" s="4">
        <f>AALI.JK!F256*AALI.JK!J256</f>
        <v>8349600000</v>
      </c>
      <c r="D256" s="4">
        <f>ABDA.JK!F256*ABDA.JK!J256</f>
        <v>0</v>
      </c>
      <c r="E256" s="4">
        <f>ACES.JK!F256*ACES.JK!J256</f>
        <v>34450000</v>
      </c>
      <c r="F256" s="4">
        <f>ADES.JK!F256*ADES.JK!J256</f>
        <v>481950000</v>
      </c>
      <c r="G256" s="4">
        <f>ADHI.JK!F256*ADHI.JK!J256</f>
        <v>1544400000</v>
      </c>
      <c r="H256" s="4">
        <f>ADMF.JK!F256*ADMF.JK!J256</f>
        <v>69900000</v>
      </c>
      <c r="I256" s="4">
        <f>ADMG.JK!F256*ADMG.JK!J256</f>
        <v>238140000</v>
      </c>
      <c r="J256" s="4">
        <f>AGRO.JK!F256*AGRO.JK!J256</f>
        <v>184380000</v>
      </c>
      <c r="K256" s="4">
        <f>AHAP.JK!F256*AHAP.JK!J256</f>
        <v>0</v>
      </c>
      <c r="L256" s="4">
        <f>AIMS.JK!F256*AIMS.JK!J256</f>
        <v>0</v>
      </c>
      <c r="M256" s="4">
        <f>AISA.JK!F256*AISA.JK!J256</f>
        <v>780000</v>
      </c>
      <c r="N256" s="4">
        <f>AKKU.JK!F256*AKKU.JK!J256</f>
        <v>252500</v>
      </c>
      <c r="O256" s="4">
        <f>AKPI.JK!F256*AKPI.JK!J256</f>
        <v>1848000000</v>
      </c>
      <c r="P256" s="4">
        <f>KLBF.JK!F256*KLBF.JK!J256</f>
        <v>132098437500</v>
      </c>
      <c r="Q256" s="4">
        <f>KOIN.JK!F256*KOIN.JK!J256</f>
        <v>24300000</v>
      </c>
      <c r="R256" s="4">
        <f>KONI.JK!F256*KONI.JK!J256</f>
        <v>0</v>
      </c>
      <c r="S256" s="4">
        <f>KPIG.JK!F256*KPIG.JK!J256</f>
        <v>15330000</v>
      </c>
      <c r="T256" s="4">
        <f>KREN.JK!F256*KREN.JK!J256</f>
        <v>434225000</v>
      </c>
      <c r="U256" s="4">
        <f>LAMI.JK!F256*LAMI.JK!J256</f>
        <v>0</v>
      </c>
      <c r="V256" s="4">
        <f>LAPD.JK!F256*LAPD.JK!J256</f>
        <v>0</v>
      </c>
      <c r="W256" s="4">
        <f>LCGP.JK!F256*LCGP.JK!J256</f>
        <v>0</v>
      </c>
      <c r="X256" s="4">
        <f>LION.JK!F256*LION.JK!J256</f>
        <v>0</v>
      </c>
      <c r="Y256" s="4">
        <f>LMAS.JK!F256*LMAS.JK!J256</f>
        <v>72900000</v>
      </c>
    </row>
    <row r="257" spans="1:25" x14ac:dyDescent="0.2">
      <c r="A257" s="16">
        <f>'Portfolio Selection'!A257</f>
        <v>40536</v>
      </c>
      <c r="B257" s="4">
        <f>'^JKSE'!F257*'^JKSE'!J257</f>
        <v>13362661000000</v>
      </c>
      <c r="C257" s="4">
        <f>AALI.JK!F257*AALI.JK!J257</f>
        <v>10580075000</v>
      </c>
      <c r="D257" s="4">
        <f>ABDA.JK!F257*ABDA.JK!J257</f>
        <v>0</v>
      </c>
      <c r="E257" s="4">
        <f>ACES.JK!F257*ACES.JK!J257</f>
        <v>161650000</v>
      </c>
      <c r="F257" s="4">
        <f>ADES.JK!F257*ADES.JK!J257</f>
        <v>58100000</v>
      </c>
      <c r="G257" s="4">
        <f>ADHI.JK!F257*ADHI.JK!J257</f>
        <v>1049200000</v>
      </c>
      <c r="H257" s="4">
        <f>ADMF.JK!F257*ADMF.JK!J257</f>
        <v>42000000</v>
      </c>
      <c r="I257" s="4">
        <f>ADMG.JK!F257*ADMG.JK!J257</f>
        <v>255310000</v>
      </c>
      <c r="J257" s="4">
        <f>AGRO.JK!F257*AGRO.JK!J257</f>
        <v>55347500</v>
      </c>
      <c r="K257" s="4">
        <f>AHAP.JK!F257*AHAP.JK!J257</f>
        <v>8340000</v>
      </c>
      <c r="L257" s="4">
        <f>AIMS.JK!F257*AIMS.JK!J257</f>
        <v>0</v>
      </c>
      <c r="M257" s="4">
        <f>AISA.JK!F257*AISA.JK!J257</f>
        <v>200800000</v>
      </c>
      <c r="N257" s="4">
        <f>AKKU.JK!F257*AKKU.JK!J257</f>
        <v>0</v>
      </c>
      <c r="O257" s="4">
        <f>AKPI.JK!F257*AKPI.JK!J257</f>
        <v>1454400000</v>
      </c>
      <c r="P257" s="4">
        <f>KLBF.JK!F257*KLBF.JK!J257</f>
        <v>18652725000</v>
      </c>
      <c r="Q257" s="4">
        <f>KOIN.JK!F257*KOIN.JK!J257</f>
        <v>13500000</v>
      </c>
      <c r="R257" s="4">
        <f>KONI.JK!F257*KONI.JK!J257</f>
        <v>0</v>
      </c>
      <c r="S257" s="4">
        <f>KPIG.JK!F257*KPIG.JK!J257</f>
        <v>0</v>
      </c>
      <c r="T257" s="4">
        <f>KREN.JK!F257*KREN.JK!J257</f>
        <v>280800000</v>
      </c>
      <c r="U257" s="4">
        <f>LAMI.JK!F257*LAMI.JK!J257</f>
        <v>0</v>
      </c>
      <c r="V257" s="4">
        <f>LAPD.JK!F257*LAPD.JK!J257</f>
        <v>0</v>
      </c>
      <c r="W257" s="4">
        <f>LCGP.JK!F257*LCGP.JK!J257</f>
        <v>25000</v>
      </c>
      <c r="X257" s="4">
        <f>LION.JK!F257*LION.JK!J257</f>
        <v>0</v>
      </c>
      <c r="Y257" s="4">
        <f>LMAS.JK!F257*LMAS.JK!J257</f>
        <v>63750000</v>
      </c>
    </row>
    <row r="258" spans="1:25" x14ac:dyDescent="0.2">
      <c r="A258" s="16">
        <f>'Portfolio Selection'!A258</f>
        <v>40535</v>
      </c>
      <c r="B258" s="4">
        <f>'^JKSE'!F258*'^JKSE'!J258</f>
        <v>11701357200000</v>
      </c>
      <c r="C258" s="4">
        <f>AALI.JK!F258*AALI.JK!J258</f>
        <v>14293450000</v>
      </c>
      <c r="D258" s="4">
        <f>ABDA.JK!F258*ABDA.JK!J258</f>
        <v>0</v>
      </c>
      <c r="E258" s="4">
        <f>ACES.JK!F258*ACES.JK!J258</f>
        <v>5300000</v>
      </c>
      <c r="F258" s="4">
        <f>ADES.JK!F258*ADES.JK!J258</f>
        <v>276390000</v>
      </c>
      <c r="G258" s="4">
        <f>ADHI.JK!F258*ADHI.JK!J258</f>
        <v>3888920000</v>
      </c>
      <c r="H258" s="4">
        <f>ADMF.JK!F258*ADMF.JK!J258</f>
        <v>1398000000</v>
      </c>
      <c r="I258" s="4">
        <f>ADMG.JK!F258*ADMG.JK!J258</f>
        <v>375540000</v>
      </c>
      <c r="J258" s="4">
        <f>AGRO.JK!F258*AGRO.JK!J258</f>
        <v>135369000</v>
      </c>
      <c r="K258" s="4">
        <f>AHAP.JK!F258*AHAP.JK!J258</f>
        <v>0</v>
      </c>
      <c r="L258" s="4">
        <f>AIMS.JK!F258*AIMS.JK!J258</f>
        <v>0</v>
      </c>
      <c r="M258" s="4">
        <f>AISA.JK!F258*AISA.JK!J258</f>
        <v>0</v>
      </c>
      <c r="N258" s="4">
        <f>AKKU.JK!F258*AKKU.JK!J258</f>
        <v>0</v>
      </c>
      <c r="O258" s="4">
        <f>AKPI.JK!F258*AKPI.JK!J258</f>
        <v>1652160000</v>
      </c>
      <c r="P258" s="4">
        <f>KLBF.JK!F258*KLBF.JK!J258</f>
        <v>84287700000</v>
      </c>
      <c r="Q258" s="4">
        <f>KOIN.JK!F258*KOIN.JK!J258</f>
        <v>105030000</v>
      </c>
      <c r="R258" s="4">
        <f>KONI.JK!F258*KONI.JK!J258</f>
        <v>0</v>
      </c>
      <c r="S258" s="4">
        <f>KPIG.JK!F258*KPIG.JK!J258</f>
        <v>0</v>
      </c>
      <c r="T258" s="4">
        <f>KREN.JK!F258*KREN.JK!J258</f>
        <v>358540000</v>
      </c>
      <c r="U258" s="4">
        <f>LAMI.JK!F258*LAMI.JK!J258</f>
        <v>0</v>
      </c>
      <c r="V258" s="4">
        <f>LAPD.JK!F258*LAPD.JK!J258</f>
        <v>0</v>
      </c>
      <c r="W258" s="4">
        <f>LCGP.JK!F258*LCGP.JK!J258</f>
        <v>0</v>
      </c>
      <c r="X258" s="4">
        <f>LION.JK!F258*LION.JK!J258</f>
        <v>0</v>
      </c>
      <c r="Y258" s="4">
        <f>LMAS.JK!F258*LMAS.JK!J258</f>
        <v>44395500</v>
      </c>
    </row>
    <row r="259" spans="1:25" x14ac:dyDescent="0.2">
      <c r="A259" s="16">
        <f>'Portfolio Selection'!A259</f>
        <v>40534</v>
      </c>
      <c r="B259" s="4">
        <f>'^JKSE'!F259*'^JKSE'!J259</f>
        <v>13287895600000</v>
      </c>
      <c r="C259" s="4">
        <f>AALI.JK!F259*AALI.JK!J259</f>
        <v>18117000000</v>
      </c>
      <c r="D259" s="4">
        <f>ABDA.JK!F259*ABDA.JK!J259</f>
        <v>0</v>
      </c>
      <c r="E259" s="4">
        <f>ACES.JK!F259*ACES.JK!J259</f>
        <v>59625000</v>
      </c>
      <c r="F259" s="4">
        <f>ADES.JK!F259*ADES.JK!J259</f>
        <v>6680000</v>
      </c>
      <c r="G259" s="4">
        <f>ADHI.JK!F259*ADHI.JK!J259</f>
        <v>3628340000</v>
      </c>
      <c r="H259" s="4">
        <f>ADMF.JK!F259*ADMF.JK!J259</f>
        <v>2208000000</v>
      </c>
      <c r="I259" s="4">
        <f>ADMG.JK!F259*ADMG.JK!J259</f>
        <v>420412500</v>
      </c>
      <c r="J259" s="4">
        <f>AGRO.JK!F259*AGRO.JK!J259</f>
        <v>91598000</v>
      </c>
      <c r="K259" s="4">
        <f>AHAP.JK!F259*AHAP.JK!J259</f>
        <v>0</v>
      </c>
      <c r="L259" s="4">
        <f>AIMS.JK!F259*AIMS.JK!J259</f>
        <v>0</v>
      </c>
      <c r="M259" s="4">
        <f>AISA.JK!F259*AISA.JK!J259</f>
        <v>0</v>
      </c>
      <c r="N259" s="4">
        <f>AKKU.JK!F259*AKKU.JK!J259</f>
        <v>0</v>
      </c>
      <c r="O259" s="4">
        <f>AKPI.JK!F259*AKPI.JK!J259</f>
        <v>1325280000</v>
      </c>
      <c r="P259" s="4">
        <f>KLBF.JK!F259*KLBF.JK!J259</f>
        <v>139059200000</v>
      </c>
      <c r="Q259" s="4">
        <f>KOIN.JK!F259*KOIN.JK!J259</f>
        <v>159100000</v>
      </c>
      <c r="R259" s="4">
        <f>KONI.JK!F259*KONI.JK!J259</f>
        <v>0</v>
      </c>
      <c r="S259" s="4">
        <f>KPIG.JK!F259*KPIG.JK!J259</f>
        <v>0</v>
      </c>
      <c r="T259" s="4">
        <f>KREN.JK!F259*KREN.JK!J259</f>
        <v>394055000</v>
      </c>
      <c r="U259" s="4">
        <f>LAMI.JK!F259*LAMI.JK!J259</f>
        <v>1275000</v>
      </c>
      <c r="V259" s="4">
        <f>LAPD.JK!F259*LAPD.JK!J259</f>
        <v>0</v>
      </c>
      <c r="W259" s="4">
        <f>LCGP.JK!F259*LCGP.JK!J259</f>
        <v>1625000</v>
      </c>
      <c r="X259" s="4">
        <f>LION.JK!F259*LION.JK!J259</f>
        <v>0</v>
      </c>
      <c r="Y259" s="4">
        <f>LMAS.JK!F259*LMAS.JK!J259</f>
        <v>35800000</v>
      </c>
    </row>
    <row r="260" spans="1:25" x14ac:dyDescent="0.2">
      <c r="A260" s="16">
        <f>'Portfolio Selection'!A260</f>
        <v>40533</v>
      </c>
      <c r="B260" s="4">
        <f>'^JKSE'!F260*'^JKSE'!J260</f>
        <v>12258206500000</v>
      </c>
      <c r="C260" s="4">
        <f>AALI.JK!F260*AALI.JK!J260</f>
        <v>33696600000</v>
      </c>
      <c r="D260" s="4">
        <f>ABDA.JK!F260*ABDA.JK!J260</f>
        <v>0</v>
      </c>
      <c r="E260" s="4">
        <f>ACES.JK!F260*ACES.JK!J260</f>
        <v>208687500</v>
      </c>
      <c r="F260" s="4">
        <f>ADES.JK!F260*ADES.JK!J260</f>
        <v>54080000</v>
      </c>
      <c r="G260" s="4">
        <f>ADHI.JK!F260*ADHI.JK!J260</f>
        <v>1751965000</v>
      </c>
      <c r="H260" s="4">
        <f>ADMF.JK!F260*ADMF.JK!J260</f>
        <v>1366875000</v>
      </c>
      <c r="I260" s="4">
        <f>ADMG.JK!F260*ADMG.JK!J260</f>
        <v>404887500</v>
      </c>
      <c r="J260" s="4">
        <f>AGRO.JK!F260*AGRO.JK!J260</f>
        <v>97750000</v>
      </c>
      <c r="K260" s="4">
        <f>AHAP.JK!F260*AHAP.JK!J260</f>
        <v>0</v>
      </c>
      <c r="L260" s="4">
        <f>AIMS.JK!F260*AIMS.JK!J260</f>
        <v>13065000</v>
      </c>
      <c r="M260" s="4">
        <f>AISA.JK!F260*AISA.JK!J260</f>
        <v>0</v>
      </c>
      <c r="N260" s="4">
        <f>AKKU.JK!F260*AKKU.JK!J260</f>
        <v>0</v>
      </c>
      <c r="O260" s="4">
        <f>AKPI.JK!F260*AKPI.JK!J260</f>
        <v>358560000</v>
      </c>
      <c r="P260" s="4">
        <f>KLBF.JK!F260*KLBF.JK!J260</f>
        <v>95272950000</v>
      </c>
      <c r="Q260" s="4">
        <f>KOIN.JK!F260*KOIN.JK!J260</f>
        <v>39804000</v>
      </c>
      <c r="R260" s="4">
        <f>KONI.JK!F260*KONI.JK!J260</f>
        <v>0</v>
      </c>
      <c r="S260" s="4">
        <f>KPIG.JK!F260*KPIG.JK!J260</f>
        <v>5925000</v>
      </c>
      <c r="T260" s="4">
        <f>KREN.JK!F260*KREN.JK!J260</f>
        <v>425855000</v>
      </c>
      <c r="U260" s="4">
        <f>LAMI.JK!F260*LAMI.JK!J260</f>
        <v>0</v>
      </c>
      <c r="V260" s="4">
        <f>LAPD.JK!F260*LAPD.JK!J260</f>
        <v>0</v>
      </c>
      <c r="W260" s="4">
        <f>LCGP.JK!F260*LCGP.JK!J260</f>
        <v>0</v>
      </c>
      <c r="X260" s="4">
        <f>LION.JK!F260*LION.JK!J260</f>
        <v>0</v>
      </c>
      <c r="Y260" s="4">
        <f>LMAS.JK!F260*LMAS.JK!J260</f>
        <v>20400000</v>
      </c>
    </row>
    <row r="261" spans="1:25" x14ac:dyDescent="0.2">
      <c r="A261" s="16">
        <f>'Portfolio Selection'!A261</f>
        <v>40532</v>
      </c>
      <c r="B261" s="4">
        <f>'^JKSE'!F261*'^JKSE'!J261</f>
        <v>15024690100000</v>
      </c>
      <c r="C261" s="4">
        <f>AALI.JK!F261*AALI.JK!J261</f>
        <v>9471825000</v>
      </c>
      <c r="D261" s="4">
        <f>ABDA.JK!F261*ABDA.JK!J261</f>
        <v>0</v>
      </c>
      <c r="E261" s="4">
        <f>ACES.JK!F261*ACES.JK!J261</f>
        <v>25175000</v>
      </c>
      <c r="F261" s="4">
        <f>ADES.JK!F261*ADES.JK!J261</f>
        <v>50400000</v>
      </c>
      <c r="G261" s="4">
        <f>ADHI.JK!F261*ADHI.JK!J261</f>
        <v>3293820000</v>
      </c>
      <c r="H261" s="4">
        <f>ADMF.JK!F261*ADMF.JK!J261</f>
        <v>376650000</v>
      </c>
      <c r="I261" s="4">
        <f>ADMG.JK!F261*ADMG.JK!J261</f>
        <v>442635000</v>
      </c>
      <c r="J261" s="4">
        <f>AGRO.JK!F261*AGRO.JK!J261</f>
        <v>72210000</v>
      </c>
      <c r="K261" s="4">
        <f>AHAP.JK!F261*AHAP.JK!J261</f>
        <v>0</v>
      </c>
      <c r="L261" s="4">
        <f>AIMS.JK!F261*AIMS.JK!J261</f>
        <v>0</v>
      </c>
      <c r="M261" s="4">
        <f>AISA.JK!F261*AISA.JK!J261</f>
        <v>0</v>
      </c>
      <c r="N261" s="4">
        <f>AKKU.JK!F261*AKKU.JK!J261</f>
        <v>0</v>
      </c>
      <c r="O261" s="4">
        <f>AKPI.JK!F261*AKPI.JK!J261</f>
        <v>1026720000</v>
      </c>
      <c r="P261" s="4">
        <f>KLBF.JK!F261*KLBF.JK!J261</f>
        <v>172278125000</v>
      </c>
      <c r="Q261" s="4">
        <f>KOIN.JK!F261*KOIN.JK!J261</f>
        <v>0</v>
      </c>
      <c r="R261" s="4">
        <f>KONI.JK!F261*KONI.JK!J261</f>
        <v>0</v>
      </c>
      <c r="S261" s="4">
        <f>KPIG.JK!F261*KPIG.JK!J261</f>
        <v>180000</v>
      </c>
      <c r="T261" s="4">
        <f>KREN.JK!F261*KREN.JK!J261</f>
        <v>476340000</v>
      </c>
      <c r="U261" s="4">
        <f>LAMI.JK!F261*LAMI.JK!J261</f>
        <v>31057500</v>
      </c>
      <c r="V261" s="4">
        <f>LAPD.JK!F261*LAPD.JK!J261</f>
        <v>0</v>
      </c>
      <c r="W261" s="4">
        <f>LCGP.JK!F261*LCGP.JK!J261</f>
        <v>75000</v>
      </c>
      <c r="X261" s="4">
        <f>LION.JK!F261*LION.JK!J261</f>
        <v>0</v>
      </c>
      <c r="Y261" s="4">
        <f>LMAS.JK!F261*LMAS.JK!J261</f>
        <v>11000000</v>
      </c>
    </row>
    <row r="262" spans="1:25" x14ac:dyDescent="0.2">
      <c r="A262" s="16">
        <f>'Portfolio Selection'!A262</f>
        <v>40529</v>
      </c>
      <c r="B262" s="4">
        <f>'^JKSE'!F262*'^JKSE'!J262</f>
        <v>9312056000000</v>
      </c>
      <c r="C262" s="4">
        <f>AALI.JK!F262*AALI.JK!J262</f>
        <v>37468200000</v>
      </c>
      <c r="D262" s="4">
        <f>ABDA.JK!F262*ABDA.JK!J262</f>
        <v>0</v>
      </c>
      <c r="E262" s="4">
        <f>ACES.JK!F262*ACES.JK!J262</f>
        <v>0</v>
      </c>
      <c r="F262" s="4">
        <f>ADES.JK!F262*ADES.JK!J262</f>
        <v>345420000</v>
      </c>
      <c r="G262" s="4">
        <f>ADHI.JK!F262*ADHI.JK!J262</f>
        <v>1989260000</v>
      </c>
      <c r="H262" s="4">
        <f>ADMF.JK!F262*ADMF.JK!J262</f>
        <v>73200000</v>
      </c>
      <c r="I262" s="4">
        <f>ADMG.JK!F262*ADMG.JK!J262</f>
        <v>137122500</v>
      </c>
      <c r="J262" s="4">
        <f>AGRO.JK!F262*AGRO.JK!J262</f>
        <v>39672000</v>
      </c>
      <c r="K262" s="4">
        <f>AHAP.JK!F262*AHAP.JK!J262</f>
        <v>0</v>
      </c>
      <c r="L262" s="4">
        <f>AIMS.JK!F262*AIMS.JK!J262</f>
        <v>0</v>
      </c>
      <c r="M262" s="4">
        <f>AISA.JK!F262*AISA.JK!J262</f>
        <v>0</v>
      </c>
      <c r="N262" s="4">
        <f>AKKU.JK!F262*AKKU.JK!J262</f>
        <v>0</v>
      </c>
      <c r="O262" s="4">
        <f>AKPI.JK!F262*AKPI.JK!J262</f>
        <v>1116960000</v>
      </c>
      <c r="P262" s="4">
        <f>KLBF.JK!F262*KLBF.JK!J262</f>
        <v>51907487500</v>
      </c>
      <c r="Q262" s="4">
        <f>KOIN.JK!F262*KOIN.JK!J262</f>
        <v>7347000</v>
      </c>
      <c r="R262" s="4">
        <f>KONI.JK!F262*KONI.JK!J262</f>
        <v>0</v>
      </c>
      <c r="S262" s="4">
        <f>KPIG.JK!F262*KPIG.JK!J262</f>
        <v>3250000</v>
      </c>
      <c r="T262" s="4">
        <f>KREN.JK!F262*KREN.JK!J262</f>
        <v>357240000</v>
      </c>
      <c r="U262" s="4">
        <f>LAMI.JK!F262*LAMI.JK!J262</f>
        <v>4202500</v>
      </c>
      <c r="V262" s="4">
        <f>LAPD.JK!F262*LAPD.JK!J262</f>
        <v>1620000</v>
      </c>
      <c r="W262" s="4">
        <f>LCGP.JK!F262*LCGP.JK!J262</f>
        <v>0</v>
      </c>
      <c r="X262" s="4">
        <f>LION.JK!F262*LION.JK!J262</f>
        <v>0</v>
      </c>
      <c r="Y262" s="4">
        <f>LMAS.JK!F262*LMAS.JK!J262</f>
        <v>19125000</v>
      </c>
    </row>
    <row r="263" spans="1:25" x14ac:dyDescent="0.2">
      <c r="A263" s="16">
        <f>'Portfolio Selection'!A263</f>
        <v>40528</v>
      </c>
      <c r="B263" s="4">
        <f>'^JKSE'!F263*'^JKSE'!J263</f>
        <v>12001046400000</v>
      </c>
      <c r="C263" s="4">
        <f>AALI.JK!F263*AALI.JK!J263</f>
        <v>45466525000</v>
      </c>
      <c r="D263" s="4">
        <f>ABDA.JK!F263*ABDA.JK!J263</f>
        <v>0</v>
      </c>
      <c r="E263" s="4">
        <f>ACES.JK!F263*ACES.JK!J263</f>
        <v>2650000</v>
      </c>
      <c r="F263" s="4">
        <f>ADES.JK!F263*ADES.JK!J263</f>
        <v>344565000</v>
      </c>
      <c r="G263" s="4">
        <f>ADHI.JK!F263*ADHI.JK!J263</f>
        <v>1069200000</v>
      </c>
      <c r="H263" s="4">
        <f>ADMF.JK!F263*ADMF.JK!J263</f>
        <v>12250000</v>
      </c>
      <c r="I263" s="4">
        <f>ADMG.JK!F263*ADMG.JK!J263</f>
        <v>93380000</v>
      </c>
      <c r="J263" s="4">
        <f>AGRO.JK!F263*AGRO.JK!J263</f>
        <v>34562500</v>
      </c>
      <c r="K263" s="4">
        <f>AHAP.JK!F263*AHAP.JK!J263</f>
        <v>162000</v>
      </c>
      <c r="L263" s="4">
        <f>AIMS.JK!F263*AIMS.JK!J263</f>
        <v>0</v>
      </c>
      <c r="M263" s="4">
        <f>AISA.JK!F263*AISA.JK!J263</f>
        <v>790000</v>
      </c>
      <c r="N263" s="4">
        <f>AKKU.JK!F263*AKKU.JK!J263</f>
        <v>0</v>
      </c>
      <c r="O263" s="4">
        <f>AKPI.JK!F263*AKPI.JK!J263</f>
        <v>829125000</v>
      </c>
      <c r="P263" s="4">
        <f>KLBF.JK!F263*KLBF.JK!J263</f>
        <v>95941900000</v>
      </c>
      <c r="Q263" s="4">
        <f>KOIN.JK!F263*KOIN.JK!J263</f>
        <v>90000</v>
      </c>
      <c r="R263" s="4">
        <f>KONI.JK!F263*KONI.JK!J263</f>
        <v>0</v>
      </c>
      <c r="S263" s="4">
        <f>KPIG.JK!F263*KPIG.JK!J263</f>
        <v>7200000</v>
      </c>
      <c r="T263" s="4">
        <f>KREN.JK!F263*KREN.JK!J263</f>
        <v>336345000</v>
      </c>
      <c r="U263" s="4">
        <f>LAMI.JK!F263*LAMI.JK!J263</f>
        <v>15272500</v>
      </c>
      <c r="V263" s="4">
        <f>LAPD.JK!F263*LAPD.JK!J263</f>
        <v>0</v>
      </c>
      <c r="W263" s="4">
        <f>LCGP.JK!F263*LCGP.JK!J263</f>
        <v>0</v>
      </c>
      <c r="X263" s="4">
        <f>LION.JK!F263*LION.JK!J263</f>
        <v>0</v>
      </c>
      <c r="Y263" s="4">
        <f>LMAS.JK!F263*LMAS.JK!J263</f>
        <v>1045500</v>
      </c>
    </row>
    <row r="264" spans="1:25" x14ac:dyDescent="0.2">
      <c r="A264" s="16">
        <f>'Portfolio Selection'!A264</f>
        <v>40527</v>
      </c>
      <c r="B264" s="4">
        <f>'^JKSE'!F264*'^JKSE'!J264</f>
        <v>7938532700000</v>
      </c>
      <c r="C264" s="4">
        <f>AALI.JK!F264*AALI.JK!J264</f>
        <v>22573500000</v>
      </c>
      <c r="D264" s="4">
        <f>ABDA.JK!F264*ABDA.JK!J264</f>
        <v>0</v>
      </c>
      <c r="E264" s="4">
        <f>ACES.JK!F264*ACES.JK!J264</f>
        <v>0</v>
      </c>
      <c r="F264" s="4">
        <f>ADES.JK!F264*ADES.JK!J264</f>
        <v>619200000</v>
      </c>
      <c r="G264" s="4">
        <f>ADHI.JK!F264*ADHI.JK!J264</f>
        <v>1712580000</v>
      </c>
      <c r="H264" s="4">
        <f>ADMF.JK!F264*ADMF.JK!J264</f>
        <v>5875000</v>
      </c>
      <c r="I264" s="4">
        <f>ADMG.JK!F264*ADMG.JK!J264</f>
        <v>97405000</v>
      </c>
      <c r="J264" s="4">
        <f>AGRO.JK!F264*AGRO.JK!J264</f>
        <v>71689500</v>
      </c>
      <c r="K264" s="4">
        <f>AHAP.JK!F264*AHAP.JK!J264</f>
        <v>8872500</v>
      </c>
      <c r="L264" s="4">
        <f>AIMS.JK!F264*AIMS.JK!J264</f>
        <v>0</v>
      </c>
      <c r="M264" s="4">
        <f>AISA.JK!F264*AISA.JK!J264</f>
        <v>79790000</v>
      </c>
      <c r="N264" s="4">
        <f>AKKU.JK!F264*AKKU.JK!J264</f>
        <v>0</v>
      </c>
      <c r="O264" s="4">
        <f>AKPI.JK!F264*AKPI.JK!J264</f>
        <v>739530000</v>
      </c>
      <c r="P264" s="4">
        <f>KLBF.JK!F264*KLBF.JK!J264</f>
        <v>131916300000</v>
      </c>
      <c r="Q264" s="4">
        <f>KOIN.JK!F264*KOIN.JK!J264</f>
        <v>0</v>
      </c>
      <c r="R264" s="4">
        <f>KONI.JK!F264*KONI.JK!J264</f>
        <v>0</v>
      </c>
      <c r="S264" s="4">
        <f>KPIG.JK!F264*KPIG.JK!J264</f>
        <v>9180000</v>
      </c>
      <c r="T264" s="4">
        <f>KREN.JK!F264*KREN.JK!J264</f>
        <v>286365000</v>
      </c>
      <c r="U264" s="4">
        <f>LAMI.JK!F264*LAMI.JK!J264</f>
        <v>1435000</v>
      </c>
      <c r="V264" s="4">
        <f>LAPD.JK!F264*LAPD.JK!J264</f>
        <v>0</v>
      </c>
      <c r="W264" s="4">
        <f>LCGP.JK!F264*LCGP.JK!J264</f>
        <v>0</v>
      </c>
      <c r="X264" s="4">
        <f>LION.JK!F264*LION.JK!J264</f>
        <v>0</v>
      </c>
      <c r="Y264" s="4">
        <f>LMAS.JK!F264*LMAS.JK!J264</f>
        <v>0</v>
      </c>
    </row>
    <row r="265" spans="1:25" x14ac:dyDescent="0.2">
      <c r="A265" s="16">
        <f>'Portfolio Selection'!A265</f>
        <v>40526</v>
      </c>
      <c r="B265" s="4">
        <f>'^JKSE'!F265*'^JKSE'!J265</f>
        <v>11917634100000</v>
      </c>
      <c r="C265" s="4">
        <f>AALI.JK!F265*AALI.JK!J265</f>
        <v>35356900000</v>
      </c>
      <c r="D265" s="4">
        <f>ABDA.JK!F265*ABDA.JK!J265</f>
        <v>0</v>
      </c>
      <c r="E265" s="4">
        <f>ACES.JK!F265*ACES.JK!J265</f>
        <v>0</v>
      </c>
      <c r="F265" s="4">
        <f>ADES.JK!F265*ADES.JK!J265</f>
        <v>435160000</v>
      </c>
      <c r="G265" s="4">
        <f>ADHI.JK!F265*ADHI.JK!J265</f>
        <v>1197560000</v>
      </c>
      <c r="H265" s="4">
        <f>ADMF.JK!F265*ADMF.JK!J265</f>
        <v>12350000</v>
      </c>
      <c r="I265" s="4">
        <f>ADMG.JK!F265*ADMG.JK!J265</f>
        <v>281405000</v>
      </c>
      <c r="J265" s="4">
        <f>AGRO.JK!F265*AGRO.JK!J265</f>
        <v>70262000</v>
      </c>
      <c r="K265" s="4">
        <f>AHAP.JK!F265*AHAP.JK!J265</f>
        <v>6386000</v>
      </c>
      <c r="L265" s="4">
        <f>AIMS.JK!F265*AIMS.JK!J265</f>
        <v>20800000</v>
      </c>
      <c r="M265" s="4">
        <f>AISA.JK!F265*AISA.JK!J265</f>
        <v>11250000</v>
      </c>
      <c r="N265" s="4">
        <f>AKKU.JK!F265*AKKU.JK!J265</f>
        <v>0</v>
      </c>
      <c r="O265" s="4">
        <f>AKPI.JK!F265*AKPI.JK!J265</f>
        <v>605880000</v>
      </c>
      <c r="P265" s="4">
        <f>KLBF.JK!F265*KLBF.JK!J265</f>
        <v>65691900000</v>
      </c>
      <c r="Q265" s="4">
        <f>KOIN.JK!F265*KOIN.JK!J265</f>
        <v>0</v>
      </c>
      <c r="R265" s="4">
        <f>KONI.JK!F265*KONI.JK!J265</f>
        <v>0</v>
      </c>
      <c r="S265" s="4">
        <f>KPIG.JK!F265*KPIG.JK!J265</f>
        <v>8760000</v>
      </c>
      <c r="T265" s="4">
        <f>KREN.JK!F265*KREN.JK!J265</f>
        <v>361460000</v>
      </c>
      <c r="U265" s="4">
        <f>LAMI.JK!F265*LAMI.JK!J265</f>
        <v>35055000</v>
      </c>
      <c r="V265" s="4">
        <f>LAPD.JK!F265*LAPD.JK!J265</f>
        <v>0</v>
      </c>
      <c r="W265" s="4">
        <f>LCGP.JK!F265*LCGP.JK!J265</f>
        <v>0</v>
      </c>
      <c r="X265" s="4">
        <f>LION.JK!F265*LION.JK!J265</f>
        <v>0</v>
      </c>
      <c r="Y265" s="4">
        <f>LMAS.JK!F265*LMAS.JK!J265</f>
        <v>26749500</v>
      </c>
    </row>
    <row r="266" spans="1:25" x14ac:dyDescent="0.2">
      <c r="A266" s="16">
        <f>'Portfolio Selection'!A266</f>
        <v>40525</v>
      </c>
      <c r="B266" s="4">
        <f>'^JKSE'!F266*'^JKSE'!J266</f>
        <v>11298223800000</v>
      </c>
      <c r="C266" s="4">
        <f>AALI.JK!F266*AALI.JK!J266</f>
        <v>53626950000</v>
      </c>
      <c r="D266" s="4">
        <f>ABDA.JK!F266*ABDA.JK!J266</f>
        <v>0</v>
      </c>
      <c r="E266" s="4">
        <f>ACES.JK!F266*ACES.JK!J266</f>
        <v>0</v>
      </c>
      <c r="F266" s="4">
        <f>ADES.JK!F266*ADES.JK!J266</f>
        <v>113100000</v>
      </c>
      <c r="G266" s="4">
        <f>ADHI.JK!F266*ADHI.JK!J266</f>
        <v>3035370000</v>
      </c>
      <c r="H266" s="4">
        <f>ADMF.JK!F266*ADMF.JK!J266</f>
        <v>0</v>
      </c>
      <c r="I266" s="4">
        <f>ADMG.JK!F266*ADMG.JK!J266</f>
        <v>613462500</v>
      </c>
      <c r="J266" s="4">
        <f>AGRO.JK!F266*AGRO.JK!J266</f>
        <v>18732000</v>
      </c>
      <c r="K266" s="4">
        <f>AHAP.JK!F266*AHAP.JK!J266</f>
        <v>159000</v>
      </c>
      <c r="L266" s="4">
        <f>AIMS.JK!F266*AIMS.JK!J266</f>
        <v>0</v>
      </c>
      <c r="M266" s="4">
        <f>AISA.JK!F266*AISA.JK!J266</f>
        <v>0</v>
      </c>
      <c r="N266" s="4">
        <f>AKKU.JK!F266*AKKU.JK!J266</f>
        <v>0</v>
      </c>
      <c r="O266" s="4">
        <f>AKPI.JK!F266*AKPI.JK!J266</f>
        <v>1553805000</v>
      </c>
      <c r="P266" s="4">
        <f>KLBF.JK!F266*KLBF.JK!J266</f>
        <v>45401312500</v>
      </c>
      <c r="Q266" s="4">
        <f>KOIN.JK!F266*KOIN.JK!J266</f>
        <v>3139500</v>
      </c>
      <c r="R266" s="4">
        <f>KONI.JK!F266*KONI.JK!J266</f>
        <v>0</v>
      </c>
      <c r="S266" s="4">
        <f>KPIG.JK!F266*KPIG.JK!J266</f>
        <v>1260000</v>
      </c>
      <c r="T266" s="4">
        <f>KREN.JK!F266*KREN.JK!J266</f>
        <v>272220000</v>
      </c>
      <c r="U266" s="4">
        <f>LAMI.JK!F266*LAMI.JK!J266</f>
        <v>10250000</v>
      </c>
      <c r="V266" s="4">
        <f>LAPD.JK!F266*LAPD.JK!J266</f>
        <v>88500</v>
      </c>
      <c r="W266" s="4">
        <f>LCGP.JK!F266*LCGP.JK!J266</f>
        <v>0</v>
      </c>
      <c r="X266" s="4">
        <f>LION.JK!F266*LION.JK!J266</f>
        <v>0</v>
      </c>
      <c r="Y266" s="4">
        <f>LMAS.JK!F266*LMAS.JK!J266</f>
        <v>0</v>
      </c>
    </row>
    <row r="267" spans="1:25" x14ac:dyDescent="0.2">
      <c r="A267" s="16">
        <f>'Portfolio Selection'!A267</f>
        <v>40522</v>
      </c>
      <c r="B267" s="4">
        <f>'^JKSE'!F267*'^JKSE'!J267</f>
        <v>14353729300000</v>
      </c>
      <c r="C267" s="4">
        <f>AALI.JK!F267*AALI.JK!J267</f>
        <v>58007375000</v>
      </c>
      <c r="D267" s="4">
        <f>ABDA.JK!F267*ABDA.JK!J267</f>
        <v>0</v>
      </c>
      <c r="E267" s="4">
        <f>ACES.JK!F267*ACES.JK!J267</f>
        <v>0</v>
      </c>
      <c r="F267" s="4">
        <f>ADES.JK!F267*ADES.JK!J267</f>
        <v>155730000</v>
      </c>
      <c r="G267" s="4">
        <f>ADHI.JK!F267*ADHI.JK!J267</f>
        <v>5444120000</v>
      </c>
      <c r="H267" s="4">
        <f>ADMF.JK!F267*ADMF.JK!J267</f>
        <v>0</v>
      </c>
      <c r="I267" s="4">
        <f>ADMG.JK!F267*ADMG.JK!J267</f>
        <v>487520000</v>
      </c>
      <c r="J267" s="4">
        <f>AGRO.JK!F267*AGRO.JK!J267</f>
        <v>346112000</v>
      </c>
      <c r="K267" s="4">
        <f>AHAP.JK!F267*AHAP.JK!J267</f>
        <v>0</v>
      </c>
      <c r="L267" s="4">
        <f>AIMS.JK!F267*AIMS.JK!J267</f>
        <v>0</v>
      </c>
      <c r="M267" s="4">
        <f>AISA.JK!F267*AISA.JK!J267</f>
        <v>0</v>
      </c>
      <c r="N267" s="4">
        <f>AKKU.JK!F267*AKKU.JK!J267</f>
        <v>0</v>
      </c>
      <c r="O267" s="4">
        <f>AKPI.JK!F267*AKPI.JK!J267</f>
        <v>2779425000</v>
      </c>
      <c r="P267" s="4">
        <f>KLBF.JK!F267*KLBF.JK!J267</f>
        <v>80513200000</v>
      </c>
      <c r="Q267" s="4">
        <f>KOIN.JK!F267*KOIN.JK!J267</f>
        <v>20537500</v>
      </c>
      <c r="R267" s="4">
        <f>KONI.JK!F267*KONI.JK!J267</f>
        <v>0</v>
      </c>
      <c r="S267" s="4">
        <f>KPIG.JK!F267*KPIG.JK!J267</f>
        <v>0</v>
      </c>
      <c r="T267" s="4">
        <f>KREN.JK!F267*KREN.JK!J267</f>
        <v>631230000</v>
      </c>
      <c r="U267" s="4">
        <f>LAMI.JK!F267*LAMI.JK!J267</f>
        <v>1230000</v>
      </c>
      <c r="V267" s="4">
        <f>LAPD.JK!F267*LAPD.JK!J267</f>
        <v>6580000</v>
      </c>
      <c r="W267" s="4">
        <f>LCGP.JK!F267*LCGP.JK!J267</f>
        <v>0</v>
      </c>
      <c r="X267" s="4">
        <f>LION.JK!F267*LION.JK!J267</f>
        <v>0</v>
      </c>
      <c r="Y267" s="4">
        <f>LMAS.JK!F267*LMAS.JK!J267</f>
        <v>0</v>
      </c>
    </row>
    <row r="268" spans="1:25" x14ac:dyDescent="0.2">
      <c r="A268" s="1"/>
    </row>
    <row r="269" spans="1:25" x14ac:dyDescent="0.2">
      <c r="A269" s="1" t="s">
        <v>65</v>
      </c>
      <c r="B269" s="6">
        <f>COUNT(A2:A267)</f>
        <v>266</v>
      </c>
    </row>
    <row r="270" spans="1:25" x14ac:dyDescent="0.2">
      <c r="A270" s="1" t="s">
        <v>66</v>
      </c>
      <c r="B270">
        <f>COUNT(A208:A267)</f>
        <v>60</v>
      </c>
    </row>
    <row r="271" spans="1:25" x14ac:dyDescent="0.2">
      <c r="B271" s="19" t="s">
        <v>7</v>
      </c>
      <c r="C271" s="19" t="s">
        <v>8</v>
      </c>
      <c r="D271" s="19" t="s">
        <v>9</v>
      </c>
      <c r="E271" s="19" t="s">
        <v>10</v>
      </c>
      <c r="F271" s="19" t="s">
        <v>11</v>
      </c>
      <c r="G271" s="19" t="s">
        <v>12</v>
      </c>
      <c r="H271" s="19" t="s">
        <v>13</v>
      </c>
      <c r="I271" s="19" t="s">
        <v>14</v>
      </c>
      <c r="J271" s="19" t="s">
        <v>15</v>
      </c>
      <c r="K271" s="19" t="s">
        <v>16</v>
      </c>
      <c r="L271" s="19" t="s">
        <v>17</v>
      </c>
      <c r="M271" s="19" t="s">
        <v>18</v>
      </c>
      <c r="N271" s="19" t="s">
        <v>19</v>
      </c>
      <c r="O271" s="19" t="s">
        <v>20</v>
      </c>
      <c r="P271" s="19" t="s">
        <v>21</v>
      </c>
      <c r="Q271" s="19" t="s">
        <v>22</v>
      </c>
      <c r="R271" s="19" t="s">
        <v>23</v>
      </c>
      <c r="S271" s="19" t="s">
        <v>24</v>
      </c>
      <c r="T271" s="19" t="s">
        <v>25</v>
      </c>
      <c r="U271" s="19" t="s">
        <v>26</v>
      </c>
      <c r="V271" s="19" t="s">
        <v>27</v>
      </c>
      <c r="W271" s="19" t="s">
        <v>28</v>
      </c>
      <c r="X271" s="19" t="s">
        <v>29</v>
      </c>
      <c r="Y271" s="19" t="s">
        <v>30</v>
      </c>
    </row>
    <row r="272" spans="1:25" x14ac:dyDescent="0.2">
      <c r="A272" t="s">
        <v>64</v>
      </c>
      <c r="B272">
        <f>COUNTIF(B2:B267,"&lt;&gt;0")</f>
        <v>263</v>
      </c>
      <c r="C272">
        <f t="shared" ref="C272:Y272" si="0">COUNTIF(C2:C267,"&lt;&gt;0")</f>
        <v>266</v>
      </c>
      <c r="D272">
        <f t="shared" si="0"/>
        <v>114</v>
      </c>
      <c r="E272">
        <f t="shared" si="0"/>
        <v>200</v>
      </c>
      <c r="F272">
        <f t="shared" si="0"/>
        <v>259</v>
      </c>
      <c r="G272">
        <f t="shared" si="0"/>
        <v>266</v>
      </c>
      <c r="H272">
        <f t="shared" si="0"/>
        <v>243</v>
      </c>
      <c r="I272">
        <f t="shared" si="0"/>
        <v>258</v>
      </c>
      <c r="J272">
        <f t="shared" si="0"/>
        <v>266</v>
      </c>
      <c r="K272">
        <f t="shared" si="0"/>
        <v>96</v>
      </c>
      <c r="L272">
        <f t="shared" si="0"/>
        <v>77</v>
      </c>
      <c r="M272">
        <f t="shared" si="0"/>
        <v>234</v>
      </c>
      <c r="N272">
        <f t="shared" si="0"/>
        <v>136</v>
      </c>
      <c r="O272">
        <f t="shared" si="0"/>
        <v>126</v>
      </c>
      <c r="P272">
        <f t="shared" si="0"/>
        <v>266</v>
      </c>
      <c r="Q272">
        <f t="shared" si="0"/>
        <v>178</v>
      </c>
      <c r="R272">
        <f t="shared" si="0"/>
        <v>11</v>
      </c>
      <c r="S272">
        <f t="shared" si="0"/>
        <v>172</v>
      </c>
      <c r="T272">
        <f t="shared" si="0"/>
        <v>262</v>
      </c>
      <c r="U272">
        <f t="shared" si="0"/>
        <v>99</v>
      </c>
      <c r="V272">
        <f t="shared" si="0"/>
        <v>150</v>
      </c>
      <c r="W272">
        <f t="shared" si="0"/>
        <v>163</v>
      </c>
      <c r="X272">
        <f t="shared" si="0"/>
        <v>22</v>
      </c>
      <c r="Y272">
        <f t="shared" si="0"/>
        <v>186</v>
      </c>
    </row>
    <row r="273" spans="1:25" x14ac:dyDescent="0.2">
      <c r="A273" s="1" t="s">
        <v>63</v>
      </c>
      <c r="B273" s="26">
        <f t="shared" ref="B273:Y273" si="1">B272/$B269</f>
        <v>0.98872180451127822</v>
      </c>
      <c r="C273" s="26">
        <f t="shared" si="1"/>
        <v>1</v>
      </c>
      <c r="D273" s="26">
        <f t="shared" si="1"/>
        <v>0.42857142857142855</v>
      </c>
      <c r="E273" s="26">
        <f t="shared" si="1"/>
        <v>0.75187969924812026</v>
      </c>
      <c r="F273" s="26">
        <f t="shared" si="1"/>
        <v>0.97368421052631582</v>
      </c>
      <c r="G273" s="26">
        <f t="shared" si="1"/>
        <v>1</v>
      </c>
      <c r="H273" s="26">
        <f t="shared" si="1"/>
        <v>0.9135338345864662</v>
      </c>
      <c r="I273" s="26">
        <f t="shared" si="1"/>
        <v>0.96992481203007519</v>
      </c>
      <c r="J273" s="26">
        <f t="shared" si="1"/>
        <v>1</v>
      </c>
      <c r="K273" s="26">
        <f t="shared" si="1"/>
        <v>0.36090225563909772</v>
      </c>
      <c r="L273" s="26">
        <f t="shared" si="1"/>
        <v>0.28947368421052633</v>
      </c>
      <c r="M273" s="26">
        <f t="shared" si="1"/>
        <v>0.87969924812030076</v>
      </c>
      <c r="N273" s="26">
        <f t="shared" si="1"/>
        <v>0.51127819548872178</v>
      </c>
      <c r="O273" s="26">
        <f t="shared" si="1"/>
        <v>0.47368421052631576</v>
      </c>
      <c r="P273" s="26">
        <f t="shared" si="1"/>
        <v>1</v>
      </c>
      <c r="Q273" s="26">
        <f t="shared" si="1"/>
        <v>0.66917293233082709</v>
      </c>
      <c r="R273" s="26">
        <f t="shared" si="1"/>
        <v>4.1353383458646614E-2</v>
      </c>
      <c r="S273" s="26">
        <f t="shared" si="1"/>
        <v>0.64661654135338342</v>
      </c>
      <c r="T273" s="26">
        <f t="shared" si="1"/>
        <v>0.98496240601503759</v>
      </c>
      <c r="U273" s="26">
        <f t="shared" si="1"/>
        <v>0.37218045112781956</v>
      </c>
      <c r="V273" s="26">
        <f t="shared" si="1"/>
        <v>0.56390977443609025</v>
      </c>
      <c r="W273" s="26">
        <f t="shared" si="1"/>
        <v>0.61278195488721809</v>
      </c>
      <c r="X273" s="26">
        <f t="shared" si="1"/>
        <v>8.2706766917293228E-2</v>
      </c>
      <c r="Y273" s="26">
        <f t="shared" si="1"/>
        <v>0.6992481203007519</v>
      </c>
    </row>
    <row r="274" spans="1:25" x14ac:dyDescent="0.2">
      <c r="A274" s="1" t="s">
        <v>62</v>
      </c>
      <c r="B274" s="27">
        <f>COUNTIF(B208:B267,"&lt;&gt;0")</f>
        <v>59</v>
      </c>
      <c r="C274" s="27">
        <f t="shared" ref="C274:Y274" si="2">COUNTIF(C208:C267,"&lt;&gt;0")</f>
        <v>60</v>
      </c>
      <c r="D274" s="27">
        <f t="shared" si="2"/>
        <v>20</v>
      </c>
      <c r="E274" s="27">
        <f t="shared" si="2"/>
        <v>53</v>
      </c>
      <c r="F274" s="27">
        <f t="shared" si="2"/>
        <v>59</v>
      </c>
      <c r="G274" s="27">
        <f t="shared" si="2"/>
        <v>60</v>
      </c>
      <c r="H274" s="27">
        <f t="shared" si="2"/>
        <v>57</v>
      </c>
      <c r="I274" s="27">
        <f t="shared" si="2"/>
        <v>60</v>
      </c>
      <c r="J274" s="27">
        <f t="shared" si="2"/>
        <v>60</v>
      </c>
      <c r="K274" s="27">
        <f t="shared" si="2"/>
        <v>29</v>
      </c>
      <c r="L274" s="27">
        <f t="shared" si="2"/>
        <v>11</v>
      </c>
      <c r="M274" s="27">
        <f t="shared" si="2"/>
        <v>28</v>
      </c>
      <c r="N274" s="27">
        <f t="shared" si="2"/>
        <v>22</v>
      </c>
      <c r="O274" s="27">
        <f t="shared" si="2"/>
        <v>60</v>
      </c>
      <c r="P274" s="27">
        <f t="shared" si="2"/>
        <v>60</v>
      </c>
      <c r="Q274" s="27">
        <f t="shared" si="2"/>
        <v>57</v>
      </c>
      <c r="R274" s="27">
        <f t="shared" si="2"/>
        <v>1</v>
      </c>
      <c r="S274" s="27">
        <f t="shared" si="2"/>
        <v>45</v>
      </c>
      <c r="T274" s="27">
        <f t="shared" si="2"/>
        <v>60</v>
      </c>
      <c r="U274" s="27">
        <f t="shared" si="2"/>
        <v>40</v>
      </c>
      <c r="V274" s="27">
        <f t="shared" si="2"/>
        <v>23</v>
      </c>
      <c r="W274" s="27">
        <f t="shared" si="2"/>
        <v>28</v>
      </c>
      <c r="X274" s="27">
        <f t="shared" si="2"/>
        <v>6</v>
      </c>
      <c r="Y274" s="27">
        <f t="shared" si="2"/>
        <v>53</v>
      </c>
    </row>
    <row r="275" spans="1:25" x14ac:dyDescent="0.2">
      <c r="A275" s="1" t="s">
        <v>67</v>
      </c>
      <c r="B275" s="26">
        <f>B274/$B$270</f>
        <v>0.98333333333333328</v>
      </c>
      <c r="C275" s="26">
        <f t="shared" ref="C275:Y275" si="3">C274/$B$270</f>
        <v>1</v>
      </c>
      <c r="D275" s="26">
        <f t="shared" si="3"/>
        <v>0.33333333333333331</v>
      </c>
      <c r="E275" s="26">
        <f t="shared" si="3"/>
        <v>0.8833333333333333</v>
      </c>
      <c r="F275" s="26">
        <f t="shared" si="3"/>
        <v>0.98333333333333328</v>
      </c>
      <c r="G275" s="26">
        <f t="shared" si="3"/>
        <v>1</v>
      </c>
      <c r="H275" s="26">
        <f t="shared" si="3"/>
        <v>0.95</v>
      </c>
      <c r="I275" s="26">
        <f t="shared" si="3"/>
        <v>1</v>
      </c>
      <c r="J275" s="26">
        <f t="shared" si="3"/>
        <v>1</v>
      </c>
      <c r="K275" s="26">
        <f t="shared" si="3"/>
        <v>0.48333333333333334</v>
      </c>
      <c r="L275" s="26">
        <f t="shared" si="3"/>
        <v>0.18333333333333332</v>
      </c>
      <c r="M275" s="26">
        <f t="shared" si="3"/>
        <v>0.46666666666666667</v>
      </c>
      <c r="N275" s="26">
        <f t="shared" si="3"/>
        <v>0.36666666666666664</v>
      </c>
      <c r="O275" s="26">
        <f t="shared" si="3"/>
        <v>1</v>
      </c>
      <c r="P275" s="26">
        <f t="shared" si="3"/>
        <v>1</v>
      </c>
      <c r="Q275" s="26">
        <f t="shared" si="3"/>
        <v>0.95</v>
      </c>
      <c r="R275" s="26">
        <f t="shared" si="3"/>
        <v>1.6666666666666666E-2</v>
      </c>
      <c r="S275" s="26">
        <f t="shared" si="3"/>
        <v>0.75</v>
      </c>
      <c r="T275" s="26">
        <f t="shared" si="3"/>
        <v>1</v>
      </c>
      <c r="U275" s="26">
        <f t="shared" si="3"/>
        <v>0.66666666666666663</v>
      </c>
      <c r="V275" s="26">
        <f t="shared" si="3"/>
        <v>0.38333333333333336</v>
      </c>
      <c r="W275" s="26">
        <f t="shared" si="3"/>
        <v>0.46666666666666667</v>
      </c>
      <c r="X275" s="26">
        <f t="shared" si="3"/>
        <v>0.1</v>
      </c>
      <c r="Y275" s="26">
        <f t="shared" si="3"/>
        <v>0.8833333333333333</v>
      </c>
    </row>
    <row r="276" spans="1:25" x14ac:dyDescent="0.2">
      <c r="A276" s="1" t="s">
        <v>52</v>
      </c>
      <c r="B276" s="2">
        <f>AVERAGE(B279:B544)</f>
        <v>1</v>
      </c>
      <c r="C276" s="2">
        <f t="shared" ref="C276:Y276" si="4">AVERAGE(C279:C544)</f>
        <v>1.4315061222980553E-2</v>
      </c>
      <c r="D276" s="2">
        <f t="shared" si="4"/>
        <v>4.1569145492862557E-6</v>
      </c>
      <c r="E276" s="2">
        <f t="shared" si="4"/>
        <v>1.086643922024545E-3</v>
      </c>
      <c r="F276" s="2">
        <f t="shared" si="4"/>
        <v>3.2876250642745853E-4</v>
      </c>
      <c r="G276" s="2">
        <f t="shared" si="4"/>
        <v>1.4778992557793161E-3</v>
      </c>
      <c r="H276" s="2">
        <f t="shared" si="4"/>
        <v>2.2368331135552913E-4</v>
      </c>
      <c r="I276" s="2">
        <f t="shared" si="4"/>
        <v>1.2477776634761966E-3</v>
      </c>
      <c r="J276" s="2">
        <f t="shared" si="4"/>
        <v>1.2489385774728942E-3</v>
      </c>
      <c r="K276" s="2">
        <f t="shared" si="4"/>
        <v>6.8625144598354548E-7</v>
      </c>
      <c r="L276" s="2">
        <f t="shared" si="4"/>
        <v>5.1871593465618986E-7</v>
      </c>
      <c r="M276" s="2">
        <f t="shared" si="4"/>
        <v>4.4237440938867161E-4</v>
      </c>
      <c r="N276" s="2">
        <f t="shared" si="4"/>
        <v>7.1996191223079238E-6</v>
      </c>
      <c r="O276" s="2">
        <f t="shared" si="4"/>
        <v>9.7912797038455005E-5</v>
      </c>
      <c r="P276" s="2">
        <f t="shared" si="4"/>
        <v>2.0515978767750801E-2</v>
      </c>
      <c r="Q276" s="2">
        <f t="shared" si="4"/>
        <v>2.5592263853892977E-5</v>
      </c>
      <c r="R276" s="2">
        <f t="shared" si="4"/>
        <v>2.9438800775969122E-8</v>
      </c>
      <c r="S276" s="2">
        <f t="shared" si="4"/>
        <v>5.401245744646772E-5</v>
      </c>
      <c r="T276" s="2">
        <f t="shared" si="4"/>
        <v>1.749009359286847E-4</v>
      </c>
      <c r="U276" s="2">
        <f t="shared" si="4"/>
        <v>1.3752348021448007E-6</v>
      </c>
      <c r="V276" s="2">
        <f t="shared" si="4"/>
        <v>2.6665160528068153E-5</v>
      </c>
      <c r="W276" s="2">
        <f t="shared" si="4"/>
        <v>4.1691545471436538E-5</v>
      </c>
      <c r="X276" s="2">
        <f t="shared" si="4"/>
        <v>6.6548471817758434E-7</v>
      </c>
      <c r="Y276" s="2">
        <f t="shared" si="4"/>
        <v>9.0531923192692588E-6</v>
      </c>
    </row>
    <row r="277" spans="1:25" x14ac:dyDescent="0.2">
      <c r="A277" s="1"/>
      <c r="B277" s="1"/>
    </row>
    <row r="278" spans="1:25" x14ac:dyDescent="0.2">
      <c r="A278" t="s">
        <v>54</v>
      </c>
      <c r="B278" s="19" t="s">
        <v>7</v>
      </c>
      <c r="C278" s="19" t="s">
        <v>8</v>
      </c>
      <c r="D278" s="19" t="s">
        <v>9</v>
      </c>
      <c r="E278" s="19" t="s">
        <v>10</v>
      </c>
      <c r="F278" s="19" t="s">
        <v>11</v>
      </c>
      <c r="G278" s="19" t="s">
        <v>12</v>
      </c>
      <c r="H278" s="19" t="s">
        <v>13</v>
      </c>
      <c r="I278" s="19" t="s">
        <v>14</v>
      </c>
      <c r="J278" s="19" t="s">
        <v>15</v>
      </c>
      <c r="K278" s="19" t="s">
        <v>16</v>
      </c>
      <c r="L278" s="19" t="s">
        <v>17</v>
      </c>
      <c r="M278" s="19" t="s">
        <v>18</v>
      </c>
      <c r="N278" s="19" t="s">
        <v>19</v>
      </c>
      <c r="O278" s="19" t="s">
        <v>20</v>
      </c>
      <c r="P278" s="19" t="s">
        <v>21</v>
      </c>
      <c r="Q278" s="19" t="s">
        <v>22</v>
      </c>
      <c r="R278" s="19" t="s">
        <v>23</v>
      </c>
      <c r="S278" s="19" t="s">
        <v>24</v>
      </c>
      <c r="T278" s="19" t="s">
        <v>25</v>
      </c>
      <c r="U278" s="19" t="s">
        <v>26</v>
      </c>
      <c r="V278" s="19" t="s">
        <v>27</v>
      </c>
      <c r="W278" s="19" t="s">
        <v>28</v>
      </c>
      <c r="X278" s="19" t="s">
        <v>29</v>
      </c>
      <c r="Y278" s="19" t="s">
        <v>30</v>
      </c>
    </row>
    <row r="279" spans="1:25" x14ac:dyDescent="0.2">
      <c r="A279" s="16">
        <f>'Portfolio Selection'!A2</f>
        <v>40893</v>
      </c>
      <c r="B279" s="2">
        <f>IF($B2&lt;&gt;0,B2/$B2)</f>
        <v>1</v>
      </c>
      <c r="C279" s="2">
        <f t="shared" ref="C279:Y279" si="5">IF($B2&lt;&gt;0,C2/$B2)</f>
        <v>6.7040605493975322E-2</v>
      </c>
      <c r="D279" s="2">
        <f t="shared" si="5"/>
        <v>0</v>
      </c>
      <c r="E279" s="2">
        <f t="shared" si="5"/>
        <v>4.0935762638073915E-3</v>
      </c>
      <c r="F279" s="2">
        <f t="shared" si="5"/>
        <v>0</v>
      </c>
      <c r="G279" s="2">
        <f t="shared" si="5"/>
        <v>9.8104561817175424E-3</v>
      </c>
      <c r="H279" s="2">
        <f t="shared" si="5"/>
        <v>1.4774332110290469E-4</v>
      </c>
      <c r="I279" s="2">
        <f t="shared" si="5"/>
        <v>2.6172667795958609E-4</v>
      </c>
      <c r="J279" s="2">
        <f t="shared" si="5"/>
        <v>8.5242705728695109E-6</v>
      </c>
      <c r="K279" s="2">
        <f t="shared" si="5"/>
        <v>8.5617281334533682E-7</v>
      </c>
      <c r="L279" s="2">
        <f t="shared" si="5"/>
        <v>0</v>
      </c>
      <c r="M279" s="2">
        <f t="shared" si="5"/>
        <v>5.6036510633452295E-4</v>
      </c>
      <c r="N279" s="2">
        <f t="shared" si="5"/>
        <v>0</v>
      </c>
      <c r="O279" s="2">
        <f t="shared" si="5"/>
        <v>0</v>
      </c>
      <c r="P279" s="2">
        <f t="shared" si="5"/>
        <v>0.12196593759270746</v>
      </c>
      <c r="Q279" s="2">
        <f t="shared" si="5"/>
        <v>0</v>
      </c>
      <c r="R279" s="2">
        <f t="shared" si="5"/>
        <v>0</v>
      </c>
      <c r="S279" s="2">
        <f t="shared" si="5"/>
        <v>5.5512104785278283E-4</v>
      </c>
      <c r="T279" s="2">
        <f t="shared" si="5"/>
        <v>9.5019664149090504E-4</v>
      </c>
      <c r="U279" s="2">
        <f t="shared" si="5"/>
        <v>0</v>
      </c>
      <c r="V279" s="2">
        <f t="shared" si="5"/>
        <v>0</v>
      </c>
      <c r="W279" s="2">
        <f t="shared" si="5"/>
        <v>0</v>
      </c>
      <c r="X279" s="2">
        <f t="shared" si="5"/>
        <v>0</v>
      </c>
      <c r="Y279" s="2">
        <f t="shared" si="5"/>
        <v>0</v>
      </c>
    </row>
    <row r="280" spans="1:25" x14ac:dyDescent="0.2">
      <c r="A280" s="16">
        <f>'Portfolio Selection'!A3</f>
        <v>40892</v>
      </c>
      <c r="B280" s="2">
        <f t="shared" ref="B280:Y280" si="6">IF($B3&lt;&gt;0,B3/$B3)</f>
        <v>1</v>
      </c>
      <c r="C280" s="2">
        <f t="shared" si="6"/>
        <v>2.9359557886539552E-2</v>
      </c>
      <c r="D280" s="2">
        <f t="shared" si="6"/>
        <v>0</v>
      </c>
      <c r="E280" s="2">
        <f t="shared" si="6"/>
        <v>5.0594044135494481E-3</v>
      </c>
      <c r="F280" s="2">
        <f t="shared" si="6"/>
        <v>0</v>
      </c>
      <c r="G280" s="2">
        <f t="shared" si="6"/>
        <v>3.5707824285084997E-3</v>
      </c>
      <c r="H280" s="2">
        <f t="shared" si="6"/>
        <v>1.8362983801852502E-5</v>
      </c>
      <c r="I280" s="2">
        <f t="shared" si="6"/>
        <v>4.5235857148850354E-5</v>
      </c>
      <c r="J280" s="2">
        <f t="shared" si="6"/>
        <v>1.2834950188935935E-4</v>
      </c>
      <c r="K280" s="2">
        <f t="shared" si="6"/>
        <v>0</v>
      </c>
      <c r="L280" s="2">
        <f t="shared" si="6"/>
        <v>0</v>
      </c>
      <c r="M280" s="2">
        <f t="shared" si="6"/>
        <v>3.924147690666475E-4</v>
      </c>
      <c r="N280" s="2">
        <f t="shared" si="6"/>
        <v>0</v>
      </c>
      <c r="O280" s="2">
        <f t="shared" si="6"/>
        <v>0</v>
      </c>
      <c r="P280" s="2">
        <f t="shared" si="6"/>
        <v>1.7824458209161519E-2</v>
      </c>
      <c r="Q280" s="2">
        <f t="shared" si="6"/>
        <v>1.0417884037385642E-5</v>
      </c>
      <c r="R280" s="2">
        <f t="shared" si="6"/>
        <v>0</v>
      </c>
      <c r="S280" s="2">
        <f t="shared" si="6"/>
        <v>3.6901549918941836E-5</v>
      </c>
      <c r="T280" s="2">
        <f t="shared" si="6"/>
        <v>8.6994306544435152E-4</v>
      </c>
      <c r="U280" s="2">
        <f t="shared" si="6"/>
        <v>0</v>
      </c>
      <c r="V280" s="2">
        <f t="shared" si="6"/>
        <v>0</v>
      </c>
      <c r="W280" s="2">
        <f t="shared" si="6"/>
        <v>0</v>
      </c>
      <c r="X280" s="2">
        <f t="shared" si="6"/>
        <v>0</v>
      </c>
      <c r="Y280" s="2">
        <f t="shared" si="6"/>
        <v>0</v>
      </c>
    </row>
    <row r="281" spans="1:25" x14ac:dyDescent="0.2">
      <c r="A281" s="16">
        <f>'Portfolio Selection'!A4</f>
        <v>40891</v>
      </c>
      <c r="B281" s="2">
        <f t="shared" ref="B281:Y281" si="7">IF($B4&lt;&gt;0,B4/$B4)</f>
        <v>1</v>
      </c>
      <c r="C281" s="2">
        <f t="shared" si="7"/>
        <v>3.8425921500560116E-2</v>
      </c>
      <c r="D281" s="2">
        <f t="shared" si="7"/>
        <v>0</v>
      </c>
      <c r="E281" s="2">
        <f t="shared" si="7"/>
        <v>6.2206813983554097E-5</v>
      </c>
      <c r="F281" s="2">
        <f t="shared" si="7"/>
        <v>1.4205424241675954E-5</v>
      </c>
      <c r="G281" s="2">
        <f t="shared" si="7"/>
        <v>3.5964947916542205E-3</v>
      </c>
      <c r="H281" s="2">
        <f t="shared" si="7"/>
        <v>8.3307511323847301E-6</v>
      </c>
      <c r="I281" s="2">
        <f t="shared" si="7"/>
        <v>2.5319841101045174E-4</v>
      </c>
      <c r="J281" s="2">
        <f t="shared" si="7"/>
        <v>2.1023928306949745E-4</v>
      </c>
      <c r="K281" s="2">
        <f t="shared" si="7"/>
        <v>5.3104389688508238E-7</v>
      </c>
      <c r="L281" s="2">
        <f t="shared" si="7"/>
        <v>0</v>
      </c>
      <c r="M281" s="2">
        <f t="shared" si="7"/>
        <v>7.3011897772987762E-4</v>
      </c>
      <c r="N281" s="2">
        <f t="shared" si="7"/>
        <v>0</v>
      </c>
      <c r="O281" s="2">
        <f t="shared" si="7"/>
        <v>0</v>
      </c>
      <c r="P281" s="2">
        <f t="shared" si="7"/>
        <v>7.6041370443742942E-2</v>
      </c>
      <c r="Q281" s="2">
        <f t="shared" si="7"/>
        <v>1.7723590058539623E-6</v>
      </c>
      <c r="R281" s="2">
        <f t="shared" si="7"/>
        <v>0</v>
      </c>
      <c r="S281" s="2">
        <f t="shared" si="7"/>
        <v>1.1606628171294581E-4</v>
      </c>
      <c r="T281" s="2">
        <f t="shared" si="7"/>
        <v>9.5579935780861554E-4</v>
      </c>
      <c r="U281" s="2">
        <f t="shared" si="7"/>
        <v>0</v>
      </c>
      <c r="V281" s="2">
        <f t="shared" si="7"/>
        <v>0</v>
      </c>
      <c r="W281" s="2">
        <f t="shared" si="7"/>
        <v>3.3190243555317646E-7</v>
      </c>
      <c r="X281" s="2">
        <f t="shared" si="7"/>
        <v>0</v>
      </c>
      <c r="Y281" s="2">
        <f t="shared" si="7"/>
        <v>1.6595121777658824E-8</v>
      </c>
    </row>
    <row r="282" spans="1:25" x14ac:dyDescent="0.2">
      <c r="A282" s="16">
        <f>'Portfolio Selection'!A5</f>
        <v>40890</v>
      </c>
      <c r="B282" s="2">
        <f t="shared" ref="B282:Y282" si="8">IF($B5&lt;&gt;0,B5/$B5)</f>
        <v>1</v>
      </c>
      <c r="C282" s="2">
        <f t="shared" si="8"/>
        <v>0.13571778470794116</v>
      </c>
      <c r="D282" s="2">
        <f t="shared" si="8"/>
        <v>0</v>
      </c>
      <c r="E282" s="2">
        <f t="shared" si="8"/>
        <v>0</v>
      </c>
      <c r="F282" s="2">
        <f t="shared" si="8"/>
        <v>5.3541436788759554E-5</v>
      </c>
      <c r="G282" s="2">
        <f t="shared" si="8"/>
        <v>2.7400405721996366E-3</v>
      </c>
      <c r="H282" s="2">
        <f t="shared" si="8"/>
        <v>0</v>
      </c>
      <c r="I282" s="2">
        <f t="shared" si="8"/>
        <v>0</v>
      </c>
      <c r="J282" s="2">
        <f t="shared" si="8"/>
        <v>9.5233703267632891E-4</v>
      </c>
      <c r="K282" s="2">
        <f t="shared" si="8"/>
        <v>0</v>
      </c>
      <c r="L282" s="2">
        <f t="shared" si="8"/>
        <v>0</v>
      </c>
      <c r="M282" s="2">
        <f t="shared" si="8"/>
        <v>7.2135827359510075E-4</v>
      </c>
      <c r="N282" s="2">
        <f t="shared" si="8"/>
        <v>0</v>
      </c>
      <c r="O282" s="2">
        <f t="shared" si="8"/>
        <v>0</v>
      </c>
      <c r="P282" s="2">
        <f t="shared" si="8"/>
        <v>8.1773085826582909E-2</v>
      </c>
      <c r="Q282" s="2">
        <f t="shared" si="8"/>
        <v>0</v>
      </c>
      <c r="R282" s="2">
        <f t="shared" si="8"/>
        <v>0</v>
      </c>
      <c r="S282" s="2">
        <f t="shared" si="8"/>
        <v>4.8007153696388708E-4</v>
      </c>
      <c r="T282" s="2">
        <f t="shared" si="8"/>
        <v>1.7827697211425866E-3</v>
      </c>
      <c r="U282" s="2">
        <f t="shared" si="8"/>
        <v>0</v>
      </c>
      <c r="V282" s="2">
        <f t="shared" si="8"/>
        <v>1.0007745194160665E-5</v>
      </c>
      <c r="W282" s="2">
        <f t="shared" si="8"/>
        <v>0</v>
      </c>
      <c r="X282" s="2">
        <f t="shared" si="8"/>
        <v>0</v>
      </c>
      <c r="Y282" s="2">
        <f t="shared" si="8"/>
        <v>0</v>
      </c>
    </row>
    <row r="283" spans="1:25" x14ac:dyDescent="0.2">
      <c r="A283" s="16">
        <f>'Portfolio Selection'!A6</f>
        <v>40889</v>
      </c>
      <c r="B283" s="2">
        <f t="shared" ref="B283:Y283" si="9">IF($B6&lt;&gt;0,B6/$B6)</f>
        <v>1</v>
      </c>
      <c r="C283" s="2">
        <f t="shared" si="9"/>
        <v>8.9777005387794949E-3</v>
      </c>
      <c r="D283" s="2">
        <f t="shared" si="9"/>
        <v>0</v>
      </c>
      <c r="E283" s="2">
        <f t="shared" si="9"/>
        <v>2.7153048515495032E-3</v>
      </c>
      <c r="F283" s="2">
        <f t="shared" si="9"/>
        <v>0</v>
      </c>
      <c r="G283" s="2">
        <f t="shared" si="9"/>
        <v>5.25264606744183E-4</v>
      </c>
      <c r="H283" s="2">
        <f t="shared" si="9"/>
        <v>0</v>
      </c>
      <c r="I283" s="2">
        <f t="shared" si="9"/>
        <v>1.7131177624074072E-5</v>
      </c>
      <c r="J283" s="2">
        <f t="shared" si="9"/>
        <v>1.0064368882137076E-4</v>
      </c>
      <c r="K283" s="2">
        <f t="shared" si="9"/>
        <v>0</v>
      </c>
      <c r="L283" s="2">
        <f t="shared" si="9"/>
        <v>0</v>
      </c>
      <c r="M283" s="2">
        <f t="shared" si="9"/>
        <v>1.8248619615988509E-4</v>
      </c>
      <c r="N283" s="2">
        <f t="shared" si="9"/>
        <v>0</v>
      </c>
      <c r="O283" s="2">
        <f t="shared" si="9"/>
        <v>0</v>
      </c>
      <c r="P283" s="2">
        <f t="shared" si="9"/>
        <v>4.8287127722880581E-2</v>
      </c>
      <c r="Q283" s="2">
        <f t="shared" si="9"/>
        <v>0</v>
      </c>
      <c r="R283" s="2">
        <f t="shared" si="9"/>
        <v>0</v>
      </c>
      <c r="S283" s="2">
        <f t="shared" si="9"/>
        <v>7.7209082512198241E-6</v>
      </c>
      <c r="T283" s="2">
        <f t="shared" si="9"/>
        <v>1.4081000923939752E-4</v>
      </c>
      <c r="U283" s="2">
        <f t="shared" si="9"/>
        <v>0</v>
      </c>
      <c r="V283" s="2">
        <f t="shared" si="9"/>
        <v>1.7597511683691907E-7</v>
      </c>
      <c r="W283" s="2">
        <f t="shared" si="9"/>
        <v>8.7987558418459533E-8</v>
      </c>
      <c r="X283" s="2">
        <f t="shared" si="9"/>
        <v>0</v>
      </c>
      <c r="Y283" s="2">
        <f t="shared" si="9"/>
        <v>0</v>
      </c>
    </row>
    <row r="284" spans="1:25" x14ac:dyDescent="0.2">
      <c r="A284" s="16">
        <f>'Portfolio Selection'!A7</f>
        <v>40886</v>
      </c>
      <c r="B284" s="2">
        <f t="shared" ref="B284:Y284" si="10">IF($B7&lt;&gt;0,B7/$B7)</f>
        <v>1</v>
      </c>
      <c r="C284" s="2">
        <f t="shared" si="10"/>
        <v>9.7288209958117447E-3</v>
      </c>
      <c r="D284" s="2">
        <f t="shared" si="10"/>
        <v>0</v>
      </c>
      <c r="E284" s="2">
        <f t="shared" si="10"/>
        <v>2.3879194872209785E-3</v>
      </c>
      <c r="F284" s="2">
        <f t="shared" si="10"/>
        <v>2.8990903306553674E-5</v>
      </c>
      <c r="G284" s="2">
        <f t="shared" si="10"/>
        <v>3.1440378051667461E-4</v>
      </c>
      <c r="H284" s="2">
        <f t="shared" si="10"/>
        <v>0</v>
      </c>
      <c r="I284" s="2">
        <f t="shared" si="10"/>
        <v>1.6943303237431991E-5</v>
      </c>
      <c r="J284" s="2">
        <f t="shared" si="10"/>
        <v>5.7122904748919473E-5</v>
      </c>
      <c r="K284" s="2">
        <f t="shared" si="10"/>
        <v>0</v>
      </c>
      <c r="L284" s="2">
        <f t="shared" si="10"/>
        <v>0</v>
      </c>
      <c r="M284" s="2">
        <f t="shared" si="10"/>
        <v>8.7026399089831227E-5</v>
      </c>
      <c r="N284" s="2">
        <f t="shared" si="10"/>
        <v>0</v>
      </c>
      <c r="O284" s="2">
        <f t="shared" si="10"/>
        <v>0</v>
      </c>
      <c r="P284" s="2">
        <f t="shared" si="10"/>
        <v>4.4759181597250314E-2</v>
      </c>
      <c r="Q284" s="2">
        <f t="shared" si="10"/>
        <v>2.2224819279756037E-6</v>
      </c>
      <c r="R284" s="2">
        <f t="shared" si="10"/>
        <v>0</v>
      </c>
      <c r="S284" s="2">
        <f t="shared" si="10"/>
        <v>2.4396109208267032E-4</v>
      </c>
      <c r="T284" s="2">
        <f t="shared" si="10"/>
        <v>1.0832976237922434E-4</v>
      </c>
      <c r="U284" s="2">
        <f t="shared" si="10"/>
        <v>0</v>
      </c>
      <c r="V284" s="2">
        <f t="shared" si="10"/>
        <v>2.0376912957619018E-6</v>
      </c>
      <c r="W284" s="2">
        <f t="shared" si="10"/>
        <v>0</v>
      </c>
      <c r="X284" s="2">
        <f t="shared" si="10"/>
        <v>0</v>
      </c>
      <c r="Y284" s="2">
        <f t="shared" si="10"/>
        <v>0</v>
      </c>
    </row>
    <row r="285" spans="1:25" x14ac:dyDescent="0.2">
      <c r="A285" s="16">
        <f>'Portfolio Selection'!A8</f>
        <v>40885</v>
      </c>
      <c r="B285" s="2">
        <f t="shared" ref="B285:Y285" si="11">IF($B8&lt;&gt;0,B8/$B8)</f>
        <v>1</v>
      </c>
      <c r="C285" s="2">
        <f t="shared" si="11"/>
        <v>5.3307311149800612E-2</v>
      </c>
      <c r="D285" s="2">
        <f t="shared" si="11"/>
        <v>0</v>
      </c>
      <c r="E285" s="2">
        <f t="shared" si="11"/>
        <v>1.1939597436104893E-5</v>
      </c>
      <c r="F285" s="2">
        <f t="shared" si="11"/>
        <v>9.1292399045215104E-5</v>
      </c>
      <c r="G285" s="2">
        <f t="shared" si="11"/>
        <v>2.2010062599075249E-3</v>
      </c>
      <c r="H285" s="2">
        <f t="shared" si="11"/>
        <v>0</v>
      </c>
      <c r="I285" s="2">
        <f t="shared" si="11"/>
        <v>1.976718711033732E-4</v>
      </c>
      <c r="J285" s="2">
        <f t="shared" si="11"/>
        <v>8.3987238292348098E-4</v>
      </c>
      <c r="K285" s="2">
        <f t="shared" si="11"/>
        <v>4.1619511759842766E-6</v>
      </c>
      <c r="L285" s="2">
        <f t="shared" si="11"/>
        <v>0</v>
      </c>
      <c r="M285" s="2">
        <f t="shared" si="11"/>
        <v>3.447094441997217E-3</v>
      </c>
      <c r="N285" s="2">
        <f t="shared" si="11"/>
        <v>0</v>
      </c>
      <c r="O285" s="2">
        <f t="shared" si="11"/>
        <v>0</v>
      </c>
      <c r="P285" s="2">
        <f t="shared" si="11"/>
        <v>0.18354407581210488</v>
      </c>
      <c r="Q285" s="2">
        <f t="shared" si="11"/>
        <v>0</v>
      </c>
      <c r="R285" s="2">
        <f t="shared" si="11"/>
        <v>0</v>
      </c>
      <c r="S285" s="2">
        <f t="shared" si="11"/>
        <v>1.0307072087325062E-3</v>
      </c>
      <c r="T285" s="2">
        <f t="shared" si="11"/>
        <v>1.7914598593127321E-3</v>
      </c>
      <c r="U285" s="2">
        <f t="shared" si="11"/>
        <v>0</v>
      </c>
      <c r="V285" s="2">
        <f t="shared" si="11"/>
        <v>0</v>
      </c>
      <c r="W285" s="2">
        <f t="shared" si="11"/>
        <v>0</v>
      </c>
      <c r="X285" s="2">
        <f t="shared" si="11"/>
        <v>0</v>
      </c>
      <c r="Y285" s="2">
        <f t="shared" si="11"/>
        <v>0</v>
      </c>
    </row>
    <row r="286" spans="1:25" x14ac:dyDescent="0.2">
      <c r="A286" s="16">
        <f>'Portfolio Selection'!A9</f>
        <v>40884</v>
      </c>
      <c r="B286" s="2">
        <f t="shared" ref="B286:Y286" si="12">IF($B9&lt;&gt;0,B9/$B9)</f>
        <v>1</v>
      </c>
      <c r="C286" s="2">
        <f t="shared" si="12"/>
        <v>5.9381837226248749E-2</v>
      </c>
      <c r="D286" s="2">
        <f t="shared" si="12"/>
        <v>0</v>
      </c>
      <c r="E286" s="2">
        <f t="shared" si="12"/>
        <v>1.0772232247318637E-2</v>
      </c>
      <c r="F286" s="2">
        <f t="shared" si="12"/>
        <v>1.8766363128635456E-6</v>
      </c>
      <c r="G286" s="2">
        <f t="shared" si="12"/>
        <v>7.1557721088628653E-4</v>
      </c>
      <c r="H286" s="2">
        <f t="shared" si="12"/>
        <v>0</v>
      </c>
      <c r="I286" s="2">
        <f t="shared" si="12"/>
        <v>1.1123893284427139E-4</v>
      </c>
      <c r="J286" s="2">
        <f t="shared" si="12"/>
        <v>5.678947023924903E-4</v>
      </c>
      <c r="K286" s="2">
        <f t="shared" si="12"/>
        <v>7.0154628518263391E-8</v>
      </c>
      <c r="L286" s="2">
        <f t="shared" si="12"/>
        <v>0</v>
      </c>
      <c r="M286" s="2">
        <f t="shared" si="12"/>
        <v>1.1222635924066594E-3</v>
      </c>
      <c r="N286" s="2">
        <f t="shared" si="12"/>
        <v>0</v>
      </c>
      <c r="O286" s="2">
        <f t="shared" si="12"/>
        <v>0</v>
      </c>
      <c r="P286" s="2">
        <f t="shared" si="12"/>
        <v>4.8411231805134014E-2</v>
      </c>
      <c r="Q286" s="2">
        <f t="shared" si="12"/>
        <v>3.9023512113284012E-5</v>
      </c>
      <c r="R286" s="2">
        <f t="shared" si="12"/>
        <v>0</v>
      </c>
      <c r="S286" s="2">
        <f t="shared" si="12"/>
        <v>4.3890489466738531E-5</v>
      </c>
      <c r="T286" s="2">
        <f t="shared" si="12"/>
        <v>2.3815304049809225E-4</v>
      </c>
      <c r="U286" s="2">
        <f t="shared" si="12"/>
        <v>0</v>
      </c>
      <c r="V286" s="2">
        <f t="shared" si="12"/>
        <v>0</v>
      </c>
      <c r="W286" s="2">
        <f t="shared" si="12"/>
        <v>0</v>
      </c>
      <c r="X286" s="2">
        <f t="shared" si="12"/>
        <v>0</v>
      </c>
      <c r="Y286" s="2">
        <f t="shared" si="12"/>
        <v>0</v>
      </c>
    </row>
    <row r="287" spans="1:25" x14ac:dyDescent="0.2">
      <c r="A287" s="16">
        <f>'Portfolio Selection'!A10</f>
        <v>40883</v>
      </c>
      <c r="B287" s="2">
        <f t="shared" ref="B287:Y287" si="13">IF($B10&lt;&gt;0,B10/$B10)</f>
        <v>1</v>
      </c>
      <c r="C287" s="2">
        <f t="shared" si="13"/>
        <v>0.10670635202715958</v>
      </c>
      <c r="D287" s="2">
        <f t="shared" si="13"/>
        <v>0</v>
      </c>
      <c r="E287" s="2">
        <f t="shared" si="13"/>
        <v>2.0908597574719048E-2</v>
      </c>
      <c r="F287" s="2">
        <f t="shared" si="13"/>
        <v>3.2494116782787772E-6</v>
      </c>
      <c r="G287" s="2">
        <f t="shared" si="13"/>
        <v>8.4589170702288191E-3</v>
      </c>
      <c r="H287" s="2">
        <f t="shared" si="13"/>
        <v>3.8112258469531453E-5</v>
      </c>
      <c r="I287" s="2">
        <f t="shared" si="13"/>
        <v>1.2273361960526803E-3</v>
      </c>
      <c r="J287" s="2">
        <f t="shared" si="13"/>
        <v>6.2334041222757174E-4</v>
      </c>
      <c r="K287" s="2">
        <f t="shared" si="13"/>
        <v>0</v>
      </c>
      <c r="L287" s="2">
        <f t="shared" si="13"/>
        <v>0</v>
      </c>
      <c r="M287" s="2">
        <f t="shared" si="13"/>
        <v>7.4031923264560777E-4</v>
      </c>
      <c r="N287" s="2">
        <f t="shared" si="13"/>
        <v>0</v>
      </c>
      <c r="O287" s="2">
        <f t="shared" si="13"/>
        <v>0</v>
      </c>
      <c r="P287" s="2">
        <f t="shared" si="13"/>
        <v>0.21929041907115712</v>
      </c>
      <c r="Q287" s="2">
        <f t="shared" si="13"/>
        <v>0</v>
      </c>
      <c r="R287" s="2">
        <f t="shared" si="13"/>
        <v>0</v>
      </c>
      <c r="S287" s="2">
        <f t="shared" si="13"/>
        <v>6.8791867329168221E-4</v>
      </c>
      <c r="T287" s="2">
        <f t="shared" si="13"/>
        <v>2.2930673056945146E-3</v>
      </c>
      <c r="U287" s="2">
        <f t="shared" si="13"/>
        <v>0</v>
      </c>
      <c r="V287" s="2">
        <f t="shared" si="13"/>
        <v>6.0076155631355058E-5</v>
      </c>
      <c r="W287" s="2">
        <f t="shared" si="13"/>
        <v>0</v>
      </c>
      <c r="X287" s="2">
        <f t="shared" si="13"/>
        <v>0</v>
      </c>
      <c r="Y287" s="2">
        <f t="shared" si="13"/>
        <v>0</v>
      </c>
    </row>
    <row r="288" spans="1:25" x14ac:dyDescent="0.2">
      <c r="A288" s="16">
        <f>'Portfolio Selection'!A11</f>
        <v>40882</v>
      </c>
      <c r="B288" s="2">
        <f t="shared" ref="B288:Y288" si="14">IF($B11&lt;&gt;0,B11/$B11)</f>
        <v>1</v>
      </c>
      <c r="C288" s="2">
        <f t="shared" si="14"/>
        <v>4.7935064571840102E-2</v>
      </c>
      <c r="D288" s="2">
        <f t="shared" si="14"/>
        <v>0</v>
      </c>
      <c r="E288" s="2">
        <f t="shared" si="14"/>
        <v>1.2858028008112962E-5</v>
      </c>
      <c r="F288" s="2">
        <f t="shared" si="14"/>
        <v>0</v>
      </c>
      <c r="G288" s="2">
        <f t="shared" si="14"/>
        <v>1.0342896882447571E-3</v>
      </c>
      <c r="H288" s="2">
        <f t="shared" si="14"/>
        <v>0</v>
      </c>
      <c r="I288" s="2">
        <f t="shared" si="14"/>
        <v>7.9729858378149859E-5</v>
      </c>
      <c r="J288" s="2">
        <f t="shared" si="14"/>
        <v>9.6578883816943097E-4</v>
      </c>
      <c r="K288" s="2">
        <f t="shared" si="14"/>
        <v>0</v>
      </c>
      <c r="L288" s="2">
        <f t="shared" si="14"/>
        <v>0</v>
      </c>
      <c r="M288" s="2">
        <f t="shared" si="14"/>
        <v>1.6257119145546557E-3</v>
      </c>
      <c r="N288" s="2">
        <f t="shared" si="14"/>
        <v>0</v>
      </c>
      <c r="O288" s="2">
        <f t="shared" si="14"/>
        <v>0</v>
      </c>
      <c r="P288" s="2">
        <f t="shared" si="14"/>
        <v>2.3452337155848577E-2</v>
      </c>
      <c r="Q288" s="2">
        <f t="shared" si="14"/>
        <v>0</v>
      </c>
      <c r="R288" s="2">
        <f t="shared" si="14"/>
        <v>0</v>
      </c>
      <c r="S288" s="2">
        <f t="shared" si="14"/>
        <v>3.041553919409309E-4</v>
      </c>
      <c r="T288" s="2">
        <f t="shared" si="14"/>
        <v>6.0574926300808877E-4</v>
      </c>
      <c r="U288" s="2">
        <f t="shared" si="14"/>
        <v>0</v>
      </c>
      <c r="V288" s="2">
        <f t="shared" si="14"/>
        <v>0</v>
      </c>
      <c r="W288" s="2">
        <f t="shared" si="14"/>
        <v>0</v>
      </c>
      <c r="X288" s="2">
        <f t="shared" si="14"/>
        <v>0</v>
      </c>
      <c r="Y288" s="2">
        <f t="shared" si="14"/>
        <v>0</v>
      </c>
    </row>
    <row r="289" spans="1:25" x14ac:dyDescent="0.2">
      <c r="A289" s="16">
        <f>'Portfolio Selection'!A12</f>
        <v>40879</v>
      </c>
      <c r="B289" s="2">
        <f t="shared" ref="B289:Y289" si="15">IF($B12&lt;&gt;0,B12/$B12)</f>
        <v>1</v>
      </c>
      <c r="C289" s="2">
        <f t="shared" si="15"/>
        <v>4.6964486247950639E-2</v>
      </c>
      <c r="D289" s="2">
        <f t="shared" si="15"/>
        <v>0</v>
      </c>
      <c r="E289" s="2">
        <f t="shared" si="15"/>
        <v>1.2718266834111733E-2</v>
      </c>
      <c r="F289" s="2">
        <f t="shared" si="15"/>
        <v>1.9000211890363001E-6</v>
      </c>
      <c r="G289" s="2">
        <f t="shared" si="15"/>
        <v>2.4145469270273304E-3</v>
      </c>
      <c r="H289" s="2">
        <f t="shared" si="15"/>
        <v>1.2757217268486978E-3</v>
      </c>
      <c r="I289" s="2">
        <f t="shared" si="15"/>
        <v>7.454733135183924E-5</v>
      </c>
      <c r="J289" s="2">
        <f t="shared" si="15"/>
        <v>3.1381433965751585E-3</v>
      </c>
      <c r="K289" s="2">
        <f t="shared" si="15"/>
        <v>0</v>
      </c>
      <c r="L289" s="2">
        <f t="shared" si="15"/>
        <v>0</v>
      </c>
      <c r="M289" s="2">
        <f t="shared" si="15"/>
        <v>2.1544340262482607E-3</v>
      </c>
      <c r="N289" s="2">
        <f t="shared" si="15"/>
        <v>0</v>
      </c>
      <c r="O289" s="2">
        <f t="shared" si="15"/>
        <v>0</v>
      </c>
      <c r="P289" s="2">
        <f t="shared" si="15"/>
        <v>8.0430746963690139E-2</v>
      </c>
      <c r="Q289" s="2">
        <f t="shared" si="15"/>
        <v>2.5365282873634606E-6</v>
      </c>
      <c r="R289" s="2">
        <f t="shared" si="15"/>
        <v>0</v>
      </c>
      <c r="S289" s="2">
        <f t="shared" si="15"/>
        <v>1.0682869135356598E-4</v>
      </c>
      <c r="T289" s="2">
        <f t="shared" si="15"/>
        <v>3.7772421238041644E-4</v>
      </c>
      <c r="U289" s="2">
        <f t="shared" si="15"/>
        <v>0</v>
      </c>
      <c r="V289" s="2">
        <f t="shared" si="15"/>
        <v>6.2985702416553356E-5</v>
      </c>
      <c r="W289" s="2">
        <f t="shared" si="15"/>
        <v>0</v>
      </c>
      <c r="X289" s="2">
        <f t="shared" si="15"/>
        <v>0</v>
      </c>
      <c r="Y289" s="2">
        <f t="shared" si="15"/>
        <v>0</v>
      </c>
    </row>
    <row r="290" spans="1:25" x14ac:dyDescent="0.2">
      <c r="A290" s="16">
        <f>'Portfolio Selection'!A13</f>
        <v>40878</v>
      </c>
      <c r="B290" s="2">
        <f t="shared" ref="B290:Y290" si="16">IF($B13&lt;&gt;0,B13/$B13)</f>
        <v>1</v>
      </c>
      <c r="C290" s="2">
        <f t="shared" si="16"/>
        <v>1.9261194006443036E-2</v>
      </c>
      <c r="D290" s="2">
        <f t="shared" si="16"/>
        <v>0</v>
      </c>
      <c r="E290" s="2">
        <f t="shared" si="16"/>
        <v>2.062559877835982E-2</v>
      </c>
      <c r="F290" s="2">
        <f t="shared" si="16"/>
        <v>1.1027225779360209E-4</v>
      </c>
      <c r="G290" s="2">
        <f t="shared" si="16"/>
        <v>1.3320888741467133E-3</v>
      </c>
      <c r="H290" s="2">
        <f t="shared" si="16"/>
        <v>0</v>
      </c>
      <c r="I290" s="2">
        <f t="shared" si="16"/>
        <v>3.1807420136910114E-4</v>
      </c>
      <c r="J290" s="2">
        <f t="shared" si="16"/>
        <v>7.5442642644761994E-4</v>
      </c>
      <c r="K290" s="2">
        <f t="shared" si="16"/>
        <v>0</v>
      </c>
      <c r="L290" s="2">
        <f t="shared" si="16"/>
        <v>0</v>
      </c>
      <c r="M290" s="2">
        <f t="shared" si="16"/>
        <v>1.1247770294947413E-3</v>
      </c>
      <c r="N290" s="2">
        <f t="shared" si="16"/>
        <v>0</v>
      </c>
      <c r="O290" s="2">
        <f t="shared" si="16"/>
        <v>0</v>
      </c>
      <c r="P290" s="2">
        <f t="shared" si="16"/>
        <v>0.24894256256259789</v>
      </c>
      <c r="Q290" s="2">
        <f t="shared" si="16"/>
        <v>0</v>
      </c>
      <c r="R290" s="2">
        <f t="shared" si="16"/>
        <v>0</v>
      </c>
      <c r="S290" s="2">
        <f t="shared" si="16"/>
        <v>2.4274599682298273E-3</v>
      </c>
      <c r="T290" s="2">
        <f t="shared" si="16"/>
        <v>3.9755599429211187E-4</v>
      </c>
      <c r="U290" s="2">
        <f t="shared" si="16"/>
        <v>0</v>
      </c>
      <c r="V290" s="2">
        <f t="shared" si="16"/>
        <v>4.8734211708228034E-5</v>
      </c>
      <c r="W290" s="2">
        <f t="shared" si="16"/>
        <v>0</v>
      </c>
      <c r="X290" s="2">
        <f t="shared" si="16"/>
        <v>0</v>
      </c>
      <c r="Y290" s="2">
        <f t="shared" si="16"/>
        <v>0</v>
      </c>
    </row>
    <row r="291" spans="1:25" x14ac:dyDescent="0.2">
      <c r="A291" s="16">
        <f>'Portfolio Selection'!A14</f>
        <v>40877</v>
      </c>
      <c r="B291" s="2">
        <f t="shared" ref="B291:Y291" si="17">IF($B14&lt;&gt;0,B14/$B14)</f>
        <v>1</v>
      </c>
      <c r="C291" s="2">
        <f t="shared" si="17"/>
        <v>5.2745209557089889E-2</v>
      </c>
      <c r="D291" s="2">
        <f t="shared" si="17"/>
        <v>0</v>
      </c>
      <c r="E291" s="2">
        <f t="shared" si="17"/>
        <v>0.14986278771360576</v>
      </c>
      <c r="F291" s="2">
        <f t="shared" si="17"/>
        <v>1.1020657158703234E-5</v>
      </c>
      <c r="G291" s="2">
        <f t="shared" si="17"/>
        <v>1.0331866086284282E-2</v>
      </c>
      <c r="H291" s="2">
        <f t="shared" si="17"/>
        <v>0</v>
      </c>
      <c r="I291" s="2">
        <f t="shared" si="17"/>
        <v>4.6409364877444156E-4</v>
      </c>
      <c r="J291" s="2">
        <f t="shared" si="17"/>
        <v>5.0868185005641E-4</v>
      </c>
      <c r="K291" s="2">
        <f t="shared" si="17"/>
        <v>0</v>
      </c>
      <c r="L291" s="2">
        <f t="shared" si="17"/>
        <v>0</v>
      </c>
      <c r="M291" s="2">
        <f t="shared" si="17"/>
        <v>2.2276054314886847E-3</v>
      </c>
      <c r="N291" s="2">
        <f t="shared" si="17"/>
        <v>0</v>
      </c>
      <c r="O291" s="2">
        <f t="shared" si="17"/>
        <v>0</v>
      </c>
      <c r="P291" s="2">
        <f t="shared" si="17"/>
        <v>0.12942439354037905</v>
      </c>
      <c r="Q291" s="2">
        <f t="shared" si="17"/>
        <v>5.4681745657195772E-5</v>
      </c>
      <c r="R291" s="2">
        <f t="shared" si="17"/>
        <v>0</v>
      </c>
      <c r="S291" s="2">
        <f t="shared" si="17"/>
        <v>1.283148888809266E-3</v>
      </c>
      <c r="T291" s="2">
        <f t="shared" si="17"/>
        <v>6.4260074310253719E-4</v>
      </c>
      <c r="U291" s="2">
        <f t="shared" si="17"/>
        <v>0</v>
      </c>
      <c r="V291" s="2">
        <f t="shared" si="17"/>
        <v>3.8648067073427406E-5</v>
      </c>
      <c r="W291" s="2">
        <f t="shared" si="17"/>
        <v>0</v>
      </c>
      <c r="X291" s="2">
        <f t="shared" si="17"/>
        <v>0</v>
      </c>
      <c r="Y291" s="2">
        <f t="shared" si="17"/>
        <v>0</v>
      </c>
    </row>
    <row r="292" spans="1:25" x14ac:dyDescent="0.2">
      <c r="A292" s="16">
        <f>'Portfolio Selection'!A15</f>
        <v>40876</v>
      </c>
      <c r="B292" s="2">
        <f t="shared" ref="B292:Y292" si="18">IF($B15&lt;&gt;0,B15/$B15)</f>
        <v>1</v>
      </c>
      <c r="C292" s="2">
        <f t="shared" si="18"/>
        <v>0.12943331476687625</v>
      </c>
      <c r="D292" s="2">
        <f t="shared" si="18"/>
        <v>0</v>
      </c>
      <c r="E292" s="2">
        <f t="shared" si="18"/>
        <v>4.1199647349511922E-3</v>
      </c>
      <c r="F292" s="2">
        <f t="shared" si="18"/>
        <v>0</v>
      </c>
      <c r="G292" s="2">
        <f t="shared" si="18"/>
        <v>1.1611062576736973E-2</v>
      </c>
      <c r="H292" s="2">
        <f t="shared" si="18"/>
        <v>7.4273586760953043E-5</v>
      </c>
      <c r="I292" s="2">
        <f t="shared" si="18"/>
        <v>0</v>
      </c>
      <c r="J292" s="2">
        <f t="shared" si="18"/>
        <v>1.3333341784858685E-3</v>
      </c>
      <c r="K292" s="2">
        <f t="shared" si="18"/>
        <v>0</v>
      </c>
      <c r="L292" s="2">
        <f t="shared" si="18"/>
        <v>0</v>
      </c>
      <c r="M292" s="2">
        <f t="shared" si="18"/>
        <v>2.9512160901563281E-4</v>
      </c>
      <c r="N292" s="2">
        <f t="shared" si="18"/>
        <v>0</v>
      </c>
      <c r="O292" s="2">
        <f t="shared" si="18"/>
        <v>0</v>
      </c>
      <c r="P292" s="2">
        <f t="shared" si="18"/>
        <v>0.12205783910092205</v>
      </c>
      <c r="Q292" s="2">
        <f t="shared" si="18"/>
        <v>0</v>
      </c>
      <c r="R292" s="2">
        <f t="shared" si="18"/>
        <v>0</v>
      </c>
      <c r="S292" s="2">
        <f t="shared" si="18"/>
        <v>2.170899563109981E-3</v>
      </c>
      <c r="T292" s="2">
        <f t="shared" si="18"/>
        <v>4.2019320000220449E-4</v>
      </c>
      <c r="U292" s="2">
        <f t="shared" si="18"/>
        <v>0</v>
      </c>
      <c r="V292" s="2">
        <f t="shared" si="18"/>
        <v>1.8543737464886021E-5</v>
      </c>
      <c r="W292" s="2">
        <f t="shared" si="18"/>
        <v>0</v>
      </c>
      <c r="X292" s="2">
        <f t="shared" si="18"/>
        <v>0</v>
      </c>
      <c r="Y292" s="2">
        <f t="shared" si="18"/>
        <v>0</v>
      </c>
    </row>
    <row r="293" spans="1:25" x14ac:dyDescent="0.2">
      <c r="A293" s="16">
        <f>'Portfolio Selection'!A16</f>
        <v>40875</v>
      </c>
      <c r="B293" s="2">
        <f t="shared" ref="B293:Y293" si="19">IF($B16&lt;&gt;0,B16/$B16)</f>
        <v>1</v>
      </c>
      <c r="C293" s="2">
        <f t="shared" si="19"/>
        <v>9.0352361279257762E-3</v>
      </c>
      <c r="D293" s="2">
        <f t="shared" si="19"/>
        <v>0</v>
      </c>
      <c r="E293" s="2">
        <f t="shared" si="19"/>
        <v>0</v>
      </c>
      <c r="F293" s="2">
        <f t="shared" si="19"/>
        <v>0</v>
      </c>
      <c r="G293" s="2">
        <f t="shared" si="19"/>
        <v>1.3956315934413282E-3</v>
      </c>
      <c r="H293" s="2">
        <f t="shared" si="19"/>
        <v>0</v>
      </c>
      <c r="I293" s="2">
        <f t="shared" si="19"/>
        <v>9.9348447383426498E-7</v>
      </c>
      <c r="J293" s="2">
        <f t="shared" si="19"/>
        <v>1.3816768651576479E-3</v>
      </c>
      <c r="K293" s="2">
        <f t="shared" si="19"/>
        <v>0</v>
      </c>
      <c r="L293" s="2">
        <f t="shared" si="19"/>
        <v>0</v>
      </c>
      <c r="M293" s="2">
        <f t="shared" si="19"/>
        <v>1.146668714255006E-4</v>
      </c>
      <c r="N293" s="2">
        <f t="shared" si="19"/>
        <v>0</v>
      </c>
      <c r="O293" s="2">
        <f t="shared" si="19"/>
        <v>0</v>
      </c>
      <c r="P293" s="2">
        <f t="shared" si="19"/>
        <v>5.8624724975593475E-3</v>
      </c>
      <c r="Q293" s="2">
        <f t="shared" si="19"/>
        <v>2.2522509519650015E-5</v>
      </c>
      <c r="R293" s="2">
        <f t="shared" si="19"/>
        <v>0</v>
      </c>
      <c r="S293" s="2">
        <f t="shared" si="19"/>
        <v>1.5557774417731499E-4</v>
      </c>
      <c r="T293" s="2">
        <f t="shared" si="19"/>
        <v>9.3252830781256947E-5</v>
      </c>
      <c r="U293" s="2">
        <f t="shared" si="19"/>
        <v>0</v>
      </c>
      <c r="V293" s="2">
        <f t="shared" si="19"/>
        <v>2.6567891697972254E-5</v>
      </c>
      <c r="W293" s="2">
        <f t="shared" si="19"/>
        <v>0</v>
      </c>
      <c r="X293" s="2">
        <f t="shared" si="19"/>
        <v>0</v>
      </c>
      <c r="Y293" s="2">
        <f t="shared" si="19"/>
        <v>0</v>
      </c>
    </row>
    <row r="294" spans="1:25" x14ac:dyDescent="0.2">
      <c r="A294" s="16">
        <f>'Portfolio Selection'!A17</f>
        <v>40872</v>
      </c>
      <c r="B294" s="2">
        <f t="shared" ref="B294:Y294" si="20">IF($B17&lt;&gt;0,B17/$B17)</f>
        <v>1</v>
      </c>
      <c r="C294" s="2">
        <f t="shared" si="20"/>
        <v>8.1326759738789417E-2</v>
      </c>
      <c r="D294" s="2">
        <f t="shared" si="20"/>
        <v>0</v>
      </c>
      <c r="E294" s="2">
        <f t="shared" si="20"/>
        <v>0</v>
      </c>
      <c r="F294" s="2">
        <f t="shared" si="20"/>
        <v>3.0969824729165807E-5</v>
      </c>
      <c r="G294" s="2">
        <f t="shared" si="20"/>
        <v>4.1772099594698849E-3</v>
      </c>
      <c r="H294" s="2">
        <f t="shared" si="20"/>
        <v>5.5524471478718703E-5</v>
      </c>
      <c r="I294" s="2">
        <f t="shared" si="20"/>
        <v>1.8272196590207829E-4</v>
      </c>
      <c r="J294" s="2">
        <f t="shared" si="20"/>
        <v>1.3531141153197399E-2</v>
      </c>
      <c r="K294" s="2">
        <f t="shared" si="20"/>
        <v>3.6809848820951365E-5</v>
      </c>
      <c r="L294" s="2">
        <f t="shared" si="20"/>
        <v>0</v>
      </c>
      <c r="M294" s="2">
        <f t="shared" si="20"/>
        <v>3.6101967112856146E-3</v>
      </c>
      <c r="N294" s="2">
        <f t="shared" si="20"/>
        <v>0</v>
      </c>
      <c r="O294" s="2">
        <f t="shared" si="20"/>
        <v>0</v>
      </c>
      <c r="P294" s="2">
        <f t="shared" si="20"/>
        <v>0.10431975307637413</v>
      </c>
      <c r="Q294" s="2">
        <f t="shared" si="20"/>
        <v>0</v>
      </c>
      <c r="R294" s="2">
        <f t="shared" si="20"/>
        <v>0</v>
      </c>
      <c r="S294" s="2">
        <f t="shared" si="20"/>
        <v>1.7570951273126003E-3</v>
      </c>
      <c r="T294" s="2">
        <f t="shared" si="20"/>
        <v>1.3177439209226273E-3</v>
      </c>
      <c r="U294" s="2">
        <f t="shared" si="20"/>
        <v>0</v>
      </c>
      <c r="V294" s="2">
        <f t="shared" si="20"/>
        <v>1.7168343551646846E-4</v>
      </c>
      <c r="W294" s="2">
        <f t="shared" si="20"/>
        <v>0</v>
      </c>
      <c r="X294" s="2">
        <f t="shared" si="20"/>
        <v>0</v>
      </c>
      <c r="Y294" s="2">
        <f t="shared" si="20"/>
        <v>0</v>
      </c>
    </row>
    <row r="295" spans="1:25" x14ac:dyDescent="0.2">
      <c r="A295" s="16">
        <f>'Portfolio Selection'!A18</f>
        <v>40871</v>
      </c>
      <c r="B295" s="2">
        <f t="shared" ref="B295:Y295" si="21">IF($B18&lt;&gt;0,B18/$B18)</f>
        <v>1</v>
      </c>
      <c r="C295" s="2">
        <f t="shared" si="21"/>
        <v>5.5620681092646354E-3</v>
      </c>
      <c r="D295" s="2">
        <f t="shared" si="21"/>
        <v>0</v>
      </c>
      <c r="E295" s="2">
        <f t="shared" si="21"/>
        <v>0</v>
      </c>
      <c r="F295" s="2">
        <f t="shared" si="21"/>
        <v>8.4363875188870466E-7</v>
      </c>
      <c r="G295" s="2">
        <f t="shared" si="21"/>
        <v>3.8024485825127697E-4</v>
      </c>
      <c r="H295" s="2">
        <f t="shared" si="21"/>
        <v>2.2022345979302749E-4</v>
      </c>
      <c r="I295" s="2">
        <f t="shared" si="21"/>
        <v>7.8644004451065054E-6</v>
      </c>
      <c r="J295" s="2">
        <f t="shared" si="21"/>
        <v>5.3048055337086861E-4</v>
      </c>
      <c r="K295" s="2">
        <f t="shared" si="21"/>
        <v>0</v>
      </c>
      <c r="L295" s="2">
        <f t="shared" si="21"/>
        <v>0</v>
      </c>
      <c r="M295" s="2">
        <f t="shared" si="21"/>
        <v>3.4076256466288561E-4</v>
      </c>
      <c r="N295" s="2">
        <f t="shared" si="21"/>
        <v>0</v>
      </c>
      <c r="O295" s="2">
        <f t="shared" si="21"/>
        <v>0</v>
      </c>
      <c r="P295" s="2">
        <f t="shared" si="21"/>
        <v>1.3046847988796262E-2</v>
      </c>
      <c r="Q295" s="2">
        <f t="shared" si="21"/>
        <v>0</v>
      </c>
      <c r="R295" s="2">
        <f t="shared" si="21"/>
        <v>0</v>
      </c>
      <c r="S295" s="2">
        <f t="shared" si="21"/>
        <v>3.2901911323659481E-7</v>
      </c>
      <c r="T295" s="2">
        <f t="shared" si="21"/>
        <v>7.0560257930467487E-5</v>
      </c>
      <c r="U295" s="2">
        <f t="shared" si="21"/>
        <v>0</v>
      </c>
      <c r="V295" s="2">
        <f t="shared" si="21"/>
        <v>1.8467252278843745E-5</v>
      </c>
      <c r="W295" s="2">
        <f t="shared" si="21"/>
        <v>0</v>
      </c>
      <c r="X295" s="2">
        <f t="shared" si="21"/>
        <v>0</v>
      </c>
      <c r="Y295" s="2">
        <f t="shared" si="21"/>
        <v>0</v>
      </c>
    </row>
    <row r="296" spans="1:25" x14ac:dyDescent="0.2">
      <c r="A296" s="16">
        <f>'Portfolio Selection'!A19</f>
        <v>40870</v>
      </c>
      <c r="B296" s="2">
        <f t="shared" ref="B296:Y296" si="22">IF($B19&lt;&gt;0,B19/$B19)</f>
        <v>1</v>
      </c>
      <c r="C296" s="2">
        <f t="shared" si="22"/>
        <v>5.0994571023259765E-2</v>
      </c>
      <c r="D296" s="2">
        <f t="shared" si="22"/>
        <v>0</v>
      </c>
      <c r="E296" s="2">
        <f t="shared" si="22"/>
        <v>0</v>
      </c>
      <c r="F296" s="2">
        <f t="shared" si="22"/>
        <v>1.8088927548766737E-5</v>
      </c>
      <c r="G296" s="2">
        <f t="shared" si="22"/>
        <v>2.3508370242377253E-3</v>
      </c>
      <c r="H296" s="2">
        <f t="shared" si="22"/>
        <v>1.8918003394751879E-4</v>
      </c>
      <c r="I296" s="2">
        <f t="shared" si="22"/>
        <v>7.9823422451449487E-4</v>
      </c>
      <c r="J296" s="2">
        <f t="shared" si="22"/>
        <v>7.4991266938922259E-3</v>
      </c>
      <c r="K296" s="2">
        <f t="shared" si="22"/>
        <v>0</v>
      </c>
      <c r="L296" s="2">
        <f t="shared" si="22"/>
        <v>0</v>
      </c>
      <c r="M296" s="2">
        <f t="shared" si="22"/>
        <v>4.6126765249355177E-4</v>
      </c>
      <c r="N296" s="2">
        <f t="shared" si="22"/>
        <v>0</v>
      </c>
      <c r="O296" s="2">
        <f t="shared" si="22"/>
        <v>0</v>
      </c>
      <c r="P296" s="2">
        <f t="shared" si="22"/>
        <v>2.1779973215092591E-2</v>
      </c>
      <c r="Q296" s="2">
        <f t="shared" si="22"/>
        <v>0</v>
      </c>
      <c r="R296" s="2">
        <f t="shared" si="22"/>
        <v>0</v>
      </c>
      <c r="S296" s="2">
        <f t="shared" si="22"/>
        <v>6.0748648351274959E-5</v>
      </c>
      <c r="T296" s="2">
        <f t="shared" si="22"/>
        <v>5.019526653719863E-4</v>
      </c>
      <c r="U296" s="2">
        <f t="shared" si="22"/>
        <v>0</v>
      </c>
      <c r="V296" s="2">
        <f t="shared" si="22"/>
        <v>1.6166978996710272E-4</v>
      </c>
      <c r="W296" s="2">
        <f t="shared" si="22"/>
        <v>0</v>
      </c>
      <c r="X296" s="2">
        <f t="shared" si="22"/>
        <v>0</v>
      </c>
      <c r="Y296" s="2">
        <f t="shared" si="22"/>
        <v>0</v>
      </c>
    </row>
    <row r="297" spans="1:25" x14ac:dyDescent="0.2">
      <c r="A297" s="16">
        <f>'Portfolio Selection'!A20</f>
        <v>40869</v>
      </c>
      <c r="B297" s="2">
        <f t="shared" ref="B297:Y297" si="23">IF($B20&lt;&gt;0,B20/$B20)</f>
        <v>1</v>
      </c>
      <c r="C297" s="2">
        <f t="shared" si="23"/>
        <v>5.8336897602809044E-2</v>
      </c>
      <c r="D297" s="2">
        <f t="shared" si="23"/>
        <v>0</v>
      </c>
      <c r="E297" s="2">
        <f t="shared" si="23"/>
        <v>0</v>
      </c>
      <c r="F297" s="2">
        <f t="shared" si="23"/>
        <v>3.0610991789483954E-5</v>
      </c>
      <c r="G297" s="2">
        <f t="shared" si="23"/>
        <v>2.7589451430694275E-3</v>
      </c>
      <c r="H297" s="2">
        <f t="shared" si="23"/>
        <v>2.9551380535232586E-4</v>
      </c>
      <c r="I297" s="2">
        <f t="shared" si="23"/>
        <v>8.5357573259137946E-4</v>
      </c>
      <c r="J297" s="2">
        <f t="shared" si="23"/>
        <v>5.4377789659340991E-3</v>
      </c>
      <c r="K297" s="2">
        <f t="shared" si="23"/>
        <v>1.6953780068021881E-5</v>
      </c>
      <c r="L297" s="2">
        <f t="shared" si="23"/>
        <v>0</v>
      </c>
      <c r="M297" s="2">
        <f t="shared" si="23"/>
        <v>3.9549401392013264E-3</v>
      </c>
      <c r="N297" s="2">
        <f t="shared" si="23"/>
        <v>0</v>
      </c>
      <c r="O297" s="2">
        <f t="shared" si="23"/>
        <v>0</v>
      </c>
      <c r="P297" s="2">
        <f t="shared" si="23"/>
        <v>0.14616136359642798</v>
      </c>
      <c r="Q297" s="2">
        <f t="shared" si="23"/>
        <v>0</v>
      </c>
      <c r="R297" s="2">
        <f t="shared" si="23"/>
        <v>0</v>
      </c>
      <c r="S297" s="2">
        <f t="shared" si="23"/>
        <v>0</v>
      </c>
      <c r="T297" s="2">
        <f t="shared" si="23"/>
        <v>6.5034229402596714E-4</v>
      </c>
      <c r="U297" s="2">
        <f t="shared" si="23"/>
        <v>0</v>
      </c>
      <c r="V297" s="2">
        <f t="shared" si="23"/>
        <v>0</v>
      </c>
      <c r="W297" s="2">
        <f t="shared" si="23"/>
        <v>0</v>
      </c>
      <c r="X297" s="2">
        <f t="shared" si="23"/>
        <v>0</v>
      </c>
      <c r="Y297" s="2">
        <f t="shared" si="23"/>
        <v>0</v>
      </c>
    </row>
    <row r="298" spans="1:25" x14ac:dyDescent="0.2">
      <c r="A298" s="16">
        <f>'Portfolio Selection'!A21</f>
        <v>40868</v>
      </c>
      <c r="B298" s="2">
        <f t="shared" ref="B298:Y298" si="24">IF($B21&lt;&gt;0,B21/$B21)</f>
        <v>1</v>
      </c>
      <c r="C298" s="2">
        <f t="shared" si="24"/>
        <v>3.9308022928690924E-3</v>
      </c>
      <c r="D298" s="2">
        <f t="shared" si="24"/>
        <v>0</v>
      </c>
      <c r="E298" s="2">
        <f t="shared" si="24"/>
        <v>0</v>
      </c>
      <c r="F298" s="2">
        <f t="shared" si="24"/>
        <v>3.3926441194252607E-5</v>
      </c>
      <c r="G298" s="2">
        <f t="shared" si="24"/>
        <v>6.3498665992945704E-4</v>
      </c>
      <c r="H298" s="2">
        <f t="shared" si="24"/>
        <v>0</v>
      </c>
      <c r="I298" s="2">
        <f t="shared" si="24"/>
        <v>2.7141152955402084E-5</v>
      </c>
      <c r="J298" s="2">
        <f t="shared" si="24"/>
        <v>5.6644846342882797E-4</v>
      </c>
      <c r="K298" s="2">
        <f t="shared" si="24"/>
        <v>0</v>
      </c>
      <c r="L298" s="2">
        <f t="shared" si="24"/>
        <v>0</v>
      </c>
      <c r="M298" s="2">
        <f t="shared" si="24"/>
        <v>4.1344699893098755E-4</v>
      </c>
      <c r="N298" s="2">
        <f t="shared" si="24"/>
        <v>0</v>
      </c>
      <c r="O298" s="2">
        <f t="shared" si="24"/>
        <v>0</v>
      </c>
      <c r="P298" s="2">
        <f t="shared" si="24"/>
        <v>3.3073082148941883E-2</v>
      </c>
      <c r="Q298" s="2">
        <f t="shared" si="24"/>
        <v>0</v>
      </c>
      <c r="R298" s="2">
        <f t="shared" si="24"/>
        <v>0</v>
      </c>
      <c r="S298" s="2">
        <f t="shared" si="24"/>
        <v>0</v>
      </c>
      <c r="T298" s="2">
        <f t="shared" si="24"/>
        <v>4.301388079985598E-5</v>
      </c>
      <c r="U298" s="2">
        <f t="shared" si="24"/>
        <v>0</v>
      </c>
      <c r="V298" s="2">
        <f t="shared" si="24"/>
        <v>8.8208747105056775E-6</v>
      </c>
      <c r="W298" s="2">
        <f t="shared" si="24"/>
        <v>0</v>
      </c>
      <c r="X298" s="2">
        <f t="shared" si="24"/>
        <v>0</v>
      </c>
      <c r="Y298" s="2">
        <f t="shared" si="24"/>
        <v>0</v>
      </c>
    </row>
    <row r="299" spans="1:25" x14ac:dyDescent="0.2">
      <c r="A299" s="16">
        <f>'Portfolio Selection'!A22</f>
        <v>40865</v>
      </c>
      <c r="B299" s="2">
        <f t="shared" ref="B299:Y299" si="25">IF($B22&lt;&gt;0,B22/$B22)</f>
        <v>1</v>
      </c>
      <c r="C299" s="2">
        <f t="shared" si="25"/>
        <v>0.16785596849234263</v>
      </c>
      <c r="D299" s="2">
        <f t="shared" si="25"/>
        <v>0</v>
      </c>
      <c r="E299" s="2">
        <f t="shared" si="25"/>
        <v>0</v>
      </c>
      <c r="F299" s="2">
        <f t="shared" si="25"/>
        <v>6.754391357509811E-4</v>
      </c>
      <c r="G299" s="2">
        <f t="shared" si="25"/>
        <v>2.7304880940663056E-3</v>
      </c>
      <c r="H299" s="2">
        <f t="shared" si="25"/>
        <v>0</v>
      </c>
      <c r="I299" s="2">
        <f t="shared" si="25"/>
        <v>4.8205157893550847E-4</v>
      </c>
      <c r="J299" s="2">
        <f t="shared" si="25"/>
        <v>4.6554139491889563E-3</v>
      </c>
      <c r="K299" s="2">
        <f t="shared" si="25"/>
        <v>8.8066056896187892E-6</v>
      </c>
      <c r="L299" s="2">
        <f t="shared" si="25"/>
        <v>0</v>
      </c>
      <c r="M299" s="2">
        <f t="shared" si="25"/>
        <v>4.9372033147425335E-3</v>
      </c>
      <c r="N299" s="2">
        <f t="shared" si="25"/>
        <v>0</v>
      </c>
      <c r="O299" s="2">
        <f t="shared" si="25"/>
        <v>0</v>
      </c>
      <c r="P299" s="2">
        <f t="shared" si="25"/>
        <v>0.30147323009558641</v>
      </c>
      <c r="Q299" s="2">
        <f t="shared" si="25"/>
        <v>0</v>
      </c>
      <c r="R299" s="2">
        <f t="shared" si="25"/>
        <v>0</v>
      </c>
      <c r="S299" s="2">
        <f t="shared" si="25"/>
        <v>7.9185145471062949E-4</v>
      </c>
      <c r="T299" s="2">
        <f t="shared" si="25"/>
        <v>6.8388797308445914E-4</v>
      </c>
      <c r="U299" s="2">
        <f t="shared" si="25"/>
        <v>0</v>
      </c>
      <c r="V299" s="2">
        <f t="shared" si="25"/>
        <v>8.0140111775530985E-5</v>
      </c>
      <c r="W299" s="2">
        <f t="shared" si="25"/>
        <v>0</v>
      </c>
      <c r="X299" s="2">
        <f t="shared" si="25"/>
        <v>9.9074314008211381E-5</v>
      </c>
      <c r="Y299" s="2">
        <f t="shared" si="25"/>
        <v>0</v>
      </c>
    </row>
    <row r="300" spans="1:25" x14ac:dyDescent="0.2">
      <c r="A300" s="16">
        <f>'Portfolio Selection'!A23</f>
        <v>40864</v>
      </c>
      <c r="B300" s="2">
        <f t="shared" ref="B300:Y300" si="26">IF($B23&lt;&gt;0,B23/$B23)</f>
        <v>1</v>
      </c>
      <c r="C300" s="2">
        <f t="shared" si="26"/>
        <v>1.2801427039864864E-2</v>
      </c>
      <c r="D300" s="2">
        <f t="shared" si="26"/>
        <v>0</v>
      </c>
      <c r="E300" s="2">
        <f t="shared" si="26"/>
        <v>0</v>
      </c>
      <c r="F300" s="2">
        <f t="shared" si="26"/>
        <v>3.4924348239218162E-5</v>
      </c>
      <c r="G300" s="2">
        <f t="shared" si="26"/>
        <v>2.7658353806786398E-4</v>
      </c>
      <c r="H300" s="2">
        <f t="shared" si="26"/>
        <v>0</v>
      </c>
      <c r="I300" s="2">
        <f t="shared" si="26"/>
        <v>3.4622499512176415E-5</v>
      </c>
      <c r="J300" s="2">
        <f t="shared" si="26"/>
        <v>4.11663096021486E-4</v>
      </c>
      <c r="K300" s="2">
        <f t="shared" si="26"/>
        <v>0</v>
      </c>
      <c r="L300" s="2">
        <f t="shared" si="26"/>
        <v>0</v>
      </c>
      <c r="M300" s="2">
        <f t="shared" si="26"/>
        <v>8.0357086863882193E-5</v>
      </c>
      <c r="N300" s="2">
        <f t="shared" si="26"/>
        <v>0</v>
      </c>
      <c r="O300" s="2">
        <f t="shared" si="26"/>
        <v>0</v>
      </c>
      <c r="P300" s="2">
        <f t="shared" si="26"/>
        <v>5.0127590105359082E-2</v>
      </c>
      <c r="Q300" s="2">
        <f t="shared" si="26"/>
        <v>5.3918292018442074E-6</v>
      </c>
      <c r="R300" s="2">
        <f t="shared" si="26"/>
        <v>0</v>
      </c>
      <c r="S300" s="2">
        <f t="shared" si="26"/>
        <v>9.4345748020070586E-5</v>
      </c>
      <c r="T300" s="2">
        <f t="shared" si="26"/>
        <v>0</v>
      </c>
      <c r="U300" s="2">
        <f t="shared" si="26"/>
        <v>0</v>
      </c>
      <c r="V300" s="2">
        <f t="shared" si="26"/>
        <v>0</v>
      </c>
      <c r="W300" s="2">
        <f t="shared" si="26"/>
        <v>0</v>
      </c>
      <c r="X300" s="2">
        <f t="shared" si="26"/>
        <v>6.419916955738633E-6</v>
      </c>
      <c r="Y300" s="2">
        <f t="shared" si="26"/>
        <v>0</v>
      </c>
    </row>
    <row r="301" spans="1:25" x14ac:dyDescent="0.2">
      <c r="A301" s="16">
        <f>'Portfolio Selection'!A24</f>
        <v>40863</v>
      </c>
      <c r="B301" s="2">
        <f t="shared" ref="B301:Y301" si="27">IF($B24&lt;&gt;0,B24/$B24)</f>
        <v>1</v>
      </c>
      <c r="C301" s="2">
        <f t="shared" si="27"/>
        <v>1.8703808584873338E-3</v>
      </c>
      <c r="D301" s="2">
        <f t="shared" si="27"/>
        <v>0</v>
      </c>
      <c r="E301" s="2">
        <f t="shared" si="27"/>
        <v>0</v>
      </c>
      <c r="F301" s="2">
        <f t="shared" si="27"/>
        <v>1.6947243217878589E-4</v>
      </c>
      <c r="G301" s="2">
        <f t="shared" si="27"/>
        <v>8.6461899778661881E-5</v>
      </c>
      <c r="H301" s="2">
        <f t="shared" si="27"/>
        <v>5.2197804332136135E-5</v>
      </c>
      <c r="I301" s="2">
        <f t="shared" si="27"/>
        <v>5.7296194522716871E-7</v>
      </c>
      <c r="J301" s="2">
        <f t="shared" si="27"/>
        <v>1.4111615706071689E-4</v>
      </c>
      <c r="K301" s="2">
        <f t="shared" si="27"/>
        <v>1.6217736415752065E-8</v>
      </c>
      <c r="L301" s="2">
        <f t="shared" si="27"/>
        <v>0</v>
      </c>
      <c r="M301" s="2">
        <f t="shared" si="27"/>
        <v>3.9087658127785661E-5</v>
      </c>
      <c r="N301" s="2">
        <f t="shared" si="27"/>
        <v>0</v>
      </c>
      <c r="O301" s="2">
        <f t="shared" si="27"/>
        <v>0</v>
      </c>
      <c r="P301" s="2">
        <f t="shared" si="27"/>
        <v>4.9409591849101632E-2</v>
      </c>
      <c r="Q301" s="2">
        <f t="shared" si="27"/>
        <v>1.7091746162708763E-7</v>
      </c>
      <c r="R301" s="2">
        <f t="shared" si="27"/>
        <v>0</v>
      </c>
      <c r="S301" s="2">
        <f t="shared" si="27"/>
        <v>6.7677488072680319E-6</v>
      </c>
      <c r="T301" s="2">
        <f t="shared" si="27"/>
        <v>2.757694976036595E-5</v>
      </c>
      <c r="U301" s="2">
        <f t="shared" si="27"/>
        <v>0</v>
      </c>
      <c r="V301" s="2">
        <f t="shared" si="27"/>
        <v>0</v>
      </c>
      <c r="W301" s="2">
        <f t="shared" si="27"/>
        <v>0</v>
      </c>
      <c r="X301" s="2">
        <f t="shared" si="27"/>
        <v>1.4566829115944968E-6</v>
      </c>
      <c r="Y301" s="2">
        <f t="shared" si="27"/>
        <v>0</v>
      </c>
    </row>
    <row r="302" spans="1:25" x14ac:dyDescent="0.2">
      <c r="A302" s="16">
        <f>'Portfolio Selection'!A25</f>
        <v>40862</v>
      </c>
      <c r="B302" s="2">
        <f t="shared" ref="B302:Y302" si="28">IF($B25&lt;&gt;0,B25/$B25)</f>
        <v>1</v>
      </c>
      <c r="C302" s="2">
        <f t="shared" si="28"/>
        <v>8.7480490582430973E-2</v>
      </c>
      <c r="D302" s="2">
        <f t="shared" si="28"/>
        <v>0</v>
      </c>
      <c r="E302" s="2">
        <f t="shared" si="28"/>
        <v>5.5646870573900643E-5</v>
      </c>
      <c r="F302" s="2">
        <f t="shared" si="28"/>
        <v>3.4830238426818936E-4</v>
      </c>
      <c r="G302" s="2">
        <f t="shared" si="28"/>
        <v>5.0423118568618279E-3</v>
      </c>
      <c r="H302" s="2">
        <f t="shared" si="28"/>
        <v>0</v>
      </c>
      <c r="I302" s="2">
        <f t="shared" si="28"/>
        <v>1.544717226686512E-4</v>
      </c>
      <c r="J302" s="2">
        <f t="shared" si="28"/>
        <v>6.3882274915129855E-4</v>
      </c>
      <c r="K302" s="2">
        <f t="shared" si="28"/>
        <v>0</v>
      </c>
      <c r="L302" s="2">
        <f t="shared" si="28"/>
        <v>0</v>
      </c>
      <c r="M302" s="2">
        <f t="shared" si="28"/>
        <v>3.325037080813525E-4</v>
      </c>
      <c r="N302" s="2">
        <f t="shared" si="28"/>
        <v>0</v>
      </c>
      <c r="O302" s="2">
        <f t="shared" si="28"/>
        <v>3.2252859683891195E-6</v>
      </c>
      <c r="P302" s="2">
        <f t="shared" si="28"/>
        <v>9.7200808983421788E-2</v>
      </c>
      <c r="Q302" s="2">
        <f t="shared" si="28"/>
        <v>0</v>
      </c>
      <c r="R302" s="2">
        <f t="shared" si="28"/>
        <v>0</v>
      </c>
      <c r="S302" s="2">
        <f t="shared" si="28"/>
        <v>1.5928827638285822E-4</v>
      </c>
      <c r="T302" s="2">
        <f t="shared" si="28"/>
        <v>1.2277936923552572E-4</v>
      </c>
      <c r="U302" s="2">
        <f t="shared" si="28"/>
        <v>0</v>
      </c>
      <c r="V302" s="2">
        <f t="shared" si="28"/>
        <v>9.12010170737424E-6</v>
      </c>
      <c r="W302" s="2">
        <f t="shared" si="28"/>
        <v>0</v>
      </c>
      <c r="X302" s="2">
        <f t="shared" si="28"/>
        <v>0</v>
      </c>
      <c r="Y302" s="2">
        <f t="shared" si="28"/>
        <v>0</v>
      </c>
    </row>
    <row r="303" spans="1:25" x14ac:dyDescent="0.2">
      <c r="A303" s="16">
        <f>'Portfolio Selection'!A26</f>
        <v>40861</v>
      </c>
      <c r="B303" s="2">
        <f t="shared" ref="B303:Y303" si="29">IF($B26&lt;&gt;0,B26/$B26)</f>
        <v>1</v>
      </c>
      <c r="C303" s="2">
        <f t="shared" si="29"/>
        <v>1.3273381502576773E-2</v>
      </c>
      <c r="D303" s="2">
        <f t="shared" si="29"/>
        <v>0</v>
      </c>
      <c r="E303" s="2">
        <f t="shared" si="29"/>
        <v>0</v>
      </c>
      <c r="F303" s="2">
        <f t="shared" si="29"/>
        <v>4.813630431413921E-5</v>
      </c>
      <c r="G303" s="2">
        <f t="shared" si="29"/>
        <v>2.6040892378609412E-4</v>
      </c>
      <c r="H303" s="2">
        <f t="shared" si="29"/>
        <v>0</v>
      </c>
      <c r="I303" s="2">
        <f t="shared" si="29"/>
        <v>0</v>
      </c>
      <c r="J303" s="2">
        <f t="shared" si="29"/>
        <v>1.981499696785153E-4</v>
      </c>
      <c r="K303" s="2">
        <f t="shared" si="29"/>
        <v>6.0849932028804067E-8</v>
      </c>
      <c r="L303" s="2">
        <f t="shared" si="29"/>
        <v>0</v>
      </c>
      <c r="M303" s="2">
        <f t="shared" si="29"/>
        <v>1.2746785462057801E-4</v>
      </c>
      <c r="N303" s="2">
        <f t="shared" si="29"/>
        <v>0</v>
      </c>
      <c r="O303" s="2">
        <f t="shared" si="29"/>
        <v>0</v>
      </c>
      <c r="P303" s="2">
        <f t="shared" si="29"/>
        <v>1.8076583640250186E-2</v>
      </c>
      <c r="Q303" s="2">
        <f t="shared" si="29"/>
        <v>0</v>
      </c>
      <c r="R303" s="2">
        <f t="shared" si="29"/>
        <v>0</v>
      </c>
      <c r="S303" s="2">
        <f t="shared" si="29"/>
        <v>1.3475891533852034E-5</v>
      </c>
      <c r="T303" s="2">
        <f t="shared" si="29"/>
        <v>4.1155687560798919E-5</v>
      </c>
      <c r="U303" s="2">
        <f t="shared" si="29"/>
        <v>0</v>
      </c>
      <c r="V303" s="2">
        <f t="shared" si="29"/>
        <v>5.0501799875402663E-6</v>
      </c>
      <c r="W303" s="2">
        <f t="shared" si="29"/>
        <v>0</v>
      </c>
      <c r="X303" s="2">
        <f t="shared" si="29"/>
        <v>0</v>
      </c>
      <c r="Y303" s="2">
        <f t="shared" si="29"/>
        <v>1.8947284224537793E-7</v>
      </c>
    </row>
    <row r="304" spans="1:25" x14ac:dyDescent="0.2">
      <c r="A304" s="16">
        <f>'Portfolio Selection'!A27</f>
        <v>40858</v>
      </c>
      <c r="B304" s="2">
        <f t="shared" ref="B304:Y304" si="30">IF($B27&lt;&gt;0,B27/$B27)</f>
        <v>1</v>
      </c>
      <c r="C304" s="2">
        <f t="shared" si="30"/>
        <v>4.5559776710987779E-2</v>
      </c>
      <c r="D304" s="2">
        <f t="shared" si="30"/>
        <v>0</v>
      </c>
      <c r="E304" s="2">
        <f t="shared" si="30"/>
        <v>0</v>
      </c>
      <c r="F304" s="2">
        <f t="shared" si="30"/>
        <v>2.3369364128158378E-4</v>
      </c>
      <c r="G304" s="2">
        <f t="shared" si="30"/>
        <v>1.770727545756721E-3</v>
      </c>
      <c r="H304" s="2">
        <f t="shared" si="30"/>
        <v>0</v>
      </c>
      <c r="I304" s="2">
        <f t="shared" si="30"/>
        <v>1.4249198533472487E-5</v>
      </c>
      <c r="J304" s="2">
        <f t="shared" si="30"/>
        <v>1.8982816212955221E-3</v>
      </c>
      <c r="K304" s="2">
        <f t="shared" si="30"/>
        <v>0</v>
      </c>
      <c r="L304" s="2">
        <f t="shared" si="30"/>
        <v>0</v>
      </c>
      <c r="M304" s="2">
        <f t="shared" si="30"/>
        <v>4.0467723835061864E-4</v>
      </c>
      <c r="N304" s="2">
        <f t="shared" si="30"/>
        <v>0</v>
      </c>
      <c r="O304" s="2">
        <f t="shared" si="30"/>
        <v>0</v>
      </c>
      <c r="P304" s="2">
        <f t="shared" si="30"/>
        <v>0.50228424830490515</v>
      </c>
      <c r="Q304" s="2">
        <f t="shared" si="30"/>
        <v>3.8174281404436294E-6</v>
      </c>
      <c r="R304" s="2">
        <f t="shared" si="30"/>
        <v>0</v>
      </c>
      <c r="S304" s="2">
        <f t="shared" si="30"/>
        <v>1.5595408528253888E-4</v>
      </c>
      <c r="T304" s="2">
        <f t="shared" si="30"/>
        <v>2.8017995516387901E-4</v>
      </c>
      <c r="U304" s="2">
        <f t="shared" si="30"/>
        <v>0</v>
      </c>
      <c r="V304" s="2">
        <f t="shared" si="30"/>
        <v>0</v>
      </c>
      <c r="W304" s="2">
        <f t="shared" si="30"/>
        <v>0</v>
      </c>
      <c r="X304" s="2">
        <f t="shared" si="30"/>
        <v>0</v>
      </c>
      <c r="Y304" s="2">
        <f t="shared" si="30"/>
        <v>0</v>
      </c>
    </row>
    <row r="305" spans="1:25" x14ac:dyDescent="0.2">
      <c r="A305" s="16">
        <f>'Portfolio Selection'!A28</f>
        <v>40857</v>
      </c>
      <c r="B305" s="2">
        <f t="shared" ref="B305:Y305" si="31">IF($B28&lt;&gt;0,B28/$B28)</f>
        <v>1</v>
      </c>
      <c r="C305" s="2">
        <f t="shared" si="31"/>
        <v>2.8154880850805503E-2</v>
      </c>
      <c r="D305" s="2">
        <f t="shared" si="31"/>
        <v>1.5601499506960419E-4</v>
      </c>
      <c r="E305" s="2">
        <f t="shared" si="31"/>
        <v>7.5159719205204426E-3</v>
      </c>
      <c r="F305" s="2">
        <f t="shared" si="31"/>
        <v>1.1535304626218425E-4</v>
      </c>
      <c r="G305" s="2">
        <f t="shared" si="31"/>
        <v>8.8770625425966946E-4</v>
      </c>
      <c r="H305" s="2">
        <f t="shared" si="31"/>
        <v>4.9068086842869416E-6</v>
      </c>
      <c r="I305" s="2">
        <f t="shared" si="31"/>
        <v>0</v>
      </c>
      <c r="J305" s="2">
        <f t="shared" si="31"/>
        <v>5.1180898403269364E-4</v>
      </c>
      <c r="K305" s="2">
        <f t="shared" si="31"/>
        <v>0</v>
      </c>
      <c r="L305" s="2">
        <f t="shared" si="31"/>
        <v>0</v>
      </c>
      <c r="M305" s="2">
        <f t="shared" si="31"/>
        <v>6.1464235097910113E-4</v>
      </c>
      <c r="N305" s="2">
        <f t="shared" si="31"/>
        <v>0</v>
      </c>
      <c r="O305" s="2">
        <f t="shared" si="31"/>
        <v>0</v>
      </c>
      <c r="P305" s="2">
        <f t="shared" si="31"/>
        <v>0.14712549333657102</v>
      </c>
      <c r="Q305" s="2">
        <f t="shared" si="31"/>
        <v>2.6610398254154028E-5</v>
      </c>
      <c r="R305" s="2">
        <f t="shared" si="31"/>
        <v>4.3042181441113526E-7</v>
      </c>
      <c r="S305" s="2">
        <f t="shared" si="31"/>
        <v>5.8537366759914401E-7</v>
      </c>
      <c r="T305" s="2">
        <f t="shared" si="31"/>
        <v>0</v>
      </c>
      <c r="U305" s="2">
        <f t="shared" si="31"/>
        <v>0</v>
      </c>
      <c r="V305" s="2">
        <f t="shared" si="31"/>
        <v>0</v>
      </c>
      <c r="W305" s="2">
        <f t="shared" si="31"/>
        <v>0</v>
      </c>
      <c r="X305" s="2">
        <f t="shared" si="31"/>
        <v>0</v>
      </c>
      <c r="Y305" s="2">
        <f t="shared" si="31"/>
        <v>0</v>
      </c>
    </row>
    <row r="306" spans="1:25" x14ac:dyDescent="0.2">
      <c r="A306" s="16">
        <f>'Portfolio Selection'!A29</f>
        <v>40856</v>
      </c>
      <c r="B306" s="2">
        <f t="shared" ref="B306:Y306" si="32">IF($B29&lt;&gt;0,B29/$B29)</f>
        <v>1</v>
      </c>
      <c r="C306" s="2">
        <f t="shared" si="32"/>
        <v>2.5733748265702731E-2</v>
      </c>
      <c r="D306" s="2">
        <f t="shared" si="32"/>
        <v>1.1063307348981891E-5</v>
      </c>
      <c r="E306" s="2">
        <f t="shared" si="32"/>
        <v>0</v>
      </c>
      <c r="F306" s="2">
        <f t="shared" si="32"/>
        <v>2.5086462223792146E-5</v>
      </c>
      <c r="G306" s="2">
        <f t="shared" si="32"/>
        <v>1.0270712195621994E-3</v>
      </c>
      <c r="H306" s="2">
        <f t="shared" si="32"/>
        <v>4.7060337230743864E-6</v>
      </c>
      <c r="I306" s="2">
        <f t="shared" si="32"/>
        <v>0</v>
      </c>
      <c r="J306" s="2">
        <f t="shared" si="32"/>
        <v>6.5083951018147916E-4</v>
      </c>
      <c r="K306" s="2">
        <f t="shared" si="32"/>
        <v>0</v>
      </c>
      <c r="L306" s="2">
        <f t="shared" si="32"/>
        <v>0</v>
      </c>
      <c r="M306" s="2">
        <f t="shared" si="32"/>
        <v>2.8483888323871289E-4</v>
      </c>
      <c r="N306" s="2">
        <f t="shared" si="32"/>
        <v>0</v>
      </c>
      <c r="O306" s="2">
        <f t="shared" si="32"/>
        <v>0</v>
      </c>
      <c r="P306" s="2">
        <f t="shared" si="32"/>
        <v>0.171685212677718</v>
      </c>
      <c r="Q306" s="2">
        <f t="shared" si="32"/>
        <v>0</v>
      </c>
      <c r="R306" s="2">
        <f t="shared" si="32"/>
        <v>0</v>
      </c>
      <c r="S306" s="2">
        <f t="shared" si="32"/>
        <v>8.1406127209672727E-6</v>
      </c>
      <c r="T306" s="2">
        <f t="shared" si="32"/>
        <v>1.2646846415798852E-4</v>
      </c>
      <c r="U306" s="2">
        <f t="shared" si="32"/>
        <v>0</v>
      </c>
      <c r="V306" s="2">
        <f t="shared" si="32"/>
        <v>1.2074691789467177E-5</v>
      </c>
      <c r="W306" s="2">
        <f t="shared" si="32"/>
        <v>0</v>
      </c>
      <c r="X306" s="2">
        <f t="shared" si="32"/>
        <v>0</v>
      </c>
      <c r="Y306" s="2">
        <f t="shared" si="32"/>
        <v>0</v>
      </c>
    </row>
    <row r="307" spans="1:25" x14ac:dyDescent="0.2">
      <c r="A307" s="16">
        <f>'Portfolio Selection'!A30</f>
        <v>40855</v>
      </c>
      <c r="B307" s="2">
        <f t="shared" ref="B307:Y307" si="33">IF($B30&lt;&gt;0,B30/$B30)</f>
        <v>1</v>
      </c>
      <c r="C307" s="2">
        <f t="shared" si="33"/>
        <v>4.5364365076598537E-2</v>
      </c>
      <c r="D307" s="2">
        <f t="shared" si="33"/>
        <v>0</v>
      </c>
      <c r="E307" s="2">
        <f t="shared" si="33"/>
        <v>2.6200775861931481E-5</v>
      </c>
      <c r="F307" s="2">
        <f t="shared" si="33"/>
        <v>1.0736394449718774E-3</v>
      </c>
      <c r="G307" s="2">
        <f t="shared" si="33"/>
        <v>8.7052761299768085E-3</v>
      </c>
      <c r="H307" s="2">
        <f t="shared" si="33"/>
        <v>0</v>
      </c>
      <c r="I307" s="2">
        <f t="shared" si="33"/>
        <v>4.7085452273615994E-7</v>
      </c>
      <c r="J307" s="2">
        <f t="shared" si="33"/>
        <v>4.5280940287368589E-4</v>
      </c>
      <c r="K307" s="2">
        <f t="shared" si="33"/>
        <v>0</v>
      </c>
      <c r="L307" s="2">
        <f t="shared" si="33"/>
        <v>0</v>
      </c>
      <c r="M307" s="2">
        <f t="shared" si="33"/>
        <v>1.4755973188328368E-3</v>
      </c>
      <c r="N307" s="2">
        <f t="shared" si="33"/>
        <v>0</v>
      </c>
      <c r="O307" s="2">
        <f t="shared" si="33"/>
        <v>0</v>
      </c>
      <c r="P307" s="2">
        <f t="shared" si="33"/>
        <v>0.19917564005267799</v>
      </c>
      <c r="Q307" s="2">
        <f t="shared" si="33"/>
        <v>1.4125635682084799E-5</v>
      </c>
      <c r="R307" s="2">
        <f t="shared" si="33"/>
        <v>0</v>
      </c>
      <c r="S307" s="2">
        <f t="shared" si="33"/>
        <v>6.8122017241021849E-6</v>
      </c>
      <c r="T307" s="2">
        <f t="shared" si="33"/>
        <v>2.5779285119804755E-4</v>
      </c>
      <c r="U307" s="2">
        <f t="shared" si="33"/>
        <v>0</v>
      </c>
      <c r="V307" s="2">
        <f t="shared" si="33"/>
        <v>0</v>
      </c>
      <c r="W307" s="2">
        <f t="shared" si="33"/>
        <v>0</v>
      </c>
      <c r="X307" s="2">
        <f t="shared" si="33"/>
        <v>0</v>
      </c>
      <c r="Y307" s="2">
        <f t="shared" si="33"/>
        <v>3.7972138930335476E-8</v>
      </c>
    </row>
    <row r="308" spans="1:25" x14ac:dyDescent="0.2">
      <c r="A308" s="16">
        <f>'Portfolio Selection'!A31</f>
        <v>40854</v>
      </c>
      <c r="B308" s="2">
        <f t="shared" ref="B308:Y308" si="34">IF($B31&lt;&gt;0,B31/$B31)</f>
        <v>1</v>
      </c>
      <c r="C308" s="2">
        <f t="shared" si="34"/>
        <v>2.0043700430434731E-2</v>
      </c>
      <c r="D308" s="2">
        <f t="shared" si="34"/>
        <v>0</v>
      </c>
      <c r="E308" s="2">
        <f t="shared" si="34"/>
        <v>2.0382222561676488E-5</v>
      </c>
      <c r="F308" s="2">
        <f t="shared" si="34"/>
        <v>1.1437676196929183E-3</v>
      </c>
      <c r="G308" s="2">
        <f t="shared" si="34"/>
        <v>5.6979891525457058E-3</v>
      </c>
      <c r="H308" s="2">
        <f t="shared" si="34"/>
        <v>4.3103969799997578E-4</v>
      </c>
      <c r="I308" s="2">
        <f t="shared" si="34"/>
        <v>8.8641990526201162E-5</v>
      </c>
      <c r="J308" s="2">
        <f t="shared" si="34"/>
        <v>8.59840305463466E-4</v>
      </c>
      <c r="K308" s="2">
        <f t="shared" si="34"/>
        <v>0</v>
      </c>
      <c r="L308" s="2">
        <f t="shared" si="34"/>
        <v>0</v>
      </c>
      <c r="M308" s="2">
        <f t="shared" si="34"/>
        <v>1.302276324426188E-3</v>
      </c>
      <c r="N308" s="2">
        <f t="shared" si="34"/>
        <v>0</v>
      </c>
      <c r="O308" s="2">
        <f t="shared" si="34"/>
        <v>0</v>
      </c>
      <c r="P308" s="2">
        <f t="shared" si="34"/>
        <v>9.9303222201342425E-2</v>
      </c>
      <c r="Q308" s="2">
        <f t="shared" si="34"/>
        <v>3.2611556098682378E-5</v>
      </c>
      <c r="R308" s="2">
        <f t="shared" si="34"/>
        <v>0</v>
      </c>
      <c r="S308" s="2">
        <f t="shared" si="34"/>
        <v>0</v>
      </c>
      <c r="T308" s="2">
        <f t="shared" si="34"/>
        <v>0</v>
      </c>
      <c r="U308" s="2">
        <f t="shared" si="34"/>
        <v>0</v>
      </c>
      <c r="V308" s="2">
        <f t="shared" si="34"/>
        <v>0</v>
      </c>
      <c r="W308" s="2">
        <f t="shared" si="34"/>
        <v>0</v>
      </c>
      <c r="X308" s="2">
        <f t="shared" si="34"/>
        <v>0</v>
      </c>
      <c r="Y308" s="2">
        <f t="shared" si="34"/>
        <v>1.1815781195174775E-7</v>
      </c>
    </row>
    <row r="309" spans="1:25" x14ac:dyDescent="0.2">
      <c r="A309" s="16">
        <f>'Portfolio Selection'!A32</f>
        <v>40851</v>
      </c>
      <c r="B309" s="2">
        <f t="shared" ref="B309:Y309" si="35">IF($B32&lt;&gt;0,B32/$B32)</f>
        <v>1</v>
      </c>
      <c r="C309" s="2">
        <f t="shared" si="35"/>
        <v>3.0558677056881163E-3</v>
      </c>
      <c r="D309" s="2">
        <f t="shared" si="35"/>
        <v>0</v>
      </c>
      <c r="E309" s="2">
        <f t="shared" si="35"/>
        <v>0</v>
      </c>
      <c r="F309" s="2">
        <f t="shared" si="35"/>
        <v>2.2546890396019407E-4</v>
      </c>
      <c r="G309" s="2">
        <f t="shared" si="35"/>
        <v>3.3985645304339257E-3</v>
      </c>
      <c r="H309" s="2">
        <f t="shared" si="35"/>
        <v>9.6107802199571221E-7</v>
      </c>
      <c r="I309" s="2">
        <f t="shared" si="35"/>
        <v>5.135760680039587E-5</v>
      </c>
      <c r="J309" s="2">
        <f t="shared" si="35"/>
        <v>1.7813898636679935E-4</v>
      </c>
      <c r="K309" s="2">
        <f t="shared" si="35"/>
        <v>0</v>
      </c>
      <c r="L309" s="2">
        <f t="shared" si="35"/>
        <v>0</v>
      </c>
      <c r="M309" s="2">
        <f t="shared" si="35"/>
        <v>5.0327880348257605E-5</v>
      </c>
      <c r="N309" s="2">
        <f t="shared" si="35"/>
        <v>0</v>
      </c>
      <c r="O309" s="2">
        <f t="shared" si="35"/>
        <v>0</v>
      </c>
      <c r="P309" s="2">
        <f t="shared" si="35"/>
        <v>1.3312764804883484E-2</v>
      </c>
      <c r="Q309" s="2">
        <f t="shared" si="35"/>
        <v>0</v>
      </c>
      <c r="R309" s="2">
        <f t="shared" si="35"/>
        <v>0</v>
      </c>
      <c r="S309" s="2">
        <f t="shared" si="35"/>
        <v>1.7247918073315906E-5</v>
      </c>
      <c r="T309" s="2">
        <f t="shared" si="35"/>
        <v>2.0079665816696128E-5</v>
      </c>
      <c r="U309" s="2">
        <f t="shared" si="35"/>
        <v>0</v>
      </c>
      <c r="V309" s="2">
        <f t="shared" si="35"/>
        <v>0</v>
      </c>
      <c r="W309" s="2">
        <f t="shared" si="35"/>
        <v>0</v>
      </c>
      <c r="X309" s="2">
        <f t="shared" si="35"/>
        <v>0</v>
      </c>
      <c r="Y309" s="2">
        <f t="shared" si="35"/>
        <v>3.4324215071275436E-8</v>
      </c>
    </row>
    <row r="310" spans="1:25" x14ac:dyDescent="0.2">
      <c r="A310" s="16">
        <f>'Portfolio Selection'!A33</f>
        <v>40850</v>
      </c>
      <c r="B310" s="2">
        <f t="shared" ref="B310:Y310" si="36">IF($B33&lt;&gt;0,B33/$B33)</f>
        <v>1</v>
      </c>
      <c r="C310" s="2">
        <f t="shared" si="36"/>
        <v>1.0760552348879193E-2</v>
      </c>
      <c r="D310" s="2">
        <f t="shared" si="36"/>
        <v>0</v>
      </c>
      <c r="E310" s="2">
        <f t="shared" si="36"/>
        <v>0</v>
      </c>
      <c r="F310" s="2">
        <f t="shared" si="36"/>
        <v>1.1180023170822753E-2</v>
      </c>
      <c r="G310" s="2">
        <f t="shared" si="36"/>
        <v>2.3784854803073491E-2</v>
      </c>
      <c r="H310" s="2">
        <f t="shared" si="36"/>
        <v>8.9227381388204527E-4</v>
      </c>
      <c r="I310" s="2">
        <f t="shared" si="36"/>
        <v>1.08834543295228E-2</v>
      </c>
      <c r="J310" s="2">
        <f t="shared" si="36"/>
        <v>3.7552706275940874E-4</v>
      </c>
      <c r="K310" s="2">
        <f t="shared" si="36"/>
        <v>0</v>
      </c>
      <c r="L310" s="2">
        <f t="shared" si="36"/>
        <v>0</v>
      </c>
      <c r="M310" s="2">
        <f t="shared" si="36"/>
        <v>2.3698241560024813E-3</v>
      </c>
      <c r="N310" s="2">
        <f t="shared" si="36"/>
        <v>0</v>
      </c>
      <c r="O310" s="2">
        <f t="shared" si="36"/>
        <v>0</v>
      </c>
      <c r="P310" s="2">
        <f t="shared" si="36"/>
        <v>8.2961999198555778E-2</v>
      </c>
      <c r="Q310" s="2">
        <f t="shared" si="36"/>
        <v>0</v>
      </c>
      <c r="R310" s="2">
        <f t="shared" si="36"/>
        <v>0</v>
      </c>
      <c r="S310" s="2">
        <f t="shared" si="36"/>
        <v>2.5185676905543816E-4</v>
      </c>
      <c r="T310" s="2">
        <f t="shared" si="36"/>
        <v>0</v>
      </c>
      <c r="U310" s="2">
        <f t="shared" si="36"/>
        <v>0</v>
      </c>
      <c r="V310" s="2">
        <f t="shared" si="36"/>
        <v>0</v>
      </c>
      <c r="W310" s="2">
        <f t="shared" si="36"/>
        <v>1.0353486971959047E-5</v>
      </c>
      <c r="X310" s="2">
        <f t="shared" si="36"/>
        <v>0</v>
      </c>
      <c r="Y310" s="2">
        <f t="shared" si="36"/>
        <v>0</v>
      </c>
    </row>
    <row r="311" spans="1:25" x14ac:dyDescent="0.2">
      <c r="A311" s="16">
        <f>'Portfolio Selection'!A34</f>
        <v>40849</v>
      </c>
      <c r="B311" s="2">
        <f t="shared" ref="B311:Y311" si="37">IF($B34&lt;&gt;0,B34/$B34)</f>
        <v>1</v>
      </c>
      <c r="C311" s="2">
        <f t="shared" si="37"/>
        <v>1.1019338590156139E-3</v>
      </c>
      <c r="D311" s="2">
        <f t="shared" si="37"/>
        <v>0</v>
      </c>
      <c r="E311" s="2">
        <f t="shared" si="37"/>
        <v>0</v>
      </c>
      <c r="F311" s="2">
        <f t="shared" si="37"/>
        <v>1.6992257006018005E-4</v>
      </c>
      <c r="G311" s="2">
        <f t="shared" si="37"/>
        <v>1.8816145589852605E-4</v>
      </c>
      <c r="H311" s="2">
        <f t="shared" si="37"/>
        <v>8.2988478856990341E-5</v>
      </c>
      <c r="I311" s="2">
        <f t="shared" si="37"/>
        <v>3.327083561448431E-5</v>
      </c>
      <c r="J311" s="2">
        <f t="shared" si="37"/>
        <v>2.4745655513720756E-5</v>
      </c>
      <c r="K311" s="2">
        <f t="shared" si="37"/>
        <v>0</v>
      </c>
      <c r="L311" s="2">
        <f t="shared" si="37"/>
        <v>0</v>
      </c>
      <c r="M311" s="2">
        <f t="shared" si="37"/>
        <v>7.3557969895968702E-5</v>
      </c>
      <c r="N311" s="2">
        <f t="shared" si="37"/>
        <v>0</v>
      </c>
      <c r="O311" s="2">
        <f t="shared" si="37"/>
        <v>8.7098491717614688E-7</v>
      </c>
      <c r="P311" s="2">
        <f t="shared" si="37"/>
        <v>5.0851936415105808E-3</v>
      </c>
      <c r="Q311" s="2">
        <f t="shared" si="37"/>
        <v>0</v>
      </c>
      <c r="R311" s="2">
        <f t="shared" si="37"/>
        <v>0</v>
      </c>
      <c r="S311" s="2">
        <f t="shared" si="37"/>
        <v>5.3813017701161036E-6</v>
      </c>
      <c r="T311" s="2">
        <f t="shared" si="37"/>
        <v>4.7712182172705489E-5</v>
      </c>
      <c r="U311" s="2">
        <f t="shared" si="37"/>
        <v>0</v>
      </c>
      <c r="V311" s="2">
        <f t="shared" si="37"/>
        <v>3.9523685317236913E-6</v>
      </c>
      <c r="W311" s="2">
        <f t="shared" si="37"/>
        <v>0</v>
      </c>
      <c r="X311" s="2">
        <f t="shared" si="37"/>
        <v>0</v>
      </c>
      <c r="Y311" s="2">
        <f t="shared" si="37"/>
        <v>0</v>
      </c>
    </row>
    <row r="312" spans="1:25" x14ac:dyDescent="0.2">
      <c r="A312" s="16">
        <f>'Portfolio Selection'!A35</f>
        <v>40848</v>
      </c>
      <c r="B312" s="2">
        <f t="shared" ref="B312:Y312" si="38">IF($B35&lt;&gt;0,B35/$B35)</f>
        <v>1</v>
      </c>
      <c r="C312" s="2">
        <f t="shared" si="38"/>
        <v>4.1680290483348093E-2</v>
      </c>
      <c r="D312" s="2">
        <f t="shared" si="38"/>
        <v>0</v>
      </c>
      <c r="E312" s="2">
        <f t="shared" si="38"/>
        <v>0</v>
      </c>
      <c r="F312" s="2">
        <f t="shared" si="38"/>
        <v>9.8154992160014352E-5</v>
      </c>
      <c r="G312" s="2">
        <f t="shared" si="38"/>
        <v>3.1515114107776607E-3</v>
      </c>
      <c r="H312" s="2">
        <f t="shared" si="38"/>
        <v>8.0313878879164681E-4</v>
      </c>
      <c r="I312" s="2">
        <f t="shared" si="38"/>
        <v>7.0151950279069076E-4</v>
      </c>
      <c r="J312" s="2">
        <f t="shared" si="38"/>
        <v>1.9400500197840048E-3</v>
      </c>
      <c r="K312" s="2">
        <f t="shared" si="38"/>
        <v>0</v>
      </c>
      <c r="L312" s="2">
        <f t="shared" si="38"/>
        <v>0</v>
      </c>
      <c r="M312" s="2">
        <f t="shared" si="38"/>
        <v>2.4574401397449946E-3</v>
      </c>
      <c r="N312" s="2">
        <f t="shared" si="38"/>
        <v>0</v>
      </c>
      <c r="O312" s="2">
        <f t="shared" si="38"/>
        <v>8.9422084769307187E-5</v>
      </c>
      <c r="P312" s="2">
        <f t="shared" si="38"/>
        <v>5.807996883521261E-2</v>
      </c>
      <c r="Q312" s="2">
        <f t="shared" si="38"/>
        <v>2.5837858230356719E-7</v>
      </c>
      <c r="R312" s="2">
        <f t="shared" si="38"/>
        <v>0</v>
      </c>
      <c r="S312" s="2">
        <f t="shared" si="38"/>
        <v>4.597406618083025E-5</v>
      </c>
      <c r="T312" s="2">
        <f t="shared" si="38"/>
        <v>1.4604163723219783E-4</v>
      </c>
      <c r="U312" s="2">
        <f t="shared" si="38"/>
        <v>0</v>
      </c>
      <c r="V312" s="2">
        <f t="shared" si="38"/>
        <v>0</v>
      </c>
      <c r="W312" s="2">
        <f t="shared" si="38"/>
        <v>0</v>
      </c>
      <c r="X312" s="2">
        <f t="shared" si="38"/>
        <v>0</v>
      </c>
      <c r="Y312" s="2">
        <f t="shared" si="38"/>
        <v>0</v>
      </c>
    </row>
    <row r="313" spans="1:25" x14ac:dyDescent="0.2">
      <c r="A313" s="16">
        <f>'Portfolio Selection'!A36</f>
        <v>40847</v>
      </c>
      <c r="B313" s="2">
        <f t="shared" ref="B313:Y313" si="39">IF($B36&lt;&gt;0,B36/$B36)</f>
        <v>1</v>
      </c>
      <c r="C313" s="2">
        <f t="shared" si="39"/>
        <v>2.1554521446936347E-3</v>
      </c>
      <c r="D313" s="2">
        <f t="shared" si="39"/>
        <v>0</v>
      </c>
      <c r="E313" s="2">
        <f t="shared" si="39"/>
        <v>0</v>
      </c>
      <c r="F313" s="2">
        <f t="shared" si="39"/>
        <v>3.5641127845081032E-5</v>
      </c>
      <c r="G313" s="2">
        <f t="shared" si="39"/>
        <v>5.2885035622125798E-4</v>
      </c>
      <c r="H313" s="2">
        <f t="shared" si="39"/>
        <v>2.9509056485922952E-5</v>
      </c>
      <c r="I313" s="2">
        <f t="shared" si="39"/>
        <v>0</v>
      </c>
      <c r="J313" s="2">
        <f t="shared" si="39"/>
        <v>1.3465083073582846E-4</v>
      </c>
      <c r="K313" s="2">
        <f t="shared" si="39"/>
        <v>0</v>
      </c>
      <c r="L313" s="2">
        <f t="shared" si="39"/>
        <v>0</v>
      </c>
      <c r="M313" s="2">
        <f t="shared" si="39"/>
        <v>2.6519028982140987E-4</v>
      </c>
      <c r="N313" s="2">
        <f t="shared" si="39"/>
        <v>0</v>
      </c>
      <c r="O313" s="2">
        <f t="shared" si="39"/>
        <v>0</v>
      </c>
      <c r="P313" s="2">
        <f t="shared" si="39"/>
        <v>9.0102746287168273E-3</v>
      </c>
      <c r="Q313" s="2">
        <f t="shared" si="39"/>
        <v>1.0059905620201006E-6</v>
      </c>
      <c r="R313" s="2">
        <f t="shared" si="39"/>
        <v>0</v>
      </c>
      <c r="S313" s="2">
        <f t="shared" si="39"/>
        <v>7.276665065278728E-6</v>
      </c>
      <c r="T313" s="2">
        <f t="shared" si="39"/>
        <v>3.3479365904028948E-5</v>
      </c>
      <c r="U313" s="2">
        <f t="shared" si="39"/>
        <v>0</v>
      </c>
      <c r="V313" s="2">
        <f t="shared" si="39"/>
        <v>0</v>
      </c>
      <c r="W313" s="2">
        <f t="shared" si="39"/>
        <v>0</v>
      </c>
      <c r="X313" s="2">
        <f t="shared" si="39"/>
        <v>0</v>
      </c>
      <c r="Y313" s="2">
        <f t="shared" si="39"/>
        <v>0</v>
      </c>
    </row>
    <row r="314" spans="1:25" x14ac:dyDescent="0.2">
      <c r="A314" s="16">
        <f>'Portfolio Selection'!A37</f>
        <v>40844</v>
      </c>
      <c r="B314" s="2">
        <f t="shared" ref="B314:Y314" si="40">IF($B37&lt;&gt;0,B37/$B37)</f>
        <v>1</v>
      </c>
      <c r="C314" s="2">
        <f t="shared" si="40"/>
        <v>2.9071672160836101E-2</v>
      </c>
      <c r="D314" s="2">
        <f t="shared" si="40"/>
        <v>0</v>
      </c>
      <c r="E314" s="2">
        <f t="shared" si="40"/>
        <v>0</v>
      </c>
      <c r="F314" s="2">
        <f t="shared" si="40"/>
        <v>2.3921833092345135E-4</v>
      </c>
      <c r="G314" s="2">
        <f t="shared" si="40"/>
        <v>5.0243325066766141E-3</v>
      </c>
      <c r="H314" s="2">
        <f t="shared" si="40"/>
        <v>6.9135205129150241E-4</v>
      </c>
      <c r="I314" s="2">
        <f t="shared" si="40"/>
        <v>4.5958160590258904E-4</v>
      </c>
      <c r="J314" s="2">
        <f t="shared" si="40"/>
        <v>1.4286941035761063E-3</v>
      </c>
      <c r="K314" s="2">
        <f t="shared" si="40"/>
        <v>0</v>
      </c>
      <c r="L314" s="2">
        <f t="shared" si="40"/>
        <v>0</v>
      </c>
      <c r="M314" s="2">
        <f t="shared" si="40"/>
        <v>8.7215016482508308E-4</v>
      </c>
      <c r="N314" s="2">
        <f t="shared" si="40"/>
        <v>0</v>
      </c>
      <c r="O314" s="2">
        <f t="shared" si="40"/>
        <v>0</v>
      </c>
      <c r="P314" s="2">
        <f t="shared" si="40"/>
        <v>8.518820179589516E-2</v>
      </c>
      <c r="Q314" s="2">
        <f t="shared" si="40"/>
        <v>0</v>
      </c>
      <c r="R314" s="2">
        <f t="shared" si="40"/>
        <v>0</v>
      </c>
      <c r="S314" s="2">
        <f t="shared" si="40"/>
        <v>6.7833901708617576E-6</v>
      </c>
      <c r="T314" s="2">
        <f t="shared" si="40"/>
        <v>8.2671529433371918E-4</v>
      </c>
      <c r="U314" s="2">
        <f t="shared" si="40"/>
        <v>0</v>
      </c>
      <c r="V314" s="2">
        <f t="shared" si="40"/>
        <v>1.2273090930566309E-4</v>
      </c>
      <c r="W314" s="2">
        <f t="shared" si="40"/>
        <v>0</v>
      </c>
      <c r="X314" s="2">
        <f t="shared" si="40"/>
        <v>0</v>
      </c>
      <c r="Y314" s="2">
        <f t="shared" si="40"/>
        <v>0</v>
      </c>
    </row>
    <row r="315" spans="1:25" x14ac:dyDescent="0.2">
      <c r="A315" s="16">
        <f>'Portfolio Selection'!A38</f>
        <v>40843</v>
      </c>
      <c r="B315" s="2">
        <f t="shared" ref="B315:Y315" si="41">IF($B38&lt;&gt;0,B38/$B38)</f>
        <v>1</v>
      </c>
      <c r="C315" s="2">
        <f t="shared" si="41"/>
        <v>7.3517455762792923E-3</v>
      </c>
      <c r="D315" s="2">
        <f t="shared" si="41"/>
        <v>0</v>
      </c>
      <c r="E315" s="2">
        <f t="shared" si="41"/>
        <v>3.1577343762052421E-6</v>
      </c>
      <c r="F315" s="2">
        <f t="shared" si="41"/>
        <v>4.0232589232913205E-5</v>
      </c>
      <c r="G315" s="2">
        <f t="shared" si="41"/>
        <v>1.8795992039616791E-4</v>
      </c>
      <c r="H315" s="2">
        <f t="shared" si="41"/>
        <v>3.2975424630906651E-5</v>
      </c>
      <c r="I315" s="2">
        <f t="shared" si="41"/>
        <v>1.9451000961622519E-5</v>
      </c>
      <c r="J315" s="2">
        <f t="shared" si="41"/>
        <v>1.1878821421041534E-4</v>
      </c>
      <c r="K315" s="2">
        <f t="shared" si="41"/>
        <v>0</v>
      </c>
      <c r="L315" s="2">
        <f t="shared" si="41"/>
        <v>0</v>
      </c>
      <c r="M315" s="2">
        <f t="shared" si="41"/>
        <v>5.4183829314573983E-5</v>
      </c>
      <c r="N315" s="2">
        <f t="shared" si="41"/>
        <v>0</v>
      </c>
      <c r="O315" s="2">
        <f t="shared" si="41"/>
        <v>0</v>
      </c>
      <c r="P315" s="2">
        <f t="shared" si="41"/>
        <v>4.7412843317237727E-3</v>
      </c>
      <c r="Q315" s="2">
        <f t="shared" si="41"/>
        <v>0</v>
      </c>
      <c r="R315" s="2">
        <f t="shared" si="41"/>
        <v>0</v>
      </c>
      <c r="S315" s="2">
        <f t="shared" si="41"/>
        <v>9.8990553472897159E-7</v>
      </c>
      <c r="T315" s="2">
        <f t="shared" si="41"/>
        <v>5.8702041005229785E-5</v>
      </c>
      <c r="U315" s="2">
        <f t="shared" si="41"/>
        <v>0</v>
      </c>
      <c r="V315" s="2">
        <f t="shared" si="41"/>
        <v>0</v>
      </c>
      <c r="W315" s="2">
        <f t="shared" si="41"/>
        <v>0</v>
      </c>
      <c r="X315" s="2">
        <f t="shared" si="41"/>
        <v>0</v>
      </c>
      <c r="Y315" s="2">
        <f t="shared" si="41"/>
        <v>0</v>
      </c>
    </row>
    <row r="316" spans="1:25" x14ac:dyDescent="0.2">
      <c r="A316" s="16">
        <f>'Portfolio Selection'!A39</f>
        <v>40842</v>
      </c>
      <c r="B316" s="2">
        <f t="shared" ref="B316:Y316" si="42">IF($B39&lt;&gt;0,B39/$B39)</f>
        <v>1</v>
      </c>
      <c r="C316" s="2">
        <f t="shared" si="42"/>
        <v>7.0420420904003994E-2</v>
      </c>
      <c r="D316" s="2">
        <f t="shared" si="42"/>
        <v>0</v>
      </c>
      <c r="E316" s="2">
        <f t="shared" si="42"/>
        <v>0</v>
      </c>
      <c r="F316" s="2">
        <f t="shared" si="42"/>
        <v>1.4526298080116975E-3</v>
      </c>
      <c r="G316" s="2">
        <f t="shared" si="42"/>
        <v>2.140562827317301E-3</v>
      </c>
      <c r="H316" s="2">
        <f t="shared" si="42"/>
        <v>4.1350083783730817E-5</v>
      </c>
      <c r="I316" s="2">
        <f t="shared" si="42"/>
        <v>2.0044555465856048E-4</v>
      </c>
      <c r="J316" s="2">
        <f t="shared" si="42"/>
        <v>2.0891795482867719E-3</v>
      </c>
      <c r="K316" s="2">
        <f t="shared" si="42"/>
        <v>0</v>
      </c>
      <c r="L316" s="2">
        <f t="shared" si="42"/>
        <v>0</v>
      </c>
      <c r="M316" s="2">
        <f t="shared" si="42"/>
        <v>1.6765207237067099E-3</v>
      </c>
      <c r="N316" s="2">
        <f t="shared" si="42"/>
        <v>0</v>
      </c>
      <c r="O316" s="2">
        <f t="shared" si="42"/>
        <v>0</v>
      </c>
      <c r="P316" s="2">
        <f t="shared" si="42"/>
        <v>3.0606772494131698E-2</v>
      </c>
      <c r="Q316" s="2">
        <f t="shared" si="42"/>
        <v>0</v>
      </c>
      <c r="R316" s="2">
        <f t="shared" si="42"/>
        <v>0</v>
      </c>
      <c r="S316" s="2">
        <f t="shared" si="42"/>
        <v>5.4928741659906449E-5</v>
      </c>
      <c r="T316" s="2">
        <f t="shared" si="42"/>
        <v>1.9651524966525537E-4</v>
      </c>
      <c r="U316" s="2">
        <f t="shared" si="42"/>
        <v>0</v>
      </c>
      <c r="V316" s="2">
        <f t="shared" si="42"/>
        <v>3.7041077528049959E-5</v>
      </c>
      <c r="W316" s="2">
        <f t="shared" si="42"/>
        <v>0</v>
      </c>
      <c r="X316" s="2">
        <f t="shared" si="42"/>
        <v>0</v>
      </c>
      <c r="Y316" s="2">
        <f t="shared" si="42"/>
        <v>2.0470338506797436E-7</v>
      </c>
    </row>
    <row r="317" spans="1:25" x14ac:dyDescent="0.2">
      <c r="A317" s="16">
        <f>'Portfolio Selection'!A40</f>
        <v>40841</v>
      </c>
      <c r="B317" s="2">
        <f t="shared" ref="B317:Y317" si="43">IF($B40&lt;&gt;0,B40/$B40)</f>
        <v>1</v>
      </c>
      <c r="C317" s="2">
        <f t="shared" si="43"/>
        <v>5.7685880989065484E-2</v>
      </c>
      <c r="D317" s="2">
        <f t="shared" si="43"/>
        <v>0</v>
      </c>
      <c r="E317" s="2">
        <f t="shared" si="43"/>
        <v>4.048563901332276E-3</v>
      </c>
      <c r="F317" s="2">
        <f t="shared" si="43"/>
        <v>1.994480705792989E-3</v>
      </c>
      <c r="G317" s="2">
        <f t="shared" si="43"/>
        <v>1.1233721782626507E-2</v>
      </c>
      <c r="H317" s="2">
        <f t="shared" si="43"/>
        <v>1.8502685947329229E-4</v>
      </c>
      <c r="I317" s="2">
        <f t="shared" si="43"/>
        <v>4.4721302904206461E-4</v>
      </c>
      <c r="J317" s="2">
        <f t="shared" si="43"/>
        <v>1.5592494616081188E-2</v>
      </c>
      <c r="K317" s="2">
        <f t="shared" si="43"/>
        <v>0</v>
      </c>
      <c r="L317" s="2">
        <f t="shared" si="43"/>
        <v>0</v>
      </c>
      <c r="M317" s="2">
        <f t="shared" si="43"/>
        <v>3.9619848064442837E-3</v>
      </c>
      <c r="N317" s="2">
        <f t="shared" si="43"/>
        <v>0</v>
      </c>
      <c r="O317" s="2">
        <f t="shared" si="43"/>
        <v>0</v>
      </c>
      <c r="P317" s="2">
        <f t="shared" si="43"/>
        <v>5.2837607160093739E-2</v>
      </c>
      <c r="Q317" s="2">
        <f t="shared" si="43"/>
        <v>2.0264846513741534E-5</v>
      </c>
      <c r="R317" s="2">
        <f t="shared" si="43"/>
        <v>0</v>
      </c>
      <c r="S317" s="2">
        <f t="shared" si="43"/>
        <v>0</v>
      </c>
      <c r="T317" s="2">
        <f t="shared" si="43"/>
        <v>1.8399029443422622E-4</v>
      </c>
      <c r="U317" s="2">
        <f t="shared" si="43"/>
        <v>0</v>
      </c>
      <c r="V317" s="2">
        <f t="shared" si="43"/>
        <v>4.6256714868323072E-5</v>
      </c>
      <c r="W317" s="2">
        <f t="shared" si="43"/>
        <v>0</v>
      </c>
      <c r="X317" s="2">
        <f t="shared" si="43"/>
        <v>0</v>
      </c>
      <c r="Y317" s="2">
        <f t="shared" si="43"/>
        <v>0</v>
      </c>
    </row>
    <row r="318" spans="1:25" x14ac:dyDescent="0.2">
      <c r="A318" s="16">
        <f>'Portfolio Selection'!A41</f>
        <v>40840</v>
      </c>
      <c r="B318" s="2">
        <f t="shared" ref="B318:Y318" si="44">IF($B41&lt;&gt;0,B41/$B41)</f>
        <v>1</v>
      </c>
      <c r="C318" s="2">
        <f t="shared" si="44"/>
        <v>7.572143754967218E-3</v>
      </c>
      <c r="D318" s="2">
        <f t="shared" si="44"/>
        <v>0</v>
      </c>
      <c r="E318" s="2">
        <f t="shared" si="44"/>
        <v>0</v>
      </c>
      <c r="F318" s="2">
        <f t="shared" si="44"/>
        <v>1.5841141413362622E-4</v>
      </c>
      <c r="G318" s="2">
        <f t="shared" si="44"/>
        <v>8.2660729848255327E-4</v>
      </c>
      <c r="H318" s="2">
        <f t="shared" si="44"/>
        <v>1.2669383352243701E-6</v>
      </c>
      <c r="I318" s="2">
        <f t="shared" si="44"/>
        <v>4.0178963801264797E-5</v>
      </c>
      <c r="J318" s="2">
        <f t="shared" si="44"/>
        <v>9.19151786171266E-4</v>
      </c>
      <c r="K318" s="2">
        <f t="shared" si="44"/>
        <v>4.3870103548067741E-7</v>
      </c>
      <c r="L318" s="2">
        <f t="shared" si="44"/>
        <v>0</v>
      </c>
      <c r="M318" s="2">
        <f t="shared" si="44"/>
        <v>2.3951059520989904E-4</v>
      </c>
      <c r="N318" s="2">
        <f t="shared" si="44"/>
        <v>0</v>
      </c>
      <c r="O318" s="2">
        <f t="shared" si="44"/>
        <v>0</v>
      </c>
      <c r="P318" s="2">
        <f t="shared" si="44"/>
        <v>8.7789371867353153E-3</v>
      </c>
      <c r="Q318" s="2">
        <f t="shared" si="44"/>
        <v>0</v>
      </c>
      <c r="R318" s="2">
        <f t="shared" si="44"/>
        <v>0</v>
      </c>
      <c r="S318" s="2">
        <f t="shared" si="44"/>
        <v>0</v>
      </c>
      <c r="T318" s="2">
        <f t="shared" si="44"/>
        <v>4.0118453313612292E-5</v>
      </c>
      <c r="U318" s="2">
        <f t="shared" si="44"/>
        <v>0</v>
      </c>
      <c r="V318" s="2">
        <f t="shared" si="44"/>
        <v>0</v>
      </c>
      <c r="W318" s="2">
        <f t="shared" si="44"/>
        <v>0</v>
      </c>
      <c r="X318" s="2">
        <f t="shared" si="44"/>
        <v>0</v>
      </c>
      <c r="Y318" s="2">
        <f t="shared" si="44"/>
        <v>0</v>
      </c>
    </row>
    <row r="319" spans="1:25" x14ac:dyDescent="0.2">
      <c r="A319" s="16">
        <f>'Portfolio Selection'!A42</f>
        <v>40837</v>
      </c>
      <c r="B319" s="2">
        <f t="shared" ref="B319:Y319" si="45">IF($B42&lt;&gt;0,B42/$B42)</f>
        <v>1</v>
      </c>
      <c r="C319" s="2">
        <f t="shared" si="45"/>
        <v>6.6916463378246499E-2</v>
      </c>
      <c r="D319" s="2">
        <f t="shared" si="45"/>
        <v>7.3575934393991934E-7</v>
      </c>
      <c r="E319" s="2">
        <f t="shared" si="45"/>
        <v>0</v>
      </c>
      <c r="F319" s="2">
        <f t="shared" si="45"/>
        <v>4.8673310445256199E-5</v>
      </c>
      <c r="G319" s="2">
        <f t="shared" si="45"/>
        <v>2.0754299573857242E-3</v>
      </c>
      <c r="H319" s="2">
        <f t="shared" si="45"/>
        <v>2.7030666358900422E-4</v>
      </c>
      <c r="I319" s="2">
        <f t="shared" si="45"/>
        <v>2.4042351485052132E-4</v>
      </c>
      <c r="J319" s="2">
        <f t="shared" si="45"/>
        <v>2.2472739097563321E-2</v>
      </c>
      <c r="K319" s="2">
        <f t="shared" si="45"/>
        <v>0</v>
      </c>
      <c r="L319" s="2">
        <f t="shared" si="45"/>
        <v>0</v>
      </c>
      <c r="M319" s="2">
        <f t="shared" si="45"/>
        <v>2.2372743743034624E-3</v>
      </c>
      <c r="N319" s="2">
        <f t="shared" si="45"/>
        <v>0</v>
      </c>
      <c r="O319" s="2">
        <f t="shared" si="45"/>
        <v>2.9951064985615791E-5</v>
      </c>
      <c r="P319" s="2">
        <f t="shared" si="45"/>
        <v>3.7654465316666746E-2</v>
      </c>
      <c r="Q319" s="2">
        <f t="shared" si="45"/>
        <v>9.3877232599472624E-5</v>
      </c>
      <c r="R319" s="2">
        <f t="shared" si="45"/>
        <v>0</v>
      </c>
      <c r="S319" s="2">
        <f t="shared" si="45"/>
        <v>1.6005595574323782E-4</v>
      </c>
      <c r="T319" s="2">
        <f t="shared" si="45"/>
        <v>1.2339023779108112E-3</v>
      </c>
      <c r="U319" s="2">
        <f t="shared" si="45"/>
        <v>0</v>
      </c>
      <c r="V319" s="2">
        <f t="shared" si="45"/>
        <v>0</v>
      </c>
      <c r="W319" s="2">
        <f t="shared" si="45"/>
        <v>0</v>
      </c>
      <c r="X319" s="2">
        <f t="shared" si="45"/>
        <v>0</v>
      </c>
      <c r="Y319" s="2">
        <f t="shared" si="45"/>
        <v>5.0937185349686721E-7</v>
      </c>
    </row>
    <row r="320" spans="1:25" x14ac:dyDescent="0.2">
      <c r="A320" s="16">
        <f>'Portfolio Selection'!A43</f>
        <v>40836</v>
      </c>
      <c r="B320" s="2">
        <f t="shared" ref="B320:Y320" si="46">IF($B43&lt;&gt;0,B43/$B43)</f>
        <v>1</v>
      </c>
      <c r="C320" s="2">
        <f t="shared" si="46"/>
        <v>1.234925564445988E-2</v>
      </c>
      <c r="D320" s="2">
        <f t="shared" si="46"/>
        <v>0</v>
      </c>
      <c r="E320" s="2">
        <f t="shared" si="46"/>
        <v>0</v>
      </c>
      <c r="F320" s="2">
        <f t="shared" si="46"/>
        <v>4.495961330215687E-5</v>
      </c>
      <c r="G320" s="2">
        <f t="shared" si="46"/>
        <v>1.5566168254849324E-3</v>
      </c>
      <c r="H320" s="2">
        <f t="shared" si="46"/>
        <v>2.1847235347641114E-4</v>
      </c>
      <c r="I320" s="2">
        <f t="shared" si="46"/>
        <v>1.2546868828508895E-5</v>
      </c>
      <c r="J320" s="2">
        <f t="shared" si="46"/>
        <v>1.6424562285751759E-2</v>
      </c>
      <c r="K320" s="2">
        <f t="shared" si="46"/>
        <v>0</v>
      </c>
      <c r="L320" s="2">
        <f t="shared" si="46"/>
        <v>0</v>
      </c>
      <c r="M320" s="2">
        <f t="shared" si="46"/>
        <v>5.1243503440435078E-4</v>
      </c>
      <c r="N320" s="2">
        <f t="shared" si="46"/>
        <v>0</v>
      </c>
      <c r="O320" s="2">
        <f t="shared" si="46"/>
        <v>1.3174212269934339E-6</v>
      </c>
      <c r="P320" s="2">
        <f t="shared" si="46"/>
        <v>2.0967072499321216E-2</v>
      </c>
      <c r="Q320" s="2">
        <f t="shared" si="46"/>
        <v>0</v>
      </c>
      <c r="R320" s="2">
        <f t="shared" si="46"/>
        <v>0</v>
      </c>
      <c r="S320" s="2">
        <f t="shared" si="46"/>
        <v>0</v>
      </c>
      <c r="T320" s="2">
        <f t="shared" si="46"/>
        <v>1.0333601167159927E-3</v>
      </c>
      <c r="U320" s="2">
        <f t="shared" si="46"/>
        <v>0</v>
      </c>
      <c r="V320" s="2">
        <f t="shared" si="46"/>
        <v>1.2442311588271322E-6</v>
      </c>
      <c r="W320" s="2">
        <f t="shared" si="46"/>
        <v>0</v>
      </c>
      <c r="X320" s="2">
        <f t="shared" si="46"/>
        <v>0</v>
      </c>
      <c r="Y320" s="2">
        <f t="shared" si="46"/>
        <v>0</v>
      </c>
    </row>
    <row r="321" spans="1:25" x14ac:dyDescent="0.2">
      <c r="A321" s="16">
        <f>'Portfolio Selection'!A44</f>
        <v>40835</v>
      </c>
      <c r="B321" s="2">
        <f t="shared" ref="B321:Y321" si="47">IF($B44&lt;&gt;0,B44/$B44)</f>
        <v>1</v>
      </c>
      <c r="C321" s="2">
        <f t="shared" si="47"/>
        <v>1.6152216754065717E-2</v>
      </c>
      <c r="D321" s="2">
        <f t="shared" si="47"/>
        <v>0</v>
      </c>
      <c r="E321" s="2">
        <f t="shared" si="47"/>
        <v>0</v>
      </c>
      <c r="F321" s="2">
        <f t="shared" si="47"/>
        <v>1.40698752213116E-5</v>
      </c>
      <c r="G321" s="2">
        <f t="shared" si="47"/>
        <v>4.1353373257609263E-3</v>
      </c>
      <c r="H321" s="2">
        <f t="shared" si="47"/>
        <v>1.0049910872365428E-4</v>
      </c>
      <c r="I321" s="2">
        <f t="shared" si="47"/>
        <v>1.7411470586373105E-4</v>
      </c>
      <c r="J321" s="2">
        <f t="shared" si="47"/>
        <v>9.8914237779082256E-3</v>
      </c>
      <c r="K321" s="2">
        <f t="shared" si="47"/>
        <v>0</v>
      </c>
      <c r="L321" s="2">
        <f t="shared" si="47"/>
        <v>0</v>
      </c>
      <c r="M321" s="2">
        <f t="shared" si="47"/>
        <v>3.3968698748595148E-4</v>
      </c>
      <c r="N321" s="2">
        <f t="shared" si="47"/>
        <v>0</v>
      </c>
      <c r="O321" s="2">
        <f t="shared" si="47"/>
        <v>1.2863885916627748E-6</v>
      </c>
      <c r="P321" s="2">
        <f t="shared" si="47"/>
        <v>1.7714023153185664E-2</v>
      </c>
      <c r="Q321" s="2">
        <f t="shared" si="47"/>
        <v>0</v>
      </c>
      <c r="R321" s="2">
        <f t="shared" si="47"/>
        <v>4.6732085556499244E-6</v>
      </c>
      <c r="S321" s="2">
        <f t="shared" si="47"/>
        <v>0</v>
      </c>
      <c r="T321" s="2">
        <f t="shared" si="47"/>
        <v>1.6352913474186855E-3</v>
      </c>
      <c r="U321" s="2">
        <f t="shared" si="47"/>
        <v>0</v>
      </c>
      <c r="V321" s="2">
        <f t="shared" si="47"/>
        <v>0</v>
      </c>
      <c r="W321" s="2">
        <f t="shared" si="47"/>
        <v>0</v>
      </c>
      <c r="X321" s="2">
        <f t="shared" si="47"/>
        <v>0</v>
      </c>
      <c r="Y321" s="2">
        <f t="shared" si="47"/>
        <v>0</v>
      </c>
    </row>
    <row r="322" spans="1:25" x14ac:dyDescent="0.2">
      <c r="A322" s="16">
        <f>'Portfolio Selection'!A45</f>
        <v>40834</v>
      </c>
      <c r="B322" s="2">
        <f t="shared" ref="B322:Y322" si="48">IF($B45&lt;&gt;0,B45/$B45)</f>
        <v>1</v>
      </c>
      <c r="C322" s="2">
        <f t="shared" si="48"/>
        <v>0.27882896725978928</v>
      </c>
      <c r="D322" s="2">
        <f t="shared" si="48"/>
        <v>0</v>
      </c>
      <c r="E322" s="2">
        <f t="shared" si="48"/>
        <v>0</v>
      </c>
      <c r="F322" s="2">
        <f t="shared" si="48"/>
        <v>1.1466853986670211E-5</v>
      </c>
      <c r="G322" s="2">
        <f t="shared" si="48"/>
        <v>7.7565583245503024E-4</v>
      </c>
      <c r="H322" s="2">
        <f t="shared" si="48"/>
        <v>0</v>
      </c>
      <c r="I322" s="2">
        <f t="shared" si="48"/>
        <v>1.5864451598053016E-4</v>
      </c>
      <c r="J322" s="2">
        <f t="shared" si="48"/>
        <v>1.8605724805005771E-2</v>
      </c>
      <c r="K322" s="2">
        <f t="shared" si="48"/>
        <v>0</v>
      </c>
      <c r="L322" s="2">
        <f t="shared" si="48"/>
        <v>0</v>
      </c>
      <c r="M322" s="2">
        <f t="shared" si="48"/>
        <v>6.393066635042527E-4</v>
      </c>
      <c r="N322" s="2">
        <f t="shared" si="48"/>
        <v>0</v>
      </c>
      <c r="O322" s="2">
        <f t="shared" si="48"/>
        <v>0</v>
      </c>
      <c r="P322" s="2">
        <f t="shared" si="48"/>
        <v>7.7556598906296972E-2</v>
      </c>
      <c r="Q322" s="2">
        <f t="shared" si="48"/>
        <v>0</v>
      </c>
      <c r="R322" s="2">
        <f t="shared" si="48"/>
        <v>0</v>
      </c>
      <c r="S322" s="2">
        <f t="shared" si="48"/>
        <v>0</v>
      </c>
      <c r="T322" s="2">
        <f t="shared" si="48"/>
        <v>1.6036336192863515E-3</v>
      </c>
      <c r="U322" s="2">
        <f t="shared" si="48"/>
        <v>0</v>
      </c>
      <c r="V322" s="2">
        <f t="shared" si="48"/>
        <v>0</v>
      </c>
      <c r="W322" s="2">
        <f t="shared" si="48"/>
        <v>0</v>
      </c>
      <c r="X322" s="2">
        <f t="shared" si="48"/>
        <v>0</v>
      </c>
      <c r="Y322" s="2">
        <f t="shared" si="48"/>
        <v>1.1821498955330115E-7</v>
      </c>
    </row>
    <row r="323" spans="1:25" x14ac:dyDescent="0.2">
      <c r="A323" s="16">
        <f>'Portfolio Selection'!A46</f>
        <v>40833</v>
      </c>
      <c r="B323" s="2">
        <f t="shared" ref="B323:Y323" si="49">IF($B46&lt;&gt;0,B46/$B46)</f>
        <v>1</v>
      </c>
      <c r="C323" s="2">
        <f t="shared" si="49"/>
        <v>1.0546401588169881E-2</v>
      </c>
      <c r="D323" s="2">
        <f t="shared" si="49"/>
        <v>0</v>
      </c>
      <c r="E323" s="2">
        <f t="shared" si="49"/>
        <v>0</v>
      </c>
      <c r="F323" s="2">
        <f t="shared" si="49"/>
        <v>2.2294653621569765E-5</v>
      </c>
      <c r="G323" s="2">
        <f t="shared" si="49"/>
        <v>3.4251993799228289E-5</v>
      </c>
      <c r="H323" s="2">
        <f t="shared" si="49"/>
        <v>6.0539774540034551E-5</v>
      </c>
      <c r="I323" s="2">
        <f t="shared" si="49"/>
        <v>0</v>
      </c>
      <c r="J323" s="2">
        <f t="shared" si="49"/>
        <v>3.2751981290858609E-3</v>
      </c>
      <c r="K323" s="2">
        <f t="shared" si="49"/>
        <v>0</v>
      </c>
      <c r="L323" s="2">
        <f t="shared" si="49"/>
        <v>0</v>
      </c>
      <c r="M323" s="2">
        <f t="shared" si="49"/>
        <v>5.8852889560132623E-4</v>
      </c>
      <c r="N323" s="2">
        <f t="shared" si="49"/>
        <v>0</v>
      </c>
      <c r="O323" s="2">
        <f t="shared" si="49"/>
        <v>0</v>
      </c>
      <c r="P323" s="2">
        <f t="shared" si="49"/>
        <v>2.7509229468631598E-3</v>
      </c>
      <c r="Q323" s="2">
        <f t="shared" si="49"/>
        <v>4.9335508014117963E-6</v>
      </c>
      <c r="R323" s="2">
        <f t="shared" si="49"/>
        <v>0</v>
      </c>
      <c r="S323" s="2">
        <f t="shared" si="49"/>
        <v>5.5102950127458634E-7</v>
      </c>
      <c r="T323" s="2">
        <f t="shared" si="49"/>
        <v>1.7752701119063774E-4</v>
      </c>
      <c r="U323" s="2">
        <f t="shared" si="49"/>
        <v>0</v>
      </c>
      <c r="V323" s="2">
        <f t="shared" si="49"/>
        <v>0</v>
      </c>
      <c r="W323" s="2">
        <f t="shared" si="49"/>
        <v>0</v>
      </c>
      <c r="X323" s="2">
        <f t="shared" si="49"/>
        <v>0</v>
      </c>
      <c r="Y323" s="2">
        <f t="shared" si="49"/>
        <v>0</v>
      </c>
    </row>
    <row r="324" spans="1:25" x14ac:dyDescent="0.2">
      <c r="A324" s="16">
        <f>'Portfolio Selection'!A47</f>
        <v>40830</v>
      </c>
      <c r="B324" s="2">
        <f t="shared" ref="B324:Y324" si="50">IF($B47&lt;&gt;0,B47/$B47)</f>
        <v>1</v>
      </c>
      <c r="C324" s="2">
        <f t="shared" si="50"/>
        <v>9.4100886035478226E-2</v>
      </c>
      <c r="D324" s="2">
        <f t="shared" si="50"/>
        <v>6.5729043847964657E-7</v>
      </c>
      <c r="E324" s="2">
        <f t="shared" si="50"/>
        <v>0</v>
      </c>
      <c r="F324" s="2">
        <f t="shared" si="50"/>
        <v>3.8839889546524574E-5</v>
      </c>
      <c r="G324" s="2">
        <f t="shared" si="50"/>
        <v>1.6461540263341622E-3</v>
      </c>
      <c r="H324" s="2">
        <f t="shared" si="50"/>
        <v>7.9462430433774247E-4</v>
      </c>
      <c r="I324" s="2">
        <f t="shared" si="50"/>
        <v>0</v>
      </c>
      <c r="J324" s="2">
        <f t="shared" si="50"/>
        <v>2.7274356375227272E-2</v>
      </c>
      <c r="K324" s="2">
        <f t="shared" si="50"/>
        <v>0</v>
      </c>
      <c r="L324" s="2">
        <f t="shared" si="50"/>
        <v>0</v>
      </c>
      <c r="M324" s="2">
        <f t="shared" si="50"/>
        <v>1.2792465364179933E-3</v>
      </c>
      <c r="N324" s="2">
        <f t="shared" si="50"/>
        <v>0</v>
      </c>
      <c r="O324" s="2">
        <f t="shared" si="50"/>
        <v>0</v>
      </c>
      <c r="P324" s="2">
        <f t="shared" si="50"/>
        <v>2.4859023151681359E-2</v>
      </c>
      <c r="Q324" s="2">
        <f t="shared" si="50"/>
        <v>6.5330686006461841E-7</v>
      </c>
      <c r="R324" s="2">
        <f t="shared" si="50"/>
        <v>0</v>
      </c>
      <c r="S324" s="2">
        <f t="shared" si="50"/>
        <v>0</v>
      </c>
      <c r="T324" s="2">
        <f t="shared" si="50"/>
        <v>1.118070953745954E-3</v>
      </c>
      <c r="U324" s="2">
        <f t="shared" si="50"/>
        <v>0</v>
      </c>
      <c r="V324" s="2">
        <f t="shared" si="50"/>
        <v>0</v>
      </c>
      <c r="W324" s="2">
        <f t="shared" si="50"/>
        <v>0</v>
      </c>
      <c r="X324" s="2">
        <f t="shared" si="50"/>
        <v>0</v>
      </c>
      <c r="Y324" s="2">
        <f t="shared" si="50"/>
        <v>0</v>
      </c>
    </row>
    <row r="325" spans="1:25" x14ac:dyDescent="0.2">
      <c r="A325" s="16">
        <f>'Portfolio Selection'!A48</f>
        <v>40829</v>
      </c>
      <c r="B325" s="2">
        <f t="shared" ref="B325:Y325" si="51">IF($B48&lt;&gt;0,B48/$B48)</f>
        <v>1</v>
      </c>
      <c r="C325" s="2">
        <f t="shared" si="51"/>
        <v>0.14851543290436214</v>
      </c>
      <c r="D325" s="2">
        <f t="shared" si="51"/>
        <v>0</v>
      </c>
      <c r="E325" s="2">
        <f t="shared" si="51"/>
        <v>0</v>
      </c>
      <c r="F325" s="2">
        <f t="shared" si="51"/>
        <v>2.5905964288823143E-3</v>
      </c>
      <c r="G325" s="2">
        <f t="shared" si="51"/>
        <v>2.1635314637975418E-3</v>
      </c>
      <c r="H325" s="2">
        <f t="shared" si="51"/>
        <v>1.1886816105088165E-3</v>
      </c>
      <c r="I325" s="2">
        <f t="shared" si="51"/>
        <v>1.4808485146181433E-3</v>
      </c>
      <c r="J325" s="2">
        <f t="shared" si="51"/>
        <v>2.9353627280649983E-2</v>
      </c>
      <c r="K325" s="2">
        <f t="shared" si="51"/>
        <v>0</v>
      </c>
      <c r="L325" s="2">
        <f t="shared" si="51"/>
        <v>0</v>
      </c>
      <c r="M325" s="2">
        <f t="shared" si="51"/>
        <v>5.7312597153860809E-3</v>
      </c>
      <c r="N325" s="2">
        <f t="shared" si="51"/>
        <v>0</v>
      </c>
      <c r="O325" s="2">
        <f t="shared" si="51"/>
        <v>4.9380321821294656E-6</v>
      </c>
      <c r="P325" s="2">
        <f t="shared" si="51"/>
        <v>1.5435839689320153E-2</v>
      </c>
      <c r="Q325" s="2">
        <f t="shared" si="51"/>
        <v>0</v>
      </c>
      <c r="R325" s="2">
        <f t="shared" si="51"/>
        <v>0</v>
      </c>
      <c r="S325" s="2">
        <f t="shared" si="51"/>
        <v>0</v>
      </c>
      <c r="T325" s="2">
        <f t="shared" si="51"/>
        <v>1.2790064491736014E-3</v>
      </c>
      <c r="U325" s="2">
        <f t="shared" si="51"/>
        <v>0</v>
      </c>
      <c r="V325" s="2">
        <f t="shared" si="51"/>
        <v>3.229716207788306E-4</v>
      </c>
      <c r="W325" s="2">
        <f t="shared" si="51"/>
        <v>0</v>
      </c>
      <c r="X325" s="2">
        <f t="shared" si="51"/>
        <v>0</v>
      </c>
      <c r="Y325" s="2">
        <f t="shared" si="51"/>
        <v>0</v>
      </c>
    </row>
    <row r="326" spans="1:25" x14ac:dyDescent="0.2">
      <c r="A326" s="16">
        <f>'Portfolio Selection'!A49</f>
        <v>40828</v>
      </c>
      <c r="B326" s="2">
        <f t="shared" ref="B326:Y326" si="52">IF($B49&lt;&gt;0,B49/$B49)</f>
        <v>1</v>
      </c>
      <c r="C326" s="2">
        <f t="shared" si="52"/>
        <v>9.9624098923796658E-2</v>
      </c>
      <c r="D326" s="2">
        <f t="shared" si="52"/>
        <v>0</v>
      </c>
      <c r="E326" s="2">
        <f t="shared" si="52"/>
        <v>0</v>
      </c>
      <c r="F326" s="2">
        <f t="shared" si="52"/>
        <v>7.5128761188105013E-3</v>
      </c>
      <c r="G326" s="2">
        <f t="shared" si="52"/>
        <v>1.0149054024692445E-3</v>
      </c>
      <c r="H326" s="2">
        <f t="shared" si="52"/>
        <v>1.0829416407906643E-3</v>
      </c>
      <c r="I326" s="2">
        <f t="shared" si="52"/>
        <v>2.5963646164805152E-2</v>
      </c>
      <c r="J326" s="2">
        <f t="shared" si="52"/>
        <v>1.7660222648217466E-2</v>
      </c>
      <c r="K326" s="2">
        <f t="shared" si="52"/>
        <v>8.5260167274947543E-7</v>
      </c>
      <c r="L326" s="2">
        <f t="shared" si="52"/>
        <v>0</v>
      </c>
      <c r="M326" s="2">
        <f t="shared" si="52"/>
        <v>2.5014232947278962E-3</v>
      </c>
      <c r="N326" s="2">
        <f t="shared" si="52"/>
        <v>0</v>
      </c>
      <c r="O326" s="2">
        <f t="shared" si="52"/>
        <v>0</v>
      </c>
      <c r="P326" s="2">
        <f t="shared" si="52"/>
        <v>4.8969675571311877E-2</v>
      </c>
      <c r="Q326" s="2">
        <f t="shared" si="52"/>
        <v>0</v>
      </c>
      <c r="R326" s="2">
        <f t="shared" si="52"/>
        <v>0</v>
      </c>
      <c r="S326" s="2">
        <f t="shared" si="52"/>
        <v>1.5355997869412595E-6</v>
      </c>
      <c r="T326" s="2">
        <f t="shared" si="52"/>
        <v>1.3555220626726404E-3</v>
      </c>
      <c r="U326" s="2">
        <f t="shared" si="52"/>
        <v>0</v>
      </c>
      <c r="V326" s="2">
        <f t="shared" si="52"/>
        <v>0</v>
      </c>
      <c r="W326" s="2">
        <f t="shared" si="52"/>
        <v>0</v>
      </c>
      <c r="X326" s="2">
        <f t="shared" si="52"/>
        <v>0</v>
      </c>
      <c r="Y326" s="2">
        <f t="shared" si="52"/>
        <v>0</v>
      </c>
    </row>
    <row r="327" spans="1:25" x14ac:dyDescent="0.2">
      <c r="A327" s="16">
        <f>'Portfolio Selection'!A50</f>
        <v>40827</v>
      </c>
      <c r="B327" s="2">
        <f t="shared" ref="B327:Y327" si="53">IF($B50&lt;&gt;0,B50/$B50)</f>
        <v>1</v>
      </c>
      <c r="C327" s="2">
        <f t="shared" si="53"/>
        <v>8.4023501097189781E-3</v>
      </c>
      <c r="D327" s="2">
        <f t="shared" si="53"/>
        <v>0</v>
      </c>
      <c r="E327" s="2">
        <f t="shared" si="53"/>
        <v>0</v>
      </c>
      <c r="F327" s="2">
        <f t="shared" si="53"/>
        <v>2.2387945763709319E-4</v>
      </c>
      <c r="G327" s="2">
        <f t="shared" si="53"/>
        <v>7.5231409191410693E-5</v>
      </c>
      <c r="H327" s="2">
        <f t="shared" si="53"/>
        <v>1.3230817916463677E-4</v>
      </c>
      <c r="I327" s="2">
        <f t="shared" si="53"/>
        <v>2.1507973189983858E-4</v>
      </c>
      <c r="J327" s="2">
        <f t="shared" si="53"/>
        <v>1.3635191685508351E-3</v>
      </c>
      <c r="K327" s="2">
        <f t="shared" si="53"/>
        <v>0</v>
      </c>
      <c r="L327" s="2">
        <f t="shared" si="53"/>
        <v>0</v>
      </c>
      <c r="M327" s="2">
        <f t="shared" si="53"/>
        <v>2.3689861022628065E-4</v>
      </c>
      <c r="N327" s="2">
        <f t="shared" si="53"/>
        <v>1.6655632310261119E-7</v>
      </c>
      <c r="O327" s="2">
        <f t="shared" si="53"/>
        <v>1.8404473702838537E-5</v>
      </c>
      <c r="P327" s="2">
        <f t="shared" si="53"/>
        <v>5.9743753096906627E-4</v>
      </c>
      <c r="Q327" s="2">
        <f t="shared" si="53"/>
        <v>2.4289463785797467E-7</v>
      </c>
      <c r="R327" s="2">
        <f t="shared" si="53"/>
        <v>0</v>
      </c>
      <c r="S327" s="2">
        <f t="shared" si="53"/>
        <v>9.2993947065624577E-7</v>
      </c>
      <c r="T327" s="2">
        <f t="shared" si="53"/>
        <v>8.9410210180200067E-5</v>
      </c>
      <c r="U327" s="2">
        <f t="shared" si="53"/>
        <v>0</v>
      </c>
      <c r="V327" s="2">
        <f t="shared" si="53"/>
        <v>0</v>
      </c>
      <c r="W327" s="2">
        <f t="shared" si="53"/>
        <v>0</v>
      </c>
      <c r="X327" s="2">
        <f t="shared" si="53"/>
        <v>0</v>
      </c>
      <c r="Y327" s="2">
        <f t="shared" si="53"/>
        <v>0</v>
      </c>
    </row>
    <row r="328" spans="1:25" x14ac:dyDescent="0.2">
      <c r="A328" s="16">
        <f>'Portfolio Selection'!A51</f>
        <v>40826</v>
      </c>
      <c r="B328" s="2">
        <f t="shared" ref="B328:Y328" si="54">IF($B51&lt;&gt;0,B51/$B51)</f>
        <v>1</v>
      </c>
      <c r="C328" s="2">
        <f t="shared" si="54"/>
        <v>5.2880742572447778E-2</v>
      </c>
      <c r="D328" s="2">
        <f t="shared" si="54"/>
        <v>0</v>
      </c>
      <c r="E328" s="2">
        <f t="shared" si="54"/>
        <v>1.420959860057186E-4</v>
      </c>
      <c r="F328" s="2">
        <f t="shared" si="54"/>
        <v>5.4615010150668556E-4</v>
      </c>
      <c r="G328" s="2">
        <f t="shared" si="54"/>
        <v>9.1686041872287921E-4</v>
      </c>
      <c r="H328" s="2">
        <f t="shared" si="54"/>
        <v>1.4669320908237422E-3</v>
      </c>
      <c r="I328" s="2">
        <f t="shared" si="54"/>
        <v>6.799292930373636E-4</v>
      </c>
      <c r="J328" s="2">
        <f t="shared" si="54"/>
        <v>1.2835753311560885E-2</v>
      </c>
      <c r="K328" s="2">
        <f t="shared" si="54"/>
        <v>0</v>
      </c>
      <c r="L328" s="2">
        <f t="shared" si="54"/>
        <v>0</v>
      </c>
      <c r="M328" s="2">
        <f t="shared" si="54"/>
        <v>5.1415342889316257E-3</v>
      </c>
      <c r="N328" s="2">
        <f t="shared" si="54"/>
        <v>0</v>
      </c>
      <c r="O328" s="2">
        <f t="shared" si="54"/>
        <v>0</v>
      </c>
      <c r="P328" s="2">
        <f t="shared" si="54"/>
        <v>4.8709668144019131E-3</v>
      </c>
      <c r="Q328" s="2">
        <f t="shared" si="54"/>
        <v>0</v>
      </c>
      <c r="R328" s="2">
        <f t="shared" si="54"/>
        <v>0</v>
      </c>
      <c r="S328" s="2">
        <f t="shared" si="54"/>
        <v>0</v>
      </c>
      <c r="T328" s="2">
        <f t="shared" si="54"/>
        <v>1.0255986754648043E-3</v>
      </c>
      <c r="U328" s="2">
        <f t="shared" si="54"/>
        <v>0</v>
      </c>
      <c r="V328" s="2">
        <f t="shared" si="54"/>
        <v>0</v>
      </c>
      <c r="W328" s="2">
        <f t="shared" si="54"/>
        <v>0</v>
      </c>
      <c r="X328" s="2">
        <f t="shared" si="54"/>
        <v>0</v>
      </c>
      <c r="Y328" s="2">
        <f t="shared" si="54"/>
        <v>1.7413723775210615E-6</v>
      </c>
    </row>
    <row r="329" spans="1:25" x14ac:dyDescent="0.2">
      <c r="A329" s="16">
        <f>'Portfolio Selection'!A52</f>
        <v>40823</v>
      </c>
      <c r="B329" s="2">
        <f t="shared" ref="B329:Y329" si="55">IF($B52&lt;&gt;0,B52/$B52)</f>
        <v>1</v>
      </c>
      <c r="C329" s="2">
        <f t="shared" si="55"/>
        <v>7.4368013635001673E-3</v>
      </c>
      <c r="D329" s="2">
        <f t="shared" si="55"/>
        <v>0</v>
      </c>
      <c r="E329" s="2">
        <f t="shared" si="55"/>
        <v>6.4938239157961064E-4</v>
      </c>
      <c r="F329" s="2">
        <f t="shared" si="55"/>
        <v>3.2231878545256783E-4</v>
      </c>
      <c r="G329" s="2">
        <f t="shared" si="55"/>
        <v>1.4260684702856472E-3</v>
      </c>
      <c r="H329" s="2">
        <f t="shared" si="55"/>
        <v>0</v>
      </c>
      <c r="I329" s="2">
        <f t="shared" si="55"/>
        <v>1.5064187182037644E-4</v>
      </c>
      <c r="J329" s="2">
        <f t="shared" si="55"/>
        <v>8.3333980654193513E-4</v>
      </c>
      <c r="K329" s="2">
        <f t="shared" si="55"/>
        <v>0</v>
      </c>
      <c r="L329" s="2">
        <f t="shared" si="55"/>
        <v>0</v>
      </c>
      <c r="M329" s="2">
        <f t="shared" si="55"/>
        <v>1.3563433552126134E-4</v>
      </c>
      <c r="N329" s="2">
        <f t="shared" si="55"/>
        <v>0</v>
      </c>
      <c r="O329" s="2">
        <f t="shared" si="55"/>
        <v>0</v>
      </c>
      <c r="P329" s="2">
        <f t="shared" si="55"/>
        <v>1.6570701761451593E-2</v>
      </c>
      <c r="Q329" s="2">
        <f t="shared" si="55"/>
        <v>0</v>
      </c>
      <c r="R329" s="2">
        <f t="shared" si="55"/>
        <v>0</v>
      </c>
      <c r="S329" s="2">
        <f t="shared" si="55"/>
        <v>4.391061885919272E-6</v>
      </c>
      <c r="T329" s="2">
        <f t="shared" si="55"/>
        <v>5.3360678805227438E-5</v>
      </c>
      <c r="U329" s="2">
        <f t="shared" si="55"/>
        <v>0</v>
      </c>
      <c r="V329" s="2">
        <f t="shared" si="55"/>
        <v>0</v>
      </c>
      <c r="W329" s="2">
        <f t="shared" si="55"/>
        <v>0</v>
      </c>
      <c r="X329" s="2">
        <f t="shared" si="55"/>
        <v>1.0390118265273772E-6</v>
      </c>
      <c r="Y329" s="2">
        <f t="shared" si="55"/>
        <v>6.1845942055201016E-7</v>
      </c>
    </row>
    <row r="330" spans="1:25" x14ac:dyDescent="0.2">
      <c r="A330" s="16">
        <f>'Portfolio Selection'!A53</f>
        <v>40822</v>
      </c>
      <c r="B330" s="2">
        <f t="shared" ref="B330:Y330" si="56">IF($B53&lt;&gt;0,B53/$B53)</f>
        <v>1</v>
      </c>
      <c r="C330" s="2">
        <f t="shared" si="56"/>
        <v>6.3296302706709925E-2</v>
      </c>
      <c r="D330" s="2">
        <f t="shared" si="56"/>
        <v>0</v>
      </c>
      <c r="E330" s="2">
        <f t="shared" si="56"/>
        <v>0</v>
      </c>
      <c r="F330" s="2">
        <f t="shared" si="56"/>
        <v>1.3331992188747963E-3</v>
      </c>
      <c r="G330" s="2">
        <f t="shared" si="56"/>
        <v>2.23642969219688E-3</v>
      </c>
      <c r="H330" s="2">
        <f t="shared" si="56"/>
        <v>6.7821134090981705E-4</v>
      </c>
      <c r="I330" s="2">
        <f t="shared" si="56"/>
        <v>4.4623538022311223E-3</v>
      </c>
      <c r="J330" s="2">
        <f t="shared" si="56"/>
        <v>1.5912674832854599E-2</v>
      </c>
      <c r="K330" s="2">
        <f t="shared" si="56"/>
        <v>0</v>
      </c>
      <c r="L330" s="2">
        <f t="shared" si="56"/>
        <v>1.2479633238554678E-5</v>
      </c>
      <c r="M330" s="2">
        <f t="shared" si="56"/>
        <v>2.2114477354775188E-3</v>
      </c>
      <c r="N330" s="2">
        <f t="shared" si="56"/>
        <v>0</v>
      </c>
      <c r="O330" s="2">
        <f t="shared" si="56"/>
        <v>0</v>
      </c>
      <c r="P330" s="2">
        <f t="shared" si="56"/>
        <v>5.2452295580884725E-2</v>
      </c>
      <c r="Q330" s="2">
        <f t="shared" si="56"/>
        <v>0</v>
      </c>
      <c r="R330" s="2">
        <f t="shared" si="56"/>
        <v>0</v>
      </c>
      <c r="S330" s="2">
        <f t="shared" si="56"/>
        <v>0</v>
      </c>
      <c r="T330" s="2">
        <f t="shared" si="56"/>
        <v>9.0874420218929977E-4</v>
      </c>
      <c r="U330" s="2">
        <f t="shared" si="56"/>
        <v>0</v>
      </c>
      <c r="V330" s="2">
        <f t="shared" si="56"/>
        <v>0</v>
      </c>
      <c r="W330" s="2">
        <f t="shared" si="56"/>
        <v>0</v>
      </c>
      <c r="X330" s="2">
        <f t="shared" si="56"/>
        <v>0</v>
      </c>
      <c r="Y330" s="2">
        <f t="shared" si="56"/>
        <v>0</v>
      </c>
    </row>
    <row r="331" spans="1:25" x14ac:dyDescent="0.2">
      <c r="A331" s="16">
        <f>'Portfolio Selection'!A54</f>
        <v>40821</v>
      </c>
      <c r="B331" s="2">
        <f t="shared" ref="B331:Y331" si="57">IF($B54&lt;&gt;0,B54/$B54)</f>
        <v>1</v>
      </c>
      <c r="C331" s="2">
        <f t="shared" si="57"/>
        <v>6.6120388052029702E-2</v>
      </c>
      <c r="D331" s="2">
        <f t="shared" si="57"/>
        <v>0</v>
      </c>
      <c r="E331" s="2">
        <f t="shared" si="57"/>
        <v>4.4360252230391571E-3</v>
      </c>
      <c r="F331" s="2">
        <f t="shared" si="57"/>
        <v>7.7884028356880249E-4</v>
      </c>
      <c r="G331" s="2">
        <f t="shared" si="57"/>
        <v>4.6407204257719837E-3</v>
      </c>
      <c r="H331" s="2">
        <f t="shared" si="57"/>
        <v>3.5395056897740258E-4</v>
      </c>
      <c r="I331" s="2">
        <f t="shared" si="57"/>
        <v>7.3692862411664187E-2</v>
      </c>
      <c r="J331" s="2">
        <f t="shared" si="57"/>
        <v>1.1978687630277096E-2</v>
      </c>
      <c r="K331" s="2">
        <f t="shared" si="57"/>
        <v>0</v>
      </c>
      <c r="L331" s="2">
        <f t="shared" si="57"/>
        <v>0</v>
      </c>
      <c r="M331" s="2">
        <f t="shared" si="57"/>
        <v>2.9592130464242317E-3</v>
      </c>
      <c r="N331" s="2">
        <f t="shared" si="57"/>
        <v>0</v>
      </c>
      <c r="O331" s="2">
        <f t="shared" si="57"/>
        <v>0</v>
      </c>
      <c r="P331" s="2">
        <f t="shared" si="57"/>
        <v>3.5836191080549987E-2</v>
      </c>
      <c r="Q331" s="2">
        <f t="shared" si="57"/>
        <v>0</v>
      </c>
      <c r="R331" s="2">
        <f t="shared" si="57"/>
        <v>0</v>
      </c>
      <c r="S331" s="2">
        <f t="shared" si="57"/>
        <v>0</v>
      </c>
      <c r="T331" s="2">
        <f t="shared" si="57"/>
        <v>4.0518025659255292E-4</v>
      </c>
      <c r="U331" s="2">
        <f t="shared" si="57"/>
        <v>0</v>
      </c>
      <c r="V331" s="2">
        <f t="shared" si="57"/>
        <v>0</v>
      </c>
      <c r="W331" s="2">
        <f t="shared" si="57"/>
        <v>0</v>
      </c>
      <c r="X331" s="2">
        <f t="shared" si="57"/>
        <v>1.2574559687355091E-5</v>
      </c>
      <c r="Y331" s="2">
        <f t="shared" si="57"/>
        <v>0</v>
      </c>
    </row>
    <row r="332" spans="1:25" x14ac:dyDescent="0.2">
      <c r="A332" s="16">
        <f>'Portfolio Selection'!A55</f>
        <v>40820</v>
      </c>
      <c r="B332" s="2">
        <f t="shared" ref="B332:Y332" si="58">IF($B55&lt;&gt;0,B55/$B55)</f>
        <v>1</v>
      </c>
      <c r="C332" s="2">
        <f t="shared" si="58"/>
        <v>2.2831551649773931E-3</v>
      </c>
      <c r="D332" s="2">
        <f t="shared" si="58"/>
        <v>0</v>
      </c>
      <c r="E332" s="2">
        <f t="shared" si="58"/>
        <v>0</v>
      </c>
      <c r="F332" s="2">
        <f t="shared" si="58"/>
        <v>1.2720115601978074E-4</v>
      </c>
      <c r="G332" s="2">
        <f t="shared" si="58"/>
        <v>1.4992381625430319E-3</v>
      </c>
      <c r="H332" s="2">
        <f t="shared" si="58"/>
        <v>4.3694548886553659E-5</v>
      </c>
      <c r="I332" s="2">
        <f t="shared" si="58"/>
        <v>1.2180019356685158E-3</v>
      </c>
      <c r="J332" s="2">
        <f t="shared" si="58"/>
        <v>1.7937762174479923E-3</v>
      </c>
      <c r="K332" s="2">
        <f t="shared" si="58"/>
        <v>0</v>
      </c>
      <c r="L332" s="2">
        <f t="shared" si="58"/>
        <v>0</v>
      </c>
      <c r="M332" s="2">
        <f t="shared" si="58"/>
        <v>1.1735435945688596E-4</v>
      </c>
      <c r="N332" s="2">
        <f t="shared" si="58"/>
        <v>0</v>
      </c>
      <c r="O332" s="2">
        <f t="shared" si="58"/>
        <v>0</v>
      </c>
      <c r="P332" s="2">
        <f t="shared" si="58"/>
        <v>1.1119630270525602E-3</v>
      </c>
      <c r="Q332" s="2">
        <f t="shared" si="58"/>
        <v>4.139483578726136E-7</v>
      </c>
      <c r="R332" s="2">
        <f t="shared" si="58"/>
        <v>0</v>
      </c>
      <c r="S332" s="2">
        <f t="shared" si="58"/>
        <v>0</v>
      </c>
      <c r="T332" s="2">
        <f t="shared" si="58"/>
        <v>3.3412531619617791E-5</v>
      </c>
      <c r="U332" s="2">
        <f t="shared" si="58"/>
        <v>0</v>
      </c>
      <c r="V332" s="2">
        <f t="shared" si="58"/>
        <v>0</v>
      </c>
      <c r="W332" s="2">
        <f t="shared" si="58"/>
        <v>0</v>
      </c>
      <c r="X332" s="2">
        <f t="shared" si="58"/>
        <v>4.0244979237615211E-6</v>
      </c>
      <c r="Y332" s="2">
        <f t="shared" si="58"/>
        <v>0</v>
      </c>
    </row>
    <row r="333" spans="1:25" x14ac:dyDescent="0.2">
      <c r="A333" s="16">
        <f>'Portfolio Selection'!A56</f>
        <v>40819</v>
      </c>
      <c r="B333" s="2">
        <f t="shared" ref="B333:Y333" si="59">IF($B56&lt;&gt;0,B56/$B56)</f>
        <v>1</v>
      </c>
      <c r="C333" s="2">
        <f t="shared" si="59"/>
        <v>3.74230486753706E-2</v>
      </c>
      <c r="D333" s="2">
        <f t="shared" si="59"/>
        <v>0</v>
      </c>
      <c r="E333" s="2">
        <f t="shared" si="59"/>
        <v>4.3969511965553582E-5</v>
      </c>
      <c r="F333" s="2">
        <f t="shared" si="59"/>
        <v>1.6387619171616917E-4</v>
      </c>
      <c r="G333" s="2">
        <f t="shared" si="59"/>
        <v>7.0052433953236388E-3</v>
      </c>
      <c r="H333" s="2">
        <f t="shared" si="59"/>
        <v>2.0807963816592533E-4</v>
      </c>
      <c r="I333" s="2">
        <f t="shared" si="59"/>
        <v>4.6329097225995125E-3</v>
      </c>
      <c r="J333" s="2">
        <f t="shared" si="59"/>
        <v>1.5810716391444306E-2</v>
      </c>
      <c r="K333" s="2">
        <f t="shared" si="59"/>
        <v>0</v>
      </c>
      <c r="L333" s="2">
        <f t="shared" si="59"/>
        <v>0</v>
      </c>
      <c r="M333" s="2">
        <f t="shared" si="59"/>
        <v>3.7079632852561216E-4</v>
      </c>
      <c r="N333" s="2">
        <f t="shared" si="59"/>
        <v>0</v>
      </c>
      <c r="O333" s="2">
        <f t="shared" si="59"/>
        <v>1.0984749692990486E-5</v>
      </c>
      <c r="P333" s="2">
        <f t="shared" si="59"/>
        <v>2.2376606414880634E-2</v>
      </c>
      <c r="Q333" s="2">
        <f t="shared" si="59"/>
        <v>7.2417979457492828E-8</v>
      </c>
      <c r="R333" s="2">
        <f t="shared" si="59"/>
        <v>0</v>
      </c>
      <c r="S333" s="2">
        <f t="shared" si="59"/>
        <v>5.3703220721286822E-7</v>
      </c>
      <c r="T333" s="2">
        <f t="shared" si="59"/>
        <v>3.5395304566302675E-4</v>
      </c>
      <c r="U333" s="2">
        <f t="shared" si="59"/>
        <v>0</v>
      </c>
      <c r="V333" s="2">
        <f t="shared" si="59"/>
        <v>0</v>
      </c>
      <c r="W333" s="2">
        <f t="shared" si="59"/>
        <v>0</v>
      </c>
      <c r="X333" s="2">
        <f t="shared" si="59"/>
        <v>7.6893247850933395E-6</v>
      </c>
      <c r="Y333" s="2">
        <f t="shared" si="59"/>
        <v>0</v>
      </c>
    </row>
    <row r="334" spans="1:25" x14ac:dyDescent="0.2">
      <c r="A334" s="16">
        <f>'Portfolio Selection'!A57</f>
        <v>40816</v>
      </c>
      <c r="B334" s="2">
        <f t="shared" ref="B334:Y334" si="60">IF($B57&lt;&gt;0,B57/$B57)</f>
        <v>1</v>
      </c>
      <c r="C334" s="2">
        <f t="shared" si="60"/>
        <v>3.4602608022523886E-2</v>
      </c>
      <c r="D334" s="2">
        <f t="shared" si="60"/>
        <v>0</v>
      </c>
      <c r="E334" s="2">
        <f t="shared" si="60"/>
        <v>0</v>
      </c>
      <c r="F334" s="2">
        <f t="shared" si="60"/>
        <v>1.5141223039610955E-4</v>
      </c>
      <c r="G334" s="2">
        <f t="shared" si="60"/>
        <v>1.7535642012874992E-3</v>
      </c>
      <c r="H334" s="2">
        <f t="shared" si="60"/>
        <v>1.002730002623242E-5</v>
      </c>
      <c r="I334" s="2">
        <f t="shared" si="60"/>
        <v>5.7464250444332222E-3</v>
      </c>
      <c r="J334" s="2">
        <f t="shared" si="60"/>
        <v>6.7230840669882603E-4</v>
      </c>
      <c r="K334" s="2">
        <f t="shared" si="60"/>
        <v>0</v>
      </c>
      <c r="L334" s="2">
        <f t="shared" si="60"/>
        <v>0</v>
      </c>
      <c r="M334" s="2">
        <f t="shared" si="60"/>
        <v>1.3611257601608411E-3</v>
      </c>
      <c r="N334" s="2">
        <f t="shared" si="60"/>
        <v>0</v>
      </c>
      <c r="O334" s="2">
        <f t="shared" si="60"/>
        <v>0</v>
      </c>
      <c r="P334" s="2">
        <f t="shared" si="60"/>
        <v>2.0143090975196339E-2</v>
      </c>
      <c r="Q334" s="2">
        <f t="shared" si="60"/>
        <v>0</v>
      </c>
      <c r="R334" s="2">
        <f t="shared" si="60"/>
        <v>0</v>
      </c>
      <c r="S334" s="2">
        <f t="shared" si="60"/>
        <v>3.3090090086566984E-6</v>
      </c>
      <c r="T334" s="2">
        <f t="shared" si="60"/>
        <v>4.2743873186822247E-4</v>
      </c>
      <c r="U334" s="2">
        <f t="shared" si="60"/>
        <v>0</v>
      </c>
      <c r="V334" s="2">
        <f t="shared" si="60"/>
        <v>7.9471366357905044E-5</v>
      </c>
      <c r="W334" s="2">
        <f t="shared" si="60"/>
        <v>2.005460005246484E-7</v>
      </c>
      <c r="X334" s="2">
        <f t="shared" si="60"/>
        <v>1.2534125032790525E-5</v>
      </c>
      <c r="Y334" s="2">
        <f t="shared" si="60"/>
        <v>0</v>
      </c>
    </row>
    <row r="335" spans="1:25" x14ac:dyDescent="0.2">
      <c r="A335" s="16">
        <f>'Portfolio Selection'!A58</f>
        <v>40815</v>
      </c>
      <c r="B335" s="2" t="b">
        <f t="shared" ref="B335:Y335" si="61">IF($B58&lt;&gt;0,B58/$B58)</f>
        <v>0</v>
      </c>
      <c r="C335" s="2" t="b">
        <f t="shared" si="61"/>
        <v>0</v>
      </c>
      <c r="D335" s="2" t="b">
        <f t="shared" si="61"/>
        <v>0</v>
      </c>
      <c r="E335" s="2" t="b">
        <f t="shared" si="61"/>
        <v>0</v>
      </c>
      <c r="F335" s="2" t="b">
        <f t="shared" si="61"/>
        <v>0</v>
      </c>
      <c r="G335" s="2" t="b">
        <f t="shared" si="61"/>
        <v>0</v>
      </c>
      <c r="H335" s="2" t="b">
        <f t="shared" si="61"/>
        <v>0</v>
      </c>
      <c r="I335" s="2" t="b">
        <f t="shared" si="61"/>
        <v>0</v>
      </c>
      <c r="J335" s="2" t="b">
        <f t="shared" si="61"/>
        <v>0</v>
      </c>
      <c r="K335" s="2" t="b">
        <f t="shared" si="61"/>
        <v>0</v>
      </c>
      <c r="L335" s="2" t="b">
        <f t="shared" si="61"/>
        <v>0</v>
      </c>
      <c r="M335" s="2" t="b">
        <f t="shared" si="61"/>
        <v>0</v>
      </c>
      <c r="N335" s="2" t="b">
        <f t="shared" si="61"/>
        <v>0</v>
      </c>
      <c r="O335" s="2" t="b">
        <f t="shared" si="61"/>
        <v>0</v>
      </c>
      <c r="P335" s="2" t="b">
        <f t="shared" si="61"/>
        <v>0</v>
      </c>
      <c r="Q335" s="2" t="b">
        <f t="shared" si="61"/>
        <v>0</v>
      </c>
      <c r="R335" s="2" t="b">
        <f t="shared" si="61"/>
        <v>0</v>
      </c>
      <c r="S335" s="2" t="b">
        <f t="shared" si="61"/>
        <v>0</v>
      </c>
      <c r="T335" s="2" t="b">
        <f t="shared" si="61"/>
        <v>0</v>
      </c>
      <c r="U335" s="2" t="b">
        <f t="shared" si="61"/>
        <v>0</v>
      </c>
      <c r="V335" s="2" t="b">
        <f t="shared" si="61"/>
        <v>0</v>
      </c>
      <c r="W335" s="2" t="b">
        <f t="shared" si="61"/>
        <v>0</v>
      </c>
      <c r="X335" s="2" t="b">
        <f t="shared" si="61"/>
        <v>0</v>
      </c>
      <c r="Y335" s="2" t="b">
        <f t="shared" si="61"/>
        <v>0</v>
      </c>
    </row>
    <row r="336" spans="1:25" x14ac:dyDescent="0.2">
      <c r="A336" s="16">
        <f>'Portfolio Selection'!A59</f>
        <v>40814</v>
      </c>
      <c r="B336" s="2">
        <f t="shared" ref="B336:Y336" si="62">IF($B59&lt;&gt;0,B59/$B59)</f>
        <v>1</v>
      </c>
      <c r="C336" s="2">
        <f t="shared" si="62"/>
        <v>3.5888580829384141E-2</v>
      </c>
      <c r="D336" s="2">
        <f t="shared" si="62"/>
        <v>0</v>
      </c>
      <c r="E336" s="2">
        <f t="shared" si="62"/>
        <v>1.6847257363561531E-6</v>
      </c>
      <c r="F336" s="2">
        <f t="shared" si="62"/>
        <v>2.220518810837898E-4</v>
      </c>
      <c r="G336" s="2">
        <f t="shared" si="62"/>
        <v>9.0497431718593953E-4</v>
      </c>
      <c r="H336" s="2">
        <f t="shared" si="62"/>
        <v>4.6267094849183904E-4</v>
      </c>
      <c r="I336" s="2">
        <f t="shared" si="62"/>
        <v>1.6953053110772647E-2</v>
      </c>
      <c r="J336" s="2">
        <f t="shared" si="62"/>
        <v>1.1857122363118824E-2</v>
      </c>
      <c r="K336" s="2">
        <f t="shared" si="62"/>
        <v>0</v>
      </c>
      <c r="L336" s="2">
        <f t="shared" si="62"/>
        <v>0</v>
      </c>
      <c r="M336" s="2">
        <f t="shared" si="62"/>
        <v>1.0768766906788531E-3</v>
      </c>
      <c r="N336" s="2">
        <f t="shared" si="62"/>
        <v>0</v>
      </c>
      <c r="O336" s="2">
        <f t="shared" si="62"/>
        <v>7.5435480732365061E-6</v>
      </c>
      <c r="P336" s="2">
        <f t="shared" si="62"/>
        <v>7.535174734875214E-3</v>
      </c>
      <c r="Q336" s="2">
        <f t="shared" si="62"/>
        <v>0</v>
      </c>
      <c r="R336" s="2">
        <f t="shared" si="62"/>
        <v>0</v>
      </c>
      <c r="S336" s="2">
        <f t="shared" si="62"/>
        <v>2.0313266251611263E-4</v>
      </c>
      <c r="T336" s="2">
        <f t="shared" si="62"/>
        <v>5.8782344005888149E-4</v>
      </c>
      <c r="U336" s="2">
        <f t="shared" si="62"/>
        <v>0</v>
      </c>
      <c r="V336" s="2">
        <f t="shared" si="62"/>
        <v>0</v>
      </c>
      <c r="W336" s="2">
        <f t="shared" si="62"/>
        <v>2.5145160244121687E-8</v>
      </c>
      <c r="X336" s="2">
        <f t="shared" si="62"/>
        <v>0</v>
      </c>
      <c r="Y336" s="2">
        <f t="shared" si="62"/>
        <v>0</v>
      </c>
    </row>
    <row r="337" spans="1:25" x14ac:dyDescent="0.2">
      <c r="A337" s="16">
        <f>'Portfolio Selection'!A60</f>
        <v>40813</v>
      </c>
      <c r="B337" s="2">
        <f t="shared" ref="B337:Y337" si="63">IF($B60&lt;&gt;0,B60/$B60)</f>
        <v>1</v>
      </c>
      <c r="C337" s="2">
        <f t="shared" si="63"/>
        <v>4.1805284570064424E-2</v>
      </c>
      <c r="D337" s="2">
        <f t="shared" si="63"/>
        <v>0</v>
      </c>
      <c r="E337" s="2">
        <f t="shared" si="63"/>
        <v>2.5730287471958408E-6</v>
      </c>
      <c r="F337" s="2">
        <f t="shared" si="63"/>
        <v>2.5083411963483706E-3</v>
      </c>
      <c r="G337" s="2">
        <f t="shared" si="63"/>
        <v>2.8918430904030755E-3</v>
      </c>
      <c r="H337" s="2">
        <f t="shared" si="63"/>
        <v>1.3792640192194956E-3</v>
      </c>
      <c r="I337" s="2">
        <f t="shared" si="63"/>
        <v>6.6330751331148382E-3</v>
      </c>
      <c r="J337" s="2">
        <f t="shared" si="63"/>
        <v>3.9578287985792254E-3</v>
      </c>
      <c r="K337" s="2">
        <f t="shared" si="63"/>
        <v>3.7590341853564239E-5</v>
      </c>
      <c r="L337" s="2">
        <f t="shared" si="63"/>
        <v>0</v>
      </c>
      <c r="M337" s="2">
        <f t="shared" si="63"/>
        <v>9.3497432101228867E-4</v>
      </c>
      <c r="N337" s="2">
        <f t="shared" si="63"/>
        <v>0</v>
      </c>
      <c r="O337" s="2">
        <f t="shared" si="63"/>
        <v>0</v>
      </c>
      <c r="P337" s="2">
        <f t="shared" si="63"/>
        <v>1.2159008159170646E-2</v>
      </c>
      <c r="Q337" s="2">
        <f t="shared" si="63"/>
        <v>0</v>
      </c>
      <c r="R337" s="2">
        <f t="shared" si="63"/>
        <v>0</v>
      </c>
      <c r="S337" s="2">
        <f t="shared" si="63"/>
        <v>2.4356129306659131E-4</v>
      </c>
      <c r="T337" s="2">
        <f t="shared" si="63"/>
        <v>1.2683423580708499E-3</v>
      </c>
      <c r="U337" s="2">
        <f t="shared" si="63"/>
        <v>0</v>
      </c>
      <c r="V337" s="2">
        <f t="shared" si="63"/>
        <v>0</v>
      </c>
      <c r="W337" s="2">
        <f t="shared" si="63"/>
        <v>0</v>
      </c>
      <c r="X337" s="2">
        <f t="shared" si="63"/>
        <v>0</v>
      </c>
      <c r="Y337" s="2">
        <f t="shared" si="63"/>
        <v>0</v>
      </c>
    </row>
    <row r="338" spans="1:25" x14ac:dyDescent="0.2">
      <c r="A338" s="16">
        <f>'Portfolio Selection'!A61</f>
        <v>40812</v>
      </c>
      <c r="B338" s="2">
        <f t="shared" ref="B338:Y338" si="64">IF($B61&lt;&gt;0,B61/$B61)</f>
        <v>1</v>
      </c>
      <c r="C338" s="2">
        <f t="shared" si="64"/>
        <v>7.5753428491853292E-2</v>
      </c>
      <c r="D338" s="2">
        <f t="shared" si="64"/>
        <v>0</v>
      </c>
      <c r="E338" s="2">
        <f t="shared" si="64"/>
        <v>1.2883762137412465E-4</v>
      </c>
      <c r="F338" s="2">
        <f t="shared" si="64"/>
        <v>8.1553054501271403E-3</v>
      </c>
      <c r="G338" s="2">
        <f t="shared" si="64"/>
        <v>9.925290803812218E-3</v>
      </c>
      <c r="H338" s="2">
        <f t="shared" si="64"/>
        <v>2.0876913891080965E-3</v>
      </c>
      <c r="I338" s="2">
        <f t="shared" si="64"/>
        <v>3.2270054711432336E-3</v>
      </c>
      <c r="J338" s="2">
        <f t="shared" si="64"/>
        <v>3.9132479946950988E-3</v>
      </c>
      <c r="K338" s="2">
        <f t="shared" si="64"/>
        <v>0</v>
      </c>
      <c r="L338" s="2">
        <f t="shared" si="64"/>
        <v>0</v>
      </c>
      <c r="M338" s="2">
        <f t="shared" si="64"/>
        <v>3.1606487802547075E-3</v>
      </c>
      <c r="N338" s="2">
        <f t="shared" si="64"/>
        <v>0</v>
      </c>
      <c r="O338" s="2">
        <f t="shared" si="64"/>
        <v>4.3976832502045553E-6</v>
      </c>
      <c r="P338" s="2">
        <f t="shared" si="64"/>
        <v>1.636899860248392E-2</v>
      </c>
      <c r="Q338" s="2">
        <f t="shared" si="64"/>
        <v>0</v>
      </c>
      <c r="R338" s="2">
        <f t="shared" si="64"/>
        <v>0</v>
      </c>
      <c r="S338" s="2">
        <f t="shared" si="64"/>
        <v>0</v>
      </c>
      <c r="T338" s="2">
        <f t="shared" si="64"/>
        <v>7.2489284344031128E-4</v>
      </c>
      <c r="U338" s="2">
        <f t="shared" si="64"/>
        <v>0</v>
      </c>
      <c r="V338" s="2">
        <f t="shared" si="64"/>
        <v>0</v>
      </c>
      <c r="W338" s="2">
        <f t="shared" si="64"/>
        <v>9.6652379125374835E-8</v>
      </c>
      <c r="X338" s="2">
        <f t="shared" si="64"/>
        <v>5.6541641788344277E-6</v>
      </c>
      <c r="Y338" s="2">
        <f t="shared" si="64"/>
        <v>0</v>
      </c>
    </row>
    <row r="339" spans="1:25" x14ac:dyDescent="0.2">
      <c r="A339" s="16">
        <f>'Portfolio Selection'!A62</f>
        <v>40809</v>
      </c>
      <c r="B339" s="2">
        <f t="shared" ref="B339:Y339" si="65">IF($B62&lt;&gt;0,B62/$B62)</f>
        <v>1</v>
      </c>
      <c r="C339" s="2">
        <f t="shared" si="65"/>
        <v>4.4093039896973753E-2</v>
      </c>
      <c r="D339" s="2">
        <f t="shared" si="65"/>
        <v>0</v>
      </c>
      <c r="E339" s="2">
        <f t="shared" si="65"/>
        <v>1.8895044539108294E-6</v>
      </c>
      <c r="F339" s="2">
        <f t="shared" si="65"/>
        <v>7.0892172259783958E-3</v>
      </c>
      <c r="G339" s="2">
        <f t="shared" si="65"/>
        <v>9.7035704715685688E-3</v>
      </c>
      <c r="H339" s="2">
        <f t="shared" si="65"/>
        <v>5.4999114258450603E-3</v>
      </c>
      <c r="I339" s="2">
        <f t="shared" si="65"/>
        <v>2.2255455537140479E-3</v>
      </c>
      <c r="J339" s="2">
        <f t="shared" si="65"/>
        <v>1.2698202476622905E-3</v>
      </c>
      <c r="K339" s="2">
        <f t="shared" si="65"/>
        <v>0</v>
      </c>
      <c r="L339" s="2">
        <f t="shared" si="65"/>
        <v>0</v>
      </c>
      <c r="M339" s="2">
        <f t="shared" si="65"/>
        <v>9.8835617589181838E-4</v>
      </c>
      <c r="N339" s="2">
        <f t="shared" si="65"/>
        <v>0</v>
      </c>
      <c r="O339" s="2">
        <f t="shared" si="65"/>
        <v>1.1511442519210592E-6</v>
      </c>
      <c r="P339" s="2">
        <f t="shared" si="65"/>
        <v>3.0203350794873827E-2</v>
      </c>
      <c r="Q339" s="2">
        <f t="shared" si="65"/>
        <v>1.0348670547573159E-7</v>
      </c>
      <c r="R339" s="2">
        <f t="shared" si="65"/>
        <v>0</v>
      </c>
      <c r="S339" s="2">
        <f t="shared" si="65"/>
        <v>0</v>
      </c>
      <c r="T339" s="2">
        <f t="shared" si="65"/>
        <v>5.2452643640564631E-4</v>
      </c>
      <c r="U339" s="2">
        <f t="shared" si="65"/>
        <v>0</v>
      </c>
      <c r="V339" s="2">
        <f t="shared" si="65"/>
        <v>0</v>
      </c>
      <c r="W339" s="2">
        <f t="shared" si="65"/>
        <v>0</v>
      </c>
      <c r="X339" s="2">
        <f t="shared" si="65"/>
        <v>0</v>
      </c>
      <c r="Y339" s="2">
        <f t="shared" si="65"/>
        <v>0</v>
      </c>
    </row>
    <row r="340" spans="1:25" x14ac:dyDescent="0.2">
      <c r="A340" s="16">
        <f>'Portfolio Selection'!A63</f>
        <v>40808</v>
      </c>
      <c r="B340" s="2">
        <f t="shared" ref="B340:Y340" si="66">IF($B63&lt;&gt;0,B63/$B63)</f>
        <v>1</v>
      </c>
      <c r="C340" s="2">
        <f t="shared" si="66"/>
        <v>2.1676813815066875E-2</v>
      </c>
      <c r="D340" s="2">
        <f t="shared" si="66"/>
        <v>0</v>
      </c>
      <c r="E340" s="2">
        <f t="shared" si="66"/>
        <v>1.1983079007537062E-5</v>
      </c>
      <c r="F340" s="2">
        <f t="shared" si="66"/>
        <v>4.7884844601772236E-4</v>
      </c>
      <c r="G340" s="2">
        <f t="shared" si="66"/>
        <v>2.0167286916981265E-2</v>
      </c>
      <c r="H340" s="2">
        <f t="shared" si="66"/>
        <v>1.7521105059635728E-3</v>
      </c>
      <c r="I340" s="2">
        <f t="shared" si="66"/>
        <v>1.3202679917911854E-3</v>
      </c>
      <c r="J340" s="2">
        <f t="shared" si="66"/>
        <v>1.9986835573757382E-3</v>
      </c>
      <c r="K340" s="2">
        <f t="shared" si="66"/>
        <v>0</v>
      </c>
      <c r="L340" s="2">
        <f t="shared" si="66"/>
        <v>0</v>
      </c>
      <c r="M340" s="2">
        <f t="shared" si="66"/>
        <v>1.9567307977703509E-3</v>
      </c>
      <c r="N340" s="2">
        <f t="shared" si="66"/>
        <v>0</v>
      </c>
      <c r="O340" s="2">
        <f t="shared" si="66"/>
        <v>0</v>
      </c>
      <c r="P340" s="2">
        <f t="shared" si="66"/>
        <v>4.4945303143692564E-2</v>
      </c>
      <c r="Q340" s="2">
        <f t="shared" si="66"/>
        <v>8.4517578015467172E-6</v>
      </c>
      <c r="R340" s="2">
        <f t="shared" si="66"/>
        <v>0</v>
      </c>
      <c r="S340" s="2">
        <f t="shared" si="66"/>
        <v>6.4524271579045721E-7</v>
      </c>
      <c r="T340" s="2">
        <f t="shared" si="66"/>
        <v>2.5317480617000998E-4</v>
      </c>
      <c r="U340" s="2">
        <f t="shared" si="66"/>
        <v>0</v>
      </c>
      <c r="V340" s="2">
        <f t="shared" si="66"/>
        <v>0</v>
      </c>
      <c r="W340" s="2">
        <f t="shared" si="66"/>
        <v>1.050823851430173E-5</v>
      </c>
      <c r="X340" s="2">
        <f t="shared" si="66"/>
        <v>0</v>
      </c>
      <c r="Y340" s="2">
        <f t="shared" si="66"/>
        <v>0</v>
      </c>
    </row>
    <row r="341" spans="1:25" x14ac:dyDescent="0.2">
      <c r="A341" s="16">
        <f>'Portfolio Selection'!A64</f>
        <v>40807</v>
      </c>
      <c r="B341" s="2">
        <f t="shared" ref="B341:Y341" si="67">IF($B64&lt;&gt;0,B64/$B64)</f>
        <v>1</v>
      </c>
      <c r="C341" s="2">
        <f t="shared" si="67"/>
        <v>1.4685771983022252E-2</v>
      </c>
      <c r="D341" s="2">
        <f t="shared" si="67"/>
        <v>1.1782143139168345E-4</v>
      </c>
      <c r="E341" s="2">
        <f t="shared" si="67"/>
        <v>0</v>
      </c>
      <c r="F341" s="2">
        <f t="shared" si="67"/>
        <v>2.0088554052282028E-4</v>
      </c>
      <c r="G341" s="2">
        <f t="shared" si="67"/>
        <v>2.0951328261245676E-3</v>
      </c>
      <c r="H341" s="2">
        <f t="shared" si="67"/>
        <v>2.7232817210305015E-3</v>
      </c>
      <c r="I341" s="2">
        <f t="shared" si="67"/>
        <v>2.7404193837783826E-4</v>
      </c>
      <c r="J341" s="2">
        <f t="shared" si="67"/>
        <v>2.8863260525847581E-4</v>
      </c>
      <c r="K341" s="2">
        <f t="shared" si="67"/>
        <v>6.0294224928092549E-7</v>
      </c>
      <c r="L341" s="2">
        <f t="shared" si="67"/>
        <v>0</v>
      </c>
      <c r="M341" s="2">
        <f t="shared" si="67"/>
        <v>1.2813482327816228E-3</v>
      </c>
      <c r="N341" s="2">
        <f t="shared" si="67"/>
        <v>0</v>
      </c>
      <c r="O341" s="2">
        <f t="shared" si="67"/>
        <v>0</v>
      </c>
      <c r="P341" s="2">
        <f t="shared" si="67"/>
        <v>1.8909804186404321E-2</v>
      </c>
      <c r="Q341" s="2">
        <f t="shared" si="67"/>
        <v>0</v>
      </c>
      <c r="R341" s="2">
        <f t="shared" si="67"/>
        <v>0</v>
      </c>
      <c r="S341" s="2">
        <f t="shared" si="67"/>
        <v>0</v>
      </c>
      <c r="T341" s="2">
        <f t="shared" si="67"/>
        <v>2.6761977778039009E-4</v>
      </c>
      <c r="U341" s="2">
        <f t="shared" si="67"/>
        <v>0</v>
      </c>
      <c r="V341" s="2">
        <f t="shared" si="67"/>
        <v>0</v>
      </c>
      <c r="W341" s="2">
        <f t="shared" si="67"/>
        <v>0</v>
      </c>
      <c r="X341" s="2">
        <f t="shared" si="67"/>
        <v>0</v>
      </c>
      <c r="Y341" s="2">
        <f t="shared" si="67"/>
        <v>0</v>
      </c>
    </row>
    <row r="342" spans="1:25" x14ac:dyDescent="0.2">
      <c r="A342" s="16">
        <f>'Portfolio Selection'!A65</f>
        <v>40806</v>
      </c>
      <c r="B342" s="2">
        <f t="shared" ref="B342:Y342" si="68">IF($B65&lt;&gt;0,B65/$B65)</f>
        <v>1</v>
      </c>
      <c r="C342" s="2">
        <f t="shared" si="68"/>
        <v>1.6826532271175417E-2</v>
      </c>
      <c r="D342" s="2">
        <f t="shared" si="68"/>
        <v>1.9076985314508651E-4</v>
      </c>
      <c r="E342" s="2">
        <f t="shared" si="68"/>
        <v>3.9509932820489727E-5</v>
      </c>
      <c r="F342" s="2">
        <f t="shared" si="68"/>
        <v>1.5572991982476105E-4</v>
      </c>
      <c r="G342" s="2">
        <f t="shared" si="68"/>
        <v>4.6137969527040856E-3</v>
      </c>
      <c r="H342" s="2">
        <f t="shared" si="68"/>
        <v>2.134471518645392E-3</v>
      </c>
      <c r="I342" s="2">
        <f t="shared" si="68"/>
        <v>2.4007544386604085E-3</v>
      </c>
      <c r="J342" s="2">
        <f t="shared" si="68"/>
        <v>3.223556972177573E-4</v>
      </c>
      <c r="K342" s="2">
        <f t="shared" si="68"/>
        <v>7.0603548590460934E-7</v>
      </c>
      <c r="L342" s="2">
        <f t="shared" si="68"/>
        <v>0</v>
      </c>
      <c r="M342" s="2">
        <f t="shared" si="68"/>
        <v>9.0315498269114263E-4</v>
      </c>
      <c r="N342" s="2">
        <f t="shared" si="68"/>
        <v>0</v>
      </c>
      <c r="O342" s="2">
        <f t="shared" si="68"/>
        <v>1.1979224601904697E-5</v>
      </c>
      <c r="P342" s="2">
        <f t="shared" si="68"/>
        <v>3.1228534008022713E-2</v>
      </c>
      <c r="Q342" s="2">
        <f t="shared" si="68"/>
        <v>0</v>
      </c>
      <c r="R342" s="2">
        <f t="shared" si="68"/>
        <v>0</v>
      </c>
      <c r="S342" s="2">
        <f t="shared" si="68"/>
        <v>8.3040994898449416E-6</v>
      </c>
      <c r="T342" s="2">
        <f t="shared" si="68"/>
        <v>5.8782363719838196E-4</v>
      </c>
      <c r="U342" s="2">
        <f t="shared" si="68"/>
        <v>5.470606082837039E-7</v>
      </c>
      <c r="V342" s="2">
        <f t="shared" si="68"/>
        <v>0</v>
      </c>
      <c r="W342" s="2">
        <f t="shared" si="68"/>
        <v>0</v>
      </c>
      <c r="X342" s="2">
        <f t="shared" si="68"/>
        <v>4.6757316947325124E-6</v>
      </c>
      <c r="Y342" s="2">
        <f t="shared" si="68"/>
        <v>0</v>
      </c>
    </row>
    <row r="343" spans="1:25" x14ac:dyDescent="0.2">
      <c r="A343" s="16">
        <f>'Portfolio Selection'!A66</f>
        <v>40805</v>
      </c>
      <c r="B343" s="2">
        <f t="shared" ref="B343:Y343" si="69">IF($B66&lt;&gt;0,B66/$B66)</f>
        <v>1</v>
      </c>
      <c r="C343" s="2">
        <f t="shared" si="69"/>
        <v>6.7565894084021458E-2</v>
      </c>
      <c r="D343" s="2">
        <f t="shared" si="69"/>
        <v>0</v>
      </c>
      <c r="E343" s="2">
        <f t="shared" si="69"/>
        <v>7.3148364979983948E-4</v>
      </c>
      <c r="F343" s="2">
        <f t="shared" si="69"/>
        <v>1.2537382536455003E-4</v>
      </c>
      <c r="G343" s="2">
        <f t="shared" si="69"/>
        <v>2.0627875280401688E-3</v>
      </c>
      <c r="H343" s="2">
        <f t="shared" si="69"/>
        <v>1.3225875161608305E-3</v>
      </c>
      <c r="I343" s="2">
        <f t="shared" si="69"/>
        <v>1.183825576778448E-3</v>
      </c>
      <c r="J343" s="2">
        <f t="shared" si="69"/>
        <v>1.9748149852169498E-4</v>
      </c>
      <c r="K343" s="2">
        <f t="shared" si="69"/>
        <v>1.7723572528698895E-5</v>
      </c>
      <c r="L343" s="2">
        <f t="shared" si="69"/>
        <v>0</v>
      </c>
      <c r="M343" s="2">
        <f t="shared" si="69"/>
        <v>2.0646598644201235E-3</v>
      </c>
      <c r="N343" s="2">
        <f t="shared" si="69"/>
        <v>0</v>
      </c>
      <c r="O343" s="2">
        <f t="shared" si="69"/>
        <v>0</v>
      </c>
      <c r="P343" s="2">
        <f t="shared" si="69"/>
        <v>1.229419467108526E-2</v>
      </c>
      <c r="Q343" s="2">
        <f t="shared" si="69"/>
        <v>0</v>
      </c>
      <c r="R343" s="2">
        <f t="shared" si="69"/>
        <v>0</v>
      </c>
      <c r="S343" s="2">
        <f t="shared" si="69"/>
        <v>0</v>
      </c>
      <c r="T343" s="2">
        <f t="shared" si="69"/>
        <v>2.5783707974057961E-4</v>
      </c>
      <c r="U343" s="2">
        <f t="shared" si="69"/>
        <v>0</v>
      </c>
      <c r="V343" s="2">
        <f t="shared" si="69"/>
        <v>0</v>
      </c>
      <c r="W343" s="2">
        <f t="shared" si="69"/>
        <v>2.2722528882947303E-8</v>
      </c>
      <c r="X343" s="2">
        <f t="shared" si="69"/>
        <v>0</v>
      </c>
      <c r="Y343" s="2">
        <f t="shared" si="69"/>
        <v>0</v>
      </c>
    </row>
    <row r="344" spans="1:25" x14ac:dyDescent="0.2">
      <c r="A344" s="16">
        <f>'Portfolio Selection'!A67</f>
        <v>40802</v>
      </c>
      <c r="B344" s="2">
        <f t="shared" ref="B344:Y344" si="70">IF($B67&lt;&gt;0,B67/$B67)</f>
        <v>1</v>
      </c>
      <c r="C344" s="2">
        <f t="shared" si="70"/>
        <v>4.6047045947626798E-2</v>
      </c>
      <c r="D344" s="2">
        <f t="shared" si="70"/>
        <v>5.7195448117083795E-5</v>
      </c>
      <c r="E344" s="2">
        <f t="shared" si="70"/>
        <v>1.3773168572312457E-6</v>
      </c>
      <c r="F344" s="2">
        <f t="shared" si="70"/>
        <v>3.0490220503592462E-4</v>
      </c>
      <c r="G344" s="2">
        <f t="shared" si="70"/>
        <v>5.4178598506290409E-3</v>
      </c>
      <c r="H344" s="2">
        <f t="shared" si="70"/>
        <v>1.1148906835175671E-3</v>
      </c>
      <c r="I344" s="2">
        <f t="shared" si="70"/>
        <v>8.2143177365271499E-4</v>
      </c>
      <c r="J344" s="2">
        <f t="shared" si="70"/>
        <v>2.1606085191947083E-4</v>
      </c>
      <c r="K344" s="2">
        <f t="shared" si="70"/>
        <v>0</v>
      </c>
      <c r="L344" s="2">
        <f t="shared" si="70"/>
        <v>0</v>
      </c>
      <c r="M344" s="2">
        <f t="shared" si="70"/>
        <v>4.0215549457324544E-4</v>
      </c>
      <c r="N344" s="2">
        <f t="shared" si="70"/>
        <v>0</v>
      </c>
      <c r="O344" s="2">
        <f t="shared" si="70"/>
        <v>5.2148790930282283E-7</v>
      </c>
      <c r="P344" s="2">
        <f t="shared" si="70"/>
        <v>3.5993999692826802E-2</v>
      </c>
      <c r="Q344" s="2">
        <f t="shared" si="70"/>
        <v>0</v>
      </c>
      <c r="R344" s="2">
        <f t="shared" si="70"/>
        <v>0</v>
      </c>
      <c r="S344" s="2">
        <f t="shared" si="70"/>
        <v>7.8727852114103579E-6</v>
      </c>
      <c r="T344" s="2">
        <f t="shared" si="70"/>
        <v>3.1836416308171763E-4</v>
      </c>
      <c r="U344" s="2">
        <f t="shared" si="70"/>
        <v>0</v>
      </c>
      <c r="V344" s="2">
        <f t="shared" si="70"/>
        <v>1.5924642641999056E-4</v>
      </c>
      <c r="W344" s="2">
        <f t="shared" si="70"/>
        <v>0</v>
      </c>
      <c r="X344" s="2">
        <f t="shared" si="70"/>
        <v>0</v>
      </c>
      <c r="Y344" s="2">
        <f t="shared" si="70"/>
        <v>0</v>
      </c>
    </row>
    <row r="345" spans="1:25" x14ac:dyDescent="0.2">
      <c r="A345" s="16">
        <f>'Portfolio Selection'!A68</f>
        <v>40801</v>
      </c>
      <c r="B345" s="2">
        <f t="shared" ref="B345:Y345" si="71">IF($B68&lt;&gt;0,B68/$B68)</f>
        <v>1</v>
      </c>
      <c r="C345" s="2">
        <f t="shared" si="71"/>
        <v>3.4459365489809463E-2</v>
      </c>
      <c r="D345" s="2">
        <f t="shared" si="71"/>
        <v>0</v>
      </c>
      <c r="E345" s="2">
        <f t="shared" si="71"/>
        <v>4.6402331503712387E-4</v>
      </c>
      <c r="F345" s="2">
        <f t="shared" si="71"/>
        <v>6.4552931989680337E-5</v>
      </c>
      <c r="G345" s="2">
        <f t="shared" si="71"/>
        <v>1.5025017685258046E-2</v>
      </c>
      <c r="H345" s="2">
        <f t="shared" si="71"/>
        <v>5.0323220459781237E-4</v>
      </c>
      <c r="I345" s="2">
        <f t="shared" si="71"/>
        <v>6.2397425391068394E-4</v>
      </c>
      <c r="J345" s="2">
        <f t="shared" si="71"/>
        <v>3.3349139259063469E-4</v>
      </c>
      <c r="K345" s="2">
        <f t="shared" si="71"/>
        <v>0</v>
      </c>
      <c r="L345" s="2">
        <f t="shared" si="71"/>
        <v>0</v>
      </c>
      <c r="M345" s="2">
        <f t="shared" si="71"/>
        <v>1.1028026435671802E-3</v>
      </c>
      <c r="N345" s="2">
        <f t="shared" si="71"/>
        <v>0</v>
      </c>
      <c r="O345" s="2">
        <f t="shared" si="71"/>
        <v>0</v>
      </c>
      <c r="P345" s="2">
        <f t="shared" si="71"/>
        <v>3.1798774298116533E-2</v>
      </c>
      <c r="Q345" s="2">
        <f t="shared" si="71"/>
        <v>1.0103937180993444E-5</v>
      </c>
      <c r="R345" s="2">
        <f t="shared" si="71"/>
        <v>0</v>
      </c>
      <c r="S345" s="2">
        <f t="shared" si="71"/>
        <v>2.6635101068785494E-5</v>
      </c>
      <c r="T345" s="2">
        <f t="shared" si="71"/>
        <v>2.174367281349789E-4</v>
      </c>
      <c r="U345" s="2">
        <f t="shared" si="71"/>
        <v>0</v>
      </c>
      <c r="V345" s="2">
        <f t="shared" si="71"/>
        <v>0</v>
      </c>
      <c r="W345" s="2">
        <f t="shared" si="71"/>
        <v>0</v>
      </c>
      <c r="X345" s="2">
        <f t="shared" si="71"/>
        <v>0</v>
      </c>
      <c r="Y345" s="2">
        <f t="shared" si="71"/>
        <v>0</v>
      </c>
    </row>
    <row r="346" spans="1:25" x14ac:dyDescent="0.2">
      <c r="A346" s="16">
        <f>'Portfolio Selection'!A69</f>
        <v>40800</v>
      </c>
      <c r="B346" s="2">
        <f t="shared" ref="B346:Y346" si="72">IF($B69&lt;&gt;0,B69/$B69)</f>
        <v>1</v>
      </c>
      <c r="C346" s="2">
        <f t="shared" si="72"/>
        <v>1.4578077458121806E-2</v>
      </c>
      <c r="D346" s="2">
        <f t="shared" si="72"/>
        <v>2.1639305971259902E-5</v>
      </c>
      <c r="E346" s="2">
        <f t="shared" si="72"/>
        <v>8.0541819799745341E-4</v>
      </c>
      <c r="F346" s="2">
        <f t="shared" si="72"/>
        <v>1.7559812333603427E-4</v>
      </c>
      <c r="G346" s="2">
        <f t="shared" si="72"/>
        <v>3.6048580694070082E-3</v>
      </c>
      <c r="H346" s="2">
        <f t="shared" si="72"/>
        <v>5.4960607419840264E-4</v>
      </c>
      <c r="I346" s="2">
        <f t="shared" si="72"/>
        <v>1.3568329306053941E-3</v>
      </c>
      <c r="J346" s="2">
        <f t="shared" si="72"/>
        <v>1.807142043246573E-4</v>
      </c>
      <c r="K346" s="2">
        <f t="shared" si="72"/>
        <v>0</v>
      </c>
      <c r="L346" s="2">
        <f t="shared" si="72"/>
        <v>0</v>
      </c>
      <c r="M346" s="2">
        <f t="shared" si="72"/>
        <v>6.4353842572304994E-4</v>
      </c>
      <c r="N346" s="2">
        <f t="shared" si="72"/>
        <v>0</v>
      </c>
      <c r="O346" s="2">
        <f t="shared" si="72"/>
        <v>0</v>
      </c>
      <c r="P346" s="2">
        <f t="shared" si="72"/>
        <v>4.9989905425251766E-2</v>
      </c>
      <c r="Q346" s="2">
        <f t="shared" si="72"/>
        <v>0</v>
      </c>
      <c r="R346" s="2">
        <f t="shared" si="72"/>
        <v>0</v>
      </c>
      <c r="S346" s="2">
        <f t="shared" si="72"/>
        <v>8.1405777165015787E-6</v>
      </c>
      <c r="T346" s="2">
        <f t="shared" si="72"/>
        <v>1.4937580614489112E-4</v>
      </c>
      <c r="U346" s="2">
        <f t="shared" si="72"/>
        <v>0</v>
      </c>
      <c r="V346" s="2">
        <f t="shared" si="72"/>
        <v>0</v>
      </c>
      <c r="W346" s="2">
        <f t="shared" si="72"/>
        <v>6.2172632827873601E-7</v>
      </c>
      <c r="X346" s="2">
        <f t="shared" si="72"/>
        <v>0</v>
      </c>
      <c r="Y346" s="2">
        <f t="shared" si="72"/>
        <v>1.6552454194433881E-5</v>
      </c>
    </row>
    <row r="347" spans="1:25" x14ac:dyDescent="0.2">
      <c r="A347" s="16">
        <f>'Portfolio Selection'!A70</f>
        <v>40799</v>
      </c>
      <c r="B347" s="2">
        <f t="shared" ref="B347:Y347" si="73">IF($B70&lt;&gt;0,B70/$B70)</f>
        <v>1</v>
      </c>
      <c r="C347" s="2">
        <f t="shared" si="73"/>
        <v>1.3055569837969502E-3</v>
      </c>
      <c r="D347" s="2">
        <f t="shared" si="73"/>
        <v>5.1064152447746893E-6</v>
      </c>
      <c r="E347" s="2">
        <f t="shared" si="73"/>
        <v>4.8473941816339439E-7</v>
      </c>
      <c r="F347" s="2">
        <f t="shared" si="73"/>
        <v>5.9639431592661015E-6</v>
      </c>
      <c r="G347" s="2">
        <f t="shared" si="73"/>
        <v>1.5784649398319501E-4</v>
      </c>
      <c r="H347" s="2">
        <f t="shared" si="73"/>
        <v>6.9914158024571302E-5</v>
      </c>
      <c r="I347" s="2">
        <f t="shared" si="73"/>
        <v>7.4652319323577885E-4</v>
      </c>
      <c r="J347" s="2">
        <f t="shared" si="73"/>
        <v>1.2309044222718586E-5</v>
      </c>
      <c r="K347" s="2">
        <f t="shared" si="73"/>
        <v>4.7632964338609754E-9</v>
      </c>
      <c r="L347" s="2">
        <f t="shared" si="73"/>
        <v>1.8104563140564808E-7</v>
      </c>
      <c r="M347" s="2">
        <f t="shared" si="73"/>
        <v>3.1990783252837484E-5</v>
      </c>
      <c r="N347" s="2">
        <f t="shared" si="73"/>
        <v>1.8094067741642743E-5</v>
      </c>
      <c r="O347" s="2">
        <f t="shared" si="73"/>
        <v>1.8057468401811944E-7</v>
      </c>
      <c r="P347" s="2">
        <f t="shared" si="73"/>
        <v>2.3213804069664671E-3</v>
      </c>
      <c r="Q347" s="2">
        <f t="shared" si="73"/>
        <v>1.5428236415437837E-6</v>
      </c>
      <c r="R347" s="2">
        <f t="shared" si="73"/>
        <v>6.1895942360905322E-8</v>
      </c>
      <c r="S347" s="2">
        <f t="shared" si="73"/>
        <v>3.5771817992710175E-6</v>
      </c>
      <c r="T347" s="2">
        <f t="shared" si="73"/>
        <v>4.7128377851971937E-6</v>
      </c>
      <c r="U347" s="2">
        <f t="shared" si="73"/>
        <v>0</v>
      </c>
      <c r="V347" s="2">
        <f t="shared" si="73"/>
        <v>0</v>
      </c>
      <c r="W347" s="2">
        <f t="shared" si="73"/>
        <v>8.5624962872526305E-6</v>
      </c>
      <c r="X347" s="2">
        <f t="shared" si="73"/>
        <v>0</v>
      </c>
      <c r="Y347" s="2">
        <f t="shared" si="73"/>
        <v>0</v>
      </c>
    </row>
    <row r="348" spans="1:25" x14ac:dyDescent="0.2">
      <c r="A348" s="16">
        <f>'Portfolio Selection'!A71</f>
        <v>40798</v>
      </c>
      <c r="B348" s="2">
        <f t="shared" ref="B348:Y348" si="74">IF($B71&lt;&gt;0,B71/$B71)</f>
        <v>1</v>
      </c>
      <c r="C348" s="2">
        <f t="shared" si="74"/>
        <v>6.1511181651218404E-3</v>
      </c>
      <c r="D348" s="2">
        <f t="shared" si="74"/>
        <v>3.3563963833052053E-6</v>
      </c>
      <c r="E348" s="2">
        <f t="shared" si="74"/>
        <v>2.5208229139319557E-6</v>
      </c>
      <c r="F348" s="2">
        <f t="shared" si="74"/>
        <v>5.8172836475352823E-6</v>
      </c>
      <c r="G348" s="2">
        <f t="shared" si="74"/>
        <v>2.756778989928893E-4</v>
      </c>
      <c r="H348" s="2">
        <f t="shared" si="74"/>
        <v>1.1007005786427364E-4</v>
      </c>
      <c r="I348" s="2">
        <f t="shared" si="74"/>
        <v>1.9303319571920129E-3</v>
      </c>
      <c r="J348" s="2">
        <f t="shared" si="74"/>
        <v>8.1981180375223682E-5</v>
      </c>
      <c r="K348" s="2">
        <f t="shared" si="74"/>
        <v>0</v>
      </c>
      <c r="L348" s="2">
        <f t="shared" si="74"/>
        <v>0</v>
      </c>
      <c r="M348" s="2">
        <f t="shared" si="74"/>
        <v>3.1519100490282076E-4</v>
      </c>
      <c r="N348" s="2">
        <f t="shared" si="74"/>
        <v>0</v>
      </c>
      <c r="O348" s="2">
        <f t="shared" si="74"/>
        <v>0</v>
      </c>
      <c r="P348" s="2">
        <f t="shared" si="74"/>
        <v>7.4691189673851913E-3</v>
      </c>
      <c r="Q348" s="2">
        <f t="shared" si="74"/>
        <v>3.7371640402347873E-6</v>
      </c>
      <c r="R348" s="2">
        <f t="shared" si="74"/>
        <v>0</v>
      </c>
      <c r="S348" s="2">
        <f t="shared" si="74"/>
        <v>0</v>
      </c>
      <c r="T348" s="2">
        <f t="shared" si="74"/>
        <v>5.5528616635564063E-5</v>
      </c>
      <c r="U348" s="2">
        <f t="shared" si="74"/>
        <v>0</v>
      </c>
      <c r="V348" s="2">
        <f t="shared" si="74"/>
        <v>0</v>
      </c>
      <c r="W348" s="2">
        <f t="shared" si="74"/>
        <v>2.6269442701688115E-5</v>
      </c>
      <c r="X348" s="2">
        <f t="shared" si="74"/>
        <v>0</v>
      </c>
      <c r="Y348" s="2">
        <f t="shared" si="74"/>
        <v>9.9775228621362714E-7</v>
      </c>
    </row>
    <row r="349" spans="1:25" x14ac:dyDescent="0.2">
      <c r="A349" s="16">
        <f>'Portfolio Selection'!A72</f>
        <v>40795</v>
      </c>
      <c r="B349" s="2">
        <f t="shared" ref="B349:Y349" si="75">IF($B72&lt;&gt;0,B72/$B72)</f>
        <v>1</v>
      </c>
      <c r="C349" s="2">
        <f t="shared" si="75"/>
        <v>4.9010006110782106E-3</v>
      </c>
      <c r="D349" s="2">
        <f t="shared" si="75"/>
        <v>3.2559379578662754E-6</v>
      </c>
      <c r="E349" s="2">
        <f t="shared" si="75"/>
        <v>1.5335939656616514E-6</v>
      </c>
      <c r="F349" s="2">
        <f t="shared" si="75"/>
        <v>5.393532008465439E-5</v>
      </c>
      <c r="G349" s="2">
        <f t="shared" si="75"/>
        <v>2.0244313315606558E-3</v>
      </c>
      <c r="H349" s="2">
        <f t="shared" si="75"/>
        <v>5.5854671917063238E-4</v>
      </c>
      <c r="I349" s="2">
        <f t="shared" si="75"/>
        <v>7.458504486352193E-4</v>
      </c>
      <c r="J349" s="2">
        <f t="shared" si="75"/>
        <v>4.775375671537204E-5</v>
      </c>
      <c r="K349" s="2">
        <f t="shared" si="75"/>
        <v>0</v>
      </c>
      <c r="L349" s="2">
        <f t="shared" si="75"/>
        <v>0</v>
      </c>
      <c r="M349" s="2">
        <f t="shared" si="75"/>
        <v>4.8210885685905802E-4</v>
      </c>
      <c r="N349" s="2">
        <f t="shared" si="75"/>
        <v>0</v>
      </c>
      <c r="O349" s="2">
        <f t="shared" si="75"/>
        <v>1.4982033356848442E-6</v>
      </c>
      <c r="P349" s="2">
        <f t="shared" si="75"/>
        <v>8.8262815536958427E-3</v>
      </c>
      <c r="Q349" s="2">
        <f t="shared" si="75"/>
        <v>5.0767858701730132E-4</v>
      </c>
      <c r="R349" s="2">
        <f t="shared" si="75"/>
        <v>0</v>
      </c>
      <c r="S349" s="2">
        <f t="shared" si="75"/>
        <v>0</v>
      </c>
      <c r="T349" s="2">
        <f t="shared" si="75"/>
        <v>7.74830655835561E-5</v>
      </c>
      <c r="U349" s="2">
        <f t="shared" si="75"/>
        <v>0</v>
      </c>
      <c r="V349" s="2">
        <f t="shared" si="75"/>
        <v>0</v>
      </c>
      <c r="W349" s="2">
        <f t="shared" si="75"/>
        <v>2.3003909484924773E-5</v>
      </c>
      <c r="X349" s="2">
        <f t="shared" si="75"/>
        <v>0</v>
      </c>
      <c r="Y349" s="2">
        <f t="shared" si="75"/>
        <v>0</v>
      </c>
    </row>
    <row r="350" spans="1:25" x14ac:dyDescent="0.2">
      <c r="A350" s="16">
        <f>'Portfolio Selection'!A73</f>
        <v>40794</v>
      </c>
      <c r="B350" s="2">
        <f t="shared" ref="B350:Y350" si="76">IF($B73&lt;&gt;0,B73/$B73)</f>
        <v>1</v>
      </c>
      <c r="C350" s="2">
        <f t="shared" si="76"/>
        <v>2.2367068497027667E-3</v>
      </c>
      <c r="D350" s="2">
        <f t="shared" si="76"/>
        <v>0</v>
      </c>
      <c r="E350" s="2">
        <f t="shared" si="76"/>
        <v>0</v>
      </c>
      <c r="F350" s="2">
        <f t="shared" si="76"/>
        <v>7.1524813207603769E-5</v>
      </c>
      <c r="G350" s="2">
        <f t="shared" si="76"/>
        <v>2.2189896069361257E-3</v>
      </c>
      <c r="H350" s="2">
        <f t="shared" si="76"/>
        <v>2.1409602337499965E-4</v>
      </c>
      <c r="I350" s="2">
        <f t="shared" si="76"/>
        <v>8.1122540169000445E-4</v>
      </c>
      <c r="J350" s="2">
        <f t="shared" si="76"/>
        <v>9.2109385141592777E-6</v>
      </c>
      <c r="K350" s="2">
        <f t="shared" si="76"/>
        <v>0</v>
      </c>
      <c r="L350" s="2">
        <f t="shared" si="76"/>
        <v>0</v>
      </c>
      <c r="M350" s="2">
        <f t="shared" si="76"/>
        <v>2.0031890276583269E-4</v>
      </c>
      <c r="N350" s="2">
        <f t="shared" si="76"/>
        <v>0</v>
      </c>
      <c r="O350" s="2">
        <f t="shared" si="76"/>
        <v>0</v>
      </c>
      <c r="P350" s="2">
        <f t="shared" si="76"/>
        <v>3.4587403625898367E-3</v>
      </c>
      <c r="Q350" s="2">
        <f t="shared" si="76"/>
        <v>5.1229318746795797E-4</v>
      </c>
      <c r="R350" s="2">
        <f t="shared" si="76"/>
        <v>0</v>
      </c>
      <c r="S350" s="2">
        <f t="shared" si="76"/>
        <v>8.4277299283378085E-6</v>
      </c>
      <c r="T350" s="2">
        <f t="shared" si="76"/>
        <v>2.9988144275081714E-5</v>
      </c>
      <c r="U350" s="2">
        <f t="shared" si="76"/>
        <v>4.7683208805069182E-7</v>
      </c>
      <c r="V350" s="2">
        <f t="shared" si="76"/>
        <v>0</v>
      </c>
      <c r="W350" s="2">
        <f t="shared" si="76"/>
        <v>5.1833707378799455E-6</v>
      </c>
      <c r="X350" s="2">
        <f t="shared" si="76"/>
        <v>0</v>
      </c>
      <c r="Y350" s="2">
        <f t="shared" si="76"/>
        <v>0</v>
      </c>
    </row>
    <row r="351" spans="1:25" x14ac:dyDescent="0.2">
      <c r="A351" s="16">
        <f>'Portfolio Selection'!A74</f>
        <v>40793</v>
      </c>
      <c r="B351" s="2">
        <f t="shared" ref="B351:Y351" si="77">IF($B74&lt;&gt;0,B74/$B74)</f>
        <v>1</v>
      </c>
      <c r="C351" s="2">
        <f t="shared" si="77"/>
        <v>1.8242912547904396E-3</v>
      </c>
      <c r="D351" s="2">
        <f t="shared" si="77"/>
        <v>0</v>
      </c>
      <c r="E351" s="2">
        <f t="shared" si="77"/>
        <v>9.6067183131351812E-5</v>
      </c>
      <c r="F351" s="2">
        <f t="shared" si="77"/>
        <v>1.2792372428214379E-5</v>
      </c>
      <c r="G351" s="2">
        <f t="shared" si="77"/>
        <v>1.9653522508237243E-3</v>
      </c>
      <c r="H351" s="2">
        <f t="shared" si="77"/>
        <v>4.5377442722597714E-4</v>
      </c>
      <c r="I351" s="2">
        <f t="shared" si="77"/>
        <v>4.4009266687159343E-4</v>
      </c>
      <c r="J351" s="2">
        <f t="shared" si="77"/>
        <v>8.7389572707395122E-6</v>
      </c>
      <c r="K351" s="2">
        <f t="shared" si="77"/>
        <v>0</v>
      </c>
      <c r="L351" s="2">
        <f t="shared" si="77"/>
        <v>0</v>
      </c>
      <c r="M351" s="2">
        <f t="shared" si="77"/>
        <v>2.427435359279872E-4</v>
      </c>
      <c r="N351" s="2">
        <f t="shared" si="77"/>
        <v>2.8072543251308018E-5</v>
      </c>
      <c r="O351" s="2">
        <f t="shared" si="77"/>
        <v>0</v>
      </c>
      <c r="P351" s="2">
        <f t="shared" si="77"/>
        <v>1.1859267099342301E-2</v>
      </c>
      <c r="Q351" s="2">
        <f t="shared" si="77"/>
        <v>5.2357243823794532E-4</v>
      </c>
      <c r="R351" s="2">
        <f t="shared" si="77"/>
        <v>0</v>
      </c>
      <c r="S351" s="2">
        <f t="shared" si="77"/>
        <v>2.1626883773666299E-6</v>
      </c>
      <c r="T351" s="2">
        <f t="shared" si="77"/>
        <v>3.8631551211392153E-5</v>
      </c>
      <c r="U351" s="2">
        <f t="shared" si="77"/>
        <v>0</v>
      </c>
      <c r="V351" s="2">
        <f t="shared" si="77"/>
        <v>0</v>
      </c>
      <c r="W351" s="2">
        <f t="shared" si="77"/>
        <v>1.7519189378484973E-5</v>
      </c>
      <c r="X351" s="2">
        <f t="shared" si="77"/>
        <v>0</v>
      </c>
      <c r="Y351" s="2">
        <f t="shared" si="77"/>
        <v>5.6540872610892284E-7</v>
      </c>
    </row>
    <row r="352" spans="1:25" x14ac:dyDescent="0.2">
      <c r="A352" s="16">
        <f>'Portfolio Selection'!A75</f>
        <v>40792</v>
      </c>
      <c r="B352" s="2">
        <f t="shared" ref="B352:Y352" si="78">IF($B75&lt;&gt;0,B75/$B75)</f>
        <v>1</v>
      </c>
      <c r="C352" s="2">
        <f t="shared" si="78"/>
        <v>2.3149589044787421E-3</v>
      </c>
      <c r="D352" s="2">
        <f t="shared" si="78"/>
        <v>0</v>
      </c>
      <c r="E352" s="2">
        <f t="shared" si="78"/>
        <v>1.4848088980032025E-6</v>
      </c>
      <c r="F352" s="2">
        <f t="shared" si="78"/>
        <v>3.0965578761222608E-5</v>
      </c>
      <c r="G352" s="2">
        <f t="shared" si="78"/>
        <v>5.8809335733730063E-4</v>
      </c>
      <c r="H352" s="2">
        <f t="shared" si="78"/>
        <v>1.3780444898387214E-3</v>
      </c>
      <c r="I352" s="2">
        <f t="shared" si="78"/>
        <v>1.665184369385705E-4</v>
      </c>
      <c r="J352" s="2">
        <f t="shared" si="78"/>
        <v>3.4643126846204737E-4</v>
      </c>
      <c r="K352" s="2">
        <f t="shared" si="78"/>
        <v>0</v>
      </c>
      <c r="L352" s="2">
        <f t="shared" si="78"/>
        <v>0</v>
      </c>
      <c r="M352" s="2">
        <f t="shared" si="78"/>
        <v>2.1800097208444033E-4</v>
      </c>
      <c r="N352" s="2">
        <f t="shared" si="78"/>
        <v>2.659359220304243E-7</v>
      </c>
      <c r="O352" s="2">
        <f t="shared" si="78"/>
        <v>0</v>
      </c>
      <c r="P352" s="2">
        <f t="shared" si="78"/>
        <v>2.3589340685456931E-2</v>
      </c>
      <c r="Q352" s="2">
        <f t="shared" si="78"/>
        <v>4.5353421305527309E-4</v>
      </c>
      <c r="R352" s="2">
        <f t="shared" si="78"/>
        <v>0</v>
      </c>
      <c r="S352" s="2">
        <f t="shared" si="78"/>
        <v>4.3400742475365247E-6</v>
      </c>
      <c r="T352" s="2">
        <f t="shared" si="78"/>
        <v>5.0838083761482779E-5</v>
      </c>
      <c r="U352" s="2">
        <f t="shared" si="78"/>
        <v>0</v>
      </c>
      <c r="V352" s="2">
        <f t="shared" si="78"/>
        <v>0</v>
      </c>
      <c r="W352" s="2">
        <f t="shared" si="78"/>
        <v>5.3187184406084864E-8</v>
      </c>
      <c r="X352" s="2">
        <f t="shared" si="78"/>
        <v>0</v>
      </c>
      <c r="Y352" s="2">
        <f t="shared" si="78"/>
        <v>0</v>
      </c>
    </row>
    <row r="353" spans="1:25" x14ac:dyDescent="0.2">
      <c r="A353" s="16">
        <f>'Portfolio Selection'!A76</f>
        <v>40791</v>
      </c>
      <c r="B353" s="2">
        <f t="shared" ref="B353:Y353" si="79">IF($B76&lt;&gt;0,B76/$B76)</f>
        <v>1</v>
      </c>
      <c r="C353" s="2">
        <f t="shared" si="79"/>
        <v>2.5397497325345864E-3</v>
      </c>
      <c r="D353" s="2">
        <f t="shared" si="79"/>
        <v>0</v>
      </c>
      <c r="E353" s="2">
        <f t="shared" si="79"/>
        <v>0</v>
      </c>
      <c r="F353" s="2">
        <f t="shared" si="79"/>
        <v>6.9695600781117901E-6</v>
      </c>
      <c r="G353" s="2">
        <f t="shared" si="79"/>
        <v>2.3841618273071565E-4</v>
      </c>
      <c r="H353" s="2">
        <f t="shared" si="79"/>
        <v>9.7682377068085161E-5</v>
      </c>
      <c r="I353" s="2">
        <f t="shared" si="79"/>
        <v>5.6361885833418748E-5</v>
      </c>
      <c r="J353" s="2">
        <f t="shared" si="79"/>
        <v>1.7604605545064879E-5</v>
      </c>
      <c r="K353" s="2">
        <f t="shared" si="79"/>
        <v>0</v>
      </c>
      <c r="L353" s="2">
        <f t="shared" si="79"/>
        <v>0</v>
      </c>
      <c r="M353" s="2">
        <f t="shared" si="79"/>
        <v>8.8537868825239529E-6</v>
      </c>
      <c r="N353" s="2">
        <f t="shared" si="79"/>
        <v>0</v>
      </c>
      <c r="O353" s="2">
        <f t="shared" si="79"/>
        <v>0</v>
      </c>
      <c r="P353" s="2">
        <f t="shared" si="79"/>
        <v>2.1818347370781916E-3</v>
      </c>
      <c r="Q353" s="2">
        <f t="shared" si="79"/>
        <v>1.5910492890826715E-4</v>
      </c>
      <c r="R353" s="2">
        <f t="shared" si="79"/>
        <v>0</v>
      </c>
      <c r="S353" s="2">
        <f t="shared" si="79"/>
        <v>2.5530621279158622E-7</v>
      </c>
      <c r="T353" s="2">
        <f t="shared" si="79"/>
        <v>1.5223227595026258E-5</v>
      </c>
      <c r="U353" s="2">
        <f t="shared" si="79"/>
        <v>0</v>
      </c>
      <c r="V353" s="2">
        <f t="shared" si="79"/>
        <v>0</v>
      </c>
      <c r="W353" s="2">
        <f t="shared" si="79"/>
        <v>0</v>
      </c>
      <c r="X353" s="2">
        <f t="shared" si="79"/>
        <v>0</v>
      </c>
      <c r="Y353" s="2">
        <f t="shared" si="79"/>
        <v>0</v>
      </c>
    </row>
    <row r="354" spans="1:25" x14ac:dyDescent="0.2">
      <c r="A354" s="16">
        <f>'Portfolio Selection'!A77</f>
        <v>40788</v>
      </c>
      <c r="B354" s="2">
        <f t="shared" ref="B354:Y354" si="80">IF($B77&lt;&gt;0,B77/$B77)</f>
        <v>1</v>
      </c>
      <c r="C354" s="2">
        <f t="shared" si="80"/>
        <v>1.0950813618904047E-3</v>
      </c>
      <c r="D354" s="2">
        <f t="shared" si="80"/>
        <v>0</v>
      </c>
      <c r="E354" s="2">
        <f t="shared" si="80"/>
        <v>4.9537947405236989E-8</v>
      </c>
      <c r="F354" s="2">
        <f t="shared" si="80"/>
        <v>4.558391851234626E-6</v>
      </c>
      <c r="G354" s="2">
        <f t="shared" si="80"/>
        <v>9.331808417206407E-5</v>
      </c>
      <c r="H354" s="2">
        <f t="shared" si="80"/>
        <v>8.8645905156789544E-5</v>
      </c>
      <c r="I354" s="2">
        <f t="shared" si="80"/>
        <v>7.9524918234540452E-5</v>
      </c>
      <c r="J354" s="2">
        <f t="shared" si="80"/>
        <v>6.7509909413378201E-5</v>
      </c>
      <c r="K354" s="2">
        <f t="shared" si="80"/>
        <v>0</v>
      </c>
      <c r="L354" s="2">
        <f t="shared" si="80"/>
        <v>0</v>
      </c>
      <c r="M354" s="2">
        <f t="shared" si="80"/>
        <v>4.1656910318040197E-6</v>
      </c>
      <c r="N354" s="2">
        <f t="shared" si="80"/>
        <v>0</v>
      </c>
      <c r="O354" s="2">
        <f t="shared" si="80"/>
        <v>0</v>
      </c>
      <c r="P354" s="2">
        <f t="shared" si="80"/>
        <v>4.9564014873621593E-3</v>
      </c>
      <c r="Q354" s="2">
        <f t="shared" si="80"/>
        <v>8.096121847930805E-6</v>
      </c>
      <c r="R354" s="2">
        <f t="shared" si="80"/>
        <v>0</v>
      </c>
      <c r="S354" s="2">
        <f t="shared" si="80"/>
        <v>9.9526239786885219E-7</v>
      </c>
      <c r="T354" s="2">
        <f t="shared" si="80"/>
        <v>1.1663934889051255E-5</v>
      </c>
      <c r="U354" s="2">
        <f t="shared" si="80"/>
        <v>0</v>
      </c>
      <c r="V354" s="2">
        <f t="shared" si="80"/>
        <v>0</v>
      </c>
      <c r="W354" s="2">
        <f t="shared" si="80"/>
        <v>3.6312816597960085E-6</v>
      </c>
      <c r="X354" s="2">
        <f t="shared" si="80"/>
        <v>0</v>
      </c>
      <c r="Y354" s="2">
        <f t="shared" si="80"/>
        <v>0</v>
      </c>
    </row>
    <row r="355" spans="1:25" x14ac:dyDescent="0.2">
      <c r="A355" s="16">
        <f>'Portfolio Selection'!A78</f>
        <v>40787</v>
      </c>
      <c r="B355" s="2">
        <f t="shared" ref="B355:Y355" si="81">IF($B78&lt;&gt;0,B78/$B78)</f>
        <v>1</v>
      </c>
      <c r="C355" s="2">
        <f t="shared" si="81"/>
        <v>2.3683404226583576E-3</v>
      </c>
      <c r="D355" s="2">
        <f t="shared" si="81"/>
        <v>1.4485463878698304E-6</v>
      </c>
      <c r="E355" s="2">
        <f t="shared" si="81"/>
        <v>1.4485463878698304E-7</v>
      </c>
      <c r="F355" s="2">
        <f t="shared" si="81"/>
        <v>5.1989646721000823E-6</v>
      </c>
      <c r="G355" s="2">
        <f t="shared" si="81"/>
        <v>1.1349756007065904E-4</v>
      </c>
      <c r="H355" s="2">
        <f t="shared" si="81"/>
        <v>3.3692530551675953E-4</v>
      </c>
      <c r="I355" s="2">
        <f t="shared" si="81"/>
        <v>1.2144744601935919E-4</v>
      </c>
      <c r="J355" s="2">
        <f t="shared" si="81"/>
        <v>3.9031872537364144E-5</v>
      </c>
      <c r="K355" s="2">
        <f t="shared" si="81"/>
        <v>0</v>
      </c>
      <c r="L355" s="2">
        <f t="shared" si="81"/>
        <v>0</v>
      </c>
      <c r="M355" s="2">
        <f t="shared" si="81"/>
        <v>6.5349194998218487E-5</v>
      </c>
      <c r="N355" s="2">
        <f t="shared" si="81"/>
        <v>0</v>
      </c>
      <c r="O355" s="2">
        <f t="shared" si="81"/>
        <v>0</v>
      </c>
      <c r="P355" s="2">
        <f t="shared" si="81"/>
        <v>7.8661457014941212E-3</v>
      </c>
      <c r="Q355" s="2">
        <f t="shared" si="81"/>
        <v>4.2139531283485973E-6</v>
      </c>
      <c r="R355" s="2">
        <f t="shared" si="81"/>
        <v>0</v>
      </c>
      <c r="S355" s="2">
        <f t="shared" si="81"/>
        <v>1.569258586858983E-7</v>
      </c>
      <c r="T355" s="2">
        <f t="shared" si="81"/>
        <v>1.3951257528989945E-5</v>
      </c>
      <c r="U355" s="2">
        <f t="shared" si="81"/>
        <v>0</v>
      </c>
      <c r="V355" s="2">
        <f t="shared" si="81"/>
        <v>0</v>
      </c>
      <c r="W355" s="2">
        <f t="shared" si="81"/>
        <v>0</v>
      </c>
      <c r="X355" s="2">
        <f t="shared" si="81"/>
        <v>0</v>
      </c>
      <c r="Y355" s="2">
        <f t="shared" si="81"/>
        <v>0</v>
      </c>
    </row>
    <row r="356" spans="1:25" x14ac:dyDescent="0.2">
      <c r="A356" s="16">
        <f>'Portfolio Selection'!A79</f>
        <v>40786</v>
      </c>
      <c r="B356" s="2">
        <f t="shared" ref="B356:Y356" si="82">IF($B79&lt;&gt;0,B79/$B79)</f>
        <v>1</v>
      </c>
      <c r="C356" s="2">
        <f t="shared" si="82"/>
        <v>1.5067330443476086E-3</v>
      </c>
      <c r="D356" s="2">
        <f t="shared" si="82"/>
        <v>0</v>
      </c>
      <c r="E356" s="2">
        <f t="shared" si="82"/>
        <v>3.2414641811577712E-5</v>
      </c>
      <c r="F356" s="2">
        <f t="shared" si="82"/>
        <v>2.7085493357100848E-5</v>
      </c>
      <c r="G356" s="2">
        <f t="shared" si="82"/>
        <v>3.4553025909268766E-4</v>
      </c>
      <c r="H356" s="2">
        <f t="shared" si="82"/>
        <v>1.1376972586321617E-3</v>
      </c>
      <c r="I356" s="2">
        <f t="shared" si="82"/>
        <v>2.0683034909772089E-4</v>
      </c>
      <c r="J356" s="2">
        <f t="shared" si="82"/>
        <v>1.5461633026911326E-5</v>
      </c>
      <c r="K356" s="2">
        <f t="shared" si="82"/>
        <v>0</v>
      </c>
      <c r="L356" s="2">
        <f t="shared" si="82"/>
        <v>0</v>
      </c>
      <c r="M356" s="2">
        <f t="shared" si="82"/>
        <v>5.6130599150992525E-5</v>
      </c>
      <c r="N356" s="2">
        <f t="shared" si="82"/>
        <v>9.1028285639803287E-6</v>
      </c>
      <c r="O356" s="2">
        <f t="shared" si="82"/>
        <v>0</v>
      </c>
      <c r="P356" s="2">
        <f t="shared" si="82"/>
        <v>3.5722125324397177E-3</v>
      </c>
      <c r="Q356" s="2">
        <f t="shared" si="82"/>
        <v>1.0517757902497944E-7</v>
      </c>
      <c r="R356" s="2">
        <f t="shared" si="82"/>
        <v>0</v>
      </c>
      <c r="S356" s="2">
        <f t="shared" si="82"/>
        <v>0</v>
      </c>
      <c r="T356" s="2">
        <f t="shared" si="82"/>
        <v>1.5865418215352053E-5</v>
      </c>
      <c r="U356" s="2">
        <f t="shared" si="82"/>
        <v>0</v>
      </c>
      <c r="V356" s="2">
        <f t="shared" si="82"/>
        <v>0</v>
      </c>
      <c r="W356" s="2">
        <f t="shared" si="82"/>
        <v>3.4190269043680455E-6</v>
      </c>
      <c r="X356" s="2">
        <f t="shared" si="82"/>
        <v>0</v>
      </c>
      <c r="Y356" s="2">
        <f t="shared" si="82"/>
        <v>0</v>
      </c>
    </row>
    <row r="357" spans="1:25" x14ac:dyDescent="0.2">
      <c r="A357" s="16">
        <f>'Portfolio Selection'!A80</f>
        <v>40785</v>
      </c>
      <c r="B357" s="2">
        <f t="shared" ref="B357:Y357" si="83">IF($B80&lt;&gt;0,B80/$B80)</f>
        <v>1</v>
      </c>
      <c r="C357" s="2">
        <f t="shared" si="83"/>
        <v>3.4619913214984474E-3</v>
      </c>
      <c r="D357" s="2">
        <f t="shared" si="83"/>
        <v>3.7025345172707301E-7</v>
      </c>
      <c r="E357" s="2">
        <f t="shared" si="83"/>
        <v>0</v>
      </c>
      <c r="F357" s="2">
        <f t="shared" si="83"/>
        <v>1.4019142058575084E-5</v>
      </c>
      <c r="G357" s="2">
        <f t="shared" si="83"/>
        <v>1.467654763175271E-4</v>
      </c>
      <c r="H357" s="2">
        <f t="shared" si="83"/>
        <v>4.8155388327654469E-4</v>
      </c>
      <c r="I357" s="2">
        <f t="shared" si="83"/>
        <v>3.2436446331605097E-5</v>
      </c>
      <c r="J357" s="2">
        <f t="shared" si="83"/>
        <v>8.2973424538651483E-6</v>
      </c>
      <c r="K357" s="2">
        <f t="shared" si="83"/>
        <v>1.8606170932749379E-8</v>
      </c>
      <c r="L357" s="2">
        <f t="shared" si="83"/>
        <v>0</v>
      </c>
      <c r="M357" s="2">
        <f t="shared" si="83"/>
        <v>1.0574662977356556E-5</v>
      </c>
      <c r="N357" s="2">
        <f t="shared" si="83"/>
        <v>2.1448520663179431E-6</v>
      </c>
      <c r="O357" s="2">
        <f t="shared" si="83"/>
        <v>0</v>
      </c>
      <c r="P357" s="2">
        <f t="shared" si="83"/>
        <v>4.555322649928039E-3</v>
      </c>
      <c r="Q357" s="2">
        <f t="shared" si="83"/>
        <v>5.4741860639832075E-5</v>
      </c>
      <c r="R357" s="2">
        <f t="shared" si="83"/>
        <v>0</v>
      </c>
      <c r="S357" s="2">
        <f t="shared" si="83"/>
        <v>0</v>
      </c>
      <c r="T357" s="2">
        <f t="shared" si="83"/>
        <v>1.7048114488411007E-5</v>
      </c>
      <c r="U357" s="2">
        <f t="shared" si="83"/>
        <v>0</v>
      </c>
      <c r="V357" s="2">
        <f t="shared" si="83"/>
        <v>0</v>
      </c>
      <c r="W357" s="2">
        <f t="shared" si="83"/>
        <v>9.3498346395725511E-7</v>
      </c>
      <c r="X357" s="2">
        <f t="shared" si="83"/>
        <v>0</v>
      </c>
      <c r="Y357" s="2">
        <f t="shared" si="83"/>
        <v>3.7399338558290205E-7</v>
      </c>
    </row>
    <row r="358" spans="1:25" x14ac:dyDescent="0.2">
      <c r="A358" s="16">
        <f>'Portfolio Selection'!A81</f>
        <v>40784</v>
      </c>
      <c r="B358" s="2">
        <f t="shared" ref="B358:Y358" si="84">IF($B81&lt;&gt;0,B81/$B81)</f>
        <v>1</v>
      </c>
      <c r="C358" s="2">
        <f t="shared" si="84"/>
        <v>2.2723937686624087E-2</v>
      </c>
      <c r="D358" s="2">
        <f t="shared" si="84"/>
        <v>0</v>
      </c>
      <c r="E358" s="2">
        <f t="shared" si="84"/>
        <v>2.6349325398981886E-6</v>
      </c>
      <c r="F358" s="2">
        <f t="shared" si="84"/>
        <v>1.8712811819713315E-4</v>
      </c>
      <c r="G358" s="2">
        <f t="shared" si="84"/>
        <v>6.8910672097991898E-4</v>
      </c>
      <c r="H358" s="2">
        <f t="shared" si="84"/>
        <v>8.0608574878530802E-3</v>
      </c>
      <c r="I358" s="2">
        <f t="shared" si="84"/>
        <v>5.717803611579069E-5</v>
      </c>
      <c r="J358" s="2">
        <f t="shared" si="84"/>
        <v>2.1404036100236604E-5</v>
      </c>
      <c r="K358" s="2">
        <f t="shared" si="84"/>
        <v>0</v>
      </c>
      <c r="L358" s="2">
        <f t="shared" si="84"/>
        <v>0</v>
      </c>
      <c r="M358" s="2">
        <f t="shared" si="84"/>
        <v>3.1996464910627318E-4</v>
      </c>
      <c r="N358" s="2">
        <f t="shared" si="84"/>
        <v>1.8564297440191782E-7</v>
      </c>
      <c r="O358" s="2">
        <f t="shared" si="84"/>
        <v>0</v>
      </c>
      <c r="P358" s="2">
        <f t="shared" si="84"/>
        <v>1.2742921018184564E-2</v>
      </c>
      <c r="Q358" s="2">
        <f t="shared" si="84"/>
        <v>7.9718686298010643E-7</v>
      </c>
      <c r="R358" s="2">
        <f t="shared" si="84"/>
        <v>0</v>
      </c>
      <c r="S358" s="2">
        <f t="shared" si="84"/>
        <v>1.3494048461902844E-5</v>
      </c>
      <c r="T358" s="2">
        <f t="shared" si="84"/>
        <v>1.1817273209240361E-5</v>
      </c>
      <c r="U358" s="2">
        <f t="shared" si="84"/>
        <v>0</v>
      </c>
      <c r="V358" s="2">
        <f t="shared" si="84"/>
        <v>9.5815728723570492E-8</v>
      </c>
      <c r="W358" s="2">
        <f t="shared" si="84"/>
        <v>2.5950093195967007E-7</v>
      </c>
      <c r="X358" s="2">
        <f t="shared" si="84"/>
        <v>0</v>
      </c>
      <c r="Y358" s="2">
        <f t="shared" si="84"/>
        <v>1.6887522187529298E-6</v>
      </c>
    </row>
    <row r="359" spans="1:25" x14ac:dyDescent="0.2">
      <c r="A359" s="16">
        <f>'Portfolio Selection'!A82</f>
        <v>40781</v>
      </c>
      <c r="B359" s="2">
        <f t="shared" ref="B359:Y359" si="85">IF($B82&lt;&gt;0,B82/$B82)</f>
        <v>1</v>
      </c>
      <c r="C359" s="2">
        <f t="shared" si="85"/>
        <v>1.662835159371991E-2</v>
      </c>
      <c r="D359" s="2">
        <f t="shared" si="85"/>
        <v>1.5203327575341761E-7</v>
      </c>
      <c r="E359" s="2">
        <f t="shared" si="85"/>
        <v>8.4530501318900184E-4</v>
      </c>
      <c r="F359" s="2">
        <f t="shared" si="85"/>
        <v>6.0342007146531448E-4</v>
      </c>
      <c r="G359" s="2">
        <f t="shared" si="85"/>
        <v>3.8834297297246868E-3</v>
      </c>
      <c r="H359" s="2">
        <f t="shared" si="85"/>
        <v>3.3495694889855231E-4</v>
      </c>
      <c r="I359" s="2">
        <f t="shared" si="85"/>
        <v>4.6745625225213687E-4</v>
      </c>
      <c r="J359" s="2">
        <f t="shared" si="85"/>
        <v>4.1926746267450625E-5</v>
      </c>
      <c r="K359" s="2">
        <f t="shared" si="85"/>
        <v>0</v>
      </c>
      <c r="L359" s="2">
        <f t="shared" si="85"/>
        <v>0</v>
      </c>
      <c r="M359" s="2">
        <f t="shared" si="85"/>
        <v>2.4834981124492934E-4</v>
      </c>
      <c r="N359" s="2">
        <f t="shared" si="85"/>
        <v>3.4705050492439237E-5</v>
      </c>
      <c r="O359" s="2">
        <f t="shared" si="85"/>
        <v>0</v>
      </c>
      <c r="P359" s="2">
        <f t="shared" si="85"/>
        <v>1.4870083880213535E-2</v>
      </c>
      <c r="Q359" s="2">
        <f t="shared" si="85"/>
        <v>1.459519447232809E-6</v>
      </c>
      <c r="R359" s="2">
        <f t="shared" si="85"/>
        <v>0</v>
      </c>
      <c r="S359" s="2">
        <f t="shared" si="85"/>
        <v>0</v>
      </c>
      <c r="T359" s="2">
        <f t="shared" si="85"/>
        <v>1.7813232142442094E-4</v>
      </c>
      <c r="U359" s="2">
        <f t="shared" si="85"/>
        <v>0</v>
      </c>
      <c r="V359" s="2">
        <f t="shared" si="85"/>
        <v>0</v>
      </c>
      <c r="W359" s="2">
        <f t="shared" si="85"/>
        <v>3.4553017216685817E-6</v>
      </c>
      <c r="X359" s="2">
        <f t="shared" si="85"/>
        <v>1.2669439646118133E-6</v>
      </c>
      <c r="Y359" s="2">
        <f t="shared" si="85"/>
        <v>0</v>
      </c>
    </row>
    <row r="360" spans="1:25" x14ac:dyDescent="0.2">
      <c r="A360" s="16">
        <f>'Portfolio Selection'!A83</f>
        <v>40780</v>
      </c>
      <c r="B360" s="2">
        <f t="shared" ref="B360:Y360" si="86">IF($B83&lt;&gt;0,B83/$B83)</f>
        <v>1</v>
      </c>
      <c r="C360" s="2">
        <f t="shared" si="86"/>
        <v>1.0667501627451515E-2</v>
      </c>
      <c r="D360" s="2">
        <f t="shared" si="86"/>
        <v>4.1327471444783603E-6</v>
      </c>
      <c r="E360" s="2">
        <f t="shared" si="86"/>
        <v>4.0779578569673718E-4</v>
      </c>
      <c r="F360" s="2">
        <f t="shared" si="86"/>
        <v>3.3061551725973777E-3</v>
      </c>
      <c r="G360" s="2">
        <f t="shared" si="86"/>
        <v>1.7561647095191704E-3</v>
      </c>
      <c r="H360" s="2">
        <f t="shared" si="86"/>
        <v>5.6886048929878608E-4</v>
      </c>
      <c r="I360" s="2">
        <f t="shared" si="86"/>
        <v>6.4464170127599297E-3</v>
      </c>
      <c r="J360" s="2">
        <f t="shared" si="86"/>
        <v>8.9708387527019054E-4</v>
      </c>
      <c r="K360" s="2">
        <f t="shared" si="86"/>
        <v>2.1168173976791367E-6</v>
      </c>
      <c r="L360" s="2">
        <f t="shared" si="86"/>
        <v>0</v>
      </c>
      <c r="M360" s="2">
        <f t="shared" si="86"/>
        <v>4.175387370898449E-4</v>
      </c>
      <c r="N360" s="2">
        <f t="shared" si="86"/>
        <v>5.5993861752217691E-5</v>
      </c>
      <c r="O360" s="2">
        <f t="shared" si="86"/>
        <v>0</v>
      </c>
      <c r="P360" s="2">
        <f t="shared" si="86"/>
        <v>7.6319441517081884E-3</v>
      </c>
      <c r="Q360" s="2">
        <f t="shared" si="86"/>
        <v>0</v>
      </c>
      <c r="R360" s="2">
        <f t="shared" si="86"/>
        <v>0</v>
      </c>
      <c r="S360" s="2">
        <f t="shared" si="86"/>
        <v>3.0747638754919003E-5</v>
      </c>
      <c r="T360" s="2">
        <f t="shared" si="86"/>
        <v>9.1163539951728546E-5</v>
      </c>
      <c r="U360" s="2">
        <f t="shared" si="86"/>
        <v>0</v>
      </c>
      <c r="V360" s="2">
        <f t="shared" si="86"/>
        <v>1.4586166392276566E-8</v>
      </c>
      <c r="W360" s="2">
        <f t="shared" si="86"/>
        <v>0</v>
      </c>
      <c r="X360" s="2">
        <f t="shared" si="86"/>
        <v>6.1991207167175403E-7</v>
      </c>
      <c r="Y360" s="2">
        <f t="shared" si="86"/>
        <v>0</v>
      </c>
    </row>
    <row r="361" spans="1:25" x14ac:dyDescent="0.2">
      <c r="A361" s="16">
        <f>'Portfolio Selection'!A84</f>
        <v>40779</v>
      </c>
      <c r="B361" s="2">
        <f t="shared" ref="B361:Y361" si="87">IF($B84&lt;&gt;0,B84/$B84)</f>
        <v>1</v>
      </c>
      <c r="C361" s="2">
        <f t="shared" si="87"/>
        <v>6.4990081047907305E-3</v>
      </c>
      <c r="D361" s="2">
        <f t="shared" si="87"/>
        <v>0</v>
      </c>
      <c r="E361" s="2">
        <f t="shared" si="87"/>
        <v>1.0708207980589321E-4</v>
      </c>
      <c r="F361" s="2">
        <f t="shared" si="87"/>
        <v>4.3625078287236971E-3</v>
      </c>
      <c r="G361" s="2">
        <f t="shared" si="87"/>
        <v>5.3795460483538045E-4</v>
      </c>
      <c r="H361" s="2">
        <f t="shared" si="87"/>
        <v>1.1513336400182502E-4</v>
      </c>
      <c r="I361" s="2">
        <f t="shared" si="87"/>
        <v>1.6658653338524801E-2</v>
      </c>
      <c r="J361" s="2">
        <f t="shared" si="87"/>
        <v>2.6562152716482585E-4</v>
      </c>
      <c r="K361" s="2">
        <f t="shared" si="87"/>
        <v>0</v>
      </c>
      <c r="L361" s="2">
        <f t="shared" si="87"/>
        <v>0</v>
      </c>
      <c r="M361" s="2">
        <f t="shared" si="87"/>
        <v>6.7026940931132399E-5</v>
      </c>
      <c r="N361" s="2">
        <f t="shared" si="87"/>
        <v>2.971901524236919E-5</v>
      </c>
      <c r="O361" s="2">
        <f t="shared" si="87"/>
        <v>0</v>
      </c>
      <c r="P361" s="2">
        <f t="shared" si="87"/>
        <v>1.8791329254598768E-2</v>
      </c>
      <c r="Q361" s="2">
        <f t="shared" si="87"/>
        <v>0</v>
      </c>
      <c r="R361" s="2">
        <f t="shared" si="87"/>
        <v>0</v>
      </c>
      <c r="S361" s="2">
        <f t="shared" si="87"/>
        <v>1.5700004182067048E-5</v>
      </c>
      <c r="T361" s="2">
        <f t="shared" si="87"/>
        <v>1.4725223702631018E-4</v>
      </c>
      <c r="U361" s="2">
        <f t="shared" si="87"/>
        <v>0</v>
      </c>
      <c r="V361" s="2">
        <f t="shared" si="87"/>
        <v>2.7374366266168187E-7</v>
      </c>
      <c r="W361" s="2">
        <f t="shared" si="87"/>
        <v>4.0313930152487183E-6</v>
      </c>
      <c r="X361" s="2">
        <f t="shared" si="87"/>
        <v>2.392381589648312E-6</v>
      </c>
      <c r="Y361" s="2">
        <f t="shared" si="87"/>
        <v>0</v>
      </c>
    </row>
    <row r="362" spans="1:25" x14ac:dyDescent="0.2">
      <c r="A362" s="16">
        <f>'Portfolio Selection'!A85</f>
        <v>40778</v>
      </c>
      <c r="B362" s="2">
        <f t="shared" ref="B362:Y362" si="88">IF($B85&lt;&gt;0,B85/$B85)</f>
        <v>1</v>
      </c>
      <c r="C362" s="2">
        <f t="shared" si="88"/>
        <v>1.6126408883324301E-2</v>
      </c>
      <c r="D362" s="2">
        <f t="shared" si="88"/>
        <v>0</v>
      </c>
      <c r="E362" s="2">
        <f t="shared" si="88"/>
        <v>2.4204109029104005E-4</v>
      </c>
      <c r="F362" s="2">
        <f t="shared" si="88"/>
        <v>8.1195766243415232E-5</v>
      </c>
      <c r="G362" s="2">
        <f t="shared" si="88"/>
        <v>4.0894777797103807E-3</v>
      </c>
      <c r="H362" s="2">
        <f t="shared" si="88"/>
        <v>4.278480522276361E-4</v>
      </c>
      <c r="I362" s="2">
        <f t="shared" si="88"/>
        <v>2.6484285056722345E-3</v>
      </c>
      <c r="J362" s="2">
        <f t="shared" si="88"/>
        <v>1.522630176449569E-4</v>
      </c>
      <c r="K362" s="2">
        <f t="shared" si="88"/>
        <v>3.7992550220481961E-6</v>
      </c>
      <c r="L362" s="2">
        <f t="shared" si="88"/>
        <v>0</v>
      </c>
      <c r="M362" s="2">
        <f t="shared" si="88"/>
        <v>4.7725734113430416E-4</v>
      </c>
      <c r="N362" s="2">
        <f t="shared" si="88"/>
        <v>5.6453599332536368E-5</v>
      </c>
      <c r="O362" s="2">
        <f t="shared" si="88"/>
        <v>0</v>
      </c>
      <c r="P362" s="2">
        <f t="shared" si="88"/>
        <v>1.2893955361472099E-2</v>
      </c>
      <c r="Q362" s="2">
        <f t="shared" si="88"/>
        <v>1.0407172186961182E-6</v>
      </c>
      <c r="R362" s="2">
        <f t="shared" si="88"/>
        <v>0</v>
      </c>
      <c r="S362" s="2">
        <f t="shared" si="88"/>
        <v>8.9926463346109469E-6</v>
      </c>
      <c r="T362" s="2">
        <f t="shared" si="88"/>
        <v>7.2745425615961578E-5</v>
      </c>
      <c r="U362" s="2">
        <f t="shared" si="88"/>
        <v>2.6761299909328753E-8</v>
      </c>
      <c r="V362" s="2">
        <f t="shared" si="88"/>
        <v>4.9478670054581154E-6</v>
      </c>
      <c r="W362" s="2">
        <f t="shared" si="88"/>
        <v>0</v>
      </c>
      <c r="X362" s="2">
        <f t="shared" si="88"/>
        <v>0</v>
      </c>
      <c r="Y362" s="2">
        <f t="shared" si="88"/>
        <v>3.1249835396766429E-4</v>
      </c>
    </row>
    <row r="363" spans="1:25" x14ac:dyDescent="0.2">
      <c r="A363" s="16">
        <f>'Portfolio Selection'!A86</f>
        <v>40777</v>
      </c>
      <c r="B363" s="2">
        <f t="shared" ref="B363:Y363" si="89">IF($B86&lt;&gt;0,B86/$B86)</f>
        <v>1</v>
      </c>
      <c r="C363" s="2">
        <f t="shared" si="89"/>
        <v>7.7509519325275932E-3</v>
      </c>
      <c r="D363" s="2">
        <f t="shared" si="89"/>
        <v>0</v>
      </c>
      <c r="E363" s="2">
        <f t="shared" si="89"/>
        <v>4.7330404891830244E-5</v>
      </c>
      <c r="F363" s="2">
        <f t="shared" si="89"/>
        <v>3.6877262478113205E-5</v>
      </c>
      <c r="G363" s="2">
        <f t="shared" si="89"/>
        <v>7.5617690101174645E-4</v>
      </c>
      <c r="H363" s="2">
        <f t="shared" si="89"/>
        <v>1.279866544978918E-4</v>
      </c>
      <c r="I363" s="2">
        <f t="shared" si="89"/>
        <v>1.3740172574400161E-3</v>
      </c>
      <c r="J363" s="2">
        <f t="shared" si="89"/>
        <v>6.6634121121884941E-5</v>
      </c>
      <c r="K363" s="2">
        <f t="shared" si="89"/>
        <v>1.3099175957038894E-6</v>
      </c>
      <c r="L363" s="2">
        <f t="shared" si="89"/>
        <v>0</v>
      </c>
      <c r="M363" s="2">
        <f t="shared" si="89"/>
        <v>1.0009311510702074E-4</v>
      </c>
      <c r="N363" s="2">
        <f t="shared" si="89"/>
        <v>4.7773465255083029E-6</v>
      </c>
      <c r="O363" s="2">
        <f t="shared" si="89"/>
        <v>0</v>
      </c>
      <c r="P363" s="2">
        <f t="shared" si="89"/>
        <v>1.2681312244009355E-2</v>
      </c>
      <c r="Q363" s="2">
        <f t="shared" si="89"/>
        <v>1.8878224173379585E-8</v>
      </c>
      <c r="R363" s="2">
        <f t="shared" si="89"/>
        <v>0</v>
      </c>
      <c r="S363" s="2">
        <f t="shared" si="89"/>
        <v>5.9917171907020265E-6</v>
      </c>
      <c r="T363" s="2">
        <f t="shared" si="89"/>
        <v>4.5672973863383733E-5</v>
      </c>
      <c r="U363" s="2">
        <f t="shared" si="89"/>
        <v>0</v>
      </c>
      <c r="V363" s="2">
        <f t="shared" si="89"/>
        <v>1.8184738387418701E-7</v>
      </c>
      <c r="W363" s="2">
        <f t="shared" si="89"/>
        <v>2.9087876022248133E-6</v>
      </c>
      <c r="X363" s="2">
        <f t="shared" si="89"/>
        <v>0</v>
      </c>
      <c r="Y363" s="2">
        <f t="shared" si="89"/>
        <v>2.3433655247380404E-4</v>
      </c>
    </row>
    <row r="364" spans="1:25" x14ac:dyDescent="0.2">
      <c r="A364" s="16">
        <f>'Portfolio Selection'!A87</f>
        <v>40774</v>
      </c>
      <c r="B364" s="2">
        <f t="shared" ref="B364:Y364" si="90">IF($B87&lt;&gt;0,B87/$B87)</f>
        <v>1</v>
      </c>
      <c r="C364" s="2">
        <f t="shared" si="90"/>
        <v>5.486765900181211E-3</v>
      </c>
      <c r="D364" s="2">
        <f t="shared" si="90"/>
        <v>1.7653263587713329E-6</v>
      </c>
      <c r="E364" s="2">
        <f t="shared" si="90"/>
        <v>0</v>
      </c>
      <c r="F364" s="2">
        <f t="shared" si="90"/>
        <v>6.2502055892498575E-5</v>
      </c>
      <c r="G364" s="2">
        <f t="shared" si="90"/>
        <v>3.4887702583078161E-3</v>
      </c>
      <c r="H364" s="2">
        <f t="shared" si="90"/>
        <v>3.6710016454449829E-4</v>
      </c>
      <c r="I364" s="2">
        <f t="shared" si="90"/>
        <v>9.0026673606141434E-4</v>
      </c>
      <c r="J364" s="2">
        <f t="shared" si="90"/>
        <v>3.5537956709665579E-5</v>
      </c>
      <c r="K364" s="2">
        <f t="shared" si="90"/>
        <v>0</v>
      </c>
      <c r="L364" s="2">
        <f t="shared" si="90"/>
        <v>0</v>
      </c>
      <c r="M364" s="2">
        <f t="shared" si="90"/>
        <v>2.9268014552429462E-4</v>
      </c>
      <c r="N364" s="2">
        <f t="shared" si="90"/>
        <v>4.8749322926070469E-6</v>
      </c>
      <c r="O364" s="2">
        <f t="shared" si="90"/>
        <v>0</v>
      </c>
      <c r="P364" s="2">
        <f t="shared" si="90"/>
        <v>1.0506191799967691E-2</v>
      </c>
      <c r="Q364" s="2">
        <f t="shared" si="90"/>
        <v>3.6176398134821229E-6</v>
      </c>
      <c r="R364" s="2">
        <f t="shared" si="90"/>
        <v>0</v>
      </c>
      <c r="S364" s="2">
        <f t="shared" si="90"/>
        <v>0</v>
      </c>
      <c r="T364" s="2">
        <f t="shared" si="90"/>
        <v>2.4012824383287075E-5</v>
      </c>
      <c r="U364" s="2">
        <f t="shared" si="90"/>
        <v>1.4619679989824703E-8</v>
      </c>
      <c r="V364" s="2">
        <f t="shared" si="90"/>
        <v>1.7087335775307214E-5</v>
      </c>
      <c r="W364" s="2">
        <f t="shared" si="90"/>
        <v>2.7936381000556282E-4</v>
      </c>
      <c r="X364" s="2">
        <f t="shared" si="90"/>
        <v>0</v>
      </c>
      <c r="Y364" s="2">
        <f t="shared" si="90"/>
        <v>1.3737382302438783E-4</v>
      </c>
    </row>
    <row r="365" spans="1:25" x14ac:dyDescent="0.2">
      <c r="A365" s="16">
        <f>'Portfolio Selection'!A88</f>
        <v>40773</v>
      </c>
      <c r="B365" s="2">
        <f t="shared" ref="B365:Y365" si="91">IF($B88&lt;&gt;0,B88/$B88)</f>
        <v>1</v>
      </c>
      <c r="C365" s="2">
        <f t="shared" si="91"/>
        <v>3.4296879998315035E-3</v>
      </c>
      <c r="D365" s="2">
        <f t="shared" si="91"/>
        <v>1.9257354113933154E-7</v>
      </c>
      <c r="E365" s="2">
        <f t="shared" si="91"/>
        <v>0</v>
      </c>
      <c r="F365" s="2">
        <f t="shared" si="91"/>
        <v>9.5358566101374183E-5</v>
      </c>
      <c r="G365" s="2">
        <f t="shared" si="91"/>
        <v>1.198800004938686E-3</v>
      </c>
      <c r="H365" s="2">
        <f t="shared" si="91"/>
        <v>1.8341254268227475E-4</v>
      </c>
      <c r="I365" s="2">
        <f t="shared" si="91"/>
        <v>2.9329555546649485E-4</v>
      </c>
      <c r="J365" s="2">
        <f t="shared" si="91"/>
        <v>1.1502417612252272E-5</v>
      </c>
      <c r="K365" s="2">
        <f t="shared" si="91"/>
        <v>1.0894160327310756E-8</v>
      </c>
      <c r="L365" s="2">
        <f t="shared" si="91"/>
        <v>0</v>
      </c>
      <c r="M365" s="2">
        <f t="shared" si="91"/>
        <v>1.8649592018097423E-4</v>
      </c>
      <c r="N365" s="2">
        <f t="shared" si="91"/>
        <v>1.0371460715646856E-5</v>
      </c>
      <c r="O365" s="2">
        <f t="shared" si="91"/>
        <v>0</v>
      </c>
      <c r="P365" s="2">
        <f t="shared" si="91"/>
        <v>6.00931787436577E-3</v>
      </c>
      <c r="Q365" s="2">
        <f t="shared" si="91"/>
        <v>2.6410085641965467E-8</v>
      </c>
      <c r="R365" s="2">
        <f t="shared" si="91"/>
        <v>0</v>
      </c>
      <c r="S365" s="2">
        <f t="shared" si="91"/>
        <v>3.1350972497483174E-5</v>
      </c>
      <c r="T365" s="2">
        <f t="shared" si="91"/>
        <v>7.8173853500217779E-5</v>
      </c>
      <c r="U365" s="2">
        <f t="shared" si="91"/>
        <v>0</v>
      </c>
      <c r="V365" s="2">
        <f t="shared" si="91"/>
        <v>2.2564656126269436E-4</v>
      </c>
      <c r="W365" s="2">
        <f t="shared" si="91"/>
        <v>1.4415505079572817E-3</v>
      </c>
      <c r="X365" s="2">
        <f t="shared" si="91"/>
        <v>0</v>
      </c>
      <c r="Y365" s="2">
        <f t="shared" si="91"/>
        <v>2.1800865445301444E-5</v>
      </c>
    </row>
    <row r="366" spans="1:25" x14ac:dyDescent="0.2">
      <c r="A366" s="16">
        <f>'Portfolio Selection'!A89</f>
        <v>40772</v>
      </c>
      <c r="B366" s="2">
        <f t="shared" ref="B366:Y366" si="92">IF($B89&lt;&gt;0,B89/$B89)</f>
        <v>1</v>
      </c>
      <c r="C366" s="2">
        <f t="shared" si="92"/>
        <v>5.2521727154459042E-3</v>
      </c>
      <c r="D366" s="2">
        <f t="shared" si="92"/>
        <v>0</v>
      </c>
      <c r="E366" s="2">
        <f t="shared" si="92"/>
        <v>1.5276905479016495E-4</v>
      </c>
      <c r="F366" s="2">
        <f t="shared" si="92"/>
        <v>1.2234900035289884E-4</v>
      </c>
      <c r="G366" s="2">
        <f t="shared" si="92"/>
        <v>5.5546098575243738E-3</v>
      </c>
      <c r="H366" s="2">
        <f t="shared" si="92"/>
        <v>2.2318230893672629E-4</v>
      </c>
      <c r="I366" s="2">
        <f t="shared" si="92"/>
        <v>1.378279964663529E-3</v>
      </c>
      <c r="J366" s="2">
        <f t="shared" si="92"/>
        <v>2.5491991059896134E-5</v>
      </c>
      <c r="K366" s="2">
        <f t="shared" si="92"/>
        <v>0</v>
      </c>
      <c r="L366" s="2">
        <f t="shared" si="92"/>
        <v>4.2583708652310788E-7</v>
      </c>
      <c r="M366" s="2">
        <f t="shared" si="92"/>
        <v>5.5231070122047088E-4</v>
      </c>
      <c r="N366" s="2">
        <f t="shared" si="92"/>
        <v>9.2401188325687186E-6</v>
      </c>
      <c r="O366" s="2">
        <f t="shared" si="92"/>
        <v>0</v>
      </c>
      <c r="P366" s="2">
        <f t="shared" si="92"/>
        <v>9.0412447239876861E-3</v>
      </c>
      <c r="Q366" s="2">
        <f t="shared" si="92"/>
        <v>0</v>
      </c>
      <c r="R366" s="2">
        <f t="shared" si="92"/>
        <v>0</v>
      </c>
      <c r="S366" s="2">
        <f t="shared" si="92"/>
        <v>2.4711289734603769E-5</v>
      </c>
      <c r="T366" s="2">
        <f t="shared" si="92"/>
        <v>1.6742312803472617E-4</v>
      </c>
      <c r="U366" s="2">
        <f t="shared" si="92"/>
        <v>0</v>
      </c>
      <c r="V366" s="2">
        <f t="shared" si="92"/>
        <v>2.2785477907135196E-4</v>
      </c>
      <c r="W366" s="2">
        <f t="shared" si="92"/>
        <v>2.8116166610179559E-3</v>
      </c>
      <c r="X366" s="2">
        <f t="shared" si="92"/>
        <v>0</v>
      </c>
      <c r="Y366" s="2">
        <f t="shared" si="92"/>
        <v>2.5401628066172609E-4</v>
      </c>
    </row>
    <row r="367" spans="1:25" x14ac:dyDescent="0.2">
      <c r="A367" s="16">
        <f>'Portfolio Selection'!A90</f>
        <v>40771</v>
      </c>
      <c r="B367" s="2">
        <f t="shared" ref="B367:Y367" si="93">IF($B90&lt;&gt;0,B90/$B90)</f>
        <v>1</v>
      </c>
      <c r="C367" s="2">
        <f t="shared" si="93"/>
        <v>2.6606949728383068E-3</v>
      </c>
      <c r="D367" s="2">
        <f t="shared" si="93"/>
        <v>3.5835222060331338E-6</v>
      </c>
      <c r="E367" s="2">
        <f t="shared" si="93"/>
        <v>2.2659190596163186E-4</v>
      </c>
      <c r="F367" s="2">
        <f t="shared" si="93"/>
        <v>3.6686001174271042E-4</v>
      </c>
      <c r="G367" s="2">
        <f t="shared" si="93"/>
        <v>3.4587400982362886E-4</v>
      </c>
      <c r="H367" s="2">
        <f t="shared" si="93"/>
        <v>8.3123662151709748E-5</v>
      </c>
      <c r="I367" s="2">
        <f t="shared" si="93"/>
        <v>3.203242869774522E-4</v>
      </c>
      <c r="J367" s="2">
        <f t="shared" si="93"/>
        <v>5.0942227438706316E-6</v>
      </c>
      <c r="K367" s="2">
        <f t="shared" si="93"/>
        <v>1.7390622470454913E-7</v>
      </c>
      <c r="L367" s="2">
        <f t="shared" si="93"/>
        <v>7.9048283956613237E-9</v>
      </c>
      <c r="M367" s="2">
        <f t="shared" si="93"/>
        <v>1.5335630581862823E-4</v>
      </c>
      <c r="N367" s="2">
        <f t="shared" si="93"/>
        <v>2.3958217395850196E-5</v>
      </c>
      <c r="O367" s="2">
        <f t="shared" si="93"/>
        <v>0</v>
      </c>
      <c r="P367" s="2">
        <f t="shared" si="93"/>
        <v>8.3467192819071199E-3</v>
      </c>
      <c r="Q367" s="2">
        <f t="shared" si="93"/>
        <v>0</v>
      </c>
      <c r="R367" s="2">
        <f t="shared" si="93"/>
        <v>0</v>
      </c>
      <c r="S367" s="2">
        <f t="shared" si="93"/>
        <v>3.2822604127318185E-6</v>
      </c>
      <c r="T367" s="2">
        <f t="shared" si="93"/>
        <v>5.9022718687604557E-5</v>
      </c>
      <c r="U367" s="2">
        <f t="shared" si="93"/>
        <v>0</v>
      </c>
      <c r="V367" s="2">
        <f t="shared" si="93"/>
        <v>3.7693383721871457E-5</v>
      </c>
      <c r="W367" s="2">
        <f t="shared" si="93"/>
        <v>4.5672341841598765E-4</v>
      </c>
      <c r="X367" s="2">
        <f t="shared" si="93"/>
        <v>0</v>
      </c>
      <c r="Y367" s="2">
        <f t="shared" si="93"/>
        <v>2.7674365056077204E-5</v>
      </c>
    </row>
    <row r="368" spans="1:25" x14ac:dyDescent="0.2">
      <c r="A368" s="16">
        <f>'Portfolio Selection'!A91</f>
        <v>40770</v>
      </c>
      <c r="B368" s="2">
        <f t="shared" ref="B368:Y368" si="94">IF($B91&lt;&gt;0,B91/$B91)</f>
        <v>1</v>
      </c>
      <c r="C368" s="2">
        <f t="shared" si="94"/>
        <v>3.3889766034391976E-3</v>
      </c>
      <c r="D368" s="2">
        <f t="shared" si="94"/>
        <v>6.1500304398552089E-6</v>
      </c>
      <c r="E368" s="2">
        <f t="shared" si="94"/>
        <v>6.6189702608941689E-5</v>
      </c>
      <c r="F368" s="2">
        <f t="shared" si="94"/>
        <v>1.1839265189890296E-3</v>
      </c>
      <c r="G368" s="2">
        <f t="shared" si="94"/>
        <v>4.7762254583268252E-4</v>
      </c>
      <c r="H368" s="2">
        <f t="shared" si="94"/>
        <v>8.4656100827400869E-5</v>
      </c>
      <c r="I368" s="2">
        <f t="shared" si="94"/>
        <v>2.8187033831186993E-4</v>
      </c>
      <c r="J368" s="2">
        <f t="shared" si="94"/>
        <v>1.1803585695111197E-5</v>
      </c>
      <c r="K368" s="2">
        <f t="shared" si="94"/>
        <v>0</v>
      </c>
      <c r="L368" s="2">
        <f t="shared" si="94"/>
        <v>0</v>
      </c>
      <c r="M368" s="2">
        <f t="shared" si="94"/>
        <v>2.4820963761579273E-4</v>
      </c>
      <c r="N368" s="2">
        <f t="shared" si="94"/>
        <v>1.0096765883492593E-5</v>
      </c>
      <c r="O368" s="2">
        <f t="shared" si="94"/>
        <v>0</v>
      </c>
      <c r="P368" s="2">
        <f t="shared" si="94"/>
        <v>8.666180280016849E-3</v>
      </c>
      <c r="Q368" s="2">
        <f t="shared" si="94"/>
        <v>1.6772810290514205E-8</v>
      </c>
      <c r="R368" s="2">
        <f t="shared" si="94"/>
        <v>0</v>
      </c>
      <c r="S368" s="2">
        <f t="shared" si="94"/>
        <v>3.5222901610079832E-6</v>
      </c>
      <c r="T368" s="2">
        <f t="shared" si="94"/>
        <v>2.5420125818068197E-5</v>
      </c>
      <c r="U368" s="2">
        <f t="shared" si="94"/>
        <v>0</v>
      </c>
      <c r="V368" s="2">
        <f t="shared" si="94"/>
        <v>8.8157890886942671E-5</v>
      </c>
      <c r="W368" s="2">
        <f t="shared" si="94"/>
        <v>2.0341225679821104E-4</v>
      </c>
      <c r="X368" s="2">
        <f t="shared" si="94"/>
        <v>0</v>
      </c>
      <c r="Y368" s="2">
        <f t="shared" si="94"/>
        <v>4.7684354197696752E-5</v>
      </c>
    </row>
    <row r="369" spans="1:25" x14ac:dyDescent="0.2">
      <c r="A369" s="16">
        <f>'Portfolio Selection'!A92</f>
        <v>40767</v>
      </c>
      <c r="B369" s="2">
        <f t="shared" ref="B369:Y369" si="95">IF($B92&lt;&gt;0,B92/$B92)</f>
        <v>1</v>
      </c>
      <c r="C369" s="2">
        <f t="shared" si="95"/>
        <v>3.784089927237519E-3</v>
      </c>
      <c r="D369" s="2">
        <f t="shared" si="95"/>
        <v>7.5627425885616933E-7</v>
      </c>
      <c r="E369" s="2">
        <f t="shared" si="95"/>
        <v>6.2004603288181616E-4</v>
      </c>
      <c r="F369" s="2">
        <f t="shared" si="95"/>
        <v>4.3569447288220821E-5</v>
      </c>
      <c r="G369" s="2">
        <f t="shared" si="95"/>
        <v>5.3356737773770926E-4</v>
      </c>
      <c r="H369" s="2">
        <f t="shared" si="95"/>
        <v>6.389140517395537E-5</v>
      </c>
      <c r="I369" s="2">
        <f t="shared" si="95"/>
        <v>4.8387429798188741E-5</v>
      </c>
      <c r="J369" s="2">
        <f t="shared" si="95"/>
        <v>1.7763971421956322E-5</v>
      </c>
      <c r="K369" s="2">
        <f t="shared" si="95"/>
        <v>1.2781105588512292E-8</v>
      </c>
      <c r="L369" s="2">
        <f t="shared" si="95"/>
        <v>0</v>
      </c>
      <c r="M369" s="2">
        <f t="shared" si="95"/>
        <v>3.707226759098869E-4</v>
      </c>
      <c r="N369" s="2">
        <f t="shared" si="95"/>
        <v>2.8245537212181861E-8</v>
      </c>
      <c r="O369" s="2">
        <f t="shared" si="95"/>
        <v>0</v>
      </c>
      <c r="P369" s="2">
        <f t="shared" si="95"/>
        <v>2.0093098420472838E-3</v>
      </c>
      <c r="Q369" s="2">
        <f t="shared" si="95"/>
        <v>8.4736611636545582E-8</v>
      </c>
      <c r="R369" s="2">
        <f t="shared" si="95"/>
        <v>0</v>
      </c>
      <c r="S369" s="2">
        <f t="shared" si="95"/>
        <v>0</v>
      </c>
      <c r="T369" s="2">
        <f t="shared" si="95"/>
        <v>5.0524204688290304E-5</v>
      </c>
      <c r="U369" s="2">
        <f t="shared" si="95"/>
        <v>0</v>
      </c>
      <c r="V369" s="2">
        <f t="shared" si="95"/>
        <v>1.2146993278098808E-6</v>
      </c>
      <c r="W369" s="2">
        <f t="shared" si="95"/>
        <v>3.3538044747314434E-4</v>
      </c>
      <c r="X369" s="2">
        <f t="shared" si="95"/>
        <v>0</v>
      </c>
      <c r="Y369" s="2">
        <f t="shared" si="95"/>
        <v>1.877622086179789E-5</v>
      </c>
    </row>
    <row r="370" spans="1:25" x14ac:dyDescent="0.2">
      <c r="A370" s="16">
        <f>'Portfolio Selection'!A93</f>
        <v>40766</v>
      </c>
      <c r="B370" s="2">
        <f t="shared" ref="B370:Y370" si="96">IF($B93&lt;&gt;0,B93/$B93)</f>
        <v>1</v>
      </c>
      <c r="C370" s="2">
        <f t="shared" si="96"/>
        <v>9.289036878767103E-3</v>
      </c>
      <c r="D370" s="2">
        <f t="shared" si="96"/>
        <v>5.5649633829182257E-6</v>
      </c>
      <c r="E370" s="2">
        <f t="shared" si="96"/>
        <v>0</v>
      </c>
      <c r="F370" s="2">
        <f t="shared" si="96"/>
        <v>1.6912772613407916E-5</v>
      </c>
      <c r="G370" s="2">
        <f t="shared" si="96"/>
        <v>9.3317078861303608E-4</v>
      </c>
      <c r="H370" s="2">
        <f t="shared" si="96"/>
        <v>2.4617888863417915E-4</v>
      </c>
      <c r="I370" s="2">
        <f t="shared" si="96"/>
        <v>8.6991696244604255E-5</v>
      </c>
      <c r="J370" s="2">
        <f t="shared" si="96"/>
        <v>4.3397659531088263E-5</v>
      </c>
      <c r="K370" s="2">
        <f t="shared" si="96"/>
        <v>0</v>
      </c>
      <c r="L370" s="2">
        <f t="shared" si="96"/>
        <v>0</v>
      </c>
      <c r="M370" s="2">
        <f t="shared" si="96"/>
        <v>4.5439529485552901E-4</v>
      </c>
      <c r="N370" s="2">
        <f t="shared" si="96"/>
        <v>1.7921068521262085E-8</v>
      </c>
      <c r="O370" s="2">
        <f t="shared" si="96"/>
        <v>0</v>
      </c>
      <c r="P370" s="2">
        <f t="shared" si="96"/>
        <v>9.2500727029453476E-3</v>
      </c>
      <c r="Q370" s="2">
        <f t="shared" si="96"/>
        <v>0</v>
      </c>
      <c r="R370" s="2">
        <f t="shared" si="96"/>
        <v>0</v>
      </c>
      <c r="S370" s="2">
        <f t="shared" si="96"/>
        <v>0</v>
      </c>
      <c r="T370" s="2">
        <f t="shared" si="96"/>
        <v>9.8737541839092501E-5</v>
      </c>
      <c r="U370" s="2">
        <f t="shared" si="96"/>
        <v>0</v>
      </c>
      <c r="V370" s="2">
        <f t="shared" si="96"/>
        <v>1.9120836898053944E-6</v>
      </c>
      <c r="W370" s="2">
        <f t="shared" si="96"/>
        <v>2.7047608469247977E-4</v>
      </c>
      <c r="X370" s="2">
        <f t="shared" si="96"/>
        <v>0</v>
      </c>
      <c r="Y370" s="2">
        <f t="shared" si="96"/>
        <v>4.2439919900746707E-5</v>
      </c>
    </row>
    <row r="371" spans="1:25" x14ac:dyDescent="0.2">
      <c r="A371" s="16">
        <f>'Portfolio Selection'!A94</f>
        <v>40765</v>
      </c>
      <c r="B371" s="2">
        <f t="shared" ref="B371:Y371" si="97">IF($B94&lt;&gt;0,B94/$B94)</f>
        <v>1</v>
      </c>
      <c r="C371" s="2">
        <f t="shared" si="97"/>
        <v>6.5741480273329494E-3</v>
      </c>
      <c r="D371" s="2">
        <f t="shared" si="97"/>
        <v>6.2339703171604269E-6</v>
      </c>
      <c r="E371" s="2">
        <f t="shared" si="97"/>
        <v>1.064795876009533E-4</v>
      </c>
      <c r="F371" s="2">
        <f t="shared" si="97"/>
        <v>2.1132102770035348E-7</v>
      </c>
      <c r="G371" s="2">
        <f t="shared" si="97"/>
        <v>1.897916741611915E-4</v>
      </c>
      <c r="H371" s="2">
        <f t="shared" si="97"/>
        <v>3.3541070094300287E-5</v>
      </c>
      <c r="I371" s="2">
        <f t="shared" si="97"/>
        <v>6.9231389710638287E-5</v>
      </c>
      <c r="J371" s="2">
        <f t="shared" si="97"/>
        <v>1.2073556623321939E-4</v>
      </c>
      <c r="K371" s="2">
        <f t="shared" si="97"/>
        <v>1.5971938140142994E-7</v>
      </c>
      <c r="L371" s="2">
        <f t="shared" si="97"/>
        <v>0</v>
      </c>
      <c r="M371" s="2">
        <f t="shared" si="97"/>
        <v>2.1873364514488137E-4</v>
      </c>
      <c r="N371" s="2">
        <f t="shared" si="97"/>
        <v>2.375313877252035E-7</v>
      </c>
      <c r="O371" s="2">
        <f t="shared" si="97"/>
        <v>0</v>
      </c>
      <c r="P371" s="2">
        <f t="shared" si="97"/>
        <v>4.1981522711833936E-3</v>
      </c>
      <c r="Q371" s="2">
        <f t="shared" si="97"/>
        <v>0</v>
      </c>
      <c r="R371" s="2">
        <f t="shared" si="97"/>
        <v>1.2900411574730881E-6</v>
      </c>
      <c r="S371" s="2">
        <f t="shared" si="97"/>
        <v>0</v>
      </c>
      <c r="T371" s="2">
        <f t="shared" si="97"/>
        <v>2.8380905464407936E-5</v>
      </c>
      <c r="U371" s="2">
        <f t="shared" si="97"/>
        <v>0</v>
      </c>
      <c r="V371" s="2">
        <f t="shared" si="97"/>
        <v>2.9486655027956296E-8</v>
      </c>
      <c r="W371" s="2">
        <f t="shared" si="97"/>
        <v>6.6811845850844317E-5</v>
      </c>
      <c r="X371" s="2">
        <f t="shared" si="97"/>
        <v>0</v>
      </c>
      <c r="Y371" s="2">
        <f t="shared" si="97"/>
        <v>9.7510730029949916E-6</v>
      </c>
    </row>
    <row r="372" spans="1:25" x14ac:dyDescent="0.2">
      <c r="A372" s="16">
        <f>'Portfolio Selection'!A95</f>
        <v>40764</v>
      </c>
      <c r="B372" s="2">
        <f t="shared" ref="B372:Y372" si="98">IF($B95&lt;&gt;0,B95/$B95)</f>
        <v>1</v>
      </c>
      <c r="C372" s="2">
        <f t="shared" si="98"/>
        <v>3.1603430023746455E-3</v>
      </c>
      <c r="D372" s="2">
        <f t="shared" si="98"/>
        <v>3.5485976005650383E-6</v>
      </c>
      <c r="E372" s="2">
        <f t="shared" si="98"/>
        <v>5.1486349115340954E-5</v>
      </c>
      <c r="F372" s="2">
        <f t="shared" si="98"/>
        <v>1.6222160459725888E-5</v>
      </c>
      <c r="G372" s="2">
        <f t="shared" si="98"/>
        <v>1.6966605542072996E-3</v>
      </c>
      <c r="H372" s="2">
        <f t="shared" si="98"/>
        <v>7.8774114146471665E-6</v>
      </c>
      <c r="I372" s="2">
        <f t="shared" si="98"/>
        <v>1.4673609497872172E-5</v>
      </c>
      <c r="J372" s="2">
        <f t="shared" si="98"/>
        <v>4.658579919677493E-5</v>
      </c>
      <c r="K372" s="2">
        <f t="shared" si="98"/>
        <v>0</v>
      </c>
      <c r="L372" s="2">
        <f t="shared" si="98"/>
        <v>0</v>
      </c>
      <c r="M372" s="2">
        <f t="shared" si="98"/>
        <v>2.7017501303159099E-4</v>
      </c>
      <c r="N372" s="2">
        <f t="shared" si="98"/>
        <v>1.8178641726108844E-7</v>
      </c>
      <c r="O372" s="2">
        <f t="shared" si="98"/>
        <v>0</v>
      </c>
      <c r="P372" s="2">
        <f t="shared" si="98"/>
        <v>1.505326191527191E-3</v>
      </c>
      <c r="Q372" s="2">
        <f t="shared" si="98"/>
        <v>0</v>
      </c>
      <c r="R372" s="2">
        <f t="shared" si="98"/>
        <v>9.188333072891617E-7</v>
      </c>
      <c r="S372" s="2">
        <f t="shared" si="98"/>
        <v>0</v>
      </c>
      <c r="T372" s="2">
        <f t="shared" si="98"/>
        <v>7.8821640007193519E-5</v>
      </c>
      <c r="U372" s="2">
        <f t="shared" si="98"/>
        <v>0</v>
      </c>
      <c r="V372" s="2">
        <f t="shared" si="98"/>
        <v>1.5596403293554822E-7</v>
      </c>
      <c r="W372" s="2">
        <f t="shared" si="98"/>
        <v>1.7236837586137455E-4</v>
      </c>
      <c r="X372" s="2">
        <f t="shared" si="98"/>
        <v>0</v>
      </c>
      <c r="Y372" s="2">
        <f t="shared" si="98"/>
        <v>6.0793496840037208E-6</v>
      </c>
    </row>
    <row r="373" spans="1:25" x14ac:dyDescent="0.2">
      <c r="A373" s="16">
        <f>'Portfolio Selection'!A96</f>
        <v>40763</v>
      </c>
      <c r="B373" s="2">
        <f t="shared" ref="B373:Y373" si="99">IF($B96&lt;&gt;0,B96/$B96)</f>
        <v>1</v>
      </c>
      <c r="C373" s="2">
        <f t="shared" si="99"/>
        <v>2.2492222057037266E-3</v>
      </c>
      <c r="D373" s="2">
        <f t="shared" si="99"/>
        <v>0</v>
      </c>
      <c r="E373" s="2">
        <f t="shared" si="99"/>
        <v>2.4665783130022072E-4</v>
      </c>
      <c r="F373" s="2">
        <f t="shared" si="99"/>
        <v>1.1467802345899343E-4</v>
      </c>
      <c r="G373" s="2">
        <f t="shared" si="99"/>
        <v>6.3273855748149756E-3</v>
      </c>
      <c r="H373" s="2">
        <f t="shared" si="99"/>
        <v>2.6274888133516504E-5</v>
      </c>
      <c r="I373" s="2">
        <f t="shared" si="99"/>
        <v>8.9199876637886799E-4</v>
      </c>
      <c r="J373" s="2">
        <f t="shared" si="99"/>
        <v>1.0722956622649508E-4</v>
      </c>
      <c r="K373" s="2">
        <f t="shared" si="99"/>
        <v>0</v>
      </c>
      <c r="L373" s="2">
        <f t="shared" si="99"/>
        <v>0</v>
      </c>
      <c r="M373" s="2">
        <f t="shared" si="99"/>
        <v>2.6557848467262065E-4</v>
      </c>
      <c r="N373" s="2">
        <f t="shared" si="99"/>
        <v>9.2025574380673745E-7</v>
      </c>
      <c r="O373" s="2">
        <f t="shared" si="99"/>
        <v>0</v>
      </c>
      <c r="P373" s="2">
        <f t="shared" si="99"/>
        <v>5.2078004841023644E-3</v>
      </c>
      <c r="Q373" s="2">
        <f t="shared" si="99"/>
        <v>0</v>
      </c>
      <c r="R373" s="2">
        <f t="shared" si="99"/>
        <v>0</v>
      </c>
      <c r="S373" s="2">
        <f t="shared" si="99"/>
        <v>0</v>
      </c>
      <c r="T373" s="2">
        <f t="shared" si="99"/>
        <v>8.2564271295806598E-5</v>
      </c>
      <c r="U373" s="2">
        <f t="shared" si="99"/>
        <v>0</v>
      </c>
      <c r="V373" s="2">
        <f t="shared" si="99"/>
        <v>1.9716447578102666E-4</v>
      </c>
      <c r="W373" s="2">
        <f t="shared" si="99"/>
        <v>2.8583094582703908E-4</v>
      </c>
      <c r="X373" s="2">
        <f t="shared" si="99"/>
        <v>0</v>
      </c>
      <c r="Y373" s="2">
        <f t="shared" si="99"/>
        <v>1.4032606364818747E-5</v>
      </c>
    </row>
    <row r="374" spans="1:25" x14ac:dyDescent="0.2">
      <c r="A374" s="16">
        <f>'Portfolio Selection'!A97</f>
        <v>40760</v>
      </c>
      <c r="B374" s="2">
        <f t="shared" ref="B374:Y374" si="100">IF($B97&lt;&gt;0,B97/$B97)</f>
        <v>1</v>
      </c>
      <c r="C374" s="2">
        <f t="shared" si="100"/>
        <v>7.2793374527672201E-4</v>
      </c>
      <c r="D374" s="2">
        <f t="shared" si="100"/>
        <v>0</v>
      </c>
      <c r="E374" s="2">
        <f t="shared" si="100"/>
        <v>2.7794852783468371E-6</v>
      </c>
      <c r="F374" s="2">
        <f t="shared" si="100"/>
        <v>5.4047539541531401E-6</v>
      </c>
      <c r="G374" s="2">
        <f t="shared" si="100"/>
        <v>2.9272678207720756E-4</v>
      </c>
      <c r="H374" s="2">
        <f t="shared" si="100"/>
        <v>6.9236081675465401E-6</v>
      </c>
      <c r="I374" s="2">
        <f t="shared" si="100"/>
        <v>4.5776293453737621E-4</v>
      </c>
      <c r="J374" s="2">
        <f t="shared" si="100"/>
        <v>7.0322770758483584E-4</v>
      </c>
      <c r="K374" s="2">
        <f t="shared" si="100"/>
        <v>0</v>
      </c>
      <c r="L374" s="2">
        <f t="shared" si="100"/>
        <v>0</v>
      </c>
      <c r="M374" s="2">
        <f t="shared" si="100"/>
        <v>1.2889710554947226E-4</v>
      </c>
      <c r="N374" s="2">
        <f t="shared" si="100"/>
        <v>1.6746847106116846E-5</v>
      </c>
      <c r="O374" s="2">
        <f t="shared" si="100"/>
        <v>0</v>
      </c>
      <c r="P374" s="2">
        <f t="shared" si="100"/>
        <v>5.6241001730224205E-4</v>
      </c>
      <c r="Q374" s="2">
        <f t="shared" si="100"/>
        <v>0</v>
      </c>
      <c r="R374" s="2">
        <f t="shared" si="100"/>
        <v>0</v>
      </c>
      <c r="S374" s="2">
        <f t="shared" si="100"/>
        <v>0</v>
      </c>
      <c r="T374" s="2">
        <f t="shared" si="100"/>
        <v>1.1202580923153781E-5</v>
      </c>
      <c r="U374" s="2">
        <f t="shared" si="100"/>
        <v>0</v>
      </c>
      <c r="V374" s="2">
        <f t="shared" si="100"/>
        <v>0</v>
      </c>
      <c r="W374" s="2">
        <f t="shared" si="100"/>
        <v>9.8339085756065397E-5</v>
      </c>
      <c r="X374" s="2">
        <f t="shared" si="100"/>
        <v>0</v>
      </c>
      <c r="Y374" s="2">
        <f t="shared" si="100"/>
        <v>1.037002645539193E-5</v>
      </c>
    </row>
    <row r="375" spans="1:25" x14ac:dyDescent="0.2">
      <c r="A375" s="16">
        <f>'Portfolio Selection'!A98</f>
        <v>40759</v>
      </c>
      <c r="B375" s="2">
        <f t="shared" ref="B375:Y375" si="101">IF($B98&lt;&gt;0,B98/$B98)</f>
        <v>1</v>
      </c>
      <c r="C375" s="2">
        <f t="shared" si="101"/>
        <v>1.233258952522724E-3</v>
      </c>
      <c r="D375" s="2">
        <f t="shared" si="101"/>
        <v>0</v>
      </c>
      <c r="E375" s="2">
        <f t="shared" si="101"/>
        <v>6.5500753258662474E-6</v>
      </c>
      <c r="F375" s="2">
        <f t="shared" si="101"/>
        <v>1.7080314453734249E-6</v>
      </c>
      <c r="G375" s="2">
        <f t="shared" si="101"/>
        <v>1.0431601444898097E-4</v>
      </c>
      <c r="H375" s="2">
        <f t="shared" si="101"/>
        <v>7.03133391284305E-5</v>
      </c>
      <c r="I375" s="2">
        <f t="shared" si="101"/>
        <v>4.7919519328440528E-5</v>
      </c>
      <c r="J375" s="2">
        <f t="shared" si="101"/>
        <v>2.4075613621693401E-4</v>
      </c>
      <c r="K375" s="2">
        <f t="shared" si="101"/>
        <v>0</v>
      </c>
      <c r="L375" s="2">
        <f t="shared" si="101"/>
        <v>0</v>
      </c>
      <c r="M375" s="2">
        <f t="shared" si="101"/>
        <v>3.9968255727736961E-5</v>
      </c>
      <c r="N375" s="2">
        <f t="shared" si="101"/>
        <v>1.5989301703587418E-6</v>
      </c>
      <c r="O375" s="2">
        <f t="shared" si="101"/>
        <v>0</v>
      </c>
      <c r="P375" s="2">
        <f t="shared" si="101"/>
        <v>3.4334944353284566E-4</v>
      </c>
      <c r="Q375" s="2">
        <f t="shared" si="101"/>
        <v>1.7242933336468412E-6</v>
      </c>
      <c r="R375" s="2">
        <f t="shared" si="101"/>
        <v>0</v>
      </c>
      <c r="S375" s="2">
        <f t="shared" si="101"/>
        <v>0</v>
      </c>
      <c r="T375" s="2">
        <f t="shared" si="101"/>
        <v>1.279157465703611E-5</v>
      </c>
      <c r="U375" s="2">
        <f t="shared" si="101"/>
        <v>0</v>
      </c>
      <c r="V375" s="2">
        <f t="shared" si="101"/>
        <v>2.3860988687084188E-7</v>
      </c>
      <c r="W375" s="2">
        <f t="shared" si="101"/>
        <v>2.202008961686698E-5</v>
      </c>
      <c r="X375" s="2">
        <f t="shared" si="101"/>
        <v>0</v>
      </c>
      <c r="Y375" s="2">
        <f t="shared" si="101"/>
        <v>3.9123703890848711E-6</v>
      </c>
    </row>
    <row r="376" spans="1:25" x14ac:dyDescent="0.2">
      <c r="A376" s="16">
        <f>'Portfolio Selection'!A99</f>
        <v>40758</v>
      </c>
      <c r="B376" s="2">
        <f t="shared" ref="B376:Y376" si="102">IF($B99&lt;&gt;0,B99/$B99)</f>
        <v>1</v>
      </c>
      <c r="C376" s="2">
        <f t="shared" si="102"/>
        <v>1.2830517894014638E-3</v>
      </c>
      <c r="D376" s="2">
        <f t="shared" si="102"/>
        <v>0</v>
      </c>
      <c r="E376" s="2">
        <f t="shared" si="102"/>
        <v>8.983048498699433E-6</v>
      </c>
      <c r="F376" s="2">
        <f t="shared" si="102"/>
        <v>5.5851773781527745E-6</v>
      </c>
      <c r="G376" s="2">
        <f t="shared" si="102"/>
        <v>1.0555247115539825E-4</v>
      </c>
      <c r="H376" s="2">
        <f t="shared" si="102"/>
        <v>1.1715942848947146E-5</v>
      </c>
      <c r="I376" s="2">
        <f t="shared" si="102"/>
        <v>5.9852863213944791E-5</v>
      </c>
      <c r="J376" s="2">
        <f t="shared" si="102"/>
        <v>7.9231726230288933E-5</v>
      </c>
      <c r="K376" s="2">
        <f t="shared" si="102"/>
        <v>2.7266194266640631E-7</v>
      </c>
      <c r="L376" s="2">
        <f t="shared" si="102"/>
        <v>0</v>
      </c>
      <c r="M376" s="2">
        <f t="shared" si="102"/>
        <v>9.7220033154582562E-5</v>
      </c>
      <c r="N376" s="2">
        <f t="shared" si="102"/>
        <v>7.2706548786348534E-7</v>
      </c>
      <c r="O376" s="2">
        <f t="shared" si="102"/>
        <v>0</v>
      </c>
      <c r="P376" s="2">
        <f t="shared" si="102"/>
        <v>2.7735162239734499E-4</v>
      </c>
      <c r="Q376" s="2">
        <f t="shared" si="102"/>
        <v>0</v>
      </c>
      <c r="R376" s="2">
        <f t="shared" si="102"/>
        <v>0</v>
      </c>
      <c r="S376" s="2">
        <f t="shared" si="102"/>
        <v>0</v>
      </c>
      <c r="T376" s="2">
        <f t="shared" si="102"/>
        <v>1.325346425650947E-5</v>
      </c>
      <c r="U376" s="2">
        <f t="shared" si="102"/>
        <v>0</v>
      </c>
      <c r="V376" s="2">
        <f t="shared" si="102"/>
        <v>0</v>
      </c>
      <c r="W376" s="2">
        <f t="shared" si="102"/>
        <v>2.7248954739742391E-5</v>
      </c>
      <c r="X376" s="2">
        <f t="shared" si="102"/>
        <v>0</v>
      </c>
      <c r="Y376" s="2">
        <f t="shared" si="102"/>
        <v>4.2008962096859112E-7</v>
      </c>
    </row>
    <row r="377" spans="1:25" x14ac:dyDescent="0.2">
      <c r="A377" s="16">
        <f>'Portfolio Selection'!A100</f>
        <v>40757</v>
      </c>
      <c r="B377" s="2">
        <f t="shared" ref="B377:Y377" si="103">IF($B100&lt;&gt;0,B100/$B100)</f>
        <v>1</v>
      </c>
      <c r="C377" s="2">
        <f t="shared" si="103"/>
        <v>2.5060582557705439E-3</v>
      </c>
      <c r="D377" s="2">
        <f t="shared" si="103"/>
        <v>0</v>
      </c>
      <c r="E377" s="2">
        <f t="shared" si="103"/>
        <v>1.668882011005043E-4</v>
      </c>
      <c r="F377" s="2">
        <f t="shared" si="103"/>
        <v>5.6254818518708677E-6</v>
      </c>
      <c r="G377" s="2">
        <f t="shared" si="103"/>
        <v>1.5332550659835452E-4</v>
      </c>
      <c r="H377" s="2">
        <f t="shared" si="103"/>
        <v>2.5383483633154415E-6</v>
      </c>
      <c r="I377" s="2">
        <f t="shared" si="103"/>
        <v>1.0136599817702189E-4</v>
      </c>
      <c r="J377" s="2">
        <f t="shared" si="103"/>
        <v>3.1751109055552954E-5</v>
      </c>
      <c r="K377" s="2">
        <f t="shared" si="103"/>
        <v>0</v>
      </c>
      <c r="L377" s="2">
        <f t="shared" si="103"/>
        <v>0</v>
      </c>
      <c r="M377" s="2">
        <f t="shared" si="103"/>
        <v>9.6215949938751479E-5</v>
      </c>
      <c r="N377" s="2">
        <f t="shared" si="103"/>
        <v>1.7227953720601E-7</v>
      </c>
      <c r="O377" s="2">
        <f t="shared" si="103"/>
        <v>0</v>
      </c>
      <c r="P377" s="2">
        <f t="shared" si="103"/>
        <v>2.0438674854754353E-4</v>
      </c>
      <c r="Q377" s="2">
        <f t="shared" si="103"/>
        <v>0</v>
      </c>
      <c r="R377" s="2">
        <f t="shared" si="103"/>
        <v>0</v>
      </c>
      <c r="S377" s="2">
        <f t="shared" si="103"/>
        <v>0</v>
      </c>
      <c r="T377" s="2">
        <f t="shared" si="103"/>
        <v>3.1975082105435458E-5</v>
      </c>
      <c r="U377" s="2">
        <f t="shared" si="103"/>
        <v>0</v>
      </c>
      <c r="V377" s="2">
        <f t="shared" si="103"/>
        <v>0</v>
      </c>
      <c r="W377" s="2">
        <f t="shared" si="103"/>
        <v>1.9144686628830153E-5</v>
      </c>
      <c r="X377" s="2">
        <f t="shared" si="103"/>
        <v>0</v>
      </c>
      <c r="Y377" s="2">
        <f t="shared" si="103"/>
        <v>1.2788256963471331E-6</v>
      </c>
    </row>
    <row r="378" spans="1:25" x14ac:dyDescent="0.2">
      <c r="A378" s="16">
        <f>'Portfolio Selection'!A101</f>
        <v>40756</v>
      </c>
      <c r="B378" s="2">
        <f t="shared" ref="B378:Y378" si="104">IF($B101&lt;&gt;0,B101/$B101)</f>
        <v>1</v>
      </c>
      <c r="C378" s="2">
        <f t="shared" si="104"/>
        <v>1.2961418235982871E-2</v>
      </c>
      <c r="D378" s="2">
        <f t="shared" si="104"/>
        <v>0</v>
      </c>
      <c r="E378" s="2">
        <f t="shared" si="104"/>
        <v>1.1354229761246139E-3</v>
      </c>
      <c r="F378" s="2">
        <f t="shared" si="104"/>
        <v>1.3427780950723037E-5</v>
      </c>
      <c r="G378" s="2">
        <f t="shared" si="104"/>
        <v>8.8393270202983729E-4</v>
      </c>
      <c r="H378" s="2">
        <f t="shared" si="104"/>
        <v>1.0984418520355605E-4</v>
      </c>
      <c r="I378" s="2">
        <f t="shared" si="104"/>
        <v>3.2516747884791489E-4</v>
      </c>
      <c r="J378" s="2">
        <f t="shared" si="104"/>
        <v>6.0772003414857499E-4</v>
      </c>
      <c r="K378" s="2">
        <f t="shared" si="104"/>
        <v>0</v>
      </c>
      <c r="L378" s="2">
        <f t="shared" si="104"/>
        <v>0</v>
      </c>
      <c r="M378" s="2">
        <f t="shared" si="104"/>
        <v>8.1343568764546547E-4</v>
      </c>
      <c r="N378" s="2">
        <f t="shared" si="104"/>
        <v>0</v>
      </c>
      <c r="O378" s="2">
        <f t="shared" si="104"/>
        <v>0</v>
      </c>
      <c r="P378" s="2">
        <f t="shared" si="104"/>
        <v>6.8922522067204977E-4</v>
      </c>
      <c r="Q378" s="2">
        <f t="shared" si="104"/>
        <v>1.3739838295051321E-6</v>
      </c>
      <c r="R378" s="2">
        <f t="shared" si="104"/>
        <v>0</v>
      </c>
      <c r="S378" s="2">
        <f t="shared" si="104"/>
        <v>0</v>
      </c>
      <c r="T378" s="2">
        <f t="shared" si="104"/>
        <v>1.2617922278606588E-4</v>
      </c>
      <c r="U378" s="2">
        <f t="shared" si="104"/>
        <v>0</v>
      </c>
      <c r="V378" s="2">
        <f t="shared" si="104"/>
        <v>3.1671491663169147E-8</v>
      </c>
      <c r="W378" s="2">
        <f t="shared" si="104"/>
        <v>1.9598160683710752E-4</v>
      </c>
      <c r="X378" s="2">
        <f t="shared" si="104"/>
        <v>0</v>
      </c>
      <c r="Y378" s="2">
        <f t="shared" si="104"/>
        <v>3.8682069494257706E-6</v>
      </c>
    </row>
    <row r="379" spans="1:25" x14ac:dyDescent="0.2">
      <c r="A379" s="16">
        <f>'Portfolio Selection'!A102</f>
        <v>40753</v>
      </c>
      <c r="B379" s="2">
        <f t="shared" ref="B379:Y379" si="105">IF($B102&lt;&gt;0,B102/$B102)</f>
        <v>1</v>
      </c>
      <c r="C379" s="2">
        <f t="shared" si="105"/>
        <v>2.7515467001333619E-2</v>
      </c>
      <c r="D379" s="2">
        <f t="shared" si="105"/>
        <v>0</v>
      </c>
      <c r="E379" s="2">
        <f t="shared" si="105"/>
        <v>9.1777346128144336E-4</v>
      </c>
      <c r="F379" s="2">
        <f t="shared" si="105"/>
        <v>2.056701312621821E-3</v>
      </c>
      <c r="G379" s="2">
        <f t="shared" si="105"/>
        <v>2.7617298018172108E-3</v>
      </c>
      <c r="H379" s="2">
        <f t="shared" si="105"/>
        <v>4.514744105377905E-4</v>
      </c>
      <c r="I379" s="2">
        <f t="shared" si="105"/>
        <v>3.604053394590936E-4</v>
      </c>
      <c r="J379" s="2">
        <f t="shared" si="105"/>
        <v>1.5672084711134036E-3</v>
      </c>
      <c r="K379" s="2">
        <f t="shared" si="105"/>
        <v>0</v>
      </c>
      <c r="L379" s="2">
        <f t="shared" si="105"/>
        <v>0</v>
      </c>
      <c r="M379" s="2">
        <f t="shared" si="105"/>
        <v>1.0377775455477183E-3</v>
      </c>
      <c r="N379" s="2">
        <f t="shared" si="105"/>
        <v>2.0972611447258794E-8</v>
      </c>
      <c r="O379" s="2">
        <f t="shared" si="105"/>
        <v>0</v>
      </c>
      <c r="P379" s="2">
        <f t="shared" si="105"/>
        <v>1.2551988107690406E-3</v>
      </c>
      <c r="Q379" s="2">
        <f t="shared" si="105"/>
        <v>1.8072398892837864E-5</v>
      </c>
      <c r="R379" s="2">
        <f t="shared" si="105"/>
        <v>0</v>
      </c>
      <c r="S379" s="2">
        <f t="shared" si="105"/>
        <v>1.9774176507415437E-7</v>
      </c>
      <c r="T379" s="2">
        <f t="shared" si="105"/>
        <v>1.1831429100109585E-4</v>
      </c>
      <c r="U379" s="2">
        <f t="shared" si="105"/>
        <v>0</v>
      </c>
      <c r="V379" s="2">
        <f t="shared" si="105"/>
        <v>0</v>
      </c>
      <c r="W379" s="2">
        <f t="shared" si="105"/>
        <v>1.7505922665472706E-4</v>
      </c>
      <c r="X379" s="2">
        <f t="shared" si="105"/>
        <v>0</v>
      </c>
      <c r="Y379" s="2">
        <f t="shared" si="105"/>
        <v>1.1087201002466859E-5</v>
      </c>
    </row>
    <row r="380" spans="1:25" x14ac:dyDescent="0.2">
      <c r="A380" s="16">
        <f>'Portfolio Selection'!A103</f>
        <v>40752</v>
      </c>
      <c r="B380" s="2">
        <f t="shared" ref="B380:Y380" si="106">IF($B103&lt;&gt;0,B103/$B103)</f>
        <v>1</v>
      </c>
      <c r="C380" s="2">
        <f t="shared" si="106"/>
        <v>1.2093272648027748E-2</v>
      </c>
      <c r="D380" s="2">
        <f t="shared" si="106"/>
        <v>4.0418395498650328E-5</v>
      </c>
      <c r="E380" s="2">
        <f t="shared" si="106"/>
        <v>4.4485377731195447E-3</v>
      </c>
      <c r="F380" s="2">
        <f t="shared" si="106"/>
        <v>1.3107677688142182E-3</v>
      </c>
      <c r="G380" s="2">
        <f t="shared" si="106"/>
        <v>1.0660006867427377E-3</v>
      </c>
      <c r="H380" s="2">
        <f t="shared" si="106"/>
        <v>1.897352688102323E-4</v>
      </c>
      <c r="I380" s="2">
        <f t="shared" si="106"/>
        <v>1.6854080495913457E-4</v>
      </c>
      <c r="J380" s="2">
        <f t="shared" si="106"/>
        <v>5.0043903621024627E-4</v>
      </c>
      <c r="K380" s="2">
        <f t="shared" si="106"/>
        <v>0</v>
      </c>
      <c r="L380" s="2">
        <f t="shared" si="106"/>
        <v>0</v>
      </c>
      <c r="M380" s="2">
        <f t="shared" si="106"/>
        <v>6.7500948574138024E-4</v>
      </c>
      <c r="N380" s="2">
        <f t="shared" si="106"/>
        <v>0</v>
      </c>
      <c r="O380" s="2">
        <f t="shared" si="106"/>
        <v>0</v>
      </c>
      <c r="P380" s="2">
        <f t="shared" si="106"/>
        <v>5.470756464009967E-3</v>
      </c>
      <c r="Q380" s="2">
        <f t="shared" si="106"/>
        <v>0</v>
      </c>
      <c r="R380" s="2">
        <f t="shared" si="106"/>
        <v>0</v>
      </c>
      <c r="S380" s="2">
        <f t="shared" si="106"/>
        <v>0</v>
      </c>
      <c r="T380" s="2">
        <f t="shared" si="106"/>
        <v>1.3353217447778954E-4</v>
      </c>
      <c r="U380" s="2">
        <f t="shared" si="106"/>
        <v>0</v>
      </c>
      <c r="V380" s="2">
        <f t="shared" si="106"/>
        <v>4.5737197151787846E-7</v>
      </c>
      <c r="W380" s="2">
        <f t="shared" si="106"/>
        <v>1.8744994204305024E-4</v>
      </c>
      <c r="X380" s="2">
        <f t="shared" si="106"/>
        <v>0</v>
      </c>
      <c r="Y380" s="2">
        <f t="shared" si="106"/>
        <v>3.1888280472307954E-7</v>
      </c>
    </row>
    <row r="381" spans="1:25" x14ac:dyDescent="0.2">
      <c r="A381" s="16">
        <f>'Portfolio Selection'!A104</f>
        <v>40751</v>
      </c>
      <c r="B381" s="2">
        <f t="shared" ref="B381:Y381" si="107">IF($B104&lt;&gt;0,B104/$B104)</f>
        <v>1</v>
      </c>
      <c r="C381" s="2">
        <f t="shared" si="107"/>
        <v>1.0627234376434466E-2</v>
      </c>
      <c r="D381" s="2">
        <f t="shared" si="107"/>
        <v>4.2377127687777802E-6</v>
      </c>
      <c r="E381" s="2">
        <f t="shared" si="107"/>
        <v>3.5126542397491312E-3</v>
      </c>
      <c r="F381" s="2">
        <f t="shared" si="107"/>
        <v>5.168760865213025E-3</v>
      </c>
      <c r="G381" s="2">
        <f t="shared" si="107"/>
        <v>1.0155028867751405E-3</v>
      </c>
      <c r="H381" s="2">
        <f t="shared" si="107"/>
        <v>2.9844798459578976E-5</v>
      </c>
      <c r="I381" s="2">
        <f t="shared" si="107"/>
        <v>1.1411312943764806E-4</v>
      </c>
      <c r="J381" s="2">
        <f t="shared" si="107"/>
        <v>2.9546350474983187E-4</v>
      </c>
      <c r="K381" s="2">
        <f t="shared" si="107"/>
        <v>0</v>
      </c>
      <c r="L381" s="2">
        <f t="shared" si="107"/>
        <v>0</v>
      </c>
      <c r="M381" s="2">
        <f t="shared" si="107"/>
        <v>8.8884838765538677E-4</v>
      </c>
      <c r="N381" s="2">
        <f t="shared" si="107"/>
        <v>3.6161815626903721E-6</v>
      </c>
      <c r="O381" s="2">
        <f t="shared" si="107"/>
        <v>0</v>
      </c>
      <c r="P381" s="2">
        <f t="shared" si="107"/>
        <v>2.8401998518902435E-3</v>
      </c>
      <c r="Q381" s="2">
        <f t="shared" si="107"/>
        <v>0</v>
      </c>
      <c r="R381" s="2">
        <f t="shared" si="107"/>
        <v>0</v>
      </c>
      <c r="S381" s="2">
        <f t="shared" si="107"/>
        <v>0</v>
      </c>
      <c r="T381" s="2">
        <f t="shared" si="107"/>
        <v>8.1787856437411151E-5</v>
      </c>
      <c r="U381" s="2">
        <f t="shared" si="107"/>
        <v>0</v>
      </c>
      <c r="V381" s="2">
        <f t="shared" si="107"/>
        <v>4.0230019884930392E-8</v>
      </c>
      <c r="W381" s="2">
        <f t="shared" si="107"/>
        <v>1.9726586840362715E-4</v>
      </c>
      <c r="X381" s="2">
        <f t="shared" si="107"/>
        <v>0</v>
      </c>
      <c r="Y381" s="2">
        <f t="shared" si="107"/>
        <v>3.402600839143972E-5</v>
      </c>
    </row>
    <row r="382" spans="1:25" x14ac:dyDescent="0.2">
      <c r="A382" s="16">
        <f>'Portfolio Selection'!A105</f>
        <v>40750</v>
      </c>
      <c r="B382" s="2">
        <f t="shared" ref="B382:Y382" si="108">IF($B105&lt;&gt;0,B105/$B105)</f>
        <v>1</v>
      </c>
      <c r="C382" s="2">
        <f t="shared" si="108"/>
        <v>2.9175716251287642E-3</v>
      </c>
      <c r="D382" s="2">
        <f t="shared" si="108"/>
        <v>0</v>
      </c>
      <c r="E382" s="2">
        <f t="shared" si="108"/>
        <v>2.388061767148167E-3</v>
      </c>
      <c r="F382" s="2">
        <f t="shared" si="108"/>
        <v>2.8680310049096704E-5</v>
      </c>
      <c r="G382" s="2">
        <f t="shared" si="108"/>
        <v>3.116445776229682E-4</v>
      </c>
      <c r="H382" s="2">
        <f t="shared" si="108"/>
        <v>2.7640015632631877E-5</v>
      </c>
      <c r="I382" s="2">
        <f t="shared" si="108"/>
        <v>1.1164682482635959E-3</v>
      </c>
      <c r="J382" s="2">
        <f t="shared" si="108"/>
        <v>5.3378092590171671E-5</v>
      </c>
      <c r="K382" s="2">
        <f t="shared" si="108"/>
        <v>0</v>
      </c>
      <c r="L382" s="2">
        <f t="shared" si="108"/>
        <v>4.8142397542637881E-9</v>
      </c>
      <c r="M382" s="2">
        <f t="shared" si="108"/>
        <v>2.1296354702870062E-4</v>
      </c>
      <c r="N382" s="2">
        <f t="shared" si="108"/>
        <v>1.2592376678978673E-6</v>
      </c>
      <c r="O382" s="2">
        <f t="shared" si="108"/>
        <v>9.7331368944898318E-6</v>
      </c>
      <c r="P382" s="2">
        <f t="shared" si="108"/>
        <v>4.1224293152806431E-3</v>
      </c>
      <c r="Q382" s="2">
        <f t="shared" si="108"/>
        <v>6.0701283858108634E-8</v>
      </c>
      <c r="R382" s="2">
        <f t="shared" si="108"/>
        <v>0</v>
      </c>
      <c r="S382" s="2">
        <f t="shared" si="108"/>
        <v>1.4015717128065358E-6</v>
      </c>
      <c r="T382" s="2">
        <f t="shared" si="108"/>
        <v>1.2159095101094932E-5</v>
      </c>
      <c r="U382" s="2">
        <f t="shared" si="108"/>
        <v>0</v>
      </c>
      <c r="V382" s="2">
        <f t="shared" si="108"/>
        <v>2.6227140922141419E-8</v>
      </c>
      <c r="W382" s="2">
        <f t="shared" si="108"/>
        <v>2.1767647843335296E-5</v>
      </c>
      <c r="X382" s="2">
        <f t="shared" si="108"/>
        <v>0</v>
      </c>
      <c r="Y382" s="2">
        <f t="shared" si="108"/>
        <v>4.2909528244525071E-6</v>
      </c>
    </row>
    <row r="383" spans="1:25" x14ac:dyDescent="0.2">
      <c r="A383" s="16">
        <f>'Portfolio Selection'!A106</f>
        <v>40749</v>
      </c>
      <c r="B383" s="2">
        <f t="shared" ref="B383:Y383" si="109">IF($B106&lt;&gt;0,B106/$B106)</f>
        <v>1</v>
      </c>
      <c r="C383" s="2">
        <f t="shared" si="109"/>
        <v>1.6507486446703389E-3</v>
      </c>
      <c r="D383" s="2">
        <f t="shared" si="109"/>
        <v>0</v>
      </c>
      <c r="E383" s="2">
        <f t="shared" si="109"/>
        <v>5.6712252353189848E-4</v>
      </c>
      <c r="F383" s="2">
        <f t="shared" si="109"/>
        <v>6.9513017884338409E-6</v>
      </c>
      <c r="G383" s="2">
        <f t="shared" si="109"/>
        <v>1.6773637046996908E-4</v>
      </c>
      <c r="H383" s="2">
        <f t="shared" si="109"/>
        <v>6.5551261969951289E-6</v>
      </c>
      <c r="I383" s="2">
        <f t="shared" si="109"/>
        <v>2.5207879976263167E-3</v>
      </c>
      <c r="J383" s="2">
        <f t="shared" si="109"/>
        <v>2.1991650368510545E-5</v>
      </c>
      <c r="K383" s="2">
        <f t="shared" si="109"/>
        <v>0</v>
      </c>
      <c r="L383" s="2">
        <f t="shared" si="109"/>
        <v>1.4947729370233608E-6</v>
      </c>
      <c r="M383" s="2">
        <f t="shared" si="109"/>
        <v>1.2943761424581964E-4</v>
      </c>
      <c r="N383" s="2">
        <f t="shared" si="109"/>
        <v>1.9282165800084547E-6</v>
      </c>
      <c r="O383" s="2">
        <f t="shared" si="109"/>
        <v>0</v>
      </c>
      <c r="P383" s="2">
        <f t="shared" si="109"/>
        <v>1.5671863815280482E-3</v>
      </c>
      <c r="Q383" s="2">
        <f t="shared" si="109"/>
        <v>7.3304637041665961E-7</v>
      </c>
      <c r="R383" s="2">
        <f t="shared" si="109"/>
        <v>0</v>
      </c>
      <c r="S383" s="2">
        <f t="shared" si="109"/>
        <v>3.3512080090533495E-6</v>
      </c>
      <c r="T383" s="2">
        <f t="shared" si="109"/>
        <v>3.3765664876055619E-5</v>
      </c>
      <c r="U383" s="2">
        <f t="shared" si="109"/>
        <v>0</v>
      </c>
      <c r="V383" s="2">
        <f t="shared" si="109"/>
        <v>8.6526693590295358E-8</v>
      </c>
      <c r="W383" s="2">
        <f t="shared" si="109"/>
        <v>4.0555255727779502E-5</v>
      </c>
      <c r="X383" s="2">
        <f t="shared" si="109"/>
        <v>0</v>
      </c>
      <c r="Y383" s="2">
        <f t="shared" si="109"/>
        <v>4.1537673973543479E-6</v>
      </c>
    </row>
    <row r="384" spans="1:25" x14ac:dyDescent="0.2">
      <c r="A384" s="16">
        <f>'Portfolio Selection'!A107</f>
        <v>40746</v>
      </c>
      <c r="B384" s="2">
        <f t="shared" ref="B384:Y384" si="110">IF($B107&lt;&gt;0,B107/$B107)</f>
        <v>1</v>
      </c>
      <c r="C384" s="2">
        <f t="shared" si="110"/>
        <v>1.024689346611346E-3</v>
      </c>
      <c r="D384" s="2">
        <f t="shared" si="110"/>
        <v>1.1223042443836074E-6</v>
      </c>
      <c r="E384" s="2">
        <f t="shared" si="110"/>
        <v>7.1110049307115779E-5</v>
      </c>
      <c r="F384" s="2">
        <f t="shared" si="110"/>
        <v>6.2756696197020073E-6</v>
      </c>
      <c r="G384" s="2">
        <f t="shared" si="110"/>
        <v>1.0818870852029573E-4</v>
      </c>
      <c r="H384" s="2">
        <f t="shared" si="110"/>
        <v>1.5570195592967516E-6</v>
      </c>
      <c r="I384" s="2">
        <f t="shared" si="110"/>
        <v>4.4733058287532946E-3</v>
      </c>
      <c r="J384" s="2">
        <f t="shared" si="110"/>
        <v>8.7401645020713676E-6</v>
      </c>
      <c r="K384" s="2">
        <f t="shared" si="110"/>
        <v>0</v>
      </c>
      <c r="L384" s="2">
        <f t="shared" si="110"/>
        <v>6.1407089827191681E-7</v>
      </c>
      <c r="M384" s="2">
        <f t="shared" si="110"/>
        <v>3.2966763763883846E-5</v>
      </c>
      <c r="N384" s="2">
        <f t="shared" si="110"/>
        <v>2.9833403964627539E-6</v>
      </c>
      <c r="O384" s="2">
        <f t="shared" si="110"/>
        <v>0</v>
      </c>
      <c r="P384" s="2">
        <f t="shared" si="110"/>
        <v>1.5768942888903295E-3</v>
      </c>
      <c r="Q384" s="2">
        <f t="shared" si="110"/>
        <v>0</v>
      </c>
      <c r="R384" s="2">
        <f t="shared" si="110"/>
        <v>0</v>
      </c>
      <c r="S384" s="2">
        <f t="shared" si="110"/>
        <v>8.9599656573764712E-7</v>
      </c>
      <c r="T384" s="2">
        <f t="shared" si="110"/>
        <v>1.6064151524324704E-5</v>
      </c>
      <c r="U384" s="2">
        <f t="shared" si="110"/>
        <v>0</v>
      </c>
      <c r="V384" s="2">
        <f t="shared" si="110"/>
        <v>6.5377773831055208E-8</v>
      </c>
      <c r="W384" s="2">
        <f t="shared" si="110"/>
        <v>8.2399861750301267E-6</v>
      </c>
      <c r="X384" s="2">
        <f t="shared" si="110"/>
        <v>0</v>
      </c>
      <c r="Y384" s="2">
        <f t="shared" si="110"/>
        <v>7.2935569502094186E-6</v>
      </c>
    </row>
    <row r="385" spans="1:25" x14ac:dyDescent="0.2">
      <c r="A385" s="16">
        <f>'Portfolio Selection'!A108</f>
        <v>40745</v>
      </c>
      <c r="B385" s="2">
        <f t="shared" ref="B385:Y385" si="111">IF($B108&lt;&gt;0,B108/$B108)</f>
        <v>1</v>
      </c>
      <c r="C385" s="2">
        <f t="shared" si="111"/>
        <v>1.3890058031530374E-3</v>
      </c>
      <c r="D385" s="2">
        <f t="shared" si="111"/>
        <v>6.1883170222066174E-7</v>
      </c>
      <c r="E385" s="2">
        <f t="shared" si="111"/>
        <v>0</v>
      </c>
      <c r="F385" s="2">
        <f t="shared" si="111"/>
        <v>4.5675673259144077E-6</v>
      </c>
      <c r="G385" s="2">
        <f t="shared" si="111"/>
        <v>1.1974197605152646E-3</v>
      </c>
      <c r="H385" s="2">
        <f t="shared" si="111"/>
        <v>5.8425322193382905E-5</v>
      </c>
      <c r="I385" s="2">
        <f t="shared" si="111"/>
        <v>3.4587675103866833E-4</v>
      </c>
      <c r="J385" s="2">
        <f t="shared" si="111"/>
        <v>1.8156499762260825E-5</v>
      </c>
      <c r="K385" s="2">
        <f t="shared" si="111"/>
        <v>0</v>
      </c>
      <c r="L385" s="2">
        <f t="shared" si="111"/>
        <v>7.8314476118883617E-7</v>
      </c>
      <c r="M385" s="2">
        <f t="shared" si="111"/>
        <v>9.6769760807894747E-5</v>
      </c>
      <c r="N385" s="2">
        <f t="shared" si="111"/>
        <v>3.2616421966350005E-5</v>
      </c>
      <c r="O385" s="2">
        <f t="shared" si="111"/>
        <v>0</v>
      </c>
      <c r="P385" s="2">
        <f t="shared" si="111"/>
        <v>8.0130844148772612E-3</v>
      </c>
      <c r="Q385" s="2">
        <f t="shared" si="111"/>
        <v>8.2529544373912841E-7</v>
      </c>
      <c r="R385" s="2">
        <f t="shared" si="111"/>
        <v>0</v>
      </c>
      <c r="S385" s="2">
        <f t="shared" si="111"/>
        <v>4.5850990257362111E-6</v>
      </c>
      <c r="T385" s="2">
        <f t="shared" si="111"/>
        <v>5.1151718349228726E-5</v>
      </c>
      <c r="U385" s="2">
        <f t="shared" si="111"/>
        <v>0</v>
      </c>
      <c r="V385" s="2">
        <f t="shared" si="111"/>
        <v>2.2778154247199945E-7</v>
      </c>
      <c r="W385" s="2">
        <f t="shared" si="111"/>
        <v>1.1909623132500487E-4</v>
      </c>
      <c r="X385" s="2">
        <f t="shared" si="111"/>
        <v>0</v>
      </c>
      <c r="Y385" s="2">
        <f t="shared" si="111"/>
        <v>1.7150292096956282E-5</v>
      </c>
    </row>
    <row r="386" spans="1:25" x14ac:dyDescent="0.2">
      <c r="A386" s="16">
        <f>'Portfolio Selection'!A109</f>
        <v>40744</v>
      </c>
      <c r="B386" s="2">
        <f t="shared" ref="B386:Y386" si="112">IF($B109&lt;&gt;0,B109/$B109)</f>
        <v>1</v>
      </c>
      <c r="C386" s="2">
        <f t="shared" si="112"/>
        <v>4.5038919871723659E-3</v>
      </c>
      <c r="D386" s="2">
        <f t="shared" si="112"/>
        <v>1.5680523770376458E-5</v>
      </c>
      <c r="E386" s="2">
        <f t="shared" si="112"/>
        <v>0</v>
      </c>
      <c r="F386" s="2">
        <f t="shared" si="112"/>
        <v>6.5842597324366833E-5</v>
      </c>
      <c r="G386" s="2">
        <f t="shared" si="112"/>
        <v>1.4205197709985854E-3</v>
      </c>
      <c r="H386" s="2">
        <f t="shared" si="112"/>
        <v>1.2987609334844208E-4</v>
      </c>
      <c r="I386" s="2">
        <f t="shared" si="112"/>
        <v>1.5044770813429022E-3</v>
      </c>
      <c r="J386" s="2">
        <f t="shared" si="112"/>
        <v>4.353693129216937E-5</v>
      </c>
      <c r="K386" s="2">
        <f t="shared" si="112"/>
        <v>3.7525026971113137E-6</v>
      </c>
      <c r="L386" s="2">
        <f t="shared" si="112"/>
        <v>7.9000056781290811E-7</v>
      </c>
      <c r="M386" s="2">
        <f t="shared" si="112"/>
        <v>3.1487842631886892E-4</v>
      </c>
      <c r="N386" s="2">
        <f t="shared" si="112"/>
        <v>1.1211530058287229E-3</v>
      </c>
      <c r="O386" s="2">
        <f t="shared" si="112"/>
        <v>0</v>
      </c>
      <c r="P386" s="2">
        <f t="shared" si="112"/>
        <v>1.9605898341739432E-2</v>
      </c>
      <c r="Q386" s="2">
        <f t="shared" si="112"/>
        <v>1.7182512349930751E-7</v>
      </c>
      <c r="R386" s="2">
        <f t="shared" si="112"/>
        <v>0</v>
      </c>
      <c r="S386" s="2">
        <f t="shared" si="112"/>
        <v>1.4340485307223815E-5</v>
      </c>
      <c r="T386" s="2">
        <f t="shared" si="112"/>
        <v>2.0877542505733676E-4</v>
      </c>
      <c r="U386" s="2">
        <f t="shared" si="112"/>
        <v>0</v>
      </c>
      <c r="V386" s="2">
        <f t="shared" si="112"/>
        <v>5.2436287688581779E-8</v>
      </c>
      <c r="W386" s="2">
        <f t="shared" si="112"/>
        <v>1.3437909658497566E-3</v>
      </c>
      <c r="X386" s="2">
        <f t="shared" si="112"/>
        <v>0</v>
      </c>
      <c r="Y386" s="2">
        <f t="shared" si="112"/>
        <v>3.7209026743987974E-5</v>
      </c>
    </row>
    <row r="387" spans="1:25" x14ac:dyDescent="0.2">
      <c r="A387" s="16">
        <f>'Portfolio Selection'!A110</f>
        <v>40743</v>
      </c>
      <c r="B387" s="2">
        <f t="shared" ref="B387:Y387" si="113">IF($B110&lt;&gt;0,B110/$B110)</f>
        <v>1</v>
      </c>
      <c r="C387" s="2">
        <f t="shared" si="113"/>
        <v>5.8027478841114997E-3</v>
      </c>
      <c r="D387" s="2">
        <f t="shared" si="113"/>
        <v>1.5836332328272022E-6</v>
      </c>
      <c r="E387" s="2">
        <f t="shared" si="113"/>
        <v>5.2899731531343445E-4</v>
      </c>
      <c r="F387" s="2">
        <f t="shared" si="113"/>
        <v>2.3898083477993107E-5</v>
      </c>
      <c r="G387" s="2">
        <f t="shared" si="113"/>
        <v>9.1692867987661964E-4</v>
      </c>
      <c r="H387" s="2">
        <f t="shared" si="113"/>
        <v>2.1936595019942024E-5</v>
      </c>
      <c r="I387" s="2">
        <f t="shared" si="113"/>
        <v>9.5816528012271926E-4</v>
      </c>
      <c r="J387" s="2">
        <f t="shared" si="113"/>
        <v>7.7908961274978251E-5</v>
      </c>
      <c r="K387" s="2">
        <f t="shared" si="113"/>
        <v>0</v>
      </c>
      <c r="L387" s="2">
        <f t="shared" si="113"/>
        <v>4.7861661861691685E-7</v>
      </c>
      <c r="M387" s="2">
        <f t="shared" si="113"/>
        <v>6.5042990856105072E-4</v>
      </c>
      <c r="N387" s="2">
        <f t="shared" si="113"/>
        <v>1.2436726883018843E-4</v>
      </c>
      <c r="O387" s="2">
        <f t="shared" si="113"/>
        <v>2.1436986444368226E-6</v>
      </c>
      <c r="P387" s="2">
        <f t="shared" si="113"/>
        <v>3.6984595396655287E-3</v>
      </c>
      <c r="Q387" s="2">
        <f t="shared" si="113"/>
        <v>0</v>
      </c>
      <c r="R387" s="2">
        <f t="shared" si="113"/>
        <v>0</v>
      </c>
      <c r="S387" s="2">
        <f t="shared" si="113"/>
        <v>4.4502948748590516E-7</v>
      </c>
      <c r="T387" s="2">
        <f t="shared" si="113"/>
        <v>9.2582926962633783E-5</v>
      </c>
      <c r="U387" s="2">
        <f t="shared" si="113"/>
        <v>0</v>
      </c>
      <c r="V387" s="2">
        <f t="shared" si="113"/>
        <v>6.0859881609393217E-7</v>
      </c>
      <c r="W387" s="2">
        <f t="shared" si="113"/>
        <v>2.1357653640636775E-4</v>
      </c>
      <c r="X387" s="2">
        <f t="shared" si="113"/>
        <v>0</v>
      </c>
      <c r="Y387" s="2">
        <f t="shared" si="113"/>
        <v>2.585789257948764E-5</v>
      </c>
    </row>
    <row r="388" spans="1:25" x14ac:dyDescent="0.2">
      <c r="A388" s="16">
        <f>'Portfolio Selection'!A111</f>
        <v>40742</v>
      </c>
      <c r="B388" s="2">
        <f t="shared" ref="B388:Y388" si="114">IF($B111&lt;&gt;0,B111/$B111)</f>
        <v>1</v>
      </c>
      <c r="C388" s="2">
        <f t="shared" si="114"/>
        <v>6.0370085738513076E-4</v>
      </c>
      <c r="D388" s="2">
        <f t="shared" si="114"/>
        <v>1.8245005612163725E-7</v>
      </c>
      <c r="E388" s="2">
        <f t="shared" si="114"/>
        <v>0</v>
      </c>
      <c r="F388" s="2">
        <f t="shared" si="114"/>
        <v>1.0107645181400814E-4</v>
      </c>
      <c r="G388" s="2">
        <f t="shared" si="114"/>
        <v>8.0783609186387589E-5</v>
      </c>
      <c r="H388" s="2">
        <f t="shared" si="114"/>
        <v>3.7269637166951638E-5</v>
      </c>
      <c r="I388" s="2">
        <f t="shared" si="114"/>
        <v>9.5067470206609261E-5</v>
      </c>
      <c r="J388" s="2">
        <f t="shared" si="114"/>
        <v>1.0827515433354992E-4</v>
      </c>
      <c r="K388" s="2">
        <f t="shared" si="114"/>
        <v>0</v>
      </c>
      <c r="L388" s="2">
        <f t="shared" si="114"/>
        <v>1.8512452481578977E-6</v>
      </c>
      <c r="M388" s="2">
        <f t="shared" si="114"/>
        <v>3.8406835910328266E-5</v>
      </c>
      <c r="N388" s="2">
        <f t="shared" si="114"/>
        <v>3.0774708261480985E-9</v>
      </c>
      <c r="O388" s="2">
        <f t="shared" si="114"/>
        <v>0</v>
      </c>
      <c r="P388" s="2">
        <f t="shared" si="114"/>
        <v>2.451927985939956E-3</v>
      </c>
      <c r="Q388" s="2">
        <f t="shared" si="114"/>
        <v>4.3773358846211284E-7</v>
      </c>
      <c r="R388" s="2">
        <f t="shared" si="114"/>
        <v>0</v>
      </c>
      <c r="S388" s="2">
        <f t="shared" si="114"/>
        <v>0</v>
      </c>
      <c r="T388" s="2">
        <f t="shared" si="114"/>
        <v>1.9059949196173706E-5</v>
      </c>
      <c r="U388" s="2">
        <f t="shared" si="114"/>
        <v>1.3356223385482746E-7</v>
      </c>
      <c r="V388" s="2">
        <f t="shared" si="114"/>
        <v>3.9204047400530442E-7</v>
      </c>
      <c r="W388" s="2">
        <f t="shared" si="114"/>
        <v>2.1025647049818351E-5</v>
      </c>
      <c r="X388" s="2">
        <f t="shared" si="114"/>
        <v>0</v>
      </c>
      <c r="Y388" s="2">
        <f t="shared" si="114"/>
        <v>4.2703571368550279E-5</v>
      </c>
    </row>
    <row r="389" spans="1:25" x14ac:dyDescent="0.2">
      <c r="A389" s="16">
        <f>'Portfolio Selection'!A112</f>
        <v>40739</v>
      </c>
      <c r="B389" s="2">
        <f t="shared" ref="B389:Y389" si="115">IF($B112&lt;&gt;0,B112/$B112)</f>
        <v>1</v>
      </c>
      <c r="C389" s="2">
        <f t="shared" si="115"/>
        <v>9.5042143994583477E-4</v>
      </c>
      <c r="D389" s="2">
        <f t="shared" si="115"/>
        <v>1.6639030811376661E-6</v>
      </c>
      <c r="E389" s="2">
        <f t="shared" si="115"/>
        <v>0</v>
      </c>
      <c r="F389" s="2">
        <f t="shared" si="115"/>
        <v>8.9367412807370142E-5</v>
      </c>
      <c r="G389" s="2">
        <f t="shared" si="115"/>
        <v>1.3755466229751738E-4</v>
      </c>
      <c r="H389" s="2">
        <f t="shared" si="115"/>
        <v>3.7119418118713116E-5</v>
      </c>
      <c r="I389" s="2">
        <f t="shared" si="115"/>
        <v>1.8247593708556488E-4</v>
      </c>
      <c r="J389" s="2">
        <f t="shared" si="115"/>
        <v>6.7046358394041828E-5</v>
      </c>
      <c r="K389" s="2">
        <f t="shared" si="115"/>
        <v>0</v>
      </c>
      <c r="L389" s="2">
        <f t="shared" si="115"/>
        <v>0</v>
      </c>
      <c r="M389" s="2">
        <f t="shared" si="115"/>
        <v>4.7126665341022073E-5</v>
      </c>
      <c r="N389" s="2">
        <f t="shared" si="115"/>
        <v>3.8522437630339073E-6</v>
      </c>
      <c r="O389" s="2">
        <f t="shared" si="115"/>
        <v>1.2725777268701038E-6</v>
      </c>
      <c r="P389" s="2">
        <f t="shared" si="115"/>
        <v>2.7022042812842539E-3</v>
      </c>
      <c r="Q389" s="2">
        <f t="shared" si="115"/>
        <v>5.9571838707397918E-9</v>
      </c>
      <c r="R389" s="2">
        <f t="shared" si="115"/>
        <v>0</v>
      </c>
      <c r="S389" s="2">
        <f t="shared" si="115"/>
        <v>6.7788644046349351E-7</v>
      </c>
      <c r="T389" s="2">
        <f t="shared" si="115"/>
        <v>6.0381194033284635E-5</v>
      </c>
      <c r="U389" s="2">
        <f t="shared" si="115"/>
        <v>0</v>
      </c>
      <c r="V389" s="2">
        <f t="shared" si="115"/>
        <v>0</v>
      </c>
      <c r="W389" s="2">
        <f t="shared" si="115"/>
        <v>2.0724755098116873E-5</v>
      </c>
      <c r="X389" s="2">
        <f t="shared" si="115"/>
        <v>0</v>
      </c>
      <c r="Y389" s="2">
        <f t="shared" si="115"/>
        <v>7.2030569802583035E-6</v>
      </c>
    </row>
    <row r="390" spans="1:25" x14ac:dyDescent="0.2">
      <c r="A390" s="16">
        <f>'Portfolio Selection'!A113</f>
        <v>40738</v>
      </c>
      <c r="B390" s="2">
        <f t="shared" ref="B390:Y390" si="116">IF($B113&lt;&gt;0,B113/$B113)</f>
        <v>1</v>
      </c>
      <c r="C390" s="2">
        <f t="shared" si="116"/>
        <v>1.1784213498546056E-3</v>
      </c>
      <c r="D390" s="2">
        <f t="shared" si="116"/>
        <v>4.9341037817817097E-6</v>
      </c>
      <c r="E390" s="2">
        <f t="shared" si="116"/>
        <v>6.1963163771212173E-7</v>
      </c>
      <c r="F390" s="2">
        <f t="shared" si="116"/>
        <v>5.4950507299962289E-6</v>
      </c>
      <c r="G390" s="2">
        <f t="shared" si="116"/>
        <v>3.3807298862029779E-5</v>
      </c>
      <c r="H390" s="2">
        <f t="shared" si="116"/>
        <v>8.9502347669528693E-6</v>
      </c>
      <c r="I390" s="2">
        <f t="shared" si="116"/>
        <v>5.8953360464325329E-5</v>
      </c>
      <c r="J390" s="2">
        <f t="shared" si="116"/>
        <v>2.8585213900054243E-5</v>
      </c>
      <c r="K390" s="2">
        <f t="shared" si="116"/>
        <v>1.9411846174039539E-7</v>
      </c>
      <c r="L390" s="2">
        <f t="shared" si="116"/>
        <v>1.3618782132572241E-6</v>
      </c>
      <c r="M390" s="2">
        <f t="shared" si="116"/>
        <v>3.7702290222791077E-5</v>
      </c>
      <c r="N390" s="2">
        <f t="shared" si="116"/>
        <v>5.9307599609588788E-7</v>
      </c>
      <c r="O390" s="2">
        <f t="shared" si="116"/>
        <v>0</v>
      </c>
      <c r="P390" s="2">
        <f t="shared" si="116"/>
        <v>9.9374882819133273E-3</v>
      </c>
      <c r="Q390" s="2">
        <f t="shared" si="116"/>
        <v>1.1527935164578032E-5</v>
      </c>
      <c r="R390" s="2">
        <f t="shared" si="116"/>
        <v>0</v>
      </c>
      <c r="S390" s="2">
        <f t="shared" si="116"/>
        <v>2.845715669492707E-7</v>
      </c>
      <c r="T390" s="2">
        <f t="shared" si="116"/>
        <v>2.462330887936858E-5</v>
      </c>
      <c r="U390" s="2">
        <f t="shared" si="116"/>
        <v>0</v>
      </c>
      <c r="V390" s="2">
        <f t="shared" si="116"/>
        <v>6.8944937014804665E-5</v>
      </c>
      <c r="W390" s="2">
        <f t="shared" si="116"/>
        <v>9.1304033206590586E-6</v>
      </c>
      <c r="X390" s="2">
        <f t="shared" si="116"/>
        <v>0</v>
      </c>
      <c r="Y390" s="2">
        <f t="shared" si="116"/>
        <v>1.4761330416925016E-6</v>
      </c>
    </row>
    <row r="391" spans="1:25" x14ac:dyDescent="0.2">
      <c r="A391" s="16">
        <f>'Portfolio Selection'!A114</f>
        <v>40737</v>
      </c>
      <c r="B391" s="2">
        <f t="shared" ref="B391:Y391" si="117">IF($B114&lt;&gt;0,B114/$B114)</f>
        <v>1</v>
      </c>
      <c r="C391" s="2">
        <f t="shared" si="117"/>
        <v>2.1615911349384168E-3</v>
      </c>
      <c r="D391" s="2">
        <f t="shared" si="117"/>
        <v>1.6854789424159593E-6</v>
      </c>
      <c r="E391" s="2">
        <f t="shared" si="117"/>
        <v>9.711466377556745E-7</v>
      </c>
      <c r="F391" s="2">
        <f t="shared" si="117"/>
        <v>1.194186648893561E-5</v>
      </c>
      <c r="G391" s="2">
        <f t="shared" si="117"/>
        <v>1.361871301679374E-4</v>
      </c>
      <c r="H391" s="2">
        <f t="shared" si="117"/>
        <v>1.0643767149802193E-5</v>
      </c>
      <c r="I391" s="2">
        <f t="shared" si="117"/>
        <v>1.4120126816385194E-4</v>
      </c>
      <c r="J391" s="2">
        <f t="shared" si="117"/>
        <v>2.9742121117541338E-5</v>
      </c>
      <c r="K391" s="2">
        <f t="shared" si="117"/>
        <v>8.9915230034338714E-7</v>
      </c>
      <c r="L391" s="2">
        <f t="shared" si="117"/>
        <v>1.3380242564633736E-7</v>
      </c>
      <c r="M391" s="2">
        <f t="shared" si="117"/>
        <v>5.4388096300868791E-5</v>
      </c>
      <c r="N391" s="2">
        <f t="shared" si="117"/>
        <v>7.5965248108888309E-7</v>
      </c>
      <c r="O391" s="2">
        <f t="shared" si="117"/>
        <v>0</v>
      </c>
      <c r="P391" s="2">
        <f t="shared" si="117"/>
        <v>7.0666769167957123E-3</v>
      </c>
      <c r="Q391" s="2">
        <f t="shared" si="117"/>
        <v>3.1292502772127285E-7</v>
      </c>
      <c r="R391" s="2">
        <f t="shared" si="117"/>
        <v>0</v>
      </c>
      <c r="S391" s="2">
        <f t="shared" si="117"/>
        <v>1.7271303426574806E-6</v>
      </c>
      <c r="T391" s="2">
        <f t="shared" si="117"/>
        <v>4.0289636845023744E-5</v>
      </c>
      <c r="U391" s="2">
        <f t="shared" si="117"/>
        <v>0</v>
      </c>
      <c r="V391" s="2">
        <f t="shared" si="117"/>
        <v>5.4905415324283039E-5</v>
      </c>
      <c r="W391" s="2">
        <f t="shared" si="117"/>
        <v>4.4161922205301537E-5</v>
      </c>
      <c r="X391" s="2">
        <f t="shared" si="117"/>
        <v>0</v>
      </c>
      <c r="Y391" s="2">
        <f t="shared" si="117"/>
        <v>1.9530837937086341E-6</v>
      </c>
    </row>
    <row r="392" spans="1:25" x14ac:dyDescent="0.2">
      <c r="A392" s="16">
        <f>'Portfolio Selection'!A115</f>
        <v>40736</v>
      </c>
      <c r="B392" s="2">
        <f t="shared" ref="B392:Y392" si="118">IF($B115&lt;&gt;0,B115/$B115)</f>
        <v>1</v>
      </c>
      <c r="C392" s="2">
        <f t="shared" si="118"/>
        <v>1.8575690762811989E-3</v>
      </c>
      <c r="D392" s="2">
        <f t="shared" si="118"/>
        <v>2.4786035460141633E-7</v>
      </c>
      <c r="E392" s="2">
        <f t="shared" si="118"/>
        <v>7.2900104294534211E-6</v>
      </c>
      <c r="F392" s="2">
        <f t="shared" si="118"/>
        <v>4.0773939583236661E-6</v>
      </c>
      <c r="G392" s="2">
        <f t="shared" si="118"/>
        <v>8.2593540037448056E-5</v>
      </c>
      <c r="H392" s="2">
        <f t="shared" si="118"/>
        <v>4.1461934317516333E-7</v>
      </c>
      <c r="I392" s="2">
        <f t="shared" si="118"/>
        <v>2.1619437179847802E-5</v>
      </c>
      <c r="J392" s="2">
        <f t="shared" si="118"/>
        <v>2.0483562429808591E-5</v>
      </c>
      <c r="K392" s="2">
        <f t="shared" si="118"/>
        <v>5.6801331262824568E-9</v>
      </c>
      <c r="L392" s="2">
        <f t="shared" si="118"/>
        <v>1.0737577861715768E-7</v>
      </c>
      <c r="M392" s="2">
        <f t="shared" si="118"/>
        <v>3.589418885202128E-5</v>
      </c>
      <c r="N392" s="2">
        <f t="shared" si="118"/>
        <v>2.543606139010123E-7</v>
      </c>
      <c r="O392" s="2">
        <f t="shared" si="118"/>
        <v>0</v>
      </c>
      <c r="P392" s="2">
        <f t="shared" si="118"/>
        <v>1.810534460553626E-3</v>
      </c>
      <c r="Q392" s="2">
        <f t="shared" si="118"/>
        <v>1.3213143903384325E-8</v>
      </c>
      <c r="R392" s="2">
        <f t="shared" si="118"/>
        <v>0</v>
      </c>
      <c r="S392" s="2">
        <f t="shared" si="118"/>
        <v>5.6345705610983734E-8</v>
      </c>
      <c r="T392" s="2">
        <f t="shared" si="118"/>
        <v>5.2651796576292769E-5</v>
      </c>
      <c r="U392" s="2">
        <f t="shared" si="118"/>
        <v>1.6706273900830756E-7</v>
      </c>
      <c r="V392" s="2">
        <f t="shared" si="118"/>
        <v>6.0353692595010311E-5</v>
      </c>
      <c r="W392" s="2">
        <f t="shared" si="118"/>
        <v>1.2622410058250949E-5</v>
      </c>
      <c r="X392" s="2">
        <f t="shared" si="118"/>
        <v>0</v>
      </c>
      <c r="Y392" s="2">
        <f t="shared" si="118"/>
        <v>1.0578108883571474E-6</v>
      </c>
    </row>
    <row r="393" spans="1:25" x14ac:dyDescent="0.2">
      <c r="A393" s="16">
        <f>'Portfolio Selection'!A116</f>
        <v>40735</v>
      </c>
      <c r="B393" s="2">
        <f t="shared" ref="B393:Y393" si="119">IF($B116&lt;&gt;0,B116/$B116)</f>
        <v>1</v>
      </c>
      <c r="C393" s="2">
        <f t="shared" si="119"/>
        <v>6.7222285777105795E-4</v>
      </c>
      <c r="D393" s="2">
        <f t="shared" si="119"/>
        <v>0</v>
      </c>
      <c r="E393" s="2">
        <f t="shared" si="119"/>
        <v>6.2309054325086234E-5</v>
      </c>
      <c r="F393" s="2">
        <f t="shared" si="119"/>
        <v>1.0769654328741822E-5</v>
      </c>
      <c r="G393" s="2">
        <f t="shared" si="119"/>
        <v>3.1102456899868778E-5</v>
      </c>
      <c r="H393" s="2">
        <f t="shared" si="119"/>
        <v>1.1853393129118358E-6</v>
      </c>
      <c r="I393" s="2">
        <f t="shared" si="119"/>
        <v>4.5552251126826731E-5</v>
      </c>
      <c r="J393" s="2">
        <f t="shared" si="119"/>
        <v>2.1108522484333971E-5</v>
      </c>
      <c r="K393" s="2">
        <f t="shared" si="119"/>
        <v>1.6764084568324535E-8</v>
      </c>
      <c r="L393" s="2">
        <f t="shared" si="119"/>
        <v>0</v>
      </c>
      <c r="M393" s="2">
        <f t="shared" si="119"/>
        <v>2.8132504584274392E-5</v>
      </c>
      <c r="N393" s="2">
        <f t="shared" si="119"/>
        <v>0</v>
      </c>
      <c r="O393" s="2">
        <f t="shared" si="119"/>
        <v>0</v>
      </c>
      <c r="P393" s="2">
        <f t="shared" si="119"/>
        <v>7.8274304863601971E-4</v>
      </c>
      <c r="Q393" s="2">
        <f t="shared" si="119"/>
        <v>0</v>
      </c>
      <c r="R393" s="2">
        <f t="shared" si="119"/>
        <v>6.4008322897239134E-8</v>
      </c>
      <c r="S393" s="2">
        <f t="shared" si="119"/>
        <v>0</v>
      </c>
      <c r="T393" s="2">
        <f t="shared" si="119"/>
        <v>5.0101244741407242E-5</v>
      </c>
      <c r="U393" s="2">
        <f t="shared" si="119"/>
        <v>0</v>
      </c>
      <c r="V393" s="2">
        <f t="shared" si="119"/>
        <v>5.1234395257713445E-5</v>
      </c>
      <c r="W393" s="2">
        <f t="shared" si="119"/>
        <v>7.5477733822649072E-5</v>
      </c>
      <c r="X393" s="2">
        <f t="shared" si="119"/>
        <v>0</v>
      </c>
      <c r="Y393" s="2">
        <f t="shared" si="119"/>
        <v>2.5493261936982409E-6</v>
      </c>
    </row>
    <row r="394" spans="1:25" x14ac:dyDescent="0.2">
      <c r="A394" s="16">
        <f>'Portfolio Selection'!A117</f>
        <v>40732</v>
      </c>
      <c r="B394" s="2">
        <f t="shared" ref="B394:Y394" si="120">IF($B117&lt;&gt;0,B117/$B117)</f>
        <v>1</v>
      </c>
      <c r="C394" s="2">
        <f t="shared" si="120"/>
        <v>2.4349965812899073E-3</v>
      </c>
      <c r="D394" s="2">
        <f t="shared" si="120"/>
        <v>6.0096166518253741E-7</v>
      </c>
      <c r="E394" s="2">
        <f t="shared" si="120"/>
        <v>3.2006443140626078E-3</v>
      </c>
      <c r="F394" s="2">
        <f t="shared" si="120"/>
        <v>3.1184074546165763E-6</v>
      </c>
      <c r="G394" s="2">
        <f t="shared" si="120"/>
        <v>6.8357273352312272E-5</v>
      </c>
      <c r="H394" s="2">
        <f t="shared" si="120"/>
        <v>1.8086763236776144E-5</v>
      </c>
      <c r="I394" s="2">
        <f t="shared" si="120"/>
        <v>5.2025431034519882E-5</v>
      </c>
      <c r="J394" s="2">
        <f t="shared" si="120"/>
        <v>2.092326665749538E-5</v>
      </c>
      <c r="K394" s="2">
        <f t="shared" si="120"/>
        <v>0</v>
      </c>
      <c r="L394" s="2">
        <f t="shared" si="120"/>
        <v>0</v>
      </c>
      <c r="M394" s="2">
        <f t="shared" si="120"/>
        <v>8.7682489835350428E-5</v>
      </c>
      <c r="N394" s="2">
        <f t="shared" si="120"/>
        <v>6.3927352819639811E-7</v>
      </c>
      <c r="O394" s="2">
        <f t="shared" si="120"/>
        <v>0</v>
      </c>
      <c r="P394" s="2">
        <f t="shared" si="120"/>
        <v>1.395856718728697E-3</v>
      </c>
      <c r="Q394" s="2">
        <f t="shared" si="120"/>
        <v>0</v>
      </c>
      <c r="R394" s="2">
        <f t="shared" si="120"/>
        <v>0</v>
      </c>
      <c r="S394" s="2">
        <f t="shared" si="120"/>
        <v>0</v>
      </c>
      <c r="T394" s="2">
        <f t="shared" si="120"/>
        <v>2.6141609692050758E-5</v>
      </c>
      <c r="U394" s="2">
        <f t="shared" si="120"/>
        <v>3.1495915291627419E-7</v>
      </c>
      <c r="V394" s="2">
        <f t="shared" si="120"/>
        <v>1.0447555946523992E-5</v>
      </c>
      <c r="W394" s="2">
        <f t="shared" si="120"/>
        <v>5.1372614708234864E-5</v>
      </c>
      <c r="X394" s="2">
        <f t="shared" si="120"/>
        <v>0</v>
      </c>
      <c r="Y394" s="2">
        <f t="shared" si="120"/>
        <v>1.959399350650749E-6</v>
      </c>
    </row>
    <row r="395" spans="1:25" x14ac:dyDescent="0.2">
      <c r="A395" s="16">
        <f>'Portfolio Selection'!A118</f>
        <v>40731</v>
      </c>
      <c r="B395" s="2">
        <f t="shared" ref="B395:Y395" si="121">IF($B118&lt;&gt;0,B118/$B118)</f>
        <v>1</v>
      </c>
      <c r="C395" s="2">
        <f t="shared" si="121"/>
        <v>1.2919261660014781E-3</v>
      </c>
      <c r="D395" s="2">
        <f t="shared" si="121"/>
        <v>9.1952698702917817E-7</v>
      </c>
      <c r="E395" s="2">
        <f t="shared" si="121"/>
        <v>0</v>
      </c>
      <c r="F395" s="2">
        <f t="shared" si="121"/>
        <v>4.9654457299575624E-6</v>
      </c>
      <c r="G395" s="2">
        <f t="shared" si="121"/>
        <v>7.8545736210345915E-5</v>
      </c>
      <c r="H395" s="2">
        <f t="shared" si="121"/>
        <v>5.3228956573097499E-6</v>
      </c>
      <c r="I395" s="2">
        <f t="shared" si="121"/>
        <v>2.8453532260607107E-5</v>
      </c>
      <c r="J395" s="2">
        <f t="shared" si="121"/>
        <v>2.8583561147223625E-5</v>
      </c>
      <c r="K395" s="2">
        <f t="shared" si="121"/>
        <v>0</v>
      </c>
      <c r="L395" s="2">
        <f t="shared" si="121"/>
        <v>0</v>
      </c>
      <c r="M395" s="2">
        <f t="shared" si="121"/>
        <v>3.5980332438941316E-5</v>
      </c>
      <c r="N395" s="2">
        <f t="shared" si="121"/>
        <v>1.8964087760662127E-8</v>
      </c>
      <c r="O395" s="2">
        <f t="shared" si="121"/>
        <v>0</v>
      </c>
      <c r="P395" s="2">
        <f t="shared" si="121"/>
        <v>1.3399538746021696E-3</v>
      </c>
      <c r="Q395" s="2">
        <f t="shared" si="121"/>
        <v>2.3876249029399488E-6</v>
      </c>
      <c r="R395" s="2">
        <f t="shared" si="121"/>
        <v>0</v>
      </c>
      <c r="S395" s="2">
        <f t="shared" si="121"/>
        <v>1.1500562880026904E-6</v>
      </c>
      <c r="T395" s="2">
        <f t="shared" si="121"/>
        <v>4.9855754153074167E-5</v>
      </c>
      <c r="U395" s="2">
        <f t="shared" si="121"/>
        <v>0</v>
      </c>
      <c r="V395" s="2">
        <f t="shared" si="121"/>
        <v>3.8320556373254128E-5</v>
      </c>
      <c r="W395" s="2">
        <f t="shared" si="121"/>
        <v>2.0370464508992831E-5</v>
      </c>
      <c r="X395" s="2">
        <f t="shared" si="121"/>
        <v>0</v>
      </c>
      <c r="Y395" s="2">
        <f t="shared" si="121"/>
        <v>3.4227865714365786E-7</v>
      </c>
    </row>
    <row r="396" spans="1:25" x14ac:dyDescent="0.2">
      <c r="A396" s="16">
        <f>'Portfolio Selection'!A119</f>
        <v>40730</v>
      </c>
      <c r="B396" s="2">
        <f t="shared" ref="B396:Y396" si="122">IF($B119&lt;&gt;0,B119/$B119)</f>
        <v>1</v>
      </c>
      <c r="C396" s="2">
        <f t="shared" si="122"/>
        <v>2.6738819168339195E-3</v>
      </c>
      <c r="D396" s="2">
        <f t="shared" si="122"/>
        <v>5.8535661485928199E-7</v>
      </c>
      <c r="E396" s="2">
        <f t="shared" si="122"/>
        <v>1.9078289669487709E-5</v>
      </c>
      <c r="F396" s="2">
        <f t="shared" si="122"/>
        <v>1.5403550920648885E-5</v>
      </c>
      <c r="G396" s="2">
        <f t="shared" si="122"/>
        <v>4.9704725888915332E-5</v>
      </c>
      <c r="H396" s="2">
        <f t="shared" si="122"/>
        <v>1.9406197773182031E-5</v>
      </c>
      <c r="I396" s="2">
        <f t="shared" si="122"/>
        <v>3.983622762550219E-5</v>
      </c>
      <c r="J396" s="2">
        <f t="shared" si="122"/>
        <v>2.4755164839891526E-5</v>
      </c>
      <c r="K396" s="2">
        <f t="shared" si="122"/>
        <v>0</v>
      </c>
      <c r="L396" s="2">
        <f t="shared" si="122"/>
        <v>5.6006342779746121E-8</v>
      </c>
      <c r="M396" s="2">
        <f t="shared" si="122"/>
        <v>4.9562722710125392E-5</v>
      </c>
      <c r="N396" s="2">
        <f t="shared" si="122"/>
        <v>1.383284400410981E-5</v>
      </c>
      <c r="O396" s="2">
        <f t="shared" si="122"/>
        <v>0</v>
      </c>
      <c r="P396" s="2">
        <f t="shared" si="122"/>
        <v>1.2426316971445234E-3</v>
      </c>
      <c r="Q396" s="2">
        <f t="shared" si="122"/>
        <v>0</v>
      </c>
      <c r="R396" s="2">
        <f t="shared" si="122"/>
        <v>0</v>
      </c>
      <c r="S396" s="2">
        <f t="shared" si="122"/>
        <v>4.1191761786393918E-7</v>
      </c>
      <c r="T396" s="2">
        <f t="shared" si="122"/>
        <v>3.6012439738620497E-5</v>
      </c>
      <c r="U396" s="2">
        <f t="shared" si="122"/>
        <v>0</v>
      </c>
      <c r="V396" s="2">
        <f t="shared" si="122"/>
        <v>3.0275402916133919E-5</v>
      </c>
      <c r="W396" s="2">
        <f t="shared" si="122"/>
        <v>3.599617983265218E-5</v>
      </c>
      <c r="X396" s="2">
        <f t="shared" si="122"/>
        <v>0</v>
      </c>
      <c r="Y396" s="2">
        <f t="shared" si="122"/>
        <v>1.8066562187014877E-8</v>
      </c>
    </row>
    <row r="397" spans="1:25" x14ac:dyDescent="0.2">
      <c r="A397" s="16">
        <f>'Portfolio Selection'!A120</f>
        <v>40729</v>
      </c>
      <c r="B397" s="2">
        <f t="shared" ref="B397:Y397" si="123">IF($B120&lt;&gt;0,B120/$B120)</f>
        <v>1</v>
      </c>
      <c r="C397" s="2">
        <f t="shared" si="123"/>
        <v>9.7225800328199429E-4</v>
      </c>
      <c r="D397" s="2">
        <f t="shared" si="123"/>
        <v>5.257125596953899E-5</v>
      </c>
      <c r="E397" s="2">
        <f t="shared" si="123"/>
        <v>0</v>
      </c>
      <c r="F397" s="2">
        <f t="shared" si="123"/>
        <v>5.2784792387555625E-6</v>
      </c>
      <c r="G397" s="2">
        <f t="shared" si="123"/>
        <v>4.976640811401859E-5</v>
      </c>
      <c r="H397" s="2">
        <f t="shared" si="123"/>
        <v>2.3502435945227198E-7</v>
      </c>
      <c r="I397" s="2">
        <f t="shared" si="123"/>
        <v>1.4806534645493134E-5</v>
      </c>
      <c r="J397" s="2">
        <f t="shared" si="123"/>
        <v>2.0419923596468184E-5</v>
      </c>
      <c r="K397" s="2">
        <f t="shared" si="123"/>
        <v>8.5112393030215635E-8</v>
      </c>
      <c r="L397" s="2">
        <f t="shared" si="123"/>
        <v>1.040822163288633E-8</v>
      </c>
      <c r="M397" s="2">
        <f t="shared" si="123"/>
        <v>9.1195662825552769E-5</v>
      </c>
      <c r="N397" s="2">
        <f t="shared" si="123"/>
        <v>5.2880480876761192E-8</v>
      </c>
      <c r="O397" s="2">
        <f t="shared" si="123"/>
        <v>0</v>
      </c>
      <c r="P397" s="2">
        <f t="shared" si="123"/>
        <v>9.0594126371261799E-4</v>
      </c>
      <c r="Q397" s="2">
        <f t="shared" si="123"/>
        <v>4.7844244602783938E-9</v>
      </c>
      <c r="R397" s="2">
        <f t="shared" si="123"/>
        <v>0</v>
      </c>
      <c r="S397" s="2">
        <f t="shared" si="123"/>
        <v>0</v>
      </c>
      <c r="T397" s="2">
        <f t="shared" si="123"/>
        <v>4.0937550176651529E-5</v>
      </c>
      <c r="U397" s="2">
        <f t="shared" si="123"/>
        <v>0</v>
      </c>
      <c r="V397" s="2">
        <f t="shared" si="123"/>
        <v>2.7973069310728314E-5</v>
      </c>
      <c r="W397" s="2">
        <f t="shared" si="123"/>
        <v>9.1437905790331065E-6</v>
      </c>
      <c r="X397" s="2">
        <f t="shared" si="123"/>
        <v>0</v>
      </c>
      <c r="Y397" s="2">
        <f t="shared" si="123"/>
        <v>3.5639765365512386E-6</v>
      </c>
    </row>
    <row r="398" spans="1:25" x14ac:dyDescent="0.2">
      <c r="A398" s="16">
        <f>'Portfolio Selection'!A121</f>
        <v>40728</v>
      </c>
      <c r="B398" s="2">
        <f t="shared" ref="B398:Y398" si="124">IF($B121&lt;&gt;0,B121/$B121)</f>
        <v>1</v>
      </c>
      <c r="C398" s="2">
        <f t="shared" si="124"/>
        <v>9.0681047100642806E-4</v>
      </c>
      <c r="D398" s="2">
        <f t="shared" si="124"/>
        <v>2.8059383368070308E-7</v>
      </c>
      <c r="E398" s="2">
        <f t="shared" si="124"/>
        <v>5.0587830591472916E-6</v>
      </c>
      <c r="F398" s="2">
        <f t="shared" si="124"/>
        <v>5.1464686321725113E-6</v>
      </c>
      <c r="G398" s="2">
        <f t="shared" si="124"/>
        <v>4.0566381351302131E-5</v>
      </c>
      <c r="H398" s="2">
        <f t="shared" si="124"/>
        <v>1.7953621076913737E-5</v>
      </c>
      <c r="I398" s="2">
        <f t="shared" si="124"/>
        <v>1.7220097533337382E-5</v>
      </c>
      <c r="J398" s="2">
        <f t="shared" si="124"/>
        <v>3.4717686180079187E-5</v>
      </c>
      <c r="K398" s="2">
        <f t="shared" si="124"/>
        <v>0</v>
      </c>
      <c r="L398" s="2">
        <f t="shared" si="124"/>
        <v>0</v>
      </c>
      <c r="M398" s="2">
        <f t="shared" si="124"/>
        <v>6.4327485380116954E-5</v>
      </c>
      <c r="N398" s="2">
        <f t="shared" si="124"/>
        <v>0</v>
      </c>
      <c r="O398" s="2">
        <f t="shared" si="124"/>
        <v>0</v>
      </c>
      <c r="P398" s="2">
        <f t="shared" si="124"/>
        <v>1.1867475060199518E-3</v>
      </c>
      <c r="Q398" s="2">
        <f t="shared" si="124"/>
        <v>0</v>
      </c>
      <c r="R398" s="2">
        <f t="shared" si="124"/>
        <v>0</v>
      </c>
      <c r="S398" s="2">
        <f t="shared" si="124"/>
        <v>1.9223375624759706E-8</v>
      </c>
      <c r="T398" s="2">
        <f t="shared" si="124"/>
        <v>5.9464308599256695E-5</v>
      </c>
      <c r="U398" s="2">
        <f t="shared" si="124"/>
        <v>0</v>
      </c>
      <c r="V398" s="2">
        <f t="shared" si="124"/>
        <v>1.9307735891054047E-4</v>
      </c>
      <c r="W398" s="2">
        <f t="shared" si="124"/>
        <v>5.8742791234140715E-5</v>
      </c>
      <c r="X398" s="2">
        <f t="shared" si="124"/>
        <v>0</v>
      </c>
      <c r="Y398" s="2">
        <f t="shared" si="124"/>
        <v>1.6568863527523153E-4</v>
      </c>
    </row>
    <row r="399" spans="1:25" x14ac:dyDescent="0.2">
      <c r="A399" s="16">
        <f>'Portfolio Selection'!A122</f>
        <v>40725</v>
      </c>
      <c r="B399" s="2">
        <f t="shared" ref="B399:Y399" si="125">IF($B122&lt;&gt;0,B122/$B122)</f>
        <v>1</v>
      </c>
      <c r="C399" s="2">
        <f t="shared" si="125"/>
        <v>2.5075267739962273E-3</v>
      </c>
      <c r="D399" s="2">
        <f t="shared" si="125"/>
        <v>1.5101873989219958E-6</v>
      </c>
      <c r="E399" s="2">
        <f t="shared" si="125"/>
        <v>0</v>
      </c>
      <c r="F399" s="2">
        <f t="shared" si="125"/>
        <v>1.7442896794071963E-5</v>
      </c>
      <c r="G399" s="2">
        <f t="shared" si="125"/>
        <v>4.6409685124533308E-5</v>
      </c>
      <c r="H399" s="2">
        <f t="shared" si="125"/>
        <v>1.0036937789758495E-5</v>
      </c>
      <c r="I399" s="2">
        <f t="shared" si="125"/>
        <v>5.7518158957957684E-5</v>
      </c>
      <c r="J399" s="2">
        <f t="shared" si="125"/>
        <v>2.317412767393781E-5</v>
      </c>
      <c r="K399" s="2">
        <f t="shared" si="125"/>
        <v>0</v>
      </c>
      <c r="L399" s="2">
        <f t="shared" si="125"/>
        <v>0</v>
      </c>
      <c r="M399" s="2">
        <f t="shared" si="125"/>
        <v>3.1266455234235175E-4</v>
      </c>
      <c r="N399" s="2">
        <f t="shared" si="125"/>
        <v>9.8557153018878543E-7</v>
      </c>
      <c r="O399" s="2">
        <f t="shared" si="125"/>
        <v>0</v>
      </c>
      <c r="P399" s="2">
        <f t="shared" si="125"/>
        <v>2.9989603405272776E-3</v>
      </c>
      <c r="Q399" s="2">
        <f t="shared" si="125"/>
        <v>3.9032535849060814E-8</v>
      </c>
      <c r="R399" s="2">
        <f t="shared" si="125"/>
        <v>0</v>
      </c>
      <c r="S399" s="2">
        <f t="shared" si="125"/>
        <v>1.8475400301888784E-6</v>
      </c>
      <c r="T399" s="2">
        <f t="shared" si="125"/>
        <v>8.8102009487880118E-5</v>
      </c>
      <c r="U399" s="2">
        <f t="shared" si="125"/>
        <v>1.3297083879246718E-6</v>
      </c>
      <c r="V399" s="2">
        <f t="shared" si="125"/>
        <v>1.2630092189273599E-4</v>
      </c>
      <c r="W399" s="2">
        <f t="shared" si="125"/>
        <v>1.9963841002266304E-4</v>
      </c>
      <c r="X399" s="2">
        <f t="shared" si="125"/>
        <v>0</v>
      </c>
      <c r="Y399" s="2">
        <f t="shared" si="125"/>
        <v>1.3546845641376125E-4</v>
      </c>
    </row>
    <row r="400" spans="1:25" x14ac:dyDescent="0.2">
      <c r="A400" s="16">
        <f>'Portfolio Selection'!A123</f>
        <v>40724</v>
      </c>
      <c r="B400" s="2">
        <f t="shared" ref="B400:Y400" si="126">IF($B123&lt;&gt;0,B123/$B123)</f>
        <v>1</v>
      </c>
      <c r="C400" s="2">
        <f t="shared" si="126"/>
        <v>8.6537013761381234E-4</v>
      </c>
      <c r="D400" s="2">
        <f t="shared" si="126"/>
        <v>1.0090655406817406E-4</v>
      </c>
      <c r="E400" s="2">
        <f t="shared" si="126"/>
        <v>1.4866028288814821E-4</v>
      </c>
      <c r="F400" s="2">
        <f t="shared" si="126"/>
        <v>1.3474852133088077E-5</v>
      </c>
      <c r="G400" s="2">
        <f t="shared" si="126"/>
        <v>8.9293784319184781E-5</v>
      </c>
      <c r="H400" s="2">
        <f t="shared" si="126"/>
        <v>1.2440810722395466E-5</v>
      </c>
      <c r="I400" s="2">
        <f t="shared" si="126"/>
        <v>5.5659837105894738E-5</v>
      </c>
      <c r="J400" s="2">
        <f t="shared" si="126"/>
        <v>4.1884971590856686E-5</v>
      </c>
      <c r="K400" s="2">
        <f t="shared" si="126"/>
        <v>0</v>
      </c>
      <c r="L400" s="2">
        <f t="shared" si="126"/>
        <v>5.9999310369777922E-7</v>
      </c>
      <c r="M400" s="2">
        <f t="shared" si="126"/>
        <v>8.0820838228704833E-5</v>
      </c>
      <c r="N400" s="2">
        <f t="shared" si="126"/>
        <v>2.052935730408278E-6</v>
      </c>
      <c r="O400" s="2">
        <f t="shared" si="126"/>
        <v>0</v>
      </c>
      <c r="P400" s="2">
        <f t="shared" si="126"/>
        <v>2.3486321914298245E-3</v>
      </c>
      <c r="Q400" s="2">
        <f t="shared" si="126"/>
        <v>2.2619655858900848E-7</v>
      </c>
      <c r="R400" s="2">
        <f t="shared" si="126"/>
        <v>0</v>
      </c>
      <c r="S400" s="2">
        <f t="shared" si="126"/>
        <v>0</v>
      </c>
      <c r="T400" s="2">
        <f t="shared" si="126"/>
        <v>5.3650996240330448E-5</v>
      </c>
      <c r="U400" s="2">
        <f t="shared" si="126"/>
        <v>0</v>
      </c>
      <c r="V400" s="2">
        <f t="shared" si="126"/>
        <v>6.5524497915336164E-5</v>
      </c>
      <c r="W400" s="2">
        <f t="shared" si="126"/>
        <v>2.3187368828716656E-5</v>
      </c>
      <c r="X400" s="2">
        <f t="shared" si="126"/>
        <v>0</v>
      </c>
      <c r="Y400" s="2">
        <f t="shared" si="126"/>
        <v>7.4001954472907017E-6</v>
      </c>
    </row>
    <row r="401" spans="1:25" x14ac:dyDescent="0.2">
      <c r="A401" s="16">
        <f>'Portfolio Selection'!A124</f>
        <v>40723</v>
      </c>
      <c r="B401" s="2">
        <f t="shared" ref="B401:Y401" si="127">IF($B124&lt;&gt;0,B124/$B124)</f>
        <v>1</v>
      </c>
      <c r="C401" s="2">
        <f t="shared" si="127"/>
        <v>7.6216234489131032E-4</v>
      </c>
      <c r="D401" s="2">
        <f t="shared" si="127"/>
        <v>4.8698524492875545E-6</v>
      </c>
      <c r="E401" s="2">
        <f t="shared" si="127"/>
        <v>8.1265662747486071E-5</v>
      </c>
      <c r="F401" s="2">
        <f t="shared" si="127"/>
        <v>1.0984222746726373E-5</v>
      </c>
      <c r="G401" s="2">
        <f t="shared" si="127"/>
        <v>6.1875533578572791E-5</v>
      </c>
      <c r="H401" s="2">
        <f t="shared" si="127"/>
        <v>1.0916585907152936E-5</v>
      </c>
      <c r="I401" s="2">
        <f t="shared" si="127"/>
        <v>7.3900010917938639E-5</v>
      </c>
      <c r="J401" s="2">
        <f t="shared" si="127"/>
        <v>3.7526744790012032E-5</v>
      </c>
      <c r="K401" s="2">
        <f t="shared" si="127"/>
        <v>0</v>
      </c>
      <c r="L401" s="2">
        <f t="shared" si="127"/>
        <v>6.4474817323380025E-7</v>
      </c>
      <c r="M401" s="2">
        <f t="shared" si="127"/>
        <v>6.3483937623629158E-5</v>
      </c>
      <c r="N401" s="2">
        <f t="shared" si="127"/>
        <v>5.334077897699848E-5</v>
      </c>
      <c r="O401" s="2">
        <f t="shared" si="127"/>
        <v>0</v>
      </c>
      <c r="P401" s="2">
        <f t="shared" si="127"/>
        <v>3.7280622785409237E-3</v>
      </c>
      <c r="Q401" s="2">
        <f t="shared" si="127"/>
        <v>9.6382496392149522E-9</v>
      </c>
      <c r="R401" s="2">
        <f t="shared" si="127"/>
        <v>2.2996525454969008E-7</v>
      </c>
      <c r="S401" s="2">
        <f t="shared" si="127"/>
        <v>0</v>
      </c>
      <c r="T401" s="2">
        <f t="shared" si="127"/>
        <v>5.6615078380748627E-5</v>
      </c>
      <c r="U401" s="2">
        <f t="shared" si="127"/>
        <v>0</v>
      </c>
      <c r="V401" s="2">
        <f t="shared" si="127"/>
        <v>6.170779421643067E-5</v>
      </c>
      <c r="W401" s="2">
        <f t="shared" si="127"/>
        <v>4.7726042013488652E-5</v>
      </c>
      <c r="X401" s="2">
        <f t="shared" si="127"/>
        <v>0</v>
      </c>
      <c r="Y401" s="2">
        <f t="shared" si="127"/>
        <v>6.1245158233748348E-6</v>
      </c>
    </row>
    <row r="402" spans="1:25" x14ac:dyDescent="0.2">
      <c r="A402" s="16">
        <f>'Portfolio Selection'!A125</f>
        <v>40722</v>
      </c>
      <c r="B402" s="2">
        <f t="shared" ref="B402:Y402" si="128">IF($B125&lt;&gt;0,B125/$B125)</f>
        <v>1</v>
      </c>
      <c r="C402" s="2">
        <f t="shared" si="128"/>
        <v>2.6975820327202865E-4</v>
      </c>
      <c r="D402" s="2">
        <f t="shared" si="128"/>
        <v>6.437668534596427E-6</v>
      </c>
      <c r="E402" s="2">
        <f t="shared" si="128"/>
        <v>1.5257816927150944E-4</v>
      </c>
      <c r="F402" s="2">
        <f t="shared" si="128"/>
        <v>6.3291685031144647E-6</v>
      </c>
      <c r="G402" s="2">
        <f t="shared" si="128"/>
        <v>4.8437917700397889E-5</v>
      </c>
      <c r="H402" s="2">
        <f t="shared" si="128"/>
        <v>2.6602286364652986E-6</v>
      </c>
      <c r="I402" s="2">
        <f t="shared" si="128"/>
        <v>4.8587670348016226E-5</v>
      </c>
      <c r="J402" s="2">
        <f t="shared" si="128"/>
        <v>5.7568986495667905E-5</v>
      </c>
      <c r="K402" s="2">
        <f t="shared" si="128"/>
        <v>0</v>
      </c>
      <c r="L402" s="2">
        <f t="shared" si="128"/>
        <v>0</v>
      </c>
      <c r="M402" s="2">
        <f t="shared" si="128"/>
        <v>1.1293186219496898E-4</v>
      </c>
      <c r="N402" s="2">
        <f t="shared" si="128"/>
        <v>6.3715513279121065E-6</v>
      </c>
      <c r="O402" s="2">
        <f t="shared" si="128"/>
        <v>0</v>
      </c>
      <c r="P402" s="2">
        <f t="shared" si="128"/>
        <v>2.0097405733731631E-3</v>
      </c>
      <c r="Q402" s="2">
        <f t="shared" si="128"/>
        <v>0</v>
      </c>
      <c r="R402" s="2">
        <f t="shared" si="128"/>
        <v>0</v>
      </c>
      <c r="S402" s="2">
        <f t="shared" si="128"/>
        <v>0</v>
      </c>
      <c r="T402" s="2">
        <f t="shared" si="128"/>
        <v>3.3958814540862279E-5</v>
      </c>
      <c r="U402" s="2">
        <f t="shared" si="128"/>
        <v>0</v>
      </c>
      <c r="V402" s="2">
        <f t="shared" si="128"/>
        <v>1.0764689347400227E-4</v>
      </c>
      <c r="W402" s="2">
        <f t="shared" si="128"/>
        <v>1.1879114644716025E-5</v>
      </c>
      <c r="X402" s="2">
        <f t="shared" si="128"/>
        <v>0</v>
      </c>
      <c r="Y402" s="2">
        <f t="shared" si="128"/>
        <v>3.5220127406840091E-6</v>
      </c>
    </row>
    <row r="403" spans="1:25" x14ac:dyDescent="0.2">
      <c r="A403" s="16">
        <f>'Portfolio Selection'!A126</f>
        <v>40721</v>
      </c>
      <c r="B403" s="2" t="b">
        <f t="shared" ref="B403:Y403" si="129">IF($B126&lt;&gt;0,B126/$B126)</f>
        <v>0</v>
      </c>
      <c r="C403" s="2" t="b">
        <f t="shared" si="129"/>
        <v>0</v>
      </c>
      <c r="D403" s="2" t="b">
        <f t="shared" si="129"/>
        <v>0</v>
      </c>
      <c r="E403" s="2" t="b">
        <f t="shared" si="129"/>
        <v>0</v>
      </c>
      <c r="F403" s="2" t="b">
        <f t="shared" si="129"/>
        <v>0</v>
      </c>
      <c r="G403" s="2" t="b">
        <f t="shared" si="129"/>
        <v>0</v>
      </c>
      <c r="H403" s="2" t="b">
        <f t="shared" si="129"/>
        <v>0</v>
      </c>
      <c r="I403" s="2" t="b">
        <f t="shared" si="129"/>
        <v>0</v>
      </c>
      <c r="J403" s="2" t="b">
        <f t="shared" si="129"/>
        <v>0</v>
      </c>
      <c r="K403" s="2" t="b">
        <f t="shared" si="129"/>
        <v>0</v>
      </c>
      <c r="L403" s="2" t="b">
        <f t="shared" si="129"/>
        <v>0</v>
      </c>
      <c r="M403" s="2" t="b">
        <f t="shared" si="129"/>
        <v>0</v>
      </c>
      <c r="N403" s="2" t="b">
        <f t="shared" si="129"/>
        <v>0</v>
      </c>
      <c r="O403" s="2" t="b">
        <f t="shared" si="129"/>
        <v>0</v>
      </c>
      <c r="P403" s="2" t="b">
        <f t="shared" si="129"/>
        <v>0</v>
      </c>
      <c r="Q403" s="2" t="b">
        <f t="shared" si="129"/>
        <v>0</v>
      </c>
      <c r="R403" s="2" t="b">
        <f t="shared" si="129"/>
        <v>0</v>
      </c>
      <c r="S403" s="2" t="b">
        <f t="shared" si="129"/>
        <v>0</v>
      </c>
      <c r="T403" s="2" t="b">
        <f t="shared" si="129"/>
        <v>0</v>
      </c>
      <c r="U403" s="2" t="b">
        <f t="shared" si="129"/>
        <v>0</v>
      </c>
      <c r="V403" s="2" t="b">
        <f t="shared" si="129"/>
        <v>0</v>
      </c>
      <c r="W403" s="2" t="b">
        <f t="shared" si="129"/>
        <v>0</v>
      </c>
      <c r="X403" s="2" t="b">
        <f t="shared" si="129"/>
        <v>0</v>
      </c>
      <c r="Y403" s="2" t="b">
        <f t="shared" si="129"/>
        <v>0</v>
      </c>
    </row>
    <row r="404" spans="1:25" x14ac:dyDescent="0.2">
      <c r="A404" s="16">
        <f>'Portfolio Selection'!A127</f>
        <v>40718</v>
      </c>
      <c r="B404" s="2">
        <f t="shared" ref="B404:Y404" si="130">IF($B127&lt;&gt;0,B127/$B127)</f>
        <v>1</v>
      </c>
      <c r="C404" s="2">
        <f t="shared" si="130"/>
        <v>1.310655915728086E-3</v>
      </c>
      <c r="D404" s="2">
        <f t="shared" si="130"/>
        <v>2.5401350294566066E-6</v>
      </c>
      <c r="E404" s="2">
        <f t="shared" si="130"/>
        <v>3.1449290840891318E-4</v>
      </c>
      <c r="F404" s="2">
        <f t="shared" si="130"/>
        <v>7.7610757055213847E-6</v>
      </c>
      <c r="G404" s="2">
        <f t="shared" si="130"/>
        <v>1.0891668930537745E-4</v>
      </c>
      <c r="H404" s="2">
        <f t="shared" si="130"/>
        <v>1.8331979789305879E-5</v>
      </c>
      <c r="I404" s="2">
        <f t="shared" si="130"/>
        <v>6.3624334547341665E-5</v>
      </c>
      <c r="J404" s="2">
        <f t="shared" si="130"/>
        <v>7.8122538264199847E-4</v>
      </c>
      <c r="K404" s="2">
        <f t="shared" si="130"/>
        <v>8.7359141224698108E-9</v>
      </c>
      <c r="L404" s="2">
        <f t="shared" si="130"/>
        <v>1.7707025932852269E-6</v>
      </c>
      <c r="M404" s="2">
        <f t="shared" si="130"/>
        <v>8.1069283056519839E-5</v>
      </c>
      <c r="N404" s="2">
        <f t="shared" si="130"/>
        <v>3.9846520292766916E-5</v>
      </c>
      <c r="O404" s="2">
        <f t="shared" si="130"/>
        <v>0</v>
      </c>
      <c r="P404" s="2">
        <f t="shared" si="130"/>
        <v>3.6141955110124487E-3</v>
      </c>
      <c r="Q404" s="2">
        <f t="shared" si="130"/>
        <v>0</v>
      </c>
      <c r="R404" s="2">
        <f t="shared" si="130"/>
        <v>0</v>
      </c>
      <c r="S404" s="2">
        <f t="shared" si="130"/>
        <v>0</v>
      </c>
      <c r="T404" s="2">
        <f t="shared" si="130"/>
        <v>9.1346302029312533E-5</v>
      </c>
      <c r="U404" s="2">
        <f t="shared" si="130"/>
        <v>0</v>
      </c>
      <c r="V404" s="2">
        <f t="shared" si="130"/>
        <v>6.6409388769144638E-5</v>
      </c>
      <c r="W404" s="2">
        <f t="shared" si="130"/>
        <v>2.5726371099481545E-5</v>
      </c>
      <c r="X404" s="2">
        <f t="shared" si="130"/>
        <v>0</v>
      </c>
      <c r="Y404" s="2">
        <f t="shared" si="130"/>
        <v>3.093409590546361E-6</v>
      </c>
    </row>
    <row r="405" spans="1:25" x14ac:dyDescent="0.2">
      <c r="A405" s="16">
        <f>'Portfolio Selection'!A128</f>
        <v>40717</v>
      </c>
      <c r="B405" s="2">
        <f t="shared" ref="B405:Y405" si="131">IF($B128&lt;&gt;0,B128/$B128)</f>
        <v>1</v>
      </c>
      <c r="C405" s="2">
        <f t="shared" si="131"/>
        <v>2.6365842207377041E-3</v>
      </c>
      <c r="D405" s="2">
        <f t="shared" si="131"/>
        <v>1.2835838688485345E-6</v>
      </c>
      <c r="E405" s="2">
        <f t="shared" si="131"/>
        <v>6.6585913196517727E-5</v>
      </c>
      <c r="F405" s="2">
        <f t="shared" si="131"/>
        <v>3.3822434944158885E-6</v>
      </c>
      <c r="G405" s="2">
        <f t="shared" si="131"/>
        <v>1.0182991727542637E-4</v>
      </c>
      <c r="H405" s="2">
        <f t="shared" si="131"/>
        <v>1.8286256691583437E-4</v>
      </c>
      <c r="I405" s="2">
        <f t="shared" si="131"/>
        <v>2.4819698584022478E-5</v>
      </c>
      <c r="J405" s="2">
        <f t="shared" si="131"/>
        <v>6.0927715054649784E-5</v>
      </c>
      <c r="K405" s="2">
        <f t="shared" si="131"/>
        <v>0</v>
      </c>
      <c r="L405" s="2">
        <f t="shared" si="131"/>
        <v>8.1240162365871837E-7</v>
      </c>
      <c r="M405" s="2">
        <f t="shared" si="131"/>
        <v>1.577578057476051E-4</v>
      </c>
      <c r="N405" s="2">
        <f t="shared" si="131"/>
        <v>5.4552314426062725E-6</v>
      </c>
      <c r="O405" s="2">
        <f t="shared" si="131"/>
        <v>0</v>
      </c>
      <c r="P405" s="2">
        <f t="shared" si="131"/>
        <v>2.9827387117690226E-3</v>
      </c>
      <c r="Q405" s="2">
        <f t="shared" si="131"/>
        <v>0</v>
      </c>
      <c r="R405" s="2">
        <f t="shared" si="131"/>
        <v>0</v>
      </c>
      <c r="S405" s="2">
        <f t="shared" si="131"/>
        <v>1.4440318524546015E-7</v>
      </c>
      <c r="T405" s="2">
        <f t="shared" si="131"/>
        <v>7.1249066426722055E-5</v>
      </c>
      <c r="U405" s="2">
        <f t="shared" si="131"/>
        <v>0</v>
      </c>
      <c r="V405" s="2">
        <f t="shared" si="131"/>
        <v>8.8240695079918734E-5</v>
      </c>
      <c r="W405" s="2">
        <f t="shared" si="131"/>
        <v>2.489617878954137E-6</v>
      </c>
      <c r="X405" s="2">
        <f t="shared" si="131"/>
        <v>0</v>
      </c>
      <c r="Y405" s="2">
        <f t="shared" si="131"/>
        <v>6.9219934260717331E-6</v>
      </c>
    </row>
    <row r="406" spans="1:25" x14ac:dyDescent="0.2">
      <c r="A406" s="16">
        <f>'Portfolio Selection'!A129</f>
        <v>40716</v>
      </c>
      <c r="B406" s="2">
        <f t="shared" ref="B406:Y406" si="132">IF($B129&lt;&gt;0,B129/$B129)</f>
        <v>1</v>
      </c>
      <c r="C406" s="2">
        <f t="shared" si="132"/>
        <v>1.1905889459594347E-3</v>
      </c>
      <c r="D406" s="2">
        <f t="shared" si="132"/>
        <v>5.668266378217874E-6</v>
      </c>
      <c r="E406" s="2">
        <f t="shared" si="132"/>
        <v>1.8829206248434832E-4</v>
      </c>
      <c r="F406" s="2">
        <f t="shared" si="132"/>
        <v>6.9829803296013087E-6</v>
      </c>
      <c r="G406" s="2">
        <f t="shared" si="132"/>
        <v>7.3771185078886863E-5</v>
      </c>
      <c r="H406" s="2">
        <f t="shared" si="132"/>
        <v>3.3275419309752321E-5</v>
      </c>
      <c r="I406" s="2">
        <f t="shared" si="132"/>
        <v>2.0391958605201733E-5</v>
      </c>
      <c r="J406" s="2">
        <f t="shared" si="132"/>
        <v>1.6122956361804761E-5</v>
      </c>
      <c r="K406" s="2">
        <f t="shared" si="132"/>
        <v>0</v>
      </c>
      <c r="L406" s="2">
        <f t="shared" si="132"/>
        <v>0</v>
      </c>
      <c r="M406" s="2">
        <f t="shared" si="132"/>
        <v>3.2558904806367141E-5</v>
      </c>
      <c r="N406" s="2">
        <f t="shared" si="132"/>
        <v>1.0900441494745231E-5</v>
      </c>
      <c r="O406" s="2">
        <f t="shared" si="132"/>
        <v>0</v>
      </c>
      <c r="P406" s="2">
        <f t="shared" si="132"/>
        <v>1.0501293787090965E-3</v>
      </c>
      <c r="Q406" s="2">
        <f t="shared" si="132"/>
        <v>0</v>
      </c>
      <c r="R406" s="2">
        <f t="shared" si="132"/>
        <v>0</v>
      </c>
      <c r="S406" s="2">
        <f t="shared" si="132"/>
        <v>0</v>
      </c>
      <c r="T406" s="2">
        <f t="shared" si="132"/>
        <v>2.3755933477027059E-5</v>
      </c>
      <c r="U406" s="2">
        <f t="shared" si="132"/>
        <v>0</v>
      </c>
      <c r="V406" s="2">
        <f t="shared" si="132"/>
        <v>3.3851390983736989E-5</v>
      </c>
      <c r="W406" s="2">
        <f t="shared" si="132"/>
        <v>1.9954395305497072E-5</v>
      </c>
      <c r="X406" s="2">
        <f t="shared" si="132"/>
        <v>0</v>
      </c>
      <c r="Y406" s="2">
        <f t="shared" si="132"/>
        <v>3.3139255793443891E-6</v>
      </c>
    </row>
    <row r="407" spans="1:25" x14ac:dyDescent="0.2">
      <c r="A407" s="16">
        <f>'Portfolio Selection'!A130</f>
        <v>40715</v>
      </c>
      <c r="B407" s="2">
        <f t="shared" ref="B407:Y407" si="133">IF($B130&lt;&gt;0,B130/$B130)</f>
        <v>1</v>
      </c>
      <c r="C407" s="2">
        <f t="shared" si="133"/>
        <v>2.8045149861908002E-3</v>
      </c>
      <c r="D407" s="2">
        <f t="shared" si="133"/>
        <v>1.8490276928073627E-5</v>
      </c>
      <c r="E407" s="2">
        <f t="shared" si="133"/>
        <v>0</v>
      </c>
      <c r="F407" s="2">
        <f t="shared" si="133"/>
        <v>2.7534434121153118E-6</v>
      </c>
      <c r="G407" s="2">
        <f t="shared" si="133"/>
        <v>9.3760634062604406E-5</v>
      </c>
      <c r="H407" s="2">
        <f t="shared" si="133"/>
        <v>7.0509334138075104E-5</v>
      </c>
      <c r="I407" s="2">
        <f t="shared" si="133"/>
        <v>1.7164757593426527E-5</v>
      </c>
      <c r="J407" s="2">
        <f t="shared" si="133"/>
        <v>5.8733905276263689E-5</v>
      </c>
      <c r="K407" s="2">
        <f t="shared" si="133"/>
        <v>0</v>
      </c>
      <c r="L407" s="2">
        <f t="shared" si="133"/>
        <v>5.9337327615971267E-7</v>
      </c>
      <c r="M407" s="2">
        <f t="shared" si="133"/>
        <v>1.5551866943099498E-4</v>
      </c>
      <c r="N407" s="2">
        <f t="shared" si="133"/>
        <v>6.9823445673696939E-6</v>
      </c>
      <c r="O407" s="2">
        <f t="shared" si="133"/>
        <v>0</v>
      </c>
      <c r="P407" s="2">
        <f t="shared" si="133"/>
        <v>1.4859853335225492E-3</v>
      </c>
      <c r="Q407" s="2">
        <f t="shared" si="133"/>
        <v>2.224192731927697E-6</v>
      </c>
      <c r="R407" s="2">
        <f t="shared" si="133"/>
        <v>0</v>
      </c>
      <c r="S407" s="2">
        <f t="shared" si="133"/>
        <v>0</v>
      </c>
      <c r="T407" s="2">
        <f t="shared" si="133"/>
        <v>2.261996351941098E-5</v>
      </c>
      <c r="U407" s="2">
        <f t="shared" si="133"/>
        <v>0</v>
      </c>
      <c r="V407" s="2">
        <f t="shared" si="133"/>
        <v>1.6006607804803315E-4</v>
      </c>
      <c r="W407" s="2">
        <f t="shared" si="133"/>
        <v>2.2698122902561052E-5</v>
      </c>
      <c r="X407" s="2">
        <f t="shared" si="133"/>
        <v>2.2012234438182887E-6</v>
      </c>
      <c r="Y407" s="2">
        <f t="shared" si="133"/>
        <v>4.8602375603726999E-6</v>
      </c>
    </row>
    <row r="408" spans="1:25" x14ac:dyDescent="0.2">
      <c r="A408" s="16">
        <f>'Portfolio Selection'!A131</f>
        <v>40714</v>
      </c>
      <c r="B408" s="2">
        <f t="shared" ref="B408:Y408" si="134">IF($B131&lt;&gt;0,B131/$B131)</f>
        <v>1</v>
      </c>
      <c r="C408" s="2">
        <f t="shared" si="134"/>
        <v>2.5838446246478166E-3</v>
      </c>
      <c r="D408" s="2">
        <f t="shared" si="134"/>
        <v>1.0905164399822658E-6</v>
      </c>
      <c r="E408" s="2">
        <f t="shared" si="134"/>
        <v>2.9817687104017393E-3</v>
      </c>
      <c r="F408" s="2">
        <f t="shared" si="134"/>
        <v>1.1874115072724932E-5</v>
      </c>
      <c r="G408" s="2">
        <f t="shared" si="134"/>
        <v>3.3377847856867033E-4</v>
      </c>
      <c r="H408" s="2">
        <f t="shared" si="134"/>
        <v>4.7138913917135053E-5</v>
      </c>
      <c r="I408" s="2">
        <f t="shared" si="134"/>
        <v>1.652936885914103E-5</v>
      </c>
      <c r="J408" s="2">
        <f t="shared" si="134"/>
        <v>2.8591696343015691E-5</v>
      </c>
      <c r="K408" s="2">
        <f t="shared" si="134"/>
        <v>0</v>
      </c>
      <c r="L408" s="2">
        <f t="shared" si="134"/>
        <v>0</v>
      </c>
      <c r="M408" s="2">
        <f t="shared" si="134"/>
        <v>1.2791579067805093E-4</v>
      </c>
      <c r="N408" s="2">
        <f t="shared" si="134"/>
        <v>4.9555927403784272E-7</v>
      </c>
      <c r="O408" s="2">
        <f t="shared" si="134"/>
        <v>0</v>
      </c>
      <c r="P408" s="2">
        <f t="shared" si="134"/>
        <v>2.4933710902304029E-3</v>
      </c>
      <c r="Q408" s="2">
        <f t="shared" si="134"/>
        <v>7.5084738490582224E-7</v>
      </c>
      <c r="R408" s="2">
        <f t="shared" si="134"/>
        <v>0</v>
      </c>
      <c r="S408" s="2">
        <f t="shared" si="134"/>
        <v>0</v>
      </c>
      <c r="T408" s="2">
        <f t="shared" si="134"/>
        <v>5.4179717109309079E-5</v>
      </c>
      <c r="U408" s="2">
        <f t="shared" si="134"/>
        <v>3.4034839318659628E-6</v>
      </c>
      <c r="V408" s="2">
        <f t="shared" si="134"/>
        <v>1.6743267401782012E-4</v>
      </c>
      <c r="W408" s="2">
        <f t="shared" si="134"/>
        <v>9.7055963158421652E-6</v>
      </c>
      <c r="X408" s="2">
        <f t="shared" si="134"/>
        <v>0</v>
      </c>
      <c r="Y408" s="2">
        <f t="shared" si="134"/>
        <v>2.6351167746456717E-6</v>
      </c>
    </row>
    <row r="409" spans="1:25" x14ac:dyDescent="0.2">
      <c r="A409" s="16">
        <f>'Portfolio Selection'!A132</f>
        <v>40711</v>
      </c>
      <c r="B409" s="2">
        <f t="shared" ref="B409:Y409" si="135">IF($B132&lt;&gt;0,B132/$B132)</f>
        <v>1</v>
      </c>
      <c r="C409" s="2">
        <f t="shared" si="135"/>
        <v>6.3552579820492878E-3</v>
      </c>
      <c r="D409" s="2">
        <f t="shared" si="135"/>
        <v>0</v>
      </c>
      <c r="E409" s="2">
        <f t="shared" si="135"/>
        <v>5.1151811948588581E-7</v>
      </c>
      <c r="F409" s="2">
        <f t="shared" si="135"/>
        <v>1.5945724844773346E-5</v>
      </c>
      <c r="G409" s="2">
        <f t="shared" si="135"/>
        <v>1.5731995523848162E-3</v>
      </c>
      <c r="H409" s="2">
        <f t="shared" si="135"/>
        <v>3.5465256284354748E-5</v>
      </c>
      <c r="I409" s="2">
        <f t="shared" si="135"/>
        <v>5.8573087332129643E-5</v>
      </c>
      <c r="J409" s="2">
        <f t="shared" si="135"/>
        <v>3.0566174444374695E-5</v>
      </c>
      <c r="K409" s="2">
        <f t="shared" si="135"/>
        <v>3.9031219601330689E-6</v>
      </c>
      <c r="L409" s="2">
        <f t="shared" si="135"/>
        <v>0</v>
      </c>
      <c r="M409" s="2">
        <f t="shared" si="135"/>
        <v>1.4051402742277282E-4</v>
      </c>
      <c r="N409" s="2">
        <f t="shared" si="135"/>
        <v>3.496413903329841E-5</v>
      </c>
      <c r="O409" s="2">
        <f t="shared" si="135"/>
        <v>0</v>
      </c>
      <c r="P409" s="2">
        <f t="shared" si="135"/>
        <v>3.1594001903065654E-3</v>
      </c>
      <c r="Q409" s="2">
        <f t="shared" si="135"/>
        <v>0</v>
      </c>
      <c r="R409" s="2">
        <f t="shared" si="135"/>
        <v>0</v>
      </c>
      <c r="S409" s="2">
        <f t="shared" si="135"/>
        <v>3.9386895200413207E-7</v>
      </c>
      <c r="T409" s="2">
        <f t="shared" si="135"/>
        <v>3.2201088657875487E-5</v>
      </c>
      <c r="U409" s="2">
        <f t="shared" si="135"/>
        <v>0</v>
      </c>
      <c r="V409" s="2">
        <f t="shared" si="135"/>
        <v>9.9676671442745451E-5</v>
      </c>
      <c r="W409" s="2">
        <f t="shared" si="135"/>
        <v>3.7056077635955857E-5</v>
      </c>
      <c r="X409" s="2">
        <f t="shared" si="135"/>
        <v>0</v>
      </c>
      <c r="Y409" s="2">
        <f t="shared" si="135"/>
        <v>6.0696740058195217E-7</v>
      </c>
    </row>
    <row r="410" spans="1:25" x14ac:dyDescent="0.2">
      <c r="A410" s="16">
        <f>'Portfolio Selection'!A133</f>
        <v>40710</v>
      </c>
      <c r="B410" s="2">
        <f t="shared" ref="B410:Y410" si="136">IF($B133&lt;&gt;0,B133/$B133)</f>
        <v>1</v>
      </c>
      <c r="C410" s="2">
        <f t="shared" si="136"/>
        <v>4.3256813009869451E-3</v>
      </c>
      <c r="D410" s="2">
        <f t="shared" si="136"/>
        <v>6.5074097081583465E-7</v>
      </c>
      <c r="E410" s="2">
        <f t="shared" si="136"/>
        <v>2.9486700240092509E-4</v>
      </c>
      <c r="F410" s="2">
        <f t="shared" si="136"/>
        <v>7.3021271187671843E-6</v>
      </c>
      <c r="G410" s="2">
        <f t="shared" si="136"/>
        <v>2.0706740376602562E-4</v>
      </c>
      <c r="H410" s="2">
        <f t="shared" si="136"/>
        <v>7.030442763451574E-5</v>
      </c>
      <c r="I410" s="2">
        <f t="shared" si="136"/>
        <v>2.7236221049354414E-5</v>
      </c>
      <c r="J410" s="2">
        <f t="shared" si="136"/>
        <v>2.2172371728122527E-5</v>
      </c>
      <c r="K410" s="2">
        <f t="shared" si="136"/>
        <v>1.0791454432695925E-8</v>
      </c>
      <c r="L410" s="2">
        <f t="shared" si="136"/>
        <v>0</v>
      </c>
      <c r="M410" s="2">
        <f t="shared" si="136"/>
        <v>1.8521714881845693E-4</v>
      </c>
      <c r="N410" s="2">
        <f t="shared" si="136"/>
        <v>3.8165957938348699E-6</v>
      </c>
      <c r="O410" s="2">
        <f t="shared" si="136"/>
        <v>0</v>
      </c>
      <c r="P410" s="2">
        <f t="shared" si="136"/>
        <v>2.6989624114174111E-3</v>
      </c>
      <c r="Q410" s="2">
        <f t="shared" si="136"/>
        <v>0</v>
      </c>
      <c r="R410" s="2">
        <f t="shared" si="136"/>
        <v>0</v>
      </c>
      <c r="S410" s="2">
        <f t="shared" si="136"/>
        <v>0</v>
      </c>
      <c r="T410" s="2">
        <f t="shared" si="136"/>
        <v>3.8626899459343255E-5</v>
      </c>
      <c r="U410" s="2">
        <f t="shared" si="136"/>
        <v>0</v>
      </c>
      <c r="V410" s="2">
        <f t="shared" si="136"/>
        <v>1.1270988165510825E-4</v>
      </c>
      <c r="W410" s="2">
        <f t="shared" si="136"/>
        <v>9.2296761027379222E-6</v>
      </c>
      <c r="X410" s="2">
        <f t="shared" si="136"/>
        <v>0</v>
      </c>
      <c r="Y410" s="2">
        <f t="shared" si="136"/>
        <v>1.7465074230483483E-6</v>
      </c>
    </row>
    <row r="411" spans="1:25" x14ac:dyDescent="0.2">
      <c r="A411" s="16">
        <f>'Portfolio Selection'!A134</f>
        <v>40709</v>
      </c>
      <c r="B411" s="2">
        <f t="shared" ref="B411:Y411" si="137">IF($B134&lt;&gt;0,B134/$B134)</f>
        <v>1</v>
      </c>
      <c r="C411" s="2">
        <f t="shared" si="137"/>
        <v>3.999560055162314E-3</v>
      </c>
      <c r="D411" s="2">
        <f t="shared" si="137"/>
        <v>0</v>
      </c>
      <c r="E411" s="2">
        <f t="shared" si="137"/>
        <v>7.691343316184202E-8</v>
      </c>
      <c r="F411" s="2">
        <f t="shared" si="137"/>
        <v>2.2774067559221419E-6</v>
      </c>
      <c r="G411" s="2">
        <f t="shared" si="137"/>
        <v>1.4286644572001101E-4</v>
      </c>
      <c r="H411" s="2">
        <f t="shared" si="137"/>
        <v>3.4011120144166537E-5</v>
      </c>
      <c r="I411" s="2">
        <f t="shared" si="137"/>
        <v>2.9101658792013001E-4</v>
      </c>
      <c r="J411" s="2">
        <f t="shared" si="137"/>
        <v>7.9725388278238961E-6</v>
      </c>
      <c r="K411" s="2">
        <f t="shared" si="137"/>
        <v>5.4429072867530199E-8</v>
      </c>
      <c r="L411" s="2">
        <f t="shared" si="137"/>
        <v>0</v>
      </c>
      <c r="M411" s="2">
        <f t="shared" si="137"/>
        <v>1.4746458713253645E-4</v>
      </c>
      <c r="N411" s="2">
        <f t="shared" si="137"/>
        <v>7.3836895835368328E-8</v>
      </c>
      <c r="O411" s="2">
        <f t="shared" si="137"/>
        <v>0</v>
      </c>
      <c r="P411" s="2">
        <f t="shared" si="137"/>
        <v>1.6976794448080742E-3</v>
      </c>
      <c r="Q411" s="2">
        <f t="shared" si="137"/>
        <v>1.6151820963986824E-6</v>
      </c>
      <c r="R411" s="2">
        <f t="shared" si="137"/>
        <v>0</v>
      </c>
      <c r="S411" s="2">
        <f t="shared" si="137"/>
        <v>0</v>
      </c>
      <c r="T411" s="2">
        <f t="shared" si="137"/>
        <v>2.6215687315103312E-5</v>
      </c>
      <c r="U411" s="2">
        <f t="shared" si="137"/>
        <v>0</v>
      </c>
      <c r="V411" s="2">
        <f t="shared" si="137"/>
        <v>7.9951462496112663E-5</v>
      </c>
      <c r="W411" s="2">
        <f t="shared" si="137"/>
        <v>2.0771754515908135E-5</v>
      </c>
      <c r="X411" s="2">
        <f t="shared" si="137"/>
        <v>0</v>
      </c>
      <c r="Y411" s="2">
        <f t="shared" si="137"/>
        <v>4.5891681786565738E-7</v>
      </c>
    </row>
    <row r="412" spans="1:25" x14ac:dyDescent="0.2">
      <c r="A412" s="16">
        <f>'Portfolio Selection'!A135</f>
        <v>40708</v>
      </c>
      <c r="B412" s="2">
        <f t="shared" ref="B412:Y412" si="138">IF($B135&lt;&gt;0,B135/$B135)</f>
        <v>1</v>
      </c>
      <c r="C412" s="2">
        <f t="shared" si="138"/>
        <v>1.2298267526057234E-2</v>
      </c>
      <c r="D412" s="2">
        <f t="shared" si="138"/>
        <v>9.2910052194430336E-7</v>
      </c>
      <c r="E412" s="2">
        <f t="shared" si="138"/>
        <v>0</v>
      </c>
      <c r="F412" s="2">
        <f t="shared" si="138"/>
        <v>6.6575383301943442E-6</v>
      </c>
      <c r="G412" s="2">
        <f t="shared" si="138"/>
        <v>1.5650317513249355E-4</v>
      </c>
      <c r="H412" s="2">
        <f t="shared" si="138"/>
        <v>2.3943377385187622E-5</v>
      </c>
      <c r="I412" s="2">
        <f t="shared" si="138"/>
        <v>5.729869536923201E-5</v>
      </c>
      <c r="J412" s="2">
        <f t="shared" si="138"/>
        <v>3.7247975010181266E-5</v>
      </c>
      <c r="K412" s="2">
        <f t="shared" si="138"/>
        <v>3.0294769477823269E-7</v>
      </c>
      <c r="L412" s="2">
        <f t="shared" si="138"/>
        <v>0</v>
      </c>
      <c r="M412" s="2">
        <f t="shared" si="138"/>
        <v>1.1665542455035115E-4</v>
      </c>
      <c r="N412" s="2">
        <f t="shared" si="138"/>
        <v>3.8397135275421488E-6</v>
      </c>
      <c r="O412" s="2">
        <f t="shared" si="138"/>
        <v>0</v>
      </c>
      <c r="P412" s="2">
        <f t="shared" si="138"/>
        <v>2.5060734996496378E-3</v>
      </c>
      <c r="Q412" s="2">
        <f t="shared" si="138"/>
        <v>1.5011827449644351E-6</v>
      </c>
      <c r="R412" s="2">
        <f t="shared" si="138"/>
        <v>0</v>
      </c>
      <c r="S412" s="2">
        <f t="shared" si="138"/>
        <v>0</v>
      </c>
      <c r="T412" s="2">
        <f t="shared" si="138"/>
        <v>6.6875437077063167E-5</v>
      </c>
      <c r="U412" s="2">
        <f t="shared" si="138"/>
        <v>0</v>
      </c>
      <c r="V412" s="2">
        <f t="shared" si="138"/>
        <v>1.3351613157635246E-4</v>
      </c>
      <c r="W412" s="2">
        <f t="shared" si="138"/>
        <v>3.6737548507043602E-6</v>
      </c>
      <c r="X412" s="2">
        <f t="shared" si="138"/>
        <v>0</v>
      </c>
      <c r="Y412" s="2">
        <f t="shared" si="138"/>
        <v>6.27523631214841E-7</v>
      </c>
    </row>
    <row r="413" spans="1:25" x14ac:dyDescent="0.2">
      <c r="A413" s="16">
        <f>'Portfolio Selection'!A136</f>
        <v>40707</v>
      </c>
      <c r="B413" s="2">
        <f t="shared" ref="B413:Y413" si="139">IF($B136&lt;&gt;0,B136/$B136)</f>
        <v>1</v>
      </c>
      <c r="C413" s="2">
        <f t="shared" si="139"/>
        <v>4.2638424308890175E-3</v>
      </c>
      <c r="D413" s="2">
        <f t="shared" si="139"/>
        <v>0</v>
      </c>
      <c r="E413" s="2">
        <f t="shared" si="139"/>
        <v>3.9037298577298669E-6</v>
      </c>
      <c r="F413" s="2">
        <f t="shared" si="139"/>
        <v>9.7007686964587186E-6</v>
      </c>
      <c r="G413" s="2">
        <f t="shared" si="139"/>
        <v>2.1446115905903454E-4</v>
      </c>
      <c r="H413" s="2">
        <f t="shared" si="139"/>
        <v>3.7075674323789407E-5</v>
      </c>
      <c r="I413" s="2">
        <f t="shared" si="139"/>
        <v>5.7437529261708393E-5</v>
      </c>
      <c r="J413" s="2">
        <f t="shared" si="139"/>
        <v>2.0085991361306074E-5</v>
      </c>
      <c r="K413" s="2">
        <f t="shared" si="139"/>
        <v>6.4086231831065304E-8</v>
      </c>
      <c r="L413" s="2">
        <f t="shared" si="139"/>
        <v>0</v>
      </c>
      <c r="M413" s="2">
        <f t="shared" si="139"/>
        <v>1.271913262245545E-4</v>
      </c>
      <c r="N413" s="2">
        <f t="shared" si="139"/>
        <v>2.4447108234033288E-6</v>
      </c>
      <c r="O413" s="2">
        <f t="shared" si="139"/>
        <v>0</v>
      </c>
      <c r="P413" s="2">
        <f t="shared" si="139"/>
        <v>3.0771557242082522E-3</v>
      </c>
      <c r="Q413" s="2">
        <f t="shared" si="139"/>
        <v>9.108703001369689E-9</v>
      </c>
      <c r="R413" s="2">
        <f t="shared" si="139"/>
        <v>0</v>
      </c>
      <c r="S413" s="2">
        <f t="shared" si="139"/>
        <v>0</v>
      </c>
      <c r="T413" s="2">
        <f t="shared" si="139"/>
        <v>7.4063189414958421E-5</v>
      </c>
      <c r="U413" s="2">
        <f t="shared" si="139"/>
        <v>1.1680285045149238E-6</v>
      </c>
      <c r="V413" s="2">
        <f t="shared" si="139"/>
        <v>5.9649382599098132E-5</v>
      </c>
      <c r="W413" s="2">
        <f t="shared" si="139"/>
        <v>3.2875911618515023E-5</v>
      </c>
      <c r="X413" s="2">
        <f t="shared" si="139"/>
        <v>0</v>
      </c>
      <c r="Y413" s="2">
        <f t="shared" si="139"/>
        <v>3.630468767688776E-6</v>
      </c>
    </row>
    <row r="414" spans="1:25" x14ac:dyDescent="0.2">
      <c r="A414" s="16">
        <f>'Portfolio Selection'!A137</f>
        <v>40704</v>
      </c>
      <c r="B414" s="2">
        <f t="shared" ref="B414:Y414" si="140">IF($B137&lt;&gt;0,B137/$B137)</f>
        <v>1</v>
      </c>
      <c r="C414" s="2">
        <f t="shared" si="140"/>
        <v>1.1270300464899894E-3</v>
      </c>
      <c r="D414" s="2">
        <f t="shared" si="140"/>
        <v>0</v>
      </c>
      <c r="E414" s="2">
        <f t="shared" si="140"/>
        <v>0</v>
      </c>
      <c r="F414" s="2">
        <f t="shared" si="140"/>
        <v>4.9906294456295463E-6</v>
      </c>
      <c r="G414" s="2">
        <f t="shared" si="140"/>
        <v>3.6297402813057339E-5</v>
      </c>
      <c r="H414" s="2">
        <f t="shared" si="140"/>
        <v>2.9029300539563911E-5</v>
      </c>
      <c r="I414" s="2">
        <f t="shared" si="140"/>
        <v>2.0906690920880532E-5</v>
      </c>
      <c r="J414" s="2">
        <f t="shared" si="140"/>
        <v>5.0792223147810786E-6</v>
      </c>
      <c r="K414" s="2">
        <f t="shared" si="140"/>
        <v>0</v>
      </c>
      <c r="L414" s="2">
        <f t="shared" si="140"/>
        <v>2.8509123983018908E-7</v>
      </c>
      <c r="M414" s="2">
        <f t="shared" si="140"/>
        <v>1.6227017847727059E-4</v>
      </c>
      <c r="N414" s="2">
        <f t="shared" si="140"/>
        <v>1.9741801983939974E-6</v>
      </c>
      <c r="O414" s="2">
        <f t="shared" si="140"/>
        <v>0</v>
      </c>
      <c r="P414" s="2">
        <f t="shared" si="140"/>
        <v>7.8020735674495703E-4</v>
      </c>
      <c r="Q414" s="2">
        <f t="shared" si="140"/>
        <v>1.072924020866303E-8</v>
      </c>
      <c r="R414" s="2">
        <f t="shared" si="140"/>
        <v>0</v>
      </c>
      <c r="S414" s="2">
        <f t="shared" si="140"/>
        <v>1.0537646633508334E-8</v>
      </c>
      <c r="T414" s="2">
        <f t="shared" si="140"/>
        <v>2.51414837125248E-5</v>
      </c>
      <c r="U414" s="2">
        <f t="shared" si="140"/>
        <v>0</v>
      </c>
      <c r="V414" s="2">
        <f t="shared" si="140"/>
        <v>2.8380832925095323E-5</v>
      </c>
      <c r="W414" s="2">
        <f t="shared" si="140"/>
        <v>3.3030732356669755E-6</v>
      </c>
      <c r="X414" s="2">
        <f t="shared" si="140"/>
        <v>0</v>
      </c>
      <c r="Y414" s="2">
        <f t="shared" si="140"/>
        <v>1.3651042229772159E-6</v>
      </c>
    </row>
    <row r="415" spans="1:25" x14ac:dyDescent="0.2">
      <c r="A415" s="16">
        <f>'Portfolio Selection'!A138</f>
        <v>40703</v>
      </c>
      <c r="B415" s="2">
        <f t="shared" ref="B415:Y415" si="141">IF($B138&lt;&gt;0,B138/$B138)</f>
        <v>1</v>
      </c>
      <c r="C415" s="2">
        <f t="shared" si="141"/>
        <v>3.6004308903740778E-3</v>
      </c>
      <c r="D415" s="2">
        <f t="shared" si="141"/>
        <v>0</v>
      </c>
      <c r="E415" s="2">
        <f t="shared" si="141"/>
        <v>1.3369294740768876E-5</v>
      </c>
      <c r="F415" s="2">
        <f t="shared" si="141"/>
        <v>3.013079859486717E-7</v>
      </c>
      <c r="G415" s="2">
        <f t="shared" si="141"/>
        <v>2.142333037047147E-4</v>
      </c>
      <c r="H415" s="2">
        <f t="shared" si="141"/>
        <v>1.9555087829781342E-5</v>
      </c>
      <c r="I415" s="2">
        <f t="shared" si="141"/>
        <v>7.2527426260108406E-5</v>
      </c>
      <c r="J415" s="2">
        <f t="shared" si="141"/>
        <v>3.2812040586385249E-5</v>
      </c>
      <c r="K415" s="2">
        <f t="shared" si="141"/>
        <v>7.3896947547234936E-7</v>
      </c>
      <c r="L415" s="2">
        <f t="shared" si="141"/>
        <v>1.2835520659700865E-6</v>
      </c>
      <c r="M415" s="2">
        <f t="shared" si="141"/>
        <v>1.619660126587267E-4</v>
      </c>
      <c r="N415" s="2">
        <f t="shared" si="141"/>
        <v>3.0380225735553157E-6</v>
      </c>
      <c r="O415" s="2">
        <f t="shared" si="141"/>
        <v>4.1338391449690826E-6</v>
      </c>
      <c r="P415" s="2">
        <f t="shared" si="141"/>
        <v>4.2790098979673388E-3</v>
      </c>
      <c r="Q415" s="2">
        <f t="shared" si="141"/>
        <v>1.5830309195537277E-7</v>
      </c>
      <c r="R415" s="2">
        <f t="shared" si="141"/>
        <v>0</v>
      </c>
      <c r="S415" s="2">
        <f t="shared" si="141"/>
        <v>0</v>
      </c>
      <c r="T415" s="2">
        <f t="shared" si="141"/>
        <v>5.0431174721018238E-5</v>
      </c>
      <c r="U415" s="2">
        <f t="shared" si="141"/>
        <v>7.1502446996649461E-9</v>
      </c>
      <c r="V415" s="2">
        <f t="shared" si="141"/>
        <v>8.8936872019366455E-5</v>
      </c>
      <c r="W415" s="2">
        <f t="shared" si="141"/>
        <v>1.4874171822907661E-5</v>
      </c>
      <c r="X415" s="2">
        <f t="shared" si="141"/>
        <v>0</v>
      </c>
      <c r="Y415" s="2">
        <f t="shared" si="141"/>
        <v>3.6798817489205876E-6</v>
      </c>
    </row>
    <row r="416" spans="1:25" x14ac:dyDescent="0.2">
      <c r="A416" s="16">
        <f>'Portfolio Selection'!A139</f>
        <v>40702</v>
      </c>
      <c r="B416" s="2">
        <f t="shared" ref="B416:Y416" si="142">IF($B139&lt;&gt;0,B139/$B139)</f>
        <v>1</v>
      </c>
      <c r="C416" s="2">
        <f t="shared" si="142"/>
        <v>1.7599910845019083E-3</v>
      </c>
      <c r="D416" s="2">
        <f t="shared" si="142"/>
        <v>1.435620139584257E-6</v>
      </c>
      <c r="E416" s="2">
        <f t="shared" si="142"/>
        <v>6.4292680320094056E-5</v>
      </c>
      <c r="F416" s="2">
        <f t="shared" si="142"/>
        <v>8.4830299006606302E-6</v>
      </c>
      <c r="G416" s="2">
        <f t="shared" si="142"/>
        <v>8.5867575810908214E-5</v>
      </c>
      <c r="H416" s="2">
        <f t="shared" si="142"/>
        <v>6.7404840760618089E-5</v>
      </c>
      <c r="I416" s="2">
        <f t="shared" si="142"/>
        <v>3.7574964453385288E-5</v>
      </c>
      <c r="J416" s="2">
        <f t="shared" si="142"/>
        <v>2.1431993532092333E-5</v>
      </c>
      <c r="K416" s="2">
        <f t="shared" si="142"/>
        <v>7.4256214116427096E-8</v>
      </c>
      <c r="L416" s="2">
        <f t="shared" si="142"/>
        <v>8.2203279164976267E-6</v>
      </c>
      <c r="M416" s="2">
        <f t="shared" si="142"/>
        <v>1.2552864483953766E-4</v>
      </c>
      <c r="N416" s="2">
        <f t="shared" si="142"/>
        <v>5.4553565304201766E-7</v>
      </c>
      <c r="O416" s="2">
        <f t="shared" si="142"/>
        <v>7.3926186498131859E-7</v>
      </c>
      <c r="P416" s="2">
        <f t="shared" si="142"/>
        <v>3.2738079679650377E-3</v>
      </c>
      <c r="Q416" s="2">
        <f t="shared" si="142"/>
        <v>1.8481546624532963E-8</v>
      </c>
      <c r="R416" s="2">
        <f t="shared" si="142"/>
        <v>0</v>
      </c>
      <c r="S416" s="2">
        <f t="shared" si="142"/>
        <v>1.3795154444740678E-6</v>
      </c>
      <c r="T416" s="2">
        <f t="shared" si="142"/>
        <v>1.9174604622952951E-5</v>
      </c>
      <c r="U416" s="2">
        <f t="shared" si="142"/>
        <v>0</v>
      </c>
      <c r="V416" s="2">
        <f t="shared" si="142"/>
        <v>6.8030573124905848E-5</v>
      </c>
      <c r="W416" s="2">
        <f t="shared" si="142"/>
        <v>8.1252799624286003E-6</v>
      </c>
      <c r="X416" s="2">
        <f t="shared" si="142"/>
        <v>0</v>
      </c>
      <c r="Y416" s="2">
        <f t="shared" si="142"/>
        <v>1.4554217966819709E-6</v>
      </c>
    </row>
    <row r="417" spans="1:25" x14ac:dyDescent="0.2">
      <c r="A417" s="16">
        <f>'Portfolio Selection'!A140</f>
        <v>40701</v>
      </c>
      <c r="B417" s="2">
        <f t="shared" ref="B417:Y417" si="143">IF($B140&lt;&gt;0,B140/$B140)</f>
        <v>1</v>
      </c>
      <c r="C417" s="2">
        <f t="shared" si="143"/>
        <v>3.042032956370204E-3</v>
      </c>
      <c r="D417" s="2">
        <f t="shared" si="143"/>
        <v>7.8395112854166083E-7</v>
      </c>
      <c r="E417" s="2">
        <f t="shared" si="143"/>
        <v>5.2296417038014229E-4</v>
      </c>
      <c r="F417" s="2">
        <f t="shared" si="143"/>
        <v>1.599260302224988E-5</v>
      </c>
      <c r="G417" s="2">
        <f t="shared" si="143"/>
        <v>5.7326687591651793E-4</v>
      </c>
      <c r="H417" s="2">
        <f t="shared" si="143"/>
        <v>2.0217686999232307E-6</v>
      </c>
      <c r="I417" s="2">
        <f t="shared" si="143"/>
        <v>1.6100788277988631E-4</v>
      </c>
      <c r="J417" s="2">
        <f t="shared" si="143"/>
        <v>3.8504543629452214E-5</v>
      </c>
      <c r="K417" s="2">
        <f t="shared" si="143"/>
        <v>0</v>
      </c>
      <c r="L417" s="2">
        <f t="shared" si="143"/>
        <v>4.6259993348243441E-6</v>
      </c>
      <c r="M417" s="2">
        <f t="shared" si="143"/>
        <v>1.5841754320884181E-4</v>
      </c>
      <c r="N417" s="2">
        <f t="shared" si="143"/>
        <v>3.8936239384235821E-7</v>
      </c>
      <c r="O417" s="2">
        <f t="shared" si="143"/>
        <v>1.7717295505041535E-6</v>
      </c>
      <c r="P417" s="2">
        <f t="shared" si="143"/>
        <v>5.5369140993390409E-3</v>
      </c>
      <c r="Q417" s="2">
        <f t="shared" si="143"/>
        <v>4.9292646398128284E-7</v>
      </c>
      <c r="R417" s="2">
        <f t="shared" si="143"/>
        <v>0</v>
      </c>
      <c r="S417" s="2">
        <f t="shared" si="143"/>
        <v>0</v>
      </c>
      <c r="T417" s="2">
        <f t="shared" si="143"/>
        <v>3.0319378663991587E-5</v>
      </c>
      <c r="U417" s="2">
        <f t="shared" si="143"/>
        <v>0</v>
      </c>
      <c r="V417" s="2">
        <f t="shared" si="143"/>
        <v>9.3625357787730621E-5</v>
      </c>
      <c r="W417" s="2">
        <f t="shared" si="143"/>
        <v>2.3830738954809398E-5</v>
      </c>
      <c r="X417" s="2">
        <f t="shared" si="143"/>
        <v>0</v>
      </c>
      <c r="Y417" s="2">
        <f t="shared" si="143"/>
        <v>7.9605423368405842E-6</v>
      </c>
    </row>
    <row r="418" spans="1:25" x14ac:dyDescent="0.2">
      <c r="A418" s="16">
        <f>'Portfolio Selection'!A141</f>
        <v>40700</v>
      </c>
      <c r="B418" s="2">
        <f t="shared" ref="B418:Y418" si="144">IF($B141&lt;&gt;0,B141/$B141)</f>
        <v>1</v>
      </c>
      <c r="C418" s="2">
        <f t="shared" si="144"/>
        <v>6.5306822880876079E-3</v>
      </c>
      <c r="D418" s="2">
        <f t="shared" si="144"/>
        <v>8.0255957254276724E-6</v>
      </c>
      <c r="E418" s="2">
        <f t="shared" si="144"/>
        <v>4.9138228861678905E-7</v>
      </c>
      <c r="F418" s="2">
        <f t="shared" si="144"/>
        <v>8.5606354404561836E-6</v>
      </c>
      <c r="G418" s="2">
        <f t="shared" si="144"/>
        <v>6.942840522256216E-4</v>
      </c>
      <c r="H418" s="2">
        <f t="shared" si="144"/>
        <v>1.1545593850615249E-5</v>
      </c>
      <c r="I418" s="2">
        <f t="shared" si="144"/>
        <v>7.3905786139844375E-5</v>
      </c>
      <c r="J418" s="2">
        <f t="shared" si="144"/>
        <v>2.9393071056146852E-5</v>
      </c>
      <c r="K418" s="2">
        <f t="shared" si="144"/>
        <v>0</v>
      </c>
      <c r="L418" s="2">
        <f t="shared" si="144"/>
        <v>5.7416130492992515E-7</v>
      </c>
      <c r="M418" s="2">
        <f t="shared" si="144"/>
        <v>8.1716874596972022E-5</v>
      </c>
      <c r="N418" s="2">
        <f t="shared" si="144"/>
        <v>3.5908705706611513E-9</v>
      </c>
      <c r="O418" s="2">
        <f t="shared" si="144"/>
        <v>5.8965874634014694E-7</v>
      </c>
      <c r="P418" s="2">
        <f t="shared" si="144"/>
        <v>5.8510892433393134E-3</v>
      </c>
      <c r="Q418" s="2">
        <f t="shared" si="144"/>
        <v>6.3501711144323517E-7</v>
      </c>
      <c r="R418" s="2">
        <f t="shared" si="144"/>
        <v>0</v>
      </c>
      <c r="S418" s="2">
        <f t="shared" si="144"/>
        <v>1.6266643685095015E-6</v>
      </c>
      <c r="T418" s="2">
        <f t="shared" si="144"/>
        <v>1.9018762487724892E-5</v>
      </c>
      <c r="U418" s="2">
        <f t="shared" si="144"/>
        <v>4.0633535404849868E-9</v>
      </c>
      <c r="V418" s="2">
        <f t="shared" si="144"/>
        <v>2.1965676569153743E-5</v>
      </c>
      <c r="W418" s="2">
        <f t="shared" si="144"/>
        <v>6.9426647585914415E-6</v>
      </c>
      <c r="X418" s="2">
        <f t="shared" si="144"/>
        <v>0</v>
      </c>
      <c r="Y418" s="2">
        <f t="shared" si="144"/>
        <v>4.8023169052894654E-6</v>
      </c>
    </row>
    <row r="419" spans="1:25" x14ac:dyDescent="0.2">
      <c r="A419" s="16">
        <f>'Portfolio Selection'!A142</f>
        <v>40697</v>
      </c>
      <c r="B419" s="2">
        <f t="shared" ref="B419:Y419" si="145">IF($B142&lt;&gt;0,B142/$B142)</f>
        <v>1</v>
      </c>
      <c r="C419" s="2">
        <f t="shared" si="145"/>
        <v>2.9864753624401726E-3</v>
      </c>
      <c r="D419" s="2">
        <f t="shared" si="145"/>
        <v>1.4780927731432672E-7</v>
      </c>
      <c r="E419" s="2">
        <f t="shared" si="145"/>
        <v>8.1376397625402576E-4</v>
      </c>
      <c r="F419" s="2">
        <f t="shared" si="145"/>
        <v>7.0677469435800556E-6</v>
      </c>
      <c r="G419" s="2">
        <f t="shared" si="145"/>
        <v>7.7514338288215637E-4</v>
      </c>
      <c r="H419" s="2">
        <f t="shared" si="145"/>
        <v>1.4267290492765387E-5</v>
      </c>
      <c r="I419" s="2">
        <f t="shared" si="145"/>
        <v>5.3776710318884916E-5</v>
      </c>
      <c r="J419" s="2">
        <f t="shared" si="145"/>
        <v>1.650044232418934E-3</v>
      </c>
      <c r="K419" s="2">
        <f t="shared" si="145"/>
        <v>0</v>
      </c>
      <c r="L419" s="2">
        <f t="shared" si="145"/>
        <v>7.6368126612402131E-9</v>
      </c>
      <c r="M419" s="2">
        <f t="shared" si="145"/>
        <v>1.1329581106143143E-4</v>
      </c>
      <c r="N419" s="2">
        <f t="shared" si="145"/>
        <v>1.4743975412104091E-7</v>
      </c>
      <c r="O419" s="2">
        <f t="shared" si="145"/>
        <v>5.6167525379444149E-7</v>
      </c>
      <c r="P419" s="2">
        <f t="shared" si="145"/>
        <v>8.007789312419621E-3</v>
      </c>
      <c r="Q419" s="2">
        <f t="shared" si="145"/>
        <v>0</v>
      </c>
      <c r="R419" s="2">
        <f t="shared" si="145"/>
        <v>0</v>
      </c>
      <c r="S419" s="2">
        <f t="shared" si="145"/>
        <v>1.4041881344861038E-8</v>
      </c>
      <c r="T419" s="2">
        <f t="shared" si="145"/>
        <v>3.3503436191247388E-5</v>
      </c>
      <c r="U419" s="2">
        <f t="shared" si="145"/>
        <v>4.5451352774155464E-8</v>
      </c>
      <c r="V419" s="2">
        <f t="shared" si="145"/>
        <v>2.1989586186052385E-5</v>
      </c>
      <c r="W419" s="2">
        <f t="shared" si="145"/>
        <v>7.8548313452788452E-6</v>
      </c>
      <c r="X419" s="2">
        <f t="shared" si="145"/>
        <v>0</v>
      </c>
      <c r="Y419" s="2">
        <f t="shared" si="145"/>
        <v>4.4970972622883903E-6</v>
      </c>
    </row>
    <row r="420" spans="1:25" x14ac:dyDescent="0.2">
      <c r="A420" s="16">
        <f>'Portfolio Selection'!A143</f>
        <v>40696</v>
      </c>
      <c r="B420" s="2">
        <f t="shared" ref="B420:Y420" si="146">IF($B143&lt;&gt;0,B143/$B143)</f>
        <v>1</v>
      </c>
      <c r="C420" s="2">
        <f t="shared" si="146"/>
        <v>1.7405209966116265E-3</v>
      </c>
      <c r="D420" s="2">
        <f t="shared" si="146"/>
        <v>4.347562518690242E-8</v>
      </c>
      <c r="E420" s="2">
        <f t="shared" si="146"/>
        <v>3.9618410703107075E-5</v>
      </c>
      <c r="F420" s="2">
        <f t="shared" si="146"/>
        <v>3.0333157507451916E-6</v>
      </c>
      <c r="G420" s="2">
        <f t="shared" si="146"/>
        <v>1.8223143273218638E-4</v>
      </c>
      <c r="H420" s="2">
        <f t="shared" si="146"/>
        <v>8.9488516368319154E-6</v>
      </c>
      <c r="I420" s="2">
        <f t="shared" si="146"/>
        <v>1.2731943743259424E-5</v>
      </c>
      <c r="J420" s="2">
        <f t="shared" si="146"/>
        <v>2.6683899055083367E-4</v>
      </c>
      <c r="K420" s="2">
        <f t="shared" si="146"/>
        <v>1.1367806913624486E-7</v>
      </c>
      <c r="L420" s="2">
        <f t="shared" si="146"/>
        <v>1.8245508275159049E-8</v>
      </c>
      <c r="M420" s="2">
        <f t="shared" si="146"/>
        <v>7.5636754554671843E-5</v>
      </c>
      <c r="N420" s="2">
        <f t="shared" si="146"/>
        <v>0</v>
      </c>
      <c r="O420" s="2">
        <f t="shared" si="146"/>
        <v>3.2784897681926414E-7</v>
      </c>
      <c r="P420" s="2">
        <f t="shared" si="146"/>
        <v>1.0489528013332356E-3</v>
      </c>
      <c r="Q420" s="2">
        <f t="shared" si="146"/>
        <v>7.4835092534832035E-7</v>
      </c>
      <c r="R420" s="2">
        <f t="shared" si="146"/>
        <v>0</v>
      </c>
      <c r="S420" s="2">
        <f t="shared" si="146"/>
        <v>0</v>
      </c>
      <c r="T420" s="2">
        <f t="shared" si="146"/>
        <v>1.9385852542356489E-5</v>
      </c>
      <c r="U420" s="2">
        <f t="shared" si="146"/>
        <v>2.166654107675137E-7</v>
      </c>
      <c r="V420" s="2">
        <f t="shared" si="146"/>
        <v>1.9904922998481425E-5</v>
      </c>
      <c r="W420" s="2">
        <f t="shared" si="146"/>
        <v>5.5912504851024503E-6</v>
      </c>
      <c r="X420" s="2">
        <f t="shared" si="146"/>
        <v>0</v>
      </c>
      <c r="Y420" s="2">
        <f t="shared" si="146"/>
        <v>1.2308590934062373E-6</v>
      </c>
    </row>
    <row r="421" spans="1:25" x14ac:dyDescent="0.2">
      <c r="A421" s="16">
        <f>'Portfolio Selection'!A144</f>
        <v>40695</v>
      </c>
      <c r="B421" s="2">
        <f t="shared" ref="B421:Y421" si="147">IF($B144&lt;&gt;0,B144/$B144)</f>
        <v>1</v>
      </c>
      <c r="C421" s="2">
        <f t="shared" si="147"/>
        <v>4.8349740277693317E-3</v>
      </c>
      <c r="D421" s="2">
        <f t="shared" si="147"/>
        <v>5.9754468301998226E-8</v>
      </c>
      <c r="E421" s="2">
        <f t="shared" si="147"/>
        <v>5.9852426446755596E-5</v>
      </c>
      <c r="F421" s="2">
        <f t="shared" si="147"/>
        <v>1.3251777822777572E-5</v>
      </c>
      <c r="G421" s="2">
        <f t="shared" si="147"/>
        <v>4.9714444171380674E-4</v>
      </c>
      <c r="H421" s="2">
        <f t="shared" si="147"/>
        <v>8.5811334807459747E-5</v>
      </c>
      <c r="I421" s="2">
        <f t="shared" si="147"/>
        <v>1.111393927159264E-4</v>
      </c>
      <c r="J421" s="2">
        <f t="shared" si="147"/>
        <v>7.7972136315106113E-4</v>
      </c>
      <c r="K421" s="2">
        <f t="shared" si="147"/>
        <v>3.5509827474548124E-6</v>
      </c>
      <c r="L421" s="2">
        <f t="shared" si="147"/>
        <v>1.9434895919863027E-6</v>
      </c>
      <c r="M421" s="2">
        <f t="shared" si="147"/>
        <v>3.2600470575254112E-4</v>
      </c>
      <c r="N421" s="2">
        <f t="shared" si="147"/>
        <v>0</v>
      </c>
      <c r="O421" s="2">
        <f t="shared" si="147"/>
        <v>5.6325933235490123E-7</v>
      </c>
      <c r="P421" s="2">
        <f t="shared" si="147"/>
        <v>9.6087536025087315E-3</v>
      </c>
      <c r="Q421" s="2">
        <f t="shared" si="147"/>
        <v>3.3550664579400639E-6</v>
      </c>
      <c r="R421" s="2">
        <f t="shared" si="147"/>
        <v>0</v>
      </c>
      <c r="S421" s="2">
        <f t="shared" si="147"/>
        <v>5.5836142511703254E-8</v>
      </c>
      <c r="T421" s="2">
        <f t="shared" si="147"/>
        <v>1.2356440379695174E-4</v>
      </c>
      <c r="U421" s="2">
        <f t="shared" si="147"/>
        <v>0</v>
      </c>
      <c r="V421" s="2">
        <f t="shared" si="147"/>
        <v>1.7035391572402196E-4</v>
      </c>
      <c r="W421" s="2">
        <f t="shared" si="147"/>
        <v>1.2347624146667009E-4</v>
      </c>
      <c r="X421" s="2">
        <f t="shared" si="147"/>
        <v>0</v>
      </c>
      <c r="Y421" s="2">
        <f t="shared" si="147"/>
        <v>5.5346351787916385E-6</v>
      </c>
    </row>
    <row r="422" spans="1:25" x14ac:dyDescent="0.2">
      <c r="A422" s="16">
        <f>'Portfolio Selection'!A145</f>
        <v>40694</v>
      </c>
      <c r="B422" s="2">
        <f t="shared" ref="B422:Y422" si="148">IF($B145&lt;&gt;0,B145/$B145)</f>
        <v>1</v>
      </c>
      <c r="C422" s="2">
        <f t="shared" si="148"/>
        <v>1.3456866285899996E-2</v>
      </c>
      <c r="D422" s="2">
        <f t="shared" si="148"/>
        <v>3.9219862780580483E-6</v>
      </c>
      <c r="E422" s="2">
        <f t="shared" si="148"/>
        <v>4.9341117691698022E-5</v>
      </c>
      <c r="F422" s="2">
        <f t="shared" si="148"/>
        <v>7.590941183338157E-7</v>
      </c>
      <c r="G422" s="2">
        <f t="shared" si="148"/>
        <v>1.6827294777576694E-3</v>
      </c>
      <c r="H422" s="2">
        <f t="shared" si="148"/>
        <v>1.6624161191510566E-4</v>
      </c>
      <c r="I422" s="2">
        <f t="shared" si="148"/>
        <v>2.7165448181439488E-4</v>
      </c>
      <c r="J422" s="2">
        <f t="shared" si="148"/>
        <v>2.3176699575673979E-4</v>
      </c>
      <c r="K422" s="2">
        <f t="shared" si="148"/>
        <v>2.0457586489096333E-7</v>
      </c>
      <c r="L422" s="2">
        <f t="shared" si="148"/>
        <v>1.6194007857788069E-6</v>
      </c>
      <c r="M422" s="2">
        <f t="shared" si="148"/>
        <v>9.102930151372729E-4</v>
      </c>
      <c r="N422" s="2">
        <f t="shared" si="148"/>
        <v>0</v>
      </c>
      <c r="O422" s="2">
        <f t="shared" si="148"/>
        <v>7.527683340143673E-7</v>
      </c>
      <c r="P422" s="2">
        <f t="shared" si="148"/>
        <v>7.6365247851441029E-3</v>
      </c>
      <c r="Q422" s="2">
        <f t="shared" si="148"/>
        <v>8.5398088312554267E-8</v>
      </c>
      <c r="R422" s="2">
        <f t="shared" si="148"/>
        <v>0</v>
      </c>
      <c r="S422" s="2">
        <f t="shared" si="148"/>
        <v>7.2113941241712497E-7</v>
      </c>
      <c r="T422" s="2">
        <f t="shared" si="148"/>
        <v>1.4623189095582626E-4</v>
      </c>
      <c r="U422" s="2">
        <f t="shared" si="148"/>
        <v>0</v>
      </c>
      <c r="V422" s="2">
        <f t="shared" si="148"/>
        <v>5.5125794420460863E-5</v>
      </c>
      <c r="W422" s="2">
        <f t="shared" si="148"/>
        <v>8.3152434879150072E-5</v>
      </c>
      <c r="X422" s="2">
        <f t="shared" si="148"/>
        <v>0</v>
      </c>
      <c r="Y422" s="2">
        <f t="shared" si="148"/>
        <v>1.408752167941173E-5</v>
      </c>
    </row>
    <row r="423" spans="1:25" x14ac:dyDescent="0.2">
      <c r="A423" s="16">
        <f>'Portfolio Selection'!A146</f>
        <v>40693</v>
      </c>
      <c r="B423" s="2">
        <f t="shared" ref="B423:Y423" si="149">IF($B146&lt;&gt;0,B146/$B146)</f>
        <v>1</v>
      </c>
      <c r="C423" s="2">
        <f t="shared" si="149"/>
        <v>8.5359778141537307E-3</v>
      </c>
      <c r="D423" s="2">
        <f t="shared" si="149"/>
        <v>0</v>
      </c>
      <c r="E423" s="2">
        <f t="shared" si="149"/>
        <v>0</v>
      </c>
      <c r="F423" s="2">
        <f t="shared" si="149"/>
        <v>1.8670152002962618E-5</v>
      </c>
      <c r="G423" s="2">
        <f t="shared" si="149"/>
        <v>3.1342704899213546E-3</v>
      </c>
      <c r="H423" s="2">
        <f t="shared" si="149"/>
        <v>7.0446575801842468E-5</v>
      </c>
      <c r="I423" s="2">
        <f t="shared" si="149"/>
        <v>1.0680376406669747E-4</v>
      </c>
      <c r="J423" s="2">
        <f t="shared" si="149"/>
        <v>2.4372776178120466E-4</v>
      </c>
      <c r="K423" s="2">
        <f t="shared" si="149"/>
        <v>0</v>
      </c>
      <c r="L423" s="2">
        <f t="shared" si="149"/>
        <v>1.9737707132836428E-5</v>
      </c>
      <c r="M423" s="2">
        <f t="shared" si="149"/>
        <v>6.0886428619966854E-4</v>
      </c>
      <c r="N423" s="2">
        <f t="shared" si="149"/>
        <v>0</v>
      </c>
      <c r="O423" s="2">
        <f t="shared" si="149"/>
        <v>1.1861723665264571E-6</v>
      </c>
      <c r="P423" s="2">
        <f t="shared" si="149"/>
        <v>2.758838391453769E-2</v>
      </c>
      <c r="Q423" s="2">
        <f t="shared" si="149"/>
        <v>1.181146212431006E-7</v>
      </c>
      <c r="R423" s="2">
        <f t="shared" si="149"/>
        <v>0</v>
      </c>
      <c r="S423" s="2">
        <f t="shared" si="149"/>
        <v>5.9017101388786687E-6</v>
      </c>
      <c r="T423" s="2">
        <f t="shared" si="149"/>
        <v>1.5824343554118208E-4</v>
      </c>
      <c r="U423" s="2">
        <f t="shared" si="149"/>
        <v>0</v>
      </c>
      <c r="V423" s="2">
        <f t="shared" si="149"/>
        <v>3.7686103407692267E-6</v>
      </c>
      <c r="W423" s="2">
        <f t="shared" si="149"/>
        <v>2.9036092209420944E-5</v>
      </c>
      <c r="X423" s="2">
        <f t="shared" si="149"/>
        <v>0</v>
      </c>
      <c r="Y423" s="2">
        <f t="shared" si="149"/>
        <v>5.5976278161038779E-5</v>
      </c>
    </row>
    <row r="424" spans="1:25" x14ac:dyDescent="0.2">
      <c r="A424" s="16">
        <f>'Portfolio Selection'!A147</f>
        <v>40690</v>
      </c>
      <c r="B424" s="2">
        <f t="shared" ref="B424:Y424" si="150">IF($B147&lt;&gt;0,B147/$B147)</f>
        <v>1</v>
      </c>
      <c r="C424" s="2">
        <f t="shared" si="150"/>
        <v>9.0910210374060222E-3</v>
      </c>
      <c r="D424" s="2">
        <f t="shared" si="150"/>
        <v>0</v>
      </c>
      <c r="E424" s="2">
        <f t="shared" si="150"/>
        <v>5.3456533075002432E-5</v>
      </c>
      <c r="F424" s="2">
        <f t="shared" si="150"/>
        <v>1.3651958532470649E-5</v>
      </c>
      <c r="G424" s="2">
        <f t="shared" si="150"/>
        <v>5.456938113242338E-4</v>
      </c>
      <c r="H424" s="2">
        <f t="shared" si="150"/>
        <v>1.6823186388407958E-4</v>
      </c>
      <c r="I424" s="2">
        <f t="shared" si="150"/>
        <v>2.0732574463428475E-4</v>
      </c>
      <c r="J424" s="2">
        <f t="shared" si="150"/>
        <v>1.1708960615020904E-4</v>
      </c>
      <c r="K424" s="2">
        <f t="shared" si="150"/>
        <v>4.7722916489565439E-8</v>
      </c>
      <c r="L424" s="2">
        <f t="shared" si="150"/>
        <v>5.7393387576779534E-6</v>
      </c>
      <c r="M424" s="2">
        <f t="shared" si="150"/>
        <v>3.4146261743785757E-4</v>
      </c>
      <c r="N424" s="2">
        <f t="shared" si="150"/>
        <v>1.1959339983596135E-7</v>
      </c>
      <c r="O424" s="2">
        <f t="shared" si="150"/>
        <v>0</v>
      </c>
      <c r="P424" s="2">
        <f t="shared" si="150"/>
        <v>1.2318795399428451E-2</v>
      </c>
      <c r="Q424" s="2">
        <f t="shared" si="150"/>
        <v>0</v>
      </c>
      <c r="R424" s="2">
        <f t="shared" si="150"/>
        <v>0</v>
      </c>
      <c r="S424" s="2">
        <f t="shared" si="150"/>
        <v>0</v>
      </c>
      <c r="T424" s="2">
        <f t="shared" si="150"/>
        <v>1.5826956201257678E-4</v>
      </c>
      <c r="U424" s="2">
        <f t="shared" si="150"/>
        <v>0</v>
      </c>
      <c r="V424" s="2">
        <f t="shared" si="150"/>
        <v>8.6336134771530369E-7</v>
      </c>
      <c r="W424" s="2">
        <f t="shared" si="150"/>
        <v>8.482548129991823E-5</v>
      </c>
      <c r="X424" s="2">
        <f t="shared" si="150"/>
        <v>0</v>
      </c>
      <c r="Y424" s="2">
        <f t="shared" si="150"/>
        <v>3.731428518326813E-5</v>
      </c>
    </row>
    <row r="425" spans="1:25" x14ac:dyDescent="0.2">
      <c r="A425" s="16">
        <f>'Portfolio Selection'!A148</f>
        <v>40689</v>
      </c>
      <c r="B425" s="2">
        <f t="shared" ref="B425:Y425" si="151">IF($B148&lt;&gt;0,B148/$B148)</f>
        <v>1</v>
      </c>
      <c r="C425" s="2">
        <f t="shared" si="151"/>
        <v>3.4952592054729244E-3</v>
      </c>
      <c r="D425" s="2">
        <f t="shared" si="151"/>
        <v>0</v>
      </c>
      <c r="E425" s="2">
        <f t="shared" si="151"/>
        <v>0</v>
      </c>
      <c r="F425" s="2">
        <f t="shared" si="151"/>
        <v>1.7685958970541205E-5</v>
      </c>
      <c r="G425" s="2">
        <f t="shared" si="151"/>
        <v>1.7750218591935894E-4</v>
      </c>
      <c r="H425" s="2">
        <f t="shared" si="151"/>
        <v>2.1068235926669613E-4</v>
      </c>
      <c r="I425" s="2">
        <f t="shared" si="151"/>
        <v>1.2020554049732359E-4</v>
      </c>
      <c r="J425" s="2">
        <f t="shared" si="151"/>
        <v>1.4598271419825255E-3</v>
      </c>
      <c r="K425" s="2">
        <f t="shared" si="151"/>
        <v>0</v>
      </c>
      <c r="L425" s="2">
        <f t="shared" si="151"/>
        <v>1.0676563158069494E-6</v>
      </c>
      <c r="M425" s="2">
        <f t="shared" si="151"/>
        <v>4.9578209311171805E-4</v>
      </c>
      <c r="N425" s="2">
        <f t="shared" si="151"/>
        <v>0</v>
      </c>
      <c r="O425" s="2">
        <f t="shared" si="151"/>
        <v>7.3270531476947511E-7</v>
      </c>
      <c r="P425" s="2">
        <f t="shared" si="151"/>
        <v>4.8749751699366621E-3</v>
      </c>
      <c r="Q425" s="2">
        <f t="shared" si="151"/>
        <v>0</v>
      </c>
      <c r="R425" s="2">
        <f t="shared" si="151"/>
        <v>0</v>
      </c>
      <c r="S425" s="2">
        <f t="shared" si="151"/>
        <v>0</v>
      </c>
      <c r="T425" s="2">
        <f t="shared" si="151"/>
        <v>1.4003682422179231E-4</v>
      </c>
      <c r="U425" s="2">
        <f t="shared" si="151"/>
        <v>0</v>
      </c>
      <c r="V425" s="2">
        <f t="shared" si="151"/>
        <v>1.5016636142436312E-4</v>
      </c>
      <c r="W425" s="2">
        <f t="shared" si="151"/>
        <v>3.1783937381055986E-5</v>
      </c>
      <c r="X425" s="2">
        <f t="shared" si="151"/>
        <v>0</v>
      </c>
      <c r="Y425" s="2">
        <f t="shared" si="151"/>
        <v>1.0967824898102081E-6</v>
      </c>
    </row>
    <row r="426" spans="1:25" x14ac:dyDescent="0.2">
      <c r="A426" s="16">
        <f>'Portfolio Selection'!A149</f>
        <v>40688</v>
      </c>
      <c r="B426" s="2">
        <f t="shared" ref="B426:Y426" si="152">IF($B149&lt;&gt;0,B149/$B149)</f>
        <v>1</v>
      </c>
      <c r="C426" s="2">
        <f t="shared" si="152"/>
        <v>2.6319157125624312E-2</v>
      </c>
      <c r="D426" s="2">
        <f t="shared" si="152"/>
        <v>0</v>
      </c>
      <c r="E426" s="2">
        <f t="shared" si="152"/>
        <v>3.6669366224861231E-4</v>
      </c>
      <c r="F426" s="2">
        <f t="shared" si="152"/>
        <v>1.0841377840393755E-5</v>
      </c>
      <c r="G426" s="2">
        <f t="shared" si="152"/>
        <v>7.1496406803642481E-4</v>
      </c>
      <c r="H426" s="2">
        <f t="shared" si="152"/>
        <v>7.4566949547109115E-4</v>
      </c>
      <c r="I426" s="2">
        <f t="shared" si="152"/>
        <v>2.9824417862887132E-4</v>
      </c>
      <c r="J426" s="2">
        <f t="shared" si="152"/>
        <v>3.1702220087433943E-4</v>
      </c>
      <c r="K426" s="2">
        <f t="shared" si="152"/>
        <v>5.7820681815433358E-6</v>
      </c>
      <c r="L426" s="2">
        <f t="shared" si="152"/>
        <v>7.6491943651667047E-6</v>
      </c>
      <c r="M426" s="2">
        <f t="shared" si="152"/>
        <v>4.6441958994932945E-4</v>
      </c>
      <c r="N426" s="2">
        <f t="shared" si="152"/>
        <v>2.2438581586871607E-8</v>
      </c>
      <c r="O426" s="2">
        <f t="shared" si="152"/>
        <v>3.2476894402051011E-6</v>
      </c>
      <c r="P426" s="2">
        <f t="shared" si="152"/>
        <v>9.4343902015485356E-3</v>
      </c>
      <c r="Q426" s="2">
        <f t="shared" si="152"/>
        <v>0</v>
      </c>
      <c r="R426" s="2">
        <f t="shared" si="152"/>
        <v>0</v>
      </c>
      <c r="S426" s="2">
        <f t="shared" si="152"/>
        <v>3.3067383391179207E-7</v>
      </c>
      <c r="T426" s="2">
        <f t="shared" si="152"/>
        <v>2.1291261480995514E-4</v>
      </c>
      <c r="U426" s="2">
        <f t="shared" si="152"/>
        <v>4.1015365184844784E-6</v>
      </c>
      <c r="V426" s="2">
        <f t="shared" si="152"/>
        <v>1.8559895612884112E-4</v>
      </c>
      <c r="W426" s="2">
        <f t="shared" si="152"/>
        <v>8.4174205400224929E-5</v>
      </c>
      <c r="X426" s="2">
        <f t="shared" si="152"/>
        <v>0</v>
      </c>
      <c r="Y426" s="2">
        <f t="shared" si="152"/>
        <v>2.8048226983589509E-4</v>
      </c>
    </row>
    <row r="427" spans="1:25" x14ac:dyDescent="0.2">
      <c r="A427" s="16">
        <f>'Portfolio Selection'!A150</f>
        <v>40687</v>
      </c>
      <c r="B427" s="2">
        <f t="shared" ref="B427:Y427" si="153">IF($B150&lt;&gt;0,B150/$B150)</f>
        <v>1</v>
      </c>
      <c r="C427" s="2">
        <f t="shared" si="153"/>
        <v>1.570787501308632E-2</v>
      </c>
      <c r="D427" s="2">
        <f t="shared" si="153"/>
        <v>0</v>
      </c>
      <c r="E427" s="2">
        <f t="shared" si="153"/>
        <v>0</v>
      </c>
      <c r="F427" s="2">
        <f t="shared" si="153"/>
        <v>2.3817851306371144E-4</v>
      </c>
      <c r="G427" s="2">
        <f t="shared" si="153"/>
        <v>3.8340095692692556E-3</v>
      </c>
      <c r="H427" s="2">
        <f t="shared" si="153"/>
        <v>1.092381766192642E-3</v>
      </c>
      <c r="I427" s="2">
        <f t="shared" si="153"/>
        <v>3.3632865966871199E-3</v>
      </c>
      <c r="J427" s="2">
        <f t="shared" si="153"/>
        <v>1.6971616563542639E-4</v>
      </c>
      <c r="K427" s="2">
        <f t="shared" si="153"/>
        <v>1.4353006820369429E-6</v>
      </c>
      <c r="L427" s="2">
        <f t="shared" si="153"/>
        <v>2.0350038605269155E-6</v>
      </c>
      <c r="M427" s="2">
        <f t="shared" si="153"/>
        <v>5.5896987672660937E-4</v>
      </c>
      <c r="N427" s="2">
        <f t="shared" si="153"/>
        <v>3.7244723716745668E-6</v>
      </c>
      <c r="O427" s="2">
        <f t="shared" si="153"/>
        <v>2.3921678033949049E-6</v>
      </c>
      <c r="P427" s="2">
        <f t="shared" si="153"/>
        <v>1.2457120392124146E-2</v>
      </c>
      <c r="Q427" s="2">
        <f t="shared" si="153"/>
        <v>1.7027583322776232E-6</v>
      </c>
      <c r="R427" s="2">
        <f t="shared" si="153"/>
        <v>0</v>
      </c>
      <c r="S427" s="2">
        <f t="shared" si="153"/>
        <v>4.8374948913096965E-6</v>
      </c>
      <c r="T427" s="2">
        <f t="shared" si="153"/>
        <v>1.3150776376399365E-4</v>
      </c>
      <c r="U427" s="2">
        <f t="shared" si="153"/>
        <v>8.3891995882946309E-6</v>
      </c>
      <c r="V427" s="2">
        <f t="shared" si="153"/>
        <v>3.5162540991207357E-4</v>
      </c>
      <c r="W427" s="2">
        <f t="shared" si="153"/>
        <v>1.105754648704676E-4</v>
      </c>
      <c r="X427" s="2">
        <f t="shared" si="153"/>
        <v>0</v>
      </c>
      <c r="Y427" s="2">
        <f t="shared" si="153"/>
        <v>4.9662400335062972E-5</v>
      </c>
    </row>
    <row r="428" spans="1:25" x14ac:dyDescent="0.2">
      <c r="A428" s="16">
        <f>'Portfolio Selection'!A151</f>
        <v>40686</v>
      </c>
      <c r="B428" s="2">
        <f t="shared" ref="B428:Y428" si="154">IF($B151&lt;&gt;0,B151/$B151)</f>
        <v>1</v>
      </c>
      <c r="C428" s="2">
        <f t="shared" si="154"/>
        <v>8.9684421773022233E-3</v>
      </c>
      <c r="D428" s="2">
        <f t="shared" si="154"/>
        <v>0</v>
      </c>
      <c r="E428" s="2">
        <f t="shared" si="154"/>
        <v>1.813825318811171E-5</v>
      </c>
      <c r="F428" s="2">
        <f t="shared" si="154"/>
        <v>3.7839818462323314E-5</v>
      </c>
      <c r="G428" s="2">
        <f t="shared" si="154"/>
        <v>6.8392165917332461E-3</v>
      </c>
      <c r="H428" s="2">
        <f t="shared" si="154"/>
        <v>1.3411355961051352E-4</v>
      </c>
      <c r="I428" s="2">
        <f t="shared" si="154"/>
        <v>1.6026914886189876E-3</v>
      </c>
      <c r="J428" s="2">
        <f t="shared" si="154"/>
        <v>4.0706346928429419E-3</v>
      </c>
      <c r="K428" s="2">
        <f t="shared" si="154"/>
        <v>0</v>
      </c>
      <c r="L428" s="2">
        <f t="shared" si="154"/>
        <v>0</v>
      </c>
      <c r="M428" s="2">
        <f t="shared" si="154"/>
        <v>7.673051483891634E-4</v>
      </c>
      <c r="N428" s="2">
        <f t="shared" si="154"/>
        <v>3.7143492063202342E-7</v>
      </c>
      <c r="O428" s="2">
        <f t="shared" si="154"/>
        <v>2.6283355563150553E-6</v>
      </c>
      <c r="P428" s="2">
        <f t="shared" si="154"/>
        <v>5.6559111768600609E-3</v>
      </c>
      <c r="Q428" s="2">
        <f t="shared" si="154"/>
        <v>1.8161068600926944E-8</v>
      </c>
      <c r="R428" s="2">
        <f t="shared" si="154"/>
        <v>0</v>
      </c>
      <c r="S428" s="2">
        <f t="shared" si="154"/>
        <v>3.986308927077834E-6</v>
      </c>
      <c r="T428" s="2">
        <f t="shared" si="154"/>
        <v>1.3507271956526601E-4</v>
      </c>
      <c r="U428" s="2">
        <f t="shared" si="154"/>
        <v>0</v>
      </c>
      <c r="V428" s="2">
        <f t="shared" si="154"/>
        <v>5.7931253510721647E-4</v>
      </c>
      <c r="W428" s="2">
        <f t="shared" si="154"/>
        <v>8.8177007448319664E-5</v>
      </c>
      <c r="X428" s="2">
        <f t="shared" si="154"/>
        <v>0</v>
      </c>
      <c r="Y428" s="2">
        <f t="shared" si="154"/>
        <v>2.5128895674699668E-5</v>
      </c>
    </row>
    <row r="429" spans="1:25" x14ac:dyDescent="0.2">
      <c r="A429" s="16">
        <f>'Portfolio Selection'!A152</f>
        <v>40683</v>
      </c>
      <c r="B429" s="2">
        <f t="shared" ref="B429:Y429" si="155">IF($B152&lt;&gt;0,B152/$B152)</f>
        <v>1</v>
      </c>
      <c r="C429" s="2">
        <f t="shared" si="155"/>
        <v>3.7762805154003577E-3</v>
      </c>
      <c r="D429" s="2">
        <f t="shared" si="155"/>
        <v>0</v>
      </c>
      <c r="E429" s="2">
        <f t="shared" si="155"/>
        <v>4.0158007182393443E-7</v>
      </c>
      <c r="F429" s="2">
        <f t="shared" si="155"/>
        <v>8.2993214843613115E-7</v>
      </c>
      <c r="G429" s="2">
        <f t="shared" si="155"/>
        <v>1.7979868701759451E-3</v>
      </c>
      <c r="H429" s="2">
        <f t="shared" si="155"/>
        <v>1.080756086630162E-4</v>
      </c>
      <c r="I429" s="2">
        <f t="shared" si="155"/>
        <v>2.7735796960639738E-3</v>
      </c>
      <c r="J429" s="2">
        <f t="shared" si="155"/>
        <v>2.3757191481052888E-4</v>
      </c>
      <c r="K429" s="2">
        <f t="shared" si="155"/>
        <v>0</v>
      </c>
      <c r="L429" s="2">
        <f t="shared" si="155"/>
        <v>0</v>
      </c>
      <c r="M429" s="2">
        <f t="shared" si="155"/>
        <v>9.1569626577532945E-5</v>
      </c>
      <c r="N429" s="2">
        <f t="shared" si="155"/>
        <v>3.0609325474579895E-8</v>
      </c>
      <c r="O429" s="2">
        <f t="shared" si="155"/>
        <v>0</v>
      </c>
      <c r="P429" s="2">
        <f t="shared" si="155"/>
        <v>2.0050149319369372E-3</v>
      </c>
      <c r="Q429" s="2">
        <f t="shared" si="155"/>
        <v>0</v>
      </c>
      <c r="R429" s="2">
        <f t="shared" si="155"/>
        <v>0</v>
      </c>
      <c r="S429" s="2">
        <f t="shared" si="155"/>
        <v>8.4778015162830598E-9</v>
      </c>
      <c r="T429" s="2">
        <f t="shared" si="155"/>
        <v>3.2747516257002442E-5</v>
      </c>
      <c r="U429" s="2">
        <f t="shared" si="155"/>
        <v>1.9037870071653189E-7</v>
      </c>
      <c r="V429" s="2">
        <f t="shared" si="155"/>
        <v>4.7762505902483386E-5</v>
      </c>
      <c r="W429" s="2">
        <f t="shared" si="155"/>
        <v>9.2028766459651647E-6</v>
      </c>
      <c r="X429" s="2">
        <f t="shared" si="155"/>
        <v>0</v>
      </c>
      <c r="Y429" s="2">
        <f t="shared" si="155"/>
        <v>1.8978376727679272E-6</v>
      </c>
    </row>
    <row r="430" spans="1:25" x14ac:dyDescent="0.2">
      <c r="A430" s="16">
        <f>'Portfolio Selection'!A153</f>
        <v>40682</v>
      </c>
      <c r="B430" s="2">
        <f t="shared" ref="B430:Y430" si="156">IF($B153&lt;&gt;0,B153/$B153)</f>
        <v>1</v>
      </c>
      <c r="C430" s="2">
        <f t="shared" si="156"/>
        <v>9.5382226774704641E-3</v>
      </c>
      <c r="D430" s="2">
        <f t="shared" si="156"/>
        <v>0</v>
      </c>
      <c r="E430" s="2">
        <f t="shared" si="156"/>
        <v>6.889175656550217E-5</v>
      </c>
      <c r="F430" s="2">
        <f t="shared" si="156"/>
        <v>4.0416497185094604E-6</v>
      </c>
      <c r="G430" s="2">
        <f t="shared" si="156"/>
        <v>8.6532756793728188E-4</v>
      </c>
      <c r="H430" s="2">
        <f t="shared" si="156"/>
        <v>1.9295580022662444E-4</v>
      </c>
      <c r="I430" s="2">
        <f t="shared" si="156"/>
        <v>5.1637021228788701E-2</v>
      </c>
      <c r="J430" s="2">
        <f t="shared" si="156"/>
        <v>1.7790814479563407E-3</v>
      </c>
      <c r="K430" s="2">
        <f t="shared" si="156"/>
        <v>0</v>
      </c>
      <c r="L430" s="2">
        <f t="shared" si="156"/>
        <v>0</v>
      </c>
      <c r="M430" s="2">
        <f t="shared" si="156"/>
        <v>4.1240842990151896E-4</v>
      </c>
      <c r="N430" s="2">
        <f t="shared" si="156"/>
        <v>3.7684379659761871E-8</v>
      </c>
      <c r="O430" s="2">
        <f t="shared" si="156"/>
        <v>0</v>
      </c>
      <c r="P430" s="2">
        <f t="shared" si="156"/>
        <v>4.8834245491593906E-3</v>
      </c>
      <c r="Q430" s="2">
        <f t="shared" si="156"/>
        <v>0</v>
      </c>
      <c r="R430" s="2">
        <f t="shared" si="156"/>
        <v>0</v>
      </c>
      <c r="S430" s="2">
        <f t="shared" si="156"/>
        <v>3.2354395211634302E-5</v>
      </c>
      <c r="T430" s="2">
        <f t="shared" si="156"/>
        <v>1.4988962009670283E-4</v>
      </c>
      <c r="U430" s="2">
        <f t="shared" si="156"/>
        <v>6.1237116947113033E-6</v>
      </c>
      <c r="V430" s="2">
        <f t="shared" si="156"/>
        <v>2.1180270060396284E-4</v>
      </c>
      <c r="W430" s="2">
        <f t="shared" si="156"/>
        <v>2.0184695855259951E-5</v>
      </c>
      <c r="X430" s="2">
        <f t="shared" si="156"/>
        <v>0</v>
      </c>
      <c r="Y430" s="2">
        <f t="shared" si="156"/>
        <v>2.6644034056316009E-5</v>
      </c>
    </row>
    <row r="431" spans="1:25" x14ac:dyDescent="0.2">
      <c r="A431" s="16">
        <f>'Portfolio Selection'!A154</f>
        <v>40681</v>
      </c>
      <c r="B431" s="2">
        <f t="shared" ref="B431:Y431" si="157">IF($B154&lt;&gt;0,B154/$B154)</f>
        <v>1</v>
      </c>
      <c r="C431" s="2">
        <f t="shared" si="157"/>
        <v>2.7639675138272412E-3</v>
      </c>
      <c r="D431" s="2">
        <f t="shared" si="157"/>
        <v>1.404130727940685E-7</v>
      </c>
      <c r="E431" s="2">
        <f t="shared" si="157"/>
        <v>5.7441711597573483E-7</v>
      </c>
      <c r="F431" s="2">
        <f t="shared" si="157"/>
        <v>3.1452528305871344E-6</v>
      </c>
      <c r="G431" s="2">
        <f t="shared" si="157"/>
        <v>2.4971869304601111E-4</v>
      </c>
      <c r="H431" s="2">
        <f t="shared" si="157"/>
        <v>4.9665805823901956E-5</v>
      </c>
      <c r="I431" s="2">
        <f t="shared" si="157"/>
        <v>1.2979529152587702E-4</v>
      </c>
      <c r="J431" s="2">
        <f t="shared" si="157"/>
        <v>2.4896310051671501E-4</v>
      </c>
      <c r="K431" s="2">
        <f t="shared" si="157"/>
        <v>0</v>
      </c>
      <c r="L431" s="2">
        <f t="shared" si="157"/>
        <v>1.0179947777569966E-7</v>
      </c>
      <c r="M431" s="2">
        <f t="shared" si="157"/>
        <v>1.3668233999934609E-4</v>
      </c>
      <c r="N431" s="2">
        <f t="shared" si="157"/>
        <v>2.676358266286942E-7</v>
      </c>
      <c r="O431" s="2">
        <f t="shared" si="157"/>
        <v>1.6509173407302599E-6</v>
      </c>
      <c r="P431" s="2">
        <f t="shared" si="157"/>
        <v>1.9943943101695502E-3</v>
      </c>
      <c r="Q431" s="2">
        <f t="shared" si="157"/>
        <v>4.3613151398157644E-9</v>
      </c>
      <c r="R431" s="2">
        <f t="shared" si="157"/>
        <v>0</v>
      </c>
      <c r="S431" s="2">
        <f t="shared" si="157"/>
        <v>1.2126583559487734E-8</v>
      </c>
      <c r="T431" s="2">
        <f t="shared" si="157"/>
        <v>4.3453591088164382E-5</v>
      </c>
      <c r="U431" s="2">
        <f t="shared" si="157"/>
        <v>1.2764824799460773E-8</v>
      </c>
      <c r="V431" s="2">
        <f t="shared" si="157"/>
        <v>3.1852663013918438E-5</v>
      </c>
      <c r="W431" s="2">
        <f t="shared" si="157"/>
        <v>2.2538425654247906E-5</v>
      </c>
      <c r="X431" s="2">
        <f t="shared" si="157"/>
        <v>0</v>
      </c>
      <c r="Y431" s="2">
        <f t="shared" si="157"/>
        <v>3.4805422286529708E-6</v>
      </c>
    </row>
    <row r="432" spans="1:25" x14ac:dyDescent="0.2">
      <c r="A432" s="16">
        <f>'Portfolio Selection'!A155</f>
        <v>40680</v>
      </c>
      <c r="B432" s="2">
        <f t="shared" ref="B432:Y432" si="158">IF($B155&lt;&gt;0,B155/$B155)</f>
        <v>1</v>
      </c>
      <c r="C432" s="2">
        <f t="shared" si="158"/>
        <v>2.2645543053625744E-3</v>
      </c>
      <c r="D432" s="2">
        <f t="shared" si="158"/>
        <v>1.6006088289156175E-7</v>
      </c>
      <c r="E432" s="2">
        <f t="shared" si="158"/>
        <v>0</v>
      </c>
      <c r="F432" s="2">
        <f t="shared" si="158"/>
        <v>1.0835766080907859E-4</v>
      </c>
      <c r="G432" s="2">
        <f t="shared" si="158"/>
        <v>3.8037886779605497E-4</v>
      </c>
      <c r="H432" s="2">
        <f t="shared" si="158"/>
        <v>2.8206284474001881E-5</v>
      </c>
      <c r="I432" s="2">
        <f t="shared" si="158"/>
        <v>4.8626496222456454E-5</v>
      </c>
      <c r="J432" s="2">
        <f t="shared" si="158"/>
        <v>1.5983149462828241E-4</v>
      </c>
      <c r="K432" s="2">
        <f t="shared" si="158"/>
        <v>2.3443260625531771E-9</v>
      </c>
      <c r="L432" s="2">
        <f t="shared" si="158"/>
        <v>0</v>
      </c>
      <c r="M432" s="2">
        <f t="shared" si="158"/>
        <v>4.9612406590004685E-5</v>
      </c>
      <c r="N432" s="2">
        <f t="shared" si="158"/>
        <v>2.7517537644589706E-7</v>
      </c>
      <c r="O432" s="2">
        <f t="shared" si="158"/>
        <v>0</v>
      </c>
      <c r="P432" s="2">
        <f t="shared" si="158"/>
        <v>2.0054496882696282E-3</v>
      </c>
      <c r="Q432" s="2">
        <f t="shared" si="158"/>
        <v>7.0216607514954811E-7</v>
      </c>
      <c r="R432" s="2">
        <f t="shared" si="158"/>
        <v>0</v>
      </c>
      <c r="S432" s="2">
        <f t="shared" si="158"/>
        <v>7.0683855950870584E-6</v>
      </c>
      <c r="T432" s="2">
        <f t="shared" si="158"/>
        <v>2.6014743799663376E-5</v>
      </c>
      <c r="U432" s="2">
        <f t="shared" si="158"/>
        <v>2.1018095733235381E-7</v>
      </c>
      <c r="V432" s="2">
        <f t="shared" si="158"/>
        <v>2.0384173798155053E-5</v>
      </c>
      <c r="W432" s="2">
        <f t="shared" si="158"/>
        <v>1.3234933205558833E-5</v>
      </c>
      <c r="X432" s="2">
        <f t="shared" si="158"/>
        <v>0</v>
      </c>
      <c r="Y432" s="2">
        <f t="shared" si="158"/>
        <v>3.0007373600680666E-6</v>
      </c>
    </row>
    <row r="433" spans="1:25" x14ac:dyDescent="0.2">
      <c r="A433" s="16">
        <f>'Portfolio Selection'!A156</f>
        <v>40679</v>
      </c>
      <c r="B433" s="2">
        <f t="shared" ref="B433:Y433" si="159">IF($B156&lt;&gt;0,B156/$B156)</f>
        <v>1</v>
      </c>
      <c r="C433" s="2">
        <f t="shared" si="159"/>
        <v>1.3194914546248997E-3</v>
      </c>
      <c r="D433" s="2">
        <f t="shared" si="159"/>
        <v>5.6682555688968065E-6</v>
      </c>
      <c r="E433" s="2">
        <f t="shared" si="159"/>
        <v>1.3690808675335036E-6</v>
      </c>
      <c r="F433" s="2">
        <f t="shared" si="159"/>
        <v>6.037342385629966E-5</v>
      </c>
      <c r="G433" s="2">
        <f t="shared" si="159"/>
        <v>2.436597117462907E-4</v>
      </c>
      <c r="H433" s="2">
        <f t="shared" si="159"/>
        <v>3.4805078054629516E-6</v>
      </c>
      <c r="I433" s="2">
        <f t="shared" si="159"/>
        <v>5.492752440544417E-5</v>
      </c>
      <c r="J433" s="2">
        <f t="shared" si="159"/>
        <v>5.4412315370404731E-5</v>
      </c>
      <c r="K433" s="2">
        <f t="shared" si="159"/>
        <v>0</v>
      </c>
      <c r="L433" s="2">
        <f t="shared" si="159"/>
        <v>2.1126438987005887E-6</v>
      </c>
      <c r="M433" s="2">
        <f t="shared" si="159"/>
        <v>8.5613190249761767E-5</v>
      </c>
      <c r="N433" s="2">
        <f t="shared" si="159"/>
        <v>0</v>
      </c>
      <c r="O433" s="2">
        <f t="shared" si="159"/>
        <v>0</v>
      </c>
      <c r="P433" s="2">
        <f t="shared" si="159"/>
        <v>2.5905443935276169E-3</v>
      </c>
      <c r="Q433" s="2">
        <f t="shared" si="159"/>
        <v>7.475616165579766E-9</v>
      </c>
      <c r="R433" s="2">
        <f t="shared" si="159"/>
        <v>0</v>
      </c>
      <c r="S433" s="2">
        <f t="shared" si="159"/>
        <v>2.9728613123584652E-8</v>
      </c>
      <c r="T433" s="2">
        <f t="shared" si="159"/>
        <v>1.7378199811891939E-5</v>
      </c>
      <c r="U433" s="2">
        <f t="shared" si="159"/>
        <v>0</v>
      </c>
      <c r="V433" s="2">
        <f t="shared" si="159"/>
        <v>2.9496573474835829E-5</v>
      </c>
      <c r="W433" s="2">
        <f t="shared" si="159"/>
        <v>1.138206024094203E-5</v>
      </c>
      <c r="X433" s="2">
        <f t="shared" si="159"/>
        <v>0</v>
      </c>
      <c r="Y433" s="2">
        <f t="shared" si="159"/>
        <v>4.042048275575106E-6</v>
      </c>
    </row>
    <row r="434" spans="1:25" x14ac:dyDescent="0.2">
      <c r="A434" s="16">
        <f>'Portfolio Selection'!A157</f>
        <v>40676</v>
      </c>
      <c r="B434" s="2">
        <f t="shared" ref="B434:Y434" si="160">IF($B157&lt;&gt;0,B157/$B157)</f>
        <v>1</v>
      </c>
      <c r="C434" s="2">
        <f t="shared" si="160"/>
        <v>1.2270259956024131E-3</v>
      </c>
      <c r="D434" s="2">
        <f t="shared" si="160"/>
        <v>0</v>
      </c>
      <c r="E434" s="2">
        <f t="shared" si="160"/>
        <v>0</v>
      </c>
      <c r="F434" s="2">
        <f t="shared" si="160"/>
        <v>2.6703388495291229E-4</v>
      </c>
      <c r="G434" s="2">
        <f t="shared" si="160"/>
        <v>5.3993338578476206E-5</v>
      </c>
      <c r="H434" s="2">
        <f t="shared" si="160"/>
        <v>8.1665586932361577E-6</v>
      </c>
      <c r="I434" s="2">
        <f t="shared" si="160"/>
        <v>8.0535206275173985E-5</v>
      </c>
      <c r="J434" s="2">
        <f t="shared" si="160"/>
        <v>7.2233134369558582E-5</v>
      </c>
      <c r="K434" s="2">
        <f t="shared" si="160"/>
        <v>0</v>
      </c>
      <c r="L434" s="2">
        <f t="shared" si="160"/>
        <v>3.6428282897647094E-8</v>
      </c>
      <c r="M434" s="2">
        <f t="shared" si="160"/>
        <v>2.040864744381944E-4</v>
      </c>
      <c r="N434" s="2">
        <f t="shared" si="160"/>
        <v>0</v>
      </c>
      <c r="O434" s="2">
        <f t="shared" si="160"/>
        <v>0</v>
      </c>
      <c r="P434" s="2">
        <f t="shared" si="160"/>
        <v>5.3687561779608081E-4</v>
      </c>
      <c r="Q434" s="2">
        <f t="shared" si="160"/>
        <v>0</v>
      </c>
      <c r="R434" s="2">
        <f t="shared" si="160"/>
        <v>0</v>
      </c>
      <c r="S434" s="2">
        <f t="shared" si="160"/>
        <v>0</v>
      </c>
      <c r="T434" s="2">
        <f t="shared" si="160"/>
        <v>3.2784350720521848E-5</v>
      </c>
      <c r="U434" s="2">
        <f t="shared" si="160"/>
        <v>4.415549442139042E-9</v>
      </c>
      <c r="V434" s="2">
        <f t="shared" si="160"/>
        <v>1.5056780742474816E-5</v>
      </c>
      <c r="W434" s="2">
        <f t="shared" si="160"/>
        <v>1.0632643056670814E-5</v>
      </c>
      <c r="X434" s="2">
        <f t="shared" si="160"/>
        <v>0</v>
      </c>
      <c r="Y434" s="2">
        <f t="shared" si="160"/>
        <v>5.5746311707005407E-7</v>
      </c>
    </row>
    <row r="435" spans="1:25" x14ac:dyDescent="0.2">
      <c r="A435" s="16">
        <f>'Portfolio Selection'!A158</f>
        <v>40675</v>
      </c>
      <c r="B435" s="2">
        <f t="shared" ref="B435:Y435" si="161">IF($B158&lt;&gt;0,B158/$B158)</f>
        <v>1</v>
      </c>
      <c r="C435" s="2">
        <f t="shared" si="161"/>
        <v>2.8788597752892752E-3</v>
      </c>
      <c r="D435" s="2">
        <f t="shared" si="161"/>
        <v>2.2062452649186742E-6</v>
      </c>
      <c r="E435" s="2">
        <f t="shared" si="161"/>
        <v>1.7256450537010098E-7</v>
      </c>
      <c r="F435" s="2">
        <f t="shared" si="161"/>
        <v>8.8114339396269505E-6</v>
      </c>
      <c r="G435" s="2">
        <f t="shared" si="161"/>
        <v>1.6512004035338707E-4</v>
      </c>
      <c r="H435" s="2">
        <f t="shared" si="161"/>
        <v>2.3062359128901344E-5</v>
      </c>
      <c r="I435" s="2">
        <f t="shared" si="161"/>
        <v>3.4097778609699971E-5</v>
      </c>
      <c r="J435" s="2">
        <f t="shared" si="161"/>
        <v>6.2436289426530211E-5</v>
      </c>
      <c r="K435" s="2">
        <f t="shared" si="161"/>
        <v>8.7088628878368713E-9</v>
      </c>
      <c r="L435" s="2">
        <f t="shared" si="161"/>
        <v>1.6998410155148263E-7</v>
      </c>
      <c r="M435" s="2">
        <f t="shared" si="161"/>
        <v>2.2654365030130052E-4</v>
      </c>
      <c r="N435" s="2">
        <f t="shared" si="161"/>
        <v>6.0639489737530809E-8</v>
      </c>
      <c r="O435" s="2">
        <f t="shared" si="161"/>
        <v>0</v>
      </c>
      <c r="P435" s="2">
        <f t="shared" si="161"/>
        <v>1.8299941649973551E-3</v>
      </c>
      <c r="Q435" s="2">
        <f t="shared" si="161"/>
        <v>0</v>
      </c>
      <c r="R435" s="2">
        <f t="shared" si="161"/>
        <v>0</v>
      </c>
      <c r="S435" s="2">
        <f t="shared" si="161"/>
        <v>1.8385377207655616E-8</v>
      </c>
      <c r="T435" s="2">
        <f t="shared" si="161"/>
        <v>4.8472885732745367E-5</v>
      </c>
      <c r="U435" s="2">
        <f t="shared" si="161"/>
        <v>4.2318622625340646E-7</v>
      </c>
      <c r="V435" s="2">
        <f t="shared" si="161"/>
        <v>1.0391802258339748E-5</v>
      </c>
      <c r="W435" s="2">
        <f t="shared" si="161"/>
        <v>1.8125724073407149E-5</v>
      </c>
      <c r="X435" s="2">
        <f t="shared" si="161"/>
        <v>0</v>
      </c>
      <c r="Y435" s="2">
        <f t="shared" si="161"/>
        <v>3.2255047732729154E-7</v>
      </c>
    </row>
    <row r="436" spans="1:25" x14ac:dyDescent="0.2">
      <c r="A436" s="16">
        <f>'Portfolio Selection'!A159</f>
        <v>40674</v>
      </c>
      <c r="B436" s="2">
        <f t="shared" ref="B436:Y436" si="162">IF($B159&lt;&gt;0,B159/$B159)</f>
        <v>1</v>
      </c>
      <c r="C436" s="2">
        <f t="shared" si="162"/>
        <v>1.2313065460821287E-3</v>
      </c>
      <c r="D436" s="2">
        <f t="shared" si="162"/>
        <v>1.699048612264786E-6</v>
      </c>
      <c r="E436" s="2">
        <f t="shared" si="162"/>
        <v>8.1212646874417361E-7</v>
      </c>
      <c r="F436" s="2">
        <f t="shared" si="162"/>
        <v>2.0235956010825512E-5</v>
      </c>
      <c r="G436" s="2">
        <f t="shared" si="162"/>
        <v>1.9036051228203492E-4</v>
      </c>
      <c r="H436" s="2">
        <f t="shared" si="162"/>
        <v>7.7721262055517189E-6</v>
      </c>
      <c r="I436" s="2">
        <f t="shared" si="162"/>
        <v>2.6961218768306999E-5</v>
      </c>
      <c r="J436" s="2">
        <f t="shared" si="162"/>
        <v>7.7565046734766387E-5</v>
      </c>
      <c r="K436" s="2">
        <f t="shared" si="162"/>
        <v>0</v>
      </c>
      <c r="L436" s="2">
        <f t="shared" si="162"/>
        <v>3.4361850589175743E-7</v>
      </c>
      <c r="M436" s="2">
        <f t="shared" si="162"/>
        <v>1.6572265141139603E-4</v>
      </c>
      <c r="N436" s="2">
        <f t="shared" si="162"/>
        <v>3.0094909142519862E-7</v>
      </c>
      <c r="O436" s="2">
        <f t="shared" si="162"/>
        <v>0</v>
      </c>
      <c r="P436" s="2">
        <f t="shared" si="162"/>
        <v>2.1933562529360753E-3</v>
      </c>
      <c r="Q436" s="2">
        <f t="shared" si="162"/>
        <v>0</v>
      </c>
      <c r="R436" s="2">
        <f t="shared" si="162"/>
        <v>0</v>
      </c>
      <c r="S436" s="2">
        <f t="shared" si="162"/>
        <v>0</v>
      </c>
      <c r="T436" s="2">
        <f t="shared" si="162"/>
        <v>5.1908750292448327E-5</v>
      </c>
      <c r="U436" s="2">
        <f t="shared" si="162"/>
        <v>0</v>
      </c>
      <c r="V436" s="2">
        <f t="shared" si="162"/>
        <v>2.7317257220194847E-5</v>
      </c>
      <c r="W436" s="2">
        <f t="shared" si="162"/>
        <v>6.2941526320172913E-6</v>
      </c>
      <c r="X436" s="2">
        <f t="shared" si="162"/>
        <v>0</v>
      </c>
      <c r="Y436" s="2">
        <f t="shared" si="162"/>
        <v>9.6599579969570358E-7</v>
      </c>
    </row>
    <row r="437" spans="1:25" x14ac:dyDescent="0.2">
      <c r="A437" s="16">
        <f>'Portfolio Selection'!A160</f>
        <v>40673</v>
      </c>
      <c r="B437" s="2">
        <f t="shared" ref="B437:Y437" si="163">IF($B160&lt;&gt;0,B160/$B160)</f>
        <v>1</v>
      </c>
      <c r="C437" s="2">
        <f t="shared" si="163"/>
        <v>5.5664897318144773E-4</v>
      </c>
      <c r="D437" s="2">
        <f t="shared" si="163"/>
        <v>1.1109590851310406E-6</v>
      </c>
      <c r="E437" s="2">
        <f t="shared" si="163"/>
        <v>3.3207331682277218E-4</v>
      </c>
      <c r="F437" s="2">
        <f t="shared" si="163"/>
        <v>1.8370461855827016E-5</v>
      </c>
      <c r="G437" s="2">
        <f t="shared" si="163"/>
        <v>3.2602320006412081E-4</v>
      </c>
      <c r="H437" s="2">
        <f t="shared" si="163"/>
        <v>1.6779642659785377E-5</v>
      </c>
      <c r="I437" s="2">
        <f t="shared" si="163"/>
        <v>6.1418720839010688E-5</v>
      </c>
      <c r="J437" s="2">
        <f t="shared" si="163"/>
        <v>1.5586890898690336E-4</v>
      </c>
      <c r="K437" s="2">
        <f t="shared" si="163"/>
        <v>0</v>
      </c>
      <c r="L437" s="2">
        <f t="shared" si="163"/>
        <v>8.7145069936898417E-9</v>
      </c>
      <c r="M437" s="2">
        <f t="shared" si="163"/>
        <v>2.1701455653256986E-4</v>
      </c>
      <c r="N437" s="2">
        <f t="shared" si="163"/>
        <v>4.8348647027248907E-7</v>
      </c>
      <c r="O437" s="2">
        <f t="shared" si="163"/>
        <v>0</v>
      </c>
      <c r="P437" s="2">
        <f t="shared" si="163"/>
        <v>6.1274509803921568E-4</v>
      </c>
      <c r="Q437" s="2">
        <f t="shared" si="163"/>
        <v>0</v>
      </c>
      <c r="R437" s="2">
        <f t="shared" si="163"/>
        <v>0</v>
      </c>
      <c r="S437" s="2">
        <f t="shared" si="163"/>
        <v>1.042929707954494E-7</v>
      </c>
      <c r="T437" s="2">
        <f t="shared" si="163"/>
        <v>4.4604220151250557E-5</v>
      </c>
      <c r="U437" s="2">
        <f t="shared" si="163"/>
        <v>0</v>
      </c>
      <c r="V437" s="2">
        <f t="shared" si="163"/>
        <v>2.8978490662681247E-5</v>
      </c>
      <c r="W437" s="2">
        <f t="shared" si="163"/>
        <v>2.0310423557873905E-6</v>
      </c>
      <c r="X437" s="2">
        <f t="shared" si="163"/>
        <v>0</v>
      </c>
      <c r="Y437" s="2">
        <f t="shared" si="163"/>
        <v>1.0935300711436609E-6</v>
      </c>
    </row>
    <row r="438" spans="1:25" x14ac:dyDescent="0.2">
      <c r="A438" s="16">
        <f>'Portfolio Selection'!A161</f>
        <v>40672</v>
      </c>
      <c r="B438" s="2">
        <f t="shared" ref="B438:Y438" si="164">IF($B161&lt;&gt;0,B161/$B161)</f>
        <v>1</v>
      </c>
      <c r="C438" s="2">
        <f t="shared" si="164"/>
        <v>9.3784541175991954E-4</v>
      </c>
      <c r="D438" s="2">
        <f t="shared" si="164"/>
        <v>0</v>
      </c>
      <c r="E438" s="2">
        <f t="shared" si="164"/>
        <v>7.7163720701155716E-7</v>
      </c>
      <c r="F438" s="2">
        <f t="shared" si="164"/>
        <v>3.3236741665818436E-6</v>
      </c>
      <c r="G438" s="2">
        <f t="shared" si="164"/>
        <v>3.8808207264634585E-5</v>
      </c>
      <c r="H438" s="2">
        <f t="shared" si="164"/>
        <v>7.4077171873109492E-6</v>
      </c>
      <c r="I438" s="2">
        <f t="shared" si="164"/>
        <v>1.0387951555724475E-5</v>
      </c>
      <c r="J438" s="2">
        <f t="shared" si="164"/>
        <v>3.1949249063247127E-5</v>
      </c>
      <c r="K438" s="2">
        <f t="shared" si="164"/>
        <v>0</v>
      </c>
      <c r="L438" s="2">
        <f t="shared" si="164"/>
        <v>5.5557878904832114E-8</v>
      </c>
      <c r="M438" s="2">
        <f t="shared" si="164"/>
        <v>7.1964600675246743E-5</v>
      </c>
      <c r="N438" s="2">
        <f t="shared" si="164"/>
        <v>1.4190285754846186E-6</v>
      </c>
      <c r="O438" s="2">
        <f t="shared" si="164"/>
        <v>0</v>
      </c>
      <c r="P438" s="2">
        <f t="shared" si="164"/>
        <v>7.4425216998100609E-4</v>
      </c>
      <c r="Q438" s="2">
        <f t="shared" si="164"/>
        <v>0</v>
      </c>
      <c r="R438" s="2">
        <f t="shared" si="164"/>
        <v>0</v>
      </c>
      <c r="S438" s="2">
        <f t="shared" si="164"/>
        <v>1.0974395833053257E-8</v>
      </c>
      <c r="T438" s="2">
        <f t="shared" si="164"/>
        <v>3.3691395207473504E-5</v>
      </c>
      <c r="U438" s="2">
        <f t="shared" si="164"/>
        <v>0</v>
      </c>
      <c r="V438" s="2">
        <f t="shared" si="164"/>
        <v>1.2542970148898642E-5</v>
      </c>
      <c r="W438" s="2">
        <f t="shared" si="164"/>
        <v>5.1628653253890724E-6</v>
      </c>
      <c r="X438" s="2">
        <f t="shared" si="164"/>
        <v>0</v>
      </c>
      <c r="Y438" s="2">
        <f t="shared" si="164"/>
        <v>1.2738138020508245E-7</v>
      </c>
    </row>
    <row r="439" spans="1:25" x14ac:dyDescent="0.2">
      <c r="A439" s="16">
        <f>'Portfolio Selection'!A162</f>
        <v>40669</v>
      </c>
      <c r="B439" s="2">
        <f t="shared" ref="B439:Y439" si="165">IF($B162&lt;&gt;0,B162/$B162)</f>
        <v>1</v>
      </c>
      <c r="C439" s="2">
        <f t="shared" si="165"/>
        <v>6.9124865389620399E-4</v>
      </c>
      <c r="D439" s="2">
        <f t="shared" si="165"/>
        <v>1.0860492928233472E-8</v>
      </c>
      <c r="E439" s="2">
        <f t="shared" si="165"/>
        <v>1.3296501492036239E-4</v>
      </c>
      <c r="F439" s="2">
        <f t="shared" si="165"/>
        <v>1.0868920670745781E-4</v>
      </c>
      <c r="G439" s="2">
        <f t="shared" si="165"/>
        <v>6.3602304735613674E-5</v>
      </c>
      <c r="H439" s="2">
        <f t="shared" si="165"/>
        <v>4.6614321697270884E-5</v>
      </c>
      <c r="I439" s="2">
        <f t="shared" si="165"/>
        <v>1.4680019686163901E-5</v>
      </c>
      <c r="J439" s="2">
        <f t="shared" si="165"/>
        <v>3.3864971838959045E-5</v>
      </c>
      <c r="K439" s="2">
        <f t="shared" si="165"/>
        <v>0</v>
      </c>
      <c r="L439" s="2">
        <f t="shared" si="165"/>
        <v>0</v>
      </c>
      <c r="M439" s="2">
        <f t="shared" si="165"/>
        <v>1.3224952564625038E-4</v>
      </c>
      <c r="N439" s="2">
        <f t="shared" si="165"/>
        <v>5.0905302453215933E-7</v>
      </c>
      <c r="O439" s="2">
        <f t="shared" si="165"/>
        <v>0</v>
      </c>
      <c r="P439" s="2">
        <f t="shared" si="165"/>
        <v>1.2405207988648438E-3</v>
      </c>
      <c r="Q439" s="2">
        <f t="shared" si="165"/>
        <v>0</v>
      </c>
      <c r="R439" s="2">
        <f t="shared" si="165"/>
        <v>0</v>
      </c>
      <c r="S439" s="2">
        <f t="shared" si="165"/>
        <v>2.0800016056152743E-6</v>
      </c>
      <c r="T439" s="2">
        <f t="shared" si="165"/>
        <v>3.9149904907696017E-5</v>
      </c>
      <c r="U439" s="2">
        <f t="shared" si="165"/>
        <v>0</v>
      </c>
      <c r="V439" s="2">
        <f t="shared" si="165"/>
        <v>3.4103077285917638E-5</v>
      </c>
      <c r="W439" s="2">
        <f t="shared" si="165"/>
        <v>1.4437939298793577E-5</v>
      </c>
      <c r="X439" s="2">
        <f t="shared" si="165"/>
        <v>0</v>
      </c>
      <c r="Y439" s="2">
        <f t="shared" si="165"/>
        <v>1.4248966721842315E-6</v>
      </c>
    </row>
    <row r="440" spans="1:25" x14ac:dyDescent="0.2">
      <c r="A440" s="16">
        <f>'Portfolio Selection'!A163</f>
        <v>40668</v>
      </c>
      <c r="B440" s="2">
        <f t="shared" ref="B440:Y440" si="166">IF($B163&lt;&gt;0,B163/$B163)</f>
        <v>1</v>
      </c>
      <c r="C440" s="2">
        <f t="shared" si="166"/>
        <v>1.2101192766475883E-3</v>
      </c>
      <c r="D440" s="2">
        <f t="shared" si="166"/>
        <v>8.1266560053438336E-7</v>
      </c>
      <c r="E440" s="2">
        <f t="shared" si="166"/>
        <v>0</v>
      </c>
      <c r="F440" s="2">
        <f t="shared" si="166"/>
        <v>5.0901076771887801E-4</v>
      </c>
      <c r="G440" s="2">
        <f t="shared" si="166"/>
        <v>1.5519522777263976E-4</v>
      </c>
      <c r="H440" s="2">
        <f t="shared" si="166"/>
        <v>2.4911122003308876E-5</v>
      </c>
      <c r="I440" s="2">
        <f t="shared" si="166"/>
        <v>1.8834425303307224E-5</v>
      </c>
      <c r="J440" s="2">
        <f t="shared" si="166"/>
        <v>5.5765857124251578E-5</v>
      </c>
      <c r="K440" s="2">
        <f t="shared" si="166"/>
        <v>0</v>
      </c>
      <c r="L440" s="2">
        <f t="shared" si="166"/>
        <v>3.9836549045803108E-8</v>
      </c>
      <c r="M440" s="2">
        <f t="shared" si="166"/>
        <v>9.5947066090687998E-5</v>
      </c>
      <c r="N440" s="2">
        <f t="shared" si="166"/>
        <v>0</v>
      </c>
      <c r="O440" s="2">
        <f t="shared" si="166"/>
        <v>0</v>
      </c>
      <c r="P440" s="2">
        <f t="shared" si="166"/>
        <v>1.1649601220209431E-3</v>
      </c>
      <c r="Q440" s="2">
        <f t="shared" si="166"/>
        <v>3.0983982591180196E-8</v>
      </c>
      <c r="R440" s="2">
        <f t="shared" si="166"/>
        <v>0</v>
      </c>
      <c r="S440" s="2">
        <f t="shared" si="166"/>
        <v>3.7015531202263272E-6</v>
      </c>
      <c r="T440" s="2">
        <f t="shared" si="166"/>
        <v>4.8323209420301607E-5</v>
      </c>
      <c r="U440" s="2">
        <f t="shared" si="166"/>
        <v>0</v>
      </c>
      <c r="V440" s="2">
        <f t="shared" si="166"/>
        <v>1.0806094753574884E-4</v>
      </c>
      <c r="W440" s="2">
        <f t="shared" si="166"/>
        <v>1.2207689140924996E-5</v>
      </c>
      <c r="X440" s="2">
        <f t="shared" si="166"/>
        <v>0</v>
      </c>
      <c r="Y440" s="2">
        <f t="shared" si="166"/>
        <v>6.4328649570259835E-7</v>
      </c>
    </row>
    <row r="441" spans="1:25" x14ac:dyDescent="0.2">
      <c r="A441" s="16">
        <f>'Portfolio Selection'!A164</f>
        <v>40667</v>
      </c>
      <c r="B441" s="2">
        <f t="shared" ref="B441:Y441" si="167">IF($B164&lt;&gt;0,B164/$B164)</f>
        <v>1</v>
      </c>
      <c r="C441" s="2">
        <f t="shared" si="167"/>
        <v>2.0638081385738537E-3</v>
      </c>
      <c r="D441" s="2">
        <f t="shared" si="167"/>
        <v>1.3553527044962168E-8</v>
      </c>
      <c r="E441" s="2">
        <f t="shared" si="167"/>
        <v>4.4433212374205876E-6</v>
      </c>
      <c r="F441" s="2">
        <f t="shared" si="167"/>
        <v>3.7534226777737475E-3</v>
      </c>
      <c r="G441" s="2">
        <f t="shared" si="167"/>
        <v>1.3712480574512158E-4</v>
      </c>
      <c r="H441" s="2">
        <f t="shared" si="167"/>
        <v>8.6980109128752063E-6</v>
      </c>
      <c r="I441" s="2">
        <f t="shared" si="167"/>
        <v>3.0941444699902195E-5</v>
      </c>
      <c r="J441" s="2">
        <f t="shared" si="167"/>
        <v>3.582635941023926E-5</v>
      </c>
      <c r="K441" s="2">
        <f t="shared" si="167"/>
        <v>0</v>
      </c>
      <c r="L441" s="2">
        <f t="shared" si="167"/>
        <v>6.4134731068429226E-8</v>
      </c>
      <c r="M441" s="2">
        <f t="shared" si="167"/>
        <v>1.4627748858587623E-4</v>
      </c>
      <c r="N441" s="2">
        <f t="shared" si="167"/>
        <v>0</v>
      </c>
      <c r="O441" s="2">
        <f t="shared" si="167"/>
        <v>0</v>
      </c>
      <c r="P441" s="2">
        <f t="shared" si="167"/>
        <v>5.3046339084196394E-4</v>
      </c>
      <c r="Q441" s="2">
        <f t="shared" si="167"/>
        <v>0</v>
      </c>
      <c r="R441" s="2">
        <f t="shared" si="167"/>
        <v>0</v>
      </c>
      <c r="S441" s="2">
        <f t="shared" si="167"/>
        <v>0</v>
      </c>
      <c r="T441" s="2">
        <f t="shared" si="167"/>
        <v>3.1702398393581202E-5</v>
      </c>
      <c r="U441" s="2">
        <f t="shared" si="167"/>
        <v>2.5709783260546795E-8</v>
      </c>
      <c r="V441" s="2">
        <f t="shared" si="167"/>
        <v>2.6701342531906275E-5</v>
      </c>
      <c r="W441" s="2">
        <f t="shared" si="167"/>
        <v>1.2610369235132327E-5</v>
      </c>
      <c r="X441" s="2">
        <f t="shared" si="167"/>
        <v>0</v>
      </c>
      <c r="Y441" s="2">
        <f t="shared" si="167"/>
        <v>3.7307131144380401E-7</v>
      </c>
    </row>
    <row r="442" spans="1:25" x14ac:dyDescent="0.2">
      <c r="A442" s="16">
        <f>'Portfolio Selection'!A165</f>
        <v>40666</v>
      </c>
      <c r="B442" s="2">
        <f t="shared" ref="B442:Y442" si="168">IF($B165&lt;&gt;0,B165/$B165)</f>
        <v>1</v>
      </c>
      <c r="C442" s="2">
        <f t="shared" si="168"/>
        <v>3.0132875063139087E-3</v>
      </c>
      <c r="D442" s="2">
        <f t="shared" si="168"/>
        <v>0</v>
      </c>
      <c r="E442" s="2">
        <f t="shared" si="168"/>
        <v>2.4866736750856654E-4</v>
      </c>
      <c r="F442" s="2">
        <f t="shared" si="168"/>
        <v>1.0097782018521015E-4</v>
      </c>
      <c r="G442" s="2">
        <f t="shared" si="168"/>
        <v>2.2739217279207514E-4</v>
      </c>
      <c r="H442" s="2">
        <f t="shared" si="168"/>
        <v>3.5287019053919808E-5</v>
      </c>
      <c r="I442" s="2">
        <f t="shared" si="168"/>
        <v>1.2346306849034073E-5</v>
      </c>
      <c r="J442" s="2">
        <f t="shared" si="168"/>
        <v>2.7760973548140475E-5</v>
      </c>
      <c r="K442" s="2">
        <f t="shared" si="168"/>
        <v>0</v>
      </c>
      <c r="L442" s="2">
        <f t="shared" si="168"/>
        <v>2.0579718787746635E-7</v>
      </c>
      <c r="M442" s="2">
        <f t="shared" si="168"/>
        <v>1.2571752163490787E-4</v>
      </c>
      <c r="N442" s="2">
        <f t="shared" si="168"/>
        <v>8.4690200772619889E-9</v>
      </c>
      <c r="O442" s="2">
        <f t="shared" si="168"/>
        <v>0</v>
      </c>
      <c r="P442" s="2">
        <f t="shared" si="168"/>
        <v>2.2611470580362093E-3</v>
      </c>
      <c r="Q442" s="2">
        <f t="shared" si="168"/>
        <v>0</v>
      </c>
      <c r="R442" s="2">
        <f t="shared" si="168"/>
        <v>0</v>
      </c>
      <c r="S442" s="2">
        <f t="shared" si="168"/>
        <v>0</v>
      </c>
      <c r="T442" s="2">
        <f t="shared" si="168"/>
        <v>3.2275096753642348E-5</v>
      </c>
      <c r="U442" s="2">
        <f t="shared" si="168"/>
        <v>5.7338653531094575E-7</v>
      </c>
      <c r="V442" s="2">
        <f t="shared" si="168"/>
        <v>2.5846094232591228E-6</v>
      </c>
      <c r="W442" s="2">
        <f t="shared" si="168"/>
        <v>1.8936728892757808E-6</v>
      </c>
      <c r="X442" s="2">
        <f t="shared" si="168"/>
        <v>0</v>
      </c>
      <c r="Y442" s="2">
        <f t="shared" si="168"/>
        <v>4.3192002394036147E-7</v>
      </c>
    </row>
    <row r="443" spans="1:25" x14ac:dyDescent="0.2">
      <c r="A443" s="16">
        <f>'Portfolio Selection'!A166</f>
        <v>40665</v>
      </c>
      <c r="B443" s="2">
        <f t="shared" ref="B443:Y443" si="169">IF($B166&lt;&gt;0,B166/$B166)</f>
        <v>1</v>
      </c>
      <c r="C443" s="2">
        <f t="shared" si="169"/>
        <v>1.5875014238353026E-3</v>
      </c>
      <c r="D443" s="2">
        <f t="shared" si="169"/>
        <v>5.9882872952781771E-5</v>
      </c>
      <c r="E443" s="2">
        <f t="shared" si="169"/>
        <v>7.5652402049409292E-7</v>
      </c>
      <c r="F443" s="2">
        <f t="shared" si="169"/>
        <v>2.7014473589175484E-5</v>
      </c>
      <c r="G443" s="2">
        <f t="shared" si="169"/>
        <v>5.6746153075355785E-5</v>
      </c>
      <c r="H443" s="2">
        <f t="shared" si="169"/>
        <v>7.2948899229002099E-5</v>
      </c>
      <c r="I443" s="2">
        <f t="shared" si="169"/>
        <v>1.7820851115216325E-5</v>
      </c>
      <c r="J443" s="2">
        <f t="shared" si="169"/>
        <v>2.7280084890559524E-5</v>
      </c>
      <c r="K443" s="2">
        <f t="shared" si="169"/>
        <v>3.9134273878253303E-6</v>
      </c>
      <c r="L443" s="2">
        <f t="shared" si="169"/>
        <v>0</v>
      </c>
      <c r="M443" s="2">
        <f t="shared" si="169"/>
        <v>1.7217344783395755E-4</v>
      </c>
      <c r="N443" s="2">
        <f t="shared" si="169"/>
        <v>1.1419230498024044E-8</v>
      </c>
      <c r="O443" s="2">
        <f t="shared" si="169"/>
        <v>5.5269075610436372E-7</v>
      </c>
      <c r="P443" s="2">
        <f t="shared" si="169"/>
        <v>2.4183532156410344E-3</v>
      </c>
      <c r="Q443" s="2">
        <f t="shared" si="169"/>
        <v>0</v>
      </c>
      <c r="R443" s="2">
        <f t="shared" si="169"/>
        <v>0</v>
      </c>
      <c r="S443" s="2">
        <f t="shared" si="169"/>
        <v>2.3980384045850494E-7</v>
      </c>
      <c r="T443" s="2">
        <f t="shared" si="169"/>
        <v>3.1772295976177202E-5</v>
      </c>
      <c r="U443" s="2">
        <f t="shared" si="169"/>
        <v>4.6033772945159432E-7</v>
      </c>
      <c r="V443" s="2">
        <f t="shared" si="169"/>
        <v>5.9922697519143627E-5</v>
      </c>
      <c r="W443" s="2">
        <f t="shared" si="169"/>
        <v>1.2215721825261222E-5</v>
      </c>
      <c r="X443" s="2">
        <f t="shared" si="169"/>
        <v>0</v>
      </c>
      <c r="Y443" s="2">
        <f t="shared" si="169"/>
        <v>9.4208651608698375E-8</v>
      </c>
    </row>
    <row r="444" spans="1:25" x14ac:dyDescent="0.2">
      <c r="A444" s="16">
        <f>'Portfolio Selection'!A167</f>
        <v>40662</v>
      </c>
      <c r="B444" s="2">
        <f t="shared" ref="B444:Y444" si="170">IF($B167&lt;&gt;0,B167/$B167)</f>
        <v>1</v>
      </c>
      <c r="C444" s="2">
        <f t="shared" si="170"/>
        <v>7.6990111749083111E-4</v>
      </c>
      <c r="D444" s="2">
        <f t="shared" si="170"/>
        <v>1.9551809759190884E-6</v>
      </c>
      <c r="E444" s="2">
        <f t="shared" si="170"/>
        <v>2.4144721591498505E-4</v>
      </c>
      <c r="F444" s="2">
        <f t="shared" si="170"/>
        <v>1.9931632150442513E-5</v>
      </c>
      <c r="G444" s="2">
        <f t="shared" si="170"/>
        <v>8.8263941184177149E-5</v>
      </c>
      <c r="H444" s="2">
        <f t="shared" si="170"/>
        <v>5.0021252419299066E-5</v>
      </c>
      <c r="I444" s="2">
        <f t="shared" si="170"/>
        <v>1.4024715712209623E-5</v>
      </c>
      <c r="J444" s="2">
        <f t="shared" si="170"/>
        <v>3.1742299840314526E-5</v>
      </c>
      <c r="K444" s="2">
        <f t="shared" si="170"/>
        <v>2.1812657326164855E-7</v>
      </c>
      <c r="L444" s="2">
        <f t="shared" si="170"/>
        <v>0</v>
      </c>
      <c r="M444" s="2">
        <f t="shared" si="170"/>
        <v>3.4658793201710951E-5</v>
      </c>
      <c r="N444" s="2">
        <f t="shared" si="170"/>
        <v>2.0347628102765722E-8</v>
      </c>
      <c r="O444" s="2">
        <f t="shared" si="170"/>
        <v>0</v>
      </c>
      <c r="P444" s="2">
        <f t="shared" si="170"/>
        <v>4.0477310500075156E-4</v>
      </c>
      <c r="Q444" s="2">
        <f t="shared" si="170"/>
        <v>0</v>
      </c>
      <c r="R444" s="2">
        <f t="shared" si="170"/>
        <v>0</v>
      </c>
      <c r="S444" s="2">
        <f t="shared" si="170"/>
        <v>0</v>
      </c>
      <c r="T444" s="2">
        <f t="shared" si="170"/>
        <v>2.5411926652787412E-5</v>
      </c>
      <c r="U444" s="2">
        <f t="shared" si="170"/>
        <v>5.0642985500216906E-7</v>
      </c>
      <c r="V444" s="2">
        <f t="shared" si="170"/>
        <v>1.0218578833208945E-6</v>
      </c>
      <c r="W444" s="2">
        <f t="shared" si="170"/>
        <v>6.5813272674612246E-6</v>
      </c>
      <c r="X444" s="2">
        <f t="shared" si="170"/>
        <v>0</v>
      </c>
      <c r="Y444" s="2">
        <f t="shared" si="170"/>
        <v>6.3642859010317233E-7</v>
      </c>
    </row>
    <row r="445" spans="1:25" x14ac:dyDescent="0.2">
      <c r="A445" s="16">
        <f>'Portfolio Selection'!A168</f>
        <v>40661</v>
      </c>
      <c r="B445" s="2">
        <f t="shared" ref="B445:Y445" si="171">IF($B168&lt;&gt;0,B168/$B168)</f>
        <v>1</v>
      </c>
      <c r="C445" s="2">
        <f t="shared" si="171"/>
        <v>1.2817753903143843E-3</v>
      </c>
      <c r="D445" s="2">
        <f t="shared" si="171"/>
        <v>1.0120292584405476E-6</v>
      </c>
      <c r="E445" s="2">
        <f t="shared" si="171"/>
        <v>4.2754569396437631E-5</v>
      </c>
      <c r="F445" s="2">
        <f t="shared" si="171"/>
        <v>8.7261856131768672E-5</v>
      </c>
      <c r="G445" s="2">
        <f t="shared" si="171"/>
        <v>3.761925426438695E-5</v>
      </c>
      <c r="H445" s="2">
        <f t="shared" si="171"/>
        <v>2.4604044652666937E-5</v>
      </c>
      <c r="I445" s="2">
        <f t="shared" si="171"/>
        <v>1.085490665592136E-3</v>
      </c>
      <c r="J445" s="2">
        <f t="shared" si="171"/>
        <v>3.5236218702573507E-5</v>
      </c>
      <c r="K445" s="2">
        <f t="shared" si="171"/>
        <v>4.6568012978967232E-9</v>
      </c>
      <c r="L445" s="2">
        <f t="shared" si="171"/>
        <v>2.4354704110732312E-6</v>
      </c>
      <c r="M445" s="2">
        <f t="shared" si="171"/>
        <v>2.3523080067926818E-4</v>
      </c>
      <c r="N445" s="2">
        <f t="shared" si="171"/>
        <v>3.0312476353899709E-5</v>
      </c>
      <c r="O445" s="2">
        <f t="shared" si="171"/>
        <v>1.5217106603363308E-7</v>
      </c>
      <c r="P445" s="2">
        <f t="shared" si="171"/>
        <v>9.6676753322723059E-4</v>
      </c>
      <c r="Q445" s="2">
        <f t="shared" si="171"/>
        <v>0</v>
      </c>
      <c r="R445" s="2">
        <f t="shared" si="171"/>
        <v>0</v>
      </c>
      <c r="S445" s="2">
        <f t="shared" si="171"/>
        <v>0</v>
      </c>
      <c r="T445" s="2">
        <f t="shared" si="171"/>
        <v>2.8014143240890523E-5</v>
      </c>
      <c r="U445" s="2">
        <f t="shared" si="171"/>
        <v>2.2550651954381769E-7</v>
      </c>
      <c r="V445" s="2">
        <f t="shared" si="171"/>
        <v>1.6198334971329577E-6</v>
      </c>
      <c r="W445" s="2">
        <f t="shared" si="171"/>
        <v>1.280253679654048E-5</v>
      </c>
      <c r="X445" s="2">
        <f t="shared" si="171"/>
        <v>0</v>
      </c>
      <c r="Y445" s="2">
        <f t="shared" si="171"/>
        <v>5.115147882335377E-6</v>
      </c>
    </row>
    <row r="446" spans="1:25" x14ac:dyDescent="0.2">
      <c r="A446" s="16">
        <f>'Portfolio Selection'!A169</f>
        <v>40660</v>
      </c>
      <c r="B446" s="2">
        <f t="shared" ref="B446:Y446" si="172">IF($B169&lt;&gt;0,B169/$B169)</f>
        <v>1</v>
      </c>
      <c r="C446" s="2">
        <f t="shared" si="172"/>
        <v>2.8820406842401873E-3</v>
      </c>
      <c r="D446" s="2">
        <f t="shared" si="172"/>
        <v>1.6122674119627621E-6</v>
      </c>
      <c r="E446" s="2">
        <f t="shared" si="172"/>
        <v>5.2015127270621205E-4</v>
      </c>
      <c r="F446" s="2">
        <f t="shared" si="172"/>
        <v>2.0646869839682438E-4</v>
      </c>
      <c r="G446" s="2">
        <f t="shared" si="172"/>
        <v>1.2783096214564625E-4</v>
      </c>
      <c r="H446" s="2">
        <f t="shared" si="172"/>
        <v>4.0272012881607487E-5</v>
      </c>
      <c r="I446" s="2">
        <f t="shared" si="172"/>
        <v>3.8713140992535536E-4</v>
      </c>
      <c r="J446" s="2">
        <f t="shared" si="172"/>
        <v>2.5230424738431455E-5</v>
      </c>
      <c r="K446" s="2">
        <f t="shared" si="172"/>
        <v>0</v>
      </c>
      <c r="L446" s="2">
        <f t="shared" si="172"/>
        <v>0</v>
      </c>
      <c r="M446" s="2">
        <f t="shared" si="172"/>
        <v>1.9633256387611053E-4</v>
      </c>
      <c r="N446" s="2">
        <f t="shared" si="172"/>
        <v>2.6836451115251137E-6</v>
      </c>
      <c r="O446" s="2">
        <f t="shared" si="172"/>
        <v>2.3022485194479011E-7</v>
      </c>
      <c r="P446" s="2">
        <f t="shared" si="172"/>
        <v>1.8314187605807648E-3</v>
      </c>
      <c r="Q446" s="2">
        <f t="shared" si="172"/>
        <v>2.3577243873864047E-8</v>
      </c>
      <c r="R446" s="2">
        <f t="shared" si="172"/>
        <v>0</v>
      </c>
      <c r="S446" s="2">
        <f t="shared" si="172"/>
        <v>0</v>
      </c>
      <c r="T446" s="2">
        <f t="shared" si="172"/>
        <v>7.6168366679565502E-5</v>
      </c>
      <c r="U446" s="2">
        <f t="shared" si="172"/>
        <v>1.0401725238469433E-7</v>
      </c>
      <c r="V446" s="2">
        <f t="shared" si="172"/>
        <v>8.6720986278827661E-5</v>
      </c>
      <c r="W446" s="2">
        <f t="shared" si="172"/>
        <v>1.2886003949590549E-5</v>
      </c>
      <c r="X446" s="2">
        <f t="shared" si="172"/>
        <v>0</v>
      </c>
      <c r="Y446" s="2">
        <f t="shared" si="172"/>
        <v>1.5238527474357719E-6</v>
      </c>
    </row>
    <row r="447" spans="1:25" x14ac:dyDescent="0.2">
      <c r="A447" s="16">
        <f>'Portfolio Selection'!A170</f>
        <v>40659</v>
      </c>
      <c r="B447" s="2">
        <f t="shared" ref="B447:Y447" si="173">IF($B170&lt;&gt;0,B170/$B170)</f>
        <v>1</v>
      </c>
      <c r="C447" s="2">
        <f t="shared" si="173"/>
        <v>1.4336276651953919E-3</v>
      </c>
      <c r="D447" s="2">
        <f t="shared" si="173"/>
        <v>5.4121353919159386E-8</v>
      </c>
      <c r="E447" s="2">
        <f t="shared" si="173"/>
        <v>1.4812160019980465E-6</v>
      </c>
      <c r="F447" s="2">
        <f t="shared" si="173"/>
        <v>6.1232444065367092E-4</v>
      </c>
      <c r="G447" s="2">
        <f t="shared" si="173"/>
        <v>6.2830619161676743E-5</v>
      </c>
      <c r="H447" s="2">
        <f t="shared" si="173"/>
        <v>1.0991192433287811E-4</v>
      </c>
      <c r="I447" s="2">
        <f t="shared" si="173"/>
        <v>8.2796983594763686E-5</v>
      </c>
      <c r="J447" s="2">
        <f t="shared" si="173"/>
        <v>5.3455946115184883E-5</v>
      </c>
      <c r="K447" s="2">
        <f t="shared" si="173"/>
        <v>7.3491101637595379E-9</v>
      </c>
      <c r="L447" s="2">
        <f t="shared" si="173"/>
        <v>0</v>
      </c>
      <c r="M447" s="2">
        <f t="shared" si="173"/>
        <v>1.9526414795570401E-4</v>
      </c>
      <c r="N447" s="2">
        <f t="shared" si="173"/>
        <v>6.9147150862504955E-6</v>
      </c>
      <c r="O447" s="2">
        <f t="shared" si="173"/>
        <v>1.6549740330016634E-7</v>
      </c>
      <c r="P447" s="2">
        <f t="shared" si="173"/>
        <v>1.757531150186159E-3</v>
      </c>
      <c r="Q447" s="2">
        <f t="shared" si="173"/>
        <v>1.2106092324022496E-7</v>
      </c>
      <c r="R447" s="2">
        <f t="shared" si="173"/>
        <v>0</v>
      </c>
      <c r="S447" s="2">
        <f t="shared" si="173"/>
        <v>0</v>
      </c>
      <c r="T447" s="2">
        <f t="shared" si="173"/>
        <v>4.8457981505366091E-5</v>
      </c>
      <c r="U447" s="2">
        <f t="shared" si="173"/>
        <v>6.8791089323563115E-7</v>
      </c>
      <c r="V447" s="2">
        <f t="shared" si="173"/>
        <v>1.2745578847962036E-5</v>
      </c>
      <c r="W447" s="2">
        <f t="shared" si="173"/>
        <v>1.6948529253631494E-6</v>
      </c>
      <c r="X447" s="2">
        <f t="shared" si="173"/>
        <v>0</v>
      </c>
      <c r="Y447" s="2">
        <f t="shared" si="173"/>
        <v>2.2218240029970696E-7</v>
      </c>
    </row>
    <row r="448" spans="1:25" x14ac:dyDescent="0.2">
      <c r="A448" s="16">
        <f>'Portfolio Selection'!A171</f>
        <v>40658</v>
      </c>
      <c r="B448" s="2">
        <f t="shared" ref="B448:Y448" si="174">IF($B171&lt;&gt;0,B171/$B171)</f>
        <v>1</v>
      </c>
      <c r="C448" s="2">
        <f t="shared" si="174"/>
        <v>4.419846596578101E-3</v>
      </c>
      <c r="D448" s="2">
        <f t="shared" si="174"/>
        <v>0</v>
      </c>
      <c r="E448" s="2">
        <f t="shared" si="174"/>
        <v>2.144625634149303E-5</v>
      </c>
      <c r="F448" s="2">
        <f t="shared" si="174"/>
        <v>2.1605228591297103E-5</v>
      </c>
      <c r="G448" s="2">
        <f t="shared" si="174"/>
        <v>1.7027840120228613E-4</v>
      </c>
      <c r="H448" s="2">
        <f t="shared" si="174"/>
        <v>5.8202965090413817E-5</v>
      </c>
      <c r="I448" s="2">
        <f t="shared" si="174"/>
        <v>2.2030066931516434E-4</v>
      </c>
      <c r="J448" s="2">
        <f t="shared" si="174"/>
        <v>3.7719165742428004E-5</v>
      </c>
      <c r="K448" s="2">
        <f t="shared" si="174"/>
        <v>0</v>
      </c>
      <c r="L448" s="2">
        <f t="shared" si="174"/>
        <v>0</v>
      </c>
      <c r="M448" s="2">
        <f t="shared" si="174"/>
        <v>2.9648474562280408E-4</v>
      </c>
      <c r="N448" s="2">
        <f t="shared" si="174"/>
        <v>3.1681969595387431E-6</v>
      </c>
      <c r="O448" s="2">
        <f t="shared" si="174"/>
        <v>3.6783329102071939E-5</v>
      </c>
      <c r="P448" s="2">
        <f t="shared" si="174"/>
        <v>2.2725448670680047E-3</v>
      </c>
      <c r="Q448" s="2">
        <f t="shared" si="174"/>
        <v>3.1869436871099779E-8</v>
      </c>
      <c r="R448" s="2">
        <f t="shared" si="174"/>
        <v>1.3497643851289319E-8</v>
      </c>
      <c r="S448" s="2">
        <f t="shared" si="174"/>
        <v>1.7846884647815877E-6</v>
      </c>
      <c r="T448" s="2">
        <f t="shared" si="174"/>
        <v>5.7758667646975545E-5</v>
      </c>
      <c r="U448" s="2">
        <f t="shared" si="174"/>
        <v>5.1178566269472E-7</v>
      </c>
      <c r="V448" s="2">
        <f t="shared" si="174"/>
        <v>8.4287911702133274E-6</v>
      </c>
      <c r="W448" s="2">
        <f t="shared" si="174"/>
        <v>3.6068703847056456E-6</v>
      </c>
      <c r="X448" s="2">
        <f t="shared" si="174"/>
        <v>0</v>
      </c>
      <c r="Y448" s="2">
        <f t="shared" si="174"/>
        <v>3.0182231389688614E-7</v>
      </c>
    </row>
    <row r="449" spans="1:25" x14ac:dyDescent="0.2">
      <c r="A449" s="16">
        <f>'Portfolio Selection'!A172</f>
        <v>40655</v>
      </c>
      <c r="B449" s="2">
        <f t="shared" ref="B449:Y449" si="175">IF($B172&lt;&gt;0,B172/$B172)</f>
        <v>1</v>
      </c>
      <c r="C449" s="2">
        <f t="shared" si="175"/>
        <v>1.3183711411533538E-3</v>
      </c>
      <c r="D449" s="2">
        <f t="shared" si="175"/>
        <v>9.2037466233780595E-7</v>
      </c>
      <c r="E449" s="2">
        <f t="shared" si="175"/>
        <v>6.1556039436093651E-5</v>
      </c>
      <c r="F449" s="2">
        <f t="shared" si="175"/>
        <v>1.2157326460936108E-5</v>
      </c>
      <c r="G449" s="2">
        <f t="shared" si="175"/>
        <v>1.1185778245836326E-4</v>
      </c>
      <c r="H449" s="2">
        <f t="shared" si="175"/>
        <v>5.8943940383099645E-6</v>
      </c>
      <c r="I449" s="2">
        <f t="shared" si="175"/>
        <v>4.0511609647340293E-5</v>
      </c>
      <c r="J449" s="2">
        <f t="shared" si="175"/>
        <v>1.4149764852529809E-5</v>
      </c>
      <c r="K449" s="2">
        <f t="shared" si="175"/>
        <v>0</v>
      </c>
      <c r="L449" s="2">
        <f t="shared" si="175"/>
        <v>0</v>
      </c>
      <c r="M449" s="2">
        <f t="shared" si="175"/>
        <v>9.4427692968807129E-5</v>
      </c>
      <c r="N449" s="2">
        <f t="shared" si="175"/>
        <v>2.5371703152188725E-6</v>
      </c>
      <c r="O449" s="2">
        <f t="shared" si="175"/>
        <v>1.1655581431686371E-7</v>
      </c>
      <c r="P449" s="2">
        <f t="shared" si="175"/>
        <v>8.0261860064732209E-4</v>
      </c>
      <c r="Q449" s="2">
        <f t="shared" si="175"/>
        <v>4.828740878841496E-7</v>
      </c>
      <c r="R449" s="2">
        <f t="shared" si="175"/>
        <v>0</v>
      </c>
      <c r="S449" s="2">
        <f t="shared" si="175"/>
        <v>7.7703876211242471E-7</v>
      </c>
      <c r="T449" s="2">
        <f t="shared" si="175"/>
        <v>3.0364177198761055E-5</v>
      </c>
      <c r="U449" s="2">
        <f t="shared" si="175"/>
        <v>5.4722954821767508E-6</v>
      </c>
      <c r="V449" s="2">
        <f t="shared" si="175"/>
        <v>7.0506610179944866E-5</v>
      </c>
      <c r="W449" s="2">
        <f t="shared" si="175"/>
        <v>3.2205481551123888E-6</v>
      </c>
      <c r="X449" s="2">
        <f t="shared" si="175"/>
        <v>0</v>
      </c>
      <c r="Y449" s="2">
        <f t="shared" si="175"/>
        <v>6.2537744657869607E-6</v>
      </c>
    </row>
    <row r="450" spans="1:25" x14ac:dyDescent="0.2">
      <c r="A450" s="16">
        <f>'Portfolio Selection'!A173</f>
        <v>40654</v>
      </c>
      <c r="B450" s="2">
        <f t="shared" ref="B450:Y450" si="176">IF($B173&lt;&gt;0,B173/$B173)</f>
        <v>1</v>
      </c>
      <c r="C450" s="2">
        <f t="shared" si="176"/>
        <v>2.9614951974936744E-3</v>
      </c>
      <c r="D450" s="2">
        <f t="shared" si="176"/>
        <v>6.7265571411761445E-7</v>
      </c>
      <c r="E450" s="2">
        <f t="shared" si="176"/>
        <v>7.134227270944395E-7</v>
      </c>
      <c r="F450" s="2">
        <f t="shared" si="176"/>
        <v>1.4239102292545477E-5</v>
      </c>
      <c r="G450" s="2">
        <f t="shared" si="176"/>
        <v>4.7644408066015514E-5</v>
      </c>
      <c r="H450" s="2">
        <f t="shared" si="176"/>
        <v>4.8105075312653638E-6</v>
      </c>
      <c r="I450" s="2">
        <f t="shared" si="176"/>
        <v>1.4363305792081538E-5</v>
      </c>
      <c r="J450" s="2">
        <f t="shared" si="176"/>
        <v>5.0054282093118899E-6</v>
      </c>
      <c r="K450" s="2">
        <f t="shared" si="176"/>
        <v>0</v>
      </c>
      <c r="L450" s="2">
        <f t="shared" si="176"/>
        <v>0</v>
      </c>
      <c r="M450" s="2">
        <f t="shared" si="176"/>
        <v>2.2785390180972488E-4</v>
      </c>
      <c r="N450" s="2">
        <f t="shared" si="176"/>
        <v>1.2501883979559703E-8</v>
      </c>
      <c r="O450" s="2">
        <f t="shared" si="176"/>
        <v>3.2874519264511774E-6</v>
      </c>
      <c r="P450" s="2">
        <f t="shared" si="176"/>
        <v>5.143723506333607E-4</v>
      </c>
      <c r="Q450" s="2">
        <f t="shared" si="176"/>
        <v>1.8915894021246853E-8</v>
      </c>
      <c r="R450" s="2">
        <f t="shared" si="176"/>
        <v>0</v>
      </c>
      <c r="S450" s="2">
        <f t="shared" si="176"/>
        <v>0</v>
      </c>
      <c r="T450" s="2">
        <f t="shared" si="176"/>
        <v>2.7675637989620523E-5</v>
      </c>
      <c r="U450" s="2">
        <f t="shared" si="176"/>
        <v>8.6181465433008298E-7</v>
      </c>
      <c r="V450" s="2">
        <f t="shared" si="176"/>
        <v>5.2453556696848313E-8</v>
      </c>
      <c r="W450" s="2">
        <f t="shared" si="176"/>
        <v>2.8591265101080015E-6</v>
      </c>
      <c r="X450" s="2">
        <f t="shared" si="176"/>
        <v>0</v>
      </c>
      <c r="Y450" s="2">
        <f t="shared" si="176"/>
        <v>3.0697560771549313E-6</v>
      </c>
    </row>
    <row r="451" spans="1:25" x14ac:dyDescent="0.2">
      <c r="A451" s="16">
        <f>'Portfolio Selection'!A174</f>
        <v>40653</v>
      </c>
      <c r="B451" s="2">
        <f t="shared" ref="B451:Y451" si="177">IF($B174&lt;&gt;0,B174/$B174)</f>
        <v>1</v>
      </c>
      <c r="C451" s="2">
        <f t="shared" si="177"/>
        <v>3.0866247140794146E-3</v>
      </c>
      <c r="D451" s="2">
        <f t="shared" si="177"/>
        <v>0</v>
      </c>
      <c r="E451" s="2">
        <f t="shared" si="177"/>
        <v>2.7645333936113855E-5</v>
      </c>
      <c r="F451" s="2">
        <f t="shared" si="177"/>
        <v>2.4576775069559857E-5</v>
      </c>
      <c r="G451" s="2">
        <f t="shared" si="177"/>
        <v>3.1860307956819989E-4</v>
      </c>
      <c r="H451" s="2">
        <f t="shared" si="177"/>
        <v>1.4971912535921855E-5</v>
      </c>
      <c r="I451" s="2">
        <f t="shared" si="177"/>
        <v>4.4778120941040335E-5</v>
      </c>
      <c r="J451" s="2">
        <f t="shared" si="177"/>
        <v>5.2292478946602003E-5</v>
      </c>
      <c r="K451" s="2">
        <f t="shared" si="177"/>
        <v>5.9725633358748494E-6</v>
      </c>
      <c r="L451" s="2">
        <f t="shared" si="177"/>
        <v>0</v>
      </c>
      <c r="M451" s="2">
        <f t="shared" si="177"/>
        <v>3.2369782425121894E-4</v>
      </c>
      <c r="N451" s="2">
        <f t="shared" si="177"/>
        <v>1.4591270691788247E-7</v>
      </c>
      <c r="O451" s="2">
        <f t="shared" si="177"/>
        <v>1.2151258870418976E-7</v>
      </c>
      <c r="P451" s="2">
        <f t="shared" si="177"/>
        <v>9.3792834407524137E-4</v>
      </c>
      <c r="Q451" s="2">
        <f t="shared" si="177"/>
        <v>1.8968651899324721E-7</v>
      </c>
      <c r="R451" s="2">
        <f t="shared" si="177"/>
        <v>0</v>
      </c>
      <c r="S451" s="2">
        <f t="shared" si="177"/>
        <v>0</v>
      </c>
      <c r="T451" s="2">
        <f t="shared" si="177"/>
        <v>7.5074283719889765E-5</v>
      </c>
      <c r="U451" s="2">
        <f t="shared" si="177"/>
        <v>1.8958891852039244E-6</v>
      </c>
      <c r="V451" s="2">
        <f t="shared" si="177"/>
        <v>6.9745200301546417E-5</v>
      </c>
      <c r="W451" s="2">
        <f t="shared" si="177"/>
        <v>1.8324488778483234E-6</v>
      </c>
      <c r="X451" s="2">
        <f t="shared" si="177"/>
        <v>0</v>
      </c>
      <c r="Y451" s="2">
        <f t="shared" si="177"/>
        <v>1.1272854614726038E-6</v>
      </c>
    </row>
    <row r="452" spans="1:25" x14ac:dyDescent="0.2">
      <c r="A452" s="16">
        <f>'Portfolio Selection'!A175</f>
        <v>40652</v>
      </c>
      <c r="B452" s="2">
        <f t="shared" ref="B452:Y452" si="178">IF($B175&lt;&gt;0,B175/$B175)</f>
        <v>1</v>
      </c>
      <c r="C452" s="2">
        <f t="shared" si="178"/>
        <v>3.1417462581562463E-3</v>
      </c>
      <c r="D452" s="2">
        <f t="shared" si="178"/>
        <v>0</v>
      </c>
      <c r="E452" s="2">
        <f t="shared" si="178"/>
        <v>5.5605192960042908E-4</v>
      </c>
      <c r="F452" s="2">
        <f t="shared" si="178"/>
        <v>9.4298036735369376E-6</v>
      </c>
      <c r="G452" s="2">
        <f t="shared" si="178"/>
        <v>4.84953395127478E-5</v>
      </c>
      <c r="H452" s="2">
        <f t="shared" si="178"/>
        <v>4.0790876325433416E-5</v>
      </c>
      <c r="I452" s="2">
        <f t="shared" si="178"/>
        <v>2.786532911934609E-5</v>
      </c>
      <c r="J452" s="2">
        <f t="shared" si="178"/>
        <v>2.7369116257145734E-5</v>
      </c>
      <c r="K452" s="2">
        <f t="shared" si="178"/>
        <v>4.2099542454518142E-7</v>
      </c>
      <c r="L452" s="2">
        <f t="shared" si="178"/>
        <v>0</v>
      </c>
      <c r="M452" s="2">
        <f t="shared" si="178"/>
        <v>1.7039326836958287E-4</v>
      </c>
      <c r="N452" s="2">
        <f t="shared" si="178"/>
        <v>9.7224016665492776E-9</v>
      </c>
      <c r="O452" s="2">
        <f t="shared" si="178"/>
        <v>3.9963700564596841E-6</v>
      </c>
      <c r="P452" s="2">
        <f t="shared" si="178"/>
        <v>2.0235558668644563E-3</v>
      </c>
      <c r="Q452" s="2">
        <f t="shared" si="178"/>
        <v>1.0494020846434141E-8</v>
      </c>
      <c r="R452" s="2">
        <f t="shared" si="178"/>
        <v>0</v>
      </c>
      <c r="S452" s="2">
        <f t="shared" si="178"/>
        <v>0</v>
      </c>
      <c r="T452" s="2">
        <f t="shared" si="178"/>
        <v>4.4152666768355786E-5</v>
      </c>
      <c r="U452" s="2">
        <f t="shared" si="178"/>
        <v>4.6297150793091799E-7</v>
      </c>
      <c r="V452" s="2">
        <f t="shared" si="178"/>
        <v>2.9244984212980226E-5</v>
      </c>
      <c r="W452" s="2">
        <f t="shared" si="178"/>
        <v>3.0549946570001507E-5</v>
      </c>
      <c r="X452" s="2">
        <f t="shared" si="178"/>
        <v>0</v>
      </c>
      <c r="Y452" s="2">
        <f t="shared" si="178"/>
        <v>0</v>
      </c>
    </row>
    <row r="453" spans="1:25" x14ac:dyDescent="0.2">
      <c r="A453" s="16">
        <f>'Portfolio Selection'!A176</f>
        <v>40651</v>
      </c>
      <c r="B453" s="2">
        <f t="shared" ref="B453:Y453" si="179">IF($B176&lt;&gt;0,B176/$B176)</f>
        <v>1</v>
      </c>
      <c r="C453" s="2">
        <f t="shared" si="179"/>
        <v>3.2802245727784757E-3</v>
      </c>
      <c r="D453" s="2">
        <f t="shared" si="179"/>
        <v>9.7784621130603364E-7</v>
      </c>
      <c r="E453" s="2">
        <f t="shared" si="179"/>
        <v>5.8181849572708994E-5</v>
      </c>
      <c r="F453" s="2">
        <f t="shared" si="179"/>
        <v>2.2887777215369435E-5</v>
      </c>
      <c r="G453" s="2">
        <f t="shared" si="179"/>
        <v>7.7984093111490649E-5</v>
      </c>
      <c r="H453" s="2">
        <f t="shared" si="179"/>
        <v>5.5322078284556087E-5</v>
      </c>
      <c r="I453" s="2">
        <f t="shared" si="179"/>
        <v>1.474248982715707E-5</v>
      </c>
      <c r="J453" s="2">
        <f t="shared" si="179"/>
        <v>4.3959779792327014E-5</v>
      </c>
      <c r="K453" s="2">
        <f t="shared" si="179"/>
        <v>0</v>
      </c>
      <c r="L453" s="2">
        <f t="shared" si="179"/>
        <v>1.3895709318559425E-7</v>
      </c>
      <c r="M453" s="2">
        <f t="shared" si="179"/>
        <v>3.3723857204342349E-4</v>
      </c>
      <c r="N453" s="2">
        <f t="shared" si="179"/>
        <v>2.0792098387770399E-8</v>
      </c>
      <c r="O453" s="2">
        <f t="shared" si="179"/>
        <v>5.6955253009404058E-8</v>
      </c>
      <c r="P453" s="2">
        <f t="shared" si="179"/>
        <v>4.6005451221575924E-3</v>
      </c>
      <c r="Q453" s="2">
        <f t="shared" si="179"/>
        <v>1.4897572805230869E-7</v>
      </c>
      <c r="R453" s="2">
        <f t="shared" si="179"/>
        <v>0</v>
      </c>
      <c r="S453" s="2">
        <f t="shared" si="179"/>
        <v>0</v>
      </c>
      <c r="T453" s="2">
        <f t="shared" si="179"/>
        <v>5.0928289308420974E-5</v>
      </c>
      <c r="U453" s="2">
        <f t="shared" si="179"/>
        <v>6.5532851354193834E-7</v>
      </c>
      <c r="V453" s="2">
        <f t="shared" si="179"/>
        <v>0</v>
      </c>
      <c r="W453" s="2">
        <f t="shared" si="179"/>
        <v>7.1708722162442464E-7</v>
      </c>
      <c r="X453" s="2">
        <f t="shared" si="179"/>
        <v>0</v>
      </c>
      <c r="Y453" s="2">
        <f t="shared" si="179"/>
        <v>0</v>
      </c>
    </row>
    <row r="454" spans="1:25" x14ac:dyDescent="0.2">
      <c r="A454" s="16">
        <f>'Portfolio Selection'!A177</f>
        <v>40648</v>
      </c>
      <c r="B454" s="2">
        <f t="shared" ref="B454:Y454" si="180">IF($B177&lt;&gt;0,B177/$B177)</f>
        <v>1</v>
      </c>
      <c r="C454" s="2">
        <f t="shared" si="180"/>
        <v>2.2225129728184641E-3</v>
      </c>
      <c r="D454" s="2">
        <f t="shared" si="180"/>
        <v>6.2027210695318433E-7</v>
      </c>
      <c r="E454" s="2">
        <f t="shared" si="180"/>
        <v>6.4585033816774861E-7</v>
      </c>
      <c r="F454" s="2">
        <f t="shared" si="180"/>
        <v>9.4767346649960739E-5</v>
      </c>
      <c r="G454" s="2">
        <f t="shared" si="180"/>
        <v>6.5854992996577987E-5</v>
      </c>
      <c r="H454" s="2">
        <f t="shared" si="180"/>
        <v>1.157159180146889E-5</v>
      </c>
      <c r="I454" s="2">
        <f t="shared" si="180"/>
        <v>8.8521142587364132E-6</v>
      </c>
      <c r="J454" s="2">
        <f t="shared" si="180"/>
        <v>1.5723168931673607E-4</v>
      </c>
      <c r="K454" s="2">
        <f t="shared" si="180"/>
        <v>0</v>
      </c>
      <c r="L454" s="2">
        <f t="shared" si="180"/>
        <v>0</v>
      </c>
      <c r="M454" s="2">
        <f t="shared" si="180"/>
        <v>1.4499634241524925E-4</v>
      </c>
      <c r="N454" s="2">
        <f t="shared" si="180"/>
        <v>0</v>
      </c>
      <c r="O454" s="2">
        <f t="shared" si="180"/>
        <v>0</v>
      </c>
      <c r="P454" s="2">
        <f t="shared" si="180"/>
        <v>1.0928439966694278E-3</v>
      </c>
      <c r="Q454" s="2">
        <f t="shared" si="180"/>
        <v>4.2586731843000984E-6</v>
      </c>
      <c r="R454" s="2">
        <f t="shared" si="180"/>
        <v>0</v>
      </c>
      <c r="S454" s="2">
        <f t="shared" si="180"/>
        <v>0</v>
      </c>
      <c r="T454" s="2">
        <f t="shared" si="180"/>
        <v>2.2841360474605922E-5</v>
      </c>
      <c r="U454" s="2">
        <f t="shared" si="180"/>
        <v>0</v>
      </c>
      <c r="V454" s="2">
        <f t="shared" si="180"/>
        <v>0</v>
      </c>
      <c r="W454" s="2">
        <f t="shared" si="180"/>
        <v>2.8136054336020732E-8</v>
      </c>
      <c r="X454" s="2">
        <f t="shared" si="180"/>
        <v>0</v>
      </c>
      <c r="Y454" s="2">
        <f t="shared" si="180"/>
        <v>7.5455782082964689E-7</v>
      </c>
    </row>
    <row r="455" spans="1:25" x14ac:dyDescent="0.2">
      <c r="A455" s="16">
        <f>'Portfolio Selection'!A178</f>
        <v>40647</v>
      </c>
      <c r="B455" s="2">
        <f t="shared" ref="B455:Y455" si="181">IF($B178&lt;&gt;0,B178/$B178)</f>
        <v>1</v>
      </c>
      <c r="C455" s="2">
        <f t="shared" si="181"/>
        <v>1.6576518979034907E-3</v>
      </c>
      <c r="D455" s="2">
        <f t="shared" si="181"/>
        <v>5.8034259466804438E-8</v>
      </c>
      <c r="E455" s="2">
        <f t="shared" si="181"/>
        <v>1.0271921684792359E-4</v>
      </c>
      <c r="F455" s="2">
        <f t="shared" si="181"/>
        <v>5.5025467595114686E-4</v>
      </c>
      <c r="G455" s="2">
        <f t="shared" si="181"/>
        <v>5.0586529501897867E-5</v>
      </c>
      <c r="H455" s="2">
        <f t="shared" si="181"/>
        <v>4.157984001798106E-5</v>
      </c>
      <c r="I455" s="2">
        <f t="shared" si="181"/>
        <v>2.0550955411186044E-6</v>
      </c>
      <c r="J455" s="2">
        <f t="shared" si="181"/>
        <v>4.3042035943780324E-4</v>
      </c>
      <c r="K455" s="2">
        <f t="shared" si="181"/>
        <v>0</v>
      </c>
      <c r="L455" s="2">
        <f t="shared" si="181"/>
        <v>0</v>
      </c>
      <c r="M455" s="2">
        <f t="shared" si="181"/>
        <v>3.0177814922738308E-5</v>
      </c>
      <c r="N455" s="2">
        <f t="shared" si="181"/>
        <v>1.4224083202648147E-8</v>
      </c>
      <c r="O455" s="2">
        <f t="shared" si="181"/>
        <v>3.9633985435858795E-6</v>
      </c>
      <c r="P455" s="2">
        <f t="shared" si="181"/>
        <v>2.7383707138826118E-3</v>
      </c>
      <c r="Q455" s="2">
        <f t="shared" si="181"/>
        <v>9.5477736089455423E-7</v>
      </c>
      <c r="R455" s="2">
        <f t="shared" si="181"/>
        <v>0</v>
      </c>
      <c r="S455" s="2">
        <f t="shared" si="181"/>
        <v>0</v>
      </c>
      <c r="T455" s="2">
        <f t="shared" si="181"/>
        <v>2.5425833206397616E-5</v>
      </c>
      <c r="U455" s="2">
        <f t="shared" si="181"/>
        <v>2.1057719668263428E-4</v>
      </c>
      <c r="V455" s="2">
        <f t="shared" si="181"/>
        <v>5.3482552841957029E-8</v>
      </c>
      <c r="W455" s="2">
        <f t="shared" si="181"/>
        <v>1.1379266562118517E-8</v>
      </c>
      <c r="X455" s="2">
        <f t="shared" si="181"/>
        <v>0</v>
      </c>
      <c r="Y455" s="2">
        <f t="shared" si="181"/>
        <v>9.9568582418537029E-7</v>
      </c>
    </row>
    <row r="456" spans="1:25" x14ac:dyDescent="0.2">
      <c r="A456" s="16">
        <f>'Portfolio Selection'!A179</f>
        <v>40646</v>
      </c>
      <c r="B456" s="2">
        <f t="shared" ref="B456:Y456" si="182">IF($B179&lt;&gt;0,B179/$B179)</f>
        <v>1</v>
      </c>
      <c r="C456" s="2">
        <f t="shared" si="182"/>
        <v>1.0131249415686757E-3</v>
      </c>
      <c r="D456" s="2">
        <f t="shared" si="182"/>
        <v>0</v>
      </c>
      <c r="E456" s="2">
        <f t="shared" si="182"/>
        <v>4.6206588946068311E-4</v>
      </c>
      <c r="F456" s="2">
        <f t="shared" si="182"/>
        <v>1.2535447366518405E-4</v>
      </c>
      <c r="G456" s="2">
        <f t="shared" si="182"/>
        <v>1.3585901410652961E-4</v>
      </c>
      <c r="H456" s="2">
        <f t="shared" si="182"/>
        <v>2.0933403949614066E-4</v>
      </c>
      <c r="I456" s="2">
        <f t="shared" si="182"/>
        <v>1.0221188539997529E-4</v>
      </c>
      <c r="J456" s="2">
        <f t="shared" si="182"/>
        <v>2.352245736274271E-4</v>
      </c>
      <c r="K456" s="2">
        <f t="shared" si="182"/>
        <v>0</v>
      </c>
      <c r="L456" s="2">
        <f t="shared" si="182"/>
        <v>0</v>
      </c>
      <c r="M456" s="2">
        <f t="shared" si="182"/>
        <v>1.2418584717939846E-4</v>
      </c>
      <c r="N456" s="2">
        <f t="shared" si="182"/>
        <v>1.4553256360966397E-7</v>
      </c>
      <c r="O456" s="2">
        <f t="shared" si="182"/>
        <v>3.8420596792951291E-6</v>
      </c>
      <c r="P456" s="2">
        <f t="shared" si="182"/>
        <v>3.9443872630831739E-3</v>
      </c>
      <c r="Q456" s="2">
        <f t="shared" si="182"/>
        <v>2.4303938122813882E-8</v>
      </c>
      <c r="R456" s="2">
        <f t="shared" si="182"/>
        <v>0</v>
      </c>
      <c r="S456" s="2">
        <f t="shared" si="182"/>
        <v>1.9967067727245896E-6</v>
      </c>
      <c r="T456" s="2">
        <f t="shared" si="182"/>
        <v>6.2768194684848069E-5</v>
      </c>
      <c r="U456" s="2">
        <f t="shared" si="182"/>
        <v>1.4815651573154621E-5</v>
      </c>
      <c r="V456" s="2">
        <f t="shared" si="182"/>
        <v>0</v>
      </c>
      <c r="W456" s="2">
        <f t="shared" si="182"/>
        <v>7.2766281804831981E-9</v>
      </c>
      <c r="X456" s="2">
        <f t="shared" si="182"/>
        <v>0</v>
      </c>
      <c r="Y456" s="2">
        <f t="shared" si="182"/>
        <v>1.2806865597650428E-6</v>
      </c>
    </row>
    <row r="457" spans="1:25" x14ac:dyDescent="0.2">
      <c r="A457" s="16">
        <f>'Portfolio Selection'!A180</f>
        <v>40645</v>
      </c>
      <c r="B457" s="2">
        <f t="shared" ref="B457:Y457" si="183">IF($B180&lt;&gt;0,B180/$B180)</f>
        <v>1</v>
      </c>
      <c r="C457" s="2">
        <f t="shared" si="183"/>
        <v>9.9251894881467392E-4</v>
      </c>
      <c r="D457" s="2">
        <f t="shared" si="183"/>
        <v>0</v>
      </c>
      <c r="E457" s="2">
        <f t="shared" si="183"/>
        <v>3.9503829589726904E-4</v>
      </c>
      <c r="F457" s="2">
        <f t="shared" si="183"/>
        <v>6.5480728705941821E-4</v>
      </c>
      <c r="G457" s="2">
        <f t="shared" si="183"/>
        <v>8.6801821210304278E-5</v>
      </c>
      <c r="H457" s="2">
        <f t="shared" si="183"/>
        <v>6.4571497326059433E-5</v>
      </c>
      <c r="I457" s="2">
        <f t="shared" si="183"/>
        <v>9.2551079121215956E-5</v>
      </c>
      <c r="J457" s="2">
        <f t="shared" si="183"/>
        <v>1.6726785307375451E-4</v>
      </c>
      <c r="K457" s="2">
        <f t="shared" si="183"/>
        <v>0</v>
      </c>
      <c r="L457" s="2">
        <f t="shared" si="183"/>
        <v>0</v>
      </c>
      <c r="M457" s="2">
        <f t="shared" si="183"/>
        <v>8.2296100268066242E-5</v>
      </c>
      <c r="N457" s="2">
        <f t="shared" si="183"/>
        <v>1.5381417995122646E-6</v>
      </c>
      <c r="O457" s="2">
        <f t="shared" si="183"/>
        <v>3.234876573914493E-6</v>
      </c>
      <c r="P457" s="2">
        <f t="shared" si="183"/>
        <v>9.2202358376263366E-3</v>
      </c>
      <c r="Q457" s="2">
        <f t="shared" si="183"/>
        <v>3.5709676465289858E-8</v>
      </c>
      <c r="R457" s="2">
        <f t="shared" si="183"/>
        <v>0</v>
      </c>
      <c r="S457" s="2">
        <f t="shared" si="183"/>
        <v>1.3863756745347828E-6</v>
      </c>
      <c r="T457" s="2">
        <f t="shared" si="183"/>
        <v>8.5648608717395802E-5</v>
      </c>
      <c r="U457" s="2">
        <f t="shared" si="183"/>
        <v>4.1123893588188954E-7</v>
      </c>
      <c r="V457" s="2">
        <f t="shared" si="183"/>
        <v>0</v>
      </c>
      <c r="W457" s="2">
        <f t="shared" si="183"/>
        <v>3.2243737278952902E-6</v>
      </c>
      <c r="X457" s="2">
        <f t="shared" si="183"/>
        <v>0</v>
      </c>
      <c r="Y457" s="2">
        <f t="shared" si="183"/>
        <v>3.1534795172656707E-6</v>
      </c>
    </row>
    <row r="458" spans="1:25" x14ac:dyDescent="0.2">
      <c r="A458" s="16">
        <f>'Portfolio Selection'!A181</f>
        <v>40644</v>
      </c>
      <c r="B458" s="2">
        <f t="shared" ref="B458:Y458" si="184">IF($B181&lt;&gt;0,B181/$B181)</f>
        <v>1</v>
      </c>
      <c r="C458" s="2">
        <f t="shared" si="184"/>
        <v>4.2526912495192025E-3</v>
      </c>
      <c r="D458" s="2">
        <f t="shared" si="184"/>
        <v>3.1083987453910588E-6</v>
      </c>
      <c r="E458" s="2">
        <f t="shared" si="184"/>
        <v>1.0793051199274509E-6</v>
      </c>
      <c r="F458" s="2">
        <f t="shared" si="184"/>
        <v>3.0127150425142252E-3</v>
      </c>
      <c r="G458" s="2">
        <f t="shared" si="184"/>
        <v>1.8317790282327894E-4</v>
      </c>
      <c r="H458" s="2">
        <f t="shared" si="184"/>
        <v>8.7754114240631929E-5</v>
      </c>
      <c r="I458" s="2">
        <f t="shared" si="184"/>
        <v>5.2505771154609427E-5</v>
      </c>
      <c r="J458" s="2">
        <f t="shared" si="184"/>
        <v>3.3731368726646919E-5</v>
      </c>
      <c r="K458" s="2">
        <f t="shared" si="184"/>
        <v>0</v>
      </c>
      <c r="L458" s="2">
        <f t="shared" si="184"/>
        <v>0</v>
      </c>
      <c r="M458" s="2">
        <f t="shared" si="184"/>
        <v>4.1302584009762484E-5</v>
      </c>
      <c r="N458" s="2">
        <f t="shared" si="184"/>
        <v>2.004644060501986E-6</v>
      </c>
      <c r="O458" s="2">
        <f t="shared" si="184"/>
        <v>2.6268965020928124E-6</v>
      </c>
      <c r="P458" s="2">
        <f t="shared" si="184"/>
        <v>1.259225283419357E-2</v>
      </c>
      <c r="Q458" s="2">
        <f t="shared" si="184"/>
        <v>7.4890559341904764E-9</v>
      </c>
      <c r="R458" s="2">
        <f t="shared" si="184"/>
        <v>0</v>
      </c>
      <c r="S458" s="2">
        <f t="shared" si="184"/>
        <v>0</v>
      </c>
      <c r="T458" s="2">
        <f t="shared" si="184"/>
        <v>8.6973490292668073E-5</v>
      </c>
      <c r="U458" s="2">
        <f t="shared" si="184"/>
        <v>4.711937780711843E-7</v>
      </c>
      <c r="V458" s="2">
        <f t="shared" si="184"/>
        <v>4.1410073989053219E-8</v>
      </c>
      <c r="W458" s="2">
        <f t="shared" si="184"/>
        <v>3.3039952650840333E-7</v>
      </c>
      <c r="X458" s="2">
        <f t="shared" si="184"/>
        <v>0</v>
      </c>
      <c r="Y458" s="2">
        <f t="shared" si="184"/>
        <v>1.1233583901285715E-7</v>
      </c>
    </row>
    <row r="459" spans="1:25" x14ac:dyDescent="0.2">
      <c r="A459" s="16">
        <f>'Portfolio Selection'!A182</f>
        <v>40641</v>
      </c>
      <c r="B459" s="2">
        <f t="shared" ref="B459:Y459" si="185">IF($B182&lt;&gt;0,B182/$B182)</f>
        <v>1</v>
      </c>
      <c r="C459" s="2">
        <f t="shared" si="185"/>
        <v>4.5882816767472334E-3</v>
      </c>
      <c r="D459" s="2">
        <f t="shared" si="185"/>
        <v>4.5584506394742036E-6</v>
      </c>
      <c r="E459" s="2">
        <f t="shared" si="185"/>
        <v>0</v>
      </c>
      <c r="F459" s="2">
        <f t="shared" si="185"/>
        <v>3.9336747577109745E-5</v>
      </c>
      <c r="G459" s="2">
        <f t="shared" si="185"/>
        <v>3.3287057908831861E-4</v>
      </c>
      <c r="H459" s="2">
        <f t="shared" si="185"/>
        <v>1.1137367488856533E-4</v>
      </c>
      <c r="I459" s="2">
        <f t="shared" si="185"/>
        <v>1.6686007457678874E-4</v>
      </c>
      <c r="J459" s="2">
        <f t="shared" si="185"/>
        <v>5.0006605731264906E-5</v>
      </c>
      <c r="K459" s="2">
        <f t="shared" si="185"/>
        <v>3.5350337802197012E-8</v>
      </c>
      <c r="L459" s="2">
        <f t="shared" si="185"/>
        <v>1.4600449254080611E-6</v>
      </c>
      <c r="M459" s="2">
        <f t="shared" si="185"/>
        <v>8.3242671559904217E-5</v>
      </c>
      <c r="N459" s="2">
        <f t="shared" si="185"/>
        <v>1.9056111300703926E-6</v>
      </c>
      <c r="O459" s="2">
        <f t="shared" si="185"/>
        <v>3.9774716364039619E-8</v>
      </c>
      <c r="P459" s="2">
        <f t="shared" si="185"/>
        <v>3.9029554929236356E-3</v>
      </c>
      <c r="Q459" s="2">
        <f t="shared" si="185"/>
        <v>7.3292735771938176E-9</v>
      </c>
      <c r="R459" s="2">
        <f t="shared" si="185"/>
        <v>0</v>
      </c>
      <c r="S459" s="2">
        <f t="shared" si="185"/>
        <v>0</v>
      </c>
      <c r="T459" s="2">
        <f t="shared" si="185"/>
        <v>5.6980632993427544E-5</v>
      </c>
      <c r="U459" s="2">
        <f t="shared" si="185"/>
        <v>1.7498640665550239E-6</v>
      </c>
      <c r="V459" s="2">
        <f t="shared" si="185"/>
        <v>0</v>
      </c>
      <c r="W459" s="2">
        <f t="shared" si="185"/>
        <v>2.5831220290353819E-6</v>
      </c>
      <c r="X459" s="2">
        <f t="shared" si="185"/>
        <v>0</v>
      </c>
      <c r="Y459" s="2">
        <f t="shared" si="185"/>
        <v>4.6701773708338653E-7</v>
      </c>
    </row>
    <row r="460" spans="1:25" x14ac:dyDescent="0.2">
      <c r="A460" s="16">
        <f>'Portfolio Selection'!A183</f>
        <v>40640</v>
      </c>
      <c r="B460" s="2">
        <f t="shared" ref="B460:Y460" si="186">IF($B183&lt;&gt;0,B183/$B183)</f>
        <v>1</v>
      </c>
      <c r="C460" s="2">
        <f t="shared" si="186"/>
        <v>2.3760147332260026E-3</v>
      </c>
      <c r="D460" s="2">
        <f t="shared" si="186"/>
        <v>0</v>
      </c>
      <c r="E460" s="2">
        <f t="shared" si="186"/>
        <v>9.1051234136107061E-5</v>
      </c>
      <c r="F460" s="2">
        <f t="shared" si="186"/>
        <v>3.704838296504542E-5</v>
      </c>
      <c r="G460" s="2">
        <f t="shared" si="186"/>
        <v>2.3161491537897398E-4</v>
      </c>
      <c r="H460" s="2">
        <f t="shared" si="186"/>
        <v>6.872304349302331E-5</v>
      </c>
      <c r="I460" s="2">
        <f t="shared" si="186"/>
        <v>1.0659064476200267E-4</v>
      </c>
      <c r="J460" s="2">
        <f t="shared" si="186"/>
        <v>5.6144376197942877E-5</v>
      </c>
      <c r="K460" s="2">
        <f t="shared" si="186"/>
        <v>0</v>
      </c>
      <c r="L460" s="2">
        <f t="shared" si="186"/>
        <v>0</v>
      </c>
      <c r="M460" s="2">
        <f t="shared" si="186"/>
        <v>9.1022097741183498E-5</v>
      </c>
      <c r="N460" s="2">
        <f t="shared" si="186"/>
        <v>1.2504369488025369E-6</v>
      </c>
      <c r="O460" s="2">
        <f t="shared" si="186"/>
        <v>6.7946072961728527E-6</v>
      </c>
      <c r="P460" s="2">
        <f t="shared" si="186"/>
        <v>2.8213402493034263E-3</v>
      </c>
      <c r="Q460" s="2">
        <f t="shared" si="186"/>
        <v>8.0125086039774211E-9</v>
      </c>
      <c r="R460" s="2">
        <f t="shared" si="186"/>
        <v>0</v>
      </c>
      <c r="S460" s="2">
        <f t="shared" si="186"/>
        <v>0</v>
      </c>
      <c r="T460" s="2">
        <f t="shared" si="186"/>
        <v>7.2422880041732635E-5</v>
      </c>
      <c r="U460" s="2">
        <f t="shared" si="186"/>
        <v>1.1685636790673495E-6</v>
      </c>
      <c r="V460" s="2">
        <f t="shared" si="186"/>
        <v>1.3785399651497637E-6</v>
      </c>
      <c r="W460" s="2">
        <f t="shared" si="186"/>
        <v>8.1217700849407489E-6</v>
      </c>
      <c r="X460" s="2">
        <f t="shared" si="186"/>
        <v>0</v>
      </c>
      <c r="Y460" s="2">
        <f t="shared" si="186"/>
        <v>6.0943626048434325E-7</v>
      </c>
    </row>
    <row r="461" spans="1:25" x14ac:dyDescent="0.2">
      <c r="A461" s="16">
        <f>'Portfolio Selection'!A184</f>
        <v>40639</v>
      </c>
      <c r="B461" s="2">
        <f t="shared" ref="B461:Y461" si="187">IF($B184&lt;&gt;0,B184/$B184)</f>
        <v>1</v>
      </c>
      <c r="C461" s="2">
        <f t="shared" si="187"/>
        <v>3.4430495198240251E-3</v>
      </c>
      <c r="D461" s="2">
        <f t="shared" si="187"/>
        <v>0</v>
      </c>
      <c r="E461" s="2">
        <f t="shared" si="187"/>
        <v>1.9564380805148373E-4</v>
      </c>
      <c r="F461" s="2">
        <f t="shared" si="187"/>
        <v>7.4419714228120731E-5</v>
      </c>
      <c r="G461" s="2">
        <f t="shared" si="187"/>
        <v>2.0553611536675722E-4</v>
      </c>
      <c r="H461" s="2">
        <f t="shared" si="187"/>
        <v>3.1373660740996855E-5</v>
      </c>
      <c r="I461" s="2">
        <f t="shared" si="187"/>
        <v>4.5403493758496114E-4</v>
      </c>
      <c r="J461" s="2">
        <f t="shared" si="187"/>
        <v>4.7570506286102614E-5</v>
      </c>
      <c r="K461" s="2">
        <f t="shared" si="187"/>
        <v>0</v>
      </c>
      <c r="L461" s="2">
        <f t="shared" si="187"/>
        <v>0</v>
      </c>
      <c r="M461" s="2">
        <f t="shared" si="187"/>
        <v>1.0426167355187153E-4</v>
      </c>
      <c r="N461" s="2">
        <f t="shared" si="187"/>
        <v>0</v>
      </c>
      <c r="O461" s="2">
        <f t="shared" si="187"/>
        <v>6.4844786485790114E-6</v>
      </c>
      <c r="P461" s="2">
        <f t="shared" si="187"/>
        <v>7.6433432421995828E-3</v>
      </c>
      <c r="Q461" s="2">
        <f t="shared" si="187"/>
        <v>5.2823000227188579E-7</v>
      </c>
      <c r="R461" s="2">
        <f t="shared" si="187"/>
        <v>0</v>
      </c>
      <c r="S461" s="2">
        <f t="shared" si="187"/>
        <v>0</v>
      </c>
      <c r="T461" s="2">
        <f t="shared" si="187"/>
        <v>1.2289489028822923E-4</v>
      </c>
      <c r="U461" s="2">
        <f t="shared" si="187"/>
        <v>4.6199426530989382E-7</v>
      </c>
      <c r="V461" s="2">
        <f t="shared" si="187"/>
        <v>5.946313285762827E-7</v>
      </c>
      <c r="W461" s="2">
        <f t="shared" si="187"/>
        <v>4.6605120419881584E-5</v>
      </c>
      <c r="X461" s="2">
        <f t="shared" si="187"/>
        <v>0</v>
      </c>
      <c r="Y461" s="2">
        <f t="shared" si="187"/>
        <v>5.5858804837946539E-6</v>
      </c>
    </row>
    <row r="462" spans="1:25" x14ac:dyDescent="0.2">
      <c r="A462" s="16">
        <f>'Portfolio Selection'!A185</f>
        <v>40638</v>
      </c>
      <c r="B462" s="2">
        <f t="shared" ref="B462:Y462" si="188">IF($B185&lt;&gt;0,B185/$B185)</f>
        <v>1</v>
      </c>
      <c r="C462" s="2">
        <f t="shared" si="188"/>
        <v>1.9587099898533346E-3</v>
      </c>
      <c r="D462" s="2">
        <f t="shared" si="188"/>
        <v>0</v>
      </c>
      <c r="E462" s="2">
        <f t="shared" si="188"/>
        <v>8.8230903321669284E-5</v>
      </c>
      <c r="F462" s="2">
        <f t="shared" si="188"/>
        <v>2.3965312497590418E-5</v>
      </c>
      <c r="G462" s="2">
        <f t="shared" si="188"/>
        <v>6.2089603366191246E-5</v>
      </c>
      <c r="H462" s="2">
        <f t="shared" si="188"/>
        <v>3.2984516125715843E-5</v>
      </c>
      <c r="I462" s="2">
        <f t="shared" si="188"/>
        <v>5.0045803944748224E-4</v>
      </c>
      <c r="J462" s="2">
        <f t="shared" si="188"/>
        <v>2.0079034149112288E-5</v>
      </c>
      <c r="K462" s="2">
        <f t="shared" si="188"/>
        <v>0</v>
      </c>
      <c r="L462" s="2">
        <f t="shared" si="188"/>
        <v>6.0239578963360912E-8</v>
      </c>
      <c r="M462" s="2">
        <f t="shared" si="188"/>
        <v>6.6667142038751519E-5</v>
      </c>
      <c r="N462" s="2">
        <f t="shared" si="188"/>
        <v>7.5500272300745675E-7</v>
      </c>
      <c r="O462" s="2">
        <f t="shared" si="188"/>
        <v>5.9570250308212455E-7</v>
      </c>
      <c r="P462" s="2">
        <f t="shared" si="188"/>
        <v>2.387773084306424E-3</v>
      </c>
      <c r="Q462" s="2">
        <f t="shared" si="188"/>
        <v>4.8146461175511038E-5</v>
      </c>
      <c r="R462" s="2">
        <f t="shared" si="188"/>
        <v>0</v>
      </c>
      <c r="S462" s="2">
        <f t="shared" si="188"/>
        <v>3.3131768429848503E-7</v>
      </c>
      <c r="T462" s="2">
        <f t="shared" si="188"/>
        <v>3.3027353159645341E-5</v>
      </c>
      <c r="U462" s="2">
        <f t="shared" si="188"/>
        <v>7.842300742822726E-8</v>
      </c>
      <c r="V462" s="2">
        <f t="shared" si="188"/>
        <v>5.5108059273889429E-8</v>
      </c>
      <c r="W462" s="2">
        <f t="shared" si="188"/>
        <v>2.5300623164611584E-6</v>
      </c>
      <c r="X462" s="2">
        <f t="shared" si="188"/>
        <v>0</v>
      </c>
      <c r="Y462" s="2">
        <f t="shared" si="188"/>
        <v>1.5104516651183458E-6</v>
      </c>
    </row>
    <row r="463" spans="1:25" x14ac:dyDescent="0.2">
      <c r="A463" s="16">
        <f>'Portfolio Selection'!A186</f>
        <v>40637</v>
      </c>
      <c r="B463" s="2">
        <f t="shared" ref="B463:Y463" si="189">IF($B186&lt;&gt;0,B186/$B186)</f>
        <v>1</v>
      </c>
      <c r="C463" s="2">
        <f t="shared" si="189"/>
        <v>2.7523129828445326E-3</v>
      </c>
      <c r="D463" s="2">
        <f t="shared" si="189"/>
        <v>4.2069466746336567E-5</v>
      </c>
      <c r="E463" s="2">
        <f t="shared" si="189"/>
        <v>3.2543861040655738E-4</v>
      </c>
      <c r="F463" s="2">
        <f t="shared" si="189"/>
        <v>3.7155784616306597E-5</v>
      </c>
      <c r="G463" s="2">
        <f t="shared" si="189"/>
        <v>8.6209880830047532E-5</v>
      </c>
      <c r="H463" s="2">
        <f t="shared" si="189"/>
        <v>3.6258029415583688E-5</v>
      </c>
      <c r="I463" s="2">
        <f t="shared" si="189"/>
        <v>6.6597454911008838E-3</v>
      </c>
      <c r="J463" s="2">
        <f t="shared" si="189"/>
        <v>1.8226592707619111E-5</v>
      </c>
      <c r="K463" s="2">
        <f t="shared" si="189"/>
        <v>0</v>
      </c>
      <c r="L463" s="2">
        <f t="shared" si="189"/>
        <v>0</v>
      </c>
      <c r="M463" s="2">
        <f t="shared" si="189"/>
        <v>1.6902756308228502E-4</v>
      </c>
      <c r="N463" s="2">
        <f t="shared" si="189"/>
        <v>3.3560063524405956E-7</v>
      </c>
      <c r="O463" s="2">
        <f t="shared" si="189"/>
        <v>1.924298320292969E-6</v>
      </c>
      <c r="P463" s="2">
        <f t="shared" si="189"/>
        <v>1.5301908376091275E-3</v>
      </c>
      <c r="Q463" s="2">
        <f t="shared" si="189"/>
        <v>5.1450773579440465E-5</v>
      </c>
      <c r="R463" s="2">
        <f t="shared" si="189"/>
        <v>0</v>
      </c>
      <c r="S463" s="2">
        <f t="shared" si="189"/>
        <v>1.8096112684728701E-7</v>
      </c>
      <c r="T463" s="2">
        <f t="shared" si="189"/>
        <v>2.082745062787048E-5</v>
      </c>
      <c r="U463" s="2">
        <f t="shared" si="189"/>
        <v>3.0598881448723076E-8</v>
      </c>
      <c r="V463" s="2">
        <f t="shared" si="189"/>
        <v>0</v>
      </c>
      <c r="W463" s="2">
        <f t="shared" si="189"/>
        <v>8.9187983946162895E-7</v>
      </c>
      <c r="X463" s="2">
        <f t="shared" si="189"/>
        <v>0</v>
      </c>
      <c r="Y463" s="2">
        <f t="shared" si="189"/>
        <v>4.9940570720842197E-7</v>
      </c>
    </row>
    <row r="464" spans="1:25" x14ac:dyDescent="0.2">
      <c r="A464" s="16">
        <f>'Portfolio Selection'!A187</f>
        <v>40634</v>
      </c>
      <c r="B464" s="2">
        <f t="shared" ref="B464:Y464" si="190">IF($B187&lt;&gt;0,B187/$B187)</f>
        <v>1</v>
      </c>
      <c r="C464" s="2">
        <f t="shared" si="190"/>
        <v>5.0722782022268736E-4</v>
      </c>
      <c r="D464" s="2">
        <f t="shared" si="190"/>
        <v>1.1187010121494544E-5</v>
      </c>
      <c r="E464" s="2">
        <f t="shared" si="190"/>
        <v>2.5917970078606119E-4</v>
      </c>
      <c r="F464" s="2">
        <f t="shared" si="190"/>
        <v>1.6610300842846416E-4</v>
      </c>
      <c r="G464" s="2">
        <f t="shared" si="190"/>
        <v>9.6108253386931468E-5</v>
      </c>
      <c r="H464" s="2">
        <f t="shared" si="190"/>
        <v>1.2953747675013969E-5</v>
      </c>
      <c r="I464" s="2">
        <f t="shared" si="190"/>
        <v>1.1135707956047794E-4</v>
      </c>
      <c r="J464" s="2">
        <f t="shared" si="190"/>
        <v>1.721916626380424E-5</v>
      </c>
      <c r="K464" s="2">
        <f t="shared" si="190"/>
        <v>0</v>
      </c>
      <c r="L464" s="2">
        <f t="shared" si="190"/>
        <v>1.5613892286847195E-6</v>
      </c>
      <c r="M464" s="2">
        <f t="shared" si="190"/>
        <v>2.1930742822971299E-4</v>
      </c>
      <c r="N464" s="2">
        <f t="shared" si="190"/>
        <v>5.4555878011345894E-9</v>
      </c>
      <c r="O464" s="2">
        <f t="shared" si="190"/>
        <v>1.553751405763131E-6</v>
      </c>
      <c r="P464" s="2">
        <f t="shared" si="190"/>
        <v>1.5572997200689891E-3</v>
      </c>
      <c r="Q464" s="2">
        <f t="shared" si="190"/>
        <v>8.7430922765714867E-5</v>
      </c>
      <c r="R464" s="2">
        <f t="shared" si="190"/>
        <v>0</v>
      </c>
      <c r="S464" s="2">
        <f t="shared" si="190"/>
        <v>1.0409261524564797E-7</v>
      </c>
      <c r="T464" s="2">
        <f t="shared" si="190"/>
        <v>2.569232696715119E-5</v>
      </c>
      <c r="U464" s="2">
        <f t="shared" si="190"/>
        <v>1.0147393310110337E-6</v>
      </c>
      <c r="V464" s="2">
        <f t="shared" si="190"/>
        <v>0</v>
      </c>
      <c r="W464" s="2">
        <f t="shared" si="190"/>
        <v>1.0911175602269179E-9</v>
      </c>
      <c r="X464" s="2">
        <f t="shared" si="190"/>
        <v>0</v>
      </c>
      <c r="Y464" s="2">
        <f t="shared" si="190"/>
        <v>3.6617905321215363E-6</v>
      </c>
    </row>
    <row r="465" spans="1:25" x14ac:dyDescent="0.2">
      <c r="A465" s="16">
        <f>'Portfolio Selection'!A188</f>
        <v>40633</v>
      </c>
      <c r="B465" s="2">
        <f t="shared" ref="B465:Y465" si="191">IF($B188&lt;&gt;0,B188/$B188)</f>
        <v>1</v>
      </c>
      <c r="C465" s="2">
        <f t="shared" si="191"/>
        <v>4.5151525136967913E-4</v>
      </c>
      <c r="D465" s="2">
        <f t="shared" si="191"/>
        <v>3.2322127025362492E-6</v>
      </c>
      <c r="E465" s="2">
        <f t="shared" si="191"/>
        <v>8.0308054070708351E-5</v>
      </c>
      <c r="F465" s="2">
        <f t="shared" si="191"/>
        <v>4.3776666922611702E-5</v>
      </c>
      <c r="G465" s="2">
        <f t="shared" si="191"/>
        <v>1.2429779086564575E-5</v>
      </c>
      <c r="H465" s="2">
        <f t="shared" si="191"/>
        <v>0</v>
      </c>
      <c r="I465" s="2">
        <f t="shared" si="191"/>
        <v>9.0642997679852921E-5</v>
      </c>
      <c r="J465" s="2">
        <f t="shared" si="191"/>
        <v>2.2061953763210853E-5</v>
      </c>
      <c r="K465" s="2">
        <f t="shared" si="191"/>
        <v>0</v>
      </c>
      <c r="L465" s="2">
        <f t="shared" si="191"/>
        <v>0</v>
      </c>
      <c r="M465" s="2">
        <f t="shared" si="191"/>
        <v>9.0507983107290108E-5</v>
      </c>
      <c r="N465" s="2">
        <f t="shared" si="191"/>
        <v>4.8972919735397719E-8</v>
      </c>
      <c r="O465" s="2">
        <f t="shared" si="191"/>
        <v>0</v>
      </c>
      <c r="P465" s="2">
        <f t="shared" si="191"/>
        <v>2.086011310713213E-3</v>
      </c>
      <c r="Q465" s="2">
        <f t="shared" si="191"/>
        <v>4.9557460505359425E-5</v>
      </c>
      <c r="R465" s="2">
        <f t="shared" si="191"/>
        <v>0</v>
      </c>
      <c r="S465" s="2">
        <f t="shared" si="191"/>
        <v>9.276224427418718E-7</v>
      </c>
      <c r="T465" s="2">
        <f t="shared" si="191"/>
        <v>3.2670211470251009E-5</v>
      </c>
      <c r="U465" s="2">
        <f t="shared" si="191"/>
        <v>5.9551070398243627E-7</v>
      </c>
      <c r="V465" s="2">
        <f t="shared" si="191"/>
        <v>1.7178193384108738E-8</v>
      </c>
      <c r="W465" s="2">
        <f t="shared" si="191"/>
        <v>1.1301443015861012E-7</v>
      </c>
      <c r="X465" s="2">
        <f t="shared" si="191"/>
        <v>0</v>
      </c>
      <c r="Y465" s="2">
        <f t="shared" si="191"/>
        <v>1.5822020222205418E-7</v>
      </c>
    </row>
    <row r="466" spans="1:25" x14ac:dyDescent="0.2">
      <c r="A466" s="16">
        <f>'Portfolio Selection'!A189</f>
        <v>40632</v>
      </c>
      <c r="B466" s="2">
        <f t="shared" ref="B466:Y466" si="192">IF($B189&lt;&gt;0,B189/$B189)</f>
        <v>1</v>
      </c>
      <c r="C466" s="2">
        <f t="shared" si="192"/>
        <v>2.0492013367369474E-3</v>
      </c>
      <c r="D466" s="2">
        <f t="shared" si="192"/>
        <v>7.9971130079966371E-6</v>
      </c>
      <c r="E466" s="2">
        <f t="shared" si="192"/>
        <v>6.2773197512400603E-5</v>
      </c>
      <c r="F466" s="2">
        <f t="shared" si="192"/>
        <v>7.430310001236823E-5</v>
      </c>
      <c r="G466" s="2">
        <f t="shared" si="192"/>
        <v>6.6947996882578501E-5</v>
      </c>
      <c r="H466" s="2">
        <f t="shared" si="192"/>
        <v>2.5747322798977455E-5</v>
      </c>
      <c r="I466" s="2">
        <f t="shared" si="192"/>
        <v>1.1600796254858428E-4</v>
      </c>
      <c r="J466" s="2">
        <f t="shared" si="192"/>
        <v>6.3851427075421613E-5</v>
      </c>
      <c r="K466" s="2">
        <f t="shared" si="192"/>
        <v>0</v>
      </c>
      <c r="L466" s="2">
        <f t="shared" si="192"/>
        <v>1.3385534140221264E-8</v>
      </c>
      <c r="M466" s="2">
        <f t="shared" si="192"/>
        <v>5.157892488698594E-4</v>
      </c>
      <c r="N466" s="2">
        <f t="shared" si="192"/>
        <v>2.4788026185594933E-8</v>
      </c>
      <c r="O466" s="2">
        <f t="shared" si="192"/>
        <v>0</v>
      </c>
      <c r="P466" s="2">
        <f t="shared" si="192"/>
        <v>1.7758538567779179E-3</v>
      </c>
      <c r="Q466" s="2">
        <f t="shared" si="192"/>
        <v>1.7824028532961521E-4</v>
      </c>
      <c r="R466" s="2">
        <f t="shared" si="192"/>
        <v>0</v>
      </c>
      <c r="S466" s="2">
        <f t="shared" si="192"/>
        <v>9.3698738981548847E-7</v>
      </c>
      <c r="T466" s="2">
        <f t="shared" si="192"/>
        <v>6.6491401440239853E-5</v>
      </c>
      <c r="U466" s="2">
        <f t="shared" si="192"/>
        <v>1.9741184054207805E-7</v>
      </c>
      <c r="V466" s="2">
        <f t="shared" si="192"/>
        <v>3.7677799802104295E-8</v>
      </c>
      <c r="W466" s="2">
        <f t="shared" si="192"/>
        <v>3.7925680063960247E-7</v>
      </c>
      <c r="X466" s="2">
        <f t="shared" si="192"/>
        <v>0</v>
      </c>
      <c r="Y466" s="2">
        <f t="shared" si="192"/>
        <v>8.3808316533496474E-6</v>
      </c>
    </row>
    <row r="467" spans="1:25" x14ac:dyDescent="0.2">
      <c r="A467" s="16">
        <f>'Portfolio Selection'!A190</f>
        <v>40631</v>
      </c>
      <c r="B467" s="2">
        <f t="shared" ref="B467:Y467" si="193">IF($B190&lt;&gt;0,B190/$B190)</f>
        <v>1</v>
      </c>
      <c r="C467" s="2">
        <f t="shared" si="193"/>
        <v>7.0031618806368143E-3</v>
      </c>
      <c r="D467" s="2">
        <f t="shared" si="193"/>
        <v>3.5268359733556825E-6</v>
      </c>
      <c r="E467" s="2">
        <f t="shared" si="193"/>
        <v>6.8319556501407587E-7</v>
      </c>
      <c r="F467" s="2">
        <f t="shared" si="193"/>
        <v>7.7516142235438577E-5</v>
      </c>
      <c r="G467" s="2">
        <f t="shared" si="193"/>
        <v>1.3578318497419378E-4</v>
      </c>
      <c r="H467" s="2">
        <f t="shared" si="193"/>
        <v>9.3223968418524461E-6</v>
      </c>
      <c r="I467" s="2">
        <f t="shared" si="193"/>
        <v>1.9968388412301975E-5</v>
      </c>
      <c r="J467" s="2">
        <f t="shared" si="193"/>
        <v>1.0940384406558801E-4</v>
      </c>
      <c r="K467" s="2">
        <f t="shared" si="193"/>
        <v>9.2811472983044265E-9</v>
      </c>
      <c r="L467" s="2">
        <f t="shared" si="193"/>
        <v>1.3921720947456641E-8</v>
      </c>
      <c r="M467" s="2">
        <f t="shared" si="193"/>
        <v>4.6041915517428602E-4</v>
      </c>
      <c r="N467" s="2">
        <f t="shared" si="193"/>
        <v>3.6196474463387266E-7</v>
      </c>
      <c r="O467" s="2">
        <f t="shared" si="193"/>
        <v>0</v>
      </c>
      <c r="P467" s="2">
        <f t="shared" si="193"/>
        <v>1.7716601610980299E-3</v>
      </c>
      <c r="Q467" s="2">
        <f t="shared" si="193"/>
        <v>2.2324376716818892E-4</v>
      </c>
      <c r="R467" s="2">
        <f t="shared" si="193"/>
        <v>0</v>
      </c>
      <c r="S467" s="2">
        <f t="shared" si="193"/>
        <v>2.4130982975591512E-7</v>
      </c>
      <c r="T467" s="2">
        <f t="shared" si="193"/>
        <v>6.8090621534716076E-5</v>
      </c>
      <c r="U467" s="2">
        <f t="shared" si="193"/>
        <v>7.5899160128356205E-8</v>
      </c>
      <c r="V467" s="2">
        <f t="shared" si="193"/>
        <v>0</v>
      </c>
      <c r="W467" s="2">
        <f t="shared" si="193"/>
        <v>1.0312385887004919E-8</v>
      </c>
      <c r="X467" s="2">
        <f t="shared" si="193"/>
        <v>0</v>
      </c>
      <c r="Y467" s="2">
        <f t="shared" si="193"/>
        <v>6.9118766407650467E-6</v>
      </c>
    </row>
    <row r="468" spans="1:25" x14ac:dyDescent="0.2">
      <c r="A468" s="16">
        <f>'Portfolio Selection'!A191</f>
        <v>40630</v>
      </c>
      <c r="B468" s="2">
        <f t="shared" ref="B468:Y468" si="194">IF($B191&lt;&gt;0,B191/$B191)</f>
        <v>1</v>
      </c>
      <c r="C468" s="2">
        <f t="shared" si="194"/>
        <v>9.6935499643776152E-3</v>
      </c>
      <c r="D468" s="2">
        <f t="shared" si="194"/>
        <v>1.1242495402624962E-5</v>
      </c>
      <c r="E468" s="2">
        <f t="shared" si="194"/>
        <v>1.4828402306569385E-6</v>
      </c>
      <c r="F468" s="2">
        <f t="shared" si="194"/>
        <v>8.6170127096137241E-5</v>
      </c>
      <c r="G468" s="2">
        <f t="shared" si="194"/>
        <v>5.084763710169676E-5</v>
      </c>
      <c r="H468" s="2">
        <f t="shared" si="194"/>
        <v>2.070273091263341E-4</v>
      </c>
      <c r="I468" s="2">
        <f t="shared" si="194"/>
        <v>1.8358236937945568E-4</v>
      </c>
      <c r="J468" s="2">
        <f t="shared" si="194"/>
        <v>4.4923405218639469E-5</v>
      </c>
      <c r="K468" s="2">
        <f t="shared" si="194"/>
        <v>7.8466962205596328E-8</v>
      </c>
      <c r="L468" s="2">
        <f t="shared" si="194"/>
        <v>1.4436305130193753E-6</v>
      </c>
      <c r="M468" s="2">
        <f t="shared" si="194"/>
        <v>3.9352250902042129E-4</v>
      </c>
      <c r="N468" s="2">
        <f t="shared" si="194"/>
        <v>1.7775071995695353E-7</v>
      </c>
      <c r="O468" s="2">
        <f t="shared" si="194"/>
        <v>1.5227628522515484E-6</v>
      </c>
      <c r="P468" s="2">
        <f t="shared" si="194"/>
        <v>2.2350002440983149E-3</v>
      </c>
      <c r="Q468" s="2">
        <f t="shared" si="194"/>
        <v>1.7304327254778339E-4</v>
      </c>
      <c r="R468" s="2">
        <f t="shared" si="194"/>
        <v>0</v>
      </c>
      <c r="S468" s="2">
        <f t="shared" si="194"/>
        <v>0</v>
      </c>
      <c r="T468" s="2">
        <f t="shared" si="194"/>
        <v>6.3226026142549315E-5</v>
      </c>
      <c r="U468" s="2">
        <f t="shared" si="194"/>
        <v>2.2575291973142493E-7</v>
      </c>
      <c r="V468" s="2">
        <f t="shared" si="194"/>
        <v>0</v>
      </c>
      <c r="W468" s="2">
        <f t="shared" si="194"/>
        <v>2.3763465234886836E-9</v>
      </c>
      <c r="X468" s="2">
        <f t="shared" si="194"/>
        <v>0</v>
      </c>
      <c r="Y468" s="2">
        <f t="shared" si="194"/>
        <v>1.1881732617443419E-6</v>
      </c>
    </row>
    <row r="469" spans="1:25" x14ac:dyDescent="0.2">
      <c r="A469" s="16">
        <f>'Portfolio Selection'!A192</f>
        <v>40627</v>
      </c>
      <c r="B469" s="2">
        <f t="shared" ref="B469:Y469" si="195">IF($B192&lt;&gt;0,B192/$B192)</f>
        <v>1</v>
      </c>
      <c r="C469" s="2">
        <f t="shared" si="195"/>
        <v>5.6404207183945289E-3</v>
      </c>
      <c r="D469" s="2">
        <f t="shared" si="195"/>
        <v>4.7970177750378706E-6</v>
      </c>
      <c r="E469" s="2">
        <f t="shared" si="195"/>
        <v>0</v>
      </c>
      <c r="F469" s="2">
        <f t="shared" si="195"/>
        <v>1.1111014547766289E-5</v>
      </c>
      <c r="G469" s="2">
        <f t="shared" si="195"/>
        <v>1.5580962929051577E-4</v>
      </c>
      <c r="H469" s="2">
        <f t="shared" si="195"/>
        <v>2.7368699627224995E-4</v>
      </c>
      <c r="I469" s="2">
        <f t="shared" si="195"/>
        <v>2.4570270532178348E-5</v>
      </c>
      <c r="J469" s="2">
        <f t="shared" si="195"/>
        <v>2.6003301718805734E-5</v>
      </c>
      <c r="K469" s="2">
        <f t="shared" si="195"/>
        <v>7.3979981920226906E-8</v>
      </c>
      <c r="L469" s="2">
        <f t="shared" si="195"/>
        <v>3.337859973742869E-5</v>
      </c>
      <c r="M469" s="2">
        <f t="shared" si="195"/>
        <v>1.886785458893467E-4</v>
      </c>
      <c r="N469" s="2">
        <f t="shared" si="195"/>
        <v>5.1984565190365755E-6</v>
      </c>
      <c r="O469" s="2">
        <f t="shared" si="195"/>
        <v>5.5446049607580585E-7</v>
      </c>
      <c r="P469" s="2">
        <f t="shared" si="195"/>
        <v>2.3464308739303548E-3</v>
      </c>
      <c r="Q469" s="2">
        <f t="shared" si="195"/>
        <v>1.1160993866078291E-4</v>
      </c>
      <c r="R469" s="2">
        <f t="shared" si="195"/>
        <v>0</v>
      </c>
      <c r="S469" s="2">
        <f t="shared" si="195"/>
        <v>1.6189934990752814E-6</v>
      </c>
      <c r="T469" s="2">
        <f t="shared" si="195"/>
        <v>7.9069025939686717E-5</v>
      </c>
      <c r="U469" s="2">
        <f t="shared" si="195"/>
        <v>1.2841367388047808E-7</v>
      </c>
      <c r="V469" s="2">
        <f t="shared" si="195"/>
        <v>0</v>
      </c>
      <c r="W469" s="2">
        <f t="shared" si="195"/>
        <v>9.7342081473982765E-8</v>
      </c>
      <c r="X469" s="2">
        <f t="shared" si="195"/>
        <v>0</v>
      </c>
      <c r="Y469" s="2">
        <f t="shared" si="195"/>
        <v>1.1681049776877931E-6</v>
      </c>
    </row>
    <row r="470" spans="1:25" x14ac:dyDescent="0.2">
      <c r="A470" s="16">
        <f>'Portfolio Selection'!A193</f>
        <v>40626</v>
      </c>
      <c r="B470" s="2">
        <f t="shared" ref="B470:Y470" si="196">IF($B193&lt;&gt;0,B193/$B193)</f>
        <v>1</v>
      </c>
      <c r="C470" s="2">
        <f t="shared" si="196"/>
        <v>1.2743673151668644E-3</v>
      </c>
      <c r="D470" s="2">
        <f t="shared" si="196"/>
        <v>3.8570699900063315E-7</v>
      </c>
      <c r="E470" s="2">
        <f t="shared" si="196"/>
        <v>1.258024702990458E-4</v>
      </c>
      <c r="F470" s="2">
        <f t="shared" si="196"/>
        <v>2.3010177540380629E-5</v>
      </c>
      <c r="G470" s="2">
        <f t="shared" si="196"/>
        <v>2.2036956130402246E-5</v>
      </c>
      <c r="H470" s="2">
        <f t="shared" si="196"/>
        <v>4.7579713376720963E-4</v>
      </c>
      <c r="I470" s="2">
        <f t="shared" si="196"/>
        <v>8.4962229091112865E-5</v>
      </c>
      <c r="J470" s="2">
        <f t="shared" si="196"/>
        <v>5.9591731345597824E-5</v>
      </c>
      <c r="K470" s="2">
        <f t="shared" si="196"/>
        <v>6.5432437330464554E-9</v>
      </c>
      <c r="L470" s="2">
        <f t="shared" si="196"/>
        <v>0</v>
      </c>
      <c r="M470" s="2">
        <f t="shared" si="196"/>
        <v>1.4562367747268906E-4</v>
      </c>
      <c r="N470" s="2">
        <f t="shared" si="196"/>
        <v>3.7606432402561736E-7</v>
      </c>
      <c r="O470" s="2">
        <f t="shared" si="196"/>
        <v>3.371492428764463E-7</v>
      </c>
      <c r="P470" s="2">
        <f t="shared" si="196"/>
        <v>5.0244673234816056E-3</v>
      </c>
      <c r="Q470" s="2">
        <f t="shared" si="196"/>
        <v>3.6877032916951607E-5</v>
      </c>
      <c r="R470" s="2">
        <f t="shared" si="196"/>
        <v>0</v>
      </c>
      <c r="S470" s="2">
        <f t="shared" si="196"/>
        <v>0</v>
      </c>
      <c r="T470" s="2">
        <f t="shared" si="196"/>
        <v>4.6694653566514151E-5</v>
      </c>
      <c r="U470" s="2">
        <f t="shared" si="196"/>
        <v>0</v>
      </c>
      <c r="V470" s="2">
        <f t="shared" si="196"/>
        <v>0</v>
      </c>
      <c r="W470" s="2">
        <f t="shared" si="196"/>
        <v>1.7219062455385409E-7</v>
      </c>
      <c r="X470" s="2">
        <f t="shared" si="196"/>
        <v>0</v>
      </c>
      <c r="Y470" s="2">
        <f t="shared" si="196"/>
        <v>1.349974496502216E-6</v>
      </c>
    </row>
    <row r="471" spans="1:25" x14ac:dyDescent="0.2">
      <c r="A471" s="16">
        <f>'Portfolio Selection'!A194</f>
        <v>40625</v>
      </c>
      <c r="B471" s="2">
        <f t="shared" ref="B471:Y471" si="197">IF($B194&lt;&gt;0,B194/$B194)</f>
        <v>1</v>
      </c>
      <c r="C471" s="2">
        <f t="shared" si="197"/>
        <v>2.902024322793185E-3</v>
      </c>
      <c r="D471" s="2">
        <f t="shared" si="197"/>
        <v>8.3760707385498666E-7</v>
      </c>
      <c r="E471" s="2">
        <f t="shared" si="197"/>
        <v>5.0613903164605162E-4</v>
      </c>
      <c r="F471" s="2">
        <f t="shared" si="197"/>
        <v>4.3948196156328831E-5</v>
      </c>
      <c r="G471" s="2">
        <f t="shared" si="197"/>
        <v>2.4158308095933052E-4</v>
      </c>
      <c r="H471" s="2">
        <f t="shared" si="197"/>
        <v>1.585470532654082E-6</v>
      </c>
      <c r="I471" s="2">
        <f t="shared" si="197"/>
        <v>3.4024945494215396E-5</v>
      </c>
      <c r="J471" s="2">
        <f t="shared" si="197"/>
        <v>7.564175210408393E-5</v>
      </c>
      <c r="K471" s="2">
        <f t="shared" si="197"/>
        <v>1.9145304545256838E-8</v>
      </c>
      <c r="L471" s="2">
        <f t="shared" si="197"/>
        <v>1.2115388032545342E-7</v>
      </c>
      <c r="M471" s="2">
        <f t="shared" si="197"/>
        <v>7.6604925452671284E-4</v>
      </c>
      <c r="N471" s="2">
        <f t="shared" si="197"/>
        <v>0</v>
      </c>
      <c r="O471" s="2">
        <f t="shared" si="197"/>
        <v>0</v>
      </c>
      <c r="P471" s="2">
        <f t="shared" si="197"/>
        <v>1.6510170255005286E-3</v>
      </c>
      <c r="Q471" s="2">
        <f t="shared" si="197"/>
        <v>3.0918380515440656E-4</v>
      </c>
      <c r="R471" s="2">
        <f t="shared" si="197"/>
        <v>0</v>
      </c>
      <c r="S471" s="2">
        <f t="shared" si="197"/>
        <v>3.1903855152369402E-6</v>
      </c>
      <c r="T471" s="2">
        <f t="shared" si="197"/>
        <v>1.3956627868108714E-4</v>
      </c>
      <c r="U471" s="2">
        <f t="shared" si="197"/>
        <v>4.4722234836185897E-6</v>
      </c>
      <c r="V471" s="2">
        <f t="shared" si="197"/>
        <v>0</v>
      </c>
      <c r="W471" s="2">
        <f t="shared" si="197"/>
        <v>3.7393172939954759E-9</v>
      </c>
      <c r="X471" s="2">
        <f t="shared" si="197"/>
        <v>0</v>
      </c>
      <c r="Y471" s="2">
        <f t="shared" si="197"/>
        <v>4.3413473783287479E-6</v>
      </c>
    </row>
    <row r="472" spans="1:25" x14ac:dyDescent="0.2">
      <c r="A472" s="16">
        <f>'Portfolio Selection'!A195</f>
        <v>40624</v>
      </c>
      <c r="B472" s="2">
        <f t="shared" ref="B472:Y472" si="198">IF($B195&lt;&gt;0,B195/$B195)</f>
        <v>1</v>
      </c>
      <c r="C472" s="2">
        <f t="shared" si="198"/>
        <v>1.7556763055704505E-3</v>
      </c>
      <c r="D472" s="2">
        <f t="shared" si="198"/>
        <v>8.8935208604201924E-7</v>
      </c>
      <c r="E472" s="2">
        <f t="shared" si="198"/>
        <v>5.1614183564938612E-6</v>
      </c>
      <c r="F472" s="2">
        <f t="shared" si="198"/>
        <v>1.2492220551440219E-5</v>
      </c>
      <c r="G472" s="2">
        <f t="shared" si="198"/>
        <v>4.6737675501723214E-3</v>
      </c>
      <c r="H472" s="2">
        <f t="shared" si="198"/>
        <v>1.5293679622472581E-5</v>
      </c>
      <c r="I472" s="2">
        <f t="shared" si="198"/>
        <v>1.7167671518061121E-5</v>
      </c>
      <c r="J472" s="2">
        <f t="shared" si="198"/>
        <v>6.4549650843547277E-5</v>
      </c>
      <c r="K472" s="2">
        <f t="shared" si="198"/>
        <v>0</v>
      </c>
      <c r="L472" s="2">
        <f t="shared" si="198"/>
        <v>7.9406436253751718E-9</v>
      </c>
      <c r="M472" s="2">
        <f t="shared" si="198"/>
        <v>1.1179235127984435E-3</v>
      </c>
      <c r="N472" s="2">
        <f t="shared" si="198"/>
        <v>0</v>
      </c>
      <c r="O472" s="2">
        <f t="shared" si="198"/>
        <v>0</v>
      </c>
      <c r="P472" s="2">
        <f t="shared" si="198"/>
        <v>2.8331422390976075E-3</v>
      </c>
      <c r="Q472" s="2">
        <f t="shared" si="198"/>
        <v>1.4335132767879041E-4</v>
      </c>
      <c r="R472" s="2">
        <f t="shared" si="198"/>
        <v>0</v>
      </c>
      <c r="S472" s="2">
        <f t="shared" si="198"/>
        <v>0</v>
      </c>
      <c r="T472" s="2">
        <f t="shared" si="198"/>
        <v>7.3543065000774684E-5</v>
      </c>
      <c r="U472" s="2">
        <f t="shared" si="198"/>
        <v>3.2207250544521694E-6</v>
      </c>
      <c r="V472" s="2">
        <f t="shared" si="198"/>
        <v>1.476959714319782E-8</v>
      </c>
      <c r="W472" s="2">
        <f t="shared" si="198"/>
        <v>0</v>
      </c>
      <c r="X472" s="2">
        <f t="shared" si="198"/>
        <v>0</v>
      </c>
      <c r="Y472" s="2">
        <f t="shared" si="198"/>
        <v>2.6640859363133703E-6</v>
      </c>
    </row>
    <row r="473" spans="1:25" x14ac:dyDescent="0.2">
      <c r="A473" s="16">
        <f>'Portfolio Selection'!A196</f>
        <v>40623</v>
      </c>
      <c r="B473" s="2">
        <f t="shared" ref="B473:Y473" si="199">IF($B196&lt;&gt;0,B196/$B196)</f>
        <v>1</v>
      </c>
      <c r="C473" s="2">
        <f t="shared" si="199"/>
        <v>1.732468362191141E-3</v>
      </c>
      <c r="D473" s="2">
        <f t="shared" si="199"/>
        <v>0</v>
      </c>
      <c r="E473" s="2">
        <f t="shared" si="199"/>
        <v>3.3585352652661573E-6</v>
      </c>
      <c r="F473" s="2">
        <f t="shared" si="199"/>
        <v>2.1072177458496852E-5</v>
      </c>
      <c r="G473" s="2">
        <f t="shared" si="199"/>
        <v>2.5450233899016881E-2</v>
      </c>
      <c r="H473" s="2">
        <f t="shared" si="199"/>
        <v>1.3434141061064629E-5</v>
      </c>
      <c r="I473" s="2">
        <f t="shared" si="199"/>
        <v>1.7418885273440029E-5</v>
      </c>
      <c r="J473" s="2">
        <f t="shared" si="199"/>
        <v>3.2688595031405892E-5</v>
      </c>
      <c r="K473" s="2">
        <f t="shared" si="199"/>
        <v>0</v>
      </c>
      <c r="L473" s="2">
        <f t="shared" si="199"/>
        <v>9.5684765392198208E-7</v>
      </c>
      <c r="M473" s="2">
        <f t="shared" si="199"/>
        <v>3.0273463710524115E-4</v>
      </c>
      <c r="N473" s="2">
        <f t="shared" si="199"/>
        <v>5.741085923531893E-9</v>
      </c>
      <c r="O473" s="2">
        <f t="shared" si="199"/>
        <v>0</v>
      </c>
      <c r="P473" s="2">
        <f t="shared" si="199"/>
        <v>8.1279663174316252E-4</v>
      </c>
      <c r="Q473" s="2">
        <f t="shared" si="199"/>
        <v>3.793853105417963E-5</v>
      </c>
      <c r="R473" s="2">
        <f t="shared" si="199"/>
        <v>0</v>
      </c>
      <c r="S473" s="2">
        <f t="shared" si="199"/>
        <v>0</v>
      </c>
      <c r="T473" s="2">
        <f t="shared" si="199"/>
        <v>3.3836525161816092E-5</v>
      </c>
      <c r="U473" s="2">
        <f t="shared" si="199"/>
        <v>0</v>
      </c>
      <c r="V473" s="2">
        <f t="shared" si="199"/>
        <v>0</v>
      </c>
      <c r="W473" s="2">
        <f t="shared" si="199"/>
        <v>0</v>
      </c>
      <c r="X473" s="2">
        <f t="shared" si="199"/>
        <v>0</v>
      </c>
      <c r="Y473" s="2">
        <f t="shared" si="199"/>
        <v>3.0499518968763183E-6</v>
      </c>
    </row>
    <row r="474" spans="1:25" x14ac:dyDescent="0.2">
      <c r="A474" s="16">
        <f>'Portfolio Selection'!A197</f>
        <v>40620</v>
      </c>
      <c r="B474" s="2">
        <f t="shared" ref="B474:Y474" si="200">IF($B197&lt;&gt;0,B197/$B197)</f>
        <v>1</v>
      </c>
      <c r="C474" s="2">
        <f t="shared" si="200"/>
        <v>4.1351539728341057E-3</v>
      </c>
      <c r="D474" s="2">
        <f t="shared" si="200"/>
        <v>0</v>
      </c>
      <c r="E474" s="2">
        <f t="shared" si="200"/>
        <v>4.2483940065630131E-4</v>
      </c>
      <c r="F474" s="2">
        <f t="shared" si="200"/>
        <v>7.2236176096630434E-6</v>
      </c>
      <c r="G474" s="2">
        <f t="shared" si="200"/>
        <v>6.6063966117743277E-4</v>
      </c>
      <c r="H474" s="2">
        <f t="shared" si="200"/>
        <v>6.4378178017359777E-5</v>
      </c>
      <c r="I474" s="2">
        <f t="shared" si="200"/>
        <v>1.5547271752985341E-5</v>
      </c>
      <c r="J474" s="2">
        <f t="shared" si="200"/>
        <v>3.0414321247674049E-5</v>
      </c>
      <c r="K474" s="2">
        <f t="shared" si="200"/>
        <v>1.0649272145544135E-8</v>
      </c>
      <c r="L474" s="2">
        <f t="shared" si="200"/>
        <v>8.5693361796175464E-7</v>
      </c>
      <c r="M474" s="2">
        <f t="shared" si="200"/>
        <v>3.3089950874242016E-4</v>
      </c>
      <c r="N474" s="2">
        <f t="shared" si="200"/>
        <v>7.7997598722247085E-7</v>
      </c>
      <c r="O474" s="2">
        <f t="shared" si="200"/>
        <v>0</v>
      </c>
      <c r="P474" s="2">
        <f t="shared" si="200"/>
        <v>6.9899160045315317E-4</v>
      </c>
      <c r="Q474" s="2">
        <f t="shared" si="200"/>
        <v>8.9088732464392658E-5</v>
      </c>
      <c r="R474" s="2">
        <f t="shared" si="200"/>
        <v>0</v>
      </c>
      <c r="S474" s="2">
        <f t="shared" si="200"/>
        <v>9.3222729992829713E-6</v>
      </c>
      <c r="T474" s="2">
        <f t="shared" si="200"/>
        <v>5.0351089863150862E-5</v>
      </c>
      <c r="U474" s="2">
        <f t="shared" si="200"/>
        <v>2.4493325934751509E-7</v>
      </c>
      <c r="V474" s="2">
        <f t="shared" si="200"/>
        <v>7.6541643546098466E-9</v>
      </c>
      <c r="W474" s="2">
        <f t="shared" si="200"/>
        <v>0</v>
      </c>
      <c r="X474" s="2">
        <f t="shared" si="200"/>
        <v>0</v>
      </c>
      <c r="Y474" s="2">
        <f t="shared" si="200"/>
        <v>3.0471061900824525E-6</v>
      </c>
    </row>
    <row r="475" spans="1:25" x14ac:dyDescent="0.2">
      <c r="A475" s="16">
        <f>'Portfolio Selection'!A198</f>
        <v>40619</v>
      </c>
      <c r="B475" s="2">
        <f t="shared" ref="B475:Y475" si="201">IF($B198&lt;&gt;0,B198/$B198)</f>
        <v>1</v>
      </c>
      <c r="C475" s="2">
        <f t="shared" si="201"/>
        <v>1.9025392137230976E-3</v>
      </c>
      <c r="D475" s="2">
        <f t="shared" si="201"/>
        <v>9.421054898241682E-7</v>
      </c>
      <c r="E475" s="2">
        <f t="shared" si="201"/>
        <v>1.6886527188818046E-5</v>
      </c>
      <c r="F475" s="2">
        <f t="shared" si="201"/>
        <v>1.0327760060569427E-5</v>
      </c>
      <c r="G475" s="2">
        <f t="shared" si="201"/>
        <v>1.7492470407438814E-3</v>
      </c>
      <c r="H475" s="2">
        <f t="shared" si="201"/>
        <v>1.2333017321334566E-5</v>
      </c>
      <c r="I475" s="2">
        <f t="shared" si="201"/>
        <v>8.7837728735695126E-6</v>
      </c>
      <c r="J475" s="2">
        <f t="shared" si="201"/>
        <v>3.5038863507277014E-5</v>
      </c>
      <c r="K475" s="2">
        <f t="shared" si="201"/>
        <v>0</v>
      </c>
      <c r="L475" s="2">
        <f t="shared" si="201"/>
        <v>1.5606595993046829E-7</v>
      </c>
      <c r="M475" s="2">
        <f t="shared" si="201"/>
        <v>2.664540779300678E-5</v>
      </c>
      <c r="N475" s="2">
        <f t="shared" si="201"/>
        <v>0</v>
      </c>
      <c r="O475" s="2">
        <f t="shared" si="201"/>
        <v>3.3877732765394332E-8</v>
      </c>
      <c r="P475" s="2">
        <f t="shared" si="201"/>
        <v>9.7094533727327048E-4</v>
      </c>
      <c r="Q475" s="2">
        <f t="shared" si="201"/>
        <v>9.5235255236399309E-5</v>
      </c>
      <c r="R475" s="2">
        <f t="shared" si="201"/>
        <v>0</v>
      </c>
      <c r="S475" s="2">
        <f t="shared" si="201"/>
        <v>2.6800712455571733E-5</v>
      </c>
      <c r="T475" s="2">
        <f t="shared" si="201"/>
        <v>3.9632379551318281E-5</v>
      </c>
      <c r="U475" s="2">
        <f t="shared" si="201"/>
        <v>0</v>
      </c>
      <c r="V475" s="2">
        <f t="shared" si="201"/>
        <v>0</v>
      </c>
      <c r="W475" s="2">
        <f t="shared" si="201"/>
        <v>0</v>
      </c>
      <c r="X475" s="2">
        <f t="shared" si="201"/>
        <v>0</v>
      </c>
      <c r="Y475" s="2">
        <f t="shared" si="201"/>
        <v>1.7509839406833025E-7</v>
      </c>
    </row>
    <row r="476" spans="1:25" x14ac:dyDescent="0.2">
      <c r="A476" s="16">
        <f>'Portfolio Selection'!A199</f>
        <v>40618</v>
      </c>
      <c r="B476" s="2">
        <f t="shared" ref="B476:Y476" si="202">IF($B199&lt;&gt;0,B199/$B199)</f>
        <v>1</v>
      </c>
      <c r="C476" s="2">
        <f t="shared" si="202"/>
        <v>3.3996277732818074E-4</v>
      </c>
      <c r="D476" s="2">
        <f t="shared" si="202"/>
        <v>0</v>
      </c>
      <c r="E476" s="2">
        <f t="shared" si="202"/>
        <v>8.9140588727113542E-6</v>
      </c>
      <c r="F476" s="2">
        <f t="shared" si="202"/>
        <v>2.4930159237598574E-5</v>
      </c>
      <c r="G476" s="2">
        <f t="shared" si="202"/>
        <v>3.0129582480212187E-4</v>
      </c>
      <c r="H476" s="2">
        <f t="shared" si="202"/>
        <v>9.3426193954378613E-6</v>
      </c>
      <c r="I476" s="2">
        <f t="shared" si="202"/>
        <v>6.1785411835361043E-6</v>
      </c>
      <c r="J476" s="2">
        <f t="shared" si="202"/>
        <v>2.034614890562023E-5</v>
      </c>
      <c r="K476" s="2">
        <f t="shared" si="202"/>
        <v>0</v>
      </c>
      <c r="L476" s="2">
        <f t="shared" si="202"/>
        <v>3.2062676144723883E-7</v>
      </c>
      <c r="M476" s="2">
        <f t="shared" si="202"/>
        <v>1.2017979885311871E-4</v>
      </c>
      <c r="N476" s="2">
        <f t="shared" si="202"/>
        <v>1.4444076877078582E-7</v>
      </c>
      <c r="O476" s="2">
        <f t="shared" si="202"/>
        <v>5.6506498552087641E-8</v>
      </c>
      <c r="P476" s="2">
        <f t="shared" si="202"/>
        <v>4.4674101245728299E-4</v>
      </c>
      <c r="Q476" s="2">
        <f t="shared" si="202"/>
        <v>7.2577518154331663E-5</v>
      </c>
      <c r="R476" s="2">
        <f t="shared" si="202"/>
        <v>0</v>
      </c>
      <c r="S476" s="2">
        <f t="shared" si="202"/>
        <v>6.7804623740114602E-6</v>
      </c>
      <c r="T476" s="2">
        <f t="shared" si="202"/>
        <v>4.3063666036993804E-5</v>
      </c>
      <c r="U476" s="2">
        <f t="shared" si="202"/>
        <v>0</v>
      </c>
      <c r="V476" s="2">
        <f t="shared" si="202"/>
        <v>0</v>
      </c>
      <c r="W476" s="2">
        <f t="shared" si="202"/>
        <v>0</v>
      </c>
      <c r="X476" s="2">
        <f t="shared" si="202"/>
        <v>0</v>
      </c>
      <c r="Y476" s="2">
        <f t="shared" si="202"/>
        <v>1.5872611952833606E-7</v>
      </c>
    </row>
    <row r="477" spans="1:25" x14ac:dyDescent="0.2">
      <c r="A477" s="16">
        <f>'Portfolio Selection'!A200</f>
        <v>40617</v>
      </c>
      <c r="B477" s="2">
        <f t="shared" ref="B477:Y477" si="203">IF($B200&lt;&gt;0,B200/$B200)</f>
        <v>1</v>
      </c>
      <c r="C477" s="2">
        <f t="shared" si="203"/>
        <v>1.548183192321823E-3</v>
      </c>
      <c r="D477" s="2">
        <f t="shared" si="203"/>
        <v>0</v>
      </c>
      <c r="E477" s="2">
        <f t="shared" si="203"/>
        <v>5.8972908687041018E-6</v>
      </c>
      <c r="F477" s="2">
        <f t="shared" si="203"/>
        <v>1.2960100860004813E-4</v>
      </c>
      <c r="G477" s="2">
        <f t="shared" si="203"/>
        <v>3.0452001693932881E-4</v>
      </c>
      <c r="H477" s="2">
        <f t="shared" si="203"/>
        <v>1.4629817731977483E-4</v>
      </c>
      <c r="I477" s="2">
        <f t="shared" si="203"/>
        <v>1.9424356448030203E-5</v>
      </c>
      <c r="J477" s="2">
        <f t="shared" si="203"/>
        <v>2.0297815333338963E-5</v>
      </c>
      <c r="K477" s="2">
        <f t="shared" si="203"/>
        <v>0</v>
      </c>
      <c r="L477" s="2">
        <f t="shared" si="203"/>
        <v>1.3402933792509322E-6</v>
      </c>
      <c r="M477" s="2">
        <f t="shared" si="203"/>
        <v>5.5195343347367623E-5</v>
      </c>
      <c r="N477" s="2">
        <f t="shared" si="203"/>
        <v>1.237193888539322E-8</v>
      </c>
      <c r="O477" s="2">
        <f t="shared" si="203"/>
        <v>1.4747433630981288E-4</v>
      </c>
      <c r="P477" s="2">
        <f t="shared" si="203"/>
        <v>2.5618573849983742E-3</v>
      </c>
      <c r="Q477" s="2">
        <f t="shared" si="203"/>
        <v>2.6379159412861434E-5</v>
      </c>
      <c r="R477" s="2">
        <f t="shared" si="203"/>
        <v>0</v>
      </c>
      <c r="S477" s="2">
        <f t="shared" si="203"/>
        <v>6.0045143390441765E-7</v>
      </c>
      <c r="T477" s="2">
        <f t="shared" si="203"/>
        <v>7.5688222917132952E-5</v>
      </c>
      <c r="U477" s="2">
        <f t="shared" si="203"/>
        <v>5.750064795967922E-7</v>
      </c>
      <c r="V477" s="2">
        <f t="shared" si="203"/>
        <v>2.4743877770786438E-7</v>
      </c>
      <c r="W477" s="2">
        <f t="shared" si="203"/>
        <v>0</v>
      </c>
      <c r="X477" s="2">
        <f t="shared" si="203"/>
        <v>0</v>
      </c>
      <c r="Y477" s="2">
        <f t="shared" si="203"/>
        <v>2.1032296105168475E-7</v>
      </c>
    </row>
    <row r="478" spans="1:25" x14ac:dyDescent="0.2">
      <c r="A478" s="16">
        <f>'Portfolio Selection'!A201</f>
        <v>40616</v>
      </c>
      <c r="B478" s="2">
        <f t="shared" ref="B478:Y478" si="204">IF($B201&lt;&gt;0,B201/$B201)</f>
        <v>1</v>
      </c>
      <c r="C478" s="2">
        <f t="shared" si="204"/>
        <v>1.581322816833372E-3</v>
      </c>
      <c r="D478" s="2">
        <f t="shared" si="204"/>
        <v>0</v>
      </c>
      <c r="E478" s="2">
        <f t="shared" si="204"/>
        <v>8.0924884277415482E-6</v>
      </c>
      <c r="F478" s="2">
        <f t="shared" si="204"/>
        <v>1.6539023224196789E-5</v>
      </c>
      <c r="G478" s="2">
        <f t="shared" si="204"/>
        <v>2.3875434608128511E-4</v>
      </c>
      <c r="H478" s="2">
        <f t="shared" si="204"/>
        <v>1.155222176157288E-4</v>
      </c>
      <c r="I478" s="2">
        <f t="shared" si="204"/>
        <v>3.2096054102642633E-5</v>
      </c>
      <c r="J478" s="2">
        <f t="shared" si="204"/>
        <v>1.9494337748097021E-5</v>
      </c>
      <c r="K478" s="2">
        <f t="shared" si="204"/>
        <v>2.7234336054899443E-9</v>
      </c>
      <c r="L478" s="2">
        <f t="shared" si="204"/>
        <v>9.8886577342194396E-7</v>
      </c>
      <c r="M478" s="2">
        <f t="shared" si="204"/>
        <v>3.3516389571562911E-5</v>
      </c>
      <c r="N478" s="2">
        <f t="shared" si="204"/>
        <v>1.794159153102411E-6</v>
      </c>
      <c r="O478" s="2">
        <f t="shared" si="204"/>
        <v>1.9223485791665317E-4</v>
      </c>
      <c r="P478" s="2">
        <f t="shared" si="204"/>
        <v>2.6789549093288547E-3</v>
      </c>
      <c r="Q478" s="2">
        <f t="shared" si="204"/>
        <v>3.3955672927762716E-5</v>
      </c>
      <c r="R478" s="2">
        <f t="shared" si="204"/>
        <v>0</v>
      </c>
      <c r="S478" s="2">
        <f t="shared" si="204"/>
        <v>5.3496017250695329E-8</v>
      </c>
      <c r="T478" s="2">
        <f t="shared" si="204"/>
        <v>3.9552037190586816E-5</v>
      </c>
      <c r="U478" s="2">
        <f t="shared" si="204"/>
        <v>5.5117108682534589E-7</v>
      </c>
      <c r="V478" s="2">
        <f t="shared" si="204"/>
        <v>0</v>
      </c>
      <c r="W478" s="2">
        <f t="shared" si="204"/>
        <v>0</v>
      </c>
      <c r="X478" s="2">
        <f t="shared" si="204"/>
        <v>0</v>
      </c>
      <c r="Y478" s="2">
        <f t="shared" si="204"/>
        <v>0</v>
      </c>
    </row>
    <row r="479" spans="1:25" x14ac:dyDescent="0.2">
      <c r="A479" s="16">
        <f>'Portfolio Selection'!A202</f>
        <v>40613</v>
      </c>
      <c r="B479" s="2">
        <f t="shared" ref="B479:Y479" si="205">IF($B202&lt;&gt;0,B202/$B202)</f>
        <v>1</v>
      </c>
      <c r="C479" s="2">
        <f t="shared" si="205"/>
        <v>2.3781324802649353E-3</v>
      </c>
      <c r="D479" s="2">
        <f t="shared" si="205"/>
        <v>2.324392525084971E-6</v>
      </c>
      <c r="E479" s="2">
        <f t="shared" si="205"/>
        <v>2.0371821323490172E-4</v>
      </c>
      <c r="F479" s="2">
        <f t="shared" si="205"/>
        <v>4.2095171246111566E-5</v>
      </c>
      <c r="G479" s="2">
        <f t="shared" si="205"/>
        <v>2.4915402959252024E-4</v>
      </c>
      <c r="H479" s="2">
        <f t="shared" si="205"/>
        <v>2.9864922140485685E-6</v>
      </c>
      <c r="I479" s="2">
        <f t="shared" si="205"/>
        <v>1.1882745379511964E-5</v>
      </c>
      <c r="J479" s="2">
        <f t="shared" si="205"/>
        <v>3.0419761679837181E-5</v>
      </c>
      <c r="K479" s="2">
        <f t="shared" si="205"/>
        <v>7.2126604414757881E-7</v>
      </c>
      <c r="L479" s="2">
        <f t="shared" si="205"/>
        <v>2.8174454849514797E-9</v>
      </c>
      <c r="M479" s="2">
        <f t="shared" si="205"/>
        <v>8.0415529031485138E-6</v>
      </c>
      <c r="N479" s="2">
        <f t="shared" si="205"/>
        <v>0</v>
      </c>
      <c r="O479" s="2">
        <f t="shared" si="205"/>
        <v>1.4052178402924602E-4</v>
      </c>
      <c r="P479" s="2">
        <f t="shared" si="205"/>
        <v>1.2336889417231293E-3</v>
      </c>
      <c r="Q479" s="2">
        <f t="shared" si="205"/>
        <v>4.7770492558723577E-5</v>
      </c>
      <c r="R479" s="2">
        <f t="shared" si="205"/>
        <v>1.40872274247574E-8</v>
      </c>
      <c r="S479" s="2">
        <f t="shared" si="205"/>
        <v>5.757731593046844E-6</v>
      </c>
      <c r="T479" s="2">
        <f t="shared" si="205"/>
        <v>4.1363480653669667E-5</v>
      </c>
      <c r="U479" s="2">
        <f t="shared" si="205"/>
        <v>5.0432274180631494E-9</v>
      </c>
      <c r="V479" s="2">
        <f t="shared" si="205"/>
        <v>0</v>
      </c>
      <c r="W479" s="2">
        <f t="shared" si="205"/>
        <v>1.4087227424757399E-9</v>
      </c>
      <c r="X479" s="2">
        <f t="shared" si="205"/>
        <v>0</v>
      </c>
      <c r="Y479" s="2">
        <f t="shared" si="205"/>
        <v>0</v>
      </c>
    </row>
    <row r="480" spans="1:25" x14ac:dyDescent="0.2">
      <c r="A480" s="16">
        <f>'Portfolio Selection'!A203</f>
        <v>40612</v>
      </c>
      <c r="B480" s="2">
        <f t="shared" ref="B480:Y480" si="206">IF($B203&lt;&gt;0,B203/$B203)</f>
        <v>1</v>
      </c>
      <c r="C480" s="2">
        <f t="shared" si="206"/>
        <v>1.3884316049221201E-3</v>
      </c>
      <c r="D480" s="2">
        <f t="shared" si="206"/>
        <v>0</v>
      </c>
      <c r="E480" s="2">
        <f t="shared" si="206"/>
        <v>3.8909976090907238E-6</v>
      </c>
      <c r="F480" s="2">
        <f t="shared" si="206"/>
        <v>3.7465956791881332E-6</v>
      </c>
      <c r="G480" s="2">
        <f t="shared" si="206"/>
        <v>1.1773691523159613E-4</v>
      </c>
      <c r="H480" s="2">
        <f t="shared" si="206"/>
        <v>1.1419232113635819E-5</v>
      </c>
      <c r="I480" s="2">
        <f t="shared" si="206"/>
        <v>1.1830727264510258E-5</v>
      </c>
      <c r="J480" s="2">
        <f t="shared" si="206"/>
        <v>9.3032544449008555E-5</v>
      </c>
      <c r="K480" s="2">
        <f t="shared" si="206"/>
        <v>0</v>
      </c>
      <c r="L480" s="2">
        <f t="shared" si="206"/>
        <v>7.0891881904758533E-7</v>
      </c>
      <c r="M480" s="2">
        <f t="shared" si="206"/>
        <v>5.2782228436361121E-6</v>
      </c>
      <c r="N480" s="2">
        <f t="shared" si="206"/>
        <v>8.7607865422073751E-8</v>
      </c>
      <c r="O480" s="2">
        <f t="shared" si="206"/>
        <v>1.2168853345561108E-4</v>
      </c>
      <c r="P480" s="2">
        <f t="shared" si="206"/>
        <v>1.2773579223973959E-3</v>
      </c>
      <c r="Q480" s="2">
        <f t="shared" si="206"/>
        <v>6.0558423409659451E-5</v>
      </c>
      <c r="R480" s="2">
        <f t="shared" si="206"/>
        <v>0</v>
      </c>
      <c r="S480" s="2">
        <f t="shared" si="206"/>
        <v>5.1944415286577614E-6</v>
      </c>
      <c r="T480" s="2">
        <f t="shared" si="206"/>
        <v>4.0271825254088991E-5</v>
      </c>
      <c r="U480" s="2">
        <f t="shared" si="206"/>
        <v>7.931029288094861E-8</v>
      </c>
      <c r="V480" s="2">
        <f t="shared" si="206"/>
        <v>5.034934794372055E-9</v>
      </c>
      <c r="W480" s="2">
        <f t="shared" si="206"/>
        <v>0</v>
      </c>
      <c r="X480" s="2">
        <f t="shared" si="206"/>
        <v>0</v>
      </c>
      <c r="Y480" s="2">
        <f t="shared" si="206"/>
        <v>0</v>
      </c>
    </row>
    <row r="481" spans="1:25" x14ac:dyDescent="0.2">
      <c r="A481" s="16">
        <f>'Portfolio Selection'!A204</f>
        <v>40611</v>
      </c>
      <c r="B481" s="2">
        <f t="shared" ref="B481:Y481" si="207">IF($B204&lt;&gt;0,B204/$B204)</f>
        <v>1</v>
      </c>
      <c r="C481" s="2">
        <f t="shared" si="207"/>
        <v>1.3869780082786999E-3</v>
      </c>
      <c r="D481" s="2">
        <f t="shared" si="207"/>
        <v>1.7269357835475016E-7</v>
      </c>
      <c r="E481" s="2">
        <f t="shared" si="207"/>
        <v>2.0409241078288656E-7</v>
      </c>
      <c r="F481" s="2">
        <f t="shared" si="207"/>
        <v>6.4221078593014968E-6</v>
      </c>
      <c r="G481" s="2">
        <f t="shared" si="207"/>
        <v>6.1855699883428701E-5</v>
      </c>
      <c r="H481" s="2">
        <f t="shared" si="207"/>
        <v>1.5254599421336264E-5</v>
      </c>
      <c r="I481" s="2">
        <f t="shared" si="207"/>
        <v>4.0925238186832974E-5</v>
      </c>
      <c r="J481" s="2">
        <f t="shared" si="207"/>
        <v>1.532652368015165E-4</v>
      </c>
      <c r="K481" s="2">
        <f t="shared" si="207"/>
        <v>2.4909740392988206E-7</v>
      </c>
      <c r="L481" s="2">
        <f t="shared" si="207"/>
        <v>3.1398832428136392E-9</v>
      </c>
      <c r="M481" s="2">
        <f t="shared" si="207"/>
        <v>9.0617030387601632E-6</v>
      </c>
      <c r="N481" s="2">
        <f t="shared" si="207"/>
        <v>7.0097893395814492E-8</v>
      </c>
      <c r="O481" s="2">
        <f t="shared" si="207"/>
        <v>1.4497050257620094E-4</v>
      </c>
      <c r="P481" s="2">
        <f t="shared" si="207"/>
        <v>8.5436223036959125E-4</v>
      </c>
      <c r="Q481" s="2">
        <f t="shared" si="207"/>
        <v>4.2053241241813776E-5</v>
      </c>
      <c r="R481" s="2">
        <f t="shared" si="207"/>
        <v>0</v>
      </c>
      <c r="S481" s="2">
        <f t="shared" si="207"/>
        <v>2.5642379816311386E-6</v>
      </c>
      <c r="T481" s="2">
        <f t="shared" si="207"/>
        <v>2.6759654936879241E-5</v>
      </c>
      <c r="U481" s="2">
        <f t="shared" si="207"/>
        <v>9.4719811158211454E-9</v>
      </c>
      <c r="V481" s="2">
        <f t="shared" si="207"/>
        <v>3.9248540535170492E-8</v>
      </c>
      <c r="W481" s="2">
        <f t="shared" si="207"/>
        <v>1.3082846845056831E-9</v>
      </c>
      <c r="X481" s="2">
        <f t="shared" si="207"/>
        <v>0</v>
      </c>
      <c r="Y481" s="2">
        <f t="shared" si="207"/>
        <v>1.0597105944496032E-7</v>
      </c>
    </row>
    <row r="482" spans="1:25" x14ac:dyDescent="0.2">
      <c r="A482" s="16">
        <f>'Portfolio Selection'!A205</f>
        <v>40610</v>
      </c>
      <c r="B482" s="2">
        <f t="shared" ref="B482:Y482" si="208">IF($B205&lt;&gt;0,B205/$B205)</f>
        <v>1</v>
      </c>
      <c r="C482" s="2">
        <f t="shared" si="208"/>
        <v>1.5111797809262226E-3</v>
      </c>
      <c r="D482" s="2">
        <f t="shared" si="208"/>
        <v>1.7061643503126471E-7</v>
      </c>
      <c r="E482" s="2">
        <f t="shared" si="208"/>
        <v>4.7628051773519295E-5</v>
      </c>
      <c r="F482" s="2">
        <f t="shared" si="208"/>
        <v>6.1042768977852483E-6</v>
      </c>
      <c r="G482" s="2">
        <f t="shared" si="208"/>
        <v>5.6835178116164796E-5</v>
      </c>
      <c r="H482" s="2">
        <f t="shared" si="208"/>
        <v>2.4900520823729578E-5</v>
      </c>
      <c r="I482" s="2">
        <f t="shared" si="208"/>
        <v>1.9309230673938329E-5</v>
      </c>
      <c r="J482" s="2">
        <f t="shared" si="208"/>
        <v>8.8314889844152758E-5</v>
      </c>
      <c r="K482" s="2">
        <f t="shared" si="208"/>
        <v>2.1548223831726394E-6</v>
      </c>
      <c r="L482" s="2">
        <f t="shared" si="208"/>
        <v>3.7914763340281047E-9</v>
      </c>
      <c r="M482" s="2">
        <f t="shared" si="208"/>
        <v>2.2914735093782358E-5</v>
      </c>
      <c r="N482" s="2">
        <f t="shared" si="208"/>
        <v>8.5940130237970365E-9</v>
      </c>
      <c r="O482" s="2">
        <f t="shared" si="208"/>
        <v>1.6883317732882682E-4</v>
      </c>
      <c r="P482" s="2">
        <f t="shared" si="208"/>
        <v>1.1890401537691362E-3</v>
      </c>
      <c r="Q482" s="2">
        <f t="shared" si="208"/>
        <v>1.3654954623548043E-4</v>
      </c>
      <c r="R482" s="2">
        <f t="shared" si="208"/>
        <v>0</v>
      </c>
      <c r="S482" s="2">
        <f t="shared" si="208"/>
        <v>1.4652476249212779E-5</v>
      </c>
      <c r="T482" s="2">
        <f t="shared" si="208"/>
        <v>5.9273413355306031E-5</v>
      </c>
      <c r="U482" s="2">
        <f t="shared" si="208"/>
        <v>0</v>
      </c>
      <c r="V482" s="2">
        <f t="shared" si="208"/>
        <v>3.914699314884018E-8</v>
      </c>
      <c r="W482" s="2">
        <f t="shared" si="208"/>
        <v>0</v>
      </c>
      <c r="X482" s="2">
        <f t="shared" si="208"/>
        <v>0</v>
      </c>
      <c r="Y482" s="2">
        <f t="shared" si="208"/>
        <v>1.5797818058450436E-9</v>
      </c>
    </row>
    <row r="483" spans="1:25" x14ac:dyDescent="0.2">
      <c r="A483" s="16">
        <f>'Portfolio Selection'!A206</f>
        <v>40609</v>
      </c>
      <c r="B483" s="2">
        <f t="shared" ref="B483:Y483" si="209">IF($B206&lt;&gt;0,B206/$B206)</f>
        <v>1</v>
      </c>
      <c r="C483" s="2">
        <f t="shared" si="209"/>
        <v>1.2871119641825073E-3</v>
      </c>
      <c r="D483" s="2">
        <f t="shared" si="209"/>
        <v>1.5778587334698929E-6</v>
      </c>
      <c r="E483" s="2">
        <f t="shared" si="209"/>
        <v>9.7310851344179569E-6</v>
      </c>
      <c r="F483" s="2">
        <f t="shared" si="209"/>
        <v>6.5409416587479196E-6</v>
      </c>
      <c r="G483" s="2">
        <f t="shared" si="209"/>
        <v>6.8716608492832087E-5</v>
      </c>
      <c r="H483" s="2">
        <f t="shared" si="209"/>
        <v>1.621847522402993E-6</v>
      </c>
      <c r="I483" s="2">
        <f t="shared" si="209"/>
        <v>2.5303116416735372E-6</v>
      </c>
      <c r="J483" s="2">
        <f t="shared" si="209"/>
        <v>4.3408366425907989E-5</v>
      </c>
      <c r="K483" s="2">
        <f t="shared" si="209"/>
        <v>1.1016322793680707E-7</v>
      </c>
      <c r="L483" s="2">
        <f t="shared" si="209"/>
        <v>0</v>
      </c>
      <c r="M483" s="2">
        <f t="shared" si="209"/>
        <v>1.6317928138139546E-5</v>
      </c>
      <c r="N483" s="2">
        <f t="shared" si="209"/>
        <v>6.8852017460504416E-9</v>
      </c>
      <c r="O483" s="2">
        <f t="shared" si="209"/>
        <v>2.0953772724876119E-4</v>
      </c>
      <c r="P483" s="2">
        <f t="shared" si="209"/>
        <v>6.7794909485760805E-3</v>
      </c>
      <c r="Q483" s="2">
        <f t="shared" si="209"/>
        <v>1.1430299373774071E-4</v>
      </c>
      <c r="R483" s="2">
        <f t="shared" si="209"/>
        <v>3.0600896649113075E-8</v>
      </c>
      <c r="S483" s="2">
        <f t="shared" si="209"/>
        <v>5.2908950306316507E-6</v>
      </c>
      <c r="T483" s="2">
        <f t="shared" si="209"/>
        <v>7.1974456452338287E-5</v>
      </c>
      <c r="U483" s="2">
        <f t="shared" si="209"/>
        <v>1.3081883317495839E-7</v>
      </c>
      <c r="V483" s="2">
        <f t="shared" si="209"/>
        <v>0</v>
      </c>
      <c r="W483" s="2">
        <f t="shared" si="209"/>
        <v>1.1475336243417403E-8</v>
      </c>
      <c r="X483" s="2">
        <f t="shared" si="209"/>
        <v>0</v>
      </c>
      <c r="Y483" s="2">
        <f t="shared" si="209"/>
        <v>1.9125560405695672E-9</v>
      </c>
    </row>
    <row r="484" spans="1:25" x14ac:dyDescent="0.2">
      <c r="A484" s="16">
        <f>'Portfolio Selection'!A207</f>
        <v>40606</v>
      </c>
      <c r="B484" s="2">
        <f t="shared" ref="B484:Y484" si="210">IF($B207&lt;&gt;0,B207/$B207)</f>
        <v>1</v>
      </c>
      <c r="C484" s="2">
        <f t="shared" si="210"/>
        <v>3.8304999947423151E-4</v>
      </c>
      <c r="D484" s="2">
        <f t="shared" si="210"/>
        <v>0</v>
      </c>
      <c r="E484" s="2">
        <f t="shared" si="210"/>
        <v>9.3220132615410334E-7</v>
      </c>
      <c r="F484" s="2">
        <f t="shared" si="210"/>
        <v>5.5292164002127422E-6</v>
      </c>
      <c r="G484" s="2">
        <f t="shared" si="210"/>
        <v>7.9655652094025108E-5</v>
      </c>
      <c r="H484" s="2">
        <f t="shared" si="210"/>
        <v>0</v>
      </c>
      <c r="I484" s="2">
        <f t="shared" si="210"/>
        <v>6.936304257230285E-6</v>
      </c>
      <c r="J484" s="2">
        <f t="shared" si="210"/>
        <v>8.445612572839687E-5</v>
      </c>
      <c r="K484" s="2">
        <f t="shared" si="210"/>
        <v>8.6637649781750745E-7</v>
      </c>
      <c r="L484" s="2">
        <f t="shared" si="210"/>
        <v>0</v>
      </c>
      <c r="M484" s="2">
        <f t="shared" si="210"/>
        <v>1.0515369319140905E-6</v>
      </c>
      <c r="N484" s="2">
        <f t="shared" si="210"/>
        <v>5.6727650274312779E-9</v>
      </c>
      <c r="O484" s="2">
        <f t="shared" si="210"/>
        <v>4.0297731613461664E-4</v>
      </c>
      <c r="P484" s="2">
        <f t="shared" si="210"/>
        <v>4.0675722820952597E-3</v>
      </c>
      <c r="Q484" s="2">
        <f t="shared" si="210"/>
        <v>2.257954185089317E-5</v>
      </c>
      <c r="R484" s="2">
        <f t="shared" si="210"/>
        <v>0</v>
      </c>
      <c r="S484" s="2">
        <f t="shared" si="210"/>
        <v>1.8149389084714582E-6</v>
      </c>
      <c r="T484" s="2">
        <f t="shared" si="210"/>
        <v>4.8235451848186845E-5</v>
      </c>
      <c r="U484" s="2">
        <f t="shared" si="210"/>
        <v>0</v>
      </c>
      <c r="V484" s="2">
        <f t="shared" si="210"/>
        <v>0</v>
      </c>
      <c r="W484" s="2">
        <f t="shared" si="210"/>
        <v>1.7295015327534383E-7</v>
      </c>
      <c r="X484" s="2">
        <f t="shared" si="210"/>
        <v>0</v>
      </c>
      <c r="Y484" s="2">
        <f t="shared" si="210"/>
        <v>4.4102289085212682E-8</v>
      </c>
    </row>
    <row r="485" spans="1:25" x14ac:dyDescent="0.2">
      <c r="A485" s="16">
        <f>'Portfolio Selection'!A208</f>
        <v>40605</v>
      </c>
      <c r="B485" s="2">
        <f t="shared" ref="B485:Y485" si="211">IF($B208&lt;&gt;0,B208/$B208)</f>
        <v>1</v>
      </c>
      <c r="C485" s="2">
        <f t="shared" si="211"/>
        <v>8.6851679095579582E-4</v>
      </c>
      <c r="D485" s="2">
        <f t="shared" si="211"/>
        <v>1.2877231338030185E-6</v>
      </c>
      <c r="E485" s="2">
        <f t="shared" si="211"/>
        <v>1.249115286513628E-4</v>
      </c>
      <c r="F485" s="2">
        <f t="shared" si="211"/>
        <v>1.6733723656523225E-5</v>
      </c>
      <c r="G485" s="2">
        <f t="shared" si="211"/>
        <v>1.302484733326847E-3</v>
      </c>
      <c r="H485" s="2">
        <f t="shared" si="211"/>
        <v>1.4582749088578182E-4</v>
      </c>
      <c r="I485" s="2">
        <f t="shared" si="211"/>
        <v>2.9277673170145428E-5</v>
      </c>
      <c r="J485" s="2">
        <f t="shared" si="211"/>
        <v>4.8390422392265267E-4</v>
      </c>
      <c r="K485" s="2">
        <f t="shared" si="211"/>
        <v>0</v>
      </c>
      <c r="L485" s="2">
        <f t="shared" si="211"/>
        <v>0</v>
      </c>
      <c r="M485" s="2">
        <f t="shared" si="211"/>
        <v>0</v>
      </c>
      <c r="N485" s="2">
        <f t="shared" si="211"/>
        <v>1.1110665972250044E-5</v>
      </c>
      <c r="O485" s="2">
        <f t="shared" si="211"/>
        <v>3.0532630904210568E-4</v>
      </c>
      <c r="P485" s="2">
        <f t="shared" si="211"/>
        <v>8.406285233535744E-3</v>
      </c>
      <c r="Q485" s="2">
        <f t="shared" si="211"/>
        <v>2.5071206319954368E-4</v>
      </c>
      <c r="R485" s="2">
        <f t="shared" si="211"/>
        <v>0</v>
      </c>
      <c r="S485" s="2">
        <f t="shared" si="211"/>
        <v>0</v>
      </c>
      <c r="T485" s="2">
        <f t="shared" si="211"/>
        <v>5.7663288062711163E-5</v>
      </c>
      <c r="U485" s="2">
        <f t="shared" si="211"/>
        <v>8.4894339932198985E-9</v>
      </c>
      <c r="V485" s="2">
        <f t="shared" si="211"/>
        <v>0</v>
      </c>
      <c r="W485" s="2">
        <f t="shared" si="211"/>
        <v>0</v>
      </c>
      <c r="X485" s="2">
        <f t="shared" si="211"/>
        <v>0</v>
      </c>
      <c r="Y485" s="2">
        <f t="shared" si="211"/>
        <v>4.8885785635114588E-7</v>
      </c>
    </row>
    <row r="486" spans="1:25" x14ac:dyDescent="0.2">
      <c r="A486" s="16">
        <f>'Portfolio Selection'!A209</f>
        <v>40604</v>
      </c>
      <c r="B486" s="2">
        <f t="shared" ref="B486:Y486" si="212">IF($B209&lt;&gt;0,B209/$B209)</f>
        <v>1</v>
      </c>
      <c r="C486" s="2">
        <f t="shared" si="212"/>
        <v>1.6512685012721438E-3</v>
      </c>
      <c r="D486" s="2">
        <f t="shared" si="212"/>
        <v>3.1389210528353116E-6</v>
      </c>
      <c r="E486" s="2">
        <f t="shared" si="212"/>
        <v>1.0719477429445491E-5</v>
      </c>
      <c r="F486" s="2">
        <f t="shared" si="212"/>
        <v>4.3030761525572209E-5</v>
      </c>
      <c r="G486" s="2">
        <f t="shared" si="212"/>
        <v>1.6694593552154922E-4</v>
      </c>
      <c r="H486" s="2">
        <f t="shared" si="212"/>
        <v>6.7860247393628536E-5</v>
      </c>
      <c r="I486" s="2">
        <f t="shared" si="212"/>
        <v>5.3831131307841756E-5</v>
      </c>
      <c r="J486" s="2">
        <f t="shared" si="212"/>
        <v>7.8708656315489307E-5</v>
      </c>
      <c r="K486" s="2">
        <f t="shared" si="212"/>
        <v>9.2902137721860921E-7</v>
      </c>
      <c r="L486" s="2">
        <f t="shared" si="212"/>
        <v>0</v>
      </c>
      <c r="M486" s="2">
        <f t="shared" si="212"/>
        <v>8.5606937804599414E-7</v>
      </c>
      <c r="N486" s="2">
        <f t="shared" si="212"/>
        <v>3.9701768257205524E-8</v>
      </c>
      <c r="O486" s="2">
        <f t="shared" si="212"/>
        <v>4.3305646643543034E-4</v>
      </c>
      <c r="P486" s="2">
        <f t="shared" si="212"/>
        <v>9.9420423661539248E-3</v>
      </c>
      <c r="Q486" s="2">
        <f t="shared" si="212"/>
        <v>7.8055264464396343E-5</v>
      </c>
      <c r="R486" s="2">
        <f t="shared" si="212"/>
        <v>0</v>
      </c>
      <c r="S486" s="2">
        <f t="shared" si="212"/>
        <v>0</v>
      </c>
      <c r="T486" s="2">
        <f t="shared" si="212"/>
        <v>5.971046691463068E-5</v>
      </c>
      <c r="U486" s="2">
        <f t="shared" si="212"/>
        <v>0</v>
      </c>
      <c r="V486" s="2">
        <f t="shared" si="212"/>
        <v>0</v>
      </c>
      <c r="W486" s="2">
        <f t="shared" si="212"/>
        <v>1.2406802580376726E-6</v>
      </c>
      <c r="X486" s="2">
        <f t="shared" si="212"/>
        <v>0</v>
      </c>
      <c r="Y486" s="2">
        <f t="shared" si="212"/>
        <v>2.4813605160753453E-9</v>
      </c>
    </row>
    <row r="487" spans="1:25" x14ac:dyDescent="0.2">
      <c r="A487" s="16">
        <f>'Portfolio Selection'!A210</f>
        <v>40603</v>
      </c>
      <c r="B487" s="2">
        <f t="shared" ref="B487:Y487" si="213">IF($B210&lt;&gt;0,B210/$B210)</f>
        <v>1</v>
      </c>
      <c r="C487" s="2">
        <f t="shared" si="213"/>
        <v>4.0645112005663385E-3</v>
      </c>
      <c r="D487" s="2">
        <f t="shared" si="213"/>
        <v>0</v>
      </c>
      <c r="E487" s="2">
        <f t="shared" si="213"/>
        <v>1.0856843299952942E-5</v>
      </c>
      <c r="F487" s="2">
        <f t="shared" si="213"/>
        <v>6.9473808074684491E-6</v>
      </c>
      <c r="G487" s="2">
        <f t="shared" si="213"/>
        <v>1.8322905269790621E-4</v>
      </c>
      <c r="H487" s="2">
        <f t="shared" si="213"/>
        <v>2.6633291269464776E-4</v>
      </c>
      <c r="I487" s="2">
        <f t="shared" si="213"/>
        <v>2.8201259179058328E-5</v>
      </c>
      <c r="J487" s="2">
        <f t="shared" si="213"/>
        <v>6.7253742820249038E-5</v>
      </c>
      <c r="K487" s="2">
        <f t="shared" si="213"/>
        <v>5.013251966568265E-7</v>
      </c>
      <c r="L487" s="2">
        <f t="shared" si="213"/>
        <v>9.5769969074915542E-7</v>
      </c>
      <c r="M487" s="2">
        <f t="shared" si="213"/>
        <v>1.1549833297822279E-6</v>
      </c>
      <c r="N487" s="2">
        <f t="shared" si="213"/>
        <v>4.7760121474778615E-7</v>
      </c>
      <c r="O487" s="2">
        <f t="shared" si="213"/>
        <v>5.5268574454395863E-4</v>
      </c>
      <c r="P487" s="2">
        <f t="shared" si="213"/>
        <v>1.1973701254334371E-2</v>
      </c>
      <c r="Q487" s="2">
        <f t="shared" si="213"/>
        <v>2.2045597593119625E-4</v>
      </c>
      <c r="R487" s="2">
        <f t="shared" si="213"/>
        <v>0</v>
      </c>
      <c r="S487" s="2">
        <f t="shared" si="213"/>
        <v>2.0602405342061361E-7</v>
      </c>
      <c r="T487" s="2">
        <f t="shared" si="213"/>
        <v>1.2757883429243149E-4</v>
      </c>
      <c r="U487" s="2">
        <f t="shared" si="213"/>
        <v>0</v>
      </c>
      <c r="V487" s="2">
        <f t="shared" si="213"/>
        <v>0</v>
      </c>
      <c r="W487" s="2">
        <f t="shared" si="213"/>
        <v>1.4047094551405473E-6</v>
      </c>
      <c r="X487" s="2">
        <f t="shared" si="213"/>
        <v>0</v>
      </c>
      <c r="Y487" s="2">
        <f t="shared" si="213"/>
        <v>2.5472064786548593E-8</v>
      </c>
    </row>
    <row r="488" spans="1:25" x14ac:dyDescent="0.2">
      <c r="A488" s="16">
        <f>'Portfolio Selection'!A211</f>
        <v>40602</v>
      </c>
      <c r="B488" s="2">
        <f t="shared" ref="B488:Y488" si="214">IF($B211&lt;&gt;0,B211/$B211)</f>
        <v>1</v>
      </c>
      <c r="C488" s="2">
        <f t="shared" si="214"/>
        <v>1.0344998022933966E-3</v>
      </c>
      <c r="D488" s="2">
        <f t="shared" si="214"/>
        <v>2.241208459601417E-7</v>
      </c>
      <c r="E488" s="2">
        <f t="shared" si="214"/>
        <v>6.9037224871650795E-6</v>
      </c>
      <c r="F488" s="2">
        <f t="shared" si="214"/>
        <v>6.4931010801023913E-6</v>
      </c>
      <c r="G488" s="2">
        <f t="shared" si="214"/>
        <v>7.8660013479268018E-5</v>
      </c>
      <c r="H488" s="2">
        <f t="shared" si="214"/>
        <v>6.0092401823062996E-5</v>
      </c>
      <c r="I488" s="2">
        <f t="shared" si="214"/>
        <v>1.5288243420852524E-8</v>
      </c>
      <c r="J488" s="2">
        <f t="shared" si="214"/>
        <v>4.521770138458657E-5</v>
      </c>
      <c r="K488" s="2">
        <f t="shared" si="214"/>
        <v>4.5368462675074401E-7</v>
      </c>
      <c r="L488" s="2">
        <f t="shared" si="214"/>
        <v>0</v>
      </c>
      <c r="M488" s="2">
        <f t="shared" si="214"/>
        <v>0</v>
      </c>
      <c r="N488" s="2">
        <f t="shared" si="214"/>
        <v>6.003236945360939E-8</v>
      </c>
      <c r="O488" s="2">
        <f t="shared" si="214"/>
        <v>1.4984799804054346E-4</v>
      </c>
      <c r="P488" s="2">
        <f t="shared" si="214"/>
        <v>5.0701208091402886E-3</v>
      </c>
      <c r="Q488" s="2">
        <f t="shared" si="214"/>
        <v>4.7416286861875923E-5</v>
      </c>
      <c r="R488" s="2">
        <f t="shared" si="214"/>
        <v>0</v>
      </c>
      <c r="S488" s="2">
        <f t="shared" si="214"/>
        <v>0</v>
      </c>
      <c r="T488" s="2">
        <f t="shared" si="214"/>
        <v>7.961252707459863E-5</v>
      </c>
      <c r="U488" s="2">
        <f t="shared" si="214"/>
        <v>0</v>
      </c>
      <c r="V488" s="2">
        <f t="shared" si="214"/>
        <v>0</v>
      </c>
      <c r="W488" s="2">
        <f t="shared" si="214"/>
        <v>0</v>
      </c>
      <c r="X488" s="2">
        <f t="shared" si="214"/>
        <v>0</v>
      </c>
      <c r="Y488" s="2">
        <f t="shared" si="214"/>
        <v>2.0010789817869797E-9</v>
      </c>
    </row>
    <row r="489" spans="1:25" x14ac:dyDescent="0.2">
      <c r="A489" s="16">
        <f>'Portfolio Selection'!A212</f>
        <v>40599</v>
      </c>
      <c r="B489" s="2">
        <f t="shared" ref="B489:Y489" si="215">IF($B212&lt;&gt;0,B212/$B212)</f>
        <v>1</v>
      </c>
      <c r="C489" s="2">
        <f t="shared" si="215"/>
        <v>2.8531379344534739E-4</v>
      </c>
      <c r="D489" s="2">
        <f t="shared" si="215"/>
        <v>0</v>
      </c>
      <c r="E489" s="2">
        <f t="shared" si="215"/>
        <v>3.838720731342547E-6</v>
      </c>
      <c r="F489" s="2">
        <f t="shared" si="215"/>
        <v>3.8560928548818883E-6</v>
      </c>
      <c r="G489" s="2">
        <f t="shared" si="215"/>
        <v>1.0987997781346467E-4</v>
      </c>
      <c r="H489" s="2">
        <f t="shared" si="215"/>
        <v>4.0127012521619216E-5</v>
      </c>
      <c r="I489" s="2">
        <f t="shared" si="215"/>
        <v>5.7896879904383833E-6</v>
      </c>
      <c r="J489" s="2">
        <f t="shared" si="215"/>
        <v>3.7326989206673715E-5</v>
      </c>
      <c r="K489" s="2">
        <f t="shared" si="215"/>
        <v>0</v>
      </c>
      <c r="L489" s="2">
        <f t="shared" si="215"/>
        <v>0</v>
      </c>
      <c r="M489" s="2">
        <f t="shared" si="215"/>
        <v>0</v>
      </c>
      <c r="N489" s="2">
        <f t="shared" si="215"/>
        <v>2.9869681070628933E-7</v>
      </c>
      <c r="O489" s="2">
        <f t="shared" si="215"/>
        <v>2.6905893080646893E-4</v>
      </c>
      <c r="P489" s="2">
        <f t="shared" si="215"/>
        <v>2.9650098725518791E-3</v>
      </c>
      <c r="Q489" s="2">
        <f t="shared" si="215"/>
        <v>2.1428747742661082E-5</v>
      </c>
      <c r="R489" s="2">
        <f t="shared" si="215"/>
        <v>0</v>
      </c>
      <c r="S489" s="2">
        <f t="shared" si="215"/>
        <v>7.6955914425023157E-7</v>
      </c>
      <c r="T489" s="2">
        <f t="shared" si="215"/>
        <v>4.8788701461249689E-5</v>
      </c>
      <c r="U489" s="2">
        <f t="shared" si="215"/>
        <v>4.9782801784381556E-8</v>
      </c>
      <c r="V489" s="2">
        <f t="shared" si="215"/>
        <v>0</v>
      </c>
      <c r="W489" s="2">
        <f t="shared" si="215"/>
        <v>1.2964271298016031E-9</v>
      </c>
      <c r="X489" s="2">
        <f t="shared" si="215"/>
        <v>0</v>
      </c>
      <c r="Y489" s="2">
        <f t="shared" si="215"/>
        <v>6.482135649008015E-7</v>
      </c>
    </row>
    <row r="490" spans="1:25" x14ac:dyDescent="0.2">
      <c r="A490" s="16">
        <f>'Portfolio Selection'!A213</f>
        <v>40598</v>
      </c>
      <c r="B490" s="2">
        <f t="shared" ref="B490:Y490" si="216">IF($B213&lt;&gt;0,B213/$B213)</f>
        <v>1</v>
      </c>
      <c r="C490" s="2">
        <f t="shared" si="216"/>
        <v>6.5463503851264705E-4</v>
      </c>
      <c r="D490" s="2">
        <f t="shared" si="216"/>
        <v>6.9966823004655251E-7</v>
      </c>
      <c r="E490" s="2">
        <f t="shared" si="216"/>
        <v>4.1486821210181481E-6</v>
      </c>
      <c r="F490" s="2">
        <f t="shared" si="216"/>
        <v>2.6932683556597161E-5</v>
      </c>
      <c r="G490" s="2">
        <f t="shared" si="216"/>
        <v>4.3322314489004902E-5</v>
      </c>
      <c r="H490" s="2">
        <f t="shared" si="216"/>
        <v>2.0717448889690127E-5</v>
      </c>
      <c r="I490" s="2">
        <f t="shared" si="216"/>
        <v>2.0146291150876613E-8</v>
      </c>
      <c r="J490" s="2">
        <f t="shared" si="216"/>
        <v>1.3082991088693112E-5</v>
      </c>
      <c r="K490" s="2">
        <f t="shared" si="216"/>
        <v>5.503883664930209E-9</v>
      </c>
      <c r="L490" s="2">
        <f t="shared" si="216"/>
        <v>0</v>
      </c>
      <c r="M490" s="2">
        <f t="shared" si="216"/>
        <v>0</v>
      </c>
      <c r="N490" s="2">
        <f t="shared" si="216"/>
        <v>0</v>
      </c>
      <c r="O490" s="2">
        <f t="shared" si="216"/>
        <v>1.5715586915461592E-4</v>
      </c>
      <c r="P490" s="2">
        <f t="shared" si="216"/>
        <v>5.583957383740323E-3</v>
      </c>
      <c r="Q490" s="2">
        <f t="shared" si="216"/>
        <v>2.6636720001030162E-6</v>
      </c>
      <c r="R490" s="2">
        <f t="shared" si="216"/>
        <v>0</v>
      </c>
      <c r="S490" s="2">
        <f t="shared" si="216"/>
        <v>7.3990888891750445E-7</v>
      </c>
      <c r="T490" s="2">
        <f t="shared" si="216"/>
        <v>3.4121482551027234E-5</v>
      </c>
      <c r="U490" s="2">
        <f t="shared" si="216"/>
        <v>4.1538744640982703E-9</v>
      </c>
      <c r="V490" s="2">
        <f t="shared" si="216"/>
        <v>2.5961715400614191E-8</v>
      </c>
      <c r="W490" s="2">
        <f t="shared" si="216"/>
        <v>1.1682771930276387E-8</v>
      </c>
      <c r="X490" s="2">
        <f t="shared" si="216"/>
        <v>0</v>
      </c>
      <c r="Y490" s="2">
        <f t="shared" si="216"/>
        <v>1.9601095127463715E-7</v>
      </c>
    </row>
    <row r="491" spans="1:25" x14ac:dyDescent="0.2">
      <c r="A491" s="16">
        <f>'Portfolio Selection'!A214</f>
        <v>40597</v>
      </c>
      <c r="B491" s="2">
        <f t="shared" ref="B491:Y491" si="217">IF($B214&lt;&gt;0,B214/$B214)</f>
        <v>1</v>
      </c>
      <c r="C491" s="2">
        <f t="shared" si="217"/>
        <v>5.9854006194374407E-3</v>
      </c>
      <c r="D491" s="2">
        <f t="shared" si="217"/>
        <v>2.1438282692211744E-6</v>
      </c>
      <c r="E491" s="2">
        <f t="shared" si="217"/>
        <v>5.5121872589317584E-5</v>
      </c>
      <c r="F491" s="2">
        <f t="shared" si="217"/>
        <v>4.0226014069750035E-5</v>
      </c>
      <c r="G491" s="2">
        <f t="shared" si="217"/>
        <v>7.2125579043517973E-5</v>
      </c>
      <c r="H491" s="2">
        <f t="shared" si="217"/>
        <v>3.3371760330673668E-5</v>
      </c>
      <c r="I491" s="2">
        <f t="shared" si="217"/>
        <v>1.8665398239937979E-6</v>
      </c>
      <c r="J491" s="2">
        <f t="shared" si="217"/>
        <v>3.6225000863528033E-5</v>
      </c>
      <c r="K491" s="2">
        <f t="shared" si="217"/>
        <v>0</v>
      </c>
      <c r="L491" s="2">
        <f t="shared" si="217"/>
        <v>0</v>
      </c>
      <c r="M491" s="2">
        <f t="shared" si="217"/>
        <v>4.4975418235409255E-8</v>
      </c>
      <c r="N491" s="2">
        <f t="shared" si="217"/>
        <v>0</v>
      </c>
      <c r="O491" s="2">
        <f t="shared" si="217"/>
        <v>3.422575357212762E-4</v>
      </c>
      <c r="P491" s="2">
        <f t="shared" si="217"/>
        <v>2.9985687022900765E-2</v>
      </c>
      <c r="Q491" s="2">
        <f t="shared" si="217"/>
        <v>8.9324418845635733E-5</v>
      </c>
      <c r="R491" s="2">
        <f t="shared" si="217"/>
        <v>0</v>
      </c>
      <c r="S491" s="2">
        <f t="shared" si="217"/>
        <v>6.716329123154449E-8</v>
      </c>
      <c r="T491" s="2">
        <f t="shared" si="217"/>
        <v>1.4802309649637895E-4</v>
      </c>
      <c r="U491" s="2">
        <f t="shared" si="217"/>
        <v>8.6892508030810676E-8</v>
      </c>
      <c r="V491" s="2">
        <f t="shared" si="217"/>
        <v>4.5095352684037011E-7</v>
      </c>
      <c r="W491" s="2">
        <f t="shared" si="217"/>
        <v>2.9983612156939505E-9</v>
      </c>
      <c r="X491" s="2">
        <f t="shared" si="217"/>
        <v>1.1861516969285267E-5</v>
      </c>
      <c r="Y491" s="2">
        <f t="shared" si="217"/>
        <v>2.9983612156939506E-7</v>
      </c>
    </row>
    <row r="492" spans="1:25" x14ac:dyDescent="0.2">
      <c r="A492" s="16">
        <f>'Portfolio Selection'!A215</f>
        <v>40596</v>
      </c>
      <c r="B492" s="2">
        <f t="shared" ref="B492:Y492" si="218">IF($B215&lt;&gt;0,B215/$B215)</f>
        <v>1</v>
      </c>
      <c r="C492" s="2">
        <f t="shared" si="218"/>
        <v>1.1125733157287545E-3</v>
      </c>
      <c r="D492" s="2">
        <f t="shared" si="218"/>
        <v>7.7992318981020032E-6</v>
      </c>
      <c r="E492" s="2">
        <f t="shared" si="218"/>
        <v>6.0311666691882006E-6</v>
      </c>
      <c r="F492" s="2">
        <f t="shared" si="218"/>
        <v>9.2192741931968337E-5</v>
      </c>
      <c r="G492" s="2">
        <f t="shared" si="218"/>
        <v>3.1571311237689253E-5</v>
      </c>
      <c r="H492" s="2">
        <f t="shared" si="218"/>
        <v>8.2672114547035537E-6</v>
      </c>
      <c r="I492" s="2">
        <f t="shared" si="218"/>
        <v>4.2736662390316488E-6</v>
      </c>
      <c r="J492" s="2">
        <f t="shared" si="218"/>
        <v>2.0022473275803048E-5</v>
      </c>
      <c r="K492" s="2">
        <f t="shared" si="218"/>
        <v>3.1304626997214943E-7</v>
      </c>
      <c r="L492" s="2">
        <f t="shared" si="218"/>
        <v>0</v>
      </c>
      <c r="M492" s="2">
        <f t="shared" si="218"/>
        <v>0</v>
      </c>
      <c r="N492" s="2">
        <f t="shared" si="218"/>
        <v>8.8467368234265694E-8</v>
      </c>
      <c r="O492" s="2">
        <f t="shared" si="218"/>
        <v>3.027230255942507E-4</v>
      </c>
      <c r="P492" s="2">
        <f t="shared" si="218"/>
        <v>9.1327325928913777E-3</v>
      </c>
      <c r="Q492" s="2">
        <f t="shared" si="218"/>
        <v>1.8298490438985339E-4</v>
      </c>
      <c r="R492" s="2">
        <f t="shared" si="218"/>
        <v>0</v>
      </c>
      <c r="S492" s="2">
        <f t="shared" si="218"/>
        <v>0</v>
      </c>
      <c r="T492" s="2">
        <f t="shared" si="218"/>
        <v>4.4146498884670093E-5</v>
      </c>
      <c r="U492" s="2">
        <f t="shared" si="218"/>
        <v>4.3723906934380035E-5</v>
      </c>
      <c r="V492" s="2">
        <f t="shared" si="218"/>
        <v>0</v>
      </c>
      <c r="W492" s="2">
        <f t="shared" si="218"/>
        <v>3.8464073145332913E-9</v>
      </c>
      <c r="X492" s="2">
        <f t="shared" si="218"/>
        <v>7.3851020439039183E-7</v>
      </c>
      <c r="Y492" s="2">
        <f t="shared" si="218"/>
        <v>0</v>
      </c>
    </row>
    <row r="493" spans="1:25" x14ac:dyDescent="0.2">
      <c r="A493" s="16">
        <f>'Portfolio Selection'!A216</f>
        <v>40595</v>
      </c>
      <c r="B493" s="2">
        <f t="shared" ref="B493:Y493" si="219">IF($B216&lt;&gt;0,B216/$B216)</f>
        <v>1</v>
      </c>
      <c r="C493" s="2">
        <f t="shared" si="219"/>
        <v>6.7903497009812056E-4</v>
      </c>
      <c r="D493" s="2">
        <f t="shared" si="219"/>
        <v>0</v>
      </c>
      <c r="E493" s="2">
        <f t="shared" si="219"/>
        <v>6.7101798134555009E-5</v>
      </c>
      <c r="F493" s="2">
        <f t="shared" si="219"/>
        <v>8.4381221376452442E-6</v>
      </c>
      <c r="G493" s="2">
        <f t="shared" si="219"/>
        <v>3.079978216154071E-5</v>
      </c>
      <c r="H493" s="2">
        <f t="shared" si="219"/>
        <v>8.9099369824457064E-5</v>
      </c>
      <c r="I493" s="2">
        <f t="shared" si="219"/>
        <v>2.422710137559209E-6</v>
      </c>
      <c r="J493" s="2">
        <f t="shared" si="219"/>
        <v>1.6069659070956754E-5</v>
      </c>
      <c r="K493" s="2">
        <f t="shared" si="219"/>
        <v>0</v>
      </c>
      <c r="L493" s="2">
        <f t="shared" si="219"/>
        <v>0</v>
      </c>
      <c r="M493" s="2">
        <f t="shared" si="219"/>
        <v>0</v>
      </c>
      <c r="N493" s="2">
        <f t="shared" si="219"/>
        <v>7.8408536346897468E-8</v>
      </c>
      <c r="O493" s="2">
        <f t="shared" si="219"/>
        <v>2.6422381303521327E-4</v>
      </c>
      <c r="P493" s="2">
        <f t="shared" si="219"/>
        <v>5.5320154190182181E-3</v>
      </c>
      <c r="Q493" s="2">
        <f t="shared" si="219"/>
        <v>7.8793988166156421E-5</v>
      </c>
      <c r="R493" s="2">
        <f t="shared" si="219"/>
        <v>0</v>
      </c>
      <c r="S493" s="2">
        <f t="shared" si="219"/>
        <v>3.3681579961189001E-7</v>
      </c>
      <c r="T493" s="2">
        <f t="shared" si="219"/>
        <v>3.6030426984798232E-5</v>
      </c>
      <c r="U493" s="2">
        <f t="shared" si="219"/>
        <v>5.0770095462415733E-6</v>
      </c>
      <c r="V493" s="2">
        <f t="shared" si="219"/>
        <v>5.4545068763059108E-9</v>
      </c>
      <c r="W493" s="2">
        <f t="shared" si="219"/>
        <v>2.2727111984607965E-9</v>
      </c>
      <c r="X493" s="2">
        <f t="shared" si="219"/>
        <v>7.2726758350745487E-8</v>
      </c>
      <c r="Y493" s="2">
        <f t="shared" si="219"/>
        <v>3.7727005894449218E-7</v>
      </c>
    </row>
    <row r="494" spans="1:25" x14ac:dyDescent="0.2">
      <c r="A494" s="16">
        <f>'Portfolio Selection'!A217</f>
        <v>40592</v>
      </c>
      <c r="B494" s="2">
        <f t="shared" ref="B494:Y494" si="220">IF($B217&lt;&gt;0,B217/$B217)</f>
        <v>1</v>
      </c>
      <c r="C494" s="2">
        <f t="shared" si="220"/>
        <v>7.1168129510053421E-4</v>
      </c>
      <c r="D494" s="2">
        <f t="shared" si="220"/>
        <v>0</v>
      </c>
      <c r="E494" s="2">
        <f t="shared" si="220"/>
        <v>1.4401851261396779E-6</v>
      </c>
      <c r="F494" s="2">
        <f t="shared" si="220"/>
        <v>3.7273653757000426E-6</v>
      </c>
      <c r="G494" s="2">
        <f t="shared" si="220"/>
        <v>3.8310782658703997E-5</v>
      </c>
      <c r="H494" s="2">
        <f t="shared" si="220"/>
        <v>6.925407701982907E-5</v>
      </c>
      <c r="I494" s="2">
        <f t="shared" si="220"/>
        <v>7.8322597556037627E-6</v>
      </c>
      <c r="J494" s="2">
        <f t="shared" si="220"/>
        <v>3.5533303730886369E-5</v>
      </c>
      <c r="K494" s="2">
        <f t="shared" si="220"/>
        <v>0</v>
      </c>
      <c r="L494" s="2">
        <f t="shared" si="220"/>
        <v>0</v>
      </c>
      <c r="M494" s="2">
        <f t="shared" si="220"/>
        <v>3.2275795696169353E-7</v>
      </c>
      <c r="N494" s="2">
        <f t="shared" si="220"/>
        <v>5.907448666814027E-8</v>
      </c>
      <c r="O494" s="2">
        <f t="shared" si="220"/>
        <v>1.6658242357971828E-4</v>
      </c>
      <c r="P494" s="2">
        <f t="shared" si="220"/>
        <v>3.7692877220917064E-3</v>
      </c>
      <c r="Q494" s="2">
        <f t="shared" si="220"/>
        <v>6.61771178301276E-6</v>
      </c>
      <c r="R494" s="2">
        <f t="shared" si="220"/>
        <v>1.5844481523574044E-8</v>
      </c>
      <c r="S494" s="2">
        <f t="shared" si="220"/>
        <v>1.2599296974486474E-6</v>
      </c>
      <c r="T494" s="2">
        <f t="shared" si="220"/>
        <v>3.9118264383757258E-5</v>
      </c>
      <c r="U494" s="2">
        <f t="shared" si="220"/>
        <v>3.4036293643233134E-9</v>
      </c>
      <c r="V494" s="2">
        <f t="shared" si="220"/>
        <v>4.8902720751771744E-9</v>
      </c>
      <c r="W494" s="2">
        <f t="shared" si="220"/>
        <v>7.8244353202834787E-9</v>
      </c>
      <c r="X494" s="2">
        <f t="shared" si="220"/>
        <v>3.1297741281133916E-7</v>
      </c>
      <c r="Y494" s="2">
        <f t="shared" si="220"/>
        <v>1.7067049542368339E-6</v>
      </c>
    </row>
    <row r="495" spans="1:25" x14ac:dyDescent="0.2">
      <c r="A495" s="16">
        <f>'Portfolio Selection'!A218</f>
        <v>40591</v>
      </c>
      <c r="B495" s="2">
        <f t="shared" ref="B495:Y495" si="221">IF($B218&lt;&gt;0,B218/$B218)</f>
        <v>1</v>
      </c>
      <c r="C495" s="2">
        <f t="shared" si="221"/>
        <v>3.3370718539368541E-4</v>
      </c>
      <c r="D495" s="2">
        <f t="shared" si="221"/>
        <v>0</v>
      </c>
      <c r="E495" s="2">
        <f t="shared" si="221"/>
        <v>1.2785715915466874E-6</v>
      </c>
      <c r="F495" s="2">
        <f t="shared" si="221"/>
        <v>2.9785603796671631E-6</v>
      </c>
      <c r="G495" s="2">
        <f t="shared" si="221"/>
        <v>4.1369121463660205E-5</v>
      </c>
      <c r="H495" s="2">
        <f t="shared" si="221"/>
        <v>3.5800004563307248E-6</v>
      </c>
      <c r="I495" s="2">
        <f t="shared" si="221"/>
        <v>3.8664004928371824E-6</v>
      </c>
      <c r="J495" s="2">
        <f t="shared" si="221"/>
        <v>2.0113891611469764E-5</v>
      </c>
      <c r="K495" s="2">
        <f t="shared" si="221"/>
        <v>0</v>
      </c>
      <c r="L495" s="2">
        <f t="shared" si="221"/>
        <v>1.7047621220622499E-9</v>
      </c>
      <c r="M495" s="2">
        <f t="shared" si="221"/>
        <v>0</v>
      </c>
      <c r="N495" s="2">
        <f t="shared" si="221"/>
        <v>3.0685718197120499E-9</v>
      </c>
      <c r="O495" s="2">
        <f t="shared" si="221"/>
        <v>4.3155371215157032E-5</v>
      </c>
      <c r="P495" s="2">
        <f t="shared" si="221"/>
        <v>1.9667985507012551E-3</v>
      </c>
      <c r="Q495" s="2">
        <f t="shared" si="221"/>
        <v>2.7818308307811795E-6</v>
      </c>
      <c r="R495" s="2">
        <f t="shared" si="221"/>
        <v>0</v>
      </c>
      <c r="S495" s="2">
        <f t="shared" si="221"/>
        <v>2.9662860923883149E-7</v>
      </c>
      <c r="T495" s="2">
        <f t="shared" si="221"/>
        <v>2.6294250970688143E-5</v>
      </c>
      <c r="U495" s="2">
        <f t="shared" si="221"/>
        <v>4.7825396572334361E-7</v>
      </c>
      <c r="V495" s="2">
        <f t="shared" si="221"/>
        <v>8.5238106103112496E-9</v>
      </c>
      <c r="W495" s="2">
        <f t="shared" si="221"/>
        <v>8.5238106103112496E-10</v>
      </c>
      <c r="X495" s="2">
        <f t="shared" si="221"/>
        <v>5.4552387905991998E-8</v>
      </c>
      <c r="Y495" s="2">
        <f t="shared" si="221"/>
        <v>9.0352392469299246E-8</v>
      </c>
    </row>
    <row r="496" spans="1:25" x14ac:dyDescent="0.2">
      <c r="A496" s="16">
        <f>'Portfolio Selection'!A219</f>
        <v>40590</v>
      </c>
      <c r="B496" s="2">
        <f t="shared" ref="B496:Y496" si="222">IF($B219&lt;&gt;0,B219/$B219)</f>
        <v>1</v>
      </c>
      <c r="C496" s="2">
        <f t="shared" si="222"/>
        <v>8.3003481298608828E-4</v>
      </c>
      <c r="D496" s="2">
        <f t="shared" si="222"/>
        <v>0</v>
      </c>
      <c r="E496" s="2">
        <f t="shared" si="222"/>
        <v>1.6647844599860135E-6</v>
      </c>
      <c r="F496" s="2">
        <f t="shared" si="222"/>
        <v>3.1207515111639049E-6</v>
      </c>
      <c r="G496" s="2">
        <f t="shared" si="222"/>
        <v>1.1410350477165865E-5</v>
      </c>
      <c r="H496" s="2">
        <f t="shared" si="222"/>
        <v>1.0953665159870937E-5</v>
      </c>
      <c r="I496" s="2">
        <f t="shared" si="222"/>
        <v>2.7910830822975386E-6</v>
      </c>
      <c r="J496" s="2">
        <f t="shared" si="222"/>
        <v>1.4877007203904641E-5</v>
      </c>
      <c r="K496" s="2">
        <f t="shared" si="222"/>
        <v>2.3872187040416724E-7</v>
      </c>
      <c r="L496" s="2">
        <f t="shared" si="222"/>
        <v>0</v>
      </c>
      <c r="M496" s="2">
        <f t="shared" si="222"/>
        <v>0</v>
      </c>
      <c r="N496" s="2">
        <f t="shared" si="222"/>
        <v>0</v>
      </c>
      <c r="O496" s="2">
        <f t="shared" si="222"/>
        <v>3.4405545506377612E-4</v>
      </c>
      <c r="P496" s="2">
        <f t="shared" si="222"/>
        <v>3.0551939433612211E-3</v>
      </c>
      <c r="Q496" s="2">
        <f t="shared" si="222"/>
        <v>7.9963913720987452E-6</v>
      </c>
      <c r="R496" s="2">
        <f t="shared" si="222"/>
        <v>0</v>
      </c>
      <c r="S496" s="2">
        <f t="shared" si="222"/>
        <v>6.3056280533791227E-7</v>
      </c>
      <c r="T496" s="2">
        <f t="shared" si="222"/>
        <v>4.045056285663794E-5</v>
      </c>
      <c r="U496" s="2">
        <f t="shared" si="222"/>
        <v>5.4729891886513032E-6</v>
      </c>
      <c r="V496" s="2">
        <f t="shared" si="222"/>
        <v>9.7626249196710664E-8</v>
      </c>
      <c r="W496" s="2">
        <f t="shared" si="222"/>
        <v>0</v>
      </c>
      <c r="X496" s="2">
        <f t="shared" si="222"/>
        <v>0</v>
      </c>
      <c r="Y496" s="2">
        <f t="shared" si="222"/>
        <v>2.014183667637399E-7</v>
      </c>
    </row>
    <row r="497" spans="1:25" x14ac:dyDescent="0.2">
      <c r="A497" s="16">
        <f>'Portfolio Selection'!A220</f>
        <v>40589</v>
      </c>
      <c r="B497" s="2">
        <f t="shared" ref="B497:Y497" si="223">IF($B220&lt;&gt;0,B220/$B220)</f>
        <v>1</v>
      </c>
      <c r="C497" s="2">
        <f t="shared" si="223"/>
        <v>3.0835427145585802E-3</v>
      </c>
      <c r="D497" s="2">
        <f t="shared" si="223"/>
        <v>1.1818703478171803E-7</v>
      </c>
      <c r="E497" s="2">
        <f t="shared" si="223"/>
        <v>2.7333437862244603E-6</v>
      </c>
      <c r="F497" s="2">
        <f t="shared" si="223"/>
        <v>2.4359422296101009E-6</v>
      </c>
      <c r="G497" s="2">
        <f t="shared" si="223"/>
        <v>3.2926907890186644E-5</v>
      </c>
      <c r="H497" s="2">
        <f t="shared" si="223"/>
        <v>1.8798185095826712E-5</v>
      </c>
      <c r="I497" s="2">
        <f t="shared" si="223"/>
        <v>1.2205497410184697E-6</v>
      </c>
      <c r="J497" s="2">
        <f t="shared" si="223"/>
        <v>9.6331458538847161E-6</v>
      </c>
      <c r="K497" s="2">
        <f t="shared" si="223"/>
        <v>2.9654201454321977E-8</v>
      </c>
      <c r="L497" s="2">
        <f t="shared" si="223"/>
        <v>0</v>
      </c>
      <c r="M497" s="2">
        <f t="shared" si="223"/>
        <v>1.6761070387225466E-8</v>
      </c>
      <c r="N497" s="2">
        <f t="shared" si="223"/>
        <v>0</v>
      </c>
      <c r="O497" s="2">
        <f t="shared" si="223"/>
        <v>1.7306449831363648E-4</v>
      </c>
      <c r="P497" s="2">
        <f t="shared" si="223"/>
        <v>2.4744368212660955E-3</v>
      </c>
      <c r="Q497" s="2">
        <f t="shared" si="223"/>
        <v>9.8868826732851755E-7</v>
      </c>
      <c r="R497" s="2">
        <f t="shared" si="223"/>
        <v>0</v>
      </c>
      <c r="S497" s="2">
        <f t="shared" si="223"/>
        <v>0</v>
      </c>
      <c r="T497" s="2">
        <f t="shared" si="223"/>
        <v>3.6348959760911843E-5</v>
      </c>
      <c r="U497" s="2">
        <f t="shared" si="223"/>
        <v>1.5884337474662902E-6</v>
      </c>
      <c r="V497" s="2">
        <f t="shared" si="223"/>
        <v>5.3721379446235462E-9</v>
      </c>
      <c r="W497" s="2">
        <f t="shared" si="223"/>
        <v>0</v>
      </c>
      <c r="X497" s="2">
        <f t="shared" si="223"/>
        <v>0</v>
      </c>
      <c r="Y497" s="2">
        <f t="shared" si="223"/>
        <v>2.686068972311773E-7</v>
      </c>
    </row>
    <row r="498" spans="1:25" x14ac:dyDescent="0.2">
      <c r="A498" s="16">
        <f>'Portfolio Selection'!A221</f>
        <v>40588</v>
      </c>
      <c r="B498" s="2">
        <f t="shared" ref="B498:Y498" si="224">IF($B221&lt;&gt;0,B221/$B221)</f>
        <v>1</v>
      </c>
      <c r="C498" s="2">
        <f t="shared" si="224"/>
        <v>2.2554727228551261E-3</v>
      </c>
      <c r="D498" s="2">
        <f t="shared" si="224"/>
        <v>0</v>
      </c>
      <c r="E498" s="2">
        <f t="shared" si="224"/>
        <v>8.7437897991960739E-7</v>
      </c>
      <c r="F498" s="2">
        <f t="shared" si="224"/>
        <v>1.4650705574652978E-5</v>
      </c>
      <c r="G498" s="2">
        <f t="shared" si="224"/>
        <v>3.6585777421948712E-5</v>
      </c>
      <c r="H498" s="2">
        <f t="shared" si="224"/>
        <v>2.9510290572286748E-6</v>
      </c>
      <c r="I498" s="2">
        <f t="shared" si="224"/>
        <v>4.6512104070723559E-6</v>
      </c>
      <c r="J498" s="2">
        <f t="shared" si="224"/>
        <v>2.0089707154327903E-5</v>
      </c>
      <c r="K498" s="2">
        <f t="shared" si="224"/>
        <v>0</v>
      </c>
      <c r="L498" s="2">
        <f t="shared" si="224"/>
        <v>0</v>
      </c>
      <c r="M498" s="2">
        <f t="shared" si="224"/>
        <v>0</v>
      </c>
      <c r="N498" s="2">
        <f t="shared" si="224"/>
        <v>0</v>
      </c>
      <c r="O498" s="2">
        <f t="shared" si="224"/>
        <v>2.8093978787104468E-4</v>
      </c>
      <c r="P498" s="2">
        <f t="shared" si="224"/>
        <v>2.9775131768001463E-3</v>
      </c>
      <c r="Q498" s="2">
        <f t="shared" si="224"/>
        <v>4.3048743579948244E-5</v>
      </c>
      <c r="R498" s="2">
        <f t="shared" si="224"/>
        <v>0</v>
      </c>
      <c r="S498" s="2">
        <f t="shared" si="224"/>
        <v>0</v>
      </c>
      <c r="T498" s="2">
        <f t="shared" si="224"/>
        <v>4.4585130672963235E-5</v>
      </c>
      <c r="U498" s="2">
        <f t="shared" si="224"/>
        <v>1.0084048829354097E-5</v>
      </c>
      <c r="V498" s="2">
        <f t="shared" si="224"/>
        <v>0</v>
      </c>
      <c r="W498" s="2">
        <f t="shared" si="224"/>
        <v>0</v>
      </c>
      <c r="X498" s="2">
        <f t="shared" si="224"/>
        <v>0</v>
      </c>
      <c r="Y498" s="2">
        <f t="shared" si="224"/>
        <v>1.5483794436076381E-7</v>
      </c>
    </row>
    <row r="499" spans="1:25" x14ac:dyDescent="0.2">
      <c r="A499" s="16">
        <f>'Portfolio Selection'!A222</f>
        <v>40585</v>
      </c>
      <c r="B499" s="2">
        <f t="shared" ref="B499:Y499" si="225">IF($B222&lt;&gt;0,B222/$B222)</f>
        <v>1</v>
      </c>
      <c r="C499" s="2">
        <f t="shared" si="225"/>
        <v>2.2967459965047513E-3</v>
      </c>
      <c r="D499" s="2">
        <f t="shared" si="225"/>
        <v>0</v>
      </c>
      <c r="E499" s="2">
        <f t="shared" si="225"/>
        <v>8.8276457317428751E-5</v>
      </c>
      <c r="F499" s="2">
        <f t="shared" si="225"/>
        <v>1.0476921346991182E-5</v>
      </c>
      <c r="G499" s="2">
        <f t="shared" si="225"/>
        <v>1.719840366910382E-4</v>
      </c>
      <c r="H499" s="2">
        <f t="shared" si="225"/>
        <v>1.020324535667715E-4</v>
      </c>
      <c r="I499" s="2">
        <f t="shared" si="225"/>
        <v>4.2794194117325523E-5</v>
      </c>
      <c r="J499" s="2">
        <f t="shared" si="225"/>
        <v>1.7636990431004628E-5</v>
      </c>
      <c r="K499" s="2">
        <f t="shared" si="225"/>
        <v>0</v>
      </c>
      <c r="L499" s="2">
        <f t="shared" si="225"/>
        <v>6.7159752224302452E-8</v>
      </c>
      <c r="M499" s="2">
        <f t="shared" si="225"/>
        <v>1.3264051064299734E-6</v>
      </c>
      <c r="N499" s="2">
        <f t="shared" si="225"/>
        <v>0</v>
      </c>
      <c r="O499" s="2">
        <f t="shared" si="225"/>
        <v>6.8610738671108501E-5</v>
      </c>
      <c r="P499" s="2">
        <f t="shared" si="225"/>
        <v>2.4718490999884666E-3</v>
      </c>
      <c r="Q499" s="2">
        <f t="shared" si="225"/>
        <v>2.4386747008803698E-5</v>
      </c>
      <c r="R499" s="2">
        <f t="shared" si="225"/>
        <v>0</v>
      </c>
      <c r="S499" s="2">
        <f t="shared" si="225"/>
        <v>1.9140529383926199E-7</v>
      </c>
      <c r="T499" s="2">
        <f t="shared" si="225"/>
        <v>5.1639469284027279E-5</v>
      </c>
      <c r="U499" s="2">
        <f t="shared" si="225"/>
        <v>2.0450144552300096E-7</v>
      </c>
      <c r="V499" s="2">
        <f t="shared" si="225"/>
        <v>0</v>
      </c>
      <c r="W499" s="2">
        <f t="shared" si="225"/>
        <v>0</v>
      </c>
      <c r="X499" s="2">
        <f t="shared" si="225"/>
        <v>0</v>
      </c>
      <c r="Y499" s="2">
        <f t="shared" si="225"/>
        <v>5.0369814168226837E-9</v>
      </c>
    </row>
    <row r="500" spans="1:25" x14ac:dyDescent="0.2">
      <c r="A500" s="16">
        <f>'Portfolio Selection'!A223</f>
        <v>40584</v>
      </c>
      <c r="B500" s="2">
        <f t="shared" ref="B500:Y500" si="226">IF($B223&lt;&gt;0,B223/$B223)</f>
        <v>1</v>
      </c>
      <c r="C500" s="2">
        <f t="shared" si="226"/>
        <v>1.2225552458060966E-3</v>
      </c>
      <c r="D500" s="2">
        <f t="shared" si="226"/>
        <v>0</v>
      </c>
      <c r="E500" s="2">
        <f t="shared" si="226"/>
        <v>1.3039298499513579E-5</v>
      </c>
      <c r="F500" s="2">
        <f t="shared" si="226"/>
        <v>1.6285400173426163E-6</v>
      </c>
      <c r="G500" s="2">
        <f t="shared" si="226"/>
        <v>5.4628822221096444E-5</v>
      </c>
      <c r="H500" s="2">
        <f t="shared" si="226"/>
        <v>1.4880669010925944E-5</v>
      </c>
      <c r="I500" s="2">
        <f t="shared" si="226"/>
        <v>1.3738669982371148E-5</v>
      </c>
      <c r="J500" s="2">
        <f t="shared" si="226"/>
        <v>1.7893131206940623E-5</v>
      </c>
      <c r="K500" s="2">
        <f t="shared" si="226"/>
        <v>0</v>
      </c>
      <c r="L500" s="2">
        <f t="shared" si="226"/>
        <v>0</v>
      </c>
      <c r="M500" s="2">
        <f t="shared" si="226"/>
        <v>0</v>
      </c>
      <c r="N500" s="2">
        <f t="shared" si="226"/>
        <v>2.3303067789142177E-6</v>
      </c>
      <c r="O500" s="2">
        <f t="shared" si="226"/>
        <v>3.8338082572203584E-4</v>
      </c>
      <c r="P500" s="2">
        <f t="shared" si="226"/>
        <v>2.0273551707699986E-3</v>
      </c>
      <c r="Q500" s="2">
        <f t="shared" si="226"/>
        <v>4.0068022721773569E-5</v>
      </c>
      <c r="R500" s="2">
        <f t="shared" si="226"/>
        <v>0</v>
      </c>
      <c r="S500" s="2">
        <f t="shared" si="226"/>
        <v>8.4658132049080697E-6</v>
      </c>
      <c r="T500" s="2">
        <f t="shared" si="226"/>
        <v>2.1916800233395958E-5</v>
      </c>
      <c r="U500" s="2">
        <f t="shared" si="226"/>
        <v>1.7964590355242587E-7</v>
      </c>
      <c r="V500" s="2">
        <f t="shared" si="226"/>
        <v>0</v>
      </c>
      <c r="W500" s="2">
        <f t="shared" si="226"/>
        <v>0</v>
      </c>
      <c r="X500" s="2">
        <f t="shared" si="226"/>
        <v>0</v>
      </c>
      <c r="Y500" s="2">
        <f t="shared" si="226"/>
        <v>7.4852459813510786E-9</v>
      </c>
    </row>
    <row r="501" spans="1:25" x14ac:dyDescent="0.2">
      <c r="A501" s="16">
        <f>'Portfolio Selection'!A224</f>
        <v>40583</v>
      </c>
      <c r="B501" s="2">
        <f t="shared" ref="B501:Y501" si="227">IF($B224&lt;&gt;0,B224/$B224)</f>
        <v>1</v>
      </c>
      <c r="C501" s="2">
        <f t="shared" si="227"/>
        <v>1.1789528143449574E-3</v>
      </c>
      <c r="D501" s="2">
        <f t="shared" si="227"/>
        <v>1.4433880695394455E-6</v>
      </c>
      <c r="E501" s="2">
        <f t="shared" si="227"/>
        <v>5.0387365336649734E-6</v>
      </c>
      <c r="F501" s="2">
        <f t="shared" si="227"/>
        <v>1.735674153621183E-5</v>
      </c>
      <c r="G501" s="2">
        <f t="shared" si="227"/>
        <v>4.9511491212633748E-5</v>
      </c>
      <c r="H501" s="2">
        <f t="shared" si="227"/>
        <v>1.5153770495077252E-4</v>
      </c>
      <c r="I501" s="2">
        <f t="shared" si="227"/>
        <v>1.5027638060364091E-4</v>
      </c>
      <c r="J501" s="2">
        <f t="shared" si="227"/>
        <v>1.7704466843873606E-5</v>
      </c>
      <c r="K501" s="2">
        <f t="shared" si="227"/>
        <v>0</v>
      </c>
      <c r="L501" s="2">
        <f t="shared" si="227"/>
        <v>1.7648699577550492E-6</v>
      </c>
      <c r="M501" s="2">
        <f t="shared" si="227"/>
        <v>0</v>
      </c>
      <c r="N501" s="2">
        <f t="shared" si="227"/>
        <v>1.2400015688316145E-7</v>
      </c>
      <c r="O501" s="2">
        <f t="shared" si="227"/>
        <v>4.7821250978928749E-4</v>
      </c>
      <c r="P501" s="2">
        <f t="shared" si="227"/>
        <v>2.488855371085166E-3</v>
      </c>
      <c r="Q501" s="2">
        <f t="shared" si="227"/>
        <v>8.9166642971045865E-5</v>
      </c>
      <c r="R501" s="2">
        <f t="shared" si="227"/>
        <v>0</v>
      </c>
      <c r="S501" s="2">
        <f t="shared" si="227"/>
        <v>5.6095309066192087E-7</v>
      </c>
      <c r="T501" s="2">
        <f t="shared" si="227"/>
        <v>4.8832442734464056E-5</v>
      </c>
      <c r="U501" s="2">
        <f t="shared" si="227"/>
        <v>8.9614716553814933E-7</v>
      </c>
      <c r="V501" s="2">
        <f t="shared" si="227"/>
        <v>2.4603205730786001E-8</v>
      </c>
      <c r="W501" s="2">
        <f t="shared" si="227"/>
        <v>0</v>
      </c>
      <c r="X501" s="2">
        <f t="shared" si="227"/>
        <v>0</v>
      </c>
      <c r="Y501" s="2">
        <f t="shared" si="227"/>
        <v>0</v>
      </c>
    </row>
    <row r="502" spans="1:25" x14ac:dyDescent="0.2">
      <c r="A502" s="16">
        <f>'Portfolio Selection'!A225</f>
        <v>40582</v>
      </c>
      <c r="B502" s="2">
        <f t="shared" ref="B502:Y502" si="228">IF($B225&lt;&gt;0,B225/$B225)</f>
        <v>1</v>
      </c>
      <c r="C502" s="2">
        <f t="shared" si="228"/>
        <v>4.0608955983999738E-3</v>
      </c>
      <c r="D502" s="2">
        <f t="shared" si="228"/>
        <v>0</v>
      </c>
      <c r="E502" s="2">
        <f t="shared" si="228"/>
        <v>9.7339415758942913E-6</v>
      </c>
      <c r="F502" s="2">
        <f t="shared" si="228"/>
        <v>2.5116564324753703E-5</v>
      </c>
      <c r="G502" s="2">
        <f t="shared" si="228"/>
        <v>1.0538002588299991E-4</v>
      </c>
      <c r="H502" s="2">
        <f t="shared" si="228"/>
        <v>5.1840726539003179E-5</v>
      </c>
      <c r="I502" s="2">
        <f t="shared" si="228"/>
        <v>3.8269365687996712E-4</v>
      </c>
      <c r="J502" s="2">
        <f t="shared" si="228"/>
        <v>6.1401703460741195E-6</v>
      </c>
      <c r="K502" s="2">
        <f t="shared" si="228"/>
        <v>5.5955188766660039E-7</v>
      </c>
      <c r="L502" s="2">
        <f t="shared" si="228"/>
        <v>3.743823683036266E-8</v>
      </c>
      <c r="M502" s="2">
        <f t="shared" si="228"/>
        <v>1.0108323944197918E-6</v>
      </c>
      <c r="N502" s="2">
        <f t="shared" si="228"/>
        <v>0</v>
      </c>
      <c r="O502" s="2">
        <f t="shared" si="228"/>
        <v>3.0319131467648221E-4</v>
      </c>
      <c r="P502" s="2">
        <f t="shared" si="228"/>
        <v>5.7963825049082655E-3</v>
      </c>
      <c r="Q502" s="2">
        <f t="shared" si="228"/>
        <v>3.6401721805477238E-5</v>
      </c>
      <c r="R502" s="2">
        <f t="shared" si="228"/>
        <v>0</v>
      </c>
      <c r="S502" s="2">
        <f t="shared" si="228"/>
        <v>5.9713987744428442E-6</v>
      </c>
      <c r="T502" s="2">
        <f t="shared" si="228"/>
        <v>6.6388102224177191E-5</v>
      </c>
      <c r="U502" s="2">
        <f t="shared" si="228"/>
        <v>2.3181756245360559E-7</v>
      </c>
      <c r="V502" s="2">
        <f t="shared" si="228"/>
        <v>0</v>
      </c>
      <c r="W502" s="2">
        <f t="shared" si="228"/>
        <v>1.8719118415181332E-9</v>
      </c>
      <c r="X502" s="2">
        <f t="shared" si="228"/>
        <v>3.5940707357148157E-7</v>
      </c>
      <c r="Y502" s="2">
        <f t="shared" si="228"/>
        <v>2.8265868806923808E-7</v>
      </c>
    </row>
    <row r="503" spans="1:25" x14ac:dyDescent="0.2">
      <c r="A503" s="16">
        <f>'Portfolio Selection'!A226</f>
        <v>40581</v>
      </c>
      <c r="B503" s="2">
        <f t="shared" ref="B503:Y503" si="229">IF($B226&lt;&gt;0,B226/$B226)</f>
        <v>1</v>
      </c>
      <c r="C503" s="2">
        <f t="shared" si="229"/>
        <v>1.2127874009790541E-3</v>
      </c>
      <c r="D503" s="2">
        <f t="shared" si="229"/>
        <v>3.3624007991656401E-8</v>
      </c>
      <c r="E503" s="2">
        <f t="shared" si="229"/>
        <v>9.3306622176846519E-5</v>
      </c>
      <c r="F503" s="2">
        <f t="shared" si="229"/>
        <v>4.9518993587712163E-7</v>
      </c>
      <c r="G503" s="2">
        <f t="shared" si="229"/>
        <v>1.65919807144428E-4</v>
      </c>
      <c r="H503" s="2">
        <f t="shared" si="229"/>
        <v>1.5265299628212009E-5</v>
      </c>
      <c r="I503" s="2">
        <f t="shared" si="229"/>
        <v>5.7527620945724865E-5</v>
      </c>
      <c r="J503" s="2">
        <f t="shared" si="229"/>
        <v>1.2182650575536949E-5</v>
      </c>
      <c r="K503" s="2">
        <f t="shared" si="229"/>
        <v>6.9968503902637742E-8</v>
      </c>
      <c r="L503" s="2">
        <f t="shared" si="229"/>
        <v>0</v>
      </c>
      <c r="M503" s="2">
        <f t="shared" si="229"/>
        <v>6.8256736223062496E-7</v>
      </c>
      <c r="N503" s="2">
        <f t="shared" si="229"/>
        <v>6.5719651983692065E-9</v>
      </c>
      <c r="O503" s="2">
        <f t="shared" si="229"/>
        <v>8.1484787774340037E-4</v>
      </c>
      <c r="P503" s="2">
        <f t="shared" si="229"/>
        <v>4.0246653740253031E-3</v>
      </c>
      <c r="Q503" s="2">
        <f t="shared" si="229"/>
        <v>2.3067597846275916E-6</v>
      </c>
      <c r="R503" s="2">
        <f t="shared" si="229"/>
        <v>0</v>
      </c>
      <c r="S503" s="2">
        <f t="shared" si="229"/>
        <v>1.568101463610885E-6</v>
      </c>
      <c r="T503" s="2">
        <f t="shared" si="229"/>
        <v>4.655916386604662E-5</v>
      </c>
      <c r="U503" s="2">
        <f t="shared" si="229"/>
        <v>0</v>
      </c>
      <c r="V503" s="2">
        <f t="shared" si="229"/>
        <v>0</v>
      </c>
      <c r="W503" s="2">
        <f t="shared" si="229"/>
        <v>2.2925459994311184E-7</v>
      </c>
      <c r="X503" s="2">
        <f t="shared" si="229"/>
        <v>0</v>
      </c>
      <c r="Y503" s="2">
        <f t="shared" si="229"/>
        <v>2.162635059463355E-6</v>
      </c>
    </row>
    <row r="504" spans="1:25" x14ac:dyDescent="0.2">
      <c r="A504" s="16">
        <f>'Portfolio Selection'!A227</f>
        <v>40578</v>
      </c>
      <c r="B504" s="2">
        <f t="shared" ref="B504:Y504" si="230">IF($B227&lt;&gt;0,B227/$B227)</f>
        <v>1</v>
      </c>
      <c r="C504" s="2">
        <f t="shared" si="230"/>
        <v>1.3826045823767241E-3</v>
      </c>
      <c r="D504" s="2">
        <f t="shared" si="230"/>
        <v>0</v>
      </c>
      <c r="E504" s="2">
        <f t="shared" si="230"/>
        <v>1.844123260897677E-6</v>
      </c>
      <c r="F504" s="2">
        <f t="shared" si="230"/>
        <v>2.9769418354491074E-5</v>
      </c>
      <c r="G504" s="2">
        <f t="shared" si="230"/>
        <v>1.4720536208486255E-4</v>
      </c>
      <c r="H504" s="2">
        <f t="shared" si="230"/>
        <v>2.4755577561256798E-5</v>
      </c>
      <c r="I504" s="2">
        <f t="shared" si="230"/>
        <v>1.1123283160970115E-5</v>
      </c>
      <c r="J504" s="2">
        <f t="shared" si="230"/>
        <v>8.5519648092105209E-6</v>
      </c>
      <c r="K504" s="2">
        <f t="shared" si="230"/>
        <v>0</v>
      </c>
      <c r="L504" s="2">
        <f t="shared" si="230"/>
        <v>0</v>
      </c>
      <c r="M504" s="2">
        <f t="shared" si="230"/>
        <v>4.3489528148153834E-8</v>
      </c>
      <c r="N504" s="2">
        <f t="shared" si="230"/>
        <v>0</v>
      </c>
      <c r="O504" s="2">
        <f t="shared" si="230"/>
        <v>9.0387380797503272E-4</v>
      </c>
      <c r="P504" s="2">
        <f t="shared" si="230"/>
        <v>2.3442082299571917E-3</v>
      </c>
      <c r="Q504" s="2">
        <f t="shared" si="230"/>
        <v>2.8047400307240136E-5</v>
      </c>
      <c r="R504" s="2">
        <f t="shared" si="230"/>
        <v>0</v>
      </c>
      <c r="S504" s="2">
        <f t="shared" si="230"/>
        <v>1.7786101896488556E-6</v>
      </c>
      <c r="T504" s="2">
        <f t="shared" si="230"/>
        <v>3.8198302223461788E-5</v>
      </c>
      <c r="U504" s="2">
        <f t="shared" si="230"/>
        <v>0</v>
      </c>
      <c r="V504" s="2">
        <f t="shared" si="230"/>
        <v>1.3381393276355026E-8</v>
      </c>
      <c r="W504" s="2">
        <f t="shared" si="230"/>
        <v>0</v>
      </c>
      <c r="X504" s="2">
        <f t="shared" si="230"/>
        <v>0</v>
      </c>
      <c r="Y504" s="2">
        <f t="shared" si="230"/>
        <v>7.1088651780636081E-7</v>
      </c>
    </row>
    <row r="505" spans="1:25" x14ac:dyDescent="0.2">
      <c r="A505" s="16">
        <f>'Portfolio Selection'!A228</f>
        <v>40577</v>
      </c>
      <c r="B505" s="2">
        <f t="shared" ref="B505:Y505" si="231">IF($B228&lt;&gt;0,B228/$B228)</f>
        <v>1</v>
      </c>
      <c r="C505" s="2">
        <f t="shared" si="231"/>
        <v>2.8546571906381203E-3</v>
      </c>
      <c r="D505" s="2">
        <f t="shared" si="231"/>
        <v>0</v>
      </c>
      <c r="E505" s="2">
        <f t="shared" si="231"/>
        <v>3.0524328967516368E-6</v>
      </c>
      <c r="F505" s="2">
        <f t="shared" si="231"/>
        <v>1.5280119971386134E-5</v>
      </c>
      <c r="G505" s="2">
        <f t="shared" si="231"/>
        <v>7.4632582841831791E-5</v>
      </c>
      <c r="H505" s="2">
        <f t="shared" si="231"/>
        <v>1.2927951092124579E-4</v>
      </c>
      <c r="I505" s="2">
        <f t="shared" si="231"/>
        <v>1.421436202795821E-4</v>
      </c>
      <c r="J505" s="2">
        <f t="shared" si="231"/>
        <v>7.6563795288926943E-6</v>
      </c>
      <c r="K505" s="2">
        <f t="shared" si="231"/>
        <v>0</v>
      </c>
      <c r="L505" s="2">
        <f t="shared" si="231"/>
        <v>0</v>
      </c>
      <c r="M505" s="2">
        <f t="shared" si="231"/>
        <v>1.8434300631362826E-7</v>
      </c>
      <c r="N505" s="2">
        <f t="shared" si="231"/>
        <v>0</v>
      </c>
      <c r="O505" s="2">
        <f t="shared" si="231"/>
        <v>1.3114712104105438E-3</v>
      </c>
      <c r="P505" s="2">
        <f t="shared" si="231"/>
        <v>5.4841086752297581E-3</v>
      </c>
      <c r="Q505" s="2">
        <f t="shared" si="231"/>
        <v>2.7330247223922008E-6</v>
      </c>
      <c r="R505" s="2">
        <f t="shared" si="231"/>
        <v>0</v>
      </c>
      <c r="S505" s="2">
        <f t="shared" si="231"/>
        <v>1.1371808831035509E-6</v>
      </c>
      <c r="T505" s="2">
        <f t="shared" si="231"/>
        <v>4.7399295251100713E-5</v>
      </c>
      <c r="U505" s="2">
        <f t="shared" si="231"/>
        <v>0</v>
      </c>
      <c r="V505" s="2">
        <f t="shared" si="231"/>
        <v>3.7507018600608351E-8</v>
      </c>
      <c r="W505" s="2">
        <f t="shared" si="231"/>
        <v>0</v>
      </c>
      <c r="X505" s="2">
        <f t="shared" si="231"/>
        <v>0</v>
      </c>
      <c r="Y505" s="2">
        <f t="shared" si="231"/>
        <v>1.5760928028979041E-7</v>
      </c>
    </row>
    <row r="506" spans="1:25" x14ac:dyDescent="0.2">
      <c r="A506" s="16">
        <f>'Portfolio Selection'!A229</f>
        <v>40576</v>
      </c>
      <c r="B506" s="2">
        <f t="shared" ref="B506:Y506" si="232">IF($B229&lt;&gt;0,B229/$B229)</f>
        <v>1</v>
      </c>
      <c r="C506" s="2">
        <f t="shared" si="232"/>
        <v>1.5989310431296969E-3</v>
      </c>
      <c r="D506" s="2">
        <f t="shared" si="232"/>
        <v>8.6186340614163861E-7</v>
      </c>
      <c r="E506" s="2">
        <f t="shared" si="232"/>
        <v>1.1381214086459674E-5</v>
      </c>
      <c r="F506" s="2">
        <f t="shared" si="232"/>
        <v>0</v>
      </c>
      <c r="G506" s="2">
        <f t="shared" si="232"/>
        <v>5.7837806336009348E-4</v>
      </c>
      <c r="H506" s="2">
        <f t="shared" si="232"/>
        <v>7.5105239678057085E-5</v>
      </c>
      <c r="I506" s="2">
        <f t="shared" si="232"/>
        <v>3.2658466925581382E-5</v>
      </c>
      <c r="J506" s="2">
        <f t="shared" si="232"/>
        <v>7.157775588006309E-6</v>
      </c>
      <c r="K506" s="2">
        <f t="shared" si="232"/>
        <v>0</v>
      </c>
      <c r="L506" s="2">
        <f t="shared" si="232"/>
        <v>0</v>
      </c>
      <c r="M506" s="2">
        <f t="shared" si="232"/>
        <v>1.7775932751671298E-6</v>
      </c>
      <c r="N506" s="2">
        <f t="shared" si="232"/>
        <v>0</v>
      </c>
      <c r="O506" s="2">
        <f t="shared" si="232"/>
        <v>1.9258737961102051E-3</v>
      </c>
      <c r="P506" s="2">
        <f t="shared" si="232"/>
        <v>5.9429278156564467E-3</v>
      </c>
      <c r="Q506" s="2">
        <f t="shared" si="232"/>
        <v>6.5092233748847257E-6</v>
      </c>
      <c r="R506" s="2">
        <f t="shared" si="232"/>
        <v>0</v>
      </c>
      <c r="S506" s="2">
        <f t="shared" si="232"/>
        <v>0</v>
      </c>
      <c r="T506" s="2">
        <f t="shared" si="232"/>
        <v>3.9122442471643671E-5</v>
      </c>
      <c r="U506" s="2">
        <f t="shared" si="232"/>
        <v>0</v>
      </c>
      <c r="V506" s="2">
        <f t="shared" si="232"/>
        <v>0</v>
      </c>
      <c r="W506" s="2">
        <f t="shared" si="232"/>
        <v>6.2587699731714237E-7</v>
      </c>
      <c r="X506" s="2">
        <f t="shared" si="232"/>
        <v>0</v>
      </c>
      <c r="Y506" s="2">
        <f t="shared" si="232"/>
        <v>5.1301393222716585E-9</v>
      </c>
    </row>
    <row r="507" spans="1:25" x14ac:dyDescent="0.2">
      <c r="A507" s="16">
        <f>'Portfolio Selection'!A230</f>
        <v>40575</v>
      </c>
      <c r="B507" s="2">
        <f t="shared" ref="B507:Y507" si="233">IF($B230&lt;&gt;0,B230/$B230)</f>
        <v>1</v>
      </c>
      <c r="C507" s="2">
        <f t="shared" si="233"/>
        <v>1.3209209609769835E-3</v>
      </c>
      <c r="D507" s="2">
        <f t="shared" si="233"/>
        <v>1.6302817423265603E-6</v>
      </c>
      <c r="E507" s="2">
        <f t="shared" si="233"/>
        <v>4.4091710758377421E-6</v>
      </c>
      <c r="F507" s="2">
        <f t="shared" si="233"/>
        <v>1.2607512140658732E-6</v>
      </c>
      <c r="G507" s="2">
        <f t="shared" si="233"/>
        <v>1.5464827906471231E-3</v>
      </c>
      <c r="H507" s="2">
        <f t="shared" si="233"/>
        <v>6.7627050820328138E-5</v>
      </c>
      <c r="I507" s="2">
        <f t="shared" si="233"/>
        <v>1.1708387058527114E-5</v>
      </c>
      <c r="J507" s="2">
        <f t="shared" si="233"/>
        <v>2.6065734935949689E-5</v>
      </c>
      <c r="K507" s="2">
        <f t="shared" si="233"/>
        <v>5.4288382019474462E-7</v>
      </c>
      <c r="L507" s="2">
        <f t="shared" si="233"/>
        <v>0</v>
      </c>
      <c r="M507" s="2">
        <f t="shared" si="233"/>
        <v>0</v>
      </c>
      <c r="N507" s="2">
        <f t="shared" si="233"/>
        <v>0</v>
      </c>
      <c r="O507" s="2">
        <f t="shared" si="233"/>
        <v>5.0047129963096354E-4</v>
      </c>
      <c r="P507" s="2">
        <f t="shared" si="233"/>
        <v>5.4350011609582104E-3</v>
      </c>
      <c r="Q507" s="2">
        <f t="shared" si="233"/>
        <v>9.2820140401839754E-5</v>
      </c>
      <c r="R507" s="2">
        <f t="shared" si="233"/>
        <v>0</v>
      </c>
      <c r="S507" s="2">
        <f t="shared" si="233"/>
        <v>0</v>
      </c>
      <c r="T507" s="2">
        <f t="shared" si="233"/>
        <v>6.6539208275902948E-5</v>
      </c>
      <c r="U507" s="2">
        <f t="shared" si="233"/>
        <v>4.3572984749455339E-7</v>
      </c>
      <c r="V507" s="2">
        <f t="shared" si="233"/>
        <v>0</v>
      </c>
      <c r="W507" s="2">
        <f t="shared" si="233"/>
        <v>0</v>
      </c>
      <c r="X507" s="2">
        <f t="shared" si="233"/>
        <v>0</v>
      </c>
      <c r="Y507" s="2">
        <f t="shared" si="233"/>
        <v>4.9402477040198797E-9</v>
      </c>
    </row>
    <row r="508" spans="1:25" x14ac:dyDescent="0.2">
      <c r="A508" s="16">
        <f>'Portfolio Selection'!A231</f>
        <v>40574</v>
      </c>
      <c r="B508" s="2">
        <f t="shared" ref="B508:Y508" si="234">IF($B231&lt;&gt;0,B231/$B231)</f>
        <v>1</v>
      </c>
      <c r="C508" s="2">
        <f t="shared" si="234"/>
        <v>1.1737729828290705E-3</v>
      </c>
      <c r="D508" s="2">
        <f t="shared" si="234"/>
        <v>0</v>
      </c>
      <c r="E508" s="2">
        <f t="shared" si="234"/>
        <v>5.4892617166522896E-6</v>
      </c>
      <c r="F508" s="2">
        <f t="shared" si="234"/>
        <v>6.9856985963156093E-5</v>
      </c>
      <c r="G508" s="2">
        <f t="shared" si="234"/>
        <v>3.6361171426181972E-5</v>
      </c>
      <c r="H508" s="2">
        <f t="shared" si="234"/>
        <v>2.4133416524886676E-4</v>
      </c>
      <c r="I508" s="2">
        <f t="shared" si="234"/>
        <v>2.1064070370373409E-4</v>
      </c>
      <c r="J508" s="2">
        <f t="shared" si="234"/>
        <v>5.0815189790705111E-5</v>
      </c>
      <c r="K508" s="2">
        <f t="shared" si="234"/>
        <v>9.526038374259128E-9</v>
      </c>
      <c r="L508" s="2">
        <f t="shared" si="234"/>
        <v>0</v>
      </c>
      <c r="M508" s="2">
        <f t="shared" si="234"/>
        <v>0</v>
      </c>
      <c r="N508" s="2">
        <f t="shared" si="234"/>
        <v>0</v>
      </c>
      <c r="O508" s="2">
        <f t="shared" si="234"/>
        <v>1.2793672318635004E-3</v>
      </c>
      <c r="P508" s="2">
        <f t="shared" si="234"/>
        <v>3.930479981138821E-3</v>
      </c>
      <c r="Q508" s="2">
        <f t="shared" si="234"/>
        <v>5.2001605995752689E-5</v>
      </c>
      <c r="R508" s="2">
        <f t="shared" si="234"/>
        <v>0</v>
      </c>
      <c r="S508" s="2">
        <f t="shared" si="234"/>
        <v>3.3388292915720113E-6</v>
      </c>
      <c r="T508" s="2">
        <f t="shared" si="234"/>
        <v>7.08944752910457E-5</v>
      </c>
      <c r="U508" s="2">
        <f t="shared" si="234"/>
        <v>3.5486850874405909E-7</v>
      </c>
      <c r="V508" s="2">
        <f t="shared" si="234"/>
        <v>6.9087357516285258E-6</v>
      </c>
      <c r="W508" s="2">
        <f t="shared" si="234"/>
        <v>2.8530956516964219E-7</v>
      </c>
      <c r="X508" s="2">
        <f t="shared" si="234"/>
        <v>0</v>
      </c>
      <c r="Y508" s="2">
        <f t="shared" si="234"/>
        <v>4.7158605813163996E-9</v>
      </c>
    </row>
    <row r="509" spans="1:25" x14ac:dyDescent="0.2">
      <c r="A509" s="16">
        <f>'Portfolio Selection'!A232</f>
        <v>40571</v>
      </c>
      <c r="B509" s="2">
        <f t="shared" ref="B509:Y509" si="235">IF($B232&lt;&gt;0,B232/$B232)</f>
        <v>1</v>
      </c>
      <c r="C509" s="2">
        <f t="shared" si="235"/>
        <v>4.2611444411539166E-4</v>
      </c>
      <c r="D509" s="2">
        <f t="shared" si="235"/>
        <v>0</v>
      </c>
      <c r="E509" s="2">
        <f t="shared" si="235"/>
        <v>4.6529738150531273E-5</v>
      </c>
      <c r="F509" s="2">
        <f t="shared" si="235"/>
        <v>1.1141627431264276E-5</v>
      </c>
      <c r="G509" s="2">
        <f t="shared" si="235"/>
        <v>3.3515186719808662E-5</v>
      </c>
      <c r="H509" s="2">
        <f t="shared" si="235"/>
        <v>7.6274077341057295E-6</v>
      </c>
      <c r="I509" s="2">
        <f t="shared" si="235"/>
        <v>2.6822072658818724E-4</v>
      </c>
      <c r="J509" s="2">
        <f t="shared" si="235"/>
        <v>1.8749902871722582E-5</v>
      </c>
      <c r="K509" s="2">
        <f t="shared" si="235"/>
        <v>0</v>
      </c>
      <c r="L509" s="2">
        <f t="shared" si="235"/>
        <v>0</v>
      </c>
      <c r="M509" s="2">
        <f t="shared" si="235"/>
        <v>7.4488396600631201E-8</v>
      </c>
      <c r="N509" s="2">
        <f t="shared" si="235"/>
        <v>0</v>
      </c>
      <c r="O509" s="2">
        <f t="shared" si="235"/>
        <v>2.0561629041234031E-3</v>
      </c>
      <c r="P509" s="2">
        <f t="shared" si="235"/>
        <v>4.040837355290091E-3</v>
      </c>
      <c r="Q509" s="2">
        <f t="shared" si="235"/>
        <v>1.2674011909633411E-4</v>
      </c>
      <c r="R509" s="2">
        <f t="shared" si="235"/>
        <v>0</v>
      </c>
      <c r="S509" s="2">
        <f t="shared" si="235"/>
        <v>6.1223339671751672E-8</v>
      </c>
      <c r="T509" s="2">
        <f t="shared" si="235"/>
        <v>7.1430800978524472E-5</v>
      </c>
      <c r="U509" s="2">
        <f t="shared" si="235"/>
        <v>8.9284037021304526E-7</v>
      </c>
      <c r="V509" s="2">
        <f t="shared" si="235"/>
        <v>1.6071126663834815E-6</v>
      </c>
      <c r="W509" s="2">
        <f t="shared" si="235"/>
        <v>1.7856807404260907E-8</v>
      </c>
      <c r="X509" s="2">
        <f t="shared" si="235"/>
        <v>0</v>
      </c>
      <c r="Y509" s="2">
        <f t="shared" si="235"/>
        <v>7.65291745896896E-8</v>
      </c>
    </row>
    <row r="510" spans="1:25" x14ac:dyDescent="0.2">
      <c r="A510" s="16">
        <f>'Portfolio Selection'!A233</f>
        <v>40570</v>
      </c>
      <c r="B510" s="2">
        <f t="shared" ref="B510:Y510" si="236">IF($B233&lt;&gt;0,B233/$B233)</f>
        <v>1</v>
      </c>
      <c r="C510" s="2">
        <f t="shared" si="236"/>
        <v>1.2661397249204751E-3</v>
      </c>
      <c r="D510" s="2">
        <f t="shared" si="236"/>
        <v>5.0046880024671997E-7</v>
      </c>
      <c r="E510" s="2">
        <f t="shared" si="236"/>
        <v>1.4736025785042311E-6</v>
      </c>
      <c r="F510" s="2">
        <f t="shared" si="236"/>
        <v>1.0601597418559685E-5</v>
      </c>
      <c r="G510" s="2">
        <f t="shared" si="236"/>
        <v>4.9546411224425276E-5</v>
      </c>
      <c r="H510" s="2">
        <f t="shared" si="236"/>
        <v>7.9935988928295559E-6</v>
      </c>
      <c r="I510" s="2">
        <f t="shared" si="236"/>
        <v>2.5715523487491996E-5</v>
      </c>
      <c r="J510" s="2">
        <f t="shared" si="236"/>
        <v>2.5901484718546633E-5</v>
      </c>
      <c r="K510" s="2">
        <f t="shared" si="236"/>
        <v>1.5083573562991422E-7</v>
      </c>
      <c r="L510" s="2">
        <f t="shared" si="236"/>
        <v>0</v>
      </c>
      <c r="M510" s="2">
        <f t="shared" si="236"/>
        <v>6.672917336622934E-8</v>
      </c>
      <c r="N510" s="2">
        <f t="shared" si="236"/>
        <v>8.1326180040092003E-8</v>
      </c>
      <c r="O510" s="2">
        <f t="shared" si="236"/>
        <v>3.1132495834014295E-4</v>
      </c>
      <c r="P510" s="2">
        <f t="shared" si="236"/>
        <v>3.9928513036572759E-3</v>
      </c>
      <c r="Q510" s="2">
        <f t="shared" si="236"/>
        <v>1.1497529250408768E-5</v>
      </c>
      <c r="R510" s="2">
        <f t="shared" si="236"/>
        <v>0</v>
      </c>
      <c r="S510" s="2">
        <f t="shared" si="236"/>
        <v>2.7803822235928891E-7</v>
      </c>
      <c r="T510" s="2">
        <f t="shared" si="236"/>
        <v>6.949936085500238E-5</v>
      </c>
      <c r="U510" s="2">
        <f t="shared" si="236"/>
        <v>1.6218896304291852E-7</v>
      </c>
      <c r="V510" s="2">
        <f t="shared" si="236"/>
        <v>0</v>
      </c>
      <c r="W510" s="2">
        <f t="shared" si="236"/>
        <v>0</v>
      </c>
      <c r="X510" s="2">
        <f t="shared" si="236"/>
        <v>0</v>
      </c>
      <c r="Y510" s="2">
        <f t="shared" si="236"/>
        <v>0</v>
      </c>
    </row>
    <row r="511" spans="1:25" x14ac:dyDescent="0.2">
      <c r="A511" s="16">
        <f>'Portfolio Selection'!A234</f>
        <v>40569</v>
      </c>
      <c r="B511" s="2">
        <f t="shared" ref="B511:Y511" si="237">IF($B234&lt;&gt;0,B234/$B234)</f>
        <v>1</v>
      </c>
      <c r="C511" s="2">
        <f t="shared" si="237"/>
        <v>9.1713616567117137E-4</v>
      </c>
      <c r="D511" s="2">
        <f t="shared" si="237"/>
        <v>0</v>
      </c>
      <c r="E511" s="2">
        <f t="shared" si="237"/>
        <v>2.0566898415498533E-5</v>
      </c>
      <c r="F511" s="2">
        <f t="shared" si="237"/>
        <v>2.0039915862540174E-5</v>
      </c>
      <c r="G511" s="2">
        <f t="shared" si="237"/>
        <v>1.801547100714367E-4</v>
      </c>
      <c r="H511" s="2">
        <f t="shared" si="237"/>
        <v>7.396622488634414E-6</v>
      </c>
      <c r="I511" s="2">
        <f t="shared" si="237"/>
        <v>3.5541092650170472E-5</v>
      </c>
      <c r="J511" s="2">
        <f t="shared" si="237"/>
        <v>8.1744899006130626E-6</v>
      </c>
      <c r="K511" s="2">
        <f t="shared" si="237"/>
        <v>9.3977840628058231E-7</v>
      </c>
      <c r="L511" s="2">
        <f t="shared" si="237"/>
        <v>0</v>
      </c>
      <c r="M511" s="2">
        <f t="shared" si="237"/>
        <v>3.7561978550978242E-7</v>
      </c>
      <c r="N511" s="2">
        <f t="shared" si="237"/>
        <v>2.2511459748017783E-8</v>
      </c>
      <c r="O511" s="2">
        <f t="shared" si="237"/>
        <v>1.1818477776635481E-3</v>
      </c>
      <c r="P511" s="2">
        <f t="shared" si="237"/>
        <v>4.9653848358484935E-3</v>
      </c>
      <c r="Q511" s="2">
        <f t="shared" si="237"/>
        <v>3.2584759119147932E-5</v>
      </c>
      <c r="R511" s="2">
        <f t="shared" si="237"/>
        <v>0</v>
      </c>
      <c r="S511" s="2">
        <f t="shared" si="237"/>
        <v>5.2874059076725195E-6</v>
      </c>
      <c r="T511" s="2">
        <f t="shared" si="237"/>
        <v>4.0756033096939849E-5</v>
      </c>
      <c r="U511" s="2">
        <f t="shared" si="237"/>
        <v>1.2156188263929603E-7</v>
      </c>
      <c r="V511" s="2">
        <f t="shared" si="237"/>
        <v>0</v>
      </c>
      <c r="W511" s="2">
        <f t="shared" si="237"/>
        <v>8.5757941897210607E-9</v>
      </c>
      <c r="X511" s="2">
        <f t="shared" si="237"/>
        <v>0</v>
      </c>
      <c r="Y511" s="2">
        <f t="shared" si="237"/>
        <v>0</v>
      </c>
    </row>
    <row r="512" spans="1:25" x14ac:dyDescent="0.2">
      <c r="A512" s="16">
        <f>'Portfolio Selection'!A235</f>
        <v>40568</v>
      </c>
      <c r="B512" s="2">
        <f t="shared" ref="B512:Y512" si="238">IF($B235&lt;&gt;0,B235/$B235)</f>
        <v>1</v>
      </c>
      <c r="C512" s="2">
        <f t="shared" si="238"/>
        <v>1.3923540475420026E-3</v>
      </c>
      <c r="D512" s="2">
        <f t="shared" si="238"/>
        <v>4.3233335688326546E-8</v>
      </c>
      <c r="E512" s="2">
        <f t="shared" si="238"/>
        <v>8.66706022053716E-6</v>
      </c>
      <c r="F512" s="2">
        <f t="shared" si="238"/>
        <v>6.2657747123765707E-5</v>
      </c>
      <c r="G512" s="2">
        <f t="shared" si="238"/>
        <v>1.0133730740680767E-4</v>
      </c>
      <c r="H512" s="2">
        <f t="shared" si="238"/>
        <v>1.1929953480033504E-5</v>
      </c>
      <c r="I512" s="2">
        <f t="shared" si="238"/>
        <v>4.6906129913547118E-6</v>
      </c>
      <c r="J512" s="2">
        <f t="shared" si="238"/>
        <v>1.0336845846084415E-5</v>
      </c>
      <c r="K512" s="2">
        <f t="shared" si="238"/>
        <v>0</v>
      </c>
      <c r="L512" s="2">
        <f t="shared" si="238"/>
        <v>0</v>
      </c>
      <c r="M512" s="2">
        <f t="shared" si="238"/>
        <v>0</v>
      </c>
      <c r="N512" s="2">
        <f t="shared" si="238"/>
        <v>0</v>
      </c>
      <c r="O512" s="2">
        <f t="shared" si="238"/>
        <v>2.069143367426734E-4</v>
      </c>
      <c r="P512" s="2">
        <f t="shared" si="238"/>
        <v>4.202206813807001E-3</v>
      </c>
      <c r="Q512" s="2">
        <f t="shared" si="238"/>
        <v>9.9185266157506862E-5</v>
      </c>
      <c r="R512" s="2">
        <f t="shared" si="238"/>
        <v>0</v>
      </c>
      <c r="S512" s="2">
        <f t="shared" si="238"/>
        <v>1.7032302814570911E-6</v>
      </c>
      <c r="T512" s="2">
        <f t="shared" si="238"/>
        <v>3.549375287680122E-5</v>
      </c>
      <c r="U512" s="2">
        <f t="shared" si="238"/>
        <v>0</v>
      </c>
      <c r="V512" s="2">
        <f t="shared" si="238"/>
        <v>0</v>
      </c>
      <c r="W512" s="2">
        <f t="shared" si="238"/>
        <v>2.0393082871852143E-8</v>
      </c>
      <c r="X512" s="2">
        <f t="shared" si="238"/>
        <v>0</v>
      </c>
      <c r="Y512" s="2">
        <f t="shared" si="238"/>
        <v>2.3921086208682565E-6</v>
      </c>
    </row>
    <row r="513" spans="1:25" x14ac:dyDescent="0.2">
      <c r="A513" s="16">
        <f>'Portfolio Selection'!A236</f>
        <v>40567</v>
      </c>
      <c r="B513" s="2">
        <f t="shared" ref="B513:Y513" si="239">IF($B236&lt;&gt;0,B236/$B236)</f>
        <v>1</v>
      </c>
      <c r="C513" s="2">
        <f t="shared" si="239"/>
        <v>1.0488364515190095E-3</v>
      </c>
      <c r="D513" s="2">
        <f t="shared" si="239"/>
        <v>0</v>
      </c>
      <c r="E513" s="2">
        <f t="shared" si="239"/>
        <v>4.3394924239858285E-6</v>
      </c>
      <c r="F513" s="2">
        <f t="shared" si="239"/>
        <v>1.3943732526184723E-5</v>
      </c>
      <c r="G513" s="2">
        <f t="shared" si="239"/>
        <v>6.2936639727701458E-4</v>
      </c>
      <c r="H513" s="2">
        <f t="shared" si="239"/>
        <v>9.594051728681712E-5</v>
      </c>
      <c r="I513" s="2">
        <f t="shared" si="239"/>
        <v>1.8577782148967364E-5</v>
      </c>
      <c r="J513" s="2">
        <f t="shared" si="239"/>
        <v>1.0690094310830341E-5</v>
      </c>
      <c r="K513" s="2">
        <f t="shared" si="239"/>
        <v>0</v>
      </c>
      <c r="L513" s="2">
        <f t="shared" si="239"/>
        <v>6.4262222591720565E-7</v>
      </c>
      <c r="M513" s="2">
        <f t="shared" si="239"/>
        <v>1.3961845190215273E-6</v>
      </c>
      <c r="N513" s="2">
        <f t="shared" si="239"/>
        <v>1.9357909682649824E-6</v>
      </c>
      <c r="O513" s="2">
        <f t="shared" si="239"/>
        <v>1.0981040297236061E-3</v>
      </c>
      <c r="P513" s="2">
        <f t="shared" si="239"/>
        <v>7.0177894133531512E-3</v>
      </c>
      <c r="Q513" s="2">
        <f t="shared" si="239"/>
        <v>3.1130386608172425E-5</v>
      </c>
      <c r="R513" s="2">
        <f t="shared" si="239"/>
        <v>0</v>
      </c>
      <c r="S513" s="2">
        <f t="shared" si="239"/>
        <v>0</v>
      </c>
      <c r="T513" s="2">
        <f t="shared" si="239"/>
        <v>3.688002539636999E-5</v>
      </c>
      <c r="U513" s="2">
        <f t="shared" si="239"/>
        <v>0</v>
      </c>
      <c r="V513" s="2">
        <f t="shared" si="239"/>
        <v>9.245005598926329E-9</v>
      </c>
      <c r="W513" s="2">
        <f t="shared" si="239"/>
        <v>5.660207509546732E-9</v>
      </c>
      <c r="X513" s="2">
        <f t="shared" si="239"/>
        <v>0</v>
      </c>
      <c r="Y513" s="2">
        <f t="shared" si="239"/>
        <v>1.3999579906945586E-6</v>
      </c>
    </row>
    <row r="514" spans="1:25" x14ac:dyDescent="0.2">
      <c r="A514" s="16">
        <f>'Portfolio Selection'!A237</f>
        <v>40564</v>
      </c>
      <c r="B514" s="2">
        <f t="shared" ref="B514:Y514" si="240">IF($B237&lt;&gt;0,B237/$B237)</f>
        <v>1</v>
      </c>
      <c r="C514" s="2">
        <f t="shared" si="240"/>
        <v>1.5698275461307567E-3</v>
      </c>
      <c r="D514" s="2">
        <f t="shared" si="240"/>
        <v>0</v>
      </c>
      <c r="E514" s="2">
        <f t="shared" si="240"/>
        <v>5.3462443432152355E-6</v>
      </c>
      <c r="F514" s="2">
        <f t="shared" si="240"/>
        <v>5.7896553026198626E-6</v>
      </c>
      <c r="G514" s="2">
        <f t="shared" si="240"/>
        <v>1.5098274096160441E-4</v>
      </c>
      <c r="H514" s="2">
        <f t="shared" si="240"/>
        <v>9.1235296322379181E-5</v>
      </c>
      <c r="I514" s="2">
        <f t="shared" si="240"/>
        <v>5.0126386961986044E-4</v>
      </c>
      <c r="J514" s="2">
        <f t="shared" si="240"/>
        <v>1.0390480434552517E-5</v>
      </c>
      <c r="K514" s="2">
        <f t="shared" si="240"/>
        <v>0</v>
      </c>
      <c r="L514" s="2">
        <f t="shared" si="240"/>
        <v>0</v>
      </c>
      <c r="M514" s="2">
        <f t="shared" si="240"/>
        <v>0</v>
      </c>
      <c r="N514" s="2">
        <f t="shared" si="240"/>
        <v>1.3105936132796206E-6</v>
      </c>
      <c r="O514" s="2">
        <f t="shared" si="240"/>
        <v>4.3027141830738762E-4</v>
      </c>
      <c r="P514" s="2">
        <f t="shared" si="240"/>
        <v>2.5995840351315551E-3</v>
      </c>
      <c r="Q514" s="2">
        <f t="shared" si="240"/>
        <v>2.4396331329447482E-5</v>
      </c>
      <c r="R514" s="2">
        <f t="shared" si="240"/>
        <v>0</v>
      </c>
      <c r="S514" s="2">
        <f t="shared" si="240"/>
        <v>2.3130689811461835E-7</v>
      </c>
      <c r="T514" s="2">
        <f t="shared" si="240"/>
        <v>5.8136588486506244E-5</v>
      </c>
      <c r="U514" s="2">
        <f t="shared" si="240"/>
        <v>8.5932694790128964E-8</v>
      </c>
      <c r="V514" s="2">
        <f t="shared" si="240"/>
        <v>0</v>
      </c>
      <c r="W514" s="2">
        <f t="shared" si="240"/>
        <v>0</v>
      </c>
      <c r="X514" s="2">
        <f t="shared" si="240"/>
        <v>0</v>
      </c>
      <c r="Y514" s="2">
        <f t="shared" si="240"/>
        <v>1.2503665341478897E-6</v>
      </c>
    </row>
    <row r="515" spans="1:25" x14ac:dyDescent="0.2">
      <c r="A515" s="16">
        <f>'Portfolio Selection'!A238</f>
        <v>40563</v>
      </c>
      <c r="B515" s="2">
        <f t="shared" ref="B515:Y515" si="241">IF($B238&lt;&gt;0,B238/$B238)</f>
        <v>1</v>
      </c>
      <c r="C515" s="2">
        <f t="shared" si="241"/>
        <v>9.9095491557399753E-4</v>
      </c>
      <c r="D515" s="2">
        <f t="shared" si="241"/>
        <v>0</v>
      </c>
      <c r="E515" s="2">
        <f t="shared" si="241"/>
        <v>5.6238458989529109E-6</v>
      </c>
      <c r="F515" s="2">
        <f t="shared" si="241"/>
        <v>1.5401896865192871E-5</v>
      </c>
      <c r="G515" s="2">
        <f t="shared" si="241"/>
        <v>1.9207573320525846E-4</v>
      </c>
      <c r="H515" s="2">
        <f t="shared" si="241"/>
        <v>9.104306862834132E-5</v>
      </c>
      <c r="I515" s="2">
        <f t="shared" si="241"/>
        <v>2.8443022835074553E-3</v>
      </c>
      <c r="J515" s="2">
        <f t="shared" si="241"/>
        <v>6.1299793320806212E-6</v>
      </c>
      <c r="K515" s="2">
        <f t="shared" si="241"/>
        <v>4.5712000984941246E-7</v>
      </c>
      <c r="L515" s="2">
        <f t="shared" si="241"/>
        <v>0</v>
      </c>
      <c r="M515" s="2">
        <f t="shared" si="241"/>
        <v>4.3883520945543597E-7</v>
      </c>
      <c r="N515" s="2">
        <f t="shared" si="241"/>
        <v>0</v>
      </c>
      <c r="O515" s="2">
        <f t="shared" si="241"/>
        <v>3.6196743233252496E-4</v>
      </c>
      <c r="P515" s="2">
        <f t="shared" si="241"/>
        <v>3.846868047331628E-3</v>
      </c>
      <c r="Q515" s="2">
        <f t="shared" si="241"/>
        <v>2.7795436154454552E-6</v>
      </c>
      <c r="R515" s="2">
        <f t="shared" si="241"/>
        <v>0</v>
      </c>
      <c r="S515" s="2">
        <f t="shared" si="241"/>
        <v>1.269777805137257E-6</v>
      </c>
      <c r="T515" s="2">
        <f t="shared" si="241"/>
        <v>4.7711139161349346E-5</v>
      </c>
      <c r="U515" s="2">
        <f t="shared" si="241"/>
        <v>5.4549654508696558E-7</v>
      </c>
      <c r="V515" s="2">
        <f t="shared" si="241"/>
        <v>0</v>
      </c>
      <c r="W515" s="2">
        <f t="shared" si="241"/>
        <v>5.0791112205490278E-9</v>
      </c>
      <c r="X515" s="2">
        <f t="shared" si="241"/>
        <v>0</v>
      </c>
      <c r="Y515" s="2">
        <f t="shared" si="241"/>
        <v>1.6507111466784339E-7</v>
      </c>
    </row>
    <row r="516" spans="1:25" x14ac:dyDescent="0.2">
      <c r="A516" s="16">
        <f>'Portfolio Selection'!A239</f>
        <v>40562</v>
      </c>
      <c r="B516" s="2">
        <f t="shared" ref="B516:Y516" si="242">IF($B239&lt;&gt;0,B239/$B239)</f>
        <v>1</v>
      </c>
      <c r="C516" s="2">
        <f t="shared" si="242"/>
        <v>2.2638296178570314E-3</v>
      </c>
      <c r="D516" s="2">
        <f t="shared" si="242"/>
        <v>1.3365066374929139E-7</v>
      </c>
      <c r="E516" s="2">
        <f t="shared" si="242"/>
        <v>0</v>
      </c>
      <c r="F516" s="2">
        <f t="shared" si="242"/>
        <v>7.6663843235644661E-5</v>
      </c>
      <c r="G516" s="2">
        <f t="shared" si="242"/>
        <v>4.6616136509718747E-5</v>
      </c>
      <c r="H516" s="2">
        <f t="shared" si="242"/>
        <v>6.5610325840561229E-5</v>
      </c>
      <c r="I516" s="2">
        <f t="shared" si="242"/>
        <v>1.2425866710581844E-2</v>
      </c>
      <c r="J516" s="2">
        <f t="shared" si="242"/>
        <v>5.0145729038734128E-5</v>
      </c>
      <c r="K516" s="2">
        <f t="shared" si="242"/>
        <v>0</v>
      </c>
      <c r="L516" s="2">
        <f t="shared" si="242"/>
        <v>0</v>
      </c>
      <c r="M516" s="2">
        <f t="shared" si="242"/>
        <v>0</v>
      </c>
      <c r="N516" s="2">
        <f t="shared" si="242"/>
        <v>0</v>
      </c>
      <c r="O516" s="2">
        <f t="shared" si="242"/>
        <v>4.090439314348767E-4</v>
      </c>
      <c r="P516" s="2">
        <f t="shared" si="242"/>
        <v>2.5104697677460074E-3</v>
      </c>
      <c r="Q516" s="2">
        <f t="shared" si="242"/>
        <v>6.0263084284555486E-6</v>
      </c>
      <c r="R516" s="2">
        <f t="shared" si="242"/>
        <v>0</v>
      </c>
      <c r="S516" s="2">
        <f t="shared" si="242"/>
        <v>0</v>
      </c>
      <c r="T516" s="2">
        <f t="shared" si="242"/>
        <v>7.2187153503060447E-5</v>
      </c>
      <c r="U516" s="2">
        <f t="shared" si="242"/>
        <v>0</v>
      </c>
      <c r="V516" s="2">
        <f t="shared" si="242"/>
        <v>0</v>
      </c>
      <c r="W516" s="2">
        <f t="shared" si="242"/>
        <v>1.9136345036830357E-7</v>
      </c>
      <c r="X516" s="2">
        <f t="shared" si="242"/>
        <v>0</v>
      </c>
      <c r="Y516" s="2">
        <f t="shared" si="242"/>
        <v>9.2644210098940613E-7</v>
      </c>
    </row>
    <row r="517" spans="1:25" x14ac:dyDescent="0.2">
      <c r="A517" s="16">
        <f>'Portfolio Selection'!A240</f>
        <v>40561</v>
      </c>
      <c r="B517" s="2">
        <f t="shared" ref="B517:Y517" si="243">IF($B240&lt;&gt;0,B240/$B240)</f>
        <v>1</v>
      </c>
      <c r="C517" s="2">
        <f t="shared" si="243"/>
        <v>1.0961404063093685E-3</v>
      </c>
      <c r="D517" s="2">
        <f t="shared" si="243"/>
        <v>7.2128428901919869E-7</v>
      </c>
      <c r="E517" s="2">
        <f t="shared" si="243"/>
        <v>1.9333412129504988E-5</v>
      </c>
      <c r="F517" s="2">
        <f t="shared" si="243"/>
        <v>5.7924676748926412E-5</v>
      </c>
      <c r="G517" s="2">
        <f t="shared" si="243"/>
        <v>1.5296483249960997E-4</v>
      </c>
      <c r="H517" s="2">
        <f t="shared" si="243"/>
        <v>3.0023093508010671E-5</v>
      </c>
      <c r="I517" s="2">
        <f t="shared" si="243"/>
        <v>4.3233254651535366E-3</v>
      </c>
      <c r="J517" s="2">
        <f t="shared" si="243"/>
        <v>1.6752440850125521E-4</v>
      </c>
      <c r="K517" s="2">
        <f t="shared" si="243"/>
        <v>4.3802689616550526E-8</v>
      </c>
      <c r="L517" s="2">
        <f t="shared" si="243"/>
        <v>0</v>
      </c>
      <c r="M517" s="2">
        <f t="shared" si="243"/>
        <v>6.1323765463170734E-7</v>
      </c>
      <c r="N517" s="2">
        <f t="shared" si="243"/>
        <v>0</v>
      </c>
      <c r="O517" s="2">
        <f t="shared" si="243"/>
        <v>1.6942989850405785E-3</v>
      </c>
      <c r="P517" s="2">
        <f t="shared" si="243"/>
        <v>3.2389296549976058E-3</v>
      </c>
      <c r="Q517" s="2">
        <f t="shared" si="243"/>
        <v>2.7880411940934408E-6</v>
      </c>
      <c r="R517" s="2">
        <f t="shared" si="243"/>
        <v>0</v>
      </c>
      <c r="S517" s="2">
        <f t="shared" si="243"/>
        <v>2.4992719627963316E-5</v>
      </c>
      <c r="T517" s="2">
        <f t="shared" si="243"/>
        <v>8.558534519695113E-5</v>
      </c>
      <c r="U517" s="2">
        <f t="shared" si="243"/>
        <v>5.5804626571485367E-7</v>
      </c>
      <c r="V517" s="2">
        <f t="shared" si="243"/>
        <v>4.0152465481837979E-7</v>
      </c>
      <c r="W517" s="2">
        <f t="shared" si="243"/>
        <v>9.4905827502526143E-8</v>
      </c>
      <c r="X517" s="2">
        <f t="shared" si="243"/>
        <v>0</v>
      </c>
      <c r="Y517" s="2">
        <f t="shared" si="243"/>
        <v>1.0220627577195122E-7</v>
      </c>
    </row>
    <row r="518" spans="1:25" x14ac:dyDescent="0.2">
      <c r="A518" s="16">
        <f>'Portfolio Selection'!A241</f>
        <v>40560</v>
      </c>
      <c r="B518" s="2" t="b">
        <f t="shared" ref="B518:Y518" si="244">IF($B241&lt;&gt;0,B241/$B241)</f>
        <v>0</v>
      </c>
      <c r="C518" s="2" t="b">
        <f t="shared" si="244"/>
        <v>0</v>
      </c>
      <c r="D518" s="2" t="b">
        <f t="shared" si="244"/>
        <v>0</v>
      </c>
      <c r="E518" s="2" t="b">
        <f t="shared" si="244"/>
        <v>0</v>
      </c>
      <c r="F518" s="2" t="b">
        <f t="shared" si="244"/>
        <v>0</v>
      </c>
      <c r="G518" s="2" t="b">
        <f t="shared" si="244"/>
        <v>0</v>
      </c>
      <c r="H518" s="2" t="b">
        <f t="shared" si="244"/>
        <v>0</v>
      </c>
      <c r="I518" s="2" t="b">
        <f t="shared" si="244"/>
        <v>0</v>
      </c>
      <c r="J518" s="2" t="b">
        <f t="shared" si="244"/>
        <v>0</v>
      </c>
      <c r="K518" s="2" t="b">
        <f t="shared" si="244"/>
        <v>0</v>
      </c>
      <c r="L518" s="2" t="b">
        <f t="shared" si="244"/>
        <v>0</v>
      </c>
      <c r="M518" s="2" t="b">
        <f t="shared" si="244"/>
        <v>0</v>
      </c>
      <c r="N518" s="2" t="b">
        <f t="shared" si="244"/>
        <v>0</v>
      </c>
      <c r="O518" s="2" t="b">
        <f t="shared" si="244"/>
        <v>0</v>
      </c>
      <c r="P518" s="2" t="b">
        <f t="shared" si="244"/>
        <v>0</v>
      </c>
      <c r="Q518" s="2" t="b">
        <f t="shared" si="244"/>
        <v>0</v>
      </c>
      <c r="R518" s="2" t="b">
        <f t="shared" si="244"/>
        <v>0</v>
      </c>
      <c r="S518" s="2" t="b">
        <f t="shared" si="244"/>
        <v>0</v>
      </c>
      <c r="T518" s="2" t="b">
        <f t="shared" si="244"/>
        <v>0</v>
      </c>
      <c r="U518" s="2" t="b">
        <f t="shared" si="244"/>
        <v>0</v>
      </c>
      <c r="V518" s="2" t="b">
        <f t="shared" si="244"/>
        <v>0</v>
      </c>
      <c r="W518" s="2" t="b">
        <f t="shared" si="244"/>
        <v>0</v>
      </c>
      <c r="X518" s="2" t="b">
        <f t="shared" si="244"/>
        <v>0</v>
      </c>
      <c r="Y518" s="2" t="b">
        <f t="shared" si="244"/>
        <v>0</v>
      </c>
    </row>
    <row r="519" spans="1:25" x14ac:dyDescent="0.2">
      <c r="A519" s="16">
        <f>'Portfolio Selection'!A242</f>
        <v>40557</v>
      </c>
      <c r="B519" s="2">
        <f t="shared" ref="B519:Y519" si="245">IF($B242&lt;&gt;0,B242/$B242)</f>
        <v>1</v>
      </c>
      <c r="C519" s="2">
        <f t="shared" si="245"/>
        <v>1.6670682573393029E-3</v>
      </c>
      <c r="D519" s="2">
        <f t="shared" si="245"/>
        <v>1.5368497922498273E-6</v>
      </c>
      <c r="E519" s="2">
        <f t="shared" si="245"/>
        <v>4.3232766848135524E-5</v>
      </c>
      <c r="F519" s="2">
        <f t="shared" si="245"/>
        <v>2.7578178425849209E-5</v>
      </c>
      <c r="G519" s="2">
        <f t="shared" si="245"/>
        <v>1.1474948083440729E-4</v>
      </c>
      <c r="H519" s="2">
        <f t="shared" si="245"/>
        <v>2.5606281923177893E-5</v>
      </c>
      <c r="I519" s="2">
        <f t="shared" si="245"/>
        <v>1.6537863285578209E-4</v>
      </c>
      <c r="J519" s="2">
        <f t="shared" si="245"/>
        <v>4.9889690832873047E-5</v>
      </c>
      <c r="K519" s="2">
        <f t="shared" si="245"/>
        <v>2.3942937571104423E-6</v>
      </c>
      <c r="L519" s="2">
        <f t="shared" si="245"/>
        <v>3.8421244806245679E-8</v>
      </c>
      <c r="M519" s="2">
        <f t="shared" si="245"/>
        <v>1.3299661663700429E-5</v>
      </c>
      <c r="N519" s="2">
        <f t="shared" si="245"/>
        <v>0</v>
      </c>
      <c r="O519" s="2">
        <f t="shared" si="245"/>
        <v>3.4401436845794077E-4</v>
      </c>
      <c r="P519" s="2">
        <f t="shared" si="245"/>
        <v>2.8219901878524601E-3</v>
      </c>
      <c r="Q519" s="2">
        <f t="shared" si="245"/>
        <v>3.8072498122619759E-6</v>
      </c>
      <c r="R519" s="2">
        <f t="shared" si="245"/>
        <v>0</v>
      </c>
      <c r="S519" s="2">
        <f t="shared" si="245"/>
        <v>4.6005007434924634E-6</v>
      </c>
      <c r="T519" s="2">
        <f t="shared" si="245"/>
        <v>5.1957935995596951E-5</v>
      </c>
      <c r="U519" s="2">
        <f t="shared" si="245"/>
        <v>1.0048633257018101E-8</v>
      </c>
      <c r="V519" s="2">
        <f t="shared" si="245"/>
        <v>0</v>
      </c>
      <c r="W519" s="2">
        <f t="shared" si="245"/>
        <v>2.3643842957689652E-8</v>
      </c>
      <c r="X519" s="2">
        <f t="shared" si="245"/>
        <v>0</v>
      </c>
      <c r="Y519" s="2">
        <f t="shared" si="245"/>
        <v>4.5821767652002542E-7</v>
      </c>
    </row>
    <row r="520" spans="1:25" x14ac:dyDescent="0.2">
      <c r="A520" s="16">
        <f>'Portfolio Selection'!A243</f>
        <v>40556</v>
      </c>
      <c r="B520" s="2">
        <f t="shared" ref="B520:Y520" si="246">IF($B243&lt;&gt;0,B243/$B243)</f>
        <v>1</v>
      </c>
      <c r="C520" s="2">
        <f t="shared" si="246"/>
        <v>3.1421013298771161E-3</v>
      </c>
      <c r="D520" s="2">
        <f t="shared" si="246"/>
        <v>0</v>
      </c>
      <c r="E520" s="2">
        <f t="shared" si="246"/>
        <v>8.9296623245383708E-5</v>
      </c>
      <c r="F520" s="2">
        <f t="shared" si="246"/>
        <v>6.9752971542589982E-5</v>
      </c>
      <c r="G520" s="2">
        <f t="shared" si="246"/>
        <v>7.3681375635471717E-5</v>
      </c>
      <c r="H520" s="2">
        <f t="shared" si="246"/>
        <v>2.5099900141110305E-5</v>
      </c>
      <c r="I520" s="2">
        <f t="shared" si="246"/>
        <v>5.3326848018384781E-4</v>
      </c>
      <c r="J520" s="2">
        <f t="shared" si="246"/>
        <v>2.4314853959705668E-5</v>
      </c>
      <c r="K520" s="2">
        <f t="shared" si="246"/>
        <v>0</v>
      </c>
      <c r="L520" s="2">
        <f t="shared" si="246"/>
        <v>0</v>
      </c>
      <c r="M520" s="2">
        <f t="shared" si="246"/>
        <v>1.4088945211950665E-6</v>
      </c>
      <c r="N520" s="2">
        <f t="shared" si="246"/>
        <v>3.6491637373295639E-8</v>
      </c>
      <c r="O520" s="2">
        <f t="shared" si="246"/>
        <v>3.791525547687437E-4</v>
      </c>
      <c r="P520" s="2">
        <f t="shared" si="246"/>
        <v>3.4254811063817669E-3</v>
      </c>
      <c r="Q520" s="2">
        <f t="shared" si="246"/>
        <v>1.0522284306943334E-5</v>
      </c>
      <c r="R520" s="2">
        <f t="shared" si="246"/>
        <v>0</v>
      </c>
      <c r="S520" s="2">
        <f t="shared" si="246"/>
        <v>1.4463381143259264E-6</v>
      </c>
      <c r="T520" s="2">
        <f t="shared" si="246"/>
        <v>6.7515240875142321E-5</v>
      </c>
      <c r="U520" s="2">
        <f t="shared" si="246"/>
        <v>0</v>
      </c>
      <c r="V520" s="2">
        <f t="shared" si="246"/>
        <v>0</v>
      </c>
      <c r="W520" s="2">
        <f t="shared" si="246"/>
        <v>3.0462584242055493E-7</v>
      </c>
      <c r="X520" s="2">
        <f t="shared" si="246"/>
        <v>0</v>
      </c>
      <c r="Y520" s="2">
        <f t="shared" si="246"/>
        <v>1.5865929292737235E-7</v>
      </c>
    </row>
    <row r="521" spans="1:25" x14ac:dyDescent="0.2">
      <c r="A521" s="16">
        <f>'Portfolio Selection'!A244</f>
        <v>40555</v>
      </c>
      <c r="B521" s="2">
        <f t="shared" ref="B521:Y521" si="247">IF($B244&lt;&gt;0,B244/$B244)</f>
        <v>1</v>
      </c>
      <c r="C521" s="2">
        <f t="shared" si="247"/>
        <v>5.9200764185168816E-3</v>
      </c>
      <c r="D521" s="2">
        <f t="shared" si="247"/>
        <v>0</v>
      </c>
      <c r="E521" s="2">
        <f t="shared" si="247"/>
        <v>1.8718213758869938E-5</v>
      </c>
      <c r="F521" s="2">
        <f t="shared" si="247"/>
        <v>6.5425573052998654E-5</v>
      </c>
      <c r="G521" s="2">
        <f t="shared" si="247"/>
        <v>2.4140229838813931E-3</v>
      </c>
      <c r="H521" s="2">
        <f t="shared" si="247"/>
        <v>4.7144524033479649E-5</v>
      </c>
      <c r="I521" s="2">
        <f t="shared" si="247"/>
        <v>4.7794793330493161E-3</v>
      </c>
      <c r="J521" s="2">
        <f t="shared" si="247"/>
        <v>2.5548232502316973E-5</v>
      </c>
      <c r="K521" s="2">
        <f t="shared" si="247"/>
        <v>0</v>
      </c>
      <c r="L521" s="2">
        <f t="shared" si="247"/>
        <v>0</v>
      </c>
      <c r="M521" s="2">
        <f t="shared" si="247"/>
        <v>0</v>
      </c>
      <c r="N521" s="2">
        <f t="shared" si="247"/>
        <v>3.3326301471942514E-7</v>
      </c>
      <c r="O521" s="2">
        <f t="shared" si="247"/>
        <v>3.6179852782706589E-4</v>
      </c>
      <c r="P521" s="2">
        <f t="shared" si="247"/>
        <v>9.3320005451518508E-3</v>
      </c>
      <c r="Q521" s="2">
        <f t="shared" si="247"/>
        <v>4.9024650479192635E-5</v>
      </c>
      <c r="R521" s="2">
        <f t="shared" si="247"/>
        <v>0</v>
      </c>
      <c r="S521" s="2">
        <f t="shared" si="247"/>
        <v>5.7746740832613004E-6</v>
      </c>
      <c r="T521" s="2">
        <f t="shared" si="247"/>
        <v>9.4147685176304194E-5</v>
      </c>
      <c r="U521" s="2">
        <f t="shared" si="247"/>
        <v>0</v>
      </c>
      <c r="V521" s="2">
        <f t="shared" si="247"/>
        <v>0</v>
      </c>
      <c r="W521" s="2">
        <f t="shared" si="247"/>
        <v>0</v>
      </c>
      <c r="X521" s="2">
        <f t="shared" si="247"/>
        <v>0</v>
      </c>
      <c r="Y521" s="2">
        <f t="shared" si="247"/>
        <v>4.8303699736851569E-7</v>
      </c>
    </row>
    <row r="522" spans="1:25" x14ac:dyDescent="0.2">
      <c r="A522" s="16">
        <f>'Portfolio Selection'!A245</f>
        <v>40554</v>
      </c>
      <c r="B522" s="2">
        <f t="shared" ref="B522:Y522" si="248">IF($B245&lt;&gt;0,B245/$B245)</f>
        <v>1</v>
      </c>
      <c r="C522" s="2">
        <f t="shared" si="248"/>
        <v>3.8474507827348957E-3</v>
      </c>
      <c r="D522" s="2">
        <f t="shared" si="248"/>
        <v>0</v>
      </c>
      <c r="E522" s="2">
        <f t="shared" si="248"/>
        <v>4.2095084431277043E-5</v>
      </c>
      <c r="F522" s="2">
        <f t="shared" si="248"/>
        <v>5.0333803956891281E-5</v>
      </c>
      <c r="G522" s="2">
        <f t="shared" si="248"/>
        <v>8.8288770705550546E-4</v>
      </c>
      <c r="H522" s="2">
        <f t="shared" si="248"/>
        <v>5.1024153061451558E-4</v>
      </c>
      <c r="I522" s="2">
        <f t="shared" si="248"/>
        <v>1.305791772775222E-4</v>
      </c>
      <c r="J522" s="2">
        <f t="shared" si="248"/>
        <v>1.7524903454321876E-5</v>
      </c>
      <c r="K522" s="2">
        <f t="shared" si="248"/>
        <v>0</v>
      </c>
      <c r="L522" s="2">
        <f t="shared" si="248"/>
        <v>0</v>
      </c>
      <c r="M522" s="2">
        <f t="shared" si="248"/>
        <v>9.3628103069801375E-7</v>
      </c>
      <c r="N522" s="2">
        <f t="shared" si="248"/>
        <v>0</v>
      </c>
      <c r="O522" s="2">
        <f t="shared" si="248"/>
        <v>2.524708685725711E-4</v>
      </c>
      <c r="P522" s="2">
        <f t="shared" si="248"/>
        <v>2.2167477459152804E-2</v>
      </c>
      <c r="Q522" s="2">
        <f t="shared" si="248"/>
        <v>1.1165783913391854E-5</v>
      </c>
      <c r="R522" s="2">
        <f t="shared" si="248"/>
        <v>0</v>
      </c>
      <c r="S522" s="2">
        <f t="shared" si="248"/>
        <v>7.9987184337081158E-6</v>
      </c>
      <c r="T522" s="2">
        <f t="shared" si="248"/>
        <v>6.9577384093746149E-5</v>
      </c>
      <c r="U522" s="2">
        <f t="shared" si="248"/>
        <v>7.5859323711875387E-7</v>
      </c>
      <c r="V522" s="2">
        <f t="shared" si="248"/>
        <v>0</v>
      </c>
      <c r="W522" s="2">
        <f t="shared" si="248"/>
        <v>3.9538894877449907E-7</v>
      </c>
      <c r="X522" s="2">
        <f t="shared" si="248"/>
        <v>0</v>
      </c>
      <c r="Y522" s="2">
        <f t="shared" si="248"/>
        <v>4.1397222936690051E-6</v>
      </c>
    </row>
    <row r="523" spans="1:25" x14ac:dyDescent="0.2">
      <c r="A523" s="16">
        <f>'Portfolio Selection'!A246</f>
        <v>40553</v>
      </c>
      <c r="B523" s="2">
        <f t="shared" ref="B523:Y523" si="249">IF($B246&lt;&gt;0,B246/$B246)</f>
        <v>1</v>
      </c>
      <c r="C523" s="2">
        <f t="shared" si="249"/>
        <v>2.8629846021242466E-3</v>
      </c>
      <c r="D523" s="2">
        <f t="shared" si="249"/>
        <v>0</v>
      </c>
      <c r="E523" s="2">
        <f t="shared" si="249"/>
        <v>5.515002091766911E-6</v>
      </c>
      <c r="F523" s="2">
        <f t="shared" si="249"/>
        <v>4.50782704126316E-6</v>
      </c>
      <c r="G523" s="2">
        <f t="shared" si="249"/>
        <v>1.0228626719088185E-3</v>
      </c>
      <c r="H523" s="2">
        <f t="shared" si="249"/>
        <v>1.6028053632954041E-5</v>
      </c>
      <c r="I523" s="2">
        <f t="shared" si="249"/>
        <v>1.4167024120505948E-5</v>
      </c>
      <c r="J523" s="2">
        <f t="shared" si="249"/>
        <v>8.5340559574757271E-6</v>
      </c>
      <c r="K523" s="2">
        <f t="shared" si="249"/>
        <v>3.9187532010085869E-8</v>
      </c>
      <c r="L523" s="2">
        <f t="shared" si="249"/>
        <v>0</v>
      </c>
      <c r="M523" s="2">
        <f t="shared" si="249"/>
        <v>0</v>
      </c>
      <c r="N523" s="2">
        <f t="shared" si="249"/>
        <v>0</v>
      </c>
      <c r="O523" s="2">
        <f t="shared" si="249"/>
        <v>8.3911248561673838E-5</v>
      </c>
      <c r="P523" s="2">
        <f t="shared" si="249"/>
        <v>7.2623221966603849E-3</v>
      </c>
      <c r="Q523" s="2">
        <f t="shared" si="249"/>
        <v>2.1556925185857082E-6</v>
      </c>
      <c r="R523" s="2">
        <f t="shared" si="249"/>
        <v>0</v>
      </c>
      <c r="S523" s="2">
        <f t="shared" si="249"/>
        <v>5.8945209828555811E-7</v>
      </c>
      <c r="T523" s="2">
        <f t="shared" si="249"/>
        <v>2.7170022193659537E-5</v>
      </c>
      <c r="U523" s="2">
        <f t="shared" si="249"/>
        <v>2.49650300450354E-8</v>
      </c>
      <c r="V523" s="2">
        <f t="shared" si="249"/>
        <v>0</v>
      </c>
      <c r="W523" s="2">
        <f t="shared" si="249"/>
        <v>0</v>
      </c>
      <c r="X523" s="2">
        <f t="shared" si="249"/>
        <v>0</v>
      </c>
      <c r="Y523" s="2">
        <f t="shared" si="249"/>
        <v>7.4390746093792355E-7</v>
      </c>
    </row>
    <row r="524" spans="1:25" x14ac:dyDescent="0.2">
      <c r="A524" s="16">
        <f>'Portfolio Selection'!A247</f>
        <v>40550</v>
      </c>
      <c r="B524" s="2">
        <f t="shared" ref="B524:Y524" si="250">IF($B247&lt;&gt;0,B247/$B247)</f>
        <v>1</v>
      </c>
      <c r="C524" s="2">
        <f t="shared" si="250"/>
        <v>1.2067541730880131E-3</v>
      </c>
      <c r="D524" s="2">
        <f t="shared" si="250"/>
        <v>0</v>
      </c>
      <c r="E524" s="2">
        <f t="shared" si="250"/>
        <v>6.7989157170331838E-6</v>
      </c>
      <c r="F524" s="2">
        <f t="shared" si="250"/>
        <v>1.7828475417330147E-5</v>
      </c>
      <c r="G524" s="2">
        <f t="shared" si="250"/>
        <v>1.7303213816506765E-4</v>
      </c>
      <c r="H524" s="2">
        <f t="shared" si="250"/>
        <v>1.0583414210545023E-4</v>
      </c>
      <c r="I524" s="2">
        <f t="shared" si="250"/>
        <v>3.4660221251873574E-4</v>
      </c>
      <c r="J524" s="2">
        <f t="shared" si="250"/>
        <v>5.3748790844326068E-6</v>
      </c>
      <c r="K524" s="2">
        <f t="shared" si="250"/>
        <v>4.4294348862932045E-9</v>
      </c>
      <c r="L524" s="2">
        <f t="shared" si="250"/>
        <v>0</v>
      </c>
      <c r="M524" s="2">
        <f t="shared" si="250"/>
        <v>0</v>
      </c>
      <c r="N524" s="2">
        <f t="shared" si="250"/>
        <v>0</v>
      </c>
      <c r="O524" s="2">
        <f t="shared" si="250"/>
        <v>1.333126484060812E-4</v>
      </c>
      <c r="P524" s="2">
        <f t="shared" si="250"/>
        <v>5.6598451768417194E-3</v>
      </c>
      <c r="Q524" s="2">
        <f t="shared" si="250"/>
        <v>1.010765021040883E-5</v>
      </c>
      <c r="R524" s="2">
        <f t="shared" si="250"/>
        <v>0</v>
      </c>
      <c r="S524" s="2">
        <f t="shared" si="250"/>
        <v>1.5082759454682132E-6</v>
      </c>
      <c r="T524" s="2">
        <f t="shared" si="250"/>
        <v>1.7085877990308823E-5</v>
      </c>
      <c r="U524" s="2">
        <f t="shared" si="250"/>
        <v>1.9852406960253881E-8</v>
      </c>
      <c r="V524" s="2">
        <f t="shared" si="250"/>
        <v>1.4186199140348085E-6</v>
      </c>
      <c r="W524" s="2">
        <f t="shared" si="250"/>
        <v>0</v>
      </c>
      <c r="X524" s="2">
        <f t="shared" si="250"/>
        <v>0</v>
      </c>
      <c r="Y524" s="2">
        <f t="shared" si="250"/>
        <v>4.1778109647405245E-7</v>
      </c>
    </row>
    <row r="525" spans="1:25" x14ac:dyDescent="0.2">
      <c r="A525" s="16">
        <f>'Portfolio Selection'!A248</f>
        <v>40549</v>
      </c>
      <c r="B525" s="2">
        <f t="shared" ref="B525:Y525" si="251">IF($B248&lt;&gt;0,B248/$B248)</f>
        <v>1</v>
      </c>
      <c r="C525" s="2">
        <f t="shared" si="251"/>
        <v>1.1730938201526436E-3</v>
      </c>
      <c r="D525" s="2">
        <f t="shared" si="251"/>
        <v>0</v>
      </c>
      <c r="E525" s="2">
        <f t="shared" si="251"/>
        <v>2.514708397061338E-6</v>
      </c>
      <c r="F525" s="2">
        <f t="shared" si="251"/>
        <v>1.0370304487951546E-5</v>
      </c>
      <c r="G525" s="2">
        <f t="shared" si="251"/>
        <v>5.1739463504169379E-5</v>
      </c>
      <c r="H525" s="2">
        <f t="shared" si="251"/>
        <v>1.5617662676486205E-5</v>
      </c>
      <c r="I525" s="2">
        <f t="shared" si="251"/>
        <v>1.4752955929426515E-3</v>
      </c>
      <c r="J525" s="2">
        <f t="shared" si="251"/>
        <v>3.1662678721502247E-6</v>
      </c>
      <c r="K525" s="2">
        <f t="shared" si="251"/>
        <v>6.0588295882413523E-9</v>
      </c>
      <c r="L525" s="2">
        <f t="shared" si="251"/>
        <v>0</v>
      </c>
      <c r="M525" s="2">
        <f t="shared" si="251"/>
        <v>0</v>
      </c>
      <c r="N525" s="2">
        <f t="shared" si="251"/>
        <v>0</v>
      </c>
      <c r="O525" s="2">
        <f t="shared" si="251"/>
        <v>4.0300275594393236E-4</v>
      </c>
      <c r="P525" s="2">
        <f t="shared" si="251"/>
        <v>2.6434952905541138E-3</v>
      </c>
      <c r="Q525" s="2">
        <f t="shared" si="251"/>
        <v>7.2413307707425345E-6</v>
      </c>
      <c r="R525" s="2">
        <f t="shared" si="251"/>
        <v>0</v>
      </c>
      <c r="S525" s="2">
        <f t="shared" si="251"/>
        <v>2.5420613655907772E-6</v>
      </c>
      <c r="T525" s="2">
        <f t="shared" si="251"/>
        <v>4.2410630645924759E-5</v>
      </c>
      <c r="U525" s="2">
        <f t="shared" si="251"/>
        <v>0</v>
      </c>
      <c r="V525" s="2">
        <f t="shared" si="251"/>
        <v>1.8741195211783445E-7</v>
      </c>
      <c r="W525" s="2">
        <f t="shared" si="251"/>
        <v>0</v>
      </c>
      <c r="X525" s="2">
        <f t="shared" si="251"/>
        <v>0</v>
      </c>
      <c r="Y525" s="2">
        <f t="shared" si="251"/>
        <v>6.4264770147123082E-7</v>
      </c>
    </row>
    <row r="526" spans="1:25" x14ac:dyDescent="0.2">
      <c r="A526" s="16">
        <f>'Portfolio Selection'!A249</f>
        <v>40548</v>
      </c>
      <c r="B526" s="2">
        <f t="shared" ref="B526:Y526" si="252">IF($B249&lt;&gt;0,B249/$B249)</f>
        <v>1</v>
      </c>
      <c r="C526" s="2">
        <f t="shared" si="252"/>
        <v>4.2062053007087328E-4</v>
      </c>
      <c r="D526" s="2">
        <f t="shared" si="252"/>
        <v>1.1468143768365414E-6</v>
      </c>
      <c r="E526" s="2">
        <f t="shared" si="252"/>
        <v>5.8237227891886904E-6</v>
      </c>
      <c r="F526" s="2">
        <f t="shared" si="252"/>
        <v>1.2519210978655565E-5</v>
      </c>
      <c r="G526" s="2">
        <f t="shared" si="252"/>
        <v>1.0415426981423152E-4</v>
      </c>
      <c r="H526" s="2">
        <f t="shared" si="252"/>
        <v>6.3472840744236344E-7</v>
      </c>
      <c r="I526" s="2">
        <f t="shared" si="252"/>
        <v>2.2744820098909548E-4</v>
      </c>
      <c r="J526" s="2">
        <f t="shared" si="252"/>
        <v>1.330258058659785E-6</v>
      </c>
      <c r="K526" s="2">
        <f t="shared" si="252"/>
        <v>0</v>
      </c>
      <c r="L526" s="2">
        <f t="shared" si="252"/>
        <v>0</v>
      </c>
      <c r="M526" s="2">
        <f t="shared" si="252"/>
        <v>0</v>
      </c>
      <c r="N526" s="2">
        <f t="shared" si="252"/>
        <v>0</v>
      </c>
      <c r="O526" s="2">
        <f t="shared" si="252"/>
        <v>4.1758674344547083E-5</v>
      </c>
      <c r="P526" s="2">
        <f t="shared" si="252"/>
        <v>3.2185889666910918E-3</v>
      </c>
      <c r="Q526" s="2">
        <f t="shared" si="252"/>
        <v>3.4533528608304857E-6</v>
      </c>
      <c r="R526" s="2">
        <f t="shared" si="252"/>
        <v>0</v>
      </c>
      <c r="S526" s="2">
        <f t="shared" si="252"/>
        <v>6.7776084184523558E-8</v>
      </c>
      <c r="T526" s="2">
        <f t="shared" si="252"/>
        <v>1.3278016238626209E-5</v>
      </c>
      <c r="U526" s="2">
        <f t="shared" si="252"/>
        <v>6.7058876944475687E-9</v>
      </c>
      <c r="V526" s="2">
        <f t="shared" si="252"/>
        <v>6.9282219388624072E-7</v>
      </c>
      <c r="W526" s="2">
        <f t="shared" si="252"/>
        <v>0</v>
      </c>
      <c r="X526" s="2">
        <f t="shared" si="252"/>
        <v>0</v>
      </c>
      <c r="Y526" s="2">
        <f t="shared" si="252"/>
        <v>1.0758108600718024E-7</v>
      </c>
    </row>
    <row r="527" spans="1:25" x14ac:dyDescent="0.2">
      <c r="A527" s="16">
        <f>'Portfolio Selection'!A250</f>
        <v>40547</v>
      </c>
      <c r="B527" s="2">
        <f t="shared" ref="B527:Y527" si="253">IF($B250&lt;&gt;0,B250/$B250)</f>
        <v>1</v>
      </c>
      <c r="C527" s="2">
        <f t="shared" si="253"/>
        <v>1.1349552932665968E-3</v>
      </c>
      <c r="D527" s="2">
        <f t="shared" si="253"/>
        <v>0</v>
      </c>
      <c r="E527" s="2">
        <f t="shared" si="253"/>
        <v>1.1334432814374005E-5</v>
      </c>
      <c r="F527" s="2">
        <f t="shared" si="253"/>
        <v>3.9452573993133095E-5</v>
      </c>
      <c r="G527" s="2">
        <f t="shared" si="253"/>
        <v>5.1287742894582573E-5</v>
      </c>
      <c r="H527" s="2">
        <f t="shared" si="253"/>
        <v>6.0832396120614537E-6</v>
      </c>
      <c r="I527" s="2">
        <f t="shared" si="253"/>
        <v>7.399431455398386E-6</v>
      </c>
      <c r="J527" s="2">
        <f t="shared" si="253"/>
        <v>1.7838245492342073E-5</v>
      </c>
      <c r="K527" s="2">
        <f t="shared" si="253"/>
        <v>0</v>
      </c>
      <c r="L527" s="2">
        <f t="shared" si="253"/>
        <v>0</v>
      </c>
      <c r="M527" s="2">
        <f t="shared" si="253"/>
        <v>1.6452398041711658E-6</v>
      </c>
      <c r="N527" s="2">
        <f t="shared" si="253"/>
        <v>0</v>
      </c>
      <c r="O527" s="2">
        <f t="shared" si="253"/>
        <v>8.1575740450668706E-5</v>
      </c>
      <c r="P527" s="2">
        <f t="shared" si="253"/>
        <v>2.2408166132811278E-3</v>
      </c>
      <c r="Q527" s="2">
        <f t="shared" si="253"/>
        <v>5.2150205502391786E-6</v>
      </c>
      <c r="R527" s="2">
        <f t="shared" si="253"/>
        <v>0</v>
      </c>
      <c r="S527" s="2">
        <f t="shared" si="253"/>
        <v>2.2482849210858527E-6</v>
      </c>
      <c r="T527" s="2">
        <f t="shared" si="253"/>
        <v>3.0268893167221812E-5</v>
      </c>
      <c r="U527" s="2">
        <f t="shared" si="253"/>
        <v>5.5792356689960312E-7</v>
      </c>
      <c r="V527" s="2">
        <f t="shared" si="253"/>
        <v>3.3369837128147021E-7</v>
      </c>
      <c r="W527" s="2">
        <f t="shared" si="253"/>
        <v>0</v>
      </c>
      <c r="X527" s="2">
        <f t="shared" si="253"/>
        <v>0</v>
      </c>
      <c r="Y527" s="2">
        <f t="shared" si="253"/>
        <v>8.5215629276398044E-7</v>
      </c>
    </row>
    <row r="528" spans="1:25" x14ac:dyDescent="0.2">
      <c r="A528" s="16">
        <f>'Portfolio Selection'!A251</f>
        <v>40546</v>
      </c>
      <c r="B528" s="2">
        <f t="shared" ref="B528:Y528" si="254">IF($B251&lt;&gt;0,B251/$B251)</f>
        <v>1</v>
      </c>
      <c r="C528" s="2">
        <f t="shared" si="254"/>
        <v>5.495482717498614E-4</v>
      </c>
      <c r="D528" s="2">
        <f t="shared" si="254"/>
        <v>1.1897407951387657E-6</v>
      </c>
      <c r="E528" s="2">
        <f t="shared" si="254"/>
        <v>1.4360871244851456E-5</v>
      </c>
      <c r="F528" s="2">
        <f t="shared" si="254"/>
        <v>2.121797731001006E-5</v>
      </c>
      <c r="G528" s="2">
        <f t="shared" si="254"/>
        <v>9.2372408464609171E-5</v>
      </c>
      <c r="H528" s="2">
        <f t="shared" si="254"/>
        <v>3.1790573893634375E-5</v>
      </c>
      <c r="I528" s="2">
        <f t="shared" si="254"/>
        <v>1.1372988871491198E-5</v>
      </c>
      <c r="J528" s="2">
        <f t="shared" si="254"/>
        <v>2.7538533604811964E-5</v>
      </c>
      <c r="K528" s="2">
        <f t="shared" si="254"/>
        <v>1.1664125442536919E-8</v>
      </c>
      <c r="L528" s="2">
        <f t="shared" si="254"/>
        <v>0</v>
      </c>
      <c r="M528" s="2">
        <f t="shared" si="254"/>
        <v>0</v>
      </c>
      <c r="N528" s="2">
        <f t="shared" si="254"/>
        <v>0</v>
      </c>
      <c r="O528" s="2">
        <f t="shared" si="254"/>
        <v>5.1687938921040407E-4</v>
      </c>
      <c r="P528" s="2">
        <f t="shared" si="254"/>
        <v>2.5520132513796329E-3</v>
      </c>
      <c r="Q528" s="2">
        <f t="shared" si="254"/>
        <v>6.1224994447876288E-7</v>
      </c>
      <c r="R528" s="2">
        <f t="shared" si="254"/>
        <v>0</v>
      </c>
      <c r="S528" s="2">
        <f t="shared" si="254"/>
        <v>1.0031147880581751E-8</v>
      </c>
      <c r="T528" s="2">
        <f t="shared" si="254"/>
        <v>3.0708842900093498E-5</v>
      </c>
      <c r="U528" s="2">
        <f t="shared" si="254"/>
        <v>9.0047048416385023E-9</v>
      </c>
      <c r="V528" s="2">
        <f t="shared" si="254"/>
        <v>0</v>
      </c>
      <c r="W528" s="2">
        <f t="shared" si="254"/>
        <v>0</v>
      </c>
      <c r="X528" s="2">
        <f t="shared" si="254"/>
        <v>0</v>
      </c>
      <c r="Y528" s="2">
        <f t="shared" si="254"/>
        <v>5.7154214668430907E-7</v>
      </c>
    </row>
    <row r="529" spans="1:25" x14ac:dyDescent="0.2">
      <c r="A529" s="16">
        <f>'Portfolio Selection'!A252</f>
        <v>40543</v>
      </c>
      <c r="B529" s="2">
        <f t="shared" ref="B529:Y529" si="255">IF($B252&lt;&gt;0,B252/$B252)</f>
        <v>1</v>
      </c>
      <c r="C529" s="2">
        <f t="shared" si="255"/>
        <v>1.081036631892663E-3</v>
      </c>
      <c r="D529" s="2">
        <f t="shared" si="255"/>
        <v>1.4797026811902731E-6</v>
      </c>
      <c r="E529" s="2">
        <f t="shared" si="255"/>
        <v>7.13529706362425E-5</v>
      </c>
      <c r="F529" s="2">
        <f t="shared" si="255"/>
        <v>1.1268505033679772E-5</v>
      </c>
      <c r="G529" s="2">
        <f t="shared" si="255"/>
        <v>1.9219693714571437E-5</v>
      </c>
      <c r="H529" s="2">
        <f t="shared" si="255"/>
        <v>0</v>
      </c>
      <c r="I529" s="2">
        <f t="shared" si="255"/>
        <v>2.5790775087045248E-5</v>
      </c>
      <c r="J529" s="2">
        <f t="shared" si="255"/>
        <v>8.0844883925134202E-6</v>
      </c>
      <c r="K529" s="2">
        <f t="shared" si="255"/>
        <v>7.9043946644779537E-9</v>
      </c>
      <c r="L529" s="2">
        <f t="shared" si="255"/>
        <v>9.3477371302116287E-7</v>
      </c>
      <c r="M529" s="2">
        <f t="shared" si="255"/>
        <v>0</v>
      </c>
      <c r="N529" s="2">
        <f t="shared" si="255"/>
        <v>0</v>
      </c>
      <c r="O529" s="2">
        <f t="shared" si="255"/>
        <v>1.193475065115929E-4</v>
      </c>
      <c r="P529" s="2">
        <f t="shared" si="255"/>
        <v>4.330596513616866E-3</v>
      </c>
      <c r="Q529" s="2">
        <f t="shared" si="255"/>
        <v>3.2155077495096318E-6</v>
      </c>
      <c r="R529" s="2">
        <f t="shared" si="255"/>
        <v>0</v>
      </c>
      <c r="S529" s="2">
        <f t="shared" si="255"/>
        <v>1.2488943569875168E-8</v>
      </c>
      <c r="T529" s="2">
        <f t="shared" si="255"/>
        <v>1.2922104397488559E-5</v>
      </c>
      <c r="U529" s="2">
        <f t="shared" si="255"/>
        <v>6.1338102596348927E-9</v>
      </c>
      <c r="V529" s="2">
        <f t="shared" si="255"/>
        <v>1.9444810874615767E-8</v>
      </c>
      <c r="W529" s="2">
        <f t="shared" si="255"/>
        <v>0</v>
      </c>
      <c r="X529" s="2">
        <f t="shared" si="255"/>
        <v>0</v>
      </c>
      <c r="Y529" s="2">
        <f t="shared" si="255"/>
        <v>7.7238582903412776E-7</v>
      </c>
    </row>
    <row r="530" spans="1:25" x14ac:dyDescent="0.2">
      <c r="A530" s="16">
        <f>'Portfolio Selection'!A253</f>
        <v>40542</v>
      </c>
      <c r="B530" s="2">
        <f t="shared" ref="B530:Y530" si="256">IF($B253&lt;&gt;0,B253/$B253)</f>
        <v>1</v>
      </c>
      <c r="C530" s="2">
        <f t="shared" si="256"/>
        <v>4.9160876198570949E-4</v>
      </c>
      <c r="D530" s="2">
        <f t="shared" si="256"/>
        <v>0</v>
      </c>
      <c r="E530" s="2">
        <f t="shared" si="256"/>
        <v>2.6251372946805118E-6</v>
      </c>
      <c r="F530" s="2">
        <f t="shared" si="256"/>
        <v>7.4963242611486885E-6</v>
      </c>
      <c r="G530" s="2">
        <f t="shared" si="256"/>
        <v>7.9243551217389685E-5</v>
      </c>
      <c r="H530" s="2">
        <f t="shared" si="256"/>
        <v>8.5428196708247163E-6</v>
      </c>
      <c r="I530" s="2">
        <f t="shared" si="256"/>
        <v>1.2091649342413151E-5</v>
      </c>
      <c r="J530" s="2">
        <f t="shared" si="256"/>
        <v>5.3311466155781644E-5</v>
      </c>
      <c r="K530" s="2">
        <f t="shared" si="256"/>
        <v>1.7479727749083312E-7</v>
      </c>
      <c r="L530" s="2">
        <f t="shared" si="256"/>
        <v>0</v>
      </c>
      <c r="M530" s="2">
        <f t="shared" si="256"/>
        <v>0</v>
      </c>
      <c r="N530" s="2">
        <f t="shared" si="256"/>
        <v>3.2798325521916319E-8</v>
      </c>
      <c r="O530" s="2">
        <f t="shared" si="256"/>
        <v>8.1815804390298431E-5</v>
      </c>
      <c r="P530" s="2">
        <f t="shared" si="256"/>
        <v>6.2199990347630773E-3</v>
      </c>
      <c r="Q530" s="2">
        <f t="shared" si="256"/>
        <v>1.8306042151767249E-7</v>
      </c>
      <c r="R530" s="2">
        <f t="shared" si="256"/>
        <v>0</v>
      </c>
      <c r="S530" s="2">
        <f t="shared" si="256"/>
        <v>1.0042898124927865E-8</v>
      </c>
      <c r="T530" s="2">
        <f t="shared" si="256"/>
        <v>2.0766933568252737E-5</v>
      </c>
      <c r="U530" s="2">
        <f t="shared" si="256"/>
        <v>0</v>
      </c>
      <c r="V530" s="2">
        <f t="shared" si="256"/>
        <v>0</v>
      </c>
      <c r="W530" s="2">
        <f t="shared" si="256"/>
        <v>1.2712529272060589E-9</v>
      </c>
      <c r="X530" s="2">
        <f t="shared" si="256"/>
        <v>0</v>
      </c>
      <c r="Y530" s="2">
        <f t="shared" si="256"/>
        <v>5.1867119430007206E-8</v>
      </c>
    </row>
    <row r="531" spans="1:25" x14ac:dyDescent="0.2">
      <c r="A531" s="16">
        <f>'Portfolio Selection'!A254</f>
        <v>40541</v>
      </c>
      <c r="B531" s="2">
        <f t="shared" ref="B531:Y531" si="257">IF($B254&lt;&gt;0,B254/$B254)</f>
        <v>1</v>
      </c>
      <c r="C531" s="2">
        <f t="shared" si="257"/>
        <v>7.2487459200461018E-4</v>
      </c>
      <c r="D531" s="2">
        <f t="shared" si="257"/>
        <v>8.8594647638414256E-7</v>
      </c>
      <c r="E531" s="2">
        <f t="shared" si="257"/>
        <v>0</v>
      </c>
      <c r="F531" s="2">
        <f t="shared" si="257"/>
        <v>5.9707681278619761E-6</v>
      </c>
      <c r="G531" s="2">
        <f t="shared" si="257"/>
        <v>1.1912288663715117E-4</v>
      </c>
      <c r="H531" s="2">
        <f t="shared" si="257"/>
        <v>4.4297323819207127E-6</v>
      </c>
      <c r="I531" s="2">
        <f t="shared" si="257"/>
        <v>2.828043377211612E-5</v>
      </c>
      <c r="J531" s="2">
        <f t="shared" si="257"/>
        <v>1.0174618233169209E-4</v>
      </c>
      <c r="K531" s="2">
        <f t="shared" si="257"/>
        <v>0</v>
      </c>
      <c r="L531" s="2">
        <f t="shared" si="257"/>
        <v>4.6341815687785919E-8</v>
      </c>
      <c r="M531" s="2">
        <f t="shared" si="257"/>
        <v>1.7273116717451088E-5</v>
      </c>
      <c r="N531" s="2">
        <f t="shared" si="257"/>
        <v>2.8395720396927648E-8</v>
      </c>
      <c r="O531" s="2">
        <f t="shared" si="257"/>
        <v>1.2457770452540097E-4</v>
      </c>
      <c r="P531" s="2">
        <f t="shared" si="257"/>
        <v>2.4463935367887457E-3</v>
      </c>
      <c r="Q531" s="2">
        <f t="shared" si="257"/>
        <v>1.5350158532171148E-6</v>
      </c>
      <c r="R531" s="2">
        <f t="shared" si="257"/>
        <v>0</v>
      </c>
      <c r="S531" s="2">
        <f t="shared" si="257"/>
        <v>0</v>
      </c>
      <c r="T531" s="2">
        <f t="shared" si="257"/>
        <v>2.3551410497211789E-5</v>
      </c>
      <c r="U531" s="2">
        <f t="shared" si="257"/>
        <v>0</v>
      </c>
      <c r="V531" s="2">
        <f t="shared" si="257"/>
        <v>2.2716576317542118E-7</v>
      </c>
      <c r="W531" s="2">
        <f t="shared" si="257"/>
        <v>0</v>
      </c>
      <c r="X531" s="2">
        <f t="shared" si="257"/>
        <v>0</v>
      </c>
      <c r="Y531" s="2">
        <f t="shared" si="257"/>
        <v>2.9815506416774027E-8</v>
      </c>
    </row>
    <row r="532" spans="1:25" x14ac:dyDescent="0.2">
      <c r="A532" s="16">
        <f>'Portfolio Selection'!A255</f>
        <v>40540</v>
      </c>
      <c r="B532" s="2">
        <f t="shared" ref="B532:Y532" si="258">IF($B255&lt;&gt;0,B255/$B255)</f>
        <v>1</v>
      </c>
      <c r="C532" s="2">
        <f t="shared" si="258"/>
        <v>1.4899151182535904E-3</v>
      </c>
      <c r="D532" s="2">
        <f t="shared" si="258"/>
        <v>0</v>
      </c>
      <c r="E532" s="2">
        <f t="shared" si="258"/>
        <v>5.1063856426792189E-6</v>
      </c>
      <c r="F532" s="2">
        <f t="shared" si="258"/>
        <v>6.8253144200590288E-6</v>
      </c>
      <c r="G532" s="2">
        <f t="shared" si="258"/>
        <v>2.8977036393657007E-4</v>
      </c>
      <c r="H532" s="2">
        <f t="shared" si="258"/>
        <v>9.0190707455113485E-6</v>
      </c>
      <c r="I532" s="2">
        <f t="shared" si="258"/>
        <v>2.3568158191954316E-4</v>
      </c>
      <c r="J532" s="2">
        <f t="shared" si="258"/>
        <v>2.7555560106354651E-5</v>
      </c>
      <c r="K532" s="2">
        <f t="shared" si="258"/>
        <v>1.0500143637543848E-7</v>
      </c>
      <c r="L532" s="2">
        <f t="shared" si="258"/>
        <v>0</v>
      </c>
      <c r="M532" s="2">
        <f t="shared" si="258"/>
        <v>0</v>
      </c>
      <c r="N532" s="2">
        <f t="shared" si="258"/>
        <v>2.232662120825113E-8</v>
      </c>
      <c r="O532" s="2">
        <f t="shared" si="258"/>
        <v>2.277474523313595E-4</v>
      </c>
      <c r="P532" s="2">
        <f t="shared" si="258"/>
        <v>3.1302862420504074E-3</v>
      </c>
      <c r="Q532" s="2">
        <f t="shared" si="258"/>
        <v>5.8725645447366294E-6</v>
      </c>
      <c r="R532" s="2">
        <f t="shared" si="258"/>
        <v>0</v>
      </c>
      <c r="S532" s="2">
        <f t="shared" si="258"/>
        <v>2.8648812956330164E-7</v>
      </c>
      <c r="T532" s="2">
        <f t="shared" si="258"/>
        <v>4.6607374411363054E-5</v>
      </c>
      <c r="U532" s="2">
        <f t="shared" si="258"/>
        <v>0</v>
      </c>
      <c r="V532" s="2">
        <f t="shared" si="258"/>
        <v>0</v>
      </c>
      <c r="W532" s="2">
        <f t="shared" si="258"/>
        <v>0</v>
      </c>
      <c r="X532" s="2">
        <f t="shared" si="258"/>
        <v>0</v>
      </c>
      <c r="Y532" s="2">
        <f t="shared" si="258"/>
        <v>3.6673133251968936E-6</v>
      </c>
    </row>
    <row r="533" spans="1:25" x14ac:dyDescent="0.2">
      <c r="A533" s="16">
        <f>'Portfolio Selection'!A256</f>
        <v>40539</v>
      </c>
      <c r="B533" s="2">
        <f t="shared" ref="B533:Y533" si="259">IF($B256&lt;&gt;0,B256/$B256)</f>
        <v>1</v>
      </c>
      <c r="C533" s="2">
        <f t="shared" si="259"/>
        <v>7.0218487342944412E-4</v>
      </c>
      <c r="D533" s="2">
        <f t="shared" si="259"/>
        <v>0</v>
      </c>
      <c r="E533" s="2">
        <f t="shared" si="259"/>
        <v>2.897176977297637E-6</v>
      </c>
      <c r="F533" s="2">
        <f t="shared" si="259"/>
        <v>4.0531043373253884E-5</v>
      </c>
      <c r="G533" s="2">
        <f t="shared" si="259"/>
        <v>1.298809905294186E-4</v>
      </c>
      <c r="H533" s="2">
        <f t="shared" si="259"/>
        <v>5.8784519800610986E-6</v>
      </c>
      <c r="I533" s="2">
        <f t="shared" si="259"/>
        <v>2.0027103784431329E-5</v>
      </c>
      <c r="J533" s="2">
        <f t="shared" si="259"/>
        <v>1.5505993935388632E-5</v>
      </c>
      <c r="K533" s="2">
        <f t="shared" si="259"/>
        <v>0</v>
      </c>
      <c r="L533" s="2">
        <f t="shared" si="259"/>
        <v>0</v>
      </c>
      <c r="M533" s="2">
        <f t="shared" si="259"/>
        <v>6.5596459863342723E-8</v>
      </c>
      <c r="N533" s="2">
        <f t="shared" si="259"/>
        <v>2.1234751430120562E-8</v>
      </c>
      <c r="O533" s="2">
        <f t="shared" si="259"/>
        <v>1.5541315106084276E-4</v>
      </c>
      <c r="P533" s="2">
        <f t="shared" si="259"/>
        <v>1.1109217760870562E-2</v>
      </c>
      <c r="Q533" s="2">
        <f t="shared" si="259"/>
        <v>2.0435820188195234E-6</v>
      </c>
      <c r="R533" s="2">
        <f t="shared" si="259"/>
        <v>0</v>
      </c>
      <c r="S533" s="2">
        <f t="shared" si="259"/>
        <v>1.289222730391082E-6</v>
      </c>
      <c r="T533" s="2">
        <f t="shared" si="259"/>
        <v>3.651746510789743E-5</v>
      </c>
      <c r="U533" s="2">
        <f t="shared" si="259"/>
        <v>0</v>
      </c>
      <c r="V533" s="2">
        <f t="shared" si="259"/>
        <v>0</v>
      </c>
      <c r="W533" s="2">
        <f t="shared" si="259"/>
        <v>0</v>
      </c>
      <c r="X533" s="2">
        <f t="shared" si="259"/>
        <v>0</v>
      </c>
      <c r="Y533" s="2">
        <f t="shared" si="259"/>
        <v>6.1307460564585699E-6</v>
      </c>
    </row>
    <row r="534" spans="1:25" x14ac:dyDescent="0.2">
      <c r="A534" s="16">
        <f>'Portfolio Selection'!A257</f>
        <v>40536</v>
      </c>
      <c r="B534" s="2">
        <f t="shared" ref="B534:Y534" si="260">IF($B257&lt;&gt;0,B257/$B257)</f>
        <v>1</v>
      </c>
      <c r="C534" s="2">
        <f t="shared" si="260"/>
        <v>7.9176408052258451E-4</v>
      </c>
      <c r="D534" s="2">
        <f t="shared" si="260"/>
        <v>0</v>
      </c>
      <c r="E534" s="2">
        <f t="shared" si="260"/>
        <v>1.2097141430138803E-5</v>
      </c>
      <c r="F534" s="2">
        <f t="shared" si="260"/>
        <v>4.3479363878197613E-6</v>
      </c>
      <c r="G534" s="2">
        <f t="shared" si="260"/>
        <v>7.8517295320146193E-5</v>
      </c>
      <c r="H534" s="2">
        <f t="shared" si="260"/>
        <v>3.1430865454118755E-6</v>
      </c>
      <c r="I534" s="2">
        <f t="shared" si="260"/>
        <v>1.9106224426407284E-5</v>
      </c>
      <c r="J534" s="2">
        <f t="shared" si="260"/>
        <v>4.1419519660043757E-6</v>
      </c>
      <c r="K534" s="2">
        <f t="shared" si="260"/>
        <v>6.2412718544607246E-7</v>
      </c>
      <c r="L534" s="2">
        <f t="shared" si="260"/>
        <v>0</v>
      </c>
      <c r="M534" s="2">
        <f t="shared" si="260"/>
        <v>1.50269471028263E-5</v>
      </c>
      <c r="N534" s="2">
        <f t="shared" si="260"/>
        <v>0</v>
      </c>
      <c r="O534" s="2">
        <f t="shared" si="260"/>
        <v>1.0884059694397695E-4</v>
      </c>
      <c r="P534" s="2">
        <f t="shared" si="260"/>
        <v>1.3958840233992316E-3</v>
      </c>
      <c r="Q534" s="2">
        <f t="shared" si="260"/>
        <v>1.0102778181681029E-6</v>
      </c>
      <c r="R534" s="2">
        <f t="shared" si="260"/>
        <v>0</v>
      </c>
      <c r="S534" s="2">
        <f t="shared" si="260"/>
        <v>0</v>
      </c>
      <c r="T534" s="2">
        <f t="shared" si="260"/>
        <v>2.101377861789654E-5</v>
      </c>
      <c r="U534" s="2">
        <f t="shared" si="260"/>
        <v>0</v>
      </c>
      <c r="V534" s="2">
        <f t="shared" si="260"/>
        <v>0</v>
      </c>
      <c r="W534" s="2">
        <f t="shared" si="260"/>
        <v>1.8708848484594497E-9</v>
      </c>
      <c r="X534" s="2">
        <f t="shared" si="260"/>
        <v>0</v>
      </c>
      <c r="Y534" s="2">
        <f t="shared" si="260"/>
        <v>4.7707563635715968E-6</v>
      </c>
    </row>
    <row r="535" spans="1:25" x14ac:dyDescent="0.2">
      <c r="A535" s="16">
        <f>'Portfolio Selection'!A258</f>
        <v>40535</v>
      </c>
      <c r="B535" s="2">
        <f t="shared" ref="B535:Y535" si="261">IF($B258&lt;&gt;0,B258/$B258)</f>
        <v>1</v>
      </c>
      <c r="C535" s="2">
        <f t="shared" si="261"/>
        <v>1.2215206967615688E-3</v>
      </c>
      <c r="D535" s="2">
        <f t="shared" si="261"/>
        <v>0</v>
      </c>
      <c r="E535" s="2">
        <f t="shared" si="261"/>
        <v>4.5293891207765196E-7</v>
      </c>
      <c r="F535" s="2">
        <f t="shared" si="261"/>
        <v>2.3620336963989102E-5</v>
      </c>
      <c r="G535" s="2">
        <f t="shared" si="261"/>
        <v>3.3234777244472118E-4</v>
      </c>
      <c r="H535" s="2">
        <f t="shared" si="261"/>
        <v>1.1947332058199198E-4</v>
      </c>
      <c r="I535" s="2">
        <f t="shared" si="261"/>
        <v>3.20937130267248E-5</v>
      </c>
      <c r="J535" s="2">
        <f t="shared" si="261"/>
        <v>1.1568658035667863E-5</v>
      </c>
      <c r="K535" s="2">
        <f t="shared" si="261"/>
        <v>0</v>
      </c>
      <c r="L535" s="2">
        <f t="shared" si="261"/>
        <v>0</v>
      </c>
      <c r="M535" s="2">
        <f t="shared" si="261"/>
        <v>0</v>
      </c>
      <c r="N535" s="2">
        <f t="shared" si="261"/>
        <v>0</v>
      </c>
      <c r="O535" s="2">
        <f t="shared" si="261"/>
        <v>1.4119387792041764E-4</v>
      </c>
      <c r="P535" s="2">
        <f t="shared" si="261"/>
        <v>7.2032413470806619E-3</v>
      </c>
      <c r="Q535" s="2">
        <f t="shared" si="261"/>
        <v>8.9758818746256211E-6</v>
      </c>
      <c r="R535" s="2">
        <f t="shared" si="261"/>
        <v>0</v>
      </c>
      <c r="S535" s="2">
        <f t="shared" si="261"/>
        <v>0</v>
      </c>
      <c r="T535" s="2">
        <f t="shared" si="261"/>
        <v>3.0640890101192708E-5</v>
      </c>
      <c r="U535" s="2">
        <f t="shared" si="261"/>
        <v>0</v>
      </c>
      <c r="V535" s="2">
        <f t="shared" si="261"/>
        <v>0</v>
      </c>
      <c r="W535" s="2">
        <f t="shared" si="261"/>
        <v>0</v>
      </c>
      <c r="X535" s="2">
        <f t="shared" si="261"/>
        <v>0</v>
      </c>
      <c r="Y535" s="2">
        <f t="shared" si="261"/>
        <v>3.7940470700270562E-6</v>
      </c>
    </row>
    <row r="536" spans="1:25" x14ac:dyDescent="0.2">
      <c r="A536" s="16">
        <f>'Portfolio Selection'!A259</f>
        <v>40534</v>
      </c>
      <c r="B536" s="2">
        <f t="shared" ref="B536:Y536" si="262">IF($B259&lt;&gt;0,B259/$B259)</f>
        <v>1</v>
      </c>
      <c r="C536" s="2">
        <f t="shared" si="262"/>
        <v>1.3634213080361648E-3</v>
      </c>
      <c r="D536" s="2">
        <f t="shared" si="262"/>
        <v>0</v>
      </c>
      <c r="E536" s="2">
        <f t="shared" si="262"/>
        <v>4.4871665006157938E-6</v>
      </c>
      <c r="F536" s="2">
        <f t="shared" si="262"/>
        <v>5.0271316099142142E-7</v>
      </c>
      <c r="G536" s="2">
        <f t="shared" si="262"/>
        <v>2.7305602852569069E-4</v>
      </c>
      <c r="H536" s="2">
        <f t="shared" si="262"/>
        <v>1.661662663875836E-4</v>
      </c>
      <c r="I536" s="2">
        <f t="shared" si="262"/>
        <v>3.1638757005285325E-5</v>
      </c>
      <c r="J536" s="2">
        <f t="shared" si="262"/>
        <v>6.8933413354030262E-6</v>
      </c>
      <c r="K536" s="2">
        <f t="shared" si="262"/>
        <v>0</v>
      </c>
      <c r="L536" s="2">
        <f t="shared" si="262"/>
        <v>0</v>
      </c>
      <c r="M536" s="2">
        <f t="shared" si="262"/>
        <v>0</v>
      </c>
      <c r="N536" s="2">
        <f t="shared" si="262"/>
        <v>0</v>
      </c>
      <c r="O536" s="2">
        <f t="shared" si="262"/>
        <v>9.9735882933938764E-5</v>
      </c>
      <c r="P536" s="2">
        <f t="shared" si="262"/>
        <v>1.046510329295483E-2</v>
      </c>
      <c r="Q536" s="2">
        <f t="shared" si="262"/>
        <v>1.1973302981098076E-5</v>
      </c>
      <c r="R536" s="2">
        <f t="shared" si="262"/>
        <v>0</v>
      </c>
      <c r="S536" s="2">
        <f t="shared" si="262"/>
        <v>0</v>
      </c>
      <c r="T536" s="2">
        <f t="shared" si="262"/>
        <v>2.9655184828514154E-5</v>
      </c>
      <c r="U536" s="2">
        <f t="shared" si="262"/>
        <v>9.5951988063482374E-8</v>
      </c>
      <c r="V536" s="2">
        <f t="shared" si="262"/>
        <v>0</v>
      </c>
      <c r="W536" s="2">
        <f t="shared" si="262"/>
        <v>1.2229174949267363E-7</v>
      </c>
      <c r="X536" s="2">
        <f t="shared" si="262"/>
        <v>0</v>
      </c>
      <c r="Y536" s="2">
        <f t="shared" si="262"/>
        <v>2.6941813119001326E-6</v>
      </c>
    </row>
    <row r="537" spans="1:25" x14ac:dyDescent="0.2">
      <c r="A537" s="16">
        <f>'Portfolio Selection'!A260</f>
        <v>40533</v>
      </c>
      <c r="B537" s="2">
        <f t="shared" ref="B537:Y537" si="263">IF($B260&lt;&gt;0,B260/$B260)</f>
        <v>1</v>
      </c>
      <c r="C537" s="2">
        <f t="shared" si="263"/>
        <v>2.7489013176601323E-3</v>
      </c>
      <c r="D537" s="2">
        <f t="shared" si="263"/>
        <v>0</v>
      </c>
      <c r="E537" s="2">
        <f t="shared" si="263"/>
        <v>1.7024309388163758E-5</v>
      </c>
      <c r="F537" s="2">
        <f t="shared" si="263"/>
        <v>4.4117383729830295E-6</v>
      </c>
      <c r="G537" s="2">
        <f t="shared" si="263"/>
        <v>1.4292180507809198E-4</v>
      </c>
      <c r="H537" s="2">
        <f t="shared" si="263"/>
        <v>1.1150693211115345E-4</v>
      </c>
      <c r="I537" s="2">
        <f t="shared" si="263"/>
        <v>3.3029913470620683E-5</v>
      </c>
      <c r="J537" s="2">
        <f t="shared" si="263"/>
        <v>7.9742497403678108E-6</v>
      </c>
      <c r="K537" s="2">
        <f t="shared" si="263"/>
        <v>0</v>
      </c>
      <c r="L537" s="2">
        <f t="shared" si="263"/>
        <v>1.0658166021269098E-6</v>
      </c>
      <c r="M537" s="2">
        <f t="shared" si="263"/>
        <v>0</v>
      </c>
      <c r="N537" s="2">
        <f t="shared" si="263"/>
        <v>0</v>
      </c>
      <c r="O537" s="2">
        <f t="shared" si="263"/>
        <v>2.9250608561701093E-5</v>
      </c>
      <c r="P537" s="2">
        <f t="shared" si="263"/>
        <v>7.7721769493767296E-3</v>
      </c>
      <c r="Q537" s="2">
        <f t="shared" si="263"/>
        <v>3.247130809878264E-6</v>
      </c>
      <c r="R537" s="2">
        <f t="shared" si="263"/>
        <v>0</v>
      </c>
      <c r="S537" s="2">
        <f t="shared" si="263"/>
        <v>4.8334966456960895E-7</v>
      </c>
      <c r="T537" s="2">
        <f t="shared" si="263"/>
        <v>3.4740400237179881E-5</v>
      </c>
      <c r="U537" s="2">
        <f t="shared" si="263"/>
        <v>0</v>
      </c>
      <c r="V537" s="2">
        <f t="shared" si="263"/>
        <v>0</v>
      </c>
      <c r="W537" s="2">
        <f t="shared" si="263"/>
        <v>0</v>
      </c>
      <c r="X537" s="2">
        <f t="shared" si="263"/>
        <v>0</v>
      </c>
      <c r="Y537" s="2">
        <f t="shared" si="263"/>
        <v>1.6641912501637168E-6</v>
      </c>
    </row>
    <row r="538" spans="1:25" x14ac:dyDescent="0.2">
      <c r="A538" s="16">
        <f>'Portfolio Selection'!A261</f>
        <v>40532</v>
      </c>
      <c r="B538" s="2">
        <f t="shared" ref="B538:Y538" si="264">IF($B261&lt;&gt;0,B261/$B261)</f>
        <v>1</v>
      </c>
      <c r="C538" s="2">
        <f t="shared" si="264"/>
        <v>6.3041732887389142E-4</v>
      </c>
      <c r="D538" s="2">
        <f t="shared" si="264"/>
        <v>0</v>
      </c>
      <c r="E538" s="2">
        <f t="shared" si="264"/>
        <v>1.6755753251775888E-6</v>
      </c>
      <c r="F538" s="2">
        <f t="shared" si="264"/>
        <v>3.3544785060159077E-6</v>
      </c>
      <c r="G538" s="2">
        <f t="shared" si="264"/>
        <v>2.1922715064851819E-4</v>
      </c>
      <c r="H538" s="2">
        <f t="shared" si="264"/>
        <v>2.5068736692279595E-5</v>
      </c>
      <c r="I538" s="2">
        <f t="shared" si="264"/>
        <v>2.9460507807745065E-5</v>
      </c>
      <c r="J538" s="2">
        <f t="shared" si="264"/>
        <v>4.8060891452263631E-6</v>
      </c>
      <c r="K538" s="2">
        <f t="shared" si="264"/>
        <v>0</v>
      </c>
      <c r="L538" s="2">
        <f t="shared" si="264"/>
        <v>0</v>
      </c>
      <c r="M538" s="2">
        <f t="shared" si="264"/>
        <v>0</v>
      </c>
      <c r="N538" s="2">
        <f t="shared" si="264"/>
        <v>0</v>
      </c>
      <c r="O538" s="2">
        <f t="shared" si="264"/>
        <v>6.8335519279695499E-5</v>
      </c>
      <c r="P538" s="2">
        <f t="shared" si="264"/>
        <v>1.1466334670024243E-2</v>
      </c>
      <c r="Q538" s="2">
        <f t="shared" si="264"/>
        <v>0</v>
      </c>
      <c r="R538" s="2">
        <f t="shared" si="264"/>
        <v>0</v>
      </c>
      <c r="S538" s="2">
        <f t="shared" si="264"/>
        <v>1.1980280378628242E-8</v>
      </c>
      <c r="T538" s="2">
        <f t="shared" si="264"/>
        <v>3.1703815308643208E-5</v>
      </c>
      <c r="U538" s="2">
        <f t="shared" si="264"/>
        <v>2.0670975436624812E-6</v>
      </c>
      <c r="V538" s="2">
        <f t="shared" si="264"/>
        <v>0</v>
      </c>
      <c r="W538" s="2">
        <f t="shared" si="264"/>
        <v>4.991783491095101E-9</v>
      </c>
      <c r="X538" s="2">
        <f t="shared" si="264"/>
        <v>0</v>
      </c>
      <c r="Y538" s="2">
        <f t="shared" si="264"/>
        <v>7.3212824536061477E-7</v>
      </c>
    </row>
    <row r="539" spans="1:25" x14ac:dyDescent="0.2">
      <c r="A539" s="16">
        <f>'Portfolio Selection'!A262</f>
        <v>40529</v>
      </c>
      <c r="B539" s="2">
        <f t="shared" ref="B539:Y539" si="265">IF($B262&lt;&gt;0,B262/$B262)</f>
        <v>1</v>
      </c>
      <c r="C539" s="2">
        <f t="shared" si="265"/>
        <v>4.0236227101727055E-3</v>
      </c>
      <c r="D539" s="2">
        <f t="shared" si="265"/>
        <v>0</v>
      </c>
      <c r="E539" s="2">
        <f t="shared" si="265"/>
        <v>0</v>
      </c>
      <c r="F539" s="2">
        <f t="shared" si="265"/>
        <v>3.7093849091972817E-5</v>
      </c>
      <c r="G539" s="2">
        <f t="shared" si="265"/>
        <v>2.1362199711857404E-4</v>
      </c>
      <c r="H539" s="2">
        <f t="shared" si="265"/>
        <v>7.8607774695512995E-6</v>
      </c>
      <c r="I539" s="2">
        <f t="shared" si="265"/>
        <v>1.4725265827439182E-5</v>
      </c>
      <c r="J539" s="2">
        <f t="shared" si="265"/>
        <v>4.2602836580879672E-6</v>
      </c>
      <c r="K539" s="2">
        <f t="shared" si="265"/>
        <v>0</v>
      </c>
      <c r="L539" s="2">
        <f t="shared" si="265"/>
        <v>0</v>
      </c>
      <c r="M539" s="2">
        <f t="shared" si="265"/>
        <v>0</v>
      </c>
      <c r="N539" s="2">
        <f t="shared" si="265"/>
        <v>0</v>
      </c>
      <c r="O539" s="2">
        <f t="shared" si="265"/>
        <v>1.199477322730877E-4</v>
      </c>
      <c r="P539" s="2">
        <f t="shared" si="265"/>
        <v>5.5742241562980292E-3</v>
      </c>
      <c r="Q539" s="2">
        <f t="shared" si="265"/>
        <v>7.8897721405455466E-7</v>
      </c>
      <c r="R539" s="2">
        <f t="shared" si="265"/>
        <v>0</v>
      </c>
      <c r="S539" s="2">
        <f t="shared" si="265"/>
        <v>3.4900992863444978E-7</v>
      </c>
      <c r="T539" s="2">
        <f t="shared" si="265"/>
        <v>3.8363171355498718E-5</v>
      </c>
      <c r="U539" s="2">
        <f t="shared" si="265"/>
        <v>4.5129668464193087E-7</v>
      </c>
      <c r="V539" s="2">
        <f t="shared" si="265"/>
        <v>1.739680259654796E-7</v>
      </c>
      <c r="W539" s="2">
        <f t="shared" si="265"/>
        <v>0</v>
      </c>
      <c r="X539" s="2">
        <f t="shared" si="265"/>
        <v>0</v>
      </c>
      <c r="Y539" s="2">
        <f t="shared" si="265"/>
        <v>2.0537891954258005E-6</v>
      </c>
    </row>
    <row r="540" spans="1:25" x14ac:dyDescent="0.2">
      <c r="A540" s="16">
        <f>'Portfolio Selection'!A263</f>
        <v>40528</v>
      </c>
      <c r="B540" s="2">
        <f t="shared" ref="B540:Y540" si="266">IF($B263&lt;&gt;0,B263/$B263)</f>
        <v>1</v>
      </c>
      <c r="C540" s="2">
        <f t="shared" si="266"/>
        <v>3.7885467220591697E-3</v>
      </c>
      <c r="D540" s="2">
        <f t="shared" si="266"/>
        <v>0</v>
      </c>
      <c r="E540" s="2">
        <f t="shared" si="266"/>
        <v>2.2081407834570159E-7</v>
      </c>
      <c r="F540" s="2">
        <f t="shared" si="266"/>
        <v>2.8711246379315722E-5</v>
      </c>
      <c r="G540" s="2">
        <f t="shared" si="266"/>
        <v>8.9092231157443074E-5</v>
      </c>
      <c r="H540" s="2">
        <f t="shared" si="266"/>
        <v>1.0207443244282432E-6</v>
      </c>
      <c r="I540" s="2">
        <f t="shared" si="266"/>
        <v>7.7809881644987224E-6</v>
      </c>
      <c r="J540" s="2">
        <f t="shared" si="266"/>
        <v>2.8799572010654003E-6</v>
      </c>
      <c r="K540" s="2">
        <f t="shared" si="266"/>
        <v>1.3498822902642889E-8</v>
      </c>
      <c r="L540" s="2">
        <f t="shared" si="266"/>
        <v>0</v>
      </c>
      <c r="M540" s="2">
        <f t="shared" si="266"/>
        <v>6.5827593167209153E-8</v>
      </c>
      <c r="N540" s="2">
        <f t="shared" si="266"/>
        <v>0</v>
      </c>
      <c r="O540" s="2">
        <f t="shared" si="266"/>
        <v>6.9087725550332011E-5</v>
      </c>
      <c r="P540" s="2">
        <f t="shared" si="266"/>
        <v>7.9944612163152708E-3</v>
      </c>
      <c r="Q540" s="2">
        <f t="shared" si="266"/>
        <v>7.4993460570238273E-9</v>
      </c>
      <c r="R540" s="2">
        <f t="shared" si="266"/>
        <v>0</v>
      </c>
      <c r="S540" s="2">
        <f t="shared" si="266"/>
        <v>5.9994768456190624E-7</v>
      </c>
      <c r="T540" s="2">
        <f t="shared" si="266"/>
        <v>2.8026306106107549E-5</v>
      </c>
      <c r="U540" s="2">
        <f t="shared" si="266"/>
        <v>1.2725973628432934E-6</v>
      </c>
      <c r="V540" s="2">
        <f t="shared" si="266"/>
        <v>0</v>
      </c>
      <c r="W540" s="2">
        <f t="shared" si="266"/>
        <v>0</v>
      </c>
      <c r="X540" s="2">
        <f t="shared" si="266"/>
        <v>0</v>
      </c>
      <c r="Y540" s="2">
        <f t="shared" si="266"/>
        <v>8.7117403362426794E-8</v>
      </c>
    </row>
    <row r="541" spans="1:25" x14ac:dyDescent="0.2">
      <c r="A541" s="16">
        <f>'Portfolio Selection'!A264</f>
        <v>40527</v>
      </c>
      <c r="B541" s="2">
        <f t="shared" ref="B541:Y541" si="267">IF($B264&lt;&gt;0,B264/$B264)</f>
        <v>1</v>
      </c>
      <c r="C541" s="2">
        <f t="shared" si="267"/>
        <v>2.8435355566400829E-3</v>
      </c>
      <c r="D541" s="2">
        <f t="shared" si="267"/>
        <v>0</v>
      </c>
      <c r="E541" s="2">
        <f t="shared" si="267"/>
        <v>0</v>
      </c>
      <c r="F541" s="2">
        <f t="shared" si="267"/>
        <v>7.7999300802779329E-5</v>
      </c>
      <c r="G541" s="2">
        <f t="shared" si="267"/>
        <v>2.1573004290830722E-4</v>
      </c>
      <c r="H541" s="2">
        <f t="shared" si="267"/>
        <v>7.4006119543980711E-7</v>
      </c>
      <c r="I541" s="2">
        <f t="shared" si="267"/>
        <v>1.2269899700734368E-5</v>
      </c>
      <c r="J541" s="2">
        <f t="shared" si="267"/>
        <v>9.0305731183799244E-6</v>
      </c>
      <c r="K541" s="2">
        <f t="shared" si="267"/>
        <v>1.1176498649429257E-6</v>
      </c>
      <c r="L541" s="2">
        <f t="shared" si="267"/>
        <v>0</v>
      </c>
      <c r="M541" s="2">
        <f t="shared" si="267"/>
        <v>1.0050975793045484E-5</v>
      </c>
      <c r="N541" s="2">
        <f t="shared" si="267"/>
        <v>0</v>
      </c>
      <c r="O541" s="2">
        <f t="shared" si="267"/>
        <v>9.3157013764017123E-5</v>
      </c>
      <c r="P541" s="2">
        <f t="shared" si="267"/>
        <v>1.6617214412935528E-2</v>
      </c>
      <c r="Q541" s="2">
        <f t="shared" si="267"/>
        <v>0</v>
      </c>
      <c r="R541" s="2">
        <f t="shared" si="267"/>
        <v>0</v>
      </c>
      <c r="S541" s="2">
        <f t="shared" si="267"/>
        <v>1.1563849828319028E-6</v>
      </c>
      <c r="T541" s="2">
        <f t="shared" si="267"/>
        <v>3.6072787103339642E-5</v>
      </c>
      <c r="U541" s="2">
        <f t="shared" si="267"/>
        <v>1.8076388348189331E-7</v>
      </c>
      <c r="V541" s="2">
        <f t="shared" si="267"/>
        <v>0</v>
      </c>
      <c r="W541" s="2">
        <f t="shared" si="267"/>
        <v>0</v>
      </c>
      <c r="X541" s="2">
        <f t="shared" si="267"/>
        <v>0</v>
      </c>
      <c r="Y541" s="2">
        <f t="shared" si="267"/>
        <v>0</v>
      </c>
    </row>
    <row r="542" spans="1:25" x14ac:dyDescent="0.2">
      <c r="A542" s="16">
        <f>'Portfolio Selection'!A265</f>
        <v>40526</v>
      </c>
      <c r="B542" s="2">
        <f t="shared" ref="B542:Y542" si="268">IF($B265&lt;&gt;0,B265/$B265)</f>
        <v>1</v>
      </c>
      <c r="C542" s="2">
        <f t="shared" si="268"/>
        <v>2.9667717353396511E-3</v>
      </c>
      <c r="D542" s="2">
        <f t="shared" si="268"/>
        <v>0</v>
      </c>
      <c r="E542" s="2">
        <f t="shared" si="268"/>
        <v>0</v>
      </c>
      <c r="F542" s="2">
        <f t="shared" si="268"/>
        <v>3.6513958756293751E-5</v>
      </c>
      <c r="G542" s="2">
        <f t="shared" si="268"/>
        <v>1.004863876463534E-4</v>
      </c>
      <c r="H542" s="2">
        <f t="shared" si="268"/>
        <v>1.0362795078597018E-6</v>
      </c>
      <c r="I542" s="2">
        <f t="shared" si="268"/>
        <v>2.3612488656620193E-5</v>
      </c>
      <c r="J542" s="2">
        <f t="shared" si="268"/>
        <v>5.8956332616387342E-6</v>
      </c>
      <c r="K542" s="2">
        <f t="shared" si="268"/>
        <v>5.3584461029895187E-7</v>
      </c>
      <c r="L542" s="2">
        <f t="shared" si="268"/>
        <v>1.7453128553426557E-6</v>
      </c>
      <c r="M542" s="2">
        <f t="shared" si="268"/>
        <v>9.4397930877908057E-7</v>
      </c>
      <c r="N542" s="2">
        <f t="shared" si="268"/>
        <v>0</v>
      </c>
      <c r="O542" s="2">
        <f t="shared" si="268"/>
        <v>5.0838949653606163E-5</v>
      </c>
      <c r="P542" s="2">
        <f t="shared" si="268"/>
        <v>5.5121594981675098E-3</v>
      </c>
      <c r="Q542" s="2">
        <f t="shared" si="268"/>
        <v>0</v>
      </c>
      <c r="R542" s="2">
        <f t="shared" si="268"/>
        <v>0</v>
      </c>
      <c r="S542" s="2">
        <f t="shared" si="268"/>
        <v>7.3504522176931078E-7</v>
      </c>
      <c r="T542" s="2">
        <f t="shared" si="268"/>
        <v>3.0329845417892129E-5</v>
      </c>
      <c r="U542" s="2">
        <f t="shared" si="268"/>
        <v>2.9414395261556151E-6</v>
      </c>
      <c r="V542" s="2">
        <f t="shared" si="268"/>
        <v>0</v>
      </c>
      <c r="W542" s="2">
        <f t="shared" si="268"/>
        <v>0</v>
      </c>
      <c r="X542" s="2">
        <f t="shared" si="268"/>
        <v>0</v>
      </c>
      <c r="Y542" s="2">
        <f t="shared" si="268"/>
        <v>2.2445310684609794E-6</v>
      </c>
    </row>
    <row r="543" spans="1:25" x14ac:dyDescent="0.2">
      <c r="A543" s="16">
        <f>'Portfolio Selection'!A266</f>
        <v>40525</v>
      </c>
      <c r="B543" s="2">
        <f t="shared" ref="B543:Y543" si="269">IF($B266&lt;&gt;0,B266/$B266)</f>
        <v>1</v>
      </c>
      <c r="C543" s="2">
        <f t="shared" si="269"/>
        <v>4.7464938692398711E-3</v>
      </c>
      <c r="D543" s="2">
        <f t="shared" si="269"/>
        <v>0</v>
      </c>
      <c r="E543" s="2">
        <f t="shared" si="269"/>
        <v>0</v>
      </c>
      <c r="F543" s="2">
        <f t="shared" si="269"/>
        <v>1.0010423054285755E-5</v>
      </c>
      <c r="G543" s="2">
        <f t="shared" si="269"/>
        <v>2.6865904355691733E-4</v>
      </c>
      <c r="H543" s="2">
        <f t="shared" si="269"/>
        <v>0</v>
      </c>
      <c r="I543" s="2">
        <f t="shared" si="269"/>
        <v>5.4297251573295973E-5</v>
      </c>
      <c r="J543" s="2">
        <f t="shared" si="269"/>
        <v>1.657959722837142E-6</v>
      </c>
      <c r="K543" s="2">
        <f t="shared" si="269"/>
        <v>1.4073008537855304E-8</v>
      </c>
      <c r="L543" s="2">
        <f t="shared" si="269"/>
        <v>0</v>
      </c>
      <c r="M543" s="2">
        <f t="shared" si="269"/>
        <v>0</v>
      </c>
      <c r="N543" s="2">
        <f t="shared" si="269"/>
        <v>0</v>
      </c>
      <c r="O543" s="2">
        <f t="shared" si="269"/>
        <v>1.3752648447271863E-4</v>
      </c>
      <c r="P543" s="2">
        <f t="shared" si="269"/>
        <v>4.0184469084423692E-3</v>
      </c>
      <c r="Q543" s="2">
        <f t="shared" si="269"/>
        <v>2.7787553650689766E-7</v>
      </c>
      <c r="R543" s="2">
        <f t="shared" si="269"/>
        <v>0</v>
      </c>
      <c r="S543" s="2">
        <f t="shared" si="269"/>
        <v>1.1152195445092883E-7</v>
      </c>
      <c r="T543" s="2">
        <f t="shared" si="269"/>
        <v>2.4094052730660194E-5</v>
      </c>
      <c r="U543" s="2">
        <f t="shared" si="269"/>
        <v>9.0722224850954008E-7</v>
      </c>
      <c r="V543" s="2">
        <f t="shared" si="269"/>
        <v>7.8330896578628573E-9</v>
      </c>
      <c r="W543" s="2">
        <f t="shared" si="269"/>
        <v>0</v>
      </c>
      <c r="X543" s="2">
        <f t="shared" si="269"/>
        <v>0</v>
      </c>
      <c r="Y543" s="2">
        <f t="shared" si="269"/>
        <v>0</v>
      </c>
    </row>
    <row r="544" spans="1:25" x14ac:dyDescent="0.2">
      <c r="A544" s="16">
        <f>'Portfolio Selection'!A267</f>
        <v>40522</v>
      </c>
      <c r="B544" s="2">
        <f t="shared" ref="B544:Y544" si="270">IF($B267&lt;&gt;0,B267/$B267)</f>
        <v>1</v>
      </c>
      <c r="C544" s="2">
        <f t="shared" si="270"/>
        <v>4.0412755310914213E-3</v>
      </c>
      <c r="D544" s="2">
        <f t="shared" si="270"/>
        <v>0</v>
      </c>
      <c r="E544" s="2">
        <f t="shared" si="270"/>
        <v>0</v>
      </c>
      <c r="F544" s="2">
        <f t="shared" si="270"/>
        <v>1.0849445237900648E-5</v>
      </c>
      <c r="G544" s="2">
        <f t="shared" si="270"/>
        <v>3.792826161212334E-4</v>
      </c>
      <c r="H544" s="2">
        <f t="shared" si="270"/>
        <v>0</v>
      </c>
      <c r="I544" s="2">
        <f t="shared" si="270"/>
        <v>3.396469236743931E-5</v>
      </c>
      <c r="J544" s="2">
        <f t="shared" si="270"/>
        <v>2.4113036602968402E-5</v>
      </c>
      <c r="K544" s="2">
        <f t="shared" si="270"/>
        <v>0</v>
      </c>
      <c r="L544" s="2">
        <f t="shared" si="270"/>
        <v>0</v>
      </c>
      <c r="M544" s="2">
        <f t="shared" si="270"/>
        <v>0</v>
      </c>
      <c r="N544" s="2">
        <f t="shared" si="270"/>
        <v>0</v>
      </c>
      <c r="O544" s="2">
        <f t="shared" si="270"/>
        <v>1.9363783041387021E-4</v>
      </c>
      <c r="P544" s="2">
        <f t="shared" si="270"/>
        <v>5.6092182259560933E-3</v>
      </c>
      <c r="Q544" s="2">
        <f t="shared" si="270"/>
        <v>1.4308128271584445E-6</v>
      </c>
      <c r="R544" s="2">
        <f t="shared" si="270"/>
        <v>0</v>
      </c>
      <c r="S544" s="2">
        <f t="shared" si="270"/>
        <v>0</v>
      </c>
      <c r="T544" s="2">
        <f t="shared" si="270"/>
        <v>4.3976724571502123E-5</v>
      </c>
      <c r="U544" s="2">
        <f t="shared" si="270"/>
        <v>8.5692015941808243E-8</v>
      </c>
      <c r="V544" s="2">
        <f t="shared" si="270"/>
        <v>4.5841745113585219E-7</v>
      </c>
      <c r="W544" s="2">
        <f t="shared" si="270"/>
        <v>0</v>
      </c>
      <c r="X544" s="2">
        <f t="shared" si="270"/>
        <v>0</v>
      </c>
      <c r="Y544" s="2">
        <f t="shared" si="270"/>
        <v>0</v>
      </c>
    </row>
    <row r="545" spans="1:25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x14ac:dyDescent="0.2">
      <c r="A546" s="1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</row>
    <row r="547" spans="1:25" x14ac:dyDescent="0.2">
      <c r="A547" s="1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</row>
    <row r="548" spans="1:25" x14ac:dyDescent="0.2">
      <c r="A548" s="1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</row>
    <row r="549" spans="1:25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</row>
    <row r="550" spans="1:25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</row>
    <row r="551" spans="1:25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</row>
    <row r="552" spans="1:25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</row>
    <row r="553" spans="1:25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</row>
    <row r="554" spans="1:25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</row>
    <row r="555" spans="1:25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</row>
    <row r="556" spans="1:25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</row>
    <row r="557" spans="1:25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</row>
    <row r="558" spans="1:25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</row>
    <row r="559" spans="1:25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</row>
    <row r="560" spans="1:25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</row>
    <row r="561" spans="2:25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</row>
    <row r="562" spans="2:25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</row>
    <row r="563" spans="2:25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</row>
    <row r="564" spans="2:25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</row>
    <row r="565" spans="2:25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</row>
    <row r="566" spans="2:25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</row>
    <row r="567" spans="2:25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</row>
    <row r="568" spans="2:25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</row>
    <row r="569" spans="2:25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</row>
    <row r="570" spans="2:25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</row>
  </sheetData>
  <conditionalFormatting sqref="B2:Y267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J882"/>
  <sheetViews>
    <sheetView workbookViewId="0">
      <selection activeCell="I2" sqref="I2"/>
    </sheetView>
  </sheetViews>
  <sheetFormatPr defaultRowHeight="11.25" x14ac:dyDescent="0.2"/>
  <cols>
    <col min="1" max="1" width="12.5" bestFit="1" customWidth="1"/>
    <col min="2" max="5" width="9.33203125" style="4"/>
    <col min="6" max="6" width="15.83203125" style="6" bestFit="1" customWidth="1"/>
    <col min="7" max="7" width="9.33203125" style="4"/>
    <col min="9" max="9" width="10.5" bestFit="1" customWidth="1"/>
    <col min="10" max="10" width="9.33203125" style="4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1377.45</v>
      </c>
      <c r="C2" s="12">
        <v>1438.2</v>
      </c>
      <c r="D2" s="12">
        <v>1377.45</v>
      </c>
      <c r="E2" s="12">
        <v>1437.34</v>
      </c>
      <c r="F2" s="14">
        <v>245000000</v>
      </c>
      <c r="G2" s="12">
        <v>1437.34</v>
      </c>
      <c r="I2" s="1">
        <f>'Portfolio Selection'!A2</f>
        <v>40893</v>
      </c>
      <c r="J2" s="4">
        <f>VLOOKUP($I$2:$I$751,$A$2:$G$705,7)</f>
        <v>3813.84</v>
      </c>
    </row>
    <row r="3" spans="1:10" x14ac:dyDescent="0.2">
      <c r="A3" s="11">
        <v>39819</v>
      </c>
      <c r="B3" s="12">
        <v>1438.42</v>
      </c>
      <c r="C3" s="12">
        <v>1462.63</v>
      </c>
      <c r="D3" s="12">
        <v>1430.1</v>
      </c>
      <c r="E3" s="12">
        <v>1435.54</v>
      </c>
      <c r="F3" s="14">
        <v>448000000</v>
      </c>
      <c r="G3" s="12">
        <v>1435.54</v>
      </c>
      <c r="I3" s="1">
        <f>'Portfolio Selection'!A3</f>
        <v>40892</v>
      </c>
      <c r="J3" s="4">
        <f t="shared" ref="J3:J66" si="0">VLOOKUP($I$2:$I$751,$A$2:$G$705,7)</f>
        <v>3813.84</v>
      </c>
    </row>
    <row r="4" spans="1:10" x14ac:dyDescent="0.2">
      <c r="A4" s="11">
        <v>39820</v>
      </c>
      <c r="B4" s="12">
        <v>1440.25</v>
      </c>
      <c r="C4" s="12">
        <v>1472.46</v>
      </c>
      <c r="D4" s="12">
        <v>1414.15</v>
      </c>
      <c r="E4" s="12">
        <v>1421.47</v>
      </c>
      <c r="F4" s="14">
        <v>395000000</v>
      </c>
      <c r="G4" s="12">
        <v>1421.47</v>
      </c>
      <c r="I4" s="1">
        <f>'Portfolio Selection'!A4</f>
        <v>40891</v>
      </c>
      <c r="J4" s="4">
        <f t="shared" si="0"/>
        <v>3813.84</v>
      </c>
    </row>
    <row r="5" spans="1:10" x14ac:dyDescent="0.2">
      <c r="A5" s="11">
        <v>39821</v>
      </c>
      <c r="B5" s="12">
        <v>1401.09</v>
      </c>
      <c r="C5" s="12">
        <v>1410.93</v>
      </c>
      <c r="D5" s="12">
        <v>1388.09</v>
      </c>
      <c r="E5" s="12">
        <v>1402.66</v>
      </c>
      <c r="F5" s="14">
        <v>131000000</v>
      </c>
      <c r="G5" s="12">
        <v>1402.66</v>
      </c>
      <c r="I5" s="1">
        <f>'Portfolio Selection'!A5</f>
        <v>40890</v>
      </c>
      <c r="J5" s="4">
        <f t="shared" si="0"/>
        <v>3813.84</v>
      </c>
    </row>
    <row r="6" spans="1:10" x14ac:dyDescent="0.2">
      <c r="A6" s="11">
        <v>39822</v>
      </c>
      <c r="B6" s="12">
        <v>1400.7</v>
      </c>
      <c r="C6" s="12">
        <v>1416.67</v>
      </c>
      <c r="D6" s="12">
        <v>1395.32</v>
      </c>
      <c r="E6" s="12">
        <v>1416.67</v>
      </c>
      <c r="F6" s="14">
        <v>1490000000</v>
      </c>
      <c r="G6" s="12">
        <v>1416.67</v>
      </c>
      <c r="I6" s="1">
        <f>'Portfolio Selection'!A6</f>
        <v>40889</v>
      </c>
      <c r="J6" s="4">
        <f t="shared" si="0"/>
        <v>3813.84</v>
      </c>
    </row>
    <row r="7" spans="1:10" x14ac:dyDescent="0.2">
      <c r="A7" s="11">
        <v>39825</v>
      </c>
      <c r="B7" s="12">
        <v>1406.78</v>
      </c>
      <c r="C7" s="12">
        <v>1411.23</v>
      </c>
      <c r="D7" s="12">
        <v>1392.22</v>
      </c>
      <c r="E7" s="12">
        <v>1406.55</v>
      </c>
      <c r="F7" s="14">
        <v>1050000000</v>
      </c>
      <c r="G7" s="12">
        <v>1406.55</v>
      </c>
      <c r="I7" s="1">
        <f>'Portfolio Selection'!A7</f>
        <v>40886</v>
      </c>
      <c r="J7" s="4">
        <f t="shared" si="0"/>
        <v>3813.84</v>
      </c>
    </row>
    <row r="8" spans="1:10" x14ac:dyDescent="0.2">
      <c r="A8" s="11">
        <v>39826</v>
      </c>
      <c r="B8" s="12">
        <v>1395.45</v>
      </c>
      <c r="C8" s="12">
        <v>1412.68</v>
      </c>
      <c r="D8" s="12">
        <v>1392.36</v>
      </c>
      <c r="E8" s="12">
        <v>1399.73</v>
      </c>
      <c r="F8" s="14">
        <v>126000000</v>
      </c>
      <c r="G8" s="12">
        <v>1399.73</v>
      </c>
      <c r="I8" s="1">
        <f>'Portfolio Selection'!A8</f>
        <v>40885</v>
      </c>
      <c r="J8" s="4">
        <f t="shared" si="0"/>
        <v>3813.84</v>
      </c>
    </row>
    <row r="9" spans="1:10" x14ac:dyDescent="0.2">
      <c r="A9" s="11">
        <v>39827</v>
      </c>
      <c r="B9" s="12">
        <v>1406.51</v>
      </c>
      <c r="C9" s="12">
        <v>1416.06</v>
      </c>
      <c r="D9" s="12">
        <v>1383.26</v>
      </c>
      <c r="E9" s="12">
        <v>1386.91</v>
      </c>
      <c r="F9" s="14">
        <v>299000000</v>
      </c>
      <c r="G9" s="12">
        <v>1386.91</v>
      </c>
      <c r="I9" s="1">
        <f>'Portfolio Selection'!A9</f>
        <v>40884</v>
      </c>
      <c r="J9" s="4">
        <f t="shared" si="0"/>
        <v>3813.84</v>
      </c>
    </row>
    <row r="10" spans="1:10" x14ac:dyDescent="0.2">
      <c r="A10" s="11">
        <v>39828</v>
      </c>
      <c r="B10" s="12">
        <v>1358.7</v>
      </c>
      <c r="C10" s="12">
        <v>1358.7</v>
      </c>
      <c r="D10" s="12">
        <v>1329.3</v>
      </c>
      <c r="E10" s="12">
        <v>1343.49</v>
      </c>
      <c r="F10" s="14">
        <v>86340900</v>
      </c>
      <c r="G10" s="12">
        <v>1343.49</v>
      </c>
      <c r="I10" s="1">
        <f>'Portfolio Selection'!A10</f>
        <v>40883</v>
      </c>
      <c r="J10" s="4">
        <f t="shared" si="0"/>
        <v>3813.84</v>
      </c>
    </row>
    <row r="11" spans="1:10" x14ac:dyDescent="0.2">
      <c r="A11" s="11">
        <v>39829</v>
      </c>
      <c r="B11" s="12">
        <v>1349.82</v>
      </c>
      <c r="C11" s="12">
        <v>1363.88</v>
      </c>
      <c r="D11" s="12">
        <v>1345.4</v>
      </c>
      <c r="E11" s="12">
        <v>1363.88</v>
      </c>
      <c r="F11" s="14">
        <v>195000000</v>
      </c>
      <c r="G11" s="12">
        <v>1363.88</v>
      </c>
      <c r="I11" s="1">
        <f>'Portfolio Selection'!A11</f>
        <v>40882</v>
      </c>
      <c r="J11" s="4">
        <f t="shared" si="0"/>
        <v>3813.84</v>
      </c>
    </row>
    <row r="12" spans="1:10" x14ac:dyDescent="0.2">
      <c r="A12" s="11">
        <v>39832</v>
      </c>
      <c r="B12" s="12">
        <v>1370.9</v>
      </c>
      <c r="C12" s="12">
        <v>1375.37</v>
      </c>
      <c r="D12" s="12">
        <v>1342.08</v>
      </c>
      <c r="E12" s="12">
        <v>1350.69</v>
      </c>
      <c r="F12" s="14">
        <v>138000000</v>
      </c>
      <c r="G12" s="12">
        <v>1350.69</v>
      </c>
      <c r="I12" s="1">
        <f>'Portfolio Selection'!A12</f>
        <v>40879</v>
      </c>
      <c r="J12" s="4">
        <f t="shared" si="0"/>
        <v>3813.84</v>
      </c>
    </row>
    <row r="13" spans="1:10" x14ac:dyDescent="0.2">
      <c r="A13" s="11">
        <v>39833</v>
      </c>
      <c r="B13" s="12">
        <v>1335.72</v>
      </c>
      <c r="C13" s="12">
        <v>1344.15</v>
      </c>
      <c r="D13" s="12">
        <v>1320.69</v>
      </c>
      <c r="E13" s="12">
        <v>1344.15</v>
      </c>
      <c r="F13" s="14">
        <v>107000000</v>
      </c>
      <c r="G13" s="12">
        <v>1344.15</v>
      </c>
      <c r="I13" s="1">
        <f>'Portfolio Selection'!A13</f>
        <v>40878</v>
      </c>
      <c r="J13" s="4">
        <f t="shared" si="0"/>
        <v>3813.84</v>
      </c>
    </row>
    <row r="14" spans="1:10" x14ac:dyDescent="0.2">
      <c r="A14" s="11">
        <v>39834</v>
      </c>
      <c r="B14" s="12">
        <v>1326.68</v>
      </c>
      <c r="C14" s="12">
        <v>1334.91</v>
      </c>
      <c r="D14" s="12">
        <v>1311.39</v>
      </c>
      <c r="E14" s="12">
        <v>1321.45</v>
      </c>
      <c r="F14" s="14">
        <v>95167800</v>
      </c>
      <c r="G14" s="12">
        <v>1321.45</v>
      </c>
      <c r="I14" s="1">
        <f>'Portfolio Selection'!A14</f>
        <v>40877</v>
      </c>
      <c r="J14" s="4">
        <f t="shared" si="0"/>
        <v>3813.84</v>
      </c>
    </row>
    <row r="15" spans="1:10" x14ac:dyDescent="0.2">
      <c r="A15" s="11">
        <v>39835</v>
      </c>
      <c r="B15" s="12">
        <v>1332.33</v>
      </c>
      <c r="C15" s="12">
        <v>1336.78</v>
      </c>
      <c r="D15" s="12">
        <v>1314.74</v>
      </c>
      <c r="E15" s="12">
        <v>1327.32</v>
      </c>
      <c r="F15" s="14">
        <v>66456600</v>
      </c>
      <c r="G15" s="12">
        <v>1327.32</v>
      </c>
      <c r="I15" s="1">
        <f>'Portfolio Selection'!A15</f>
        <v>40876</v>
      </c>
      <c r="J15" s="4">
        <f t="shared" si="0"/>
        <v>3813.84</v>
      </c>
    </row>
    <row r="16" spans="1:10" x14ac:dyDescent="0.2">
      <c r="A16" s="15">
        <v>39836</v>
      </c>
      <c r="B16" s="12">
        <v>1321.43</v>
      </c>
      <c r="C16" s="12">
        <v>1321.43</v>
      </c>
      <c r="D16" s="12">
        <v>1307.53</v>
      </c>
      <c r="E16" s="12">
        <v>1315.58</v>
      </c>
      <c r="F16" s="14">
        <v>545000000</v>
      </c>
      <c r="G16" s="12">
        <v>1315.58</v>
      </c>
      <c r="I16" s="1">
        <f>'Portfolio Selection'!A16</f>
        <v>40875</v>
      </c>
      <c r="J16" s="4">
        <f t="shared" si="0"/>
        <v>3813.84</v>
      </c>
    </row>
    <row r="17" spans="1:10" x14ac:dyDescent="0.2">
      <c r="A17" s="15">
        <v>39840</v>
      </c>
      <c r="B17" s="12">
        <v>1320.14</v>
      </c>
      <c r="C17" s="12">
        <v>1340.94</v>
      </c>
      <c r="D17" s="12">
        <v>1320.14</v>
      </c>
      <c r="E17" s="12">
        <v>1336.63</v>
      </c>
      <c r="F17" s="14">
        <v>59264800</v>
      </c>
      <c r="G17" s="12">
        <v>1336.63</v>
      </c>
      <c r="I17" s="1">
        <f>'Portfolio Selection'!A17</f>
        <v>40872</v>
      </c>
      <c r="J17" s="4">
        <f t="shared" si="0"/>
        <v>3813.84</v>
      </c>
    </row>
    <row r="18" spans="1:10" x14ac:dyDescent="0.2">
      <c r="A18" s="15">
        <v>39841</v>
      </c>
      <c r="B18" s="12">
        <v>1339.94</v>
      </c>
      <c r="C18" s="12">
        <v>1339.94</v>
      </c>
      <c r="D18" s="12">
        <v>1320.79</v>
      </c>
      <c r="E18" s="12">
        <v>1321.45</v>
      </c>
      <c r="F18" s="14">
        <v>777000000</v>
      </c>
      <c r="G18" s="12">
        <v>1321.45</v>
      </c>
      <c r="I18" s="1">
        <f>'Portfolio Selection'!A18</f>
        <v>40871</v>
      </c>
      <c r="J18" s="4">
        <f t="shared" si="0"/>
        <v>3813.84</v>
      </c>
    </row>
    <row r="19" spans="1:10" x14ac:dyDescent="0.2">
      <c r="A19" s="15">
        <v>39842</v>
      </c>
      <c r="B19" s="12">
        <v>1333.62</v>
      </c>
      <c r="C19" s="12">
        <v>1336.63</v>
      </c>
      <c r="D19" s="12">
        <v>1319.66</v>
      </c>
      <c r="E19" s="12">
        <v>1324.65</v>
      </c>
      <c r="F19" s="14">
        <v>86971300</v>
      </c>
      <c r="G19" s="12">
        <v>1324.65</v>
      </c>
      <c r="I19" s="1">
        <f>'Portfolio Selection'!A19</f>
        <v>40870</v>
      </c>
      <c r="J19" s="4">
        <f t="shared" si="0"/>
        <v>3813.84</v>
      </c>
    </row>
    <row r="20" spans="1:10" x14ac:dyDescent="0.2">
      <c r="A20" s="15">
        <v>39843</v>
      </c>
      <c r="B20" s="12">
        <v>1324.52</v>
      </c>
      <c r="C20" s="12">
        <v>1332.67</v>
      </c>
      <c r="D20" s="12">
        <v>1315.24</v>
      </c>
      <c r="E20" s="12">
        <v>1332.67</v>
      </c>
      <c r="F20" s="14">
        <v>55676700</v>
      </c>
      <c r="G20" s="12">
        <v>1332.67</v>
      </c>
      <c r="I20" s="1">
        <f>'Portfolio Selection'!A20</f>
        <v>40869</v>
      </c>
      <c r="J20" s="4">
        <f t="shared" si="0"/>
        <v>3813.84</v>
      </c>
    </row>
    <row r="21" spans="1:10" x14ac:dyDescent="0.2">
      <c r="A21" s="15">
        <v>39846</v>
      </c>
      <c r="B21" s="12">
        <v>1330.02</v>
      </c>
      <c r="C21" s="12">
        <v>1330.02</v>
      </c>
      <c r="D21" s="12">
        <v>1298.02</v>
      </c>
      <c r="E21" s="12">
        <v>1310.6400000000001</v>
      </c>
      <c r="F21" s="14">
        <v>541000000</v>
      </c>
      <c r="G21" s="12">
        <v>1310.6400000000001</v>
      </c>
      <c r="I21" s="1">
        <f>'Portfolio Selection'!A21</f>
        <v>40868</v>
      </c>
      <c r="J21" s="4">
        <f t="shared" si="0"/>
        <v>3813.84</v>
      </c>
    </row>
    <row r="22" spans="1:10" x14ac:dyDescent="0.2">
      <c r="A22" s="15">
        <v>39847</v>
      </c>
      <c r="B22" s="12">
        <v>1311.2</v>
      </c>
      <c r="C22" s="12">
        <v>1313.49</v>
      </c>
      <c r="D22" s="12">
        <v>1300.07</v>
      </c>
      <c r="E22" s="12">
        <v>1304.33</v>
      </c>
      <c r="F22" s="14">
        <v>47637500</v>
      </c>
      <c r="G22" s="12">
        <v>1304.33</v>
      </c>
      <c r="I22" s="1">
        <f>'Portfolio Selection'!A22</f>
        <v>40865</v>
      </c>
      <c r="J22" s="4">
        <f t="shared" si="0"/>
        <v>3813.84</v>
      </c>
    </row>
    <row r="23" spans="1:10" x14ac:dyDescent="0.2">
      <c r="A23" s="15">
        <v>39848</v>
      </c>
      <c r="B23" s="12">
        <v>1311.88</v>
      </c>
      <c r="C23" s="12">
        <v>1320.36</v>
      </c>
      <c r="D23" s="12">
        <v>1307.6400000000001</v>
      </c>
      <c r="E23" s="12">
        <v>1320.36</v>
      </c>
      <c r="F23" s="14">
        <v>582000000</v>
      </c>
      <c r="G23" s="12">
        <v>1320.36</v>
      </c>
      <c r="I23" s="1">
        <f>'Portfolio Selection'!A23</f>
        <v>40864</v>
      </c>
      <c r="J23" s="4">
        <f t="shared" si="0"/>
        <v>3813.84</v>
      </c>
    </row>
    <row r="24" spans="1:10" x14ac:dyDescent="0.2">
      <c r="A24" s="15">
        <v>39849</v>
      </c>
      <c r="B24" s="12">
        <v>1319.52</v>
      </c>
      <c r="C24" s="12">
        <v>1331.51</v>
      </c>
      <c r="D24" s="12">
        <v>1318.79</v>
      </c>
      <c r="E24" s="12">
        <v>1328.07</v>
      </c>
      <c r="F24" s="14">
        <v>1350000000</v>
      </c>
      <c r="G24" s="12">
        <v>1328.07</v>
      </c>
      <c r="I24" s="1">
        <f>'Portfolio Selection'!A24</f>
        <v>40863</v>
      </c>
      <c r="J24" s="4">
        <f t="shared" si="0"/>
        <v>3813.84</v>
      </c>
    </row>
    <row r="25" spans="1:10" x14ac:dyDescent="0.2">
      <c r="A25" s="15">
        <v>39850</v>
      </c>
      <c r="B25" s="12">
        <v>1337.58</v>
      </c>
      <c r="C25" s="12">
        <v>1351.91</v>
      </c>
      <c r="D25" s="12">
        <v>1336.52</v>
      </c>
      <c r="E25" s="12">
        <v>1350.64</v>
      </c>
      <c r="F25" s="14">
        <v>276000000</v>
      </c>
      <c r="G25" s="12">
        <v>1350.64</v>
      </c>
      <c r="I25" s="1">
        <f>'Portfolio Selection'!A25</f>
        <v>40862</v>
      </c>
      <c r="J25" s="4">
        <f t="shared" si="0"/>
        <v>3813.84</v>
      </c>
    </row>
    <row r="26" spans="1:10" x14ac:dyDescent="0.2">
      <c r="A26" s="15">
        <v>39853</v>
      </c>
      <c r="B26" s="12">
        <v>1360.94</v>
      </c>
      <c r="C26" s="12">
        <v>1360.94</v>
      </c>
      <c r="D26" s="12">
        <v>1332.28</v>
      </c>
      <c r="E26" s="12">
        <v>1342.23</v>
      </c>
      <c r="F26" s="14">
        <v>1790000000</v>
      </c>
      <c r="G26" s="12">
        <v>1342.23</v>
      </c>
      <c r="I26" s="1">
        <f>'Portfolio Selection'!A26</f>
        <v>40861</v>
      </c>
      <c r="J26" s="4">
        <f t="shared" si="0"/>
        <v>3833.04</v>
      </c>
    </row>
    <row r="27" spans="1:10" x14ac:dyDescent="0.2">
      <c r="A27" s="15">
        <v>39854</v>
      </c>
      <c r="B27" s="12">
        <v>1342.27</v>
      </c>
      <c r="C27" s="12">
        <v>1342.27</v>
      </c>
      <c r="D27" s="12">
        <v>1326.66</v>
      </c>
      <c r="E27" s="12">
        <v>1332.13</v>
      </c>
      <c r="F27" s="14">
        <v>195000000</v>
      </c>
      <c r="G27" s="12">
        <v>1332.13</v>
      </c>
      <c r="I27" s="1">
        <f>'Portfolio Selection'!A27</f>
        <v>40858</v>
      </c>
      <c r="J27" s="4">
        <f t="shared" si="0"/>
        <v>3778.89</v>
      </c>
    </row>
    <row r="28" spans="1:10" x14ac:dyDescent="0.2">
      <c r="A28" s="15">
        <v>39855</v>
      </c>
      <c r="B28" s="12">
        <v>1327.4</v>
      </c>
      <c r="C28" s="12">
        <v>1327.4</v>
      </c>
      <c r="D28" s="12">
        <v>1302.04</v>
      </c>
      <c r="E28" s="12">
        <v>1324.82</v>
      </c>
      <c r="F28" s="14">
        <v>307000000</v>
      </c>
      <c r="G28" s="12">
        <v>1324.82</v>
      </c>
      <c r="I28" s="1">
        <f>'Portfolio Selection'!A28</f>
        <v>40857</v>
      </c>
      <c r="J28" s="4">
        <f t="shared" si="0"/>
        <v>3783.88</v>
      </c>
    </row>
    <row r="29" spans="1:10" x14ac:dyDescent="0.2">
      <c r="A29" s="15">
        <v>39856</v>
      </c>
      <c r="B29" s="12">
        <v>1322.1</v>
      </c>
      <c r="C29" s="12">
        <v>1325.65</v>
      </c>
      <c r="D29" s="12">
        <v>1315.39</v>
      </c>
      <c r="E29" s="12">
        <v>1325.42</v>
      </c>
      <c r="F29" s="14">
        <v>314000000</v>
      </c>
      <c r="G29" s="12">
        <v>1325.42</v>
      </c>
      <c r="I29" s="1">
        <f>'Portfolio Selection'!A29</f>
        <v>40856</v>
      </c>
      <c r="J29" s="4">
        <f t="shared" si="0"/>
        <v>3857.36</v>
      </c>
    </row>
    <row r="30" spans="1:10" x14ac:dyDescent="0.2">
      <c r="A30" s="15">
        <v>39857</v>
      </c>
      <c r="B30" s="12">
        <v>1326.87</v>
      </c>
      <c r="C30" s="12">
        <v>1342.76</v>
      </c>
      <c r="D30" s="12">
        <v>1325.56</v>
      </c>
      <c r="E30" s="12">
        <v>1338.74</v>
      </c>
      <c r="F30" s="14">
        <v>173000000</v>
      </c>
      <c r="G30" s="12">
        <v>1338.74</v>
      </c>
      <c r="I30" s="1">
        <f>'Portfolio Selection'!A30</f>
        <v>40855</v>
      </c>
      <c r="J30" s="4">
        <f t="shared" si="0"/>
        <v>3805.65</v>
      </c>
    </row>
    <row r="31" spans="1:10" x14ac:dyDescent="0.2">
      <c r="A31" s="15">
        <v>39860</v>
      </c>
      <c r="B31" s="12">
        <v>1338.81</v>
      </c>
      <c r="C31" s="12">
        <v>1346.17</v>
      </c>
      <c r="D31" s="12">
        <v>1336.52</v>
      </c>
      <c r="E31" s="12">
        <v>1342</v>
      </c>
      <c r="F31" s="14">
        <v>112000000</v>
      </c>
      <c r="G31" s="12">
        <v>1342</v>
      </c>
      <c r="I31" s="1">
        <f>'Portfolio Selection'!A31</f>
        <v>40854</v>
      </c>
      <c r="J31" s="4">
        <f t="shared" si="0"/>
        <v>3778.24</v>
      </c>
    </row>
    <row r="32" spans="1:10" x14ac:dyDescent="0.2">
      <c r="A32" s="15">
        <v>39861</v>
      </c>
      <c r="B32" s="12">
        <v>1338.82</v>
      </c>
      <c r="C32" s="12">
        <v>1338.82</v>
      </c>
      <c r="D32" s="12">
        <v>1311.47</v>
      </c>
      <c r="E32" s="12">
        <v>1318.04</v>
      </c>
      <c r="F32" s="14">
        <v>1540000000</v>
      </c>
      <c r="G32" s="12">
        <v>1318.04</v>
      </c>
      <c r="I32" s="1">
        <f>'Portfolio Selection'!A32</f>
        <v>40851</v>
      </c>
      <c r="J32" s="4">
        <f t="shared" si="0"/>
        <v>3783.63</v>
      </c>
    </row>
    <row r="33" spans="1:10" x14ac:dyDescent="0.2">
      <c r="A33" s="15">
        <v>39862</v>
      </c>
      <c r="B33" s="12">
        <v>1312.48</v>
      </c>
      <c r="C33" s="12">
        <v>1331.64</v>
      </c>
      <c r="D33" s="12">
        <v>1304.3499999999999</v>
      </c>
      <c r="E33" s="12">
        <v>1330.61</v>
      </c>
      <c r="F33" s="14">
        <v>144000000</v>
      </c>
      <c r="G33" s="12">
        <v>1330.61</v>
      </c>
      <c r="I33" s="1">
        <f>'Portfolio Selection'!A33</f>
        <v>40850</v>
      </c>
      <c r="J33" s="4">
        <f t="shared" si="0"/>
        <v>3705.81</v>
      </c>
    </row>
    <row r="34" spans="1:10" x14ac:dyDescent="0.2">
      <c r="A34" s="15">
        <v>39863</v>
      </c>
      <c r="B34" s="12">
        <v>1330.81</v>
      </c>
      <c r="C34" s="12">
        <v>1330.81</v>
      </c>
      <c r="D34" s="12">
        <v>1313.72</v>
      </c>
      <c r="E34" s="12">
        <v>1323.7</v>
      </c>
      <c r="F34" s="14">
        <v>2360000000</v>
      </c>
      <c r="G34" s="12">
        <v>1323.7</v>
      </c>
      <c r="I34" s="1">
        <f>'Portfolio Selection'!A34</f>
        <v>40849</v>
      </c>
      <c r="J34" s="4">
        <f t="shared" si="0"/>
        <v>3763.03</v>
      </c>
    </row>
    <row r="35" spans="1:10" x14ac:dyDescent="0.2">
      <c r="A35" s="15">
        <v>39864</v>
      </c>
      <c r="B35" s="12">
        <v>1320.62</v>
      </c>
      <c r="C35" s="12">
        <v>1320.62</v>
      </c>
      <c r="D35" s="12">
        <v>1291.4100000000001</v>
      </c>
      <c r="E35" s="12">
        <v>1296.94</v>
      </c>
      <c r="F35" s="14">
        <v>188000000</v>
      </c>
      <c r="G35" s="12">
        <v>1296.94</v>
      </c>
      <c r="I35" s="1">
        <f>'Portfolio Selection'!A35</f>
        <v>40848</v>
      </c>
      <c r="J35" s="4">
        <f t="shared" si="0"/>
        <v>3685.01</v>
      </c>
    </row>
    <row r="36" spans="1:10" x14ac:dyDescent="0.2">
      <c r="A36" s="15">
        <v>39867</v>
      </c>
      <c r="B36" s="12">
        <v>1298.29</v>
      </c>
      <c r="C36" s="12">
        <v>1312.44</v>
      </c>
      <c r="D36" s="12">
        <v>1294.3800000000001</v>
      </c>
      <c r="E36" s="12">
        <v>1312.44</v>
      </c>
      <c r="F36" s="14">
        <v>1180000000</v>
      </c>
      <c r="G36" s="12">
        <v>1312.44</v>
      </c>
      <c r="I36" s="1">
        <f>'Portfolio Selection'!A36</f>
        <v>40847</v>
      </c>
      <c r="J36" s="4">
        <f t="shared" si="0"/>
        <v>3790.85</v>
      </c>
    </row>
    <row r="37" spans="1:10" x14ac:dyDescent="0.2">
      <c r="A37" s="15">
        <v>39868</v>
      </c>
      <c r="B37" s="12">
        <v>1305.7</v>
      </c>
      <c r="C37" s="12">
        <v>1305.7</v>
      </c>
      <c r="D37" s="12">
        <v>1286.73</v>
      </c>
      <c r="E37" s="12">
        <v>1295.8699999999999</v>
      </c>
      <c r="F37" s="14">
        <v>94302900</v>
      </c>
      <c r="G37" s="12">
        <v>1295.8699999999999</v>
      </c>
      <c r="I37" s="1">
        <f>'Portfolio Selection'!A37</f>
        <v>40844</v>
      </c>
      <c r="J37" s="4">
        <f t="shared" si="0"/>
        <v>3829.96</v>
      </c>
    </row>
    <row r="38" spans="1:10" x14ac:dyDescent="0.2">
      <c r="A38" s="15">
        <v>39869</v>
      </c>
      <c r="B38" s="12">
        <v>1301.08</v>
      </c>
      <c r="C38" s="12">
        <v>1312.34</v>
      </c>
      <c r="D38" s="12">
        <v>1290.17</v>
      </c>
      <c r="E38" s="12">
        <v>1300.1099999999999</v>
      </c>
      <c r="F38" s="14">
        <v>2040000000</v>
      </c>
      <c r="G38" s="12">
        <v>1300.1099999999999</v>
      </c>
      <c r="I38" s="1">
        <f>'Portfolio Selection'!A38</f>
        <v>40843</v>
      </c>
      <c r="J38" s="4">
        <f t="shared" si="0"/>
        <v>3813</v>
      </c>
    </row>
    <row r="39" spans="1:10" x14ac:dyDescent="0.2">
      <c r="A39" s="15">
        <v>39870</v>
      </c>
      <c r="B39" s="12">
        <v>1303.75</v>
      </c>
      <c r="C39" s="12">
        <v>1303.75</v>
      </c>
      <c r="D39" s="12">
        <v>1281.77</v>
      </c>
      <c r="E39" s="12">
        <v>1290.32</v>
      </c>
      <c r="F39" s="14">
        <v>196000000</v>
      </c>
      <c r="G39" s="12">
        <v>1290.32</v>
      </c>
      <c r="I39" s="1">
        <f>'Portfolio Selection'!A39</f>
        <v>40842</v>
      </c>
      <c r="J39" s="4">
        <f t="shared" si="0"/>
        <v>3738.61</v>
      </c>
    </row>
    <row r="40" spans="1:10" x14ac:dyDescent="0.2">
      <c r="A40" s="15">
        <v>39871</v>
      </c>
      <c r="B40" s="12">
        <v>1292.28</v>
      </c>
      <c r="C40" s="12">
        <v>1293.95</v>
      </c>
      <c r="D40" s="12">
        <v>1281.07</v>
      </c>
      <c r="E40" s="12">
        <v>1285.48</v>
      </c>
      <c r="F40" s="14">
        <v>104000000</v>
      </c>
      <c r="G40" s="12">
        <v>1285.48</v>
      </c>
      <c r="I40" s="1">
        <f>'Portfolio Selection'!A40</f>
        <v>40841</v>
      </c>
      <c r="J40" s="4">
        <f t="shared" si="0"/>
        <v>3710.48</v>
      </c>
    </row>
    <row r="41" spans="1:10" x14ac:dyDescent="0.2">
      <c r="A41" s="15">
        <v>39874</v>
      </c>
      <c r="B41" s="12">
        <v>1285.48</v>
      </c>
      <c r="C41" s="12">
        <v>1285.48</v>
      </c>
      <c r="D41" s="12">
        <v>1252.8699999999999</v>
      </c>
      <c r="E41" s="12">
        <v>1256.1099999999999</v>
      </c>
      <c r="F41" s="14">
        <v>1070000000</v>
      </c>
      <c r="G41" s="12">
        <v>1256.1099999999999</v>
      </c>
      <c r="I41" s="1">
        <f>'Portfolio Selection'!A41</f>
        <v>40840</v>
      </c>
      <c r="J41" s="4">
        <f t="shared" si="0"/>
        <v>3706.78</v>
      </c>
    </row>
    <row r="42" spans="1:10" x14ac:dyDescent="0.2">
      <c r="A42" s="15">
        <v>39875</v>
      </c>
      <c r="B42" s="12">
        <v>1256.1099999999999</v>
      </c>
      <c r="C42" s="12">
        <v>1270.95</v>
      </c>
      <c r="D42" s="12">
        <v>1244.8699999999999</v>
      </c>
      <c r="E42" s="12">
        <v>1264.82</v>
      </c>
      <c r="F42" s="14">
        <v>122000000</v>
      </c>
      <c r="G42" s="12">
        <v>1264.82</v>
      </c>
      <c r="I42" s="1">
        <f>'Portfolio Selection'!A42</f>
        <v>40837</v>
      </c>
      <c r="J42" s="4">
        <f t="shared" si="0"/>
        <v>3620.66</v>
      </c>
    </row>
    <row r="43" spans="1:10" x14ac:dyDescent="0.2">
      <c r="A43" s="15">
        <v>39876</v>
      </c>
      <c r="B43" s="12">
        <v>1264.82</v>
      </c>
      <c r="C43" s="12">
        <v>1289.8</v>
      </c>
      <c r="D43" s="12">
        <v>1261.5</v>
      </c>
      <c r="E43" s="12">
        <v>1289.3800000000001</v>
      </c>
      <c r="F43" s="14">
        <v>132000000</v>
      </c>
      <c r="G43" s="12">
        <v>1289.3800000000001</v>
      </c>
      <c r="I43" s="1">
        <f>'Portfolio Selection'!A43</f>
        <v>40836</v>
      </c>
      <c r="J43" s="4">
        <f t="shared" si="0"/>
        <v>3622.78</v>
      </c>
    </row>
    <row r="44" spans="1:10" x14ac:dyDescent="0.2">
      <c r="A44" s="15">
        <v>39877</v>
      </c>
      <c r="B44" s="12">
        <v>1289.3800000000001</v>
      </c>
      <c r="C44" s="12">
        <v>1300.2</v>
      </c>
      <c r="D44" s="12">
        <v>1282.22</v>
      </c>
      <c r="E44" s="12">
        <v>1288.07</v>
      </c>
      <c r="F44" s="14">
        <v>135000000</v>
      </c>
      <c r="G44" s="12">
        <v>1288.07</v>
      </c>
      <c r="I44" s="1">
        <f>'Portfolio Selection'!A44</f>
        <v>40835</v>
      </c>
      <c r="J44" s="4">
        <f t="shared" si="0"/>
        <v>3685.31</v>
      </c>
    </row>
    <row r="45" spans="1:10" x14ac:dyDescent="0.2">
      <c r="A45" s="15">
        <v>39878</v>
      </c>
      <c r="B45" s="12">
        <v>1288.07</v>
      </c>
      <c r="C45" s="12">
        <v>1290.6199999999999</v>
      </c>
      <c r="D45" s="12">
        <v>1278.8599999999999</v>
      </c>
      <c r="E45" s="12">
        <v>1286.69</v>
      </c>
      <c r="F45" s="14">
        <v>58386900</v>
      </c>
      <c r="G45" s="12">
        <v>1286.69</v>
      </c>
      <c r="I45" s="1">
        <f>'Portfolio Selection'!A45</f>
        <v>40834</v>
      </c>
      <c r="J45" s="4">
        <f t="shared" si="0"/>
        <v>3622.03</v>
      </c>
    </row>
    <row r="46" spans="1:10" x14ac:dyDescent="0.2">
      <c r="A46" s="15">
        <v>39882</v>
      </c>
      <c r="B46" s="12">
        <v>1286.69</v>
      </c>
      <c r="C46" s="12">
        <v>1300.54</v>
      </c>
      <c r="D46" s="12">
        <v>1282.6300000000001</v>
      </c>
      <c r="E46" s="12">
        <v>1300.21</v>
      </c>
      <c r="F46" s="14">
        <v>730000000</v>
      </c>
      <c r="G46" s="12">
        <v>1300.21</v>
      </c>
      <c r="I46" s="1">
        <f>'Portfolio Selection'!A46</f>
        <v>40833</v>
      </c>
      <c r="J46" s="4">
        <f t="shared" si="0"/>
        <v>3729.01</v>
      </c>
    </row>
    <row r="47" spans="1:10" x14ac:dyDescent="0.2">
      <c r="A47" s="15">
        <v>39883</v>
      </c>
      <c r="B47" s="12">
        <v>1300.21</v>
      </c>
      <c r="C47" s="12">
        <v>1319.51</v>
      </c>
      <c r="D47" s="12">
        <v>1300.21</v>
      </c>
      <c r="E47" s="12">
        <v>1314.52</v>
      </c>
      <c r="F47" s="14">
        <v>137000000</v>
      </c>
      <c r="G47" s="12">
        <v>1314.52</v>
      </c>
      <c r="I47" s="1">
        <f>'Portfolio Selection'!A47</f>
        <v>40830</v>
      </c>
      <c r="J47" s="4">
        <f t="shared" si="0"/>
        <v>3664.68</v>
      </c>
    </row>
    <row r="48" spans="1:10" x14ac:dyDescent="0.2">
      <c r="A48" s="15">
        <v>39884</v>
      </c>
      <c r="B48" s="12">
        <v>1314.52</v>
      </c>
      <c r="C48" s="12">
        <v>1318.15</v>
      </c>
      <c r="D48" s="12">
        <v>1305.26</v>
      </c>
      <c r="E48" s="12">
        <v>1310.4100000000001</v>
      </c>
      <c r="F48" s="14">
        <v>72730700</v>
      </c>
      <c r="G48" s="12">
        <v>1310.4100000000001</v>
      </c>
      <c r="I48" s="1">
        <f>'Portfolio Selection'!A48</f>
        <v>40829</v>
      </c>
      <c r="J48" s="4">
        <f t="shared" si="0"/>
        <v>3675.38</v>
      </c>
    </row>
    <row r="49" spans="1:10" x14ac:dyDescent="0.2">
      <c r="A49" s="15">
        <v>39885</v>
      </c>
      <c r="B49" s="12">
        <v>1310.4100000000001</v>
      </c>
      <c r="C49" s="12">
        <v>1333.22</v>
      </c>
      <c r="D49" s="12">
        <v>1310.4100000000001</v>
      </c>
      <c r="E49" s="12">
        <v>1327.44</v>
      </c>
      <c r="F49" s="14">
        <v>120000000</v>
      </c>
      <c r="G49" s="12">
        <v>1327.44</v>
      </c>
      <c r="I49" s="1">
        <f>'Portfolio Selection'!A49</f>
        <v>40828</v>
      </c>
      <c r="J49" s="4">
        <f t="shared" si="0"/>
        <v>3635.93</v>
      </c>
    </row>
    <row r="50" spans="1:10" x14ac:dyDescent="0.2">
      <c r="A50" s="15">
        <v>39888</v>
      </c>
      <c r="B50" s="12">
        <v>1327.44</v>
      </c>
      <c r="C50" s="12">
        <v>1340.99</v>
      </c>
      <c r="D50" s="12">
        <v>1322.48</v>
      </c>
      <c r="E50" s="12">
        <v>1324.85</v>
      </c>
      <c r="F50" s="14">
        <v>1020000000</v>
      </c>
      <c r="G50" s="12">
        <v>1324.85</v>
      </c>
      <c r="I50" s="1">
        <f>'Portfolio Selection'!A50</f>
        <v>40827</v>
      </c>
      <c r="J50" s="4">
        <f t="shared" si="0"/>
        <v>3531.75</v>
      </c>
    </row>
    <row r="51" spans="1:10" x14ac:dyDescent="0.2">
      <c r="A51" s="15">
        <v>39889</v>
      </c>
      <c r="B51" s="12">
        <v>1324.85</v>
      </c>
      <c r="C51" s="12">
        <v>1326.11</v>
      </c>
      <c r="D51" s="12">
        <v>1308.3900000000001</v>
      </c>
      <c r="E51" s="12">
        <v>1312.09</v>
      </c>
      <c r="F51" s="14">
        <v>104000000</v>
      </c>
      <c r="G51" s="12">
        <v>1312.09</v>
      </c>
      <c r="I51" s="1">
        <f>'Portfolio Selection'!A51</f>
        <v>40826</v>
      </c>
      <c r="J51" s="4">
        <f t="shared" si="0"/>
        <v>3451.08</v>
      </c>
    </row>
    <row r="52" spans="1:10" x14ac:dyDescent="0.2">
      <c r="A52" s="15">
        <v>39890</v>
      </c>
      <c r="B52" s="12">
        <v>1312.09</v>
      </c>
      <c r="C52" s="12">
        <v>1324.08</v>
      </c>
      <c r="D52" s="12">
        <v>1312.09</v>
      </c>
      <c r="E52" s="12">
        <v>1322.84</v>
      </c>
      <c r="F52" s="14">
        <v>1180000000</v>
      </c>
      <c r="G52" s="12">
        <v>1322.84</v>
      </c>
      <c r="I52" s="1">
        <f>'Portfolio Selection'!A52</f>
        <v>40823</v>
      </c>
      <c r="J52" s="4">
        <f t="shared" si="0"/>
        <v>3425.68</v>
      </c>
    </row>
    <row r="53" spans="1:10" x14ac:dyDescent="0.2">
      <c r="A53" s="15">
        <v>39891</v>
      </c>
      <c r="B53" s="12">
        <v>1322.84</v>
      </c>
      <c r="C53" s="12">
        <v>1347.12</v>
      </c>
      <c r="D53" s="12">
        <v>1322.84</v>
      </c>
      <c r="E53" s="12">
        <v>1341.6</v>
      </c>
      <c r="F53" s="14">
        <v>128000000</v>
      </c>
      <c r="G53" s="12">
        <v>1341.6</v>
      </c>
      <c r="I53" s="1">
        <f>'Portfolio Selection'!A53</f>
        <v>40822</v>
      </c>
      <c r="J53" s="4">
        <f t="shared" si="0"/>
        <v>3443.11</v>
      </c>
    </row>
    <row r="54" spans="1:10" x14ac:dyDescent="0.2">
      <c r="A54" s="15">
        <v>39892</v>
      </c>
      <c r="B54" s="12">
        <v>1341.6</v>
      </c>
      <c r="C54" s="12">
        <v>1364.31</v>
      </c>
      <c r="D54" s="12">
        <v>1341.15</v>
      </c>
      <c r="E54" s="12">
        <v>1360.89</v>
      </c>
      <c r="F54" s="14">
        <v>163000000</v>
      </c>
      <c r="G54" s="12">
        <v>1360.89</v>
      </c>
      <c r="I54" s="1">
        <f>'Portfolio Selection'!A54</f>
        <v>40821</v>
      </c>
      <c r="J54" s="4">
        <f t="shared" si="0"/>
        <v>3293.24</v>
      </c>
    </row>
    <row r="55" spans="1:10" x14ac:dyDescent="0.2">
      <c r="A55" s="15">
        <v>39895</v>
      </c>
      <c r="B55" s="12">
        <v>1360.89</v>
      </c>
      <c r="C55" s="12">
        <v>1407.59</v>
      </c>
      <c r="D55" s="12">
        <v>1360.89</v>
      </c>
      <c r="E55" s="12">
        <v>1406.65</v>
      </c>
      <c r="F55" s="14">
        <v>2660000000</v>
      </c>
      <c r="G55" s="12">
        <v>1406.65</v>
      </c>
      <c r="I55" s="1">
        <f>'Portfolio Selection'!A55</f>
        <v>40820</v>
      </c>
      <c r="J55" s="4">
        <f t="shared" si="0"/>
        <v>3269.45</v>
      </c>
    </row>
    <row r="56" spans="1:10" x14ac:dyDescent="0.2">
      <c r="A56" s="15">
        <v>39896</v>
      </c>
      <c r="B56" s="12">
        <v>1406.65</v>
      </c>
      <c r="C56" s="12">
        <v>1449.95</v>
      </c>
      <c r="D56" s="12">
        <v>1406.65</v>
      </c>
      <c r="E56" s="12">
        <v>1436.12</v>
      </c>
      <c r="F56" s="14">
        <v>367000000</v>
      </c>
      <c r="G56" s="12">
        <v>1436.12</v>
      </c>
      <c r="I56" s="1">
        <f>'Portfolio Selection'!A56</f>
        <v>40819</v>
      </c>
      <c r="J56" s="4">
        <f t="shared" si="0"/>
        <v>3348.71</v>
      </c>
    </row>
    <row r="57" spans="1:10" x14ac:dyDescent="0.2">
      <c r="A57" s="15">
        <v>39897</v>
      </c>
      <c r="B57" s="12">
        <v>1436.12</v>
      </c>
      <c r="C57" s="12">
        <v>1448.47</v>
      </c>
      <c r="D57" s="12">
        <v>1418.26</v>
      </c>
      <c r="E57" s="12">
        <v>1419.97</v>
      </c>
      <c r="F57" s="14">
        <v>281000000</v>
      </c>
      <c r="G57" s="12">
        <v>1419.97</v>
      </c>
      <c r="I57" s="1">
        <f>'Portfolio Selection'!A57</f>
        <v>40816</v>
      </c>
      <c r="J57" s="4">
        <f t="shared" si="0"/>
        <v>3549.03</v>
      </c>
    </row>
    <row r="58" spans="1:10" x14ac:dyDescent="0.2">
      <c r="A58" s="15">
        <v>39898</v>
      </c>
      <c r="B58" s="12">
        <v>1419.97</v>
      </c>
      <c r="C58" s="12">
        <v>1467.52</v>
      </c>
      <c r="D58" s="12">
        <v>1419.97</v>
      </c>
      <c r="E58" s="12">
        <v>1462.74</v>
      </c>
      <c r="F58" s="14">
        <v>0</v>
      </c>
      <c r="G58" s="12">
        <v>1462.74</v>
      </c>
      <c r="I58" s="1">
        <f>'Portfolio Selection'!A58</f>
        <v>40815</v>
      </c>
      <c r="J58" s="4">
        <f t="shared" si="0"/>
        <v>3537.18</v>
      </c>
    </row>
    <row r="59" spans="1:10" x14ac:dyDescent="0.2">
      <c r="A59" s="15">
        <v>39899</v>
      </c>
      <c r="B59" s="12">
        <v>1419.97</v>
      </c>
      <c r="C59" s="12">
        <v>1467.52</v>
      </c>
      <c r="D59" s="12">
        <v>1419.97</v>
      </c>
      <c r="E59" s="12">
        <v>1462.74</v>
      </c>
      <c r="F59" s="14">
        <v>283000000</v>
      </c>
      <c r="G59" s="12">
        <v>1462.74</v>
      </c>
      <c r="I59" s="1">
        <f>'Portfolio Selection'!A59</f>
        <v>40814</v>
      </c>
      <c r="J59" s="4">
        <f t="shared" si="0"/>
        <v>3513.17</v>
      </c>
    </row>
    <row r="60" spans="1:10" x14ac:dyDescent="0.2">
      <c r="A60" s="15">
        <v>39902</v>
      </c>
      <c r="B60" s="12">
        <v>1462.74</v>
      </c>
      <c r="C60" s="12">
        <v>1463.59</v>
      </c>
      <c r="D60" s="12">
        <v>1404.38</v>
      </c>
      <c r="E60" s="12">
        <v>1419.09</v>
      </c>
      <c r="F60" s="14">
        <v>179000000</v>
      </c>
      <c r="G60" s="12">
        <v>1419.09</v>
      </c>
      <c r="I60" s="1">
        <f>'Portfolio Selection'!A60</f>
        <v>40813</v>
      </c>
      <c r="J60" s="4">
        <f t="shared" si="0"/>
        <v>3473.94</v>
      </c>
    </row>
    <row r="61" spans="1:10" x14ac:dyDescent="0.2">
      <c r="A61" s="15">
        <v>39903</v>
      </c>
      <c r="B61" s="12">
        <v>1419.09</v>
      </c>
      <c r="C61" s="12">
        <v>1453.77</v>
      </c>
      <c r="D61" s="12">
        <v>1417.34</v>
      </c>
      <c r="E61" s="12">
        <v>1434.07</v>
      </c>
      <c r="F61" s="14">
        <v>156000000</v>
      </c>
      <c r="G61" s="12">
        <v>1434.07</v>
      </c>
      <c r="I61" s="1">
        <f>'Portfolio Selection'!A61</f>
        <v>40812</v>
      </c>
      <c r="J61" s="4">
        <f t="shared" si="0"/>
        <v>3316.14</v>
      </c>
    </row>
    <row r="62" spans="1:10" x14ac:dyDescent="0.2">
      <c r="A62" s="15">
        <v>39904</v>
      </c>
      <c r="B62" s="12">
        <v>1434.07</v>
      </c>
      <c r="C62" s="12">
        <v>1464.39</v>
      </c>
      <c r="D62" s="12">
        <v>1434.07</v>
      </c>
      <c r="E62" s="12">
        <v>1461.75</v>
      </c>
      <c r="F62" s="14">
        <v>251000000</v>
      </c>
      <c r="G62" s="12">
        <v>1461.75</v>
      </c>
      <c r="I62" s="1">
        <f>'Portfolio Selection'!A62</f>
        <v>40809</v>
      </c>
      <c r="J62" s="4">
        <f t="shared" si="0"/>
        <v>3426.35</v>
      </c>
    </row>
    <row r="63" spans="1:10" x14ac:dyDescent="0.2">
      <c r="A63" s="15">
        <v>39905</v>
      </c>
      <c r="B63" s="12">
        <v>1461.75</v>
      </c>
      <c r="C63" s="12">
        <v>1500</v>
      </c>
      <c r="D63" s="12">
        <v>1461.75</v>
      </c>
      <c r="E63" s="12">
        <v>1499.73</v>
      </c>
      <c r="F63" s="14">
        <v>322000000</v>
      </c>
      <c r="G63" s="12">
        <v>1499.73</v>
      </c>
      <c r="I63" s="1">
        <f>'Portfolio Selection'!A63</f>
        <v>40808</v>
      </c>
      <c r="J63" s="4">
        <f t="shared" si="0"/>
        <v>3369.14</v>
      </c>
    </row>
    <row r="64" spans="1:10" x14ac:dyDescent="0.2">
      <c r="A64" s="15">
        <v>39906</v>
      </c>
      <c r="B64" s="12">
        <v>1499.73</v>
      </c>
      <c r="C64" s="12">
        <v>1511.33</v>
      </c>
      <c r="D64" s="12">
        <v>1494.12</v>
      </c>
      <c r="E64" s="12">
        <v>1500.36</v>
      </c>
      <c r="F64" s="14">
        <v>303000000</v>
      </c>
      <c r="G64" s="12">
        <v>1500.36</v>
      </c>
      <c r="I64" s="1">
        <f>'Portfolio Selection'!A64</f>
        <v>40807</v>
      </c>
      <c r="J64" s="4">
        <f t="shared" si="0"/>
        <v>3697.49</v>
      </c>
    </row>
    <row r="65" spans="1:10" x14ac:dyDescent="0.2">
      <c r="A65" s="15">
        <v>39909</v>
      </c>
      <c r="B65" s="12">
        <v>1500.36</v>
      </c>
      <c r="C65" s="12">
        <v>1527.18</v>
      </c>
      <c r="D65" s="12">
        <v>1500.36</v>
      </c>
      <c r="E65" s="12">
        <v>1516.64</v>
      </c>
      <c r="F65" s="14">
        <v>285000000</v>
      </c>
      <c r="G65" s="12">
        <v>1516.64</v>
      </c>
      <c r="I65" s="1">
        <f>'Portfolio Selection'!A65</f>
        <v>40806</v>
      </c>
      <c r="J65" s="4">
        <f t="shared" si="0"/>
        <v>3752.11</v>
      </c>
    </row>
    <row r="66" spans="1:10" x14ac:dyDescent="0.2">
      <c r="A66" s="15">
        <v>39910</v>
      </c>
      <c r="B66" s="12">
        <v>1516.64</v>
      </c>
      <c r="C66" s="12">
        <v>1516.64</v>
      </c>
      <c r="D66" s="12">
        <v>1483.72</v>
      </c>
      <c r="E66" s="12">
        <v>1490.86</v>
      </c>
      <c r="F66" s="14">
        <v>293000000</v>
      </c>
      <c r="G66" s="12">
        <v>1490.86</v>
      </c>
      <c r="I66" s="1">
        <f>'Portfolio Selection'!A66</f>
        <v>40805</v>
      </c>
      <c r="J66" s="4">
        <f t="shared" si="0"/>
        <v>3755.05</v>
      </c>
    </row>
    <row r="67" spans="1:10" x14ac:dyDescent="0.2">
      <c r="A67" s="15">
        <v>39911</v>
      </c>
      <c r="B67" s="12">
        <v>1490.86</v>
      </c>
      <c r="C67" s="12">
        <v>1491.11</v>
      </c>
      <c r="D67" s="12">
        <v>1460.04</v>
      </c>
      <c r="E67" s="12">
        <v>1465.75</v>
      </c>
      <c r="F67" s="14">
        <v>310000000</v>
      </c>
      <c r="G67" s="12">
        <v>1465.75</v>
      </c>
      <c r="I67" s="1">
        <f>'Portfolio Selection'!A67</f>
        <v>40802</v>
      </c>
      <c r="J67" s="4">
        <f t="shared" ref="J67:J130" si="1">VLOOKUP($I$2:$I$751,$A$2:$G$705,7)</f>
        <v>3835.18</v>
      </c>
    </row>
    <row r="68" spans="1:10" x14ac:dyDescent="0.2">
      <c r="A68" s="15">
        <v>39916</v>
      </c>
      <c r="B68" s="12">
        <v>1465.75</v>
      </c>
      <c r="C68" s="12">
        <v>1540.52</v>
      </c>
      <c r="D68" s="12">
        <v>1465.75</v>
      </c>
      <c r="E68" s="12">
        <v>1540.4</v>
      </c>
      <c r="F68" s="14">
        <v>472000000</v>
      </c>
      <c r="G68" s="12">
        <v>1540.4</v>
      </c>
      <c r="I68" s="1">
        <f>'Portfolio Selection'!A68</f>
        <v>40801</v>
      </c>
      <c r="J68" s="4">
        <f t="shared" si="1"/>
        <v>3774.33</v>
      </c>
    </row>
    <row r="69" spans="1:10" x14ac:dyDescent="0.2">
      <c r="A69" s="15">
        <v>39917</v>
      </c>
      <c r="B69" s="12">
        <v>1540.4</v>
      </c>
      <c r="C69" s="12">
        <v>1573.4</v>
      </c>
      <c r="D69" s="12">
        <v>1536.67</v>
      </c>
      <c r="E69" s="12">
        <v>1570.26</v>
      </c>
      <c r="F69" s="14">
        <v>815000000</v>
      </c>
      <c r="G69" s="12">
        <v>1570.26</v>
      </c>
      <c r="I69" s="1">
        <f>'Portfolio Selection'!A69</f>
        <v>40800</v>
      </c>
      <c r="J69" s="4">
        <f t="shared" si="1"/>
        <v>3799.04</v>
      </c>
    </row>
    <row r="70" spans="1:10" x14ac:dyDescent="0.2">
      <c r="A70" s="15">
        <v>39918</v>
      </c>
      <c r="B70" s="12">
        <v>1570.26</v>
      </c>
      <c r="C70" s="12">
        <v>1603.31</v>
      </c>
      <c r="D70" s="12">
        <v>1564.94</v>
      </c>
      <c r="E70" s="12">
        <v>1593.66</v>
      </c>
      <c r="F70" s="14">
        <v>9590000000</v>
      </c>
      <c r="G70" s="12">
        <v>1593.66</v>
      </c>
      <c r="I70" s="1">
        <f>'Portfolio Selection'!A70</f>
        <v>40799</v>
      </c>
      <c r="J70" s="4">
        <f t="shared" si="1"/>
        <v>3874.78</v>
      </c>
    </row>
    <row r="71" spans="1:10" x14ac:dyDescent="0.2">
      <c r="A71" s="15">
        <v>39919</v>
      </c>
      <c r="B71" s="12">
        <v>1593.66</v>
      </c>
      <c r="C71" s="12">
        <v>1641.8</v>
      </c>
      <c r="D71" s="12">
        <v>1593.66</v>
      </c>
      <c r="E71" s="12">
        <v>1625.09</v>
      </c>
      <c r="F71" s="14">
        <v>1820000000</v>
      </c>
      <c r="G71" s="12">
        <v>1625.09</v>
      </c>
      <c r="I71" s="1">
        <f>'Portfolio Selection'!A71</f>
        <v>40798</v>
      </c>
      <c r="J71" s="4">
        <f t="shared" si="1"/>
        <v>3896.12</v>
      </c>
    </row>
    <row r="72" spans="1:10" x14ac:dyDescent="0.2">
      <c r="A72" s="15">
        <v>39920</v>
      </c>
      <c r="B72" s="12">
        <v>1625.09</v>
      </c>
      <c r="C72" s="12">
        <v>1659.34</v>
      </c>
      <c r="D72" s="12">
        <v>1619.34</v>
      </c>
      <c r="E72" s="12">
        <v>1634.79</v>
      </c>
      <c r="F72" s="14">
        <v>1060000000</v>
      </c>
      <c r="G72" s="12">
        <v>1634.79</v>
      </c>
      <c r="I72" s="1">
        <f>'Portfolio Selection'!A72</f>
        <v>40795</v>
      </c>
      <c r="J72" s="4">
        <f t="shared" si="1"/>
        <v>3998.5</v>
      </c>
    </row>
    <row r="73" spans="1:10" x14ac:dyDescent="0.2">
      <c r="A73" s="15">
        <v>39923</v>
      </c>
      <c r="B73" s="12">
        <v>1634.79</v>
      </c>
      <c r="C73" s="12">
        <v>1661.84</v>
      </c>
      <c r="D73" s="12">
        <v>1618.88</v>
      </c>
      <c r="E73" s="12">
        <v>1661.84</v>
      </c>
      <c r="F73" s="14">
        <v>1970000000</v>
      </c>
      <c r="G73" s="12">
        <v>1661.84</v>
      </c>
      <c r="I73" s="1">
        <f>'Portfolio Selection'!A73</f>
        <v>40794</v>
      </c>
      <c r="J73" s="4">
        <f t="shared" si="1"/>
        <v>4005.39</v>
      </c>
    </row>
    <row r="74" spans="1:10" x14ac:dyDescent="0.2">
      <c r="A74" s="15">
        <v>39924</v>
      </c>
      <c r="B74" s="12">
        <v>1661.84</v>
      </c>
      <c r="C74" s="12">
        <v>1661.84</v>
      </c>
      <c r="D74" s="12">
        <v>1606.32</v>
      </c>
      <c r="E74" s="12">
        <v>1628.85</v>
      </c>
      <c r="F74" s="14">
        <v>2210000000</v>
      </c>
      <c r="G74" s="12">
        <v>1628.85</v>
      </c>
      <c r="I74" s="1">
        <f>'Portfolio Selection'!A74</f>
        <v>40793</v>
      </c>
      <c r="J74" s="4">
        <f t="shared" si="1"/>
        <v>4001.43</v>
      </c>
    </row>
    <row r="75" spans="1:10" x14ac:dyDescent="0.2">
      <c r="A75" s="15">
        <v>39925</v>
      </c>
      <c r="B75" s="12">
        <v>1628.85</v>
      </c>
      <c r="C75" s="12">
        <v>1674.92</v>
      </c>
      <c r="D75" s="12">
        <v>1610.46</v>
      </c>
      <c r="E75" s="12">
        <v>1615.23</v>
      </c>
      <c r="F75" s="14">
        <v>1450000000</v>
      </c>
      <c r="G75" s="12">
        <v>1615.23</v>
      </c>
      <c r="I75" s="1">
        <f>'Portfolio Selection'!A75</f>
        <v>40792</v>
      </c>
      <c r="J75" s="4">
        <f t="shared" si="1"/>
        <v>3889.97</v>
      </c>
    </row>
    <row r="76" spans="1:10" x14ac:dyDescent="0.2">
      <c r="A76" s="15">
        <v>39926</v>
      </c>
      <c r="B76" s="12">
        <v>1615.23</v>
      </c>
      <c r="C76" s="12">
        <v>1615.25</v>
      </c>
      <c r="D76" s="12">
        <v>1585.92</v>
      </c>
      <c r="E76" s="12">
        <v>1592.7</v>
      </c>
      <c r="F76" s="14">
        <v>7340000000</v>
      </c>
      <c r="G76" s="12">
        <v>1592.7</v>
      </c>
      <c r="I76" s="1">
        <f>'Portfolio Selection'!A76</f>
        <v>40791</v>
      </c>
      <c r="J76" s="4">
        <f t="shared" si="1"/>
        <v>3866.17</v>
      </c>
    </row>
    <row r="77" spans="1:10" x14ac:dyDescent="0.2">
      <c r="A77" s="15">
        <v>39927</v>
      </c>
      <c r="B77" s="12">
        <v>1592.7</v>
      </c>
      <c r="C77" s="12">
        <v>1609.97</v>
      </c>
      <c r="D77" s="12">
        <v>1576.29</v>
      </c>
      <c r="E77" s="12">
        <v>1591.34</v>
      </c>
      <c r="F77" s="14">
        <v>8670000000</v>
      </c>
      <c r="G77" s="12">
        <v>1591.34</v>
      </c>
      <c r="I77" s="1">
        <f>'Portfolio Selection'!A77</f>
        <v>40788</v>
      </c>
      <c r="J77" s="4">
        <f t="shared" si="1"/>
        <v>3841.73</v>
      </c>
    </row>
    <row r="78" spans="1:10" x14ac:dyDescent="0.2">
      <c r="A78" s="15">
        <v>39930</v>
      </c>
      <c r="B78" s="12">
        <v>1591.34</v>
      </c>
      <c r="C78" s="12">
        <v>1598.96</v>
      </c>
      <c r="D78" s="12">
        <v>1574.23</v>
      </c>
      <c r="E78" s="12">
        <v>1576.08</v>
      </c>
      <c r="F78" s="14">
        <v>5930000000</v>
      </c>
      <c r="G78" s="12">
        <v>1576.08</v>
      </c>
      <c r="I78" s="1">
        <f>'Portfolio Selection'!A78</f>
        <v>40787</v>
      </c>
      <c r="J78" s="4">
        <f t="shared" si="1"/>
        <v>3841.73</v>
      </c>
    </row>
    <row r="79" spans="1:10" x14ac:dyDescent="0.2">
      <c r="A79" s="15">
        <v>39931</v>
      </c>
      <c r="B79" s="12">
        <v>1576.08</v>
      </c>
      <c r="C79" s="12">
        <v>1618.06</v>
      </c>
      <c r="D79" s="12">
        <v>1576.08</v>
      </c>
      <c r="E79" s="12">
        <v>1595.92</v>
      </c>
      <c r="F79" s="14">
        <v>6890000000</v>
      </c>
      <c r="G79" s="12">
        <v>1595.92</v>
      </c>
      <c r="I79" s="1">
        <f>'Portfolio Selection'!A79</f>
        <v>40786</v>
      </c>
      <c r="J79" s="4">
        <f t="shared" si="1"/>
        <v>3841.73</v>
      </c>
    </row>
    <row r="80" spans="1:10" x14ac:dyDescent="0.2">
      <c r="A80" s="15">
        <v>39932</v>
      </c>
      <c r="B80" s="12">
        <v>1595.92</v>
      </c>
      <c r="C80" s="12">
        <v>1648.63</v>
      </c>
      <c r="D80" s="12">
        <v>1595.92</v>
      </c>
      <c r="E80" s="12">
        <v>1644.19</v>
      </c>
      <c r="F80" s="14">
        <v>6960000000</v>
      </c>
      <c r="G80" s="12">
        <v>1644.19</v>
      </c>
      <c r="I80" s="1">
        <f>'Portfolio Selection'!A80</f>
        <v>40785</v>
      </c>
      <c r="J80" s="4">
        <f t="shared" si="1"/>
        <v>3841.73</v>
      </c>
    </row>
    <row r="81" spans="1:10" x14ac:dyDescent="0.2">
      <c r="A81" s="15">
        <v>39933</v>
      </c>
      <c r="B81" s="12">
        <v>1644.19</v>
      </c>
      <c r="C81" s="12">
        <v>1728.07</v>
      </c>
      <c r="D81" s="12">
        <v>1644.19</v>
      </c>
      <c r="E81" s="12">
        <v>1722.77</v>
      </c>
      <c r="F81" s="14">
        <v>1630000000</v>
      </c>
      <c r="G81" s="12">
        <v>1722.77</v>
      </c>
      <c r="I81" s="1">
        <f>'Portfolio Selection'!A81</f>
        <v>40784</v>
      </c>
      <c r="J81" s="4">
        <f t="shared" si="1"/>
        <v>3841.73</v>
      </c>
    </row>
    <row r="82" spans="1:10" x14ac:dyDescent="0.2">
      <c r="A82" s="15">
        <v>39934</v>
      </c>
      <c r="B82" s="12">
        <v>1722.77</v>
      </c>
      <c r="C82" s="12">
        <v>1738.71</v>
      </c>
      <c r="D82" s="12">
        <v>1701.99</v>
      </c>
      <c r="E82" s="12">
        <v>1729.58</v>
      </c>
      <c r="F82" s="14">
        <v>1130000000</v>
      </c>
      <c r="G82" s="12">
        <v>1729.58</v>
      </c>
      <c r="I82" s="1">
        <f>'Portfolio Selection'!A82</f>
        <v>40781</v>
      </c>
      <c r="J82" s="4">
        <f t="shared" si="1"/>
        <v>3841.73</v>
      </c>
    </row>
    <row r="83" spans="1:10" x14ac:dyDescent="0.2">
      <c r="A83" s="15">
        <v>39937</v>
      </c>
      <c r="B83" s="12">
        <v>1729.58</v>
      </c>
      <c r="C83" s="12">
        <v>1796.71</v>
      </c>
      <c r="D83" s="12">
        <v>1729.58</v>
      </c>
      <c r="E83" s="12">
        <v>1788.15</v>
      </c>
      <c r="F83" s="14">
        <v>1070000000</v>
      </c>
      <c r="G83" s="12">
        <v>1788.15</v>
      </c>
      <c r="I83" s="1">
        <f>'Portfolio Selection'!A83</f>
        <v>40780</v>
      </c>
      <c r="J83" s="4">
        <f t="shared" si="1"/>
        <v>3844.38</v>
      </c>
    </row>
    <row r="84" spans="1:10" x14ac:dyDescent="0.2">
      <c r="A84" s="15">
        <v>39938</v>
      </c>
      <c r="B84" s="12">
        <v>1788.15</v>
      </c>
      <c r="C84" s="12">
        <v>1823.38</v>
      </c>
      <c r="D84" s="12">
        <v>1759.48</v>
      </c>
      <c r="E84" s="12">
        <v>1772.07</v>
      </c>
      <c r="F84" s="14">
        <v>1130000000</v>
      </c>
      <c r="G84" s="12">
        <v>1772.07</v>
      </c>
      <c r="I84" s="1">
        <f>'Portfolio Selection'!A84</f>
        <v>40779</v>
      </c>
      <c r="J84" s="4">
        <f t="shared" si="1"/>
        <v>3847.02</v>
      </c>
    </row>
    <row r="85" spans="1:10" x14ac:dyDescent="0.2">
      <c r="A85" s="15">
        <v>39939</v>
      </c>
      <c r="B85" s="12">
        <v>1772.07</v>
      </c>
      <c r="C85" s="12">
        <v>1799.62</v>
      </c>
      <c r="D85" s="12">
        <v>1761.11</v>
      </c>
      <c r="E85" s="12">
        <v>1798.34</v>
      </c>
      <c r="F85" s="14">
        <v>910000000</v>
      </c>
      <c r="G85" s="12">
        <v>1798.34</v>
      </c>
      <c r="I85" s="1">
        <f>'Portfolio Selection'!A85</f>
        <v>40778</v>
      </c>
      <c r="J85" s="4">
        <f t="shared" si="1"/>
        <v>3880.46</v>
      </c>
    </row>
    <row r="86" spans="1:10" x14ac:dyDescent="0.2">
      <c r="A86" s="15">
        <v>39940</v>
      </c>
      <c r="B86" s="12">
        <v>1798.34</v>
      </c>
      <c r="C86" s="12">
        <v>1840.48</v>
      </c>
      <c r="D86" s="12">
        <v>1798.34</v>
      </c>
      <c r="E86" s="12">
        <v>1828.85</v>
      </c>
      <c r="F86" s="14">
        <v>1690000000</v>
      </c>
      <c r="G86" s="12">
        <v>1828.85</v>
      </c>
      <c r="I86" s="1">
        <f>'Portfolio Selection'!A86</f>
        <v>40777</v>
      </c>
      <c r="J86" s="4">
        <f t="shared" si="1"/>
        <v>3839.62</v>
      </c>
    </row>
    <row r="87" spans="1:10" x14ac:dyDescent="0.2">
      <c r="A87" s="15">
        <v>39941</v>
      </c>
      <c r="B87" s="12">
        <v>1828.85</v>
      </c>
      <c r="C87" s="12">
        <v>1863.63</v>
      </c>
      <c r="D87" s="12">
        <v>1821.14</v>
      </c>
      <c r="E87" s="12">
        <v>1862.53</v>
      </c>
      <c r="F87" s="14">
        <v>1780000000</v>
      </c>
      <c r="G87" s="12">
        <v>1862.53</v>
      </c>
      <c r="I87" s="1">
        <f>'Portfolio Selection'!A87</f>
        <v>40774</v>
      </c>
      <c r="J87" s="4">
        <f t="shared" si="1"/>
        <v>3842.75</v>
      </c>
    </row>
    <row r="88" spans="1:10" x14ac:dyDescent="0.2">
      <c r="A88" s="15">
        <v>39944</v>
      </c>
      <c r="B88" s="12">
        <v>1862.53</v>
      </c>
      <c r="C88" s="12">
        <v>1891.77</v>
      </c>
      <c r="D88" s="12">
        <v>1827.16</v>
      </c>
      <c r="E88" s="12">
        <v>1830.74</v>
      </c>
      <c r="F88" s="14">
        <v>2260000000</v>
      </c>
      <c r="G88" s="12">
        <v>1830.74</v>
      </c>
      <c r="I88" s="1">
        <f>'Portfolio Selection'!A88</f>
        <v>40773</v>
      </c>
      <c r="J88" s="4">
        <f t="shared" si="1"/>
        <v>4020.99</v>
      </c>
    </row>
    <row r="89" spans="1:10" x14ac:dyDescent="0.2">
      <c r="A89" s="15">
        <v>39945</v>
      </c>
      <c r="B89" s="12">
        <v>1830.74</v>
      </c>
      <c r="C89" s="12">
        <v>1842.73</v>
      </c>
      <c r="D89" s="12">
        <v>1796.94</v>
      </c>
      <c r="E89" s="12">
        <v>1842.02</v>
      </c>
      <c r="F89" s="14">
        <v>1390000000</v>
      </c>
      <c r="G89" s="12">
        <v>1842.02</v>
      </c>
      <c r="I89" s="1">
        <f>'Portfolio Selection'!A89</f>
        <v>40772</v>
      </c>
      <c r="J89" s="4">
        <f t="shared" si="1"/>
        <v>3953.28</v>
      </c>
    </row>
    <row r="90" spans="1:10" x14ac:dyDescent="0.2">
      <c r="A90" s="15">
        <v>39946</v>
      </c>
      <c r="B90" s="12">
        <v>1842.02</v>
      </c>
      <c r="C90" s="12">
        <v>1871.82</v>
      </c>
      <c r="D90" s="12">
        <v>1834.3</v>
      </c>
      <c r="E90" s="12">
        <v>1851.33</v>
      </c>
      <c r="F90" s="14">
        <v>2880000000</v>
      </c>
      <c r="G90" s="12">
        <v>1851.33</v>
      </c>
      <c r="I90" s="1">
        <f>'Portfolio Selection'!A90</f>
        <v>40771</v>
      </c>
      <c r="J90" s="4">
        <f t="shared" si="1"/>
        <v>3953.28</v>
      </c>
    </row>
    <row r="91" spans="1:10" x14ac:dyDescent="0.2">
      <c r="A91" s="15">
        <v>39947</v>
      </c>
      <c r="B91" s="12">
        <v>1851.33</v>
      </c>
      <c r="C91" s="12">
        <v>1851.33</v>
      </c>
      <c r="D91" s="12">
        <v>1776.94</v>
      </c>
      <c r="E91" s="12">
        <v>1785</v>
      </c>
      <c r="F91" s="14">
        <v>2710000000</v>
      </c>
      <c r="G91" s="12">
        <v>1785</v>
      </c>
      <c r="I91" s="1">
        <f>'Portfolio Selection'!A91</f>
        <v>40770</v>
      </c>
      <c r="J91" s="4">
        <f t="shared" si="1"/>
        <v>3960.02</v>
      </c>
    </row>
    <row r="92" spans="1:10" x14ac:dyDescent="0.2">
      <c r="A92" s="15">
        <v>39948</v>
      </c>
      <c r="B92" s="12">
        <v>1785</v>
      </c>
      <c r="C92" s="12">
        <v>1820.85</v>
      </c>
      <c r="D92" s="12">
        <v>1708.39</v>
      </c>
      <c r="E92" s="12">
        <v>1750.91</v>
      </c>
      <c r="F92" s="14">
        <v>1820000000</v>
      </c>
      <c r="G92" s="12">
        <v>1750.91</v>
      </c>
      <c r="I92" s="1">
        <f>'Portfolio Selection'!A92</f>
        <v>40767</v>
      </c>
      <c r="J92" s="4">
        <f t="shared" si="1"/>
        <v>3890.53</v>
      </c>
    </row>
    <row r="93" spans="1:10" x14ac:dyDescent="0.2">
      <c r="A93" s="15">
        <v>39951</v>
      </c>
      <c r="B93" s="12">
        <v>1750.49</v>
      </c>
      <c r="C93" s="12">
        <v>1804.87</v>
      </c>
      <c r="D93" s="12">
        <v>1712.64</v>
      </c>
      <c r="E93" s="12">
        <v>1803.57</v>
      </c>
      <c r="F93" s="14">
        <v>1370000000</v>
      </c>
      <c r="G93" s="12">
        <v>1803.57</v>
      </c>
      <c r="I93" s="1">
        <f>'Portfolio Selection'!A93</f>
        <v>40766</v>
      </c>
      <c r="J93" s="4">
        <f t="shared" si="1"/>
        <v>3869.36</v>
      </c>
    </row>
    <row r="94" spans="1:10" x14ac:dyDescent="0.2">
      <c r="A94" s="15">
        <v>39952</v>
      </c>
      <c r="B94" s="12">
        <v>1805.43</v>
      </c>
      <c r="C94" s="12">
        <v>1888.22</v>
      </c>
      <c r="D94" s="12">
        <v>1805.43</v>
      </c>
      <c r="E94" s="12">
        <v>1886.02</v>
      </c>
      <c r="F94" s="14">
        <v>1580000000</v>
      </c>
      <c r="G94" s="12">
        <v>1886.02</v>
      </c>
      <c r="I94" s="1">
        <f>'Portfolio Selection'!A94</f>
        <v>40765</v>
      </c>
      <c r="J94" s="4">
        <f t="shared" si="1"/>
        <v>3863.58</v>
      </c>
    </row>
    <row r="95" spans="1:10" x14ac:dyDescent="0.2">
      <c r="A95" s="15">
        <v>39953</v>
      </c>
      <c r="B95" s="12">
        <v>1886.22</v>
      </c>
      <c r="C95" s="12">
        <v>1907.49</v>
      </c>
      <c r="D95" s="12">
        <v>1872.26</v>
      </c>
      <c r="E95" s="12">
        <v>1885.72</v>
      </c>
      <c r="F95" s="14">
        <v>1690000000</v>
      </c>
      <c r="G95" s="12">
        <v>1885.72</v>
      </c>
      <c r="I95" s="1">
        <f>'Portfolio Selection'!A95</f>
        <v>40764</v>
      </c>
      <c r="J95" s="4">
        <f t="shared" si="1"/>
        <v>3735.12</v>
      </c>
    </row>
    <row r="96" spans="1:10" x14ac:dyDescent="0.2">
      <c r="A96" s="15">
        <v>39955</v>
      </c>
      <c r="B96" s="12">
        <v>1885.41</v>
      </c>
      <c r="C96" s="12">
        <v>1889.88</v>
      </c>
      <c r="D96" s="12">
        <v>1858.08</v>
      </c>
      <c r="E96" s="12">
        <v>1881.71</v>
      </c>
      <c r="F96" s="14">
        <v>1330000000</v>
      </c>
      <c r="G96" s="12">
        <v>1881.71</v>
      </c>
      <c r="I96" s="1">
        <f>'Portfolio Selection'!A96</f>
        <v>40763</v>
      </c>
      <c r="J96" s="4">
        <f t="shared" si="1"/>
        <v>3850.27</v>
      </c>
    </row>
    <row r="97" spans="1:10" x14ac:dyDescent="0.2">
      <c r="A97" s="15">
        <v>39958</v>
      </c>
      <c r="B97" s="12">
        <v>1881.4</v>
      </c>
      <c r="C97" s="12">
        <v>1898.05</v>
      </c>
      <c r="D97" s="12">
        <v>1878.65</v>
      </c>
      <c r="E97" s="12">
        <v>1890.97</v>
      </c>
      <c r="F97" s="14">
        <v>7110000000</v>
      </c>
      <c r="G97" s="12">
        <v>1890.97</v>
      </c>
      <c r="I97" s="1">
        <f>'Portfolio Selection'!A97</f>
        <v>40760</v>
      </c>
      <c r="J97" s="4">
        <f t="shared" si="1"/>
        <v>3921.64</v>
      </c>
    </row>
    <row r="98" spans="1:10" x14ac:dyDescent="0.2">
      <c r="A98" s="15">
        <v>39959</v>
      </c>
      <c r="B98" s="12">
        <v>1891.18</v>
      </c>
      <c r="C98" s="12">
        <v>1905.91</v>
      </c>
      <c r="D98" s="12">
        <v>1852.02</v>
      </c>
      <c r="E98" s="12">
        <v>1857.59</v>
      </c>
      <c r="F98" s="14">
        <v>9100000000</v>
      </c>
      <c r="G98" s="12">
        <v>1857.59</v>
      </c>
      <c r="I98" s="1">
        <f>'Portfolio Selection'!A98</f>
        <v>40759</v>
      </c>
      <c r="J98" s="4">
        <f t="shared" si="1"/>
        <v>4122.09</v>
      </c>
    </row>
    <row r="99" spans="1:10" x14ac:dyDescent="0.2">
      <c r="A99" s="15">
        <v>39960</v>
      </c>
      <c r="B99" s="12">
        <v>1858.41</v>
      </c>
      <c r="C99" s="12">
        <v>1902.08</v>
      </c>
      <c r="D99" s="12">
        <v>1858.41</v>
      </c>
      <c r="E99" s="12">
        <v>1892.84</v>
      </c>
      <c r="F99" s="14">
        <v>7320000000</v>
      </c>
      <c r="G99" s="12">
        <v>1892.84</v>
      </c>
      <c r="I99" s="1">
        <f>'Portfolio Selection'!A99</f>
        <v>40758</v>
      </c>
      <c r="J99" s="4">
        <f t="shared" si="1"/>
        <v>4136.51</v>
      </c>
    </row>
    <row r="100" spans="1:10" x14ac:dyDescent="0.2">
      <c r="A100" s="15">
        <v>39961</v>
      </c>
      <c r="B100" s="12">
        <v>1892.74</v>
      </c>
      <c r="C100" s="12">
        <v>1904.62</v>
      </c>
      <c r="D100" s="12">
        <v>1878.47</v>
      </c>
      <c r="E100" s="12">
        <v>1902.88</v>
      </c>
      <c r="F100" s="14">
        <v>6200000000</v>
      </c>
      <c r="G100" s="12">
        <v>1902.88</v>
      </c>
      <c r="I100" s="1">
        <f>'Portfolio Selection'!A100</f>
        <v>40757</v>
      </c>
      <c r="J100" s="4">
        <f t="shared" si="1"/>
        <v>4177.8500000000004</v>
      </c>
    </row>
    <row r="101" spans="1:10" x14ac:dyDescent="0.2">
      <c r="A101" s="15">
        <v>39962</v>
      </c>
      <c r="B101" s="12">
        <v>1903.19</v>
      </c>
      <c r="C101" s="12">
        <v>1941.79</v>
      </c>
      <c r="D101" s="12">
        <v>1903.19</v>
      </c>
      <c r="E101" s="12">
        <v>1916.83</v>
      </c>
      <c r="F101" s="14">
        <v>1280000000</v>
      </c>
      <c r="G101" s="12">
        <v>1916.83</v>
      </c>
      <c r="I101" s="1">
        <f>'Portfolio Selection'!A101</f>
        <v>40756</v>
      </c>
      <c r="J101" s="4">
        <f t="shared" si="1"/>
        <v>4193.4399999999996</v>
      </c>
    </row>
    <row r="102" spans="1:10" x14ac:dyDescent="0.2">
      <c r="A102" s="15">
        <v>39965</v>
      </c>
      <c r="B102" s="12">
        <v>1917.45</v>
      </c>
      <c r="C102" s="12">
        <v>1998.58</v>
      </c>
      <c r="D102" s="12">
        <v>1917.45</v>
      </c>
      <c r="E102" s="12">
        <v>1998.58</v>
      </c>
      <c r="F102" s="14">
        <v>1010000000</v>
      </c>
      <c r="G102" s="12">
        <v>1998.58</v>
      </c>
      <c r="I102" s="1">
        <f>'Portfolio Selection'!A102</f>
        <v>40753</v>
      </c>
      <c r="J102" s="4">
        <f t="shared" si="1"/>
        <v>4130.8</v>
      </c>
    </row>
    <row r="103" spans="1:10" x14ac:dyDescent="0.2">
      <c r="A103" s="15">
        <v>39966</v>
      </c>
      <c r="B103" s="12">
        <v>1999.2</v>
      </c>
      <c r="C103" s="12">
        <v>2043.95</v>
      </c>
      <c r="D103" s="12">
        <v>1991.96</v>
      </c>
      <c r="E103" s="12">
        <v>1998.64</v>
      </c>
      <c r="F103" s="14">
        <v>1180000000</v>
      </c>
      <c r="G103" s="12">
        <v>1998.64</v>
      </c>
      <c r="I103" s="1">
        <f>'Portfolio Selection'!A103</f>
        <v>40752</v>
      </c>
      <c r="J103" s="4">
        <f t="shared" si="1"/>
        <v>4145.83</v>
      </c>
    </row>
    <row r="104" spans="1:10" x14ac:dyDescent="0.2">
      <c r="A104" s="15">
        <v>39967</v>
      </c>
      <c r="B104" s="12">
        <v>1999.16</v>
      </c>
      <c r="C104" s="12">
        <v>2027.69</v>
      </c>
      <c r="D104" s="12">
        <v>1993.08</v>
      </c>
      <c r="E104" s="12">
        <v>2010.91</v>
      </c>
      <c r="F104" s="14">
        <v>1060000000</v>
      </c>
      <c r="G104" s="12">
        <v>2010.91</v>
      </c>
      <c r="I104" s="1">
        <f>'Portfolio Selection'!A104</f>
        <v>40751</v>
      </c>
      <c r="J104" s="4">
        <f t="shared" si="1"/>
        <v>4174.1099999999997</v>
      </c>
    </row>
    <row r="105" spans="1:10" x14ac:dyDescent="0.2">
      <c r="A105" s="15">
        <v>39968</v>
      </c>
      <c r="B105" s="12">
        <v>2010.81</v>
      </c>
      <c r="C105" s="12">
        <v>2033.05</v>
      </c>
      <c r="D105" s="12">
        <v>1989.79</v>
      </c>
      <c r="E105" s="12">
        <v>2032.72</v>
      </c>
      <c r="F105" s="14">
        <v>5780000000</v>
      </c>
      <c r="G105" s="12">
        <v>2032.72</v>
      </c>
      <c r="I105" s="1">
        <f>'Portfolio Selection'!A105</f>
        <v>40750</v>
      </c>
      <c r="J105" s="4">
        <f t="shared" si="1"/>
        <v>4132.78</v>
      </c>
    </row>
    <row r="106" spans="1:10" x14ac:dyDescent="0.2">
      <c r="A106" s="15">
        <v>39969</v>
      </c>
      <c r="B106" s="12">
        <v>2033.03</v>
      </c>
      <c r="C106" s="12">
        <v>2078.9299999999998</v>
      </c>
      <c r="D106" s="12">
        <v>2033.03</v>
      </c>
      <c r="E106" s="12">
        <v>2078.9299999999998</v>
      </c>
      <c r="F106" s="14">
        <v>7550000000</v>
      </c>
      <c r="G106" s="12">
        <v>2078.9299999999998</v>
      </c>
      <c r="I106" s="1">
        <f>'Portfolio Selection'!A106</f>
        <v>40749</v>
      </c>
      <c r="J106" s="4">
        <f t="shared" si="1"/>
        <v>4087.09</v>
      </c>
    </row>
    <row r="107" spans="1:10" x14ac:dyDescent="0.2">
      <c r="A107" s="15">
        <v>39972</v>
      </c>
      <c r="B107" s="12">
        <v>2079.77</v>
      </c>
      <c r="C107" s="12">
        <v>2099.08</v>
      </c>
      <c r="D107" s="12">
        <v>2052.0300000000002</v>
      </c>
      <c r="E107" s="12">
        <v>2056.65</v>
      </c>
      <c r="F107" s="14">
        <v>8570000000</v>
      </c>
      <c r="G107" s="12">
        <v>2056.65</v>
      </c>
      <c r="I107" s="1">
        <f>'Portfolio Selection'!A107</f>
        <v>40746</v>
      </c>
      <c r="J107" s="4">
        <f t="shared" si="1"/>
        <v>4106.82</v>
      </c>
    </row>
    <row r="108" spans="1:10" x14ac:dyDescent="0.2">
      <c r="A108" s="15">
        <v>39973</v>
      </c>
      <c r="B108" s="12">
        <v>2057.0700000000002</v>
      </c>
      <c r="C108" s="12">
        <v>2096.9299999999998</v>
      </c>
      <c r="D108" s="12">
        <v>2057.0300000000002</v>
      </c>
      <c r="E108" s="12">
        <v>2093.29</v>
      </c>
      <c r="F108" s="14">
        <v>6590000000</v>
      </c>
      <c r="G108" s="12">
        <v>2093.29</v>
      </c>
      <c r="I108" s="1">
        <f>'Portfolio Selection'!A108</f>
        <v>40745</v>
      </c>
      <c r="J108" s="4">
        <f t="shared" si="1"/>
        <v>4068.07</v>
      </c>
    </row>
    <row r="109" spans="1:10" x14ac:dyDescent="0.2">
      <c r="A109" s="15">
        <v>39974</v>
      </c>
      <c r="B109" s="12">
        <v>2094.14</v>
      </c>
      <c r="C109" s="12">
        <v>2116.17</v>
      </c>
      <c r="D109" s="12">
        <v>2094.14</v>
      </c>
      <c r="E109" s="12">
        <v>2108.81</v>
      </c>
      <c r="F109" s="14">
        <v>1250000000</v>
      </c>
      <c r="G109" s="12">
        <v>2108.81</v>
      </c>
      <c r="I109" s="1">
        <f>'Portfolio Selection'!A109</f>
        <v>40744</v>
      </c>
      <c r="J109" s="4">
        <f t="shared" si="1"/>
        <v>4050.63</v>
      </c>
    </row>
    <row r="110" spans="1:10" x14ac:dyDescent="0.2">
      <c r="A110" s="15">
        <v>39975</v>
      </c>
      <c r="B110" s="12">
        <v>2108.5</v>
      </c>
      <c r="C110" s="12">
        <v>2112.84</v>
      </c>
      <c r="D110" s="12">
        <v>2077.4499999999998</v>
      </c>
      <c r="E110" s="12">
        <v>2089.58</v>
      </c>
      <c r="F110" s="14">
        <v>1480000000</v>
      </c>
      <c r="G110" s="12">
        <v>2089.58</v>
      </c>
      <c r="I110" s="1">
        <f>'Portfolio Selection'!A110</f>
        <v>40743</v>
      </c>
      <c r="J110" s="4">
        <f t="shared" si="1"/>
        <v>4023.42</v>
      </c>
    </row>
    <row r="111" spans="1:10" x14ac:dyDescent="0.2">
      <c r="A111" s="15">
        <v>39976</v>
      </c>
      <c r="B111" s="12">
        <v>2089.79</v>
      </c>
      <c r="C111" s="12">
        <v>2106.98</v>
      </c>
      <c r="D111" s="12">
        <v>2073.34</v>
      </c>
      <c r="E111" s="12">
        <v>2090.94</v>
      </c>
      <c r="F111" s="14">
        <v>8460000000</v>
      </c>
      <c r="G111" s="12">
        <v>2090.94</v>
      </c>
      <c r="I111" s="1">
        <f>'Portfolio Selection'!A111</f>
        <v>40742</v>
      </c>
      <c r="J111" s="4">
        <f t="shared" si="1"/>
        <v>4032.97</v>
      </c>
    </row>
    <row r="112" spans="1:10" x14ac:dyDescent="0.2">
      <c r="A112" s="15">
        <v>39979</v>
      </c>
      <c r="B112" s="12">
        <v>2090.7399999999998</v>
      </c>
      <c r="C112" s="12">
        <v>2100.77</v>
      </c>
      <c r="D112" s="12">
        <v>2060.62</v>
      </c>
      <c r="E112" s="12">
        <v>2069.88</v>
      </c>
      <c r="F112" s="14">
        <v>6050000000</v>
      </c>
      <c r="G112" s="12">
        <v>2069.88</v>
      </c>
      <c r="I112" s="1">
        <f>'Portfolio Selection'!A112</f>
        <v>40739</v>
      </c>
      <c r="J112" s="4">
        <f t="shared" si="1"/>
        <v>4023.2</v>
      </c>
    </row>
    <row r="113" spans="1:10" x14ac:dyDescent="0.2">
      <c r="A113" s="15">
        <v>39980</v>
      </c>
      <c r="B113" s="12">
        <v>2069.46</v>
      </c>
      <c r="C113" s="12">
        <v>2069.46</v>
      </c>
      <c r="D113" s="12">
        <v>1995.57</v>
      </c>
      <c r="E113" s="12">
        <v>2030.37</v>
      </c>
      <c r="F113" s="14">
        <v>7630000000</v>
      </c>
      <c r="G113" s="12">
        <v>2030.37</v>
      </c>
      <c r="I113" s="1">
        <f>'Portfolio Selection'!A113</f>
        <v>40738</v>
      </c>
      <c r="J113" s="4">
        <f t="shared" si="1"/>
        <v>3997.64</v>
      </c>
    </row>
    <row r="114" spans="1:10" x14ac:dyDescent="0.2">
      <c r="A114" s="15">
        <v>39981</v>
      </c>
      <c r="B114" s="12">
        <v>2029.95</v>
      </c>
      <c r="C114" s="12">
        <v>2034.32</v>
      </c>
      <c r="D114" s="12">
        <v>2009.43</v>
      </c>
      <c r="E114" s="12">
        <v>2024.96</v>
      </c>
      <c r="F114" s="14">
        <v>5820000000</v>
      </c>
      <c r="G114" s="12">
        <v>2024.96</v>
      </c>
      <c r="I114" s="1">
        <f>'Portfolio Selection'!A114</f>
        <v>40737</v>
      </c>
      <c r="J114" s="4">
        <f t="shared" si="1"/>
        <v>3980.84</v>
      </c>
    </row>
    <row r="115" spans="1:10" x14ac:dyDescent="0.2">
      <c r="A115" s="15">
        <v>39982</v>
      </c>
      <c r="B115" s="12">
        <v>2024.65</v>
      </c>
      <c r="C115" s="12">
        <v>2025.12</v>
      </c>
      <c r="D115" s="12">
        <v>1940.32</v>
      </c>
      <c r="E115" s="12">
        <v>1950.99</v>
      </c>
      <c r="F115" s="14">
        <v>8360000000</v>
      </c>
      <c r="G115" s="12">
        <v>1950.99</v>
      </c>
      <c r="I115" s="1">
        <f>'Portfolio Selection'!A115</f>
        <v>40736</v>
      </c>
      <c r="J115" s="4">
        <f t="shared" si="1"/>
        <v>3938.01</v>
      </c>
    </row>
    <row r="116" spans="1:10" x14ac:dyDescent="0.2">
      <c r="A116" s="15">
        <v>39983</v>
      </c>
      <c r="B116" s="12">
        <v>1951.83</v>
      </c>
      <c r="C116" s="12">
        <v>1993.24</v>
      </c>
      <c r="D116" s="12">
        <v>1922.86</v>
      </c>
      <c r="E116" s="12">
        <v>1990.47</v>
      </c>
      <c r="F116" s="14">
        <v>7390000000</v>
      </c>
      <c r="G116" s="12">
        <v>1990.47</v>
      </c>
      <c r="I116" s="1">
        <f>'Portfolio Selection'!A116</f>
        <v>40735</v>
      </c>
      <c r="J116" s="4">
        <f t="shared" si="1"/>
        <v>3995.59</v>
      </c>
    </row>
    <row r="117" spans="1:10" x14ac:dyDescent="0.2">
      <c r="A117" s="15">
        <v>39986</v>
      </c>
      <c r="B117" s="12">
        <v>1990.68</v>
      </c>
      <c r="C117" s="12">
        <v>2011.7</v>
      </c>
      <c r="D117" s="12">
        <v>1965.39</v>
      </c>
      <c r="E117" s="12">
        <v>1975.03</v>
      </c>
      <c r="F117" s="14">
        <v>8410000000</v>
      </c>
      <c r="G117" s="12">
        <v>1975.03</v>
      </c>
      <c r="I117" s="1">
        <f>'Portfolio Selection'!A117</f>
        <v>40732</v>
      </c>
      <c r="J117" s="4">
        <f t="shared" si="1"/>
        <v>4003.69</v>
      </c>
    </row>
    <row r="118" spans="1:10" x14ac:dyDescent="0.2">
      <c r="A118" s="15">
        <v>39987</v>
      </c>
      <c r="B118" s="12">
        <v>1973.99</v>
      </c>
      <c r="C118" s="12">
        <v>1973.99</v>
      </c>
      <c r="D118" s="12">
        <v>1888.82</v>
      </c>
      <c r="E118" s="12">
        <v>1914.39</v>
      </c>
      <c r="F118" s="14">
        <v>6860000000</v>
      </c>
      <c r="G118" s="12">
        <v>1914.39</v>
      </c>
      <c r="I118" s="1">
        <f>'Portfolio Selection'!A118</f>
        <v>40731</v>
      </c>
      <c r="J118" s="4">
        <f t="shared" si="1"/>
        <v>3939.47</v>
      </c>
    </row>
    <row r="119" spans="1:10" x14ac:dyDescent="0.2">
      <c r="A119" s="15">
        <v>39988</v>
      </c>
      <c r="B119" s="12">
        <v>1913.96</v>
      </c>
      <c r="C119" s="12">
        <v>1995.67</v>
      </c>
      <c r="D119" s="12">
        <v>1913.96</v>
      </c>
      <c r="E119" s="12">
        <v>1995.67</v>
      </c>
      <c r="F119" s="14">
        <v>7080000000</v>
      </c>
      <c r="G119" s="12">
        <v>1995.67</v>
      </c>
      <c r="I119" s="1">
        <f>'Portfolio Selection'!A119</f>
        <v>40730</v>
      </c>
      <c r="J119" s="4">
        <f t="shared" si="1"/>
        <v>3908.96</v>
      </c>
    </row>
    <row r="120" spans="1:10" x14ac:dyDescent="0.2">
      <c r="A120" s="15">
        <v>39989</v>
      </c>
      <c r="B120" s="12">
        <v>1996.09</v>
      </c>
      <c r="C120" s="12">
        <v>2045.67</v>
      </c>
      <c r="D120" s="12">
        <v>1996.09</v>
      </c>
      <c r="E120" s="12">
        <v>2044.17</v>
      </c>
      <c r="F120" s="14">
        <v>7590000000</v>
      </c>
      <c r="G120" s="12">
        <v>2044.17</v>
      </c>
      <c r="I120" s="1">
        <f>'Portfolio Selection'!A120</f>
        <v>40729</v>
      </c>
      <c r="J120" s="4">
        <f t="shared" si="1"/>
        <v>3924.13</v>
      </c>
    </row>
    <row r="121" spans="1:10" x14ac:dyDescent="0.2">
      <c r="A121" s="15">
        <v>39990</v>
      </c>
      <c r="B121" s="12">
        <v>2044.38</v>
      </c>
      <c r="C121" s="12">
        <v>2066.31</v>
      </c>
      <c r="D121" s="12">
        <v>2026.74</v>
      </c>
      <c r="E121" s="12">
        <v>2040.19</v>
      </c>
      <c r="F121" s="14">
        <v>3750000000</v>
      </c>
      <c r="G121" s="12">
        <v>2040.19</v>
      </c>
      <c r="I121" s="1">
        <f>'Portfolio Selection'!A121</f>
        <v>40728</v>
      </c>
      <c r="J121" s="4">
        <f t="shared" si="1"/>
        <v>3953.52</v>
      </c>
    </row>
    <row r="122" spans="1:10" x14ac:dyDescent="0.2">
      <c r="A122" s="15">
        <v>39993</v>
      </c>
      <c r="B122" s="12">
        <v>2040.46</v>
      </c>
      <c r="C122" s="12">
        <v>2049.85</v>
      </c>
      <c r="D122" s="12">
        <v>2021.36</v>
      </c>
      <c r="E122" s="12">
        <v>2033.72</v>
      </c>
      <c r="F122" s="14">
        <v>2740000000</v>
      </c>
      <c r="G122" s="12">
        <v>2033.72</v>
      </c>
      <c r="I122" s="1">
        <f>'Portfolio Selection'!A122</f>
        <v>40725</v>
      </c>
      <c r="J122" s="4">
        <f t="shared" si="1"/>
        <v>3927.1</v>
      </c>
    </row>
    <row r="123" spans="1:10" x14ac:dyDescent="0.2">
      <c r="A123" s="15">
        <v>39994</v>
      </c>
      <c r="B123" s="12">
        <v>2034.98</v>
      </c>
      <c r="C123" s="12">
        <v>2060.73</v>
      </c>
      <c r="D123" s="12">
        <v>2020.69</v>
      </c>
      <c r="E123" s="12">
        <v>2026.78</v>
      </c>
      <c r="F123" s="14">
        <v>3820000000</v>
      </c>
      <c r="G123" s="12">
        <v>2026.78</v>
      </c>
      <c r="I123" s="1">
        <f>'Portfolio Selection'!A123</f>
        <v>40724</v>
      </c>
      <c r="J123" s="4">
        <f t="shared" si="1"/>
        <v>3888.57</v>
      </c>
    </row>
    <row r="124" spans="1:10" x14ac:dyDescent="0.2">
      <c r="A124" s="15">
        <v>39995</v>
      </c>
      <c r="B124" s="12">
        <v>2026.88</v>
      </c>
      <c r="C124" s="12">
        <v>2059.89</v>
      </c>
      <c r="D124" s="12">
        <v>2023.85</v>
      </c>
      <c r="E124" s="12">
        <v>2059.88</v>
      </c>
      <c r="F124" s="14">
        <v>3860000000</v>
      </c>
      <c r="G124" s="12">
        <v>2059.88</v>
      </c>
      <c r="I124" s="1">
        <f>'Portfolio Selection'!A124</f>
        <v>40723</v>
      </c>
      <c r="J124" s="4">
        <f t="shared" si="1"/>
        <v>3830.27</v>
      </c>
    </row>
    <row r="125" spans="1:10" x14ac:dyDescent="0.2">
      <c r="A125" s="15">
        <v>39996</v>
      </c>
      <c r="B125" s="12">
        <v>2060.09</v>
      </c>
      <c r="C125" s="12">
        <v>2085.4499999999998</v>
      </c>
      <c r="D125" s="12">
        <v>2056.75</v>
      </c>
      <c r="E125" s="12">
        <v>2065.75</v>
      </c>
      <c r="F125" s="14">
        <v>4620000000</v>
      </c>
      <c r="G125" s="12">
        <v>2065.75</v>
      </c>
      <c r="I125" s="1">
        <f>'Portfolio Selection'!A125</f>
        <v>40722</v>
      </c>
      <c r="J125" s="4">
        <f t="shared" si="1"/>
        <v>3830.27</v>
      </c>
    </row>
    <row r="126" spans="1:10" x14ac:dyDescent="0.2">
      <c r="A126" s="15">
        <v>39997</v>
      </c>
      <c r="B126" s="12">
        <v>2065.5500000000002</v>
      </c>
      <c r="C126" s="12">
        <v>2078.0500000000002</v>
      </c>
      <c r="D126" s="12">
        <v>2039.08</v>
      </c>
      <c r="E126" s="12">
        <v>2075.3000000000002</v>
      </c>
      <c r="F126" s="14">
        <v>0</v>
      </c>
      <c r="G126" s="12">
        <v>2075.3000000000002</v>
      </c>
      <c r="I126" s="1">
        <f>'Portfolio Selection'!A126</f>
        <v>40721</v>
      </c>
      <c r="J126" s="4">
        <f t="shared" si="1"/>
        <v>3813.43</v>
      </c>
    </row>
    <row r="127" spans="1:10" x14ac:dyDescent="0.2">
      <c r="A127" s="15">
        <v>40000</v>
      </c>
      <c r="B127" s="12">
        <v>2074.88</v>
      </c>
      <c r="C127" s="12">
        <v>2074.88</v>
      </c>
      <c r="D127" s="12">
        <v>2023.97</v>
      </c>
      <c r="E127" s="12">
        <v>2035.01</v>
      </c>
      <c r="F127" s="14">
        <v>2900000000</v>
      </c>
      <c r="G127" s="12">
        <v>2035.01</v>
      </c>
      <c r="I127" s="1">
        <f>'Portfolio Selection'!A127</f>
        <v>40718</v>
      </c>
      <c r="J127" s="4">
        <f t="shared" si="1"/>
        <v>3848.56</v>
      </c>
    </row>
    <row r="128" spans="1:10" x14ac:dyDescent="0.2">
      <c r="A128" s="15">
        <v>40001</v>
      </c>
      <c r="B128" s="12">
        <v>2034.89</v>
      </c>
      <c r="C128" s="12">
        <v>2083.25</v>
      </c>
      <c r="D128" s="12">
        <v>2034.89</v>
      </c>
      <c r="E128" s="12">
        <v>2083.25</v>
      </c>
      <c r="F128" s="14">
        <v>4890000000</v>
      </c>
      <c r="G128" s="12">
        <v>2083.25</v>
      </c>
      <c r="I128" s="1">
        <f>'Portfolio Selection'!A128</f>
        <v>40717</v>
      </c>
      <c r="J128" s="4">
        <f t="shared" si="1"/>
        <v>3823.65</v>
      </c>
    </row>
    <row r="129" spans="1:10" x14ac:dyDescent="0.2">
      <c r="A129" s="15">
        <v>40003</v>
      </c>
      <c r="B129" s="12">
        <v>2083.4499999999998</v>
      </c>
      <c r="C129" s="12">
        <v>2116.86</v>
      </c>
      <c r="D129" s="12">
        <v>2060.48</v>
      </c>
      <c r="E129" s="12">
        <v>2083.9699999999998</v>
      </c>
      <c r="F129" s="14">
        <v>7110000000</v>
      </c>
      <c r="G129" s="12">
        <v>2083.9699999999998</v>
      </c>
      <c r="I129" s="1">
        <f>'Portfolio Selection'!A129</f>
        <v>40716</v>
      </c>
      <c r="J129" s="4">
        <f t="shared" si="1"/>
        <v>3821.83</v>
      </c>
    </row>
    <row r="130" spans="1:10" x14ac:dyDescent="0.2">
      <c r="A130" s="15">
        <v>40004</v>
      </c>
      <c r="B130" s="12">
        <v>2084.81</v>
      </c>
      <c r="C130" s="12">
        <v>2090.58</v>
      </c>
      <c r="D130" s="12">
        <v>2058.3200000000002</v>
      </c>
      <c r="E130" s="12">
        <v>2063.09</v>
      </c>
      <c r="F130" s="14">
        <v>4130000000</v>
      </c>
      <c r="G130" s="12">
        <v>2063.09</v>
      </c>
      <c r="I130" s="1">
        <f>'Portfolio Selection'!A130</f>
        <v>40715</v>
      </c>
      <c r="J130" s="4">
        <f t="shared" si="1"/>
        <v>3794.94</v>
      </c>
    </row>
    <row r="131" spans="1:10" x14ac:dyDescent="0.2">
      <c r="A131" s="15">
        <v>40007</v>
      </c>
      <c r="B131" s="12">
        <v>2062.6799999999998</v>
      </c>
      <c r="C131" s="12">
        <v>2063.9499999999998</v>
      </c>
      <c r="D131" s="12">
        <v>1992.38</v>
      </c>
      <c r="E131" s="12">
        <v>2020.14</v>
      </c>
      <c r="F131" s="14">
        <v>3750000000</v>
      </c>
      <c r="G131" s="12">
        <v>2020.14</v>
      </c>
      <c r="I131" s="1">
        <f>'Portfolio Selection'!A131</f>
        <v>40714</v>
      </c>
      <c r="J131" s="4">
        <f t="shared" ref="J131:J194" si="2">VLOOKUP($I$2:$I$751,$A$2:$G$705,7)</f>
        <v>3729.12</v>
      </c>
    </row>
    <row r="132" spans="1:10" x14ac:dyDescent="0.2">
      <c r="A132" s="15">
        <v>40008</v>
      </c>
      <c r="B132" s="12">
        <v>2020.64</v>
      </c>
      <c r="C132" s="12">
        <v>2059.84</v>
      </c>
      <c r="D132" s="12">
        <v>2020.64</v>
      </c>
      <c r="E132" s="12">
        <v>2056.58</v>
      </c>
      <c r="F132" s="14">
        <v>3940000000</v>
      </c>
      <c r="G132" s="12">
        <v>2056.58</v>
      </c>
      <c r="I132" s="1">
        <f>'Portfolio Selection'!A132</f>
        <v>40711</v>
      </c>
      <c r="J132" s="4">
        <f t="shared" si="2"/>
        <v>3721.38</v>
      </c>
    </row>
    <row r="133" spans="1:10" x14ac:dyDescent="0.2">
      <c r="A133" s="15">
        <v>40009</v>
      </c>
      <c r="B133" s="12">
        <v>2056.9899999999998</v>
      </c>
      <c r="C133" s="12">
        <v>2123.46</v>
      </c>
      <c r="D133" s="12">
        <v>2056.9899999999998</v>
      </c>
      <c r="E133" s="12">
        <v>2123.2800000000002</v>
      </c>
      <c r="F133" s="14">
        <v>4930000000</v>
      </c>
      <c r="G133" s="12">
        <v>2123.2800000000002</v>
      </c>
      <c r="I133" s="1">
        <f>'Portfolio Selection'!A133</f>
        <v>40710</v>
      </c>
      <c r="J133" s="4">
        <f t="shared" si="2"/>
        <v>3740.47</v>
      </c>
    </row>
    <row r="134" spans="1:10" x14ac:dyDescent="0.2">
      <c r="A134" s="15">
        <v>40010</v>
      </c>
      <c r="B134" s="12">
        <v>2123.79</v>
      </c>
      <c r="C134" s="12">
        <v>2154.88</v>
      </c>
      <c r="D134" s="12">
        <v>2112.9299999999998</v>
      </c>
      <c r="E134" s="12">
        <v>2117.9499999999998</v>
      </c>
      <c r="F134" s="14">
        <v>5140000000</v>
      </c>
      <c r="G134" s="12">
        <v>2117.9499999999998</v>
      </c>
      <c r="I134" s="1">
        <f>'Portfolio Selection'!A134</f>
        <v>40709</v>
      </c>
      <c r="J134" s="4">
        <f t="shared" si="2"/>
        <v>3794.25</v>
      </c>
    </row>
    <row r="135" spans="1:10" x14ac:dyDescent="0.2">
      <c r="A135" s="15">
        <v>40011</v>
      </c>
      <c r="B135" s="12">
        <v>2117.12</v>
      </c>
      <c r="C135" s="12">
        <v>2126.5100000000002</v>
      </c>
      <c r="D135" s="12">
        <v>2060.62</v>
      </c>
      <c r="E135" s="12">
        <v>2106.35</v>
      </c>
      <c r="F135" s="14">
        <v>4350000000</v>
      </c>
      <c r="G135" s="12">
        <v>2106.35</v>
      </c>
      <c r="I135" s="1">
        <f>'Portfolio Selection'!A135</f>
        <v>40708</v>
      </c>
      <c r="J135" s="4">
        <f t="shared" si="2"/>
        <v>3773.27</v>
      </c>
    </row>
    <row r="136" spans="1:10" x14ac:dyDescent="0.2">
      <c r="A136" s="15">
        <v>40015</v>
      </c>
      <c r="B136" s="12">
        <v>2107.0700000000002</v>
      </c>
      <c r="C136" s="12">
        <v>2157.4899999999998</v>
      </c>
      <c r="D136" s="12">
        <v>2107.0700000000002</v>
      </c>
      <c r="E136" s="12">
        <v>2146.5500000000002</v>
      </c>
      <c r="F136" s="14">
        <v>4100000000</v>
      </c>
      <c r="G136" s="12">
        <v>2146.5500000000002</v>
      </c>
      <c r="I136" s="1">
        <f>'Portfolio Selection'!A136</f>
        <v>40707</v>
      </c>
      <c r="J136" s="4">
        <f t="shared" si="2"/>
        <v>3748.76</v>
      </c>
    </row>
    <row r="137" spans="1:10" x14ac:dyDescent="0.2">
      <c r="A137" s="15">
        <v>40016</v>
      </c>
      <c r="B137" s="12">
        <v>2146.86</v>
      </c>
      <c r="C137" s="12">
        <v>2156.42</v>
      </c>
      <c r="D137" s="12">
        <v>2119.5100000000002</v>
      </c>
      <c r="E137" s="12">
        <v>2125.61</v>
      </c>
      <c r="F137" s="14">
        <v>6890000000</v>
      </c>
      <c r="G137" s="12">
        <v>2125.61</v>
      </c>
      <c r="I137" s="1">
        <f>'Portfolio Selection'!A137</f>
        <v>40704</v>
      </c>
      <c r="J137" s="4">
        <f t="shared" si="2"/>
        <v>3787.65</v>
      </c>
    </row>
    <row r="138" spans="1:10" x14ac:dyDescent="0.2">
      <c r="A138" s="15">
        <v>40017</v>
      </c>
      <c r="B138" s="12">
        <v>2125.7199999999998</v>
      </c>
      <c r="C138" s="12">
        <v>2162.75</v>
      </c>
      <c r="D138" s="12">
        <v>2125.7199999999998</v>
      </c>
      <c r="E138" s="12">
        <v>2160.7199999999998</v>
      </c>
      <c r="F138" s="14">
        <v>3950000000</v>
      </c>
      <c r="G138" s="12">
        <v>2160.7199999999998</v>
      </c>
      <c r="I138" s="1">
        <f>'Portfolio Selection'!A138</f>
        <v>40703</v>
      </c>
      <c r="J138" s="4">
        <f t="shared" si="2"/>
        <v>3806.19</v>
      </c>
    </row>
    <row r="139" spans="1:10" x14ac:dyDescent="0.2">
      <c r="A139" s="15">
        <v>40018</v>
      </c>
      <c r="B139" s="12">
        <v>2161.13</v>
      </c>
      <c r="C139" s="12">
        <v>2199.2199999999998</v>
      </c>
      <c r="D139" s="12">
        <v>2161.13</v>
      </c>
      <c r="E139" s="12">
        <v>2185.65</v>
      </c>
      <c r="F139" s="14">
        <v>3960000000</v>
      </c>
      <c r="G139" s="12">
        <v>2185.65</v>
      </c>
      <c r="I139" s="1">
        <f>'Portfolio Selection'!A139</f>
        <v>40702</v>
      </c>
      <c r="J139" s="4">
        <f t="shared" si="2"/>
        <v>3825.82</v>
      </c>
    </row>
    <row r="140" spans="1:10" x14ac:dyDescent="0.2">
      <c r="A140" s="15">
        <v>40021</v>
      </c>
      <c r="B140" s="12">
        <v>2186.0700000000002</v>
      </c>
      <c r="C140" s="12">
        <v>2213.62</v>
      </c>
      <c r="D140" s="12">
        <v>2186.0700000000002</v>
      </c>
      <c r="E140" s="12">
        <v>2209.1</v>
      </c>
      <c r="F140" s="14">
        <v>4730000000</v>
      </c>
      <c r="G140" s="12">
        <v>2209.1</v>
      </c>
      <c r="I140" s="1">
        <f>'Portfolio Selection'!A140</f>
        <v>40701</v>
      </c>
      <c r="J140" s="4">
        <f t="shared" si="2"/>
        <v>3842.95</v>
      </c>
    </row>
    <row r="141" spans="1:10" x14ac:dyDescent="0.2">
      <c r="A141" s="15">
        <v>40022</v>
      </c>
      <c r="B141" s="12">
        <v>2209.52</v>
      </c>
      <c r="C141" s="12">
        <v>2240.64</v>
      </c>
      <c r="D141" s="12">
        <v>2201.19</v>
      </c>
      <c r="E141" s="12">
        <v>2237.1</v>
      </c>
      <c r="F141" s="14">
        <v>6900000000</v>
      </c>
      <c r="G141" s="12">
        <v>2237.1</v>
      </c>
      <c r="I141" s="1">
        <f>'Portfolio Selection'!A141</f>
        <v>40700</v>
      </c>
      <c r="J141" s="4">
        <f t="shared" si="2"/>
        <v>3834.2</v>
      </c>
    </row>
    <row r="142" spans="1:10" x14ac:dyDescent="0.2">
      <c r="A142" s="15">
        <v>40023</v>
      </c>
      <c r="B142" s="12">
        <v>2236.9</v>
      </c>
      <c r="C142" s="12">
        <v>2241.63</v>
      </c>
      <c r="D142" s="12">
        <v>2190.41</v>
      </c>
      <c r="E142" s="12">
        <v>2225.81</v>
      </c>
      <c r="F142" s="14">
        <v>5280000000</v>
      </c>
      <c r="G142" s="12">
        <v>2225.81</v>
      </c>
      <c r="I142" s="1">
        <f>'Portfolio Selection'!A142</f>
        <v>40697</v>
      </c>
      <c r="J142" s="4">
        <f t="shared" si="2"/>
        <v>3844.02</v>
      </c>
    </row>
    <row r="143" spans="1:10" x14ac:dyDescent="0.2">
      <c r="A143" s="15">
        <v>40024</v>
      </c>
      <c r="B143" s="12">
        <v>2224.56</v>
      </c>
      <c r="C143" s="12">
        <v>2298.77</v>
      </c>
      <c r="D143" s="12">
        <v>2218.4299999999998</v>
      </c>
      <c r="E143" s="12">
        <v>2298.14</v>
      </c>
      <c r="F143" s="14">
        <v>9140000000</v>
      </c>
      <c r="G143" s="12">
        <v>2298.14</v>
      </c>
      <c r="I143" s="1">
        <f>'Portfolio Selection'!A143</f>
        <v>40696</v>
      </c>
      <c r="J143" s="4">
        <f t="shared" si="2"/>
        <v>3837.76</v>
      </c>
    </row>
    <row r="144" spans="1:10" x14ac:dyDescent="0.2">
      <c r="A144" s="15">
        <v>40025</v>
      </c>
      <c r="B144" s="12">
        <v>2298.65</v>
      </c>
      <c r="C144" s="12">
        <v>2332.7600000000002</v>
      </c>
      <c r="D144" s="12">
        <v>2298.65</v>
      </c>
      <c r="E144" s="12">
        <v>2323.2399999999998</v>
      </c>
      <c r="F144" s="14">
        <v>1330000000</v>
      </c>
      <c r="G144" s="12">
        <v>2323.2399999999998</v>
      </c>
      <c r="I144" s="1">
        <f>'Portfolio Selection'!A144</f>
        <v>40695</v>
      </c>
      <c r="J144" s="4">
        <f t="shared" si="2"/>
        <v>3837.76</v>
      </c>
    </row>
    <row r="145" spans="1:10" x14ac:dyDescent="0.2">
      <c r="A145" s="15">
        <v>40028</v>
      </c>
      <c r="B145" s="12">
        <v>2323.85</v>
      </c>
      <c r="C145" s="12">
        <v>2350.6799999999998</v>
      </c>
      <c r="D145" s="12">
        <v>2323.85</v>
      </c>
      <c r="E145" s="12">
        <v>2338.8000000000002</v>
      </c>
      <c r="F145" s="14">
        <v>1030000000</v>
      </c>
      <c r="G145" s="12">
        <v>2338.8000000000002</v>
      </c>
      <c r="I145" s="1">
        <f>'Portfolio Selection'!A145</f>
        <v>40694</v>
      </c>
      <c r="J145" s="4">
        <f t="shared" si="2"/>
        <v>3836.97</v>
      </c>
    </row>
    <row r="146" spans="1:10" x14ac:dyDescent="0.2">
      <c r="A146" s="15">
        <v>40029</v>
      </c>
      <c r="B146" s="12">
        <v>2339</v>
      </c>
      <c r="C146" s="12">
        <v>2382.1</v>
      </c>
      <c r="D146" s="12">
        <v>2339</v>
      </c>
      <c r="E146" s="12">
        <v>2360.09</v>
      </c>
      <c r="F146" s="14">
        <v>1300000000</v>
      </c>
      <c r="G146" s="12">
        <v>2360.09</v>
      </c>
      <c r="I146" s="1">
        <f>'Portfolio Selection'!A146</f>
        <v>40693</v>
      </c>
      <c r="J146" s="4">
        <f t="shared" si="2"/>
        <v>3826.14</v>
      </c>
    </row>
    <row r="147" spans="1:10" x14ac:dyDescent="0.2">
      <c r="A147" s="15">
        <v>40030</v>
      </c>
      <c r="B147" s="12">
        <v>2360.5100000000002</v>
      </c>
      <c r="C147" s="12">
        <v>2362.77</v>
      </c>
      <c r="D147" s="12">
        <v>2308.63</v>
      </c>
      <c r="E147" s="12">
        <v>2317.06</v>
      </c>
      <c r="F147" s="14">
        <v>1140000000</v>
      </c>
      <c r="G147" s="12">
        <v>2317.06</v>
      </c>
      <c r="I147" s="1">
        <f>'Portfolio Selection'!A147</f>
        <v>40690</v>
      </c>
      <c r="J147" s="4">
        <f t="shared" si="2"/>
        <v>3832.43</v>
      </c>
    </row>
    <row r="148" spans="1:10" x14ac:dyDescent="0.2">
      <c r="A148" s="15">
        <v>40031</v>
      </c>
      <c r="B148" s="12">
        <v>2317.37</v>
      </c>
      <c r="C148" s="12">
        <v>2360.0500000000002</v>
      </c>
      <c r="D148" s="12">
        <v>2309.9899999999998</v>
      </c>
      <c r="E148" s="12">
        <v>2359.98</v>
      </c>
      <c r="F148" s="14">
        <v>1440000000</v>
      </c>
      <c r="G148" s="12">
        <v>2359.98</v>
      </c>
      <c r="I148" s="1">
        <f>'Portfolio Selection'!A148</f>
        <v>40689</v>
      </c>
      <c r="J148" s="4">
        <f t="shared" si="2"/>
        <v>3814.82</v>
      </c>
    </row>
    <row r="149" spans="1:10" x14ac:dyDescent="0.2">
      <c r="A149" s="15">
        <v>40032</v>
      </c>
      <c r="B149" s="12">
        <v>2359.56</v>
      </c>
      <c r="C149" s="12">
        <v>2366.96</v>
      </c>
      <c r="D149" s="12">
        <v>2333.7399999999998</v>
      </c>
      <c r="E149" s="12">
        <v>2349.13</v>
      </c>
      <c r="F149" s="14">
        <v>1120000000</v>
      </c>
      <c r="G149" s="12">
        <v>2349.13</v>
      </c>
      <c r="I149" s="1">
        <f>'Portfolio Selection'!A149</f>
        <v>40688</v>
      </c>
      <c r="J149" s="4">
        <f t="shared" si="2"/>
        <v>3780.16</v>
      </c>
    </row>
    <row r="150" spans="1:10" x14ac:dyDescent="0.2">
      <c r="A150" s="15">
        <v>40035</v>
      </c>
      <c r="B150" s="12">
        <v>2349.75</v>
      </c>
      <c r="C150" s="12">
        <v>2394.3200000000002</v>
      </c>
      <c r="D150" s="12">
        <v>2349.75</v>
      </c>
      <c r="E150" s="12">
        <v>2389.56</v>
      </c>
      <c r="F150" s="14">
        <v>1590000000</v>
      </c>
      <c r="G150" s="12">
        <v>2389.56</v>
      </c>
      <c r="I150" s="1">
        <f>'Portfolio Selection'!A150</f>
        <v>40687</v>
      </c>
      <c r="J150" s="4">
        <f t="shared" si="2"/>
        <v>3785.94</v>
      </c>
    </row>
    <row r="151" spans="1:10" x14ac:dyDescent="0.2">
      <c r="A151" s="15">
        <v>40036</v>
      </c>
      <c r="B151" s="12">
        <v>2389.46</v>
      </c>
      <c r="C151" s="12">
        <v>2404.7399999999998</v>
      </c>
      <c r="D151" s="12">
        <v>2370.6799999999998</v>
      </c>
      <c r="E151" s="12">
        <v>2399.2800000000002</v>
      </c>
      <c r="F151" s="14">
        <v>1450000000</v>
      </c>
      <c r="G151" s="12">
        <v>2399.2800000000002</v>
      </c>
      <c r="I151" s="1">
        <f>'Portfolio Selection'!A151</f>
        <v>40686</v>
      </c>
      <c r="J151" s="4">
        <f t="shared" si="2"/>
        <v>3778.45</v>
      </c>
    </row>
    <row r="152" spans="1:10" x14ac:dyDescent="0.2">
      <c r="A152" s="15">
        <v>40037</v>
      </c>
      <c r="B152" s="12">
        <v>2399.17</v>
      </c>
      <c r="C152" s="12">
        <v>2399.17</v>
      </c>
      <c r="D152" s="12">
        <v>2326.81</v>
      </c>
      <c r="E152" s="12">
        <v>2347.36</v>
      </c>
      <c r="F152" s="14">
        <v>8680000000</v>
      </c>
      <c r="G152" s="12">
        <v>2347.36</v>
      </c>
      <c r="I152" s="1">
        <f>'Portfolio Selection'!A152</f>
        <v>40683</v>
      </c>
      <c r="J152" s="4">
        <f t="shared" si="2"/>
        <v>3872.95</v>
      </c>
    </row>
    <row r="153" spans="1:10" x14ac:dyDescent="0.2">
      <c r="A153" s="15">
        <v>40038</v>
      </c>
      <c r="B153" s="12">
        <v>2347.98</v>
      </c>
      <c r="C153" s="12">
        <v>2408.88</v>
      </c>
      <c r="D153" s="12">
        <v>2347.98</v>
      </c>
      <c r="E153" s="12">
        <v>2396.4899999999998</v>
      </c>
      <c r="F153" s="14">
        <v>1100000000</v>
      </c>
      <c r="G153" s="12">
        <v>2396.4899999999998</v>
      </c>
      <c r="I153" s="1">
        <f>'Portfolio Selection'!A153</f>
        <v>40682</v>
      </c>
      <c r="J153" s="4">
        <f t="shared" si="2"/>
        <v>3859.81</v>
      </c>
    </row>
    <row r="154" spans="1:10" x14ac:dyDescent="0.2">
      <c r="A154" s="15">
        <v>40039</v>
      </c>
      <c r="B154" s="12">
        <v>2397.62</v>
      </c>
      <c r="C154" s="12">
        <v>2411.9</v>
      </c>
      <c r="D154" s="12">
        <v>2370.09</v>
      </c>
      <c r="E154" s="12">
        <v>2386.86</v>
      </c>
      <c r="F154" s="14">
        <v>6120000000</v>
      </c>
      <c r="G154" s="12">
        <v>2386.86</v>
      </c>
      <c r="I154" s="1">
        <f>'Portfolio Selection'!A154</f>
        <v>40681</v>
      </c>
      <c r="J154" s="4">
        <f t="shared" si="2"/>
        <v>3840.21</v>
      </c>
    </row>
    <row r="155" spans="1:10" x14ac:dyDescent="0.2">
      <c r="A155" s="15">
        <v>40043</v>
      </c>
      <c r="B155" s="12">
        <v>2384.8000000000002</v>
      </c>
      <c r="C155" s="12">
        <v>2384.8000000000002</v>
      </c>
      <c r="D155" s="12">
        <v>2296.96</v>
      </c>
      <c r="E155" s="12">
        <v>2336.9899999999998</v>
      </c>
      <c r="F155" s="14">
        <v>8140000000</v>
      </c>
      <c r="G155" s="12">
        <v>2336.9899999999998</v>
      </c>
      <c r="I155" s="1">
        <f>'Portfolio Selection'!A155</f>
        <v>40680</v>
      </c>
      <c r="J155" s="4">
        <f t="shared" si="2"/>
        <v>3799.23</v>
      </c>
    </row>
    <row r="156" spans="1:10" x14ac:dyDescent="0.2">
      <c r="A156" s="15">
        <v>40044</v>
      </c>
      <c r="B156" s="12">
        <v>2337.19</v>
      </c>
      <c r="C156" s="12">
        <v>2351.1799999999998</v>
      </c>
      <c r="D156" s="12">
        <v>2271.21</v>
      </c>
      <c r="E156" s="12">
        <v>2277.75</v>
      </c>
      <c r="F156" s="14">
        <v>7570000000</v>
      </c>
      <c r="G156" s="12">
        <v>2277.75</v>
      </c>
      <c r="I156" s="1">
        <f>'Portfolio Selection'!A156</f>
        <v>40679</v>
      </c>
      <c r="J156" s="4">
        <f t="shared" si="2"/>
        <v>3799.23</v>
      </c>
    </row>
    <row r="157" spans="1:10" x14ac:dyDescent="0.2">
      <c r="A157" s="15">
        <v>40045</v>
      </c>
      <c r="B157" s="12">
        <v>2279.1999999999998</v>
      </c>
      <c r="C157" s="12">
        <v>2330.6999999999998</v>
      </c>
      <c r="D157" s="12">
        <v>2279.1999999999998</v>
      </c>
      <c r="E157" s="12">
        <v>2328.64</v>
      </c>
      <c r="F157" s="14">
        <v>5910000000</v>
      </c>
      <c r="G157" s="12">
        <v>2328.64</v>
      </c>
      <c r="I157" s="1">
        <f>'Portfolio Selection'!A157</f>
        <v>40676</v>
      </c>
      <c r="J157" s="4">
        <f t="shared" si="2"/>
        <v>3832.02</v>
      </c>
    </row>
    <row r="158" spans="1:10" x14ac:dyDescent="0.2">
      <c r="A158" s="15">
        <v>40046</v>
      </c>
      <c r="B158" s="12">
        <v>2328.4299999999998</v>
      </c>
      <c r="C158" s="12">
        <v>2346.83</v>
      </c>
      <c r="D158" s="12">
        <v>2313.77</v>
      </c>
      <c r="E158" s="12">
        <v>2333.9</v>
      </c>
      <c r="F158" s="14">
        <v>4070000000</v>
      </c>
      <c r="G158" s="12">
        <v>2333.9</v>
      </c>
      <c r="I158" s="1">
        <f>'Portfolio Selection'!A158</f>
        <v>40675</v>
      </c>
      <c r="J158" s="4">
        <f t="shared" si="2"/>
        <v>3808.71</v>
      </c>
    </row>
    <row r="159" spans="1:10" x14ac:dyDescent="0.2">
      <c r="A159" s="15">
        <v>40049</v>
      </c>
      <c r="B159" s="12">
        <v>2335.75</v>
      </c>
      <c r="C159" s="12">
        <v>2379.91</v>
      </c>
      <c r="D159" s="12">
        <v>2335.75</v>
      </c>
      <c r="E159" s="12">
        <v>2375.87</v>
      </c>
      <c r="F159" s="14">
        <v>4720000000</v>
      </c>
      <c r="G159" s="12">
        <v>2375.87</v>
      </c>
      <c r="I159" s="1">
        <f>'Portfolio Selection'!A159</f>
        <v>40674</v>
      </c>
      <c r="J159" s="4">
        <f t="shared" si="2"/>
        <v>3838.14</v>
      </c>
    </row>
    <row r="160" spans="1:10" x14ac:dyDescent="0.2">
      <c r="A160" s="15">
        <v>40050</v>
      </c>
      <c r="B160" s="12">
        <v>2375.67</v>
      </c>
      <c r="C160" s="12">
        <v>2382.41</v>
      </c>
      <c r="D160" s="12">
        <v>2351.86</v>
      </c>
      <c r="E160" s="12">
        <v>2380.52</v>
      </c>
      <c r="F160" s="14">
        <v>4680000000</v>
      </c>
      <c r="G160" s="12">
        <v>2380.52</v>
      </c>
      <c r="I160" s="1">
        <f>'Portfolio Selection'!A160</f>
        <v>40673</v>
      </c>
      <c r="J160" s="4">
        <f t="shared" si="2"/>
        <v>3800.52</v>
      </c>
    </row>
    <row r="161" spans="1:10" x14ac:dyDescent="0.2">
      <c r="A161" s="15">
        <v>40051</v>
      </c>
      <c r="B161" s="12">
        <v>2379.8000000000002</v>
      </c>
      <c r="C161" s="12">
        <v>2387.38</v>
      </c>
      <c r="D161" s="12">
        <v>2366.2800000000002</v>
      </c>
      <c r="E161" s="12">
        <v>2380.09</v>
      </c>
      <c r="F161" s="14">
        <v>6740000000</v>
      </c>
      <c r="G161" s="12">
        <v>2380.09</v>
      </c>
      <c r="I161" s="1">
        <f>'Portfolio Selection'!A161</f>
        <v>40672</v>
      </c>
      <c r="J161" s="4">
        <f t="shared" si="2"/>
        <v>3785.45</v>
      </c>
    </row>
    <row r="162" spans="1:10" x14ac:dyDescent="0.2">
      <c r="A162" s="15">
        <v>40052</v>
      </c>
      <c r="B162" s="12">
        <v>2379.67</v>
      </c>
      <c r="C162" s="12">
        <v>2379.67</v>
      </c>
      <c r="D162" s="12">
        <v>2338.69</v>
      </c>
      <c r="E162" s="12">
        <v>2356.06</v>
      </c>
      <c r="F162" s="14">
        <v>6060000000</v>
      </c>
      <c r="G162" s="12">
        <v>2356.06</v>
      </c>
      <c r="I162" s="1">
        <f>'Portfolio Selection'!A162</f>
        <v>40669</v>
      </c>
      <c r="J162" s="4">
        <f t="shared" si="2"/>
        <v>3798.55</v>
      </c>
    </row>
    <row r="163" spans="1:10" x14ac:dyDescent="0.2">
      <c r="A163" s="15">
        <v>40053</v>
      </c>
      <c r="B163" s="12">
        <v>2356.58</v>
      </c>
      <c r="C163" s="12">
        <v>2378.11</v>
      </c>
      <c r="D163" s="12">
        <v>2355.9699999999998</v>
      </c>
      <c r="E163" s="12">
        <v>2377.25</v>
      </c>
      <c r="F163" s="14">
        <v>4440000000</v>
      </c>
      <c r="G163" s="12">
        <v>2377.25</v>
      </c>
      <c r="I163" s="1">
        <f>'Portfolio Selection'!A163</f>
        <v>40668</v>
      </c>
      <c r="J163" s="4">
        <f t="shared" si="2"/>
        <v>3816.27</v>
      </c>
    </row>
    <row r="164" spans="1:10" x14ac:dyDescent="0.2">
      <c r="A164" s="15">
        <v>40056</v>
      </c>
      <c r="B164" s="12">
        <v>2377.4499999999998</v>
      </c>
      <c r="C164" s="12">
        <v>2378.29</v>
      </c>
      <c r="D164" s="12">
        <v>2333.31</v>
      </c>
      <c r="E164" s="12">
        <v>2341.54</v>
      </c>
      <c r="F164" s="14">
        <v>4690000000</v>
      </c>
      <c r="G164" s="12">
        <v>2341.54</v>
      </c>
      <c r="I164" s="1">
        <f>'Portfolio Selection'!A164</f>
        <v>40667</v>
      </c>
      <c r="J164" s="4">
        <f t="shared" si="2"/>
        <v>3814.93</v>
      </c>
    </row>
    <row r="165" spans="1:10" x14ac:dyDescent="0.2">
      <c r="A165" s="15">
        <v>40057</v>
      </c>
      <c r="B165" s="12">
        <v>2341.4299999999998</v>
      </c>
      <c r="C165" s="12">
        <v>2355.81</v>
      </c>
      <c r="D165" s="12">
        <v>2325.4699999999998</v>
      </c>
      <c r="E165" s="12">
        <v>2326.91</v>
      </c>
      <c r="F165" s="14">
        <v>3870000000</v>
      </c>
      <c r="G165" s="12">
        <v>2326.91</v>
      </c>
      <c r="I165" s="1">
        <f>'Portfolio Selection'!A165</f>
        <v>40666</v>
      </c>
      <c r="J165" s="4">
        <f t="shared" si="2"/>
        <v>3813.87</v>
      </c>
    </row>
    <row r="166" spans="1:10" x14ac:dyDescent="0.2">
      <c r="A166" s="15">
        <v>40058</v>
      </c>
      <c r="B166" s="12">
        <v>2325.88</v>
      </c>
      <c r="C166" s="12">
        <v>2325.88</v>
      </c>
      <c r="D166" s="12">
        <v>2272.7600000000002</v>
      </c>
      <c r="E166" s="12">
        <v>2285.9299999999998</v>
      </c>
      <c r="F166" s="14">
        <v>4550000000</v>
      </c>
      <c r="G166" s="12">
        <v>2285.9299999999998</v>
      </c>
      <c r="I166" s="1">
        <f>'Portfolio Selection'!A166</f>
        <v>40665</v>
      </c>
      <c r="J166" s="4">
        <f t="shared" si="2"/>
        <v>3849.3</v>
      </c>
    </row>
    <row r="167" spans="1:10" x14ac:dyDescent="0.2">
      <c r="A167" s="15">
        <v>40059</v>
      </c>
      <c r="B167" s="12">
        <v>2286.23</v>
      </c>
      <c r="C167" s="12">
        <v>2329.2800000000002</v>
      </c>
      <c r="D167" s="12">
        <v>2284.9299999999998</v>
      </c>
      <c r="E167" s="12">
        <v>2322.25</v>
      </c>
      <c r="F167" s="14">
        <v>5790000000</v>
      </c>
      <c r="G167" s="12">
        <v>2322.25</v>
      </c>
      <c r="I167" s="1">
        <f>'Portfolio Selection'!A167</f>
        <v>40662</v>
      </c>
      <c r="J167" s="4">
        <f t="shared" si="2"/>
        <v>3819.62</v>
      </c>
    </row>
    <row r="168" spans="1:10" x14ac:dyDescent="0.2">
      <c r="A168" s="15">
        <v>40060</v>
      </c>
      <c r="B168" s="12">
        <v>2322.56</v>
      </c>
      <c r="C168" s="12">
        <v>2333.9499999999998</v>
      </c>
      <c r="D168" s="12">
        <v>2316.0500000000002</v>
      </c>
      <c r="E168" s="12">
        <v>2322.7399999999998</v>
      </c>
      <c r="F168" s="14">
        <v>3580000000</v>
      </c>
      <c r="G168" s="12">
        <v>2322.7399999999998</v>
      </c>
      <c r="I168" s="1">
        <f>'Portfolio Selection'!A168</f>
        <v>40661</v>
      </c>
      <c r="J168" s="4">
        <f t="shared" si="2"/>
        <v>3808.93</v>
      </c>
    </row>
    <row r="169" spans="1:10" x14ac:dyDescent="0.2">
      <c r="A169" s="15">
        <v>40063</v>
      </c>
      <c r="B169" s="12">
        <v>2323.16</v>
      </c>
      <c r="C169" s="12">
        <v>2342.16</v>
      </c>
      <c r="D169" s="12">
        <v>2323.16</v>
      </c>
      <c r="E169" s="12">
        <v>2340.39</v>
      </c>
      <c r="F169" s="14">
        <v>3790000000</v>
      </c>
      <c r="G169" s="12">
        <v>2340.39</v>
      </c>
      <c r="I169" s="1">
        <f>'Portfolio Selection'!A169</f>
        <v>40660</v>
      </c>
      <c r="J169" s="4">
        <f t="shared" si="2"/>
        <v>3804.93</v>
      </c>
    </row>
    <row r="170" spans="1:10" x14ac:dyDescent="0.2">
      <c r="A170" s="15">
        <v>40064</v>
      </c>
      <c r="B170" s="12">
        <v>2340.6999999999998</v>
      </c>
      <c r="C170" s="12">
        <v>2371.4</v>
      </c>
      <c r="D170" s="12">
        <v>2333.87</v>
      </c>
      <c r="E170" s="12">
        <v>2371.3000000000002</v>
      </c>
      <c r="F170" s="14">
        <v>4650000000</v>
      </c>
      <c r="G170" s="12">
        <v>2371.3000000000002</v>
      </c>
      <c r="I170" s="1">
        <f>'Portfolio Selection'!A170</f>
        <v>40659</v>
      </c>
      <c r="J170" s="4">
        <f t="shared" si="2"/>
        <v>3774.87</v>
      </c>
    </row>
    <row r="171" spans="1:10" x14ac:dyDescent="0.2">
      <c r="A171" s="15">
        <v>40065</v>
      </c>
      <c r="B171" s="12">
        <v>2371.5100000000002</v>
      </c>
      <c r="C171" s="12">
        <v>2389.79</v>
      </c>
      <c r="D171" s="12">
        <v>2364.65</v>
      </c>
      <c r="E171" s="12">
        <v>2383.34</v>
      </c>
      <c r="F171" s="14">
        <v>3520000000</v>
      </c>
      <c r="G171" s="12">
        <v>2383.34</v>
      </c>
      <c r="I171" s="1">
        <f>'Portfolio Selection'!A171</f>
        <v>40658</v>
      </c>
      <c r="J171" s="4">
        <f t="shared" si="2"/>
        <v>3788.54</v>
      </c>
    </row>
    <row r="172" spans="1:10" x14ac:dyDescent="0.2">
      <c r="A172" s="15">
        <v>40066</v>
      </c>
      <c r="B172" s="12">
        <v>2383.75</v>
      </c>
      <c r="C172" s="12">
        <v>2422.58</v>
      </c>
      <c r="D172" s="12">
        <v>2383.75</v>
      </c>
      <c r="E172" s="12">
        <v>2411.86</v>
      </c>
      <c r="F172" s="14">
        <v>4740000000</v>
      </c>
      <c r="G172" s="12">
        <v>2411.86</v>
      </c>
      <c r="I172" s="1">
        <f>'Portfolio Selection'!A172</f>
        <v>40655</v>
      </c>
      <c r="J172" s="4">
        <f t="shared" si="2"/>
        <v>3801.08</v>
      </c>
    </row>
    <row r="173" spans="1:10" x14ac:dyDescent="0.2">
      <c r="A173" s="15">
        <v>40067</v>
      </c>
      <c r="B173" s="12">
        <v>2412.1799999999998</v>
      </c>
      <c r="C173" s="12">
        <v>2425.39</v>
      </c>
      <c r="D173" s="12">
        <v>2408.41</v>
      </c>
      <c r="E173" s="12">
        <v>2415.9499999999998</v>
      </c>
      <c r="F173" s="14">
        <v>4840000000</v>
      </c>
      <c r="G173" s="12">
        <v>2415.9499999999998</v>
      </c>
      <c r="I173" s="1">
        <f>'Portfolio Selection'!A173</f>
        <v>40654</v>
      </c>
      <c r="J173" s="4">
        <f t="shared" si="2"/>
        <v>3801.08</v>
      </c>
    </row>
    <row r="174" spans="1:10" x14ac:dyDescent="0.2">
      <c r="A174" s="15">
        <v>40070</v>
      </c>
      <c r="B174" s="12">
        <v>2415.11</v>
      </c>
      <c r="C174" s="12">
        <v>2415.11</v>
      </c>
      <c r="D174" s="12">
        <v>2377.0300000000002</v>
      </c>
      <c r="E174" s="12">
        <v>2382.6999999999998</v>
      </c>
      <c r="F174" s="14">
        <v>2700000000</v>
      </c>
      <c r="G174" s="12">
        <v>2382.6999999999998</v>
      </c>
      <c r="I174" s="1">
        <f>'Portfolio Selection'!A174</f>
        <v>40653</v>
      </c>
      <c r="J174" s="4">
        <f t="shared" si="2"/>
        <v>3794.76</v>
      </c>
    </row>
    <row r="175" spans="1:10" x14ac:dyDescent="0.2">
      <c r="A175" s="15">
        <v>40071</v>
      </c>
      <c r="B175" s="12">
        <v>2382.9699999999998</v>
      </c>
      <c r="C175" s="12">
        <v>2420.8200000000002</v>
      </c>
      <c r="D175" s="12">
        <v>2382.9699999999998</v>
      </c>
      <c r="E175" s="12">
        <v>2420.11</v>
      </c>
      <c r="F175" s="14">
        <v>4340000000</v>
      </c>
      <c r="G175" s="12">
        <v>2420.11</v>
      </c>
      <c r="I175" s="1">
        <f>'Portfolio Selection'!A175</f>
        <v>40652</v>
      </c>
      <c r="J175" s="4">
        <f t="shared" si="2"/>
        <v>3732.65</v>
      </c>
    </row>
    <row r="176" spans="1:10" x14ac:dyDescent="0.2">
      <c r="A176" s="15">
        <v>40072</v>
      </c>
      <c r="B176" s="12">
        <v>2420.31</v>
      </c>
      <c r="C176" s="12">
        <v>2442.14</v>
      </c>
      <c r="D176" s="12">
        <v>2420.31</v>
      </c>
      <c r="E176" s="12">
        <v>2439.36</v>
      </c>
      <c r="F176" s="14">
        <v>3910000000</v>
      </c>
      <c r="G176" s="12">
        <v>2439.36</v>
      </c>
      <c r="I176" s="1">
        <f>'Portfolio Selection'!A176</f>
        <v>40651</v>
      </c>
      <c r="J176" s="4">
        <f t="shared" si="2"/>
        <v>3727.07</v>
      </c>
    </row>
    <row r="177" spans="1:10" x14ac:dyDescent="0.2">
      <c r="A177" s="15">
        <v>40073</v>
      </c>
      <c r="B177" s="12">
        <v>2440.1799999999998</v>
      </c>
      <c r="C177" s="12">
        <v>2474.79</v>
      </c>
      <c r="D177" s="12">
        <v>2440.1799999999998</v>
      </c>
      <c r="E177" s="12">
        <v>2456.9899999999998</v>
      </c>
      <c r="F177" s="14">
        <v>5240000000</v>
      </c>
      <c r="G177" s="12">
        <v>2456.9899999999998</v>
      </c>
      <c r="I177" s="1">
        <f>'Portfolio Selection'!A177</f>
        <v>40648</v>
      </c>
      <c r="J177" s="4">
        <f t="shared" si="2"/>
        <v>3730.51</v>
      </c>
    </row>
    <row r="178" spans="1:10" x14ac:dyDescent="0.2">
      <c r="A178" s="15">
        <v>40080</v>
      </c>
      <c r="B178" s="12">
        <v>2457.29</v>
      </c>
      <c r="C178" s="12">
        <v>2482.85</v>
      </c>
      <c r="D178" s="12">
        <v>2454.86</v>
      </c>
      <c r="E178" s="12">
        <v>2468.9</v>
      </c>
      <c r="F178" s="14">
        <v>2370000000</v>
      </c>
      <c r="G178" s="12">
        <v>2468.9</v>
      </c>
      <c r="I178" s="1">
        <f>'Portfolio Selection'!A178</f>
        <v>40647</v>
      </c>
      <c r="J178" s="4">
        <f t="shared" si="2"/>
        <v>3707.98</v>
      </c>
    </row>
    <row r="179" spans="1:10" x14ac:dyDescent="0.2">
      <c r="A179" s="15">
        <v>40081</v>
      </c>
      <c r="B179" s="12">
        <v>2468.1799999999998</v>
      </c>
      <c r="C179" s="12">
        <v>2468.1799999999998</v>
      </c>
      <c r="D179" s="12">
        <v>2432.44</v>
      </c>
      <c r="E179" s="12">
        <v>2444.58</v>
      </c>
      <c r="F179" s="14">
        <v>1840000000</v>
      </c>
      <c r="G179" s="12">
        <v>2444.58</v>
      </c>
      <c r="I179" s="1">
        <f>'Portfolio Selection'!A179</f>
        <v>40646</v>
      </c>
      <c r="J179" s="4">
        <f t="shared" si="2"/>
        <v>3734.41</v>
      </c>
    </row>
    <row r="180" spans="1:10" x14ac:dyDescent="0.2">
      <c r="A180" s="15">
        <v>40084</v>
      </c>
      <c r="B180" s="12">
        <v>2444.38</v>
      </c>
      <c r="C180" s="12">
        <v>2444.38</v>
      </c>
      <c r="D180" s="12">
        <v>2394.77</v>
      </c>
      <c r="E180" s="12">
        <v>2397.83</v>
      </c>
      <c r="F180" s="14">
        <v>2560000000</v>
      </c>
      <c r="G180" s="12">
        <v>2397.83</v>
      </c>
      <c r="I180" s="1">
        <f>'Portfolio Selection'!A180</f>
        <v>40645</v>
      </c>
      <c r="J180" s="4">
        <f t="shared" si="2"/>
        <v>3719.23</v>
      </c>
    </row>
    <row r="181" spans="1:10" x14ac:dyDescent="0.2">
      <c r="A181" s="15">
        <v>40085</v>
      </c>
      <c r="B181" s="12">
        <v>2398.5500000000002</v>
      </c>
      <c r="C181" s="12">
        <v>2444.4699999999998</v>
      </c>
      <c r="D181" s="12">
        <v>2398.5500000000002</v>
      </c>
      <c r="E181" s="12">
        <v>2443.83</v>
      </c>
      <c r="F181" s="14">
        <v>3030000000</v>
      </c>
      <c r="G181" s="12">
        <v>2443.83</v>
      </c>
      <c r="I181" s="1">
        <f>'Portfolio Selection'!A181</f>
        <v>40644</v>
      </c>
      <c r="J181" s="4">
        <f t="shared" si="2"/>
        <v>3745.84</v>
      </c>
    </row>
    <row r="182" spans="1:10" x14ac:dyDescent="0.2">
      <c r="A182" s="15">
        <v>40086</v>
      </c>
      <c r="B182" s="12">
        <v>2444.25</v>
      </c>
      <c r="C182" s="12">
        <v>2471.88</v>
      </c>
      <c r="D182" s="12">
        <v>2435.02</v>
      </c>
      <c r="E182" s="12">
        <v>2467.59</v>
      </c>
      <c r="F182" s="14">
        <v>2990000000</v>
      </c>
      <c r="G182" s="12">
        <v>2467.59</v>
      </c>
      <c r="I182" s="1">
        <f>'Portfolio Selection'!A182</f>
        <v>40641</v>
      </c>
      <c r="J182" s="4">
        <f t="shared" si="2"/>
        <v>3741.81</v>
      </c>
    </row>
    <row r="183" spans="1:10" x14ac:dyDescent="0.2">
      <c r="A183" s="15">
        <v>40087</v>
      </c>
      <c r="B183" s="12">
        <v>2467.9</v>
      </c>
      <c r="C183" s="12">
        <v>2484.6799999999998</v>
      </c>
      <c r="D183" s="12">
        <v>2467.64</v>
      </c>
      <c r="E183" s="12">
        <v>2477.9699999999998</v>
      </c>
      <c r="F183" s="14">
        <v>2760000000</v>
      </c>
      <c r="G183" s="12">
        <v>2477.9699999999998</v>
      </c>
      <c r="I183" s="1">
        <f>'Portfolio Selection'!A183</f>
        <v>40640</v>
      </c>
      <c r="J183" s="4">
        <f t="shared" si="2"/>
        <v>3730.58</v>
      </c>
    </row>
    <row r="184" spans="1:10" x14ac:dyDescent="0.2">
      <c r="A184" s="15">
        <v>40088</v>
      </c>
      <c r="B184" s="12">
        <v>2477.56</v>
      </c>
      <c r="C184" s="12">
        <v>2493.36</v>
      </c>
      <c r="D184" s="12">
        <v>2433.0700000000002</v>
      </c>
      <c r="E184" s="12">
        <v>2479.85</v>
      </c>
      <c r="F184" s="14">
        <v>2430000000</v>
      </c>
      <c r="G184" s="12">
        <v>2479.85</v>
      </c>
      <c r="I184" s="1">
        <f>'Portfolio Selection'!A184</f>
        <v>40639</v>
      </c>
      <c r="J184" s="4">
        <f t="shared" si="2"/>
        <v>3727.8</v>
      </c>
    </row>
    <row r="185" spans="1:10" x14ac:dyDescent="0.2">
      <c r="A185" s="15">
        <v>40091</v>
      </c>
      <c r="B185" s="12">
        <v>2479.13</v>
      </c>
      <c r="C185" s="12">
        <v>2486.08</v>
      </c>
      <c r="D185" s="12">
        <v>2454.04</v>
      </c>
      <c r="E185" s="12">
        <v>2480.41</v>
      </c>
      <c r="F185" s="14">
        <v>6080000000</v>
      </c>
      <c r="G185" s="12">
        <v>2480.41</v>
      </c>
      <c r="I185" s="1">
        <f>'Portfolio Selection'!A185</f>
        <v>40638</v>
      </c>
      <c r="J185" s="4">
        <f t="shared" si="2"/>
        <v>3685.94</v>
      </c>
    </row>
    <row r="186" spans="1:10" x14ac:dyDescent="0.2">
      <c r="A186" s="15">
        <v>40092</v>
      </c>
      <c r="B186" s="12">
        <v>2480.83</v>
      </c>
      <c r="C186" s="12">
        <v>2533.06</v>
      </c>
      <c r="D186" s="12">
        <v>2480.83</v>
      </c>
      <c r="E186" s="12">
        <v>2528.15</v>
      </c>
      <c r="F186" s="14">
        <v>5750000000</v>
      </c>
      <c r="G186" s="12">
        <v>2528.15</v>
      </c>
      <c r="I186" s="1">
        <f>'Portfolio Selection'!A186</f>
        <v>40637</v>
      </c>
      <c r="J186" s="4">
        <f t="shared" si="2"/>
        <v>3700.05</v>
      </c>
    </row>
    <row r="187" spans="1:10" x14ac:dyDescent="0.2">
      <c r="A187" s="15">
        <v>40093</v>
      </c>
      <c r="B187" s="12">
        <v>2528.7600000000002</v>
      </c>
      <c r="C187" s="12">
        <v>2559.67</v>
      </c>
      <c r="D187" s="12">
        <v>2499.42</v>
      </c>
      <c r="E187" s="12">
        <v>2513.41</v>
      </c>
      <c r="F187" s="14">
        <v>6180000000</v>
      </c>
      <c r="G187" s="12">
        <v>2513.41</v>
      </c>
      <c r="I187" s="1">
        <f>'Portfolio Selection'!A187</f>
        <v>40634</v>
      </c>
      <c r="J187" s="4">
        <f t="shared" si="2"/>
        <v>3707.49</v>
      </c>
    </row>
    <row r="188" spans="1:10" x14ac:dyDescent="0.2">
      <c r="A188" s="15">
        <v>40094</v>
      </c>
      <c r="B188" s="12">
        <v>2513.8200000000002</v>
      </c>
      <c r="C188" s="12">
        <v>2524.15</v>
      </c>
      <c r="D188" s="12">
        <v>2472.63</v>
      </c>
      <c r="E188" s="12">
        <v>2484.52</v>
      </c>
      <c r="F188" s="14">
        <v>4510000000</v>
      </c>
      <c r="G188" s="12">
        <v>2484.52</v>
      </c>
      <c r="I188" s="1">
        <f>'Portfolio Selection'!A188</f>
        <v>40633</v>
      </c>
      <c r="J188" s="4">
        <f t="shared" si="2"/>
        <v>3678.67</v>
      </c>
    </row>
    <row r="189" spans="1:10" x14ac:dyDescent="0.2">
      <c r="A189" s="15">
        <v>40095</v>
      </c>
      <c r="B189" s="12">
        <v>2484.94</v>
      </c>
      <c r="C189" s="12">
        <v>2489.92</v>
      </c>
      <c r="D189" s="12">
        <v>2464.61</v>
      </c>
      <c r="E189" s="12">
        <v>2474.4</v>
      </c>
      <c r="F189" s="14">
        <v>2770000000</v>
      </c>
      <c r="G189" s="12">
        <v>2474.4</v>
      </c>
      <c r="I189" s="1">
        <f>'Portfolio Selection'!A189</f>
        <v>40632</v>
      </c>
      <c r="J189" s="4">
        <f t="shared" si="2"/>
        <v>3640.98</v>
      </c>
    </row>
    <row r="190" spans="1:10" x14ac:dyDescent="0.2">
      <c r="A190" s="15">
        <v>40098</v>
      </c>
      <c r="B190" s="12">
        <v>2474.8200000000002</v>
      </c>
      <c r="C190" s="12">
        <v>2480.7600000000002</v>
      </c>
      <c r="D190" s="12">
        <v>2446.4699999999998</v>
      </c>
      <c r="E190" s="12">
        <v>2456.69</v>
      </c>
      <c r="F190" s="14">
        <v>2700000000</v>
      </c>
      <c r="G190" s="12">
        <v>2456.69</v>
      </c>
      <c r="I190" s="1">
        <f>'Portfolio Selection'!A190</f>
        <v>40631</v>
      </c>
      <c r="J190" s="4">
        <f t="shared" si="2"/>
        <v>3591.51</v>
      </c>
    </row>
    <row r="191" spans="1:10" x14ac:dyDescent="0.2">
      <c r="A191" s="15">
        <v>40099</v>
      </c>
      <c r="B191" s="12">
        <v>2457.1</v>
      </c>
      <c r="C191" s="12">
        <v>2486.13</v>
      </c>
      <c r="D191" s="12">
        <v>2456.98</v>
      </c>
      <c r="E191" s="12">
        <v>2471.9899999999998</v>
      </c>
      <c r="F191" s="14">
        <v>2920000000</v>
      </c>
      <c r="G191" s="12">
        <v>2471.9899999999998</v>
      </c>
      <c r="I191" s="1">
        <f>'Portfolio Selection'!A191</f>
        <v>40630</v>
      </c>
      <c r="J191" s="4">
        <f t="shared" si="2"/>
        <v>3602.86</v>
      </c>
    </row>
    <row r="192" spans="1:10" x14ac:dyDescent="0.2">
      <c r="A192" s="15">
        <v>40100</v>
      </c>
      <c r="B192" s="12">
        <v>2472.3000000000002</v>
      </c>
      <c r="C192" s="12">
        <v>2512.13</v>
      </c>
      <c r="D192" s="12">
        <v>2472.3000000000002</v>
      </c>
      <c r="E192" s="12">
        <v>2511.7199999999998</v>
      </c>
      <c r="F192" s="14">
        <v>3560000000</v>
      </c>
      <c r="G192" s="12">
        <v>2511.7199999999998</v>
      </c>
      <c r="I192" s="1">
        <f>'Portfolio Selection'!A192</f>
        <v>40627</v>
      </c>
      <c r="J192" s="4">
        <f t="shared" si="2"/>
        <v>3607.11</v>
      </c>
    </row>
    <row r="193" spans="1:10" x14ac:dyDescent="0.2">
      <c r="A193" s="15">
        <v>40101</v>
      </c>
      <c r="B193" s="12">
        <v>2512.34</v>
      </c>
      <c r="C193" s="12">
        <v>2537.64</v>
      </c>
      <c r="D193" s="12">
        <v>2506.04</v>
      </c>
      <c r="E193" s="12">
        <v>2515.38</v>
      </c>
      <c r="F193" s="14">
        <v>4020000000</v>
      </c>
      <c r="G193" s="12">
        <v>2515.38</v>
      </c>
      <c r="I193" s="1">
        <f>'Portfolio Selection'!A193</f>
        <v>40626</v>
      </c>
      <c r="J193" s="4">
        <f t="shared" si="2"/>
        <v>3611.64</v>
      </c>
    </row>
    <row r="194" spans="1:10" x14ac:dyDescent="0.2">
      <c r="A194" s="15">
        <v>40102</v>
      </c>
      <c r="B194" s="12">
        <v>2515.59</v>
      </c>
      <c r="C194" s="12">
        <v>2520.89</v>
      </c>
      <c r="D194" s="12">
        <v>2501.79</v>
      </c>
      <c r="E194" s="12">
        <v>2515.81</v>
      </c>
      <c r="F194" s="14">
        <v>1880000000</v>
      </c>
      <c r="G194" s="12">
        <v>2515.81</v>
      </c>
      <c r="I194" s="1">
        <f>'Portfolio Selection'!A194</f>
        <v>40625</v>
      </c>
      <c r="J194" s="4">
        <f t="shared" si="2"/>
        <v>3556.23</v>
      </c>
    </row>
    <row r="195" spans="1:10" x14ac:dyDescent="0.2">
      <c r="A195" s="15">
        <v>40105</v>
      </c>
      <c r="B195" s="12">
        <v>2515.5</v>
      </c>
      <c r="C195" s="12">
        <v>2521.56</v>
      </c>
      <c r="D195" s="12">
        <v>2497.3200000000002</v>
      </c>
      <c r="E195" s="12">
        <v>2520.92</v>
      </c>
      <c r="F195" s="14">
        <v>1790000000</v>
      </c>
      <c r="G195" s="12">
        <v>2520.92</v>
      </c>
      <c r="I195" s="1">
        <f>'Portfolio Selection'!A195</f>
        <v>40624</v>
      </c>
      <c r="J195" s="4">
        <f t="shared" ref="J195:J258" si="3">VLOOKUP($I$2:$I$751,$A$2:$G$705,7)</f>
        <v>3517.72</v>
      </c>
    </row>
    <row r="196" spans="1:10" x14ac:dyDescent="0.2">
      <c r="A196" s="15">
        <v>40106</v>
      </c>
      <c r="B196" s="12">
        <v>2521.34</v>
      </c>
      <c r="C196" s="12">
        <v>2531.79</v>
      </c>
      <c r="D196" s="12">
        <v>2493.7800000000002</v>
      </c>
      <c r="E196" s="12">
        <v>2502.2199999999998</v>
      </c>
      <c r="F196" s="14">
        <v>2970000000</v>
      </c>
      <c r="G196" s="12">
        <v>2502.2199999999998</v>
      </c>
      <c r="I196" s="1">
        <f>'Portfolio Selection'!A196</f>
        <v>40623</v>
      </c>
      <c r="J196" s="4">
        <f t="shared" si="3"/>
        <v>3518.85</v>
      </c>
    </row>
    <row r="197" spans="1:10" x14ac:dyDescent="0.2">
      <c r="A197" s="15">
        <v>40107</v>
      </c>
      <c r="B197" s="12">
        <v>2501.39</v>
      </c>
      <c r="C197" s="12">
        <v>2501.39</v>
      </c>
      <c r="D197" s="12">
        <v>2462.0300000000002</v>
      </c>
      <c r="E197" s="12">
        <v>2476.8000000000002</v>
      </c>
      <c r="F197" s="14">
        <v>3440000000</v>
      </c>
      <c r="G197" s="12">
        <v>2476.8000000000002</v>
      </c>
      <c r="I197" s="1">
        <f>'Portfolio Selection'!A197</f>
        <v>40620</v>
      </c>
      <c r="J197" s="4">
        <f t="shared" si="3"/>
        <v>3494.07</v>
      </c>
    </row>
    <row r="198" spans="1:10" x14ac:dyDescent="0.2">
      <c r="A198" s="15">
        <v>40108</v>
      </c>
      <c r="B198" s="12">
        <v>2476.38</v>
      </c>
      <c r="C198" s="12">
        <v>2476.81</v>
      </c>
      <c r="D198" s="12">
        <v>2421.5100000000002</v>
      </c>
      <c r="E198" s="12">
        <v>2433.1799999999998</v>
      </c>
      <c r="F198" s="14">
        <v>3770000000</v>
      </c>
      <c r="G198" s="12">
        <v>2433.1799999999998</v>
      </c>
      <c r="I198" s="1">
        <f>'Portfolio Selection'!A198</f>
        <v>40619</v>
      </c>
      <c r="J198" s="4">
        <f t="shared" si="3"/>
        <v>3484.21</v>
      </c>
    </row>
    <row r="199" spans="1:10" x14ac:dyDescent="0.2">
      <c r="A199" s="15">
        <v>40109</v>
      </c>
      <c r="B199" s="12">
        <v>2433.4899999999998</v>
      </c>
      <c r="C199" s="12">
        <v>2469.14</v>
      </c>
      <c r="D199" s="12">
        <v>2429.56</v>
      </c>
      <c r="E199" s="12">
        <v>2467.9499999999998</v>
      </c>
      <c r="F199" s="14">
        <v>4460000000</v>
      </c>
      <c r="G199" s="12">
        <v>2467.9499999999998</v>
      </c>
      <c r="I199" s="1">
        <f>'Portfolio Selection'!A199</f>
        <v>40618</v>
      </c>
      <c r="J199" s="4">
        <f t="shared" si="3"/>
        <v>3531.48</v>
      </c>
    </row>
    <row r="200" spans="1:10" x14ac:dyDescent="0.2">
      <c r="A200" s="15">
        <v>40112</v>
      </c>
      <c r="B200" s="12">
        <v>2468.48</v>
      </c>
      <c r="C200" s="12">
        <v>2475.91</v>
      </c>
      <c r="D200" s="12">
        <v>2456.42</v>
      </c>
      <c r="E200" s="12">
        <v>2467.71</v>
      </c>
      <c r="F200" s="14">
        <v>3440000000</v>
      </c>
      <c r="G200" s="12">
        <v>2467.71</v>
      </c>
      <c r="I200" s="1">
        <f>'Portfolio Selection'!A200</f>
        <v>40617</v>
      </c>
      <c r="J200" s="4">
        <f t="shared" si="3"/>
        <v>3524.48</v>
      </c>
    </row>
    <row r="201" spans="1:10" x14ac:dyDescent="0.2">
      <c r="A201" s="15">
        <v>40113</v>
      </c>
      <c r="B201" s="12">
        <v>2466.88</v>
      </c>
      <c r="C201" s="12">
        <v>2466.88</v>
      </c>
      <c r="D201" s="12">
        <v>2417.4699999999998</v>
      </c>
      <c r="E201" s="12">
        <v>2425.1999999999998</v>
      </c>
      <c r="F201" s="14">
        <v>4320000000</v>
      </c>
      <c r="G201" s="12">
        <v>2425.1999999999998</v>
      </c>
      <c r="I201" s="1">
        <f>'Portfolio Selection'!A201</f>
        <v>40616</v>
      </c>
      <c r="J201" s="4">
        <f t="shared" si="3"/>
        <v>3569.84</v>
      </c>
    </row>
    <row r="202" spans="1:10" x14ac:dyDescent="0.2">
      <c r="A202" s="15">
        <v>40114</v>
      </c>
      <c r="B202" s="12">
        <v>2424.41</v>
      </c>
      <c r="C202" s="12">
        <v>2426.7800000000002</v>
      </c>
      <c r="D202" s="12">
        <v>2336.8000000000002</v>
      </c>
      <c r="E202" s="12">
        <v>2355.31</v>
      </c>
      <c r="F202" s="14">
        <v>5010000000</v>
      </c>
      <c r="G202" s="12">
        <v>2355.31</v>
      </c>
      <c r="I202" s="1">
        <f>'Portfolio Selection'!A202</f>
        <v>40613</v>
      </c>
      <c r="J202" s="4">
        <f t="shared" si="3"/>
        <v>3542.23</v>
      </c>
    </row>
    <row r="203" spans="1:10" x14ac:dyDescent="0.2">
      <c r="A203" s="15">
        <v>40115</v>
      </c>
      <c r="B203" s="12">
        <v>2354.6999999999998</v>
      </c>
      <c r="C203" s="12">
        <v>2354.6999999999998</v>
      </c>
      <c r="D203" s="12">
        <v>2235.39</v>
      </c>
      <c r="E203" s="12">
        <v>2344.0300000000002</v>
      </c>
      <c r="F203" s="14">
        <v>6920000000</v>
      </c>
      <c r="G203" s="12">
        <v>2344.0300000000002</v>
      </c>
      <c r="I203" s="1">
        <f>'Portfolio Selection'!A203</f>
        <v>40612</v>
      </c>
      <c r="J203" s="4">
        <f t="shared" si="3"/>
        <v>3587.65</v>
      </c>
    </row>
    <row r="204" spans="1:10" x14ac:dyDescent="0.2">
      <c r="A204" s="15">
        <v>40116</v>
      </c>
      <c r="B204" s="12">
        <v>2345.06</v>
      </c>
      <c r="C204" s="12">
        <v>2402.42</v>
      </c>
      <c r="D204" s="12">
        <v>2345.06</v>
      </c>
      <c r="E204" s="12">
        <v>2367.6999999999998</v>
      </c>
      <c r="F204" s="14">
        <v>5310000000</v>
      </c>
      <c r="G204" s="12">
        <v>2367.6999999999998</v>
      </c>
      <c r="I204" s="1">
        <f>'Portfolio Selection'!A204</f>
        <v>40611</v>
      </c>
      <c r="J204" s="4">
        <f t="shared" si="3"/>
        <v>3598.68</v>
      </c>
    </row>
    <row r="205" spans="1:10" x14ac:dyDescent="0.2">
      <c r="A205" s="15">
        <v>40119</v>
      </c>
      <c r="B205" s="12">
        <v>2365.65</v>
      </c>
      <c r="C205" s="12">
        <v>2373.1999999999998</v>
      </c>
      <c r="D205" s="12">
        <v>2294.56</v>
      </c>
      <c r="E205" s="12">
        <v>2371.64</v>
      </c>
      <c r="F205" s="14">
        <v>4420000000</v>
      </c>
      <c r="G205" s="12">
        <v>2371.64</v>
      </c>
      <c r="I205" s="1">
        <f>'Portfolio Selection'!A205</f>
        <v>40610</v>
      </c>
      <c r="J205" s="4">
        <f t="shared" si="3"/>
        <v>3580.31</v>
      </c>
    </row>
    <row r="206" spans="1:10" x14ac:dyDescent="0.2">
      <c r="A206" s="15">
        <v>40120</v>
      </c>
      <c r="B206" s="12">
        <v>2371.9499999999998</v>
      </c>
      <c r="C206" s="12">
        <v>2386.1799999999998</v>
      </c>
      <c r="D206" s="12">
        <v>2328.4499999999998</v>
      </c>
      <c r="E206" s="12">
        <v>2334.11</v>
      </c>
      <c r="F206" s="14">
        <v>3670000000</v>
      </c>
      <c r="G206" s="12">
        <v>2334.11</v>
      </c>
      <c r="I206" s="1">
        <f>'Portfolio Selection'!A206</f>
        <v>40609</v>
      </c>
      <c r="J206" s="4">
        <f t="shared" si="3"/>
        <v>3561.72</v>
      </c>
    </row>
    <row r="207" spans="1:10" x14ac:dyDescent="0.2">
      <c r="A207" s="15">
        <v>40121</v>
      </c>
      <c r="B207" s="12">
        <v>2334.94</v>
      </c>
      <c r="C207" s="12">
        <v>2371.9</v>
      </c>
      <c r="D207" s="12">
        <v>2334.94</v>
      </c>
      <c r="E207" s="12">
        <v>2371.86</v>
      </c>
      <c r="F207" s="14">
        <v>4080000000</v>
      </c>
      <c r="G207" s="12">
        <v>2371.86</v>
      </c>
      <c r="I207" s="1">
        <f>'Portfolio Selection'!A207</f>
        <v>40606</v>
      </c>
      <c r="J207" s="4">
        <f t="shared" si="3"/>
        <v>3542.9</v>
      </c>
    </row>
    <row r="208" spans="1:10" x14ac:dyDescent="0.2">
      <c r="A208" s="15">
        <v>40122</v>
      </c>
      <c r="B208" s="12">
        <v>2371.65</v>
      </c>
      <c r="C208" s="12">
        <v>2376.2600000000002</v>
      </c>
      <c r="D208" s="12">
        <v>2355.44</v>
      </c>
      <c r="E208" s="12">
        <v>2367.21</v>
      </c>
      <c r="F208" s="14">
        <v>3000000000</v>
      </c>
      <c r="G208" s="12">
        <v>2367.21</v>
      </c>
      <c r="I208" s="1">
        <f>'Portfolio Selection'!A208</f>
        <v>40605</v>
      </c>
      <c r="J208" s="4">
        <f t="shared" si="3"/>
        <v>3494.54</v>
      </c>
    </row>
    <row r="209" spans="1:10" x14ac:dyDescent="0.2">
      <c r="A209" s="15">
        <v>40123</v>
      </c>
      <c r="B209" s="12">
        <v>2367.62</v>
      </c>
      <c r="C209" s="12">
        <v>2403.27</v>
      </c>
      <c r="D209" s="12">
        <v>2367.62</v>
      </c>
      <c r="E209" s="12">
        <v>2395.11</v>
      </c>
      <c r="F209" s="14">
        <v>2890000000</v>
      </c>
      <c r="G209" s="12">
        <v>2395.11</v>
      </c>
      <c r="I209" s="1">
        <f>'Portfolio Selection'!A209</f>
        <v>40604</v>
      </c>
      <c r="J209" s="4">
        <f t="shared" si="3"/>
        <v>3486.2</v>
      </c>
    </row>
    <row r="210" spans="1:10" x14ac:dyDescent="0.2">
      <c r="A210" s="15">
        <v>40126</v>
      </c>
      <c r="B210" s="12">
        <v>2395.41</v>
      </c>
      <c r="C210" s="12">
        <v>2406.92</v>
      </c>
      <c r="D210" s="12">
        <v>2380.4899999999998</v>
      </c>
      <c r="E210" s="12">
        <v>2406.4299999999998</v>
      </c>
      <c r="F210" s="14">
        <v>2280000000</v>
      </c>
      <c r="G210" s="12">
        <v>2406.4299999999998</v>
      </c>
      <c r="I210" s="1">
        <f>'Portfolio Selection'!A210</f>
        <v>40603</v>
      </c>
      <c r="J210" s="4">
        <f t="shared" si="3"/>
        <v>3512.62</v>
      </c>
    </row>
    <row r="211" spans="1:10" x14ac:dyDescent="0.2">
      <c r="A211" s="15">
        <v>40127</v>
      </c>
      <c r="B211" s="12">
        <v>2406.7399999999998</v>
      </c>
      <c r="C211" s="12">
        <v>2432.33</v>
      </c>
      <c r="D211" s="12">
        <v>2372.04</v>
      </c>
      <c r="E211" s="12">
        <v>2381.96</v>
      </c>
      <c r="F211" s="14">
        <v>3600000000</v>
      </c>
      <c r="G211" s="12">
        <v>2381.96</v>
      </c>
      <c r="I211" s="1">
        <f>'Portfolio Selection'!A211</f>
        <v>40602</v>
      </c>
      <c r="J211" s="4">
        <f t="shared" si="3"/>
        <v>3470.35</v>
      </c>
    </row>
    <row r="212" spans="1:10" x14ac:dyDescent="0.2">
      <c r="A212" s="15">
        <v>40128</v>
      </c>
      <c r="B212" s="12">
        <v>2382.58</v>
      </c>
      <c r="C212" s="12">
        <v>2414.91</v>
      </c>
      <c r="D212" s="12">
        <v>2380.27</v>
      </c>
      <c r="E212" s="12">
        <v>2403.88</v>
      </c>
      <c r="F212" s="14">
        <v>5600000000</v>
      </c>
      <c r="G212" s="12">
        <v>2403.88</v>
      </c>
      <c r="I212" s="1">
        <f>'Portfolio Selection'!A212</f>
        <v>40599</v>
      </c>
      <c r="J212" s="4">
        <f t="shared" si="3"/>
        <v>3443.53</v>
      </c>
    </row>
    <row r="213" spans="1:10" x14ac:dyDescent="0.2">
      <c r="A213" s="15">
        <v>40129</v>
      </c>
      <c r="B213" s="12">
        <v>2405.13</v>
      </c>
      <c r="C213" s="12">
        <v>2434.0100000000002</v>
      </c>
      <c r="D213" s="12">
        <v>2405.13</v>
      </c>
      <c r="E213" s="12">
        <v>2420.2800000000002</v>
      </c>
      <c r="F213" s="14">
        <v>5600000000</v>
      </c>
      <c r="G213" s="12">
        <v>2420.2800000000002</v>
      </c>
      <c r="I213" s="1">
        <f>'Portfolio Selection'!A213</f>
        <v>40598</v>
      </c>
      <c r="J213" s="4">
        <f t="shared" si="3"/>
        <v>3439.13</v>
      </c>
    </row>
    <row r="214" spans="1:10" x14ac:dyDescent="0.2">
      <c r="A214" s="15">
        <v>40130</v>
      </c>
      <c r="B214" s="12">
        <v>2420.0700000000002</v>
      </c>
      <c r="C214" s="12">
        <v>2431.23</v>
      </c>
      <c r="D214" s="12">
        <v>2408.62</v>
      </c>
      <c r="E214" s="12">
        <v>2426.8000000000002</v>
      </c>
      <c r="F214" s="14">
        <v>2400000000</v>
      </c>
      <c r="G214" s="12">
        <v>2426.8000000000002</v>
      </c>
      <c r="I214" s="1">
        <f>'Portfolio Selection'!A214</f>
        <v>40597</v>
      </c>
      <c r="J214" s="4">
        <f t="shared" si="3"/>
        <v>3474.12</v>
      </c>
    </row>
    <row r="215" spans="1:10" x14ac:dyDescent="0.2">
      <c r="A215" s="15">
        <v>40133</v>
      </c>
      <c r="B215" s="12">
        <v>2427.31</v>
      </c>
      <c r="C215" s="12">
        <v>2471.71</v>
      </c>
      <c r="D215" s="12">
        <v>2427.31</v>
      </c>
      <c r="E215" s="12">
        <v>2468.6799999999998</v>
      </c>
      <c r="F215" s="14">
        <v>5650000000</v>
      </c>
      <c r="G215" s="12">
        <v>2468.6799999999998</v>
      </c>
      <c r="I215" s="1">
        <f>'Portfolio Selection'!A215</f>
        <v>40596</v>
      </c>
      <c r="J215" s="4">
        <f t="shared" si="3"/>
        <v>3451.1</v>
      </c>
    </row>
    <row r="216" spans="1:10" x14ac:dyDescent="0.2">
      <c r="A216" s="15">
        <v>40134</v>
      </c>
      <c r="B216" s="12">
        <v>2468.9899999999998</v>
      </c>
      <c r="C216" s="12">
        <v>2487.0100000000002</v>
      </c>
      <c r="D216" s="12">
        <v>2461.2800000000002</v>
      </c>
      <c r="E216" s="12">
        <v>2473.79</v>
      </c>
      <c r="F216" s="14">
        <v>6290000000</v>
      </c>
      <c r="G216" s="12">
        <v>2473.79</v>
      </c>
      <c r="I216" s="1">
        <f>'Portfolio Selection'!A216</f>
        <v>40595</v>
      </c>
      <c r="J216" s="4">
        <f t="shared" si="3"/>
        <v>3497.64</v>
      </c>
    </row>
    <row r="217" spans="1:10" x14ac:dyDescent="0.2">
      <c r="A217" s="15">
        <v>40135</v>
      </c>
      <c r="B217" s="12">
        <v>2473.69</v>
      </c>
      <c r="C217" s="12">
        <v>2487.61</v>
      </c>
      <c r="D217" s="12">
        <v>2451.71</v>
      </c>
      <c r="E217" s="12">
        <v>2484.23</v>
      </c>
      <c r="F217" s="14">
        <v>7300000000</v>
      </c>
      <c r="G217" s="12">
        <v>2484.23</v>
      </c>
      <c r="I217" s="1">
        <f>'Portfolio Selection'!A217</f>
        <v>40592</v>
      </c>
      <c r="J217" s="4">
        <f t="shared" si="3"/>
        <v>3501.5</v>
      </c>
    </row>
    <row r="218" spans="1:10" x14ac:dyDescent="0.2">
      <c r="A218" s="15">
        <v>40136</v>
      </c>
      <c r="B218" s="12">
        <v>2483.92</v>
      </c>
      <c r="C218" s="12">
        <v>2491.48</v>
      </c>
      <c r="D218" s="12">
        <v>2458.2800000000002</v>
      </c>
      <c r="E218" s="12">
        <v>2468.79</v>
      </c>
      <c r="F218" s="14">
        <v>8540000000</v>
      </c>
      <c r="G218" s="12">
        <v>2468.79</v>
      </c>
      <c r="I218" s="1">
        <f>'Portfolio Selection'!A218</f>
        <v>40591</v>
      </c>
      <c r="J218" s="4">
        <f t="shared" si="3"/>
        <v>3434.38</v>
      </c>
    </row>
    <row r="219" spans="1:10" x14ac:dyDescent="0.2">
      <c r="A219" s="15">
        <v>40137</v>
      </c>
      <c r="B219" s="12">
        <v>2468.2600000000002</v>
      </c>
      <c r="C219" s="12">
        <v>2490.29</v>
      </c>
      <c r="D219" s="12">
        <v>2458.63</v>
      </c>
      <c r="E219" s="12">
        <v>2487.36</v>
      </c>
      <c r="F219" s="14">
        <v>7120000000</v>
      </c>
      <c r="G219" s="12">
        <v>2487.36</v>
      </c>
      <c r="I219" s="1">
        <f>'Portfolio Selection'!A219</f>
        <v>40590</v>
      </c>
      <c r="J219" s="4">
        <f t="shared" si="3"/>
        <v>3416.78</v>
      </c>
    </row>
    <row r="220" spans="1:10" x14ac:dyDescent="0.2">
      <c r="A220" s="15">
        <v>40140</v>
      </c>
      <c r="B220" s="12">
        <v>2487.7800000000002</v>
      </c>
      <c r="C220" s="12">
        <v>2494.8200000000002</v>
      </c>
      <c r="D220" s="12">
        <v>2467.5</v>
      </c>
      <c r="E220" s="12">
        <v>2481.42</v>
      </c>
      <c r="F220" s="14">
        <v>6810000000</v>
      </c>
      <c r="G220" s="12">
        <v>2481.42</v>
      </c>
      <c r="I220" s="1">
        <f>'Portfolio Selection'!A220</f>
        <v>40589</v>
      </c>
      <c r="J220" s="4">
        <f t="shared" si="3"/>
        <v>3416.77</v>
      </c>
    </row>
    <row r="221" spans="1:10" x14ac:dyDescent="0.2">
      <c r="A221" s="15">
        <v>40141</v>
      </c>
      <c r="B221" s="12">
        <v>2481.52</v>
      </c>
      <c r="C221" s="12">
        <v>2491.86</v>
      </c>
      <c r="D221" s="12">
        <v>2455.3200000000002</v>
      </c>
      <c r="E221" s="12">
        <v>2471.88</v>
      </c>
      <c r="F221" s="14">
        <v>4820000000</v>
      </c>
      <c r="G221" s="12">
        <v>2471.88</v>
      </c>
      <c r="I221" s="1">
        <f>'Portfolio Selection'!A221</f>
        <v>40588</v>
      </c>
      <c r="J221" s="4">
        <f t="shared" si="3"/>
        <v>3416.77</v>
      </c>
    </row>
    <row r="222" spans="1:10" x14ac:dyDescent="0.2">
      <c r="A222" s="15">
        <v>40142</v>
      </c>
      <c r="B222" s="12">
        <v>2471.09</v>
      </c>
      <c r="C222" s="12">
        <v>2482.29</v>
      </c>
      <c r="D222" s="12">
        <v>2458.7399999999998</v>
      </c>
      <c r="E222" s="12">
        <v>2461.5300000000002</v>
      </c>
      <c r="F222" s="14">
        <v>4390000000</v>
      </c>
      <c r="G222" s="12">
        <v>2461.5300000000002</v>
      </c>
      <c r="I222" s="1">
        <f>'Portfolio Selection'!A222</f>
        <v>40585</v>
      </c>
      <c r="J222" s="4">
        <f t="shared" si="3"/>
        <v>3391.77</v>
      </c>
    </row>
    <row r="223" spans="1:10" x14ac:dyDescent="0.2">
      <c r="A223" s="15">
        <v>40143</v>
      </c>
      <c r="B223" s="12">
        <v>2459.94</v>
      </c>
      <c r="C223" s="12">
        <v>2462.3200000000002</v>
      </c>
      <c r="D223" s="12">
        <v>2386.73</v>
      </c>
      <c r="E223" s="12">
        <v>2393.52</v>
      </c>
      <c r="F223" s="14">
        <v>5940000000</v>
      </c>
      <c r="G223" s="12">
        <v>2393.52</v>
      </c>
      <c r="I223" s="1">
        <f>'Portfolio Selection'!A223</f>
        <v>40584</v>
      </c>
      <c r="J223" s="4">
        <f t="shared" si="3"/>
        <v>3373.64</v>
      </c>
    </row>
    <row r="224" spans="1:10" x14ac:dyDescent="0.2">
      <c r="A224" s="15">
        <v>40147</v>
      </c>
      <c r="B224" s="12">
        <v>2393.42</v>
      </c>
      <c r="C224" s="12">
        <v>2430.25</v>
      </c>
      <c r="D224" s="12">
        <v>2370.5300000000002</v>
      </c>
      <c r="E224" s="12">
        <v>2415.84</v>
      </c>
      <c r="F224" s="14">
        <v>4460000000</v>
      </c>
      <c r="G224" s="12">
        <v>2415.84</v>
      </c>
      <c r="I224" s="1">
        <f>'Portfolio Selection'!A224</f>
        <v>40583</v>
      </c>
      <c r="J224" s="4">
        <f t="shared" si="3"/>
        <v>3417.47</v>
      </c>
    </row>
    <row r="225" spans="1:10" x14ac:dyDescent="0.2">
      <c r="A225" s="15">
        <v>40148</v>
      </c>
      <c r="B225" s="12">
        <v>2416.04</v>
      </c>
      <c r="C225" s="12">
        <v>2452.5</v>
      </c>
      <c r="D225" s="12">
        <v>2413</v>
      </c>
      <c r="E225" s="12">
        <v>2452.5</v>
      </c>
      <c r="F225" s="14">
        <v>3860000000</v>
      </c>
      <c r="G225" s="12">
        <v>2452.5</v>
      </c>
      <c r="I225" s="1">
        <f>'Portfolio Selection'!A225</f>
        <v>40582</v>
      </c>
      <c r="J225" s="4">
        <f t="shared" si="3"/>
        <v>3459.93</v>
      </c>
    </row>
    <row r="226" spans="1:10" x14ac:dyDescent="0.2">
      <c r="A226" s="15">
        <v>40149</v>
      </c>
      <c r="B226" s="12">
        <v>2452.92</v>
      </c>
      <c r="C226" s="12">
        <v>2481.88</v>
      </c>
      <c r="D226" s="12">
        <v>2452.92</v>
      </c>
      <c r="E226" s="12">
        <v>2471.56</v>
      </c>
      <c r="F226" s="14">
        <v>4690000000</v>
      </c>
      <c r="G226" s="12">
        <v>2471.56</v>
      </c>
      <c r="I226" s="1">
        <f>'Portfolio Selection'!A226</f>
        <v>40581</v>
      </c>
      <c r="J226" s="4">
        <f t="shared" si="3"/>
        <v>3487.71</v>
      </c>
    </row>
    <row r="227" spans="1:10" x14ac:dyDescent="0.2">
      <c r="A227" s="15">
        <v>40150</v>
      </c>
      <c r="B227" s="12">
        <v>2471.15</v>
      </c>
      <c r="C227" s="12">
        <v>2502.5500000000002</v>
      </c>
      <c r="D227" s="12">
        <v>2471.15</v>
      </c>
      <c r="E227" s="12">
        <v>2500.04</v>
      </c>
      <c r="F227" s="14">
        <v>5130000000</v>
      </c>
      <c r="G227" s="12">
        <v>2500.04</v>
      </c>
      <c r="I227" s="1">
        <f>'Portfolio Selection'!A227</f>
        <v>40578</v>
      </c>
      <c r="J227" s="4">
        <f t="shared" si="3"/>
        <v>3496.17</v>
      </c>
    </row>
    <row r="228" spans="1:10" x14ac:dyDescent="0.2">
      <c r="A228" s="15">
        <v>40151</v>
      </c>
      <c r="B228" s="12">
        <v>2499.62</v>
      </c>
      <c r="C228" s="12">
        <v>2512.66</v>
      </c>
      <c r="D228" s="12">
        <v>2484.9</v>
      </c>
      <c r="E228" s="12">
        <v>2511.54</v>
      </c>
      <c r="F228" s="14">
        <v>3600000000</v>
      </c>
      <c r="G228" s="12">
        <v>2511.54</v>
      </c>
      <c r="I228" s="1">
        <f>'Portfolio Selection'!A228</f>
        <v>40577</v>
      </c>
      <c r="J228" s="4">
        <f t="shared" si="3"/>
        <v>3480.83</v>
      </c>
    </row>
    <row r="229" spans="1:10" x14ac:dyDescent="0.2">
      <c r="A229" s="15">
        <v>40154</v>
      </c>
      <c r="B229" s="12">
        <v>2511.96</v>
      </c>
      <c r="C229" s="12">
        <v>2516.1799999999998</v>
      </c>
      <c r="D229" s="12">
        <v>2478.58</v>
      </c>
      <c r="E229" s="12">
        <v>2483.7600000000002</v>
      </c>
      <c r="F229" s="14">
        <v>2800000000</v>
      </c>
      <c r="G229" s="12">
        <v>2483.7600000000002</v>
      </c>
      <c r="I229" s="1">
        <f>'Portfolio Selection'!A229</f>
        <v>40576</v>
      </c>
      <c r="J229" s="4">
        <f t="shared" si="3"/>
        <v>3480.83</v>
      </c>
    </row>
    <row r="230" spans="1:10" x14ac:dyDescent="0.2">
      <c r="A230" s="15">
        <v>40155</v>
      </c>
      <c r="B230" s="12">
        <v>2484.2800000000002</v>
      </c>
      <c r="C230" s="12">
        <v>2497.5100000000002</v>
      </c>
      <c r="D230" s="12">
        <v>2470.2399999999998</v>
      </c>
      <c r="E230" s="12">
        <v>2483.89</v>
      </c>
      <c r="F230" s="14">
        <v>2940000000</v>
      </c>
      <c r="G230" s="12">
        <v>2483.89</v>
      </c>
      <c r="I230" s="1">
        <f>'Portfolio Selection'!A230</f>
        <v>40575</v>
      </c>
      <c r="J230" s="4">
        <f t="shared" si="3"/>
        <v>3442.5</v>
      </c>
    </row>
    <row r="231" spans="1:10" x14ac:dyDescent="0.2">
      <c r="A231" s="15">
        <v>40156</v>
      </c>
      <c r="B231" s="12">
        <v>2483.79</v>
      </c>
      <c r="C231" s="12">
        <v>2485.84</v>
      </c>
      <c r="D231" s="12">
        <v>2462.88</v>
      </c>
      <c r="E231" s="12">
        <v>2481.3000000000002</v>
      </c>
      <c r="F231" s="14">
        <v>3110000000</v>
      </c>
      <c r="G231" s="12">
        <v>2481.3000000000002</v>
      </c>
      <c r="I231" s="1">
        <f>'Portfolio Selection'!A231</f>
        <v>40574</v>
      </c>
      <c r="J231" s="4">
        <f t="shared" si="3"/>
        <v>3409.17</v>
      </c>
    </row>
    <row r="232" spans="1:10" x14ac:dyDescent="0.2">
      <c r="A232" s="15">
        <v>40157</v>
      </c>
      <c r="B232" s="12">
        <v>2481.5</v>
      </c>
      <c r="C232" s="12">
        <v>2492.31</v>
      </c>
      <c r="D232" s="12">
        <v>2476.5700000000002</v>
      </c>
      <c r="E232" s="12">
        <v>2486.44</v>
      </c>
      <c r="F232" s="14">
        <v>2810000000</v>
      </c>
      <c r="G232" s="12">
        <v>2486.44</v>
      </c>
      <c r="I232" s="1">
        <f>'Portfolio Selection'!A232</f>
        <v>40571</v>
      </c>
      <c r="J232" s="4">
        <f t="shared" si="3"/>
        <v>3487.61</v>
      </c>
    </row>
    <row r="233" spans="1:10" x14ac:dyDescent="0.2">
      <c r="A233" s="15">
        <v>40158</v>
      </c>
      <c r="B233" s="12">
        <v>2485.8200000000002</v>
      </c>
      <c r="C233" s="12">
        <v>2519.1</v>
      </c>
      <c r="D233" s="12">
        <v>2485.8200000000002</v>
      </c>
      <c r="E233" s="12">
        <v>2519.1</v>
      </c>
      <c r="F233" s="14">
        <v>3070000000</v>
      </c>
      <c r="G233" s="12">
        <v>2519.1</v>
      </c>
      <c r="I233" s="1">
        <f>'Portfolio Selection'!A233</f>
        <v>40570</v>
      </c>
      <c r="J233" s="4">
        <f t="shared" si="3"/>
        <v>3514.62</v>
      </c>
    </row>
    <row r="234" spans="1:10" x14ac:dyDescent="0.2">
      <c r="A234" s="15">
        <v>40161</v>
      </c>
      <c r="B234" s="12">
        <v>2519.3000000000002</v>
      </c>
      <c r="C234" s="12">
        <v>2519.3000000000002</v>
      </c>
      <c r="D234" s="12">
        <v>2492.4499999999998</v>
      </c>
      <c r="E234" s="12">
        <v>2506.39</v>
      </c>
      <c r="F234" s="14">
        <v>3330000000</v>
      </c>
      <c r="G234" s="12">
        <v>2506.39</v>
      </c>
      <c r="I234" s="1">
        <f>'Portfolio Selection'!A234</f>
        <v>40569</v>
      </c>
      <c r="J234" s="4">
        <f t="shared" si="3"/>
        <v>3501.72</v>
      </c>
    </row>
    <row r="235" spans="1:10" x14ac:dyDescent="0.2">
      <c r="A235" s="15">
        <v>40162</v>
      </c>
      <c r="B235" s="12">
        <v>2505.59</v>
      </c>
      <c r="C235" s="12">
        <v>2510.29</v>
      </c>
      <c r="D235" s="12">
        <v>2481.6999999999998</v>
      </c>
      <c r="E235" s="12">
        <v>2494.7399999999998</v>
      </c>
      <c r="F235" s="14">
        <v>3570000000</v>
      </c>
      <c r="G235" s="12">
        <v>2494.7399999999998</v>
      </c>
      <c r="I235" s="1">
        <f>'Portfolio Selection'!A235</f>
        <v>40568</v>
      </c>
      <c r="J235" s="4">
        <f t="shared" si="3"/>
        <v>3433.91</v>
      </c>
    </row>
    <row r="236" spans="1:10" x14ac:dyDescent="0.2">
      <c r="A236" s="15">
        <v>40163</v>
      </c>
      <c r="B236" s="12">
        <v>2495.0500000000002</v>
      </c>
      <c r="C236" s="12">
        <v>2523.19</v>
      </c>
      <c r="D236" s="12">
        <v>2482.44</v>
      </c>
      <c r="E236" s="12">
        <v>2522.54</v>
      </c>
      <c r="F236" s="14">
        <v>3960000000</v>
      </c>
      <c r="G236" s="12">
        <v>2522.54</v>
      </c>
      <c r="I236" s="1">
        <f>'Portfolio Selection'!A236</f>
        <v>40567</v>
      </c>
      <c r="J236" s="4">
        <f t="shared" si="3"/>
        <v>3346.06</v>
      </c>
    </row>
    <row r="237" spans="1:10" x14ac:dyDescent="0.2">
      <c r="A237" s="15">
        <v>40164</v>
      </c>
      <c r="B237" s="12">
        <v>2522.65</v>
      </c>
      <c r="C237" s="12">
        <v>2542.5</v>
      </c>
      <c r="D237" s="12">
        <v>2505.9699999999998</v>
      </c>
      <c r="E237" s="12">
        <v>2509.58</v>
      </c>
      <c r="F237" s="14">
        <v>3390000000</v>
      </c>
      <c r="G237" s="12">
        <v>2509.58</v>
      </c>
      <c r="I237" s="1">
        <f>'Portfolio Selection'!A237</f>
        <v>40564</v>
      </c>
      <c r="J237" s="4">
        <f t="shared" si="3"/>
        <v>3379.54</v>
      </c>
    </row>
    <row r="238" spans="1:10" x14ac:dyDescent="0.2">
      <c r="A238" s="15">
        <v>40168</v>
      </c>
      <c r="B238" s="12">
        <v>2508.96</v>
      </c>
      <c r="C238" s="12">
        <v>2509.38</v>
      </c>
      <c r="D238" s="12">
        <v>2415.35</v>
      </c>
      <c r="E238" s="12">
        <v>2431.39</v>
      </c>
      <c r="F238" s="14">
        <v>2850000000</v>
      </c>
      <c r="G238" s="12">
        <v>2431.39</v>
      </c>
      <c r="I238" s="1">
        <f>'Portfolio Selection'!A238</f>
        <v>40563</v>
      </c>
      <c r="J238" s="4">
        <f t="shared" si="3"/>
        <v>3454.12</v>
      </c>
    </row>
    <row r="239" spans="1:10" x14ac:dyDescent="0.2">
      <c r="A239" s="15">
        <v>40169</v>
      </c>
      <c r="B239" s="12">
        <v>2432.2199999999998</v>
      </c>
      <c r="C239" s="12">
        <v>2468.79</v>
      </c>
      <c r="D239" s="12">
        <v>2432.2199999999998</v>
      </c>
      <c r="E239" s="12">
        <v>2467.64</v>
      </c>
      <c r="F239" s="14">
        <v>2340000000</v>
      </c>
      <c r="G239" s="12">
        <v>2467.64</v>
      </c>
      <c r="I239" s="1">
        <f>'Portfolio Selection'!A239</f>
        <v>40562</v>
      </c>
      <c r="J239" s="4">
        <f t="shared" si="3"/>
        <v>3517.27</v>
      </c>
    </row>
    <row r="240" spans="1:10" x14ac:dyDescent="0.2">
      <c r="A240" s="15">
        <v>40170</v>
      </c>
      <c r="B240" s="12">
        <v>2467.84</v>
      </c>
      <c r="C240" s="12">
        <v>2476.5700000000002</v>
      </c>
      <c r="D240" s="12">
        <v>2456.21</v>
      </c>
      <c r="E240" s="12">
        <v>2474.88</v>
      </c>
      <c r="F240" s="14">
        <v>1930000000</v>
      </c>
      <c r="G240" s="12">
        <v>2474.88</v>
      </c>
      <c r="I240" s="1">
        <f>'Portfolio Selection'!A240</f>
        <v>40561</v>
      </c>
      <c r="J240" s="4">
        <f t="shared" si="3"/>
        <v>3548.65</v>
      </c>
    </row>
    <row r="241" spans="1:10" x14ac:dyDescent="0.2">
      <c r="A241" s="15">
        <v>40171</v>
      </c>
      <c r="B241" s="12">
        <v>2474.88</v>
      </c>
      <c r="C241" s="12">
        <v>2474.88</v>
      </c>
      <c r="D241" s="12">
        <v>2474.88</v>
      </c>
      <c r="E241" s="12">
        <v>2474.88</v>
      </c>
      <c r="F241" s="14">
        <v>0</v>
      </c>
      <c r="G241" s="12">
        <v>2474.88</v>
      </c>
      <c r="I241" s="1">
        <f>'Portfolio Selection'!A241</f>
        <v>40560</v>
      </c>
      <c r="J241" s="4">
        <f t="shared" si="3"/>
        <v>3535.73</v>
      </c>
    </row>
    <row r="242" spans="1:10" x14ac:dyDescent="0.2">
      <c r="A242" s="15">
        <v>40175</v>
      </c>
      <c r="B242" s="12">
        <v>2475.09</v>
      </c>
      <c r="C242" s="12">
        <v>2512.2199999999998</v>
      </c>
      <c r="D242" s="12">
        <v>2475.09</v>
      </c>
      <c r="E242" s="12">
        <v>2509.69</v>
      </c>
      <c r="F242" s="14">
        <v>2370000000</v>
      </c>
      <c r="G242" s="12">
        <v>2509.69</v>
      </c>
      <c r="I242" s="1">
        <f>'Portfolio Selection'!A242</f>
        <v>40557</v>
      </c>
      <c r="J242" s="4">
        <f t="shared" si="3"/>
        <v>3569.14</v>
      </c>
    </row>
    <row r="243" spans="1:10" x14ac:dyDescent="0.2">
      <c r="A243" s="15">
        <v>40176</v>
      </c>
      <c r="B243" s="12">
        <v>2511.2600000000002</v>
      </c>
      <c r="C243" s="12">
        <v>2520.86</v>
      </c>
      <c r="D243" s="12">
        <v>2504.87</v>
      </c>
      <c r="E243" s="12">
        <v>2518.9899999999998</v>
      </c>
      <c r="F243" s="14">
        <v>2210000000</v>
      </c>
      <c r="G243" s="12">
        <v>2518.9899999999998</v>
      </c>
      <c r="I243" s="1">
        <f>'Portfolio Selection'!A243</f>
        <v>40556</v>
      </c>
      <c r="J243" s="4">
        <f t="shared" si="3"/>
        <v>3564.94</v>
      </c>
    </row>
    <row r="244" spans="1:10" x14ac:dyDescent="0.2">
      <c r="A244" s="15">
        <v>40177</v>
      </c>
      <c r="B244" s="12">
        <v>2520.3000000000002</v>
      </c>
      <c r="C244" s="12">
        <v>2534.36</v>
      </c>
      <c r="D244" s="12">
        <v>2519.0100000000002</v>
      </c>
      <c r="E244" s="12">
        <v>2534.36</v>
      </c>
      <c r="F244" s="14">
        <v>1990000000</v>
      </c>
      <c r="G244" s="12">
        <v>2534.36</v>
      </c>
      <c r="I244" s="1">
        <f>'Portfolio Selection'!A244</f>
        <v>40555</v>
      </c>
      <c r="J244" s="4">
        <f t="shared" si="3"/>
        <v>3554.77</v>
      </c>
    </row>
    <row r="245" spans="1:10" x14ac:dyDescent="0.2">
      <c r="A245" s="15">
        <v>40182</v>
      </c>
      <c r="B245" s="12">
        <v>2533.9499999999998</v>
      </c>
      <c r="C245" s="12">
        <v>2576.06</v>
      </c>
      <c r="D245" s="12">
        <v>2532.9</v>
      </c>
      <c r="E245" s="12">
        <v>2575.41</v>
      </c>
      <c r="F245" s="14">
        <v>1830000000</v>
      </c>
      <c r="G245" s="12">
        <v>2575.41</v>
      </c>
      <c r="I245" s="1">
        <f>'Portfolio Selection'!A245</f>
        <v>40554</v>
      </c>
      <c r="J245" s="4">
        <f t="shared" si="3"/>
        <v>3455.13</v>
      </c>
    </row>
    <row r="246" spans="1:10" x14ac:dyDescent="0.2">
      <c r="A246" s="15">
        <v>40183</v>
      </c>
      <c r="B246" s="12">
        <v>2575.62</v>
      </c>
      <c r="C246" s="12">
        <v>2606.0700000000002</v>
      </c>
      <c r="D246" s="12">
        <v>2575.62</v>
      </c>
      <c r="E246" s="12">
        <v>2605.2800000000002</v>
      </c>
      <c r="F246" s="14">
        <v>5700000000</v>
      </c>
      <c r="G246" s="12">
        <v>2605.2800000000002</v>
      </c>
      <c r="I246" s="1">
        <f>'Portfolio Selection'!A246</f>
        <v>40553</v>
      </c>
      <c r="J246" s="4">
        <f t="shared" si="3"/>
        <v>3478.55</v>
      </c>
    </row>
    <row r="247" spans="1:10" x14ac:dyDescent="0.2">
      <c r="A247" s="15">
        <v>40184</v>
      </c>
      <c r="B247" s="12">
        <v>2605.48</v>
      </c>
      <c r="C247" s="12">
        <v>2622.12</v>
      </c>
      <c r="D247" s="12">
        <v>2587.71</v>
      </c>
      <c r="E247" s="12">
        <v>2603.3000000000002</v>
      </c>
      <c r="F247" s="14">
        <v>5160000000</v>
      </c>
      <c r="G247" s="12">
        <v>2603.3000000000002</v>
      </c>
      <c r="I247" s="1">
        <f>'Portfolio Selection'!A247</f>
        <v>40550</v>
      </c>
      <c r="J247" s="4">
        <f t="shared" si="3"/>
        <v>3631.45</v>
      </c>
    </row>
    <row r="248" spans="1:10" x14ac:dyDescent="0.2">
      <c r="A248" s="15">
        <v>40185</v>
      </c>
      <c r="B248" s="12">
        <v>2603.5</v>
      </c>
      <c r="C248" s="12">
        <v>2611.6</v>
      </c>
      <c r="D248" s="12">
        <v>2570.27</v>
      </c>
      <c r="E248" s="12">
        <v>2586.9</v>
      </c>
      <c r="F248" s="14">
        <v>4550000000</v>
      </c>
      <c r="G248" s="12">
        <v>2586.9</v>
      </c>
      <c r="I248" s="1">
        <f>'Portfolio Selection'!A248</f>
        <v>40549</v>
      </c>
      <c r="J248" s="4">
        <f t="shared" si="3"/>
        <v>3736.26</v>
      </c>
    </row>
    <row r="249" spans="1:10" x14ac:dyDescent="0.2">
      <c r="A249" s="15">
        <v>40186</v>
      </c>
      <c r="B249" s="12">
        <v>2586.79</v>
      </c>
      <c r="C249" s="12">
        <v>2614.54</v>
      </c>
      <c r="D249" s="12">
        <v>2583.85</v>
      </c>
      <c r="E249" s="12">
        <v>2614.37</v>
      </c>
      <c r="F249" s="14">
        <v>7370000000</v>
      </c>
      <c r="G249" s="12">
        <v>2614.37</v>
      </c>
      <c r="I249" s="1">
        <f>'Portfolio Selection'!A249</f>
        <v>40548</v>
      </c>
      <c r="J249" s="4">
        <f t="shared" si="3"/>
        <v>3783.71</v>
      </c>
    </row>
    <row r="250" spans="1:10" x14ac:dyDescent="0.2">
      <c r="A250" s="15">
        <v>40189</v>
      </c>
      <c r="B250" s="12">
        <v>2615.61</v>
      </c>
      <c r="C250" s="12">
        <v>2649.2</v>
      </c>
      <c r="D250" s="12">
        <v>2615.61</v>
      </c>
      <c r="E250" s="12">
        <v>2632.2</v>
      </c>
      <c r="F250" s="14">
        <v>5290000000</v>
      </c>
      <c r="G250" s="12">
        <v>2632.2</v>
      </c>
      <c r="I250" s="1">
        <f>'Portfolio Selection'!A250</f>
        <v>40547</v>
      </c>
      <c r="J250" s="4">
        <f t="shared" si="3"/>
        <v>3760.06</v>
      </c>
    </row>
    <row r="251" spans="1:10" x14ac:dyDescent="0.2">
      <c r="A251" s="15">
        <v>40190</v>
      </c>
      <c r="B251" s="12">
        <v>2632.31</v>
      </c>
      <c r="C251" s="12">
        <v>2659.98</v>
      </c>
      <c r="D251" s="12">
        <v>2623.77</v>
      </c>
      <c r="E251" s="12">
        <v>2659.55</v>
      </c>
      <c r="F251" s="14">
        <v>5750000000</v>
      </c>
      <c r="G251" s="12">
        <v>2659.55</v>
      </c>
      <c r="I251" s="1">
        <f>'Portfolio Selection'!A251</f>
        <v>40546</v>
      </c>
      <c r="J251" s="4">
        <f t="shared" si="3"/>
        <v>3727.52</v>
      </c>
    </row>
    <row r="252" spans="1:10" x14ac:dyDescent="0.2">
      <c r="A252" s="15">
        <v>40191</v>
      </c>
      <c r="B252" s="12">
        <v>2657.9</v>
      </c>
      <c r="C252" s="12">
        <v>2657.9</v>
      </c>
      <c r="D252" s="12">
        <v>2623.46</v>
      </c>
      <c r="E252" s="12">
        <v>2632.87</v>
      </c>
      <c r="F252" s="14">
        <v>4270000000</v>
      </c>
      <c r="G252" s="12">
        <v>2632.87</v>
      </c>
      <c r="I252" s="1">
        <f>'Portfolio Selection'!A252</f>
        <v>40543</v>
      </c>
      <c r="J252" s="4">
        <f t="shared" si="3"/>
        <v>3703.51</v>
      </c>
    </row>
    <row r="253" spans="1:10" x14ac:dyDescent="0.2">
      <c r="A253" s="15">
        <v>40192</v>
      </c>
      <c r="B253" s="12">
        <v>2633.58</v>
      </c>
      <c r="C253" s="12">
        <v>2661.93</v>
      </c>
      <c r="D253" s="12">
        <v>2633.58</v>
      </c>
      <c r="E253" s="12">
        <v>2645.18</v>
      </c>
      <c r="F253" s="14">
        <v>5310000000</v>
      </c>
      <c r="G253" s="12">
        <v>2645.18</v>
      </c>
      <c r="I253" s="1">
        <f>'Portfolio Selection'!A253</f>
        <v>40542</v>
      </c>
      <c r="J253" s="4">
        <f t="shared" si="3"/>
        <v>3703.51</v>
      </c>
    </row>
    <row r="254" spans="1:10" x14ac:dyDescent="0.2">
      <c r="A254" s="15">
        <v>40193</v>
      </c>
      <c r="B254" s="12">
        <v>2646.75</v>
      </c>
      <c r="C254" s="12">
        <v>2655.81</v>
      </c>
      <c r="D254" s="12">
        <v>2638.36</v>
      </c>
      <c r="E254" s="12">
        <v>2647.09</v>
      </c>
      <c r="F254" s="14">
        <v>4760000000</v>
      </c>
      <c r="G254" s="12">
        <v>2647.09</v>
      </c>
      <c r="I254" s="1">
        <f>'Portfolio Selection'!A254</f>
        <v>40541</v>
      </c>
      <c r="J254" s="4">
        <f t="shared" si="3"/>
        <v>3699.22</v>
      </c>
    </row>
    <row r="255" spans="1:10" x14ac:dyDescent="0.2">
      <c r="A255" s="15">
        <v>40196</v>
      </c>
      <c r="B255" s="12">
        <v>2645.44</v>
      </c>
      <c r="C255" s="12">
        <v>2648.92</v>
      </c>
      <c r="D255" s="12">
        <v>2629.91</v>
      </c>
      <c r="E255" s="12">
        <v>2642.55</v>
      </c>
      <c r="F255" s="14">
        <v>3090000000</v>
      </c>
      <c r="G255" s="12">
        <v>2642.55</v>
      </c>
      <c r="I255" s="1">
        <f>'Portfolio Selection'!A255</f>
        <v>40540</v>
      </c>
      <c r="J255" s="4">
        <f t="shared" si="3"/>
        <v>3659.99</v>
      </c>
    </row>
    <row r="256" spans="1:10" x14ac:dyDescent="0.2">
      <c r="A256" s="15">
        <v>40197</v>
      </c>
      <c r="B256" s="12">
        <v>2642.35</v>
      </c>
      <c r="C256" s="12">
        <v>2666.57</v>
      </c>
      <c r="D256" s="12">
        <v>2640.18</v>
      </c>
      <c r="E256" s="12">
        <v>2666.07</v>
      </c>
      <c r="F256" s="14">
        <v>3280000000</v>
      </c>
      <c r="G256" s="12">
        <v>2666.07</v>
      </c>
      <c r="I256" s="1">
        <f>'Portfolio Selection'!A256</f>
        <v>40539</v>
      </c>
      <c r="J256" s="4">
        <f t="shared" si="3"/>
        <v>3625.27</v>
      </c>
    </row>
    <row r="257" spans="1:10" x14ac:dyDescent="0.2">
      <c r="A257" s="15">
        <v>40198</v>
      </c>
      <c r="B257" s="12">
        <v>2666.58</v>
      </c>
      <c r="C257" s="12">
        <v>2689.77</v>
      </c>
      <c r="D257" s="12">
        <v>2655</v>
      </c>
      <c r="E257" s="12">
        <v>2667.27</v>
      </c>
      <c r="F257" s="14">
        <v>3700000000</v>
      </c>
      <c r="G257" s="12">
        <v>2667.27</v>
      </c>
      <c r="I257" s="1">
        <f>'Portfolio Selection'!A257</f>
        <v>40536</v>
      </c>
      <c r="J257" s="4">
        <f t="shared" si="3"/>
        <v>3611.53</v>
      </c>
    </row>
    <row r="258" spans="1:10" x14ac:dyDescent="0.2">
      <c r="A258" s="15">
        <v>40199</v>
      </c>
      <c r="B258" s="12">
        <v>2664.66</v>
      </c>
      <c r="C258" s="12">
        <v>2664.66</v>
      </c>
      <c r="D258" s="12">
        <v>2621.36</v>
      </c>
      <c r="E258" s="12">
        <v>2638.38</v>
      </c>
      <c r="F258" s="14">
        <v>3240000000</v>
      </c>
      <c r="G258" s="12">
        <v>2638.38</v>
      </c>
      <c r="I258" s="1">
        <f>'Portfolio Selection'!A258</f>
        <v>40535</v>
      </c>
      <c r="J258" s="4">
        <f t="shared" si="3"/>
        <v>3611.53</v>
      </c>
    </row>
    <row r="259" spans="1:10" x14ac:dyDescent="0.2">
      <c r="A259" s="15">
        <v>40200</v>
      </c>
      <c r="B259" s="12">
        <v>2636.96</v>
      </c>
      <c r="C259" s="12">
        <v>2636.96</v>
      </c>
      <c r="D259" s="12">
        <v>2580.17</v>
      </c>
      <c r="E259" s="12">
        <v>2610.34</v>
      </c>
      <c r="F259" s="14">
        <v>3670000000</v>
      </c>
      <c r="G259" s="12">
        <v>2610.34</v>
      </c>
      <c r="I259" s="1">
        <f>'Portfolio Selection'!A259</f>
        <v>40534</v>
      </c>
      <c r="J259" s="4">
        <f t="shared" ref="J259:J265" si="4">VLOOKUP($I$2:$I$751,$A$2:$G$705,7)</f>
        <v>3620.68</v>
      </c>
    </row>
    <row r="260" spans="1:10" x14ac:dyDescent="0.2">
      <c r="A260" s="15">
        <v>40203</v>
      </c>
      <c r="B260" s="12">
        <v>2609.73</v>
      </c>
      <c r="C260" s="12">
        <v>2609.73</v>
      </c>
      <c r="D260" s="12">
        <v>2575.96</v>
      </c>
      <c r="E260" s="12">
        <v>2597.86</v>
      </c>
      <c r="F260" s="14">
        <v>3370000000</v>
      </c>
      <c r="G260" s="12">
        <v>2597.86</v>
      </c>
      <c r="I260" s="1">
        <f>'Portfolio Selection'!A260</f>
        <v>40533</v>
      </c>
      <c r="J260" s="4">
        <f t="shared" si="4"/>
        <v>3637.45</v>
      </c>
    </row>
    <row r="261" spans="1:10" x14ac:dyDescent="0.2">
      <c r="A261" s="15">
        <v>40204</v>
      </c>
      <c r="B261" s="12">
        <v>2597.35</v>
      </c>
      <c r="C261" s="12">
        <v>2608.7399999999998</v>
      </c>
      <c r="D261" s="12">
        <v>2568.9499999999998</v>
      </c>
      <c r="E261" s="12">
        <v>2578.42</v>
      </c>
      <c r="F261" s="14">
        <v>4210000000</v>
      </c>
      <c r="G261" s="12">
        <v>2578.42</v>
      </c>
      <c r="I261" s="1">
        <f>'Portfolio Selection'!A261</f>
        <v>40532</v>
      </c>
      <c r="J261" s="4">
        <f t="shared" si="4"/>
        <v>3568.81</v>
      </c>
    </row>
    <row r="262" spans="1:10" x14ac:dyDescent="0.2">
      <c r="A262" s="15">
        <v>40205</v>
      </c>
      <c r="B262" s="12">
        <v>2577.91</v>
      </c>
      <c r="C262" s="12">
        <v>2594.25</v>
      </c>
      <c r="D262" s="12">
        <v>2554.88</v>
      </c>
      <c r="E262" s="12">
        <v>2564.5500000000002</v>
      </c>
      <c r="F262" s="14">
        <v>2600000000</v>
      </c>
      <c r="G262" s="12">
        <v>2564.5500000000002</v>
      </c>
      <c r="I262" s="1">
        <f>'Portfolio Selection'!A262</f>
        <v>40529</v>
      </c>
      <c r="J262" s="4">
        <f t="shared" si="4"/>
        <v>3581.56</v>
      </c>
    </row>
    <row r="263" spans="1:10" x14ac:dyDescent="0.2">
      <c r="A263" s="15">
        <v>40206</v>
      </c>
      <c r="B263" s="12">
        <v>2565.38</v>
      </c>
      <c r="C263" s="12">
        <v>2619.98</v>
      </c>
      <c r="D263" s="12">
        <v>2565.38</v>
      </c>
      <c r="E263" s="12">
        <v>2619.56</v>
      </c>
      <c r="F263" s="14">
        <v>3360000000</v>
      </c>
      <c r="G263" s="12">
        <v>2619.56</v>
      </c>
      <c r="I263" s="1">
        <f>'Portfolio Selection'!A263</f>
        <v>40528</v>
      </c>
      <c r="J263" s="4">
        <f t="shared" si="4"/>
        <v>3571.74</v>
      </c>
    </row>
    <row r="264" spans="1:10" x14ac:dyDescent="0.2">
      <c r="A264" s="15">
        <v>40207</v>
      </c>
      <c r="B264" s="12">
        <v>2619.2600000000002</v>
      </c>
      <c r="C264" s="12">
        <v>2619.2600000000002</v>
      </c>
      <c r="D264" s="12">
        <v>2569.27</v>
      </c>
      <c r="E264" s="12">
        <v>2610.8000000000002</v>
      </c>
      <c r="F264" s="14">
        <v>2170000000</v>
      </c>
      <c r="G264" s="12">
        <v>2610.8000000000002</v>
      </c>
      <c r="I264" s="1">
        <f>'Portfolio Selection'!A264</f>
        <v>40527</v>
      </c>
      <c r="J264" s="4">
        <f t="shared" si="4"/>
        <v>3658.31</v>
      </c>
    </row>
    <row r="265" spans="1:10" x14ac:dyDescent="0.2">
      <c r="A265" s="15">
        <v>40210</v>
      </c>
      <c r="B265" s="12">
        <v>2610.59</v>
      </c>
      <c r="C265" s="12">
        <v>2610.59</v>
      </c>
      <c r="D265" s="12">
        <v>2571.7600000000002</v>
      </c>
      <c r="E265" s="12">
        <v>2587.5500000000002</v>
      </c>
      <c r="F265" s="14">
        <v>3230000000</v>
      </c>
      <c r="G265" s="12">
        <v>2587.5500000000002</v>
      </c>
      <c r="I265" s="1">
        <f>'Portfolio Selection'!A265</f>
        <v>40526</v>
      </c>
      <c r="J265" s="4">
        <f t="shared" si="4"/>
        <v>3689.67</v>
      </c>
    </row>
    <row r="266" spans="1:10" x14ac:dyDescent="0.2">
      <c r="A266" s="15">
        <v>40211</v>
      </c>
      <c r="B266" s="12">
        <v>2588.2600000000002</v>
      </c>
      <c r="C266" s="12">
        <v>2613.67</v>
      </c>
      <c r="D266" s="12">
        <v>2574.11</v>
      </c>
      <c r="E266" s="12">
        <v>2580.25</v>
      </c>
      <c r="F266" s="14">
        <v>3060000000</v>
      </c>
      <c r="G266" s="12">
        <v>2580.25</v>
      </c>
      <c r="I266" s="1">
        <f>'Portfolio Selection'!A266</f>
        <v>40525</v>
      </c>
      <c r="J266" s="4">
        <f>VLOOKUP($I$2:$I$751,$A$2:$G$685,7)</f>
        <v>3692.23</v>
      </c>
    </row>
    <row r="267" spans="1:10" x14ac:dyDescent="0.2">
      <c r="A267" s="15">
        <v>40212</v>
      </c>
      <c r="B267" s="12">
        <v>2580.66</v>
      </c>
      <c r="C267" s="12">
        <v>2606.2800000000002</v>
      </c>
      <c r="D267" s="12">
        <v>2580.66</v>
      </c>
      <c r="E267" s="12">
        <v>2604.5500000000002</v>
      </c>
      <c r="F267" s="14">
        <v>3830000000</v>
      </c>
      <c r="G267" s="12">
        <v>2604.5500000000002</v>
      </c>
      <c r="I267" s="1">
        <f>'Portfolio Selection'!A267</f>
        <v>40522</v>
      </c>
      <c r="J267" s="4">
        <f>VLOOKUP($I$2:$I$751,$A$2:$G$685,7)</f>
        <v>3747.71</v>
      </c>
    </row>
    <row r="268" spans="1:10" x14ac:dyDescent="0.2">
      <c r="A268" s="15">
        <v>40213</v>
      </c>
      <c r="B268" s="12">
        <v>2604.75</v>
      </c>
      <c r="C268" s="12">
        <v>2610.37</v>
      </c>
      <c r="D268" s="12">
        <v>2589.0500000000002</v>
      </c>
      <c r="E268" s="12">
        <v>2593.2199999999998</v>
      </c>
      <c r="F268" s="14">
        <v>3800000000</v>
      </c>
      <c r="G268" s="12">
        <v>2593.2199999999998</v>
      </c>
      <c r="I268" s="1"/>
    </row>
    <row r="269" spans="1:10" x14ac:dyDescent="0.2">
      <c r="A269" s="15">
        <v>40214</v>
      </c>
      <c r="B269" s="12">
        <v>2592.41</v>
      </c>
      <c r="C269" s="12">
        <v>2592.41</v>
      </c>
      <c r="D269" s="12">
        <v>2506.89</v>
      </c>
      <c r="E269" s="12">
        <v>2518.98</v>
      </c>
      <c r="F269" s="14">
        <v>3480000000</v>
      </c>
      <c r="G269" s="12">
        <v>2518.98</v>
      </c>
      <c r="I269" s="1"/>
    </row>
    <row r="270" spans="1:10" x14ac:dyDescent="0.2">
      <c r="A270" s="15">
        <v>40217</v>
      </c>
      <c r="B270" s="12">
        <v>2518.61</v>
      </c>
      <c r="C270" s="12">
        <v>2518.61</v>
      </c>
      <c r="D270" s="12">
        <v>2431.84</v>
      </c>
      <c r="E270" s="12">
        <v>2475.5700000000002</v>
      </c>
      <c r="F270" s="14">
        <v>3690000000</v>
      </c>
      <c r="G270" s="12">
        <v>2475.5700000000002</v>
      </c>
      <c r="I270" s="1"/>
    </row>
    <row r="271" spans="1:10" x14ac:dyDescent="0.2">
      <c r="A271" s="15">
        <v>40218</v>
      </c>
      <c r="B271" s="12">
        <v>2474.75</v>
      </c>
      <c r="C271" s="12">
        <v>2490.11</v>
      </c>
      <c r="D271" s="12">
        <v>2439.91</v>
      </c>
      <c r="E271" s="12">
        <v>2489.4899999999998</v>
      </c>
      <c r="F271" s="14">
        <v>3270000000</v>
      </c>
      <c r="G271" s="12">
        <v>2489.4899999999998</v>
      </c>
      <c r="I271" s="1"/>
    </row>
    <row r="272" spans="1:10" x14ac:dyDescent="0.2">
      <c r="A272" s="15">
        <v>40219</v>
      </c>
      <c r="B272" s="12">
        <v>2490.29</v>
      </c>
      <c r="C272" s="12">
        <v>2511.7399999999998</v>
      </c>
      <c r="D272" s="12">
        <v>2474.4</v>
      </c>
      <c r="E272" s="12">
        <v>2483.44</v>
      </c>
      <c r="F272" s="14">
        <v>2650000000</v>
      </c>
      <c r="G272" s="12">
        <v>2483.44</v>
      </c>
      <c r="I272" s="1"/>
    </row>
    <row r="273" spans="1:9" x14ac:dyDescent="0.2">
      <c r="A273" s="15">
        <v>40220</v>
      </c>
      <c r="B273" s="12">
        <v>2483.64</v>
      </c>
      <c r="C273" s="12">
        <v>2508.2600000000002</v>
      </c>
      <c r="D273" s="12">
        <v>2468.85</v>
      </c>
      <c r="E273" s="12">
        <v>2507.75</v>
      </c>
      <c r="F273" s="14">
        <v>4090000000</v>
      </c>
      <c r="G273" s="12">
        <v>2507.75</v>
      </c>
      <c r="I273" s="1"/>
    </row>
    <row r="274" spans="1:9" x14ac:dyDescent="0.2">
      <c r="A274" s="15">
        <v>40221</v>
      </c>
      <c r="B274" s="12">
        <v>2508.15</v>
      </c>
      <c r="C274" s="12">
        <v>2536.5700000000002</v>
      </c>
      <c r="D274" s="12">
        <v>2501.9899999999998</v>
      </c>
      <c r="E274" s="12">
        <v>2534.14</v>
      </c>
      <c r="F274" s="14">
        <v>3530000000</v>
      </c>
      <c r="G274" s="12">
        <v>2534.14</v>
      </c>
      <c r="I274" s="1"/>
    </row>
    <row r="275" spans="1:9" x14ac:dyDescent="0.2">
      <c r="A275" s="15">
        <v>40224</v>
      </c>
      <c r="B275" s="12">
        <v>2533.73</v>
      </c>
      <c r="C275" s="12">
        <v>2533.73</v>
      </c>
      <c r="D275" s="12">
        <v>2510.96</v>
      </c>
      <c r="E275" s="12">
        <v>2517.46</v>
      </c>
      <c r="F275" s="14">
        <v>1670000000</v>
      </c>
      <c r="G275" s="12">
        <v>2517.46</v>
      </c>
      <c r="I275" s="1"/>
    </row>
    <row r="276" spans="1:9" x14ac:dyDescent="0.2">
      <c r="A276" s="15">
        <v>40225</v>
      </c>
      <c r="B276" s="12">
        <v>2517.66</v>
      </c>
      <c r="C276" s="12">
        <v>2558.66</v>
      </c>
      <c r="D276" s="12">
        <v>2516.34</v>
      </c>
      <c r="E276" s="12">
        <v>2558.5</v>
      </c>
      <c r="F276" s="14">
        <v>2230000000</v>
      </c>
      <c r="G276" s="12">
        <v>2558.5</v>
      </c>
      <c r="I276" s="1"/>
    </row>
    <row r="277" spans="1:9" x14ac:dyDescent="0.2">
      <c r="A277" s="15">
        <v>40226</v>
      </c>
      <c r="B277" s="12">
        <v>2558.61</v>
      </c>
      <c r="C277" s="12">
        <v>2581.6</v>
      </c>
      <c r="D277" s="12">
        <v>2558.61</v>
      </c>
      <c r="E277" s="12">
        <v>2581.34</v>
      </c>
      <c r="F277" s="14">
        <v>3570000000</v>
      </c>
      <c r="G277" s="12">
        <v>2581.34</v>
      </c>
      <c r="I277" s="1"/>
    </row>
    <row r="278" spans="1:9" x14ac:dyDescent="0.2">
      <c r="A278" s="15">
        <v>40227</v>
      </c>
      <c r="B278" s="12">
        <v>2581.44</v>
      </c>
      <c r="C278" s="12">
        <v>2581.44</v>
      </c>
      <c r="D278" s="12">
        <v>2550.5300000000002</v>
      </c>
      <c r="E278" s="12">
        <v>2560.0300000000002</v>
      </c>
      <c r="F278" s="14">
        <v>2630000000</v>
      </c>
      <c r="G278" s="12">
        <v>2560.0300000000002</v>
      </c>
      <c r="I278" s="1"/>
    </row>
    <row r="279" spans="1:9" x14ac:dyDescent="0.2">
      <c r="A279" s="15">
        <v>40228</v>
      </c>
      <c r="B279" s="12">
        <v>2559.9299999999998</v>
      </c>
      <c r="C279" s="12">
        <v>2559.9299999999998</v>
      </c>
      <c r="D279" s="12">
        <v>2527.75</v>
      </c>
      <c r="E279" s="12">
        <v>2554.38</v>
      </c>
      <c r="F279" s="14">
        <v>2190000000</v>
      </c>
      <c r="G279" s="12">
        <v>2554.38</v>
      </c>
      <c r="I279" s="1"/>
    </row>
    <row r="280" spans="1:9" x14ac:dyDescent="0.2">
      <c r="A280" s="15">
        <v>40231</v>
      </c>
      <c r="B280" s="12">
        <v>2554.7800000000002</v>
      </c>
      <c r="C280" s="12">
        <v>2574.9699999999998</v>
      </c>
      <c r="D280" s="12">
        <v>2553.81</v>
      </c>
      <c r="E280" s="12">
        <v>2564.2600000000002</v>
      </c>
      <c r="F280" s="14">
        <v>1900000000</v>
      </c>
      <c r="G280" s="12">
        <v>2564.2600000000002</v>
      </c>
      <c r="I280" s="1"/>
    </row>
    <row r="281" spans="1:9" x14ac:dyDescent="0.2">
      <c r="A281" s="15">
        <v>40232</v>
      </c>
      <c r="B281" s="12">
        <v>2564.16</v>
      </c>
      <c r="C281" s="12">
        <v>2583.6999999999998</v>
      </c>
      <c r="D281" s="12">
        <v>2538.0300000000002</v>
      </c>
      <c r="E281" s="12">
        <v>2583.65</v>
      </c>
      <c r="F281" s="14">
        <v>3270000000</v>
      </c>
      <c r="G281" s="12">
        <v>2583.65</v>
      </c>
      <c r="I281" s="1"/>
    </row>
    <row r="282" spans="1:9" x14ac:dyDescent="0.2">
      <c r="A282" s="15">
        <v>40233</v>
      </c>
      <c r="B282" s="12">
        <v>2582.42</v>
      </c>
      <c r="C282" s="12">
        <v>2582.42</v>
      </c>
      <c r="D282" s="12">
        <v>2555.4699999999998</v>
      </c>
      <c r="E282" s="12">
        <v>2579.42</v>
      </c>
      <c r="F282" s="14">
        <v>4010000000</v>
      </c>
      <c r="G282" s="12">
        <v>2579.42</v>
      </c>
      <c r="I282" s="1"/>
    </row>
    <row r="283" spans="1:9" x14ac:dyDescent="0.2">
      <c r="A283" s="15">
        <v>40234</v>
      </c>
      <c r="B283" s="12">
        <v>2579.31</v>
      </c>
      <c r="C283" s="12">
        <v>2583.16</v>
      </c>
      <c r="D283" s="12">
        <v>2536.09</v>
      </c>
      <c r="E283" s="12">
        <v>2549.0300000000002</v>
      </c>
      <c r="F283" s="14">
        <v>2370000000</v>
      </c>
      <c r="G283" s="12">
        <v>2549.0300000000002</v>
      </c>
      <c r="I283" s="1"/>
    </row>
    <row r="284" spans="1:9" x14ac:dyDescent="0.2">
      <c r="A284" s="15">
        <v>40238</v>
      </c>
      <c r="B284" s="12">
        <v>2548.83</v>
      </c>
      <c r="C284" s="12">
        <v>2565.44</v>
      </c>
      <c r="D284" s="12">
        <v>2545.89</v>
      </c>
      <c r="E284" s="12">
        <v>2554.67</v>
      </c>
      <c r="F284" s="14">
        <v>1900000000</v>
      </c>
      <c r="G284" s="12">
        <v>2554.67</v>
      </c>
      <c r="I284" s="1"/>
    </row>
    <row r="285" spans="1:9" x14ac:dyDescent="0.2">
      <c r="A285" s="15">
        <v>40239</v>
      </c>
      <c r="B285" s="12">
        <v>2554.4699999999998</v>
      </c>
      <c r="C285" s="12">
        <v>2577.09</v>
      </c>
      <c r="D285" s="12">
        <v>2554.4699999999998</v>
      </c>
      <c r="E285" s="12">
        <v>2576.59</v>
      </c>
      <c r="F285" s="14">
        <v>2540000000</v>
      </c>
      <c r="G285" s="12">
        <v>2576.59</v>
      </c>
      <c r="I285" s="1"/>
    </row>
    <row r="286" spans="1:9" x14ac:dyDescent="0.2">
      <c r="A286" s="15">
        <v>40240</v>
      </c>
      <c r="B286" s="12">
        <v>2577</v>
      </c>
      <c r="C286" s="12">
        <v>2585.83</v>
      </c>
      <c r="D286" s="12">
        <v>2552.85</v>
      </c>
      <c r="E286" s="12">
        <v>2567.09</v>
      </c>
      <c r="F286" s="14">
        <v>3420000000</v>
      </c>
      <c r="G286" s="12">
        <v>2567.09</v>
      </c>
      <c r="I286" s="1"/>
    </row>
    <row r="287" spans="1:9" x14ac:dyDescent="0.2">
      <c r="A287" s="15">
        <v>40241</v>
      </c>
      <c r="B287" s="12">
        <v>2566.9899999999998</v>
      </c>
      <c r="C287" s="12">
        <v>2579.5300000000002</v>
      </c>
      <c r="D287" s="12">
        <v>2557.37</v>
      </c>
      <c r="E287" s="12">
        <v>2565.65</v>
      </c>
      <c r="F287" s="14">
        <v>2500000000</v>
      </c>
      <c r="G287" s="12">
        <v>2565.65</v>
      </c>
      <c r="I287" s="1"/>
    </row>
    <row r="288" spans="1:9" x14ac:dyDescent="0.2">
      <c r="A288" s="15">
        <v>40242</v>
      </c>
      <c r="B288" s="12">
        <v>2566.0500000000002</v>
      </c>
      <c r="C288" s="12">
        <v>2583.09</v>
      </c>
      <c r="D288" s="12">
        <v>2566.0500000000002</v>
      </c>
      <c r="E288" s="12">
        <v>2578.77</v>
      </c>
      <c r="F288" s="14">
        <v>2540000000</v>
      </c>
      <c r="G288" s="12">
        <v>2578.77</v>
      </c>
      <c r="I288" s="1"/>
    </row>
    <row r="289" spans="1:9" x14ac:dyDescent="0.2">
      <c r="A289" s="15">
        <v>40245</v>
      </c>
      <c r="B289" s="12">
        <v>2578.9699999999998</v>
      </c>
      <c r="C289" s="12">
        <v>2627.7</v>
      </c>
      <c r="D289" s="12">
        <v>2578.9699999999998</v>
      </c>
      <c r="E289" s="12">
        <v>2626.45</v>
      </c>
      <c r="F289" s="14">
        <v>2980000000</v>
      </c>
      <c r="G289" s="12">
        <v>2626.45</v>
      </c>
      <c r="I289" s="1"/>
    </row>
    <row r="290" spans="1:9" x14ac:dyDescent="0.2">
      <c r="A290" s="15">
        <v>40246</v>
      </c>
      <c r="B290" s="12">
        <v>2626.25</v>
      </c>
      <c r="C290" s="12">
        <v>2657.38</v>
      </c>
      <c r="D290" s="12">
        <v>2624.11</v>
      </c>
      <c r="E290" s="12">
        <v>2657.17</v>
      </c>
      <c r="F290" s="14">
        <v>3040000000</v>
      </c>
      <c r="G290" s="12">
        <v>2657.17</v>
      </c>
      <c r="I290" s="1"/>
    </row>
    <row r="291" spans="1:9" x14ac:dyDescent="0.2">
      <c r="A291" s="15">
        <v>40247</v>
      </c>
      <c r="B291" s="12">
        <v>2656.86</v>
      </c>
      <c r="C291" s="12">
        <v>2676.27</v>
      </c>
      <c r="D291" s="12">
        <v>2652.85</v>
      </c>
      <c r="E291" s="12">
        <v>2670.22</v>
      </c>
      <c r="F291" s="14">
        <v>3020000000</v>
      </c>
      <c r="G291" s="12">
        <v>2670.22</v>
      </c>
      <c r="I291" s="1"/>
    </row>
    <row r="292" spans="1:9" x14ac:dyDescent="0.2">
      <c r="A292" s="15">
        <v>40248</v>
      </c>
      <c r="B292" s="12">
        <v>2670.12</v>
      </c>
      <c r="C292" s="12">
        <v>2687.12</v>
      </c>
      <c r="D292" s="12">
        <v>2661.93</v>
      </c>
      <c r="E292" s="12">
        <v>2676.52</v>
      </c>
      <c r="F292" s="14">
        <v>4080000000</v>
      </c>
      <c r="G292" s="12">
        <v>2676.52</v>
      </c>
      <c r="I292" s="1"/>
    </row>
    <row r="293" spans="1:9" x14ac:dyDescent="0.2">
      <c r="A293" s="15">
        <v>40249</v>
      </c>
      <c r="B293" s="12">
        <v>2676.11</v>
      </c>
      <c r="C293" s="12">
        <v>2686.24</v>
      </c>
      <c r="D293" s="12">
        <v>2661.06</v>
      </c>
      <c r="E293" s="12">
        <v>2666.51</v>
      </c>
      <c r="F293" s="14">
        <v>5270000000</v>
      </c>
      <c r="G293" s="12">
        <v>2666.51</v>
      </c>
      <c r="I293" s="1"/>
    </row>
    <row r="294" spans="1:9" x14ac:dyDescent="0.2">
      <c r="A294" s="15">
        <v>40252</v>
      </c>
      <c r="B294" s="12">
        <v>2666.41</v>
      </c>
      <c r="C294" s="12">
        <v>2683.11</v>
      </c>
      <c r="D294" s="12">
        <v>2658.55</v>
      </c>
      <c r="E294" s="12">
        <v>2669.61</v>
      </c>
      <c r="F294" s="14">
        <v>2950000000</v>
      </c>
      <c r="G294" s="12">
        <v>2669.61</v>
      </c>
      <c r="I294" s="1"/>
    </row>
    <row r="295" spans="1:9" x14ac:dyDescent="0.2">
      <c r="A295" s="15">
        <v>40254</v>
      </c>
      <c r="B295" s="12">
        <v>2669.41</v>
      </c>
      <c r="C295" s="12">
        <v>2756.26</v>
      </c>
      <c r="D295" s="12">
        <v>2669.41</v>
      </c>
      <c r="E295" s="12">
        <v>2756.26</v>
      </c>
      <c r="F295" s="14">
        <v>6570000000</v>
      </c>
      <c r="G295" s="12">
        <v>2756.26</v>
      </c>
      <c r="I295" s="1"/>
    </row>
    <row r="296" spans="1:9" x14ac:dyDescent="0.2">
      <c r="A296" s="15">
        <v>40255</v>
      </c>
      <c r="B296" s="12">
        <v>2756.46</v>
      </c>
      <c r="C296" s="12">
        <v>2779.36</v>
      </c>
      <c r="D296" s="12">
        <v>2718.31</v>
      </c>
      <c r="E296" s="12">
        <v>2737.24</v>
      </c>
      <c r="F296" s="14">
        <v>6030000000</v>
      </c>
      <c r="G296" s="12">
        <v>2737.24</v>
      </c>
      <c r="I296" s="1"/>
    </row>
    <row r="297" spans="1:9" x14ac:dyDescent="0.2">
      <c r="A297" s="15">
        <v>40256</v>
      </c>
      <c r="B297" s="12">
        <v>2738.8</v>
      </c>
      <c r="C297" s="12">
        <v>2758.13</v>
      </c>
      <c r="D297" s="12">
        <v>2725.65</v>
      </c>
      <c r="E297" s="12">
        <v>2742.97</v>
      </c>
      <c r="F297" s="14">
        <v>3880000000</v>
      </c>
      <c r="G297" s="12">
        <v>2742.97</v>
      </c>
      <c r="I297" s="1"/>
    </row>
    <row r="298" spans="1:9" x14ac:dyDescent="0.2">
      <c r="A298" s="15">
        <v>40259</v>
      </c>
      <c r="B298" s="12">
        <v>2742.67</v>
      </c>
      <c r="C298" s="12">
        <v>2742.67</v>
      </c>
      <c r="D298" s="12">
        <v>2698.26</v>
      </c>
      <c r="E298" s="12">
        <v>2702.4</v>
      </c>
      <c r="F298" s="14">
        <v>3430000000</v>
      </c>
      <c r="G298" s="12">
        <v>2702.4</v>
      </c>
      <c r="I298" s="1"/>
    </row>
    <row r="299" spans="1:9" x14ac:dyDescent="0.2">
      <c r="A299" s="15">
        <v>40260</v>
      </c>
      <c r="B299" s="12">
        <v>2702.6</v>
      </c>
      <c r="C299" s="12">
        <v>2746.14</v>
      </c>
      <c r="D299" s="12">
        <v>2702.6</v>
      </c>
      <c r="E299" s="12">
        <v>2720.86</v>
      </c>
      <c r="F299" s="14">
        <v>2750000000</v>
      </c>
      <c r="G299" s="12">
        <v>2720.86</v>
      </c>
      <c r="I299" s="1"/>
    </row>
    <row r="300" spans="1:9" x14ac:dyDescent="0.2">
      <c r="A300" s="15">
        <v>40261</v>
      </c>
      <c r="B300" s="12">
        <v>2721.16</v>
      </c>
      <c r="C300" s="12">
        <v>2774.85</v>
      </c>
      <c r="D300" s="12">
        <v>2721.16</v>
      </c>
      <c r="E300" s="12">
        <v>2774.85</v>
      </c>
      <c r="F300" s="14">
        <v>3320000000</v>
      </c>
      <c r="G300" s="12">
        <v>2774.85</v>
      </c>
      <c r="I300" s="1"/>
    </row>
    <row r="301" spans="1:9" x14ac:dyDescent="0.2">
      <c r="A301" s="15">
        <v>40262</v>
      </c>
      <c r="B301" s="12">
        <v>2773.3</v>
      </c>
      <c r="C301" s="12">
        <v>2814.86</v>
      </c>
      <c r="D301" s="12">
        <v>2760.2</v>
      </c>
      <c r="E301" s="12">
        <v>2799.15</v>
      </c>
      <c r="F301" s="14">
        <v>4200000000</v>
      </c>
      <c r="G301" s="12">
        <v>2799.15</v>
      </c>
      <c r="I301" s="1"/>
    </row>
    <row r="302" spans="1:9" x14ac:dyDescent="0.2">
      <c r="A302" s="15">
        <v>40263</v>
      </c>
      <c r="B302" s="12">
        <v>2799.25</v>
      </c>
      <c r="C302" s="12">
        <v>2813.08</v>
      </c>
      <c r="D302" s="12">
        <v>2792.36</v>
      </c>
      <c r="E302" s="12">
        <v>2813.08</v>
      </c>
      <c r="F302" s="14">
        <v>4010000000</v>
      </c>
      <c r="G302" s="12">
        <v>2813.08</v>
      </c>
      <c r="I302" s="1"/>
    </row>
    <row r="303" spans="1:9" x14ac:dyDescent="0.2">
      <c r="A303" s="15">
        <v>40266</v>
      </c>
      <c r="B303" s="12">
        <v>2813.49</v>
      </c>
      <c r="C303" s="12">
        <v>2813.8</v>
      </c>
      <c r="D303" s="12">
        <v>2780.43</v>
      </c>
      <c r="E303" s="12">
        <v>2794.77</v>
      </c>
      <c r="F303" s="14">
        <v>4620000000</v>
      </c>
      <c r="G303" s="12">
        <v>2794.77</v>
      </c>
      <c r="I303" s="1"/>
    </row>
    <row r="304" spans="1:9" x14ac:dyDescent="0.2">
      <c r="A304" s="15">
        <v>40267</v>
      </c>
      <c r="B304" s="12">
        <v>2795.18</v>
      </c>
      <c r="C304" s="12">
        <v>2818.94</v>
      </c>
      <c r="D304" s="12">
        <v>2787.5</v>
      </c>
      <c r="E304" s="12">
        <v>2798.27</v>
      </c>
      <c r="F304" s="14">
        <v>4140000000</v>
      </c>
      <c r="G304" s="12">
        <v>2798.27</v>
      </c>
      <c r="I304" s="1"/>
    </row>
    <row r="305" spans="1:9" x14ac:dyDescent="0.2">
      <c r="A305" s="15">
        <v>40268</v>
      </c>
      <c r="B305" s="12">
        <v>2798.68</v>
      </c>
      <c r="C305" s="12">
        <v>2809.47</v>
      </c>
      <c r="D305" s="12">
        <v>2758.26</v>
      </c>
      <c r="E305" s="12">
        <v>2777.3</v>
      </c>
      <c r="F305" s="14">
        <v>4170000000</v>
      </c>
      <c r="G305" s="12">
        <v>2777.3</v>
      </c>
      <c r="I305" s="1"/>
    </row>
    <row r="306" spans="1:9" x14ac:dyDescent="0.2">
      <c r="A306" s="15">
        <v>40269</v>
      </c>
      <c r="B306" s="12">
        <v>2777.7</v>
      </c>
      <c r="C306" s="12">
        <v>2834.24</v>
      </c>
      <c r="D306" s="12">
        <v>2777.7</v>
      </c>
      <c r="E306" s="12">
        <v>2830</v>
      </c>
      <c r="F306" s="14">
        <v>4210000000</v>
      </c>
      <c r="G306" s="12">
        <v>2830</v>
      </c>
      <c r="I306" s="1"/>
    </row>
    <row r="307" spans="1:9" x14ac:dyDescent="0.2">
      <c r="A307" s="15">
        <v>40273</v>
      </c>
      <c r="B307" s="12">
        <v>2831.03</v>
      </c>
      <c r="C307" s="12">
        <v>2890.18</v>
      </c>
      <c r="D307" s="12">
        <v>2831.03</v>
      </c>
      <c r="E307" s="12">
        <v>2887.25</v>
      </c>
      <c r="F307" s="14">
        <v>4420000000</v>
      </c>
      <c r="G307" s="12">
        <v>2887.25</v>
      </c>
      <c r="I307" s="1"/>
    </row>
    <row r="308" spans="1:9" x14ac:dyDescent="0.2">
      <c r="A308" s="15">
        <v>40274</v>
      </c>
      <c r="B308" s="12">
        <v>2888.81</v>
      </c>
      <c r="C308" s="12">
        <v>2911.46</v>
      </c>
      <c r="D308" s="12">
        <v>2871.75</v>
      </c>
      <c r="E308" s="12">
        <v>2880.97</v>
      </c>
      <c r="F308" s="14">
        <v>8450000000</v>
      </c>
      <c r="G308" s="12">
        <v>2880.97</v>
      </c>
      <c r="I308" s="1"/>
    </row>
    <row r="309" spans="1:9" x14ac:dyDescent="0.2">
      <c r="A309" s="15">
        <v>40275</v>
      </c>
      <c r="B309" s="12">
        <v>2881.37</v>
      </c>
      <c r="C309" s="12">
        <v>2916.11</v>
      </c>
      <c r="D309" s="12">
        <v>2881.37</v>
      </c>
      <c r="E309" s="12">
        <v>2898.58</v>
      </c>
      <c r="F309" s="14">
        <v>6580000000</v>
      </c>
      <c r="G309" s="12">
        <v>2898.58</v>
      </c>
      <c r="I309" s="1"/>
    </row>
    <row r="310" spans="1:9" x14ac:dyDescent="0.2">
      <c r="A310" s="15">
        <v>40276</v>
      </c>
      <c r="B310" s="12">
        <v>2898.18</v>
      </c>
      <c r="C310" s="12">
        <v>2898.18</v>
      </c>
      <c r="D310" s="12">
        <v>2837.4</v>
      </c>
      <c r="E310" s="12">
        <v>2850.83</v>
      </c>
      <c r="F310" s="14">
        <v>5130000000</v>
      </c>
      <c r="G310" s="12">
        <v>2850.83</v>
      </c>
      <c r="I310" s="1"/>
    </row>
    <row r="311" spans="1:9" x14ac:dyDescent="0.2">
      <c r="A311" s="15">
        <v>40277</v>
      </c>
      <c r="B311" s="12">
        <v>2850.63</v>
      </c>
      <c r="C311" s="12">
        <v>2870.97</v>
      </c>
      <c r="D311" s="12">
        <v>2833.24</v>
      </c>
      <c r="E311" s="12">
        <v>2845.01</v>
      </c>
      <c r="F311" s="14">
        <v>4240000000</v>
      </c>
      <c r="G311" s="12">
        <v>2845.01</v>
      </c>
      <c r="I311" s="1"/>
    </row>
    <row r="312" spans="1:9" x14ac:dyDescent="0.2">
      <c r="A312" s="15">
        <v>40280</v>
      </c>
      <c r="B312" s="12">
        <v>2845.61</v>
      </c>
      <c r="C312" s="12">
        <v>2882.71</v>
      </c>
      <c r="D312" s="12">
        <v>2845.61</v>
      </c>
      <c r="E312" s="12">
        <v>2881.33</v>
      </c>
      <c r="F312" s="14">
        <v>5050000000</v>
      </c>
      <c r="G312" s="12">
        <v>2881.33</v>
      </c>
      <c r="I312" s="1"/>
    </row>
    <row r="313" spans="1:9" x14ac:dyDescent="0.2">
      <c r="A313" s="15">
        <v>40281</v>
      </c>
      <c r="B313" s="12">
        <v>2881.03</v>
      </c>
      <c r="C313" s="12">
        <v>2884.95</v>
      </c>
      <c r="D313" s="12">
        <v>2856.25</v>
      </c>
      <c r="E313" s="12">
        <v>2884.7</v>
      </c>
      <c r="F313" s="14">
        <v>4990000000</v>
      </c>
      <c r="G313" s="12">
        <v>2884.7</v>
      </c>
      <c r="I313" s="1"/>
    </row>
    <row r="314" spans="1:9" x14ac:dyDescent="0.2">
      <c r="A314" s="15">
        <v>40282</v>
      </c>
      <c r="B314" s="12">
        <v>2884.9</v>
      </c>
      <c r="C314" s="12">
        <v>2897.33</v>
      </c>
      <c r="D314" s="12">
        <v>2875.25</v>
      </c>
      <c r="E314" s="12">
        <v>2885.01</v>
      </c>
      <c r="F314" s="14">
        <v>5040000000</v>
      </c>
      <c r="G314" s="12">
        <v>2885.01</v>
      </c>
      <c r="I314" s="1"/>
    </row>
    <row r="315" spans="1:9" x14ac:dyDescent="0.2">
      <c r="A315" s="15">
        <v>40283</v>
      </c>
      <c r="B315" s="12">
        <v>2885.12</v>
      </c>
      <c r="C315" s="12">
        <v>2913.72</v>
      </c>
      <c r="D315" s="12">
        <v>2885.12</v>
      </c>
      <c r="E315" s="12">
        <v>2900.53</v>
      </c>
      <c r="F315" s="14">
        <v>5720000000</v>
      </c>
      <c r="G315" s="12">
        <v>2900.53</v>
      </c>
      <c r="I315" s="1"/>
    </row>
    <row r="316" spans="1:9" x14ac:dyDescent="0.2">
      <c r="A316" s="15">
        <v>40284</v>
      </c>
      <c r="B316" s="12">
        <v>2900.83</v>
      </c>
      <c r="C316" s="12">
        <v>2903.28</v>
      </c>
      <c r="D316" s="12">
        <v>2860.93</v>
      </c>
      <c r="E316" s="12">
        <v>2878.67</v>
      </c>
      <c r="F316" s="14">
        <v>3630000000</v>
      </c>
      <c r="G316" s="12">
        <v>2878.67</v>
      </c>
      <c r="I316" s="1"/>
    </row>
    <row r="317" spans="1:9" x14ac:dyDescent="0.2">
      <c r="A317" s="15">
        <v>40287</v>
      </c>
      <c r="B317" s="12">
        <v>2877.97</v>
      </c>
      <c r="C317" s="12">
        <v>2877.97</v>
      </c>
      <c r="D317" s="12">
        <v>2811.79</v>
      </c>
      <c r="E317" s="12">
        <v>2840.43</v>
      </c>
      <c r="F317" s="14">
        <v>3760000000</v>
      </c>
      <c r="G317" s="12">
        <v>2840.43</v>
      </c>
      <c r="I317" s="1"/>
    </row>
    <row r="318" spans="1:9" x14ac:dyDescent="0.2">
      <c r="A318" s="15">
        <v>40288</v>
      </c>
      <c r="B318" s="12">
        <v>2840.63</v>
      </c>
      <c r="C318" s="12">
        <v>2892.62</v>
      </c>
      <c r="D318" s="12">
        <v>2840.63</v>
      </c>
      <c r="E318" s="12">
        <v>2891.27</v>
      </c>
      <c r="F318" s="14">
        <v>4070000000</v>
      </c>
      <c r="G318" s="12">
        <v>2891.27</v>
      </c>
      <c r="I318" s="1"/>
    </row>
    <row r="319" spans="1:9" x14ac:dyDescent="0.2">
      <c r="A319" s="15">
        <v>40289</v>
      </c>
      <c r="B319" s="12">
        <v>2891.47</v>
      </c>
      <c r="C319" s="12">
        <v>2916.55</v>
      </c>
      <c r="D319" s="12">
        <v>2891.47</v>
      </c>
      <c r="E319" s="12">
        <v>2912.83</v>
      </c>
      <c r="F319" s="14">
        <v>6540000000</v>
      </c>
      <c r="G319" s="12">
        <v>2912.83</v>
      </c>
      <c r="I319" s="1"/>
    </row>
    <row r="320" spans="1:9" x14ac:dyDescent="0.2">
      <c r="A320" s="15">
        <v>40290</v>
      </c>
      <c r="B320" s="12">
        <v>2912.73</v>
      </c>
      <c r="C320" s="12">
        <v>2927.39</v>
      </c>
      <c r="D320" s="12">
        <v>2883.01</v>
      </c>
      <c r="E320" s="12">
        <v>2926.53</v>
      </c>
      <c r="F320" s="14">
        <v>5010000000</v>
      </c>
      <c r="G320" s="12">
        <v>2926.53</v>
      </c>
      <c r="I320" s="1"/>
    </row>
    <row r="321" spans="1:9" x14ac:dyDescent="0.2">
      <c r="A321" s="15">
        <v>40291</v>
      </c>
      <c r="B321" s="12">
        <v>2926.13</v>
      </c>
      <c r="C321" s="12">
        <v>2926.39</v>
      </c>
      <c r="D321" s="12">
        <v>2907.03</v>
      </c>
      <c r="E321" s="12">
        <v>2924.73</v>
      </c>
      <c r="F321" s="14">
        <v>3850000000</v>
      </c>
      <c r="G321" s="12">
        <v>2924.73</v>
      </c>
      <c r="I321" s="1"/>
    </row>
    <row r="322" spans="1:9" x14ac:dyDescent="0.2">
      <c r="A322" s="15">
        <v>40294</v>
      </c>
      <c r="B322" s="12">
        <v>2924.93</v>
      </c>
      <c r="C322" s="12">
        <v>2954.83</v>
      </c>
      <c r="D322" s="12">
        <v>2924.93</v>
      </c>
      <c r="E322" s="12">
        <v>2944.71</v>
      </c>
      <c r="F322" s="14">
        <v>4080000000</v>
      </c>
      <c r="G322" s="12">
        <v>2944.71</v>
      </c>
      <c r="I322" s="1"/>
    </row>
    <row r="323" spans="1:9" x14ac:dyDescent="0.2">
      <c r="A323" s="15">
        <v>40295</v>
      </c>
      <c r="B323" s="12">
        <v>2943.68</v>
      </c>
      <c r="C323" s="12">
        <v>2944.44</v>
      </c>
      <c r="D323" s="12">
        <v>2930.42</v>
      </c>
      <c r="E323" s="12">
        <v>2939.3</v>
      </c>
      <c r="F323" s="14">
        <v>4200000000</v>
      </c>
      <c r="G323" s="12">
        <v>2939.3</v>
      </c>
      <c r="I323" s="1"/>
    </row>
    <row r="324" spans="1:9" x14ac:dyDescent="0.2">
      <c r="A324" s="15">
        <v>40296</v>
      </c>
      <c r="B324" s="12">
        <v>2939</v>
      </c>
      <c r="C324" s="12">
        <v>2939</v>
      </c>
      <c r="D324" s="12">
        <v>2875.67</v>
      </c>
      <c r="E324" s="12">
        <v>2903.32</v>
      </c>
      <c r="F324" s="14">
        <v>5160000000</v>
      </c>
      <c r="G324" s="12">
        <v>2903.32</v>
      </c>
      <c r="I324" s="1"/>
    </row>
    <row r="325" spans="1:9" x14ac:dyDescent="0.2">
      <c r="A325" s="15">
        <v>40297</v>
      </c>
      <c r="B325" s="12">
        <v>2903.52</v>
      </c>
      <c r="C325" s="12">
        <v>2927.96</v>
      </c>
      <c r="D325" s="12">
        <v>2903.52</v>
      </c>
      <c r="E325" s="12">
        <v>2926.86</v>
      </c>
      <c r="F325" s="14">
        <v>6140000000</v>
      </c>
      <c r="G325" s="12">
        <v>2926.86</v>
      </c>
      <c r="I325" s="1"/>
    </row>
    <row r="326" spans="1:9" x14ac:dyDescent="0.2">
      <c r="A326" s="15">
        <v>40298</v>
      </c>
      <c r="B326" s="12">
        <v>2927.26</v>
      </c>
      <c r="C326" s="12">
        <v>2972.92</v>
      </c>
      <c r="D326" s="12">
        <v>2927.26</v>
      </c>
      <c r="E326" s="12">
        <v>2971.25</v>
      </c>
      <c r="F326" s="14">
        <v>5240000000</v>
      </c>
      <c r="G326" s="12">
        <v>2971.25</v>
      </c>
      <c r="I326" s="1"/>
    </row>
    <row r="327" spans="1:9" x14ac:dyDescent="0.2">
      <c r="A327" s="15">
        <v>40301</v>
      </c>
      <c r="B327" s="12">
        <v>2971.75</v>
      </c>
      <c r="C327" s="12">
        <v>2982.36</v>
      </c>
      <c r="D327" s="12">
        <v>2950.43</v>
      </c>
      <c r="E327" s="12">
        <v>2960.9</v>
      </c>
      <c r="F327" s="14">
        <v>4090000000</v>
      </c>
      <c r="G327" s="12">
        <v>2960.9</v>
      </c>
      <c r="I327" s="1"/>
    </row>
    <row r="328" spans="1:9" x14ac:dyDescent="0.2">
      <c r="A328" s="15">
        <v>40302</v>
      </c>
      <c r="B328" s="12">
        <v>2961.29</v>
      </c>
      <c r="C328" s="12">
        <v>2996.42</v>
      </c>
      <c r="D328" s="12">
        <v>2946.42</v>
      </c>
      <c r="E328" s="12">
        <v>2959.01</v>
      </c>
      <c r="F328" s="14">
        <v>3910000000</v>
      </c>
      <c r="G328" s="12">
        <v>2959.01</v>
      </c>
      <c r="I328" s="1"/>
    </row>
    <row r="329" spans="1:9" x14ac:dyDescent="0.2">
      <c r="A329" s="15">
        <v>40303</v>
      </c>
      <c r="B329" s="12">
        <v>2958.52</v>
      </c>
      <c r="C329" s="12">
        <v>2958.52</v>
      </c>
      <c r="D329" s="12">
        <v>2834.96</v>
      </c>
      <c r="E329" s="12">
        <v>2846.24</v>
      </c>
      <c r="F329" s="14">
        <v>6430000000</v>
      </c>
      <c r="G329" s="12">
        <v>2846.24</v>
      </c>
      <c r="I329" s="1"/>
    </row>
    <row r="330" spans="1:9" x14ac:dyDescent="0.2">
      <c r="A330" s="15">
        <v>40304</v>
      </c>
      <c r="B330" s="12">
        <v>2846.04</v>
      </c>
      <c r="C330" s="12">
        <v>2846.04</v>
      </c>
      <c r="D330" s="12">
        <v>2748.68</v>
      </c>
      <c r="E330" s="12">
        <v>2810.62</v>
      </c>
      <c r="F330" s="14">
        <v>4970000000</v>
      </c>
      <c r="G330" s="12">
        <v>2810.62</v>
      </c>
      <c r="I330" s="1"/>
    </row>
    <row r="331" spans="1:9" x14ac:dyDescent="0.2">
      <c r="A331" s="15">
        <v>40305</v>
      </c>
      <c r="B331" s="12">
        <v>2808.74</v>
      </c>
      <c r="C331" s="12">
        <v>2808.74</v>
      </c>
      <c r="D331" s="12">
        <v>2705.21</v>
      </c>
      <c r="E331" s="12">
        <v>2739.33</v>
      </c>
      <c r="F331" s="14">
        <v>3570000000</v>
      </c>
      <c r="G331" s="12">
        <v>2739.33</v>
      </c>
      <c r="I331" s="1"/>
    </row>
    <row r="332" spans="1:9" x14ac:dyDescent="0.2">
      <c r="A332" s="15">
        <v>40308</v>
      </c>
      <c r="B332" s="12">
        <v>2739.93</v>
      </c>
      <c r="C332" s="12">
        <v>2860.05</v>
      </c>
      <c r="D332" s="12">
        <v>2739.93</v>
      </c>
      <c r="E332" s="12">
        <v>2850.43</v>
      </c>
      <c r="F332" s="14">
        <v>5730000000</v>
      </c>
      <c r="G332" s="12">
        <v>2850.43</v>
      </c>
      <c r="I332" s="1"/>
    </row>
    <row r="333" spans="1:9" x14ac:dyDescent="0.2">
      <c r="A333" s="15">
        <v>40309</v>
      </c>
      <c r="B333" s="12">
        <v>2850.82</v>
      </c>
      <c r="C333" s="12">
        <v>2865.48</v>
      </c>
      <c r="D333" s="12">
        <v>2808.57</v>
      </c>
      <c r="E333" s="12">
        <v>2812.89</v>
      </c>
      <c r="F333" s="14">
        <v>5090000000</v>
      </c>
      <c r="G333" s="12">
        <v>2812.89</v>
      </c>
      <c r="I333" s="1"/>
    </row>
    <row r="334" spans="1:9" x14ac:dyDescent="0.2">
      <c r="A334" s="15">
        <v>40310</v>
      </c>
      <c r="B334" s="12">
        <v>2812.99</v>
      </c>
      <c r="C334" s="12">
        <v>2849.08</v>
      </c>
      <c r="D334" s="12">
        <v>2812.99</v>
      </c>
      <c r="E334" s="12">
        <v>2847.62</v>
      </c>
      <c r="F334" s="14">
        <v>2770000000</v>
      </c>
      <c r="G334" s="12">
        <v>2847.62</v>
      </c>
      <c r="I334" s="1"/>
    </row>
    <row r="335" spans="1:9" x14ac:dyDescent="0.2">
      <c r="A335" s="15">
        <v>40312</v>
      </c>
      <c r="B335" s="12">
        <v>2847.13</v>
      </c>
      <c r="C335" s="12">
        <v>2869.49</v>
      </c>
      <c r="D335" s="12">
        <v>2843.85</v>
      </c>
      <c r="E335" s="12">
        <v>2858.39</v>
      </c>
      <c r="F335" s="14">
        <v>2800000000</v>
      </c>
      <c r="G335" s="12">
        <v>2858.39</v>
      </c>
      <c r="I335" s="1"/>
    </row>
    <row r="336" spans="1:9" x14ac:dyDescent="0.2">
      <c r="A336" s="15">
        <v>40315</v>
      </c>
      <c r="B336" s="12">
        <v>2857.99</v>
      </c>
      <c r="C336" s="12">
        <v>2857.99</v>
      </c>
      <c r="D336" s="12">
        <v>2780.39</v>
      </c>
      <c r="E336" s="12">
        <v>2819.47</v>
      </c>
      <c r="F336" s="14">
        <v>2600000000</v>
      </c>
      <c r="G336" s="12">
        <v>2819.47</v>
      </c>
      <c r="I336" s="1"/>
    </row>
    <row r="337" spans="1:9" x14ac:dyDescent="0.2">
      <c r="A337" s="15">
        <v>40316</v>
      </c>
      <c r="B337" s="12">
        <v>2820.48</v>
      </c>
      <c r="C337" s="12">
        <v>2837.56</v>
      </c>
      <c r="D337" s="12">
        <v>2818.84</v>
      </c>
      <c r="E337" s="12">
        <v>2834.19</v>
      </c>
      <c r="F337" s="14">
        <v>3200000000</v>
      </c>
      <c r="G337" s="12">
        <v>2834.19</v>
      </c>
      <c r="I337" s="1"/>
    </row>
    <row r="338" spans="1:9" x14ac:dyDescent="0.2">
      <c r="A338" s="15">
        <v>40317</v>
      </c>
      <c r="B338" s="12">
        <v>2833.69</v>
      </c>
      <c r="C338" s="12">
        <v>2833.69</v>
      </c>
      <c r="D338" s="12">
        <v>2721.73</v>
      </c>
      <c r="E338" s="12">
        <v>2729.48</v>
      </c>
      <c r="F338" s="14">
        <v>4790000000</v>
      </c>
      <c r="G338" s="12">
        <v>2729.48</v>
      </c>
      <c r="I338" s="1"/>
    </row>
    <row r="339" spans="1:9" x14ac:dyDescent="0.2">
      <c r="A339" s="15">
        <v>40318</v>
      </c>
      <c r="B339" s="12">
        <v>2730.29</v>
      </c>
      <c r="C339" s="12">
        <v>2763.88</v>
      </c>
      <c r="D339" s="12">
        <v>2660.12</v>
      </c>
      <c r="E339" s="12">
        <v>2694.25</v>
      </c>
      <c r="F339" s="14">
        <v>4920000000</v>
      </c>
      <c r="G339" s="12">
        <v>2694.25</v>
      </c>
      <c r="I339" s="1"/>
    </row>
    <row r="340" spans="1:9" x14ac:dyDescent="0.2">
      <c r="A340" s="15">
        <v>40319</v>
      </c>
      <c r="B340" s="12">
        <v>2692.67</v>
      </c>
      <c r="C340" s="12">
        <v>2692.67</v>
      </c>
      <c r="D340" s="12">
        <v>2584.9699999999998</v>
      </c>
      <c r="E340" s="12">
        <v>2623.22</v>
      </c>
      <c r="F340" s="14">
        <v>4170000000</v>
      </c>
      <c r="G340" s="12">
        <v>2623.22</v>
      </c>
      <c r="I340" s="1"/>
    </row>
    <row r="341" spans="1:9" x14ac:dyDescent="0.2">
      <c r="A341" s="15">
        <v>40322</v>
      </c>
      <c r="B341" s="12">
        <v>2623.72</v>
      </c>
      <c r="C341" s="12">
        <v>2672.86</v>
      </c>
      <c r="D341" s="12">
        <v>2600.85</v>
      </c>
      <c r="E341" s="12">
        <v>2609.61</v>
      </c>
      <c r="F341" s="14">
        <v>5420000000</v>
      </c>
      <c r="G341" s="12">
        <v>2609.61</v>
      </c>
      <c r="I341" s="1"/>
    </row>
    <row r="342" spans="1:9" x14ac:dyDescent="0.2">
      <c r="A342" s="15">
        <v>40323</v>
      </c>
      <c r="B342" s="12">
        <v>2609.02</v>
      </c>
      <c r="C342" s="12">
        <v>2609.02</v>
      </c>
      <c r="D342" s="12">
        <v>2502.0500000000002</v>
      </c>
      <c r="E342" s="12">
        <v>2514.12</v>
      </c>
      <c r="F342" s="14">
        <v>7160000000</v>
      </c>
      <c r="G342" s="12">
        <v>2514.12</v>
      </c>
      <c r="I342" s="1"/>
    </row>
    <row r="343" spans="1:9" x14ac:dyDescent="0.2">
      <c r="A343" s="15">
        <v>40324</v>
      </c>
      <c r="B343" s="12">
        <v>2514.91</v>
      </c>
      <c r="C343" s="12">
        <v>2701.99</v>
      </c>
      <c r="D343" s="12">
        <v>2514.91</v>
      </c>
      <c r="E343" s="12">
        <v>2696.78</v>
      </c>
      <c r="F343" s="14">
        <v>9660000000</v>
      </c>
      <c r="G343" s="12">
        <v>2696.78</v>
      </c>
      <c r="I343" s="1"/>
    </row>
    <row r="344" spans="1:9" x14ac:dyDescent="0.2">
      <c r="A344" s="15">
        <v>40325</v>
      </c>
      <c r="B344" s="12">
        <v>2696.28</v>
      </c>
      <c r="C344" s="12">
        <v>2732.06</v>
      </c>
      <c r="D344" s="12">
        <v>2618.2800000000002</v>
      </c>
      <c r="E344" s="12">
        <v>2713.92</v>
      </c>
      <c r="F344" s="14">
        <v>1000000000</v>
      </c>
      <c r="G344" s="12">
        <v>2713.92</v>
      </c>
      <c r="I344" s="1"/>
    </row>
    <row r="345" spans="1:9" x14ac:dyDescent="0.2">
      <c r="A345" s="15">
        <v>40329</v>
      </c>
      <c r="B345" s="12">
        <v>2714.32</v>
      </c>
      <c r="C345" s="12">
        <v>2799.45</v>
      </c>
      <c r="D345" s="12">
        <v>2714.32</v>
      </c>
      <c r="E345" s="12">
        <v>2796.96</v>
      </c>
      <c r="F345" s="14">
        <v>5660000000</v>
      </c>
      <c r="G345" s="12">
        <v>2796.96</v>
      </c>
      <c r="I345" s="1"/>
    </row>
    <row r="346" spans="1:9" x14ac:dyDescent="0.2">
      <c r="A346" s="15">
        <v>40330</v>
      </c>
      <c r="B346" s="12">
        <v>2796.66</v>
      </c>
      <c r="C346" s="12">
        <v>2796.66</v>
      </c>
      <c r="D346" s="12">
        <v>2724.11</v>
      </c>
      <c r="E346" s="12">
        <v>2724.61</v>
      </c>
      <c r="F346" s="14">
        <v>5500000000</v>
      </c>
      <c r="G346" s="12">
        <v>2724.61</v>
      </c>
      <c r="I346" s="1"/>
    </row>
    <row r="347" spans="1:9" x14ac:dyDescent="0.2">
      <c r="A347" s="15">
        <v>40331</v>
      </c>
      <c r="B347" s="12">
        <v>2725.01</v>
      </c>
      <c r="C347" s="12">
        <v>2771.28</v>
      </c>
      <c r="D347" s="12">
        <v>2721.19</v>
      </c>
      <c r="E347" s="12">
        <v>2733.68</v>
      </c>
      <c r="F347" s="14">
        <v>5920000000</v>
      </c>
      <c r="G347" s="12">
        <v>2733.68</v>
      </c>
      <c r="I347" s="1"/>
    </row>
    <row r="348" spans="1:9" x14ac:dyDescent="0.2">
      <c r="A348" s="15">
        <v>40332</v>
      </c>
      <c r="B348" s="12">
        <v>2734.17</v>
      </c>
      <c r="C348" s="12">
        <v>2811.83</v>
      </c>
      <c r="D348" s="12">
        <v>2734.17</v>
      </c>
      <c r="E348" s="12">
        <v>2810.98</v>
      </c>
      <c r="F348" s="14">
        <v>6340000000</v>
      </c>
      <c r="G348" s="12">
        <v>2810.98</v>
      </c>
      <c r="I348" s="1"/>
    </row>
    <row r="349" spans="1:9" x14ac:dyDescent="0.2">
      <c r="A349" s="15">
        <v>40333</v>
      </c>
      <c r="B349" s="12">
        <v>2810.88</v>
      </c>
      <c r="C349" s="12">
        <v>2823.86</v>
      </c>
      <c r="D349" s="12">
        <v>2791.46</v>
      </c>
      <c r="E349" s="12">
        <v>2823.25</v>
      </c>
      <c r="F349" s="14">
        <v>4970000000</v>
      </c>
      <c r="G349" s="12">
        <v>2823.25</v>
      </c>
      <c r="I349" s="1"/>
    </row>
    <row r="350" spans="1:9" x14ac:dyDescent="0.2">
      <c r="A350" s="15">
        <v>40336</v>
      </c>
      <c r="B350" s="12">
        <v>2820.88</v>
      </c>
      <c r="C350" s="12">
        <v>2820.88</v>
      </c>
      <c r="D350" s="12">
        <v>2698.28</v>
      </c>
      <c r="E350" s="12">
        <v>2750.23</v>
      </c>
      <c r="F350" s="14">
        <v>3970000000</v>
      </c>
      <c r="G350" s="12">
        <v>2750.23</v>
      </c>
      <c r="I350" s="1"/>
    </row>
    <row r="351" spans="1:9" x14ac:dyDescent="0.2">
      <c r="A351" s="15">
        <v>40337</v>
      </c>
      <c r="B351" s="12">
        <v>2750.35</v>
      </c>
      <c r="C351" s="12">
        <v>2781.35</v>
      </c>
      <c r="D351" s="12">
        <v>2750.35</v>
      </c>
      <c r="E351" s="12">
        <v>2779.98</v>
      </c>
      <c r="F351" s="14">
        <v>4310000000</v>
      </c>
      <c r="G351" s="12">
        <v>2779.98</v>
      </c>
      <c r="I351" s="1"/>
    </row>
    <row r="352" spans="1:9" x14ac:dyDescent="0.2">
      <c r="A352" s="15">
        <v>40338</v>
      </c>
      <c r="B352" s="12">
        <v>2779.78</v>
      </c>
      <c r="C352" s="12">
        <v>2794.18</v>
      </c>
      <c r="D352" s="12">
        <v>2765.35</v>
      </c>
      <c r="E352" s="12">
        <v>2785.79</v>
      </c>
      <c r="F352" s="14">
        <v>4100000000</v>
      </c>
      <c r="G352" s="12">
        <v>2785.79</v>
      </c>
      <c r="I352" s="1"/>
    </row>
    <row r="353" spans="1:9" x14ac:dyDescent="0.2">
      <c r="A353" s="15">
        <v>40339</v>
      </c>
      <c r="B353" s="12">
        <v>2786.19</v>
      </c>
      <c r="C353" s="12">
        <v>2792.52</v>
      </c>
      <c r="D353" s="12">
        <v>2758.16</v>
      </c>
      <c r="E353" s="12">
        <v>2770.79</v>
      </c>
      <c r="F353" s="14">
        <v>3460000000</v>
      </c>
      <c r="G353" s="12">
        <v>2770.79</v>
      </c>
      <c r="I353" s="1"/>
    </row>
    <row r="354" spans="1:9" x14ac:dyDescent="0.2">
      <c r="A354" s="15">
        <v>40340</v>
      </c>
      <c r="B354" s="12">
        <v>2771.48</v>
      </c>
      <c r="C354" s="12">
        <v>2817.41</v>
      </c>
      <c r="D354" s="12">
        <v>2771.48</v>
      </c>
      <c r="E354" s="12">
        <v>2801.9</v>
      </c>
      <c r="F354" s="14">
        <v>3080000000</v>
      </c>
      <c r="G354" s="12">
        <v>2801.9</v>
      </c>
      <c r="I354" s="1"/>
    </row>
    <row r="355" spans="1:9" x14ac:dyDescent="0.2">
      <c r="A355" s="15">
        <v>40343</v>
      </c>
      <c r="B355" s="12">
        <v>2802.1</v>
      </c>
      <c r="C355" s="12">
        <v>2826.96</v>
      </c>
      <c r="D355" s="12">
        <v>2802.1</v>
      </c>
      <c r="E355" s="12">
        <v>2826.84</v>
      </c>
      <c r="F355" s="14">
        <v>2500000000</v>
      </c>
      <c r="G355" s="12">
        <v>2826.84</v>
      </c>
      <c r="I355" s="1"/>
    </row>
    <row r="356" spans="1:9" x14ac:dyDescent="0.2">
      <c r="A356" s="15">
        <v>40344</v>
      </c>
      <c r="B356" s="12">
        <v>2827.03</v>
      </c>
      <c r="C356" s="12">
        <v>2850.03</v>
      </c>
      <c r="D356" s="12">
        <v>2824.38</v>
      </c>
      <c r="E356" s="12">
        <v>2830.17</v>
      </c>
      <c r="F356" s="14">
        <v>3720000000</v>
      </c>
      <c r="G356" s="12">
        <v>2830.17</v>
      </c>
      <c r="I356" s="1"/>
    </row>
    <row r="357" spans="1:9" x14ac:dyDescent="0.2">
      <c r="A357" s="15">
        <v>40345</v>
      </c>
      <c r="B357" s="12">
        <v>2830.67</v>
      </c>
      <c r="C357" s="12">
        <v>2877.85</v>
      </c>
      <c r="D357" s="12">
        <v>2830.67</v>
      </c>
      <c r="E357" s="12">
        <v>2858.66</v>
      </c>
      <c r="F357" s="14">
        <v>3780000000</v>
      </c>
      <c r="G357" s="12">
        <v>2858.66</v>
      </c>
      <c r="I357" s="1"/>
    </row>
    <row r="358" spans="1:9" x14ac:dyDescent="0.2">
      <c r="A358" s="15">
        <v>40346</v>
      </c>
      <c r="B358" s="12">
        <v>2856.37</v>
      </c>
      <c r="C358" s="12">
        <v>2897.61</v>
      </c>
      <c r="D358" s="12">
        <v>2856.37</v>
      </c>
      <c r="E358" s="12">
        <v>2891.1</v>
      </c>
      <c r="F358" s="14">
        <v>4960000000</v>
      </c>
      <c r="G358" s="12">
        <v>2891.1</v>
      </c>
      <c r="I358" s="1"/>
    </row>
    <row r="359" spans="1:9" x14ac:dyDescent="0.2">
      <c r="A359" s="15">
        <v>40347</v>
      </c>
      <c r="B359" s="12">
        <v>2891.3</v>
      </c>
      <c r="C359" s="12">
        <v>2932.06</v>
      </c>
      <c r="D359" s="12">
        <v>2891.3</v>
      </c>
      <c r="E359" s="12">
        <v>2929.59</v>
      </c>
      <c r="F359" s="14">
        <v>6320000000</v>
      </c>
      <c r="G359" s="12">
        <v>2929.59</v>
      </c>
      <c r="I359" s="1"/>
    </row>
    <row r="360" spans="1:9" x14ac:dyDescent="0.2">
      <c r="A360" s="15">
        <v>40350</v>
      </c>
      <c r="B360" s="12">
        <v>2929.99</v>
      </c>
      <c r="C360" s="12">
        <v>2981.28</v>
      </c>
      <c r="D360" s="12">
        <v>2926.08</v>
      </c>
      <c r="E360" s="12">
        <v>2941.9</v>
      </c>
      <c r="F360" s="14">
        <v>5480000000</v>
      </c>
      <c r="G360" s="12">
        <v>2941.9</v>
      </c>
      <c r="I360" s="1"/>
    </row>
    <row r="361" spans="1:9" x14ac:dyDescent="0.2">
      <c r="A361" s="15">
        <v>40351</v>
      </c>
      <c r="B361" s="12">
        <v>2940.9</v>
      </c>
      <c r="C361" s="12">
        <v>2956.81</v>
      </c>
      <c r="D361" s="12">
        <v>2921.3</v>
      </c>
      <c r="E361" s="12">
        <v>2934.59</v>
      </c>
      <c r="F361" s="14">
        <v>3450000000</v>
      </c>
      <c r="G361" s="12">
        <v>2934.59</v>
      </c>
      <c r="I361" s="1"/>
    </row>
    <row r="362" spans="1:9" x14ac:dyDescent="0.2">
      <c r="A362" s="15">
        <v>40352</v>
      </c>
      <c r="B362" s="12">
        <v>2933.9</v>
      </c>
      <c r="C362" s="12">
        <v>2933.9</v>
      </c>
      <c r="D362" s="12">
        <v>2899.27</v>
      </c>
      <c r="E362" s="12">
        <v>2924.79</v>
      </c>
      <c r="F362" s="14">
        <v>4590000000</v>
      </c>
      <c r="G362" s="12">
        <v>2924.79</v>
      </c>
      <c r="I362" s="1"/>
    </row>
    <row r="363" spans="1:9" x14ac:dyDescent="0.2">
      <c r="A363" s="15">
        <v>40353</v>
      </c>
      <c r="B363" s="12">
        <v>2924.89</v>
      </c>
      <c r="C363" s="12">
        <v>2946.54</v>
      </c>
      <c r="D363" s="12">
        <v>2908.35</v>
      </c>
      <c r="E363" s="12">
        <v>2914.09</v>
      </c>
      <c r="F363" s="14">
        <v>4060000000</v>
      </c>
      <c r="G363" s="12">
        <v>2914.09</v>
      </c>
      <c r="I363" s="1"/>
    </row>
    <row r="364" spans="1:9" x14ac:dyDescent="0.2">
      <c r="A364" s="15">
        <v>40354</v>
      </c>
      <c r="B364" s="12">
        <v>2913.8</v>
      </c>
      <c r="C364" s="12">
        <v>2949.42</v>
      </c>
      <c r="D364" s="12">
        <v>2904.39</v>
      </c>
      <c r="E364" s="12">
        <v>2947.02</v>
      </c>
      <c r="F364" s="14">
        <v>2520000000</v>
      </c>
      <c r="G364" s="12">
        <v>2947.02</v>
      </c>
      <c r="I364" s="1"/>
    </row>
    <row r="365" spans="1:9" x14ac:dyDescent="0.2">
      <c r="A365" s="15">
        <v>40357</v>
      </c>
      <c r="B365" s="12">
        <v>2947.22</v>
      </c>
      <c r="C365" s="12">
        <v>2975.9</v>
      </c>
      <c r="D365" s="12">
        <v>2945.22</v>
      </c>
      <c r="E365" s="12">
        <v>2955.73</v>
      </c>
      <c r="F365" s="14">
        <v>2970000000</v>
      </c>
      <c r="G365" s="12">
        <v>2955.73</v>
      </c>
      <c r="I365" s="1"/>
    </row>
    <row r="366" spans="1:9" x14ac:dyDescent="0.2">
      <c r="A366" s="15">
        <v>40358</v>
      </c>
      <c r="B366" s="12">
        <v>2955.83</v>
      </c>
      <c r="C366" s="12">
        <v>2960.81</v>
      </c>
      <c r="D366" s="12">
        <v>2872.42</v>
      </c>
      <c r="E366" s="12">
        <v>2893.37</v>
      </c>
      <c r="F366" s="14">
        <v>2740000000</v>
      </c>
      <c r="G366" s="12">
        <v>2893.37</v>
      </c>
      <c r="I366" s="1"/>
    </row>
    <row r="367" spans="1:9" x14ac:dyDescent="0.2">
      <c r="A367" s="15">
        <v>40359</v>
      </c>
      <c r="B367" s="12">
        <v>2892.58</v>
      </c>
      <c r="C367" s="12">
        <v>2918.06</v>
      </c>
      <c r="D367" s="12">
        <v>2844.45</v>
      </c>
      <c r="E367" s="12">
        <v>2913.68</v>
      </c>
      <c r="F367" s="14">
        <v>2490000000</v>
      </c>
      <c r="G367" s="12">
        <v>2913.68</v>
      </c>
      <c r="I367" s="1"/>
    </row>
    <row r="368" spans="1:9" x14ac:dyDescent="0.2">
      <c r="A368" s="15">
        <v>40360</v>
      </c>
      <c r="B368" s="12">
        <v>2912.88</v>
      </c>
      <c r="C368" s="12">
        <v>2912.88</v>
      </c>
      <c r="D368" s="12">
        <v>2860.91</v>
      </c>
      <c r="E368" s="12">
        <v>2874.25</v>
      </c>
      <c r="F368" s="14">
        <v>3860000000</v>
      </c>
      <c r="G368" s="12">
        <v>2874.25</v>
      </c>
      <c r="I368" s="1"/>
    </row>
    <row r="369" spans="1:9" x14ac:dyDescent="0.2">
      <c r="A369" s="15">
        <v>40361</v>
      </c>
      <c r="B369" s="12">
        <v>2874.84</v>
      </c>
      <c r="C369" s="12">
        <v>2891.19</v>
      </c>
      <c r="D369" s="12">
        <v>2861.23</v>
      </c>
      <c r="E369" s="12">
        <v>2871.55</v>
      </c>
      <c r="F369" s="14">
        <v>2450000000</v>
      </c>
      <c r="G369" s="12">
        <v>2871.55</v>
      </c>
      <c r="I369" s="1"/>
    </row>
    <row r="370" spans="1:9" x14ac:dyDescent="0.2">
      <c r="A370" s="15">
        <v>40364</v>
      </c>
      <c r="B370" s="12">
        <v>2871.95</v>
      </c>
      <c r="C370" s="12">
        <v>2885.35</v>
      </c>
      <c r="D370" s="12">
        <v>2869.07</v>
      </c>
      <c r="E370" s="12">
        <v>2877.3</v>
      </c>
      <c r="F370" s="14">
        <v>2260000000</v>
      </c>
      <c r="G370" s="12">
        <v>2877.3</v>
      </c>
      <c r="I370" s="1"/>
    </row>
    <row r="371" spans="1:9" x14ac:dyDescent="0.2">
      <c r="A371" s="15">
        <v>40365</v>
      </c>
      <c r="B371" s="12">
        <v>2877.4</v>
      </c>
      <c r="C371" s="12">
        <v>2912.08</v>
      </c>
      <c r="D371" s="12">
        <v>2864.75</v>
      </c>
      <c r="E371" s="12">
        <v>2910.65</v>
      </c>
      <c r="F371" s="14">
        <v>2460000000</v>
      </c>
      <c r="G371" s="12">
        <v>2910.65</v>
      </c>
      <c r="I371" s="1"/>
    </row>
    <row r="372" spans="1:9" x14ac:dyDescent="0.2">
      <c r="A372" s="15">
        <v>40366</v>
      </c>
      <c r="B372" s="12">
        <v>2910.53</v>
      </c>
      <c r="C372" s="12">
        <v>2913.84</v>
      </c>
      <c r="D372" s="12">
        <v>2890.29</v>
      </c>
      <c r="E372" s="12">
        <v>2902.04</v>
      </c>
      <c r="F372" s="14">
        <v>2050000000</v>
      </c>
      <c r="G372" s="12">
        <v>2902.04</v>
      </c>
      <c r="I372" s="1"/>
    </row>
    <row r="373" spans="1:9" x14ac:dyDescent="0.2">
      <c r="A373" s="15">
        <v>40367</v>
      </c>
      <c r="B373" s="12">
        <v>2902.63</v>
      </c>
      <c r="C373" s="12">
        <v>2936.26</v>
      </c>
      <c r="D373" s="12">
        <v>2902.63</v>
      </c>
      <c r="E373" s="12">
        <v>2915.91</v>
      </c>
      <c r="F373" s="14">
        <v>4200000000</v>
      </c>
      <c r="G373" s="12">
        <v>2915.91</v>
      </c>
      <c r="I373" s="1"/>
    </row>
    <row r="374" spans="1:9" x14ac:dyDescent="0.2">
      <c r="A374" s="15">
        <v>40368</v>
      </c>
      <c r="B374" s="12">
        <v>2916.2</v>
      </c>
      <c r="C374" s="12">
        <v>2943.96</v>
      </c>
      <c r="D374" s="12">
        <v>2909.67</v>
      </c>
      <c r="E374" s="12">
        <v>2943.9</v>
      </c>
      <c r="F374" s="14">
        <v>4290000000</v>
      </c>
      <c r="G374" s="12">
        <v>2943.9</v>
      </c>
      <c r="I374" s="1"/>
    </row>
    <row r="375" spans="1:9" x14ac:dyDescent="0.2">
      <c r="A375" s="15">
        <v>40371</v>
      </c>
      <c r="B375" s="12">
        <v>2942.13</v>
      </c>
      <c r="C375" s="12">
        <v>2972.56</v>
      </c>
      <c r="D375" s="12">
        <v>2940.6</v>
      </c>
      <c r="E375" s="12">
        <v>2958.79</v>
      </c>
      <c r="F375" s="14">
        <v>3460000000</v>
      </c>
      <c r="G375" s="12">
        <v>2958.79</v>
      </c>
      <c r="I375" s="1"/>
    </row>
    <row r="376" spans="1:9" x14ac:dyDescent="0.2">
      <c r="A376" s="15">
        <v>40372</v>
      </c>
      <c r="B376" s="12">
        <v>2957.79</v>
      </c>
      <c r="C376" s="12">
        <v>2978.51</v>
      </c>
      <c r="D376" s="12">
        <v>2946.41</v>
      </c>
      <c r="E376" s="12">
        <v>2961.51</v>
      </c>
      <c r="F376" s="14">
        <v>2770000000</v>
      </c>
      <c r="G376" s="12">
        <v>2961.51</v>
      </c>
      <c r="I376" s="1"/>
    </row>
    <row r="377" spans="1:9" x14ac:dyDescent="0.2">
      <c r="A377" s="15">
        <v>40373</v>
      </c>
      <c r="B377" s="12">
        <v>2961.71</v>
      </c>
      <c r="C377" s="12">
        <v>2994.59</v>
      </c>
      <c r="D377" s="12">
        <v>2961.71</v>
      </c>
      <c r="E377" s="12">
        <v>2981.06</v>
      </c>
      <c r="F377" s="14">
        <v>3950000000</v>
      </c>
      <c r="G377" s="12">
        <v>2981.06</v>
      </c>
      <c r="I377" s="1"/>
    </row>
    <row r="378" spans="1:9" x14ac:dyDescent="0.2">
      <c r="A378" s="15">
        <v>40374</v>
      </c>
      <c r="B378" s="12">
        <v>2980.06</v>
      </c>
      <c r="C378" s="12">
        <v>2987.04</v>
      </c>
      <c r="D378" s="12">
        <v>2956.89</v>
      </c>
      <c r="E378" s="12">
        <v>2980.6</v>
      </c>
      <c r="F378" s="14">
        <v>4530000000</v>
      </c>
      <c r="G378" s="12">
        <v>2980.6</v>
      </c>
      <c r="I378" s="1"/>
    </row>
    <row r="379" spans="1:9" x14ac:dyDescent="0.2">
      <c r="A379" s="15">
        <v>40375</v>
      </c>
      <c r="B379" s="12">
        <v>2980.48</v>
      </c>
      <c r="C379" s="12">
        <v>2992.45</v>
      </c>
      <c r="D379" s="12">
        <v>2972.27</v>
      </c>
      <c r="E379" s="12">
        <v>2992.45</v>
      </c>
      <c r="F379" s="14">
        <v>4340000000</v>
      </c>
      <c r="G379" s="12">
        <v>2992.45</v>
      </c>
      <c r="I379" s="1"/>
    </row>
    <row r="380" spans="1:9" x14ac:dyDescent="0.2">
      <c r="A380" s="15">
        <v>40378</v>
      </c>
      <c r="B380" s="12">
        <v>2992.16</v>
      </c>
      <c r="C380" s="12">
        <v>2992.16</v>
      </c>
      <c r="D380" s="12">
        <v>2948.03</v>
      </c>
      <c r="E380" s="12">
        <v>2975.57</v>
      </c>
      <c r="F380" s="14">
        <v>2910000000</v>
      </c>
      <c r="G380" s="12">
        <v>2975.57</v>
      </c>
      <c r="I380" s="1"/>
    </row>
    <row r="381" spans="1:9" x14ac:dyDescent="0.2">
      <c r="A381" s="15">
        <v>40379</v>
      </c>
      <c r="B381" s="12">
        <v>2975.87</v>
      </c>
      <c r="C381" s="12">
        <v>2995.44</v>
      </c>
      <c r="D381" s="12">
        <v>2970.8</v>
      </c>
      <c r="E381" s="12">
        <v>2995.44</v>
      </c>
      <c r="F381" s="14">
        <v>4280000000</v>
      </c>
      <c r="G381" s="12">
        <v>2995.44</v>
      </c>
      <c r="I381" s="1"/>
    </row>
    <row r="382" spans="1:9" x14ac:dyDescent="0.2">
      <c r="A382" s="15">
        <v>40380</v>
      </c>
      <c r="B382" s="12">
        <v>2995.74</v>
      </c>
      <c r="C382" s="12">
        <v>3014.48</v>
      </c>
      <c r="D382" s="12">
        <v>2994.21</v>
      </c>
      <c r="E382" s="12">
        <v>3013.4</v>
      </c>
      <c r="F382" s="14">
        <v>5060000000</v>
      </c>
      <c r="G382" s="12">
        <v>3013.4</v>
      </c>
      <c r="I382" s="1"/>
    </row>
    <row r="383" spans="1:9" x14ac:dyDescent="0.2">
      <c r="A383" s="15">
        <v>40381</v>
      </c>
      <c r="B383" s="12">
        <v>3013.7</v>
      </c>
      <c r="C383" s="12">
        <v>3019.01</v>
      </c>
      <c r="D383" s="12">
        <v>2997.3</v>
      </c>
      <c r="E383" s="12">
        <v>3009.92</v>
      </c>
      <c r="F383" s="14">
        <v>4220000000</v>
      </c>
      <c r="G383" s="12">
        <v>3009.92</v>
      </c>
      <c r="I383" s="1"/>
    </row>
    <row r="384" spans="1:9" x14ac:dyDescent="0.2">
      <c r="A384" s="15">
        <v>40382</v>
      </c>
      <c r="B384" s="12">
        <v>3010.31</v>
      </c>
      <c r="C384" s="12">
        <v>3051.36</v>
      </c>
      <c r="D384" s="12">
        <v>3010.31</v>
      </c>
      <c r="E384" s="12">
        <v>3042.02</v>
      </c>
      <c r="F384" s="14">
        <v>5120000000</v>
      </c>
      <c r="G384" s="12">
        <v>3042.02</v>
      </c>
      <c r="I384" s="1"/>
    </row>
    <row r="385" spans="1:9" x14ac:dyDescent="0.2">
      <c r="A385" s="15">
        <v>40385</v>
      </c>
      <c r="B385" s="12">
        <v>3042.12</v>
      </c>
      <c r="C385" s="12">
        <v>3062.95</v>
      </c>
      <c r="D385" s="12">
        <v>3014.55</v>
      </c>
      <c r="E385" s="12">
        <v>3023.7</v>
      </c>
      <c r="F385" s="14">
        <v>4180000000</v>
      </c>
      <c r="G385" s="12">
        <v>3023.7</v>
      </c>
      <c r="I385" s="1"/>
    </row>
    <row r="386" spans="1:9" x14ac:dyDescent="0.2">
      <c r="A386" s="15">
        <v>40386</v>
      </c>
      <c r="B386" s="12">
        <v>3023.99</v>
      </c>
      <c r="C386" s="12">
        <v>3061.63</v>
      </c>
      <c r="D386" s="12">
        <v>3023.99</v>
      </c>
      <c r="E386" s="12">
        <v>3041.68</v>
      </c>
      <c r="F386" s="14">
        <v>3810000000</v>
      </c>
      <c r="G386" s="12">
        <v>3041.68</v>
      </c>
      <c r="I386" s="1"/>
    </row>
    <row r="387" spans="1:9" x14ac:dyDescent="0.2">
      <c r="A387" s="15">
        <v>40387</v>
      </c>
      <c r="B387" s="12">
        <v>3041.58</v>
      </c>
      <c r="C387" s="12">
        <v>3064.79</v>
      </c>
      <c r="D387" s="12">
        <v>3041.58</v>
      </c>
      <c r="E387" s="12">
        <v>3057.48</v>
      </c>
      <c r="F387" s="14">
        <v>3990000000</v>
      </c>
      <c r="G387" s="12">
        <v>3057.48</v>
      </c>
      <c r="I387" s="1"/>
    </row>
    <row r="388" spans="1:9" x14ac:dyDescent="0.2">
      <c r="A388" s="15">
        <v>40388</v>
      </c>
      <c r="B388" s="12">
        <v>3057.97</v>
      </c>
      <c r="C388" s="12">
        <v>3097.19</v>
      </c>
      <c r="D388" s="12">
        <v>3056.67</v>
      </c>
      <c r="E388" s="12">
        <v>3096.82</v>
      </c>
      <c r="F388" s="14">
        <v>4570000000</v>
      </c>
      <c r="G388" s="12">
        <v>3096.82</v>
      </c>
      <c r="I388" s="1"/>
    </row>
    <row r="389" spans="1:9" x14ac:dyDescent="0.2">
      <c r="A389" s="15">
        <v>40389</v>
      </c>
      <c r="B389" s="12">
        <v>3096.72</v>
      </c>
      <c r="C389" s="12">
        <v>3104.08</v>
      </c>
      <c r="D389" s="12">
        <v>3054.1</v>
      </c>
      <c r="E389" s="12">
        <v>3069.28</v>
      </c>
      <c r="F389" s="14">
        <v>3360000000</v>
      </c>
      <c r="G389" s="12">
        <v>3069.28</v>
      </c>
      <c r="I389" s="1"/>
    </row>
    <row r="390" spans="1:9" x14ac:dyDescent="0.2">
      <c r="A390" s="15">
        <v>40392</v>
      </c>
      <c r="B390" s="12">
        <v>3070.28</v>
      </c>
      <c r="C390" s="12">
        <v>3083.86</v>
      </c>
      <c r="D390" s="12">
        <v>3048.59</v>
      </c>
      <c r="E390" s="12">
        <v>3058.98</v>
      </c>
      <c r="F390" s="14">
        <v>2960000000</v>
      </c>
      <c r="G390" s="12">
        <v>3058.98</v>
      </c>
      <c r="I390" s="1"/>
    </row>
    <row r="391" spans="1:9" x14ac:dyDescent="0.2">
      <c r="A391" s="15">
        <v>40393</v>
      </c>
      <c r="B391" s="12">
        <v>3059.37</v>
      </c>
      <c r="C391" s="12">
        <v>3084.17</v>
      </c>
      <c r="D391" s="12">
        <v>2965.56</v>
      </c>
      <c r="E391" s="12">
        <v>2973.66</v>
      </c>
      <c r="F391" s="14">
        <v>4320000000</v>
      </c>
      <c r="G391" s="12">
        <v>2973.66</v>
      </c>
      <c r="I391" s="1"/>
    </row>
    <row r="392" spans="1:9" x14ac:dyDescent="0.2">
      <c r="A392" s="15">
        <v>40394</v>
      </c>
      <c r="B392" s="12">
        <v>2973.85</v>
      </c>
      <c r="C392" s="12">
        <v>3001.12</v>
      </c>
      <c r="D392" s="12">
        <v>2959.75</v>
      </c>
      <c r="E392" s="12">
        <v>2983.25</v>
      </c>
      <c r="F392" s="14">
        <v>3030000000</v>
      </c>
      <c r="G392" s="12">
        <v>2983.25</v>
      </c>
      <c r="I392" s="1"/>
    </row>
    <row r="393" spans="1:9" x14ac:dyDescent="0.2">
      <c r="A393" s="15">
        <v>40395</v>
      </c>
      <c r="B393" s="12">
        <v>2983.84</v>
      </c>
      <c r="C393" s="12">
        <v>3046.87</v>
      </c>
      <c r="D393" s="12">
        <v>2983.84</v>
      </c>
      <c r="E393" s="12">
        <v>3044.94</v>
      </c>
      <c r="F393" s="14">
        <v>3590000000</v>
      </c>
      <c r="G393" s="12">
        <v>3044.94</v>
      </c>
      <c r="I393" s="1"/>
    </row>
    <row r="394" spans="1:9" x14ac:dyDescent="0.2">
      <c r="A394" s="15">
        <v>40396</v>
      </c>
      <c r="B394" s="12">
        <v>3045.43</v>
      </c>
      <c r="C394" s="12">
        <v>3062.68</v>
      </c>
      <c r="D394" s="12">
        <v>3031.43</v>
      </c>
      <c r="E394" s="12">
        <v>3060.59</v>
      </c>
      <c r="F394" s="14">
        <v>2780000000</v>
      </c>
      <c r="G394" s="12">
        <v>3060.59</v>
      </c>
      <c r="I394" s="1"/>
    </row>
    <row r="395" spans="1:9" x14ac:dyDescent="0.2">
      <c r="A395" s="15">
        <v>40399</v>
      </c>
      <c r="B395" s="12">
        <v>3057.55</v>
      </c>
      <c r="C395" s="12">
        <v>3082.78</v>
      </c>
      <c r="D395" s="12">
        <v>3056.17</v>
      </c>
      <c r="E395" s="12">
        <v>3082.6</v>
      </c>
      <c r="F395" s="14">
        <v>2450000000</v>
      </c>
      <c r="G395" s="12">
        <v>3082.6</v>
      </c>
      <c r="I395" s="1"/>
    </row>
    <row r="396" spans="1:9" x14ac:dyDescent="0.2">
      <c r="A396" s="15">
        <v>40400</v>
      </c>
      <c r="B396" s="12">
        <v>3082.99</v>
      </c>
      <c r="C396" s="12">
        <v>3083.29</v>
      </c>
      <c r="D396" s="12">
        <v>3047.22</v>
      </c>
      <c r="E396" s="12">
        <v>3057.16</v>
      </c>
      <c r="F396" s="14">
        <v>2390000000</v>
      </c>
      <c r="G396" s="12">
        <v>3057.16</v>
      </c>
      <c r="I396" s="1"/>
    </row>
    <row r="397" spans="1:9" x14ac:dyDescent="0.2">
      <c r="A397" s="15">
        <v>40401</v>
      </c>
      <c r="B397" s="12">
        <v>3054.64</v>
      </c>
      <c r="C397" s="12">
        <v>3061.88</v>
      </c>
      <c r="D397" s="12">
        <v>3022.5</v>
      </c>
      <c r="E397" s="12">
        <v>3035.32</v>
      </c>
      <c r="F397" s="14">
        <v>2880000000</v>
      </c>
      <c r="G397" s="12">
        <v>3035.32</v>
      </c>
      <c r="I397" s="1"/>
    </row>
    <row r="398" spans="1:9" x14ac:dyDescent="0.2">
      <c r="A398" s="15">
        <v>40402</v>
      </c>
      <c r="B398" s="12">
        <v>3034.24</v>
      </c>
      <c r="C398" s="12">
        <v>3034.24</v>
      </c>
      <c r="D398" s="12">
        <v>2993.77</v>
      </c>
      <c r="E398" s="12">
        <v>3025.64</v>
      </c>
      <c r="F398" s="14">
        <v>2590000000</v>
      </c>
      <c r="G398" s="12">
        <v>3025.64</v>
      </c>
      <c r="I398" s="1"/>
    </row>
    <row r="399" spans="1:9" x14ac:dyDescent="0.2">
      <c r="A399" s="15">
        <v>40403</v>
      </c>
      <c r="B399" s="12">
        <v>3025.74</v>
      </c>
      <c r="C399" s="12">
        <v>3053.57</v>
      </c>
      <c r="D399" s="12">
        <v>3025.74</v>
      </c>
      <c r="E399" s="12">
        <v>3053.01</v>
      </c>
      <c r="F399" s="14">
        <v>2250000000</v>
      </c>
      <c r="G399" s="12">
        <v>3053.01</v>
      </c>
      <c r="I399" s="1"/>
    </row>
    <row r="400" spans="1:9" x14ac:dyDescent="0.2">
      <c r="A400" s="15">
        <v>40406</v>
      </c>
      <c r="B400" s="12">
        <v>3052.91</v>
      </c>
      <c r="C400" s="12">
        <v>3059.04</v>
      </c>
      <c r="D400" s="12">
        <v>3032.43</v>
      </c>
      <c r="E400" s="12">
        <v>3052.6</v>
      </c>
      <c r="F400" s="14">
        <v>2600000000</v>
      </c>
      <c r="G400" s="12">
        <v>3052.6</v>
      </c>
      <c r="I400" s="1"/>
    </row>
    <row r="401" spans="1:9" x14ac:dyDescent="0.2">
      <c r="A401" s="15">
        <v>40408</v>
      </c>
      <c r="B401" s="12">
        <v>3053.36</v>
      </c>
      <c r="C401" s="12">
        <v>3072.83</v>
      </c>
      <c r="D401" s="12">
        <v>3045.22</v>
      </c>
      <c r="E401" s="12">
        <v>3072.09</v>
      </c>
      <c r="F401" s="14">
        <v>3510000000</v>
      </c>
      <c r="G401" s="12">
        <v>3072.09</v>
      </c>
      <c r="I401" s="1"/>
    </row>
    <row r="402" spans="1:9" x14ac:dyDescent="0.2">
      <c r="A402" s="15">
        <v>40409</v>
      </c>
      <c r="B402" s="12">
        <v>3072.48</v>
      </c>
      <c r="C402" s="12">
        <v>3118.37</v>
      </c>
      <c r="D402" s="12">
        <v>3072.48</v>
      </c>
      <c r="E402" s="12">
        <v>3105.35</v>
      </c>
      <c r="F402" s="14">
        <v>5730000000</v>
      </c>
      <c r="G402" s="12">
        <v>3105.35</v>
      </c>
      <c r="I402" s="1"/>
    </row>
    <row r="403" spans="1:9" x14ac:dyDescent="0.2">
      <c r="A403" s="15">
        <v>40410</v>
      </c>
      <c r="B403" s="12">
        <v>3103.37</v>
      </c>
      <c r="C403" s="12">
        <v>3118.65</v>
      </c>
      <c r="D403" s="12">
        <v>3084.99</v>
      </c>
      <c r="E403" s="12">
        <v>3117.72</v>
      </c>
      <c r="F403" s="14">
        <v>4460000000</v>
      </c>
      <c r="G403" s="12">
        <v>3117.72</v>
      </c>
      <c r="I403" s="1"/>
    </row>
    <row r="404" spans="1:9" x14ac:dyDescent="0.2">
      <c r="A404" s="15">
        <v>40413</v>
      </c>
      <c r="B404" s="12">
        <v>3117.43</v>
      </c>
      <c r="C404" s="12">
        <v>3129.66</v>
      </c>
      <c r="D404" s="12">
        <v>3107.76</v>
      </c>
      <c r="E404" s="12">
        <v>3128.73</v>
      </c>
      <c r="F404" s="14">
        <v>5520000000</v>
      </c>
      <c r="G404" s="12">
        <v>3128.73</v>
      </c>
      <c r="I404" s="1"/>
    </row>
    <row r="405" spans="1:9" x14ac:dyDescent="0.2">
      <c r="A405" s="15">
        <v>40414</v>
      </c>
      <c r="B405" s="12">
        <v>3128.44</v>
      </c>
      <c r="C405" s="12">
        <v>3145.11</v>
      </c>
      <c r="D405" s="12">
        <v>3099.92</v>
      </c>
      <c r="E405" s="12">
        <v>3114.94</v>
      </c>
      <c r="F405" s="14">
        <v>4900000000</v>
      </c>
      <c r="G405" s="12">
        <v>3114.94</v>
      </c>
      <c r="I405" s="1"/>
    </row>
    <row r="406" spans="1:9" x14ac:dyDescent="0.2">
      <c r="A406" s="15">
        <v>40415</v>
      </c>
      <c r="B406" s="12">
        <v>3114.74</v>
      </c>
      <c r="C406" s="12">
        <v>3140.16</v>
      </c>
      <c r="D406" s="12">
        <v>3102.51</v>
      </c>
      <c r="E406" s="12">
        <v>3138.91</v>
      </c>
      <c r="F406" s="14">
        <v>6590000000</v>
      </c>
      <c r="G406" s="12">
        <v>3138.91</v>
      </c>
      <c r="I406" s="1"/>
    </row>
    <row r="407" spans="1:9" x14ac:dyDescent="0.2">
      <c r="A407" s="15">
        <v>40416</v>
      </c>
      <c r="B407" s="12">
        <v>3138.52</v>
      </c>
      <c r="C407" s="12">
        <v>3150.16</v>
      </c>
      <c r="D407" s="12">
        <v>3128.87</v>
      </c>
      <c r="E407" s="12">
        <v>3145.14</v>
      </c>
      <c r="F407" s="14">
        <v>6940000000</v>
      </c>
      <c r="G407" s="12">
        <v>3145.14</v>
      </c>
      <c r="I407" s="1"/>
    </row>
    <row r="408" spans="1:9" x14ac:dyDescent="0.2">
      <c r="A408" s="15">
        <v>40417</v>
      </c>
      <c r="B408" s="12">
        <v>3145.04</v>
      </c>
      <c r="C408" s="12">
        <v>3145.04</v>
      </c>
      <c r="D408" s="12">
        <v>3089.69</v>
      </c>
      <c r="E408" s="12">
        <v>3104.73</v>
      </c>
      <c r="F408" s="14">
        <v>4820000000</v>
      </c>
      <c r="G408" s="12">
        <v>3104.73</v>
      </c>
      <c r="I408" s="1"/>
    </row>
    <row r="409" spans="1:9" x14ac:dyDescent="0.2">
      <c r="A409" s="15">
        <v>40420</v>
      </c>
      <c r="B409" s="12">
        <v>3105.22</v>
      </c>
      <c r="C409" s="12">
        <v>3138.49</v>
      </c>
      <c r="D409" s="12">
        <v>3089.64</v>
      </c>
      <c r="E409" s="12">
        <v>3099.56</v>
      </c>
      <c r="F409" s="14">
        <v>3820000000</v>
      </c>
      <c r="G409" s="12">
        <v>3099.56</v>
      </c>
      <c r="I409" s="1"/>
    </row>
    <row r="410" spans="1:9" x14ac:dyDescent="0.2">
      <c r="A410" s="15">
        <v>40421</v>
      </c>
      <c r="B410" s="12">
        <v>3098.77</v>
      </c>
      <c r="C410" s="12">
        <v>3099.75</v>
      </c>
      <c r="D410" s="12">
        <v>3058.05</v>
      </c>
      <c r="E410" s="12">
        <v>3081.88</v>
      </c>
      <c r="F410" s="14">
        <v>3600000000</v>
      </c>
      <c r="G410" s="12">
        <v>3081.88</v>
      </c>
      <c r="I410" s="1"/>
    </row>
    <row r="411" spans="1:9" x14ac:dyDescent="0.2">
      <c r="A411" s="15">
        <v>40422</v>
      </c>
      <c r="B411" s="12">
        <v>3081.49</v>
      </c>
      <c r="C411" s="12">
        <v>3135.54</v>
      </c>
      <c r="D411" s="12">
        <v>3081.49</v>
      </c>
      <c r="E411" s="12">
        <v>3135.32</v>
      </c>
      <c r="F411" s="14">
        <v>3830000000</v>
      </c>
      <c r="G411" s="12">
        <v>3135.32</v>
      </c>
      <c r="I411" s="1"/>
    </row>
    <row r="412" spans="1:9" x14ac:dyDescent="0.2">
      <c r="A412" s="15">
        <v>40423</v>
      </c>
      <c r="B412" s="12">
        <v>3135.71</v>
      </c>
      <c r="C412" s="12">
        <v>3159.72</v>
      </c>
      <c r="D412" s="12">
        <v>3105.81</v>
      </c>
      <c r="E412" s="12">
        <v>3122.15</v>
      </c>
      <c r="F412" s="14">
        <v>4010000000</v>
      </c>
      <c r="G412" s="12">
        <v>3122.15</v>
      </c>
      <c r="I412" s="1"/>
    </row>
    <row r="413" spans="1:9" x14ac:dyDescent="0.2">
      <c r="A413" s="15">
        <v>40424</v>
      </c>
      <c r="B413" s="12">
        <v>3122.25</v>
      </c>
      <c r="C413" s="12">
        <v>3164.36</v>
      </c>
      <c r="D413" s="12">
        <v>3122.25</v>
      </c>
      <c r="E413" s="12">
        <v>3164.28</v>
      </c>
      <c r="F413" s="14">
        <v>46251000</v>
      </c>
      <c r="G413" s="12">
        <v>3164.28</v>
      </c>
      <c r="I413" s="1"/>
    </row>
    <row r="414" spans="1:9" x14ac:dyDescent="0.2">
      <c r="A414" s="15">
        <v>40427</v>
      </c>
      <c r="B414" s="12">
        <v>3164.47</v>
      </c>
      <c r="C414" s="12">
        <v>3217.37</v>
      </c>
      <c r="D414" s="12">
        <v>3164.47</v>
      </c>
      <c r="E414" s="12">
        <v>3217.15</v>
      </c>
      <c r="F414" s="14">
        <v>2840000000</v>
      </c>
      <c r="G414" s="12">
        <v>3217.15</v>
      </c>
      <c r="I414" s="1"/>
    </row>
    <row r="415" spans="1:9" x14ac:dyDescent="0.2">
      <c r="A415" s="15">
        <v>40428</v>
      </c>
      <c r="B415" s="12">
        <v>3217.54</v>
      </c>
      <c r="C415" s="12">
        <v>3239.45</v>
      </c>
      <c r="D415" s="12">
        <v>3214.2</v>
      </c>
      <c r="E415" s="12">
        <v>3230.89</v>
      </c>
      <c r="F415" s="14">
        <v>3680000000</v>
      </c>
      <c r="G415" s="12">
        <v>3230.89</v>
      </c>
      <c r="I415" s="1"/>
    </row>
    <row r="416" spans="1:9" x14ac:dyDescent="0.2">
      <c r="A416" s="15">
        <v>40436</v>
      </c>
      <c r="B416" s="12">
        <v>3232.08</v>
      </c>
      <c r="C416" s="12">
        <v>3360.05</v>
      </c>
      <c r="D416" s="12">
        <v>3232.08</v>
      </c>
      <c r="E416" s="12">
        <v>3357.03</v>
      </c>
      <c r="F416" s="14">
        <v>4680000000</v>
      </c>
      <c r="G416" s="12">
        <v>3357.03</v>
      </c>
      <c r="I416" s="1"/>
    </row>
    <row r="417" spans="1:9" x14ac:dyDescent="0.2">
      <c r="A417" s="15">
        <v>40437</v>
      </c>
      <c r="B417" s="12">
        <v>3357.13</v>
      </c>
      <c r="C417" s="12">
        <v>3358.12</v>
      </c>
      <c r="D417" s="12">
        <v>3317.79</v>
      </c>
      <c r="E417" s="12">
        <v>3341.63</v>
      </c>
      <c r="F417" s="14">
        <v>5090000000</v>
      </c>
      <c r="G417" s="12">
        <v>3341.63</v>
      </c>
      <c r="I417" s="1"/>
    </row>
    <row r="418" spans="1:9" x14ac:dyDescent="0.2">
      <c r="A418" s="15">
        <v>40438</v>
      </c>
      <c r="B418" s="12">
        <v>3341.44</v>
      </c>
      <c r="C418" s="12">
        <v>3390.56</v>
      </c>
      <c r="D418" s="12">
        <v>3341.44</v>
      </c>
      <c r="E418" s="12">
        <v>3384.65</v>
      </c>
      <c r="F418" s="14">
        <v>0</v>
      </c>
      <c r="G418" s="12">
        <v>3384.65</v>
      </c>
      <c r="I418" s="1"/>
    </row>
    <row r="419" spans="1:9" x14ac:dyDescent="0.2">
      <c r="A419" s="15">
        <v>40441</v>
      </c>
      <c r="B419" s="12">
        <v>3384.56</v>
      </c>
      <c r="C419" s="12">
        <v>3392.06</v>
      </c>
      <c r="D419" s="12">
        <v>3344.9</v>
      </c>
      <c r="E419" s="12">
        <v>3370.98</v>
      </c>
      <c r="F419" s="14">
        <v>1030000000</v>
      </c>
      <c r="G419" s="12">
        <v>3370.98</v>
      </c>
      <c r="I419" s="1"/>
    </row>
    <row r="420" spans="1:9" x14ac:dyDescent="0.2">
      <c r="A420" s="15">
        <v>40442</v>
      </c>
      <c r="B420" s="12">
        <v>3371.47</v>
      </c>
      <c r="C420" s="12">
        <v>3405.85</v>
      </c>
      <c r="D420" s="12">
        <v>3342.2</v>
      </c>
      <c r="E420" s="12">
        <v>3365.04</v>
      </c>
      <c r="F420" s="14">
        <v>1010000000</v>
      </c>
      <c r="G420" s="12">
        <v>3365.04</v>
      </c>
      <c r="I420" s="1"/>
    </row>
    <row r="421" spans="1:9" x14ac:dyDescent="0.2">
      <c r="A421" s="15">
        <v>40443</v>
      </c>
      <c r="B421" s="12">
        <v>3365.13</v>
      </c>
      <c r="C421" s="12">
        <v>3380.2</v>
      </c>
      <c r="D421" s="12">
        <v>3332.27</v>
      </c>
      <c r="E421" s="12">
        <v>3343.34</v>
      </c>
      <c r="F421" s="14">
        <v>1120000000</v>
      </c>
      <c r="G421" s="12">
        <v>3343.34</v>
      </c>
      <c r="I421" s="1"/>
    </row>
    <row r="422" spans="1:9" x14ac:dyDescent="0.2">
      <c r="A422" s="15">
        <v>40444</v>
      </c>
      <c r="B422" s="12">
        <v>3343.83</v>
      </c>
      <c r="C422" s="12">
        <v>3351.39</v>
      </c>
      <c r="D422" s="12">
        <v>3313.31</v>
      </c>
      <c r="E422" s="12">
        <v>3337.2</v>
      </c>
      <c r="F422" s="14">
        <v>7510000000</v>
      </c>
      <c r="G422" s="12">
        <v>3337.2</v>
      </c>
      <c r="I422" s="1"/>
    </row>
    <row r="423" spans="1:9" x14ac:dyDescent="0.2">
      <c r="A423" s="15">
        <v>40445</v>
      </c>
      <c r="B423" s="12">
        <v>3338.71</v>
      </c>
      <c r="C423" s="12">
        <v>3400.56</v>
      </c>
      <c r="D423" s="12">
        <v>3331.86</v>
      </c>
      <c r="E423" s="12">
        <v>3397.63</v>
      </c>
      <c r="F423" s="14">
        <v>4980000000</v>
      </c>
      <c r="G423" s="12">
        <v>3397.63</v>
      </c>
      <c r="I423" s="1"/>
    </row>
    <row r="424" spans="1:9" x14ac:dyDescent="0.2">
      <c r="A424" s="15">
        <v>40448</v>
      </c>
      <c r="B424" s="12">
        <v>3397.82</v>
      </c>
      <c r="C424" s="12">
        <v>3472.03</v>
      </c>
      <c r="D424" s="12">
        <v>3397.82</v>
      </c>
      <c r="E424" s="12">
        <v>3468.04</v>
      </c>
      <c r="F424" s="14">
        <v>6050000000</v>
      </c>
      <c r="G424" s="12">
        <v>3468.04</v>
      </c>
      <c r="I424" s="1"/>
    </row>
    <row r="425" spans="1:9" x14ac:dyDescent="0.2">
      <c r="A425" s="15">
        <v>40449</v>
      </c>
      <c r="B425" s="12">
        <v>3468.23</v>
      </c>
      <c r="C425" s="12">
        <v>3524.32</v>
      </c>
      <c r="D425" s="12">
        <v>3455.5</v>
      </c>
      <c r="E425" s="12">
        <v>3472.71</v>
      </c>
      <c r="F425" s="14">
        <v>6180000000</v>
      </c>
      <c r="G425" s="12">
        <v>3472.71</v>
      </c>
      <c r="I425" s="1"/>
    </row>
    <row r="426" spans="1:9" x14ac:dyDescent="0.2">
      <c r="A426" s="15">
        <v>40450</v>
      </c>
      <c r="B426" s="12">
        <v>3473.29</v>
      </c>
      <c r="C426" s="12">
        <v>3513.36</v>
      </c>
      <c r="D426" s="12">
        <v>3473.29</v>
      </c>
      <c r="E426" s="12">
        <v>3495.46</v>
      </c>
      <c r="F426" s="14">
        <v>6120000000</v>
      </c>
      <c r="G426" s="12">
        <v>3495.46</v>
      </c>
      <c r="I426" s="1"/>
    </row>
    <row r="427" spans="1:9" x14ac:dyDescent="0.2">
      <c r="A427" s="15">
        <v>40451</v>
      </c>
      <c r="B427" s="12">
        <v>3495.76</v>
      </c>
      <c r="C427" s="12">
        <v>3514.77</v>
      </c>
      <c r="D427" s="12">
        <v>3487.71</v>
      </c>
      <c r="E427" s="12">
        <v>3501.3</v>
      </c>
      <c r="F427" s="14">
        <v>5580000000</v>
      </c>
      <c r="G427" s="12">
        <v>3501.3</v>
      </c>
      <c r="I427" s="1"/>
    </row>
    <row r="428" spans="1:9" x14ac:dyDescent="0.2">
      <c r="A428" s="15">
        <v>40452</v>
      </c>
      <c r="B428" s="12">
        <v>3501.2</v>
      </c>
      <c r="C428" s="12">
        <v>3550.03</v>
      </c>
      <c r="D428" s="12">
        <v>3501.2</v>
      </c>
      <c r="E428" s="12">
        <v>3547.11</v>
      </c>
      <c r="F428" s="14">
        <v>0</v>
      </c>
      <c r="G428" s="12">
        <v>3547.11</v>
      </c>
      <c r="I428" s="1"/>
    </row>
    <row r="429" spans="1:9" x14ac:dyDescent="0.2">
      <c r="A429" s="15">
        <v>40455</v>
      </c>
      <c r="B429" s="12">
        <v>3547.31</v>
      </c>
      <c r="C429" s="12">
        <v>3594.37</v>
      </c>
      <c r="D429" s="12">
        <v>3547.31</v>
      </c>
      <c r="E429" s="12">
        <v>3569.5</v>
      </c>
      <c r="F429" s="14">
        <v>5640000000</v>
      </c>
      <c r="G429" s="12">
        <v>3569.5</v>
      </c>
      <c r="I429" s="1"/>
    </row>
    <row r="430" spans="1:9" x14ac:dyDescent="0.2">
      <c r="A430" s="15">
        <v>40456</v>
      </c>
      <c r="B430" s="12">
        <v>3569.59</v>
      </c>
      <c r="C430" s="12">
        <v>3592.09</v>
      </c>
      <c r="D430" s="12">
        <v>3553.09</v>
      </c>
      <c r="E430" s="12">
        <v>3591.7</v>
      </c>
      <c r="F430" s="14">
        <v>6840000000</v>
      </c>
      <c r="G430" s="12">
        <v>3591.7</v>
      </c>
      <c r="I430" s="1"/>
    </row>
    <row r="431" spans="1:9" x14ac:dyDescent="0.2">
      <c r="A431" s="15">
        <v>40457</v>
      </c>
      <c r="B431" s="12">
        <v>3592.08</v>
      </c>
      <c r="C431" s="12">
        <v>3630.39</v>
      </c>
      <c r="D431" s="12">
        <v>3582.25</v>
      </c>
      <c r="E431" s="12">
        <v>3603.4</v>
      </c>
      <c r="F431" s="14">
        <v>8120000000</v>
      </c>
      <c r="G431" s="12">
        <v>3603.4</v>
      </c>
      <c r="I431" s="1"/>
    </row>
    <row r="432" spans="1:9" x14ac:dyDescent="0.2">
      <c r="A432" s="15">
        <v>40458</v>
      </c>
      <c r="B432" s="12">
        <v>3603.5</v>
      </c>
      <c r="C432" s="12">
        <v>3605.53</v>
      </c>
      <c r="D432" s="12">
        <v>3540.61</v>
      </c>
      <c r="E432" s="12">
        <v>3586.19</v>
      </c>
      <c r="F432" s="14">
        <v>6480000000</v>
      </c>
      <c r="G432" s="12">
        <v>3586.19</v>
      </c>
      <c r="I432" s="1"/>
    </row>
    <row r="433" spans="1:9" x14ac:dyDescent="0.2">
      <c r="A433" s="15">
        <v>40459</v>
      </c>
      <c r="B433" s="12">
        <v>3585.9</v>
      </c>
      <c r="C433" s="12">
        <v>3585.9</v>
      </c>
      <c r="D433" s="12">
        <v>3532.01</v>
      </c>
      <c r="E433" s="12">
        <v>3546.95</v>
      </c>
      <c r="F433" s="14">
        <v>0</v>
      </c>
      <c r="G433" s="12">
        <v>3546.95</v>
      </c>
      <c r="I433" s="1"/>
    </row>
    <row r="434" spans="1:9" x14ac:dyDescent="0.2">
      <c r="A434" s="15">
        <v>40462</v>
      </c>
      <c r="B434" s="12">
        <v>3547.72</v>
      </c>
      <c r="C434" s="12">
        <v>3575.24</v>
      </c>
      <c r="D434" s="12">
        <v>3536.51</v>
      </c>
      <c r="E434" s="12">
        <v>3548.75</v>
      </c>
      <c r="F434" s="14">
        <v>5450000000</v>
      </c>
      <c r="G434" s="12">
        <v>3548.75</v>
      </c>
      <c r="I434" s="1"/>
    </row>
    <row r="435" spans="1:9" x14ac:dyDescent="0.2">
      <c r="A435" s="15">
        <v>40463</v>
      </c>
      <c r="B435" s="12">
        <v>3548.94</v>
      </c>
      <c r="C435" s="12">
        <v>3565.41</v>
      </c>
      <c r="D435" s="12">
        <v>3535.78</v>
      </c>
      <c r="E435" s="12">
        <v>3547.25</v>
      </c>
      <c r="F435" s="14">
        <v>6450000000</v>
      </c>
      <c r="G435" s="12">
        <v>3547.25</v>
      </c>
      <c r="I435" s="1"/>
    </row>
    <row r="436" spans="1:9" x14ac:dyDescent="0.2">
      <c r="A436" s="15">
        <v>40464</v>
      </c>
      <c r="B436" s="12">
        <v>3549.47</v>
      </c>
      <c r="C436" s="12">
        <v>3611.98</v>
      </c>
      <c r="D436" s="12">
        <v>3547.98</v>
      </c>
      <c r="E436" s="12">
        <v>3611.98</v>
      </c>
      <c r="F436" s="14">
        <v>8520000000</v>
      </c>
      <c r="G436" s="12">
        <v>3611.98</v>
      </c>
      <c r="I436" s="1"/>
    </row>
    <row r="437" spans="1:9" x14ac:dyDescent="0.2">
      <c r="A437" s="15">
        <v>40465</v>
      </c>
      <c r="B437" s="12">
        <v>3612.17</v>
      </c>
      <c r="C437" s="12">
        <v>3645.61</v>
      </c>
      <c r="D437" s="12">
        <v>3603</v>
      </c>
      <c r="E437" s="12">
        <v>3618.48</v>
      </c>
      <c r="F437" s="14">
        <v>6640000000</v>
      </c>
      <c r="G437" s="12">
        <v>3618.48</v>
      </c>
      <c r="I437" s="1"/>
    </row>
    <row r="438" spans="1:9" x14ac:dyDescent="0.2">
      <c r="A438" s="15">
        <v>40466</v>
      </c>
      <c r="B438" s="12">
        <v>3619.47</v>
      </c>
      <c r="C438" s="12">
        <v>3619.47</v>
      </c>
      <c r="D438" s="12">
        <v>3584.79</v>
      </c>
      <c r="E438" s="12">
        <v>3597.03</v>
      </c>
      <c r="F438" s="14">
        <v>5010000000</v>
      </c>
      <c r="G438" s="12">
        <v>3597.03</v>
      </c>
      <c r="I438" s="1"/>
    </row>
    <row r="439" spans="1:9" x14ac:dyDescent="0.2">
      <c r="A439" s="15">
        <v>40469</v>
      </c>
      <c r="B439" s="12">
        <v>3596.84</v>
      </c>
      <c r="C439" s="12">
        <v>3596.84</v>
      </c>
      <c r="D439" s="12">
        <v>3557.27</v>
      </c>
      <c r="E439" s="12">
        <v>3566.92</v>
      </c>
      <c r="F439" s="14">
        <v>4980000000</v>
      </c>
      <c r="G439" s="12">
        <v>3566.92</v>
      </c>
      <c r="I439" s="1"/>
    </row>
    <row r="440" spans="1:9" x14ac:dyDescent="0.2">
      <c r="A440" s="15">
        <v>40470</v>
      </c>
      <c r="B440" s="12">
        <v>3567.41</v>
      </c>
      <c r="C440" s="12">
        <v>3599.82</v>
      </c>
      <c r="D440" s="12">
        <v>3567.41</v>
      </c>
      <c r="E440" s="12">
        <v>3592.79</v>
      </c>
      <c r="F440" s="14">
        <v>6400000000</v>
      </c>
      <c r="G440" s="12">
        <v>3592.79</v>
      </c>
      <c r="I440" s="1"/>
    </row>
    <row r="441" spans="1:9" x14ac:dyDescent="0.2">
      <c r="A441" s="15">
        <v>40471</v>
      </c>
      <c r="B441" s="12">
        <v>3592.5</v>
      </c>
      <c r="C441" s="12">
        <v>3592.5</v>
      </c>
      <c r="D441" s="12">
        <v>3537.09</v>
      </c>
      <c r="E441" s="12">
        <v>3578.95</v>
      </c>
      <c r="F441" s="14">
        <v>8220000000</v>
      </c>
      <c r="G441" s="12">
        <v>3578.95</v>
      </c>
      <c r="I441" s="1"/>
    </row>
    <row r="442" spans="1:9" x14ac:dyDescent="0.2">
      <c r="A442" s="15">
        <v>40472</v>
      </c>
      <c r="B442" s="12">
        <v>3579.15</v>
      </c>
      <c r="C442" s="12">
        <v>3610.56</v>
      </c>
      <c r="D442" s="12">
        <v>3579.15</v>
      </c>
      <c r="E442" s="12">
        <v>3588.01</v>
      </c>
      <c r="F442" s="14">
        <v>6800000000</v>
      </c>
      <c r="G442" s="12">
        <v>3588.01</v>
      </c>
      <c r="I442" s="1"/>
    </row>
    <row r="443" spans="1:9" x14ac:dyDescent="0.2">
      <c r="A443" s="15">
        <v>40473</v>
      </c>
      <c r="B443" s="12">
        <v>3588.75</v>
      </c>
      <c r="C443" s="12">
        <v>3605.21</v>
      </c>
      <c r="D443" s="12">
        <v>3582.81</v>
      </c>
      <c r="E443" s="12">
        <v>3597.75</v>
      </c>
      <c r="F443" s="14">
        <v>0</v>
      </c>
      <c r="G443" s="12">
        <v>3597.75</v>
      </c>
      <c r="I443" s="1"/>
    </row>
    <row r="444" spans="1:9" x14ac:dyDescent="0.2">
      <c r="A444" s="15">
        <v>40476</v>
      </c>
      <c r="B444" s="12">
        <v>3598.21</v>
      </c>
      <c r="C444" s="12">
        <v>3644.72</v>
      </c>
      <c r="D444" s="12">
        <v>3598.21</v>
      </c>
      <c r="E444" s="12">
        <v>3643.49</v>
      </c>
      <c r="F444" s="14">
        <v>5130000000</v>
      </c>
      <c r="G444" s="12">
        <v>3643.49</v>
      </c>
      <c r="I444" s="1"/>
    </row>
    <row r="445" spans="1:9" x14ac:dyDescent="0.2">
      <c r="A445" s="15">
        <v>40477</v>
      </c>
      <c r="B445" s="12">
        <v>3643.11</v>
      </c>
      <c r="C445" s="12">
        <v>3661.2</v>
      </c>
      <c r="D445" s="12">
        <v>3638.06</v>
      </c>
      <c r="E445" s="12">
        <v>3654.1</v>
      </c>
      <c r="F445" s="14">
        <v>5370000000</v>
      </c>
      <c r="G445" s="12">
        <v>3654.1</v>
      </c>
      <c r="I445" s="1"/>
    </row>
    <row r="446" spans="1:9" x14ac:dyDescent="0.2">
      <c r="A446" s="15">
        <v>40478</v>
      </c>
      <c r="B446" s="12">
        <v>3652.19</v>
      </c>
      <c r="C446" s="12">
        <v>3667.01</v>
      </c>
      <c r="D446" s="12">
        <v>3602.12</v>
      </c>
      <c r="E446" s="12">
        <v>3624.47</v>
      </c>
      <c r="F446" s="14">
        <v>5120000000</v>
      </c>
      <c r="G446" s="12">
        <v>3624.47</v>
      </c>
      <c r="I446" s="1"/>
    </row>
    <row r="447" spans="1:9" x14ac:dyDescent="0.2">
      <c r="A447" s="15">
        <v>40479</v>
      </c>
      <c r="B447" s="12">
        <v>3623.89</v>
      </c>
      <c r="C447" s="12">
        <v>3643.52</v>
      </c>
      <c r="D447" s="12">
        <v>3614.63</v>
      </c>
      <c r="E447" s="12">
        <v>3638.83</v>
      </c>
      <c r="F447" s="14">
        <v>4320000000</v>
      </c>
      <c r="G447" s="12">
        <v>3638.83</v>
      </c>
      <c r="I447" s="1"/>
    </row>
    <row r="448" spans="1:9" x14ac:dyDescent="0.2">
      <c r="A448" s="15">
        <v>40480</v>
      </c>
      <c r="B448" s="12">
        <v>3639.21</v>
      </c>
      <c r="C448" s="12">
        <v>3647.56</v>
      </c>
      <c r="D448" s="12">
        <v>3615.22</v>
      </c>
      <c r="E448" s="12">
        <v>3635.32</v>
      </c>
      <c r="F448" s="14">
        <v>0</v>
      </c>
      <c r="G448" s="12">
        <v>3635.32</v>
      </c>
      <c r="I448" s="1"/>
    </row>
    <row r="449" spans="1:9" x14ac:dyDescent="0.2">
      <c r="A449" s="15">
        <v>40483</v>
      </c>
      <c r="B449" s="12">
        <v>3635.52</v>
      </c>
      <c r="C449" s="12">
        <v>3663.79</v>
      </c>
      <c r="D449" s="12">
        <v>3621.56</v>
      </c>
      <c r="E449" s="12">
        <v>3645.15</v>
      </c>
      <c r="F449" s="14">
        <v>3820000000</v>
      </c>
      <c r="G449" s="12">
        <v>3645.15</v>
      </c>
      <c r="I449" s="1"/>
    </row>
    <row r="450" spans="1:9" x14ac:dyDescent="0.2">
      <c r="A450" s="15">
        <v>40484</v>
      </c>
      <c r="B450" s="12">
        <v>3644.18</v>
      </c>
      <c r="C450" s="12">
        <v>3648.26</v>
      </c>
      <c r="D450" s="12">
        <v>3616.37</v>
      </c>
      <c r="E450" s="12">
        <v>3625.49</v>
      </c>
      <c r="F450" s="14">
        <v>4940000000</v>
      </c>
      <c r="G450" s="12">
        <v>3625.49</v>
      </c>
      <c r="I450" s="1"/>
    </row>
    <row r="451" spans="1:9" x14ac:dyDescent="0.2">
      <c r="A451" s="15">
        <v>40485</v>
      </c>
      <c r="B451" s="12">
        <v>3625.68</v>
      </c>
      <c r="C451" s="12">
        <v>3641.73</v>
      </c>
      <c r="D451" s="12">
        <v>3590.37</v>
      </c>
      <c r="E451" s="12">
        <v>3605.67</v>
      </c>
      <c r="F451" s="14">
        <v>4730000000</v>
      </c>
      <c r="G451" s="12">
        <v>3605.67</v>
      </c>
      <c r="I451" s="1"/>
    </row>
    <row r="452" spans="1:9" x14ac:dyDescent="0.2">
      <c r="A452" s="15">
        <v>40486</v>
      </c>
      <c r="B452" s="12">
        <v>3605.86</v>
      </c>
      <c r="C452" s="12">
        <v>3633.69</v>
      </c>
      <c r="D452" s="12">
        <v>3604.72</v>
      </c>
      <c r="E452" s="12">
        <v>3629.05</v>
      </c>
      <c r="F452" s="14">
        <v>4170000000</v>
      </c>
      <c r="G452" s="12">
        <v>3629.05</v>
      </c>
      <c r="I452" s="1"/>
    </row>
    <row r="453" spans="1:9" x14ac:dyDescent="0.2">
      <c r="A453" s="15">
        <v>40487</v>
      </c>
      <c r="B453" s="12">
        <v>3629.72</v>
      </c>
      <c r="C453" s="12">
        <v>3665.85</v>
      </c>
      <c r="D453" s="12">
        <v>3629.72</v>
      </c>
      <c r="E453" s="12">
        <v>3655.3</v>
      </c>
      <c r="F453" s="14">
        <v>0</v>
      </c>
      <c r="G453" s="12">
        <v>3655.3</v>
      </c>
      <c r="I453" s="1"/>
    </row>
    <row r="454" spans="1:9" x14ac:dyDescent="0.2">
      <c r="A454" s="15">
        <v>40490</v>
      </c>
      <c r="B454" s="12">
        <v>3655.4</v>
      </c>
      <c r="C454" s="12">
        <v>3700.54</v>
      </c>
      <c r="D454" s="12">
        <v>3654.48</v>
      </c>
      <c r="E454" s="12">
        <v>3699.26</v>
      </c>
      <c r="F454" s="14">
        <v>4130000000</v>
      </c>
      <c r="G454" s="12">
        <v>3699.26</v>
      </c>
      <c r="I454" s="1"/>
    </row>
    <row r="455" spans="1:9" x14ac:dyDescent="0.2">
      <c r="A455" s="15">
        <v>40491</v>
      </c>
      <c r="B455" s="12">
        <v>3699.15</v>
      </c>
      <c r="C455" s="12">
        <v>3742.77</v>
      </c>
      <c r="D455" s="12">
        <v>3689.75</v>
      </c>
      <c r="E455" s="12">
        <v>3737.48</v>
      </c>
      <c r="F455" s="14">
        <v>5960000000</v>
      </c>
      <c r="G455" s="12">
        <v>3737.48</v>
      </c>
      <c r="I455" s="1"/>
    </row>
    <row r="456" spans="1:9" x14ac:dyDescent="0.2">
      <c r="A456" s="15">
        <v>40492</v>
      </c>
      <c r="B456" s="12">
        <v>3738.06</v>
      </c>
      <c r="C456" s="12">
        <v>3759.48</v>
      </c>
      <c r="D456" s="12">
        <v>3731.19</v>
      </c>
      <c r="E456" s="12">
        <v>3756.97</v>
      </c>
      <c r="F456" s="14">
        <v>7130000000</v>
      </c>
      <c r="G456" s="12">
        <v>3756.97</v>
      </c>
      <c r="I456" s="1"/>
    </row>
    <row r="457" spans="1:9" x14ac:dyDescent="0.2">
      <c r="A457" s="15">
        <v>40493</v>
      </c>
      <c r="B457" s="12">
        <v>3757.35</v>
      </c>
      <c r="C457" s="12">
        <v>3777.92</v>
      </c>
      <c r="D457" s="12">
        <v>3721.89</v>
      </c>
      <c r="E457" s="12">
        <v>3744.62</v>
      </c>
      <c r="F457" s="14">
        <v>7830000000</v>
      </c>
      <c r="G457" s="12">
        <v>3744.62</v>
      </c>
      <c r="I457" s="1"/>
    </row>
    <row r="458" spans="1:9" x14ac:dyDescent="0.2">
      <c r="A458" s="15">
        <v>40494</v>
      </c>
      <c r="B458" s="12">
        <v>3744.52</v>
      </c>
      <c r="C458" s="12">
        <v>3744.53</v>
      </c>
      <c r="D458" s="12">
        <v>3633.42</v>
      </c>
      <c r="E458" s="12">
        <v>3665.85</v>
      </c>
      <c r="F458" s="14">
        <v>5870000000</v>
      </c>
      <c r="G458" s="12">
        <v>3665.85</v>
      </c>
      <c r="I458" s="1"/>
    </row>
    <row r="459" spans="1:9" x14ac:dyDescent="0.2">
      <c r="A459" s="15">
        <v>40497</v>
      </c>
      <c r="B459" s="12">
        <v>3665.09</v>
      </c>
      <c r="C459" s="12">
        <v>3674.57</v>
      </c>
      <c r="D459" s="12">
        <v>3633.15</v>
      </c>
      <c r="E459" s="12">
        <v>3656.46</v>
      </c>
      <c r="F459" s="14">
        <v>5710000000</v>
      </c>
      <c r="G459" s="12">
        <v>3656.46</v>
      </c>
      <c r="I459" s="1"/>
    </row>
    <row r="460" spans="1:9" x14ac:dyDescent="0.2">
      <c r="A460" s="15">
        <v>40498</v>
      </c>
      <c r="B460" s="12">
        <v>3656.94</v>
      </c>
      <c r="C460" s="12">
        <v>3682.8</v>
      </c>
      <c r="D460" s="12">
        <v>3637.9</v>
      </c>
      <c r="E460" s="12">
        <v>3674.03</v>
      </c>
      <c r="F460" s="14">
        <v>6790000000</v>
      </c>
      <c r="G460" s="12">
        <v>3674.03</v>
      </c>
      <c r="I460" s="1"/>
    </row>
    <row r="461" spans="1:9" x14ac:dyDescent="0.2">
      <c r="A461" s="15">
        <v>40500</v>
      </c>
      <c r="B461" s="12">
        <v>3673.55</v>
      </c>
      <c r="C461" s="12">
        <v>3682.37</v>
      </c>
      <c r="D461" s="12">
        <v>3641.17</v>
      </c>
      <c r="E461" s="12">
        <v>3677.9</v>
      </c>
      <c r="F461" s="14">
        <v>1380000000</v>
      </c>
      <c r="G461" s="12">
        <v>3677.9</v>
      </c>
      <c r="I461" s="1"/>
    </row>
    <row r="462" spans="1:9" x14ac:dyDescent="0.2">
      <c r="A462" s="15">
        <v>40501</v>
      </c>
      <c r="B462" s="12">
        <v>3678.47</v>
      </c>
      <c r="C462" s="12">
        <v>3725.05</v>
      </c>
      <c r="D462" s="12">
        <v>3678.47</v>
      </c>
      <c r="E462" s="12">
        <v>3725.05</v>
      </c>
      <c r="F462" s="14">
        <v>0</v>
      </c>
      <c r="G462" s="12">
        <v>3725.05</v>
      </c>
      <c r="I462" s="1"/>
    </row>
    <row r="463" spans="1:9" x14ac:dyDescent="0.2">
      <c r="A463" s="15">
        <v>40504</v>
      </c>
      <c r="B463" s="12">
        <v>3725.33</v>
      </c>
      <c r="C463" s="12">
        <v>3742.94</v>
      </c>
      <c r="D463" s="12">
        <v>3707.9</v>
      </c>
      <c r="E463" s="12">
        <v>3741.23</v>
      </c>
      <c r="F463" s="14">
        <v>5460000000</v>
      </c>
      <c r="G463" s="12">
        <v>3741.23</v>
      </c>
      <c r="I463" s="1"/>
    </row>
    <row r="464" spans="1:9" x14ac:dyDescent="0.2">
      <c r="A464" s="11">
        <v>40505</v>
      </c>
      <c r="B464" s="12">
        <v>3741.04</v>
      </c>
      <c r="C464" s="12">
        <v>3741.04</v>
      </c>
      <c r="D464" s="12">
        <v>3658.58</v>
      </c>
      <c r="E464" s="12">
        <v>3678.19</v>
      </c>
      <c r="F464" s="14">
        <v>6740000000</v>
      </c>
      <c r="G464" s="12">
        <v>3678.19</v>
      </c>
      <c r="I464" s="1"/>
    </row>
    <row r="465" spans="1:9" x14ac:dyDescent="0.2">
      <c r="A465" s="11">
        <v>40506</v>
      </c>
      <c r="B465" s="12">
        <v>3677.62</v>
      </c>
      <c r="C465" s="12">
        <v>3684.15</v>
      </c>
      <c r="D465" s="12">
        <v>3619.88</v>
      </c>
      <c r="E465" s="12">
        <v>3658.78</v>
      </c>
      <c r="F465" s="14">
        <v>5430000000</v>
      </c>
      <c r="G465" s="12">
        <v>3658.78</v>
      </c>
      <c r="I465" s="1"/>
    </row>
    <row r="466" spans="1:9" x14ac:dyDescent="0.2">
      <c r="A466" s="11">
        <v>40507</v>
      </c>
      <c r="B466" s="12">
        <v>3659.16</v>
      </c>
      <c r="C466" s="12">
        <v>3710.94</v>
      </c>
      <c r="D466" s="12">
        <v>3659.16</v>
      </c>
      <c r="E466" s="12">
        <v>3702.01</v>
      </c>
      <c r="F466" s="14">
        <v>8580000000</v>
      </c>
      <c r="G466" s="12">
        <v>3702.01</v>
      </c>
      <c r="I466" s="1"/>
    </row>
    <row r="467" spans="1:9" x14ac:dyDescent="0.2">
      <c r="A467" s="11">
        <v>40508</v>
      </c>
      <c r="B467" s="12">
        <v>3701.92</v>
      </c>
      <c r="C467" s="12">
        <v>3710.46</v>
      </c>
      <c r="D467" s="12">
        <v>3632.09</v>
      </c>
      <c r="E467" s="12">
        <v>3642.5</v>
      </c>
      <c r="F467" s="14">
        <v>0</v>
      </c>
      <c r="G467" s="12">
        <v>3642.5</v>
      </c>
      <c r="I467" s="1"/>
    </row>
    <row r="468" spans="1:9" x14ac:dyDescent="0.2">
      <c r="A468" s="11">
        <v>40511</v>
      </c>
      <c r="B468" s="12">
        <v>3642.88</v>
      </c>
      <c r="C468" s="12">
        <v>3642.88</v>
      </c>
      <c r="D468" s="12">
        <v>3573.22</v>
      </c>
      <c r="E468" s="12">
        <v>3630.64</v>
      </c>
      <c r="F468" s="14">
        <v>5040000000</v>
      </c>
      <c r="G468" s="12">
        <v>3630.64</v>
      </c>
      <c r="I468" s="1"/>
    </row>
    <row r="469" spans="1:9" x14ac:dyDescent="0.2">
      <c r="A469" s="11">
        <v>40512</v>
      </c>
      <c r="B469" s="12">
        <v>3631.54</v>
      </c>
      <c r="C469" s="12">
        <v>3633.99</v>
      </c>
      <c r="D469" s="12">
        <v>3529.85</v>
      </c>
      <c r="E469" s="12">
        <v>3531.21</v>
      </c>
      <c r="F469" s="14">
        <v>7970000000</v>
      </c>
      <c r="G469" s="12">
        <v>3531.21</v>
      </c>
      <c r="I469" s="1"/>
    </row>
    <row r="470" spans="1:9" x14ac:dyDescent="0.2">
      <c r="A470" s="11">
        <v>40513</v>
      </c>
      <c r="B470" s="12">
        <v>3530.93</v>
      </c>
      <c r="C470" s="12">
        <v>3619.09</v>
      </c>
      <c r="D470" s="12">
        <v>3530.93</v>
      </c>
      <c r="E470" s="12">
        <v>3619.09</v>
      </c>
      <c r="F470" s="14">
        <v>6650000000</v>
      </c>
      <c r="G470" s="12">
        <v>3619.09</v>
      </c>
      <c r="I470" s="1"/>
    </row>
    <row r="471" spans="1:9" x14ac:dyDescent="0.2">
      <c r="A471" s="11">
        <v>40514</v>
      </c>
      <c r="B471" s="12">
        <v>3619.85</v>
      </c>
      <c r="C471" s="12">
        <v>3706.4</v>
      </c>
      <c r="D471" s="12">
        <v>3619.85</v>
      </c>
      <c r="E471" s="12">
        <v>3694.58</v>
      </c>
      <c r="F471" s="14">
        <v>6520000000</v>
      </c>
      <c r="G471" s="12">
        <v>3694.58</v>
      </c>
      <c r="I471" s="1"/>
    </row>
    <row r="472" spans="1:9" x14ac:dyDescent="0.2">
      <c r="A472" s="11">
        <v>40515</v>
      </c>
      <c r="B472" s="12">
        <v>3694.67</v>
      </c>
      <c r="C472" s="12">
        <v>3728.09</v>
      </c>
      <c r="D472" s="12">
        <v>3679.83</v>
      </c>
      <c r="E472" s="12">
        <v>3696.26</v>
      </c>
      <c r="F472" s="14">
        <v>0</v>
      </c>
      <c r="G472" s="12">
        <v>3696.26</v>
      </c>
      <c r="I472" s="1"/>
    </row>
    <row r="473" spans="1:9" x14ac:dyDescent="0.2">
      <c r="A473" s="11">
        <v>40518</v>
      </c>
      <c r="B473" s="12">
        <v>3696.73</v>
      </c>
      <c r="C473" s="12">
        <v>3728.97</v>
      </c>
      <c r="D473" s="12">
        <v>3696.73</v>
      </c>
      <c r="E473" s="12">
        <v>3722.35</v>
      </c>
      <c r="F473" s="14">
        <v>3980000000</v>
      </c>
      <c r="G473" s="12">
        <v>3722.35</v>
      </c>
      <c r="I473" s="1"/>
    </row>
    <row r="474" spans="1:9" x14ac:dyDescent="0.2">
      <c r="A474" s="11">
        <v>40520</v>
      </c>
      <c r="B474" s="12">
        <v>3722.91</v>
      </c>
      <c r="C474" s="12">
        <v>3771.79</v>
      </c>
      <c r="D474" s="12">
        <v>3722.91</v>
      </c>
      <c r="E474" s="12">
        <v>3769.99</v>
      </c>
      <c r="F474" s="14">
        <v>4310000000</v>
      </c>
      <c r="G474" s="12">
        <v>3769.99</v>
      </c>
      <c r="I474" s="1"/>
    </row>
    <row r="475" spans="1:9" x14ac:dyDescent="0.2">
      <c r="A475" s="11">
        <v>40521</v>
      </c>
      <c r="B475" s="12">
        <v>3771.49</v>
      </c>
      <c r="C475" s="12">
        <v>3788.56</v>
      </c>
      <c r="D475" s="12">
        <v>3764.29</v>
      </c>
      <c r="E475" s="12">
        <v>3786.1</v>
      </c>
      <c r="F475" s="14">
        <v>4780000000</v>
      </c>
      <c r="G475" s="12">
        <v>3786.1</v>
      </c>
      <c r="I475" s="1"/>
    </row>
    <row r="476" spans="1:9" x14ac:dyDescent="0.2">
      <c r="A476" s="11">
        <v>40522</v>
      </c>
      <c r="B476" s="12">
        <v>3784.66</v>
      </c>
      <c r="C476" s="12">
        <v>3784.66</v>
      </c>
      <c r="D476" s="12">
        <v>3728.98</v>
      </c>
      <c r="E476" s="12">
        <v>3747.71</v>
      </c>
      <c r="F476" s="14">
        <v>0</v>
      </c>
      <c r="G476" s="12">
        <v>3747.71</v>
      </c>
      <c r="I476" s="1"/>
    </row>
    <row r="477" spans="1:9" x14ac:dyDescent="0.2">
      <c r="A477" s="11">
        <v>40525</v>
      </c>
      <c r="B477" s="12">
        <v>3747.81</v>
      </c>
      <c r="C477" s="12">
        <v>3751.93</v>
      </c>
      <c r="D477" s="12">
        <v>3681.32</v>
      </c>
      <c r="E477" s="12">
        <v>3692.23</v>
      </c>
      <c r="F477" s="14">
        <v>3800000000</v>
      </c>
      <c r="G477" s="12">
        <v>3692.23</v>
      </c>
      <c r="I477" s="1"/>
    </row>
    <row r="478" spans="1:9" x14ac:dyDescent="0.2">
      <c r="A478" s="11">
        <v>40526</v>
      </c>
      <c r="B478" s="12">
        <v>3692.42</v>
      </c>
      <c r="C478" s="12">
        <v>3712.33</v>
      </c>
      <c r="D478" s="12">
        <v>3676.73</v>
      </c>
      <c r="E478" s="12">
        <v>3689.67</v>
      </c>
      <c r="F478" s="14">
        <v>3580000000</v>
      </c>
      <c r="G478" s="12">
        <v>3689.67</v>
      </c>
      <c r="I478" s="1"/>
    </row>
    <row r="479" spans="1:9" x14ac:dyDescent="0.2">
      <c r="A479" s="11">
        <v>40527</v>
      </c>
      <c r="B479" s="12">
        <v>3691.11</v>
      </c>
      <c r="C479" s="12">
        <v>3691.11</v>
      </c>
      <c r="D479" s="12">
        <v>3613.67</v>
      </c>
      <c r="E479" s="12">
        <v>3658.31</v>
      </c>
      <c r="F479" s="14">
        <v>4150000000</v>
      </c>
      <c r="G479" s="12">
        <v>3658.31</v>
      </c>
      <c r="I479" s="1"/>
    </row>
    <row r="480" spans="1:9" x14ac:dyDescent="0.2">
      <c r="A480" s="11">
        <v>40528</v>
      </c>
      <c r="B480" s="12">
        <v>3657.47</v>
      </c>
      <c r="C480" s="12">
        <v>3657.47</v>
      </c>
      <c r="D480" s="12">
        <v>3554.85</v>
      </c>
      <c r="E480" s="12">
        <v>3571.74</v>
      </c>
      <c r="F480" s="14">
        <v>4010000000</v>
      </c>
      <c r="G480" s="12">
        <v>3571.74</v>
      </c>
      <c r="I480" s="1"/>
    </row>
    <row r="481" spans="1:9" x14ac:dyDescent="0.2">
      <c r="A481" s="11">
        <v>40529</v>
      </c>
      <c r="B481" s="12">
        <v>3571.46</v>
      </c>
      <c r="C481" s="12">
        <v>3601.85</v>
      </c>
      <c r="D481" s="12">
        <v>3536.66</v>
      </c>
      <c r="E481" s="12">
        <v>3581.56</v>
      </c>
      <c r="F481" s="14">
        <v>0</v>
      </c>
      <c r="G481" s="12">
        <v>3581.56</v>
      </c>
      <c r="I481" s="1"/>
    </row>
    <row r="482" spans="1:9" x14ac:dyDescent="0.2">
      <c r="A482" s="11">
        <v>40532</v>
      </c>
      <c r="B482" s="12">
        <v>3589.15</v>
      </c>
      <c r="C482" s="12">
        <v>3591.29</v>
      </c>
      <c r="D482" s="12">
        <v>3537.67</v>
      </c>
      <c r="E482" s="12">
        <v>3568.81</v>
      </c>
      <c r="F482" s="14">
        <v>3580000000</v>
      </c>
      <c r="G482" s="12">
        <v>3568.81</v>
      </c>
      <c r="I482" s="1"/>
    </row>
    <row r="483" spans="1:9" x14ac:dyDescent="0.2">
      <c r="A483" s="11">
        <v>40533</v>
      </c>
      <c r="B483" s="12">
        <v>3569.46</v>
      </c>
      <c r="C483" s="12">
        <v>3642.1</v>
      </c>
      <c r="D483" s="12">
        <v>3569.46</v>
      </c>
      <c r="E483" s="12">
        <v>3637.45</v>
      </c>
      <c r="F483" s="14">
        <v>2550000000</v>
      </c>
      <c r="G483" s="12">
        <v>3637.45</v>
      </c>
      <c r="I483" s="1"/>
    </row>
    <row r="484" spans="1:9" x14ac:dyDescent="0.2">
      <c r="A484" s="11">
        <v>40534</v>
      </c>
      <c r="B484" s="12">
        <v>3637.69</v>
      </c>
      <c r="C484" s="12">
        <v>3649.98</v>
      </c>
      <c r="D484" s="12">
        <v>3610.57</v>
      </c>
      <c r="E484" s="12">
        <v>3620.68</v>
      </c>
      <c r="F484" s="14">
        <v>2240000000</v>
      </c>
      <c r="G484" s="12">
        <v>3620.68</v>
      </c>
      <c r="I484" s="1"/>
    </row>
    <row r="485" spans="1:9" x14ac:dyDescent="0.2">
      <c r="A485" s="11">
        <v>40535</v>
      </c>
      <c r="B485" s="12">
        <v>3621.63</v>
      </c>
      <c r="C485" s="12">
        <v>3626.12</v>
      </c>
      <c r="D485" s="12">
        <v>3587.99</v>
      </c>
      <c r="E485" s="12">
        <v>3611.53</v>
      </c>
      <c r="F485" s="14">
        <v>1980000000</v>
      </c>
      <c r="G485" s="12">
        <v>3611.53</v>
      </c>
      <c r="I485" s="1"/>
    </row>
    <row r="486" spans="1:9" x14ac:dyDescent="0.2">
      <c r="A486" s="11">
        <v>40539</v>
      </c>
      <c r="B486" s="12">
        <v>3612</v>
      </c>
      <c r="C486" s="12">
        <v>3626.25</v>
      </c>
      <c r="D486" s="12">
        <v>3601.48</v>
      </c>
      <c r="E486" s="12">
        <v>3625.27</v>
      </c>
      <c r="F486" s="14">
        <v>1870000000</v>
      </c>
      <c r="G486" s="12">
        <v>3625.27</v>
      </c>
      <c r="I486" s="1"/>
    </row>
    <row r="487" spans="1:9" x14ac:dyDescent="0.2">
      <c r="A487" s="11">
        <v>40540</v>
      </c>
      <c r="B487" s="12">
        <v>3625.73</v>
      </c>
      <c r="C487" s="12">
        <v>3672.18</v>
      </c>
      <c r="D487" s="12">
        <v>3623.83</v>
      </c>
      <c r="E487" s="12">
        <v>3659.99</v>
      </c>
      <c r="F487" s="14">
        <v>2010000000</v>
      </c>
      <c r="G487" s="12">
        <v>3659.99</v>
      </c>
      <c r="I487" s="1"/>
    </row>
    <row r="488" spans="1:9" x14ac:dyDescent="0.2">
      <c r="A488" s="11">
        <v>40541</v>
      </c>
      <c r="B488" s="12">
        <v>3660.09</v>
      </c>
      <c r="C488" s="12">
        <v>3704</v>
      </c>
      <c r="D488" s="12">
        <v>3660.09</v>
      </c>
      <c r="E488" s="12">
        <v>3699.22</v>
      </c>
      <c r="F488" s="14">
        <v>1890000000</v>
      </c>
      <c r="G488" s="12">
        <v>3699.22</v>
      </c>
      <c r="I488" s="1"/>
    </row>
    <row r="489" spans="1:9" x14ac:dyDescent="0.2">
      <c r="A489" s="11">
        <v>40542</v>
      </c>
      <c r="B489" s="12">
        <v>3698.94</v>
      </c>
      <c r="C489" s="12">
        <v>3718.98</v>
      </c>
      <c r="D489" s="12">
        <v>3689.03</v>
      </c>
      <c r="E489" s="12">
        <v>3703.51</v>
      </c>
      <c r="F489" s="14">
        <v>2050000000</v>
      </c>
      <c r="G489" s="12">
        <v>3703.51</v>
      </c>
      <c r="I489" s="1"/>
    </row>
    <row r="490" spans="1:9" x14ac:dyDescent="0.2">
      <c r="A490" s="11">
        <v>40546</v>
      </c>
      <c r="B490" s="12">
        <v>3704.44</v>
      </c>
      <c r="C490" s="12">
        <v>3738.59</v>
      </c>
      <c r="D490" s="12">
        <v>3704.44</v>
      </c>
      <c r="E490" s="12">
        <v>3727.52</v>
      </c>
      <c r="F490" s="14">
        <v>3520000000</v>
      </c>
      <c r="G490" s="12">
        <v>3727.52</v>
      </c>
      <c r="I490" s="1"/>
    </row>
    <row r="491" spans="1:9" x14ac:dyDescent="0.2">
      <c r="A491" s="11">
        <v>40547</v>
      </c>
      <c r="B491" s="12">
        <v>3727.8</v>
      </c>
      <c r="C491" s="12">
        <v>3763.38</v>
      </c>
      <c r="D491" s="12">
        <v>3724.47</v>
      </c>
      <c r="E491" s="12">
        <v>3760.06</v>
      </c>
      <c r="F491" s="14">
        <v>5310000000</v>
      </c>
      <c r="G491" s="12">
        <v>3760.06</v>
      </c>
      <c r="I491" s="1"/>
    </row>
    <row r="492" spans="1:9" x14ac:dyDescent="0.2">
      <c r="A492" s="11">
        <v>40548</v>
      </c>
      <c r="B492" s="12">
        <v>3759.97</v>
      </c>
      <c r="C492" s="12">
        <v>3786.05</v>
      </c>
      <c r="D492" s="12">
        <v>3728.91</v>
      </c>
      <c r="E492" s="12">
        <v>3783.71</v>
      </c>
      <c r="F492" s="14">
        <v>3360000000</v>
      </c>
      <c r="G492" s="12">
        <v>3783.71</v>
      </c>
      <c r="I492" s="1"/>
    </row>
    <row r="493" spans="1:9" x14ac:dyDescent="0.2">
      <c r="A493" s="11">
        <v>40549</v>
      </c>
      <c r="B493" s="12">
        <v>3782.99</v>
      </c>
      <c r="C493" s="12">
        <v>3789.47</v>
      </c>
      <c r="D493" s="12">
        <v>3720.57</v>
      </c>
      <c r="E493" s="12">
        <v>3736.26</v>
      </c>
      <c r="F493" s="14">
        <v>2880000000</v>
      </c>
      <c r="G493" s="12">
        <v>3736.26</v>
      </c>
      <c r="I493" s="1"/>
    </row>
    <row r="494" spans="1:9" x14ac:dyDescent="0.2">
      <c r="A494" s="11">
        <v>40550</v>
      </c>
      <c r="B494" s="12">
        <v>3734.37</v>
      </c>
      <c r="C494" s="12">
        <v>3734.37</v>
      </c>
      <c r="D494" s="12">
        <v>3607.33</v>
      </c>
      <c r="E494" s="12">
        <v>3631.45</v>
      </c>
      <c r="F494" s="14">
        <v>0</v>
      </c>
      <c r="G494" s="12">
        <v>3631.45</v>
      </c>
      <c r="I494" s="1"/>
    </row>
    <row r="495" spans="1:9" x14ac:dyDescent="0.2">
      <c r="A495" s="11">
        <v>40553</v>
      </c>
      <c r="B495" s="12">
        <v>3631.27</v>
      </c>
      <c r="C495" s="12">
        <v>3631.27</v>
      </c>
      <c r="D495" s="12">
        <v>3449.58</v>
      </c>
      <c r="E495" s="12">
        <v>3478.55</v>
      </c>
      <c r="F495" s="14">
        <v>4550000000</v>
      </c>
      <c r="G495" s="12">
        <v>3478.55</v>
      </c>
      <c r="I495" s="1"/>
    </row>
    <row r="496" spans="1:9" x14ac:dyDescent="0.2">
      <c r="A496" s="11">
        <v>40554</v>
      </c>
      <c r="B496" s="12">
        <v>3478.08</v>
      </c>
      <c r="C496" s="12">
        <v>3550.36</v>
      </c>
      <c r="D496" s="12">
        <v>3434.27</v>
      </c>
      <c r="E496" s="12">
        <v>3455.13</v>
      </c>
      <c r="F496" s="14">
        <v>3840000000</v>
      </c>
      <c r="G496" s="12">
        <v>3455.13</v>
      </c>
      <c r="I496" s="1"/>
    </row>
    <row r="497" spans="1:9" x14ac:dyDescent="0.2">
      <c r="A497" s="11">
        <v>40555</v>
      </c>
      <c r="B497" s="12">
        <v>3455.41</v>
      </c>
      <c r="C497" s="12">
        <v>3555.39</v>
      </c>
      <c r="D497" s="12">
        <v>3455.41</v>
      </c>
      <c r="E497" s="12">
        <v>3554.77</v>
      </c>
      <c r="F497" s="14">
        <v>5040000000</v>
      </c>
      <c r="G497" s="12">
        <v>3554.77</v>
      </c>
      <c r="I497" s="1"/>
    </row>
    <row r="498" spans="1:9" x14ac:dyDescent="0.2">
      <c r="A498" s="11">
        <v>40556</v>
      </c>
      <c r="B498" s="12">
        <v>3555.33</v>
      </c>
      <c r="C498" s="12">
        <v>3630.68</v>
      </c>
      <c r="D498" s="12">
        <v>3549.01</v>
      </c>
      <c r="E498" s="12">
        <v>3564.94</v>
      </c>
      <c r="F498" s="14">
        <v>4330000000</v>
      </c>
      <c r="G498" s="12">
        <v>3564.94</v>
      </c>
      <c r="I498" s="1"/>
    </row>
    <row r="499" spans="1:9" x14ac:dyDescent="0.2">
      <c r="A499" s="11">
        <v>40557</v>
      </c>
      <c r="B499" s="12">
        <v>3564.65</v>
      </c>
      <c r="C499" s="12">
        <v>3569.64</v>
      </c>
      <c r="D499" s="12">
        <v>3518.56</v>
      </c>
      <c r="E499" s="12">
        <v>3569.14</v>
      </c>
      <c r="F499" s="14">
        <v>0</v>
      </c>
      <c r="G499" s="12">
        <v>3569.14</v>
      </c>
      <c r="I499" s="1"/>
    </row>
    <row r="500" spans="1:9" x14ac:dyDescent="0.2">
      <c r="A500" s="11">
        <v>40560</v>
      </c>
      <c r="B500" s="12">
        <v>3568.77</v>
      </c>
      <c r="C500" s="12">
        <v>3569.97</v>
      </c>
      <c r="D500" s="12">
        <v>3506.87</v>
      </c>
      <c r="E500" s="12">
        <v>3535.73</v>
      </c>
      <c r="F500" s="14">
        <v>2020000000</v>
      </c>
      <c r="G500" s="12">
        <v>3535.73</v>
      </c>
      <c r="I500" s="1"/>
    </row>
    <row r="501" spans="1:9" x14ac:dyDescent="0.2">
      <c r="A501" s="11">
        <v>40561</v>
      </c>
      <c r="B501" s="12">
        <v>3536.2</v>
      </c>
      <c r="C501" s="12">
        <v>3548.69</v>
      </c>
      <c r="D501" s="12">
        <v>3507.97</v>
      </c>
      <c r="E501" s="12">
        <v>3548.65</v>
      </c>
      <c r="F501" s="14">
        <v>2760000000</v>
      </c>
      <c r="G501" s="12">
        <v>3548.65</v>
      </c>
      <c r="I501" s="1"/>
    </row>
    <row r="502" spans="1:9" x14ac:dyDescent="0.2">
      <c r="A502" s="11">
        <v>40562</v>
      </c>
      <c r="B502" s="12">
        <v>3548.84</v>
      </c>
      <c r="C502" s="12">
        <v>3558.67</v>
      </c>
      <c r="D502" s="12">
        <v>3513.04</v>
      </c>
      <c r="E502" s="12">
        <v>3517.27</v>
      </c>
      <c r="F502" s="14">
        <v>2500000000</v>
      </c>
      <c r="G502" s="12">
        <v>3517.27</v>
      </c>
      <c r="I502" s="1"/>
    </row>
    <row r="503" spans="1:9" x14ac:dyDescent="0.2">
      <c r="A503" s="11">
        <v>40563</v>
      </c>
      <c r="B503" s="12">
        <v>3534</v>
      </c>
      <c r="C503" s="12">
        <v>3534</v>
      </c>
      <c r="D503" s="12">
        <v>3441.63</v>
      </c>
      <c r="E503" s="12">
        <v>3454.12</v>
      </c>
      <c r="F503" s="14">
        <v>3010000000</v>
      </c>
      <c r="G503" s="12">
        <v>3454.12</v>
      </c>
      <c r="I503" s="1"/>
    </row>
    <row r="504" spans="1:9" x14ac:dyDescent="0.2">
      <c r="A504" s="11">
        <v>40564</v>
      </c>
      <c r="B504" s="12">
        <v>3453.27</v>
      </c>
      <c r="C504" s="12">
        <v>3453.27</v>
      </c>
      <c r="D504" s="12">
        <v>3309.62</v>
      </c>
      <c r="E504" s="12">
        <v>3379.54</v>
      </c>
      <c r="F504" s="14">
        <v>0</v>
      </c>
      <c r="G504" s="12">
        <v>3379.54</v>
      </c>
      <c r="I504" s="1"/>
    </row>
    <row r="505" spans="1:9" x14ac:dyDescent="0.2">
      <c r="A505" s="11">
        <v>40567</v>
      </c>
      <c r="B505" s="12">
        <v>3380.5</v>
      </c>
      <c r="C505" s="12">
        <v>3396.85</v>
      </c>
      <c r="D505" s="12">
        <v>3321.68</v>
      </c>
      <c r="E505" s="12">
        <v>3346.06</v>
      </c>
      <c r="F505" s="14">
        <v>2260000000</v>
      </c>
      <c r="G505" s="12">
        <v>3346.06</v>
      </c>
      <c r="I505" s="1"/>
    </row>
    <row r="506" spans="1:9" x14ac:dyDescent="0.2">
      <c r="A506" s="11">
        <v>40568</v>
      </c>
      <c r="B506" s="12">
        <v>3347.02</v>
      </c>
      <c r="C506" s="12">
        <v>3445.98</v>
      </c>
      <c r="D506" s="12">
        <v>3347.02</v>
      </c>
      <c r="E506" s="12">
        <v>3433.91</v>
      </c>
      <c r="F506" s="14">
        <v>2770000000</v>
      </c>
      <c r="G506" s="12">
        <v>3433.91</v>
      </c>
      <c r="I506" s="1"/>
    </row>
    <row r="507" spans="1:9" x14ac:dyDescent="0.2">
      <c r="A507" s="11">
        <v>40569</v>
      </c>
      <c r="B507" s="12">
        <v>3434.15</v>
      </c>
      <c r="C507" s="12">
        <v>3501.72</v>
      </c>
      <c r="D507" s="12">
        <v>3414.69</v>
      </c>
      <c r="E507" s="12">
        <v>3501.72</v>
      </c>
      <c r="F507" s="14">
        <v>3130000000</v>
      </c>
      <c r="G507" s="12">
        <v>3501.72</v>
      </c>
      <c r="I507" s="1"/>
    </row>
    <row r="508" spans="1:9" x14ac:dyDescent="0.2">
      <c r="A508" s="11">
        <v>40570</v>
      </c>
      <c r="B508" s="12">
        <v>3500.75</v>
      </c>
      <c r="C508" s="12">
        <v>3549.48</v>
      </c>
      <c r="D508" s="12">
        <v>3495.95</v>
      </c>
      <c r="E508" s="12">
        <v>3514.62</v>
      </c>
      <c r="F508" s="14">
        <v>3200000000</v>
      </c>
      <c r="G508" s="12">
        <v>3514.62</v>
      </c>
      <c r="I508" s="1"/>
    </row>
    <row r="509" spans="1:9" x14ac:dyDescent="0.2">
      <c r="A509" s="11">
        <v>40571</v>
      </c>
      <c r="B509" s="12">
        <v>3514.15</v>
      </c>
      <c r="C509" s="12">
        <v>3514.15</v>
      </c>
      <c r="D509" s="12">
        <v>3462.37</v>
      </c>
      <c r="E509" s="12">
        <v>3487.61</v>
      </c>
      <c r="F509" s="14">
        <v>0</v>
      </c>
      <c r="G509" s="12">
        <v>3487.61</v>
      </c>
      <c r="I509" s="1"/>
    </row>
    <row r="510" spans="1:9" x14ac:dyDescent="0.2">
      <c r="A510" s="11">
        <v>40574</v>
      </c>
      <c r="B510" s="12">
        <v>3487.14</v>
      </c>
      <c r="C510" s="12">
        <v>3487.14</v>
      </c>
      <c r="D510" s="12">
        <v>3383.16</v>
      </c>
      <c r="E510" s="12">
        <v>3409.17</v>
      </c>
      <c r="F510" s="14">
        <v>2630000000</v>
      </c>
      <c r="G510" s="12">
        <v>3409.17</v>
      </c>
      <c r="I510" s="1"/>
    </row>
    <row r="511" spans="1:9" x14ac:dyDescent="0.2">
      <c r="A511" s="11">
        <v>40575</v>
      </c>
      <c r="B511" s="12">
        <v>3411.08</v>
      </c>
      <c r="C511" s="12">
        <v>3452.02</v>
      </c>
      <c r="D511" s="12">
        <v>3411.08</v>
      </c>
      <c r="E511" s="12">
        <v>3442.5</v>
      </c>
      <c r="F511" s="14">
        <v>2660000000</v>
      </c>
      <c r="G511" s="12">
        <v>3442.5</v>
      </c>
      <c r="I511" s="1"/>
    </row>
    <row r="512" spans="1:9" x14ac:dyDescent="0.2">
      <c r="A512" s="11">
        <v>40576</v>
      </c>
      <c r="B512" s="12">
        <v>3443.16</v>
      </c>
      <c r="C512" s="12">
        <v>3490.25</v>
      </c>
      <c r="D512" s="12">
        <v>3443.16</v>
      </c>
      <c r="E512" s="12">
        <v>3480.83</v>
      </c>
      <c r="F512" s="14">
        <v>2270000000</v>
      </c>
      <c r="G512" s="12">
        <v>3480.83</v>
      </c>
      <c r="I512" s="1"/>
    </row>
    <row r="513" spans="1:9" x14ac:dyDescent="0.2">
      <c r="A513" s="11">
        <v>40578</v>
      </c>
      <c r="B513" s="12">
        <v>3480.92</v>
      </c>
      <c r="C513" s="12">
        <v>3500.54</v>
      </c>
      <c r="D513" s="12">
        <v>3462.94</v>
      </c>
      <c r="E513" s="12">
        <v>3496.17</v>
      </c>
      <c r="F513" s="14">
        <v>0</v>
      </c>
      <c r="G513" s="12">
        <v>3496.17</v>
      </c>
      <c r="I513" s="1"/>
    </row>
    <row r="514" spans="1:9" x14ac:dyDescent="0.2">
      <c r="A514" s="11">
        <v>40581</v>
      </c>
      <c r="B514" s="12">
        <v>3497.11</v>
      </c>
      <c r="C514" s="12">
        <v>3521.63</v>
      </c>
      <c r="D514" s="12">
        <v>3476.35</v>
      </c>
      <c r="E514" s="12">
        <v>3487.71</v>
      </c>
      <c r="F514" s="14">
        <v>1740000000</v>
      </c>
      <c r="G514" s="12">
        <v>3487.71</v>
      </c>
      <c r="I514" s="1"/>
    </row>
    <row r="515" spans="1:9" x14ac:dyDescent="0.2">
      <c r="A515" s="11">
        <v>40582</v>
      </c>
      <c r="B515" s="12">
        <v>3487.99</v>
      </c>
      <c r="C515" s="12">
        <v>3500.46</v>
      </c>
      <c r="D515" s="12">
        <v>3450.05</v>
      </c>
      <c r="E515" s="12">
        <v>3459.93</v>
      </c>
      <c r="F515" s="14">
        <v>2260000000</v>
      </c>
      <c r="G515" s="12">
        <v>3459.93</v>
      </c>
      <c r="I515" s="1"/>
    </row>
    <row r="516" spans="1:9" x14ac:dyDescent="0.2">
      <c r="A516" s="11">
        <v>40583</v>
      </c>
      <c r="B516" s="12">
        <v>3458.25</v>
      </c>
      <c r="C516" s="12">
        <v>3458.25</v>
      </c>
      <c r="D516" s="12">
        <v>3384.88</v>
      </c>
      <c r="E516" s="12">
        <v>3417.47</v>
      </c>
      <c r="F516" s="14">
        <v>2410000000</v>
      </c>
      <c r="G516" s="12">
        <v>3417.47</v>
      </c>
      <c r="I516" s="1"/>
    </row>
    <row r="517" spans="1:9" x14ac:dyDescent="0.2">
      <c r="A517" s="11">
        <v>40584</v>
      </c>
      <c r="B517" s="12">
        <v>3417.19</v>
      </c>
      <c r="C517" s="12">
        <v>3417.19</v>
      </c>
      <c r="D517" s="12">
        <v>3336.83</v>
      </c>
      <c r="E517" s="12">
        <v>3373.64</v>
      </c>
      <c r="F517" s="14">
        <v>2220000000</v>
      </c>
      <c r="G517" s="12">
        <v>3373.64</v>
      </c>
      <c r="I517" s="1"/>
    </row>
    <row r="518" spans="1:9" x14ac:dyDescent="0.2">
      <c r="A518" s="11">
        <v>40585</v>
      </c>
      <c r="B518" s="12">
        <v>3372.7</v>
      </c>
      <c r="C518" s="12">
        <v>3393.52</v>
      </c>
      <c r="D518" s="12">
        <v>3338.53</v>
      </c>
      <c r="E518" s="12">
        <v>3391.77</v>
      </c>
      <c r="F518" s="14">
        <v>30766800</v>
      </c>
      <c r="G518" s="12">
        <v>3391.77</v>
      </c>
      <c r="I518" s="1"/>
    </row>
    <row r="519" spans="1:9" x14ac:dyDescent="0.2">
      <c r="A519" s="11">
        <v>40588</v>
      </c>
      <c r="B519" s="12">
        <v>3392.6</v>
      </c>
      <c r="C519" s="12">
        <v>3430.04</v>
      </c>
      <c r="D519" s="12">
        <v>3392.6</v>
      </c>
      <c r="E519" s="12">
        <v>3416.77</v>
      </c>
      <c r="F519" s="14">
        <v>1990000000</v>
      </c>
      <c r="G519" s="12">
        <v>3416.77</v>
      </c>
      <c r="I519" s="1"/>
    </row>
    <row r="520" spans="1:9" x14ac:dyDescent="0.2">
      <c r="A520" s="11">
        <v>40590</v>
      </c>
      <c r="B520" s="12">
        <v>3416.58</v>
      </c>
      <c r="C520" s="12">
        <v>3417.35</v>
      </c>
      <c r="D520" s="12">
        <v>3387.25</v>
      </c>
      <c r="E520" s="12">
        <v>3416.78</v>
      </c>
      <c r="F520" s="14">
        <v>1790000000</v>
      </c>
      <c r="G520" s="12">
        <v>3416.78</v>
      </c>
      <c r="I520" s="1"/>
    </row>
    <row r="521" spans="1:9" x14ac:dyDescent="0.2">
      <c r="A521" s="11">
        <v>40591</v>
      </c>
      <c r="B521" s="12">
        <v>3416.97</v>
      </c>
      <c r="C521" s="12">
        <v>3440.73</v>
      </c>
      <c r="D521" s="12">
        <v>3414.66</v>
      </c>
      <c r="E521" s="12">
        <v>3434.38</v>
      </c>
      <c r="F521" s="14">
        <v>2320000000</v>
      </c>
      <c r="G521" s="12">
        <v>3434.38</v>
      </c>
      <c r="I521" s="1"/>
    </row>
    <row r="522" spans="1:9" x14ac:dyDescent="0.2">
      <c r="A522" s="11">
        <v>40592</v>
      </c>
      <c r="B522" s="12">
        <v>3435.31</v>
      </c>
      <c r="C522" s="12">
        <v>3507.95</v>
      </c>
      <c r="D522" s="12">
        <v>3435.31</v>
      </c>
      <c r="E522" s="12">
        <v>3501.5</v>
      </c>
      <c r="F522" s="14">
        <v>0</v>
      </c>
      <c r="G522" s="12">
        <v>3501.5</v>
      </c>
      <c r="I522" s="1"/>
    </row>
    <row r="523" spans="1:9" x14ac:dyDescent="0.2">
      <c r="A523" s="11">
        <v>40595</v>
      </c>
      <c r="B523" s="12">
        <v>3500.95</v>
      </c>
      <c r="C523" s="12">
        <v>3520.64</v>
      </c>
      <c r="D523" s="12">
        <v>3488.61</v>
      </c>
      <c r="E523" s="12">
        <v>3497.64</v>
      </c>
      <c r="F523" s="14">
        <v>2570000000</v>
      </c>
      <c r="G523" s="12">
        <v>3497.64</v>
      </c>
      <c r="I523" s="1"/>
    </row>
    <row r="524" spans="1:9" x14ac:dyDescent="0.2">
      <c r="A524" s="11">
        <v>40596</v>
      </c>
      <c r="B524" s="12">
        <v>3497.36</v>
      </c>
      <c r="C524" s="12">
        <v>3497.36</v>
      </c>
      <c r="D524" s="12">
        <v>3437.29</v>
      </c>
      <c r="E524" s="12">
        <v>3451.1</v>
      </c>
      <c r="F524" s="14">
        <v>2150000000</v>
      </c>
      <c r="G524" s="12">
        <v>3451.1</v>
      </c>
      <c r="I524" s="1"/>
    </row>
    <row r="525" spans="1:9" x14ac:dyDescent="0.2">
      <c r="A525" s="11">
        <v>40597</v>
      </c>
      <c r="B525" s="12">
        <v>3451.47</v>
      </c>
      <c r="C525" s="12">
        <v>3486.9</v>
      </c>
      <c r="D525" s="12">
        <v>3435.19</v>
      </c>
      <c r="E525" s="12">
        <v>3474.12</v>
      </c>
      <c r="F525" s="14">
        <v>2540000000</v>
      </c>
      <c r="G525" s="12">
        <v>3474.12</v>
      </c>
      <c r="I525" s="1"/>
    </row>
    <row r="526" spans="1:9" x14ac:dyDescent="0.2">
      <c r="A526" s="11">
        <v>40598</v>
      </c>
      <c r="B526" s="12">
        <v>3473.84</v>
      </c>
      <c r="C526" s="12">
        <v>3473.84</v>
      </c>
      <c r="D526" s="12">
        <v>3422.58</v>
      </c>
      <c r="E526" s="12">
        <v>3439.13</v>
      </c>
      <c r="F526" s="14">
        <v>3950000000</v>
      </c>
      <c r="G526" s="12">
        <v>3439.13</v>
      </c>
      <c r="I526" s="1"/>
    </row>
    <row r="527" spans="1:9" x14ac:dyDescent="0.2">
      <c r="A527" s="11">
        <v>40599</v>
      </c>
      <c r="B527" s="12">
        <v>3439.69</v>
      </c>
      <c r="C527" s="12">
        <v>3454.88</v>
      </c>
      <c r="D527" s="12">
        <v>3429.02</v>
      </c>
      <c r="E527" s="12">
        <v>3443.53</v>
      </c>
      <c r="F527" s="14">
        <v>0</v>
      </c>
      <c r="G527" s="12">
        <v>3443.53</v>
      </c>
      <c r="I527" s="1"/>
    </row>
    <row r="528" spans="1:9" x14ac:dyDescent="0.2">
      <c r="A528" s="11">
        <v>40602</v>
      </c>
      <c r="B528" s="12">
        <v>3443.62</v>
      </c>
      <c r="C528" s="12">
        <v>3471.43</v>
      </c>
      <c r="D528" s="12">
        <v>3436.1</v>
      </c>
      <c r="E528" s="12">
        <v>3470.35</v>
      </c>
      <c r="F528" s="14">
        <v>2370000000</v>
      </c>
      <c r="G528" s="12">
        <v>3470.35</v>
      </c>
      <c r="I528" s="1"/>
    </row>
    <row r="529" spans="1:9" x14ac:dyDescent="0.2">
      <c r="A529" s="11">
        <v>40603</v>
      </c>
      <c r="B529" s="12">
        <v>3470.63</v>
      </c>
      <c r="C529" s="12">
        <v>3513.47</v>
      </c>
      <c r="D529" s="12">
        <v>3470.63</v>
      </c>
      <c r="E529" s="12">
        <v>3512.62</v>
      </c>
      <c r="F529" s="14">
        <v>2960000000</v>
      </c>
      <c r="G529" s="12">
        <v>3512.62</v>
      </c>
      <c r="I529" s="1"/>
    </row>
    <row r="530" spans="1:9" x14ac:dyDescent="0.2">
      <c r="A530" s="11">
        <v>40604</v>
      </c>
      <c r="B530" s="12">
        <v>3512.15</v>
      </c>
      <c r="C530" s="12">
        <v>3512.15</v>
      </c>
      <c r="D530" s="12">
        <v>3469.57</v>
      </c>
      <c r="E530" s="12">
        <v>3486.2</v>
      </c>
      <c r="F530" s="14">
        <v>2760000000</v>
      </c>
      <c r="G530" s="12">
        <v>3486.2</v>
      </c>
      <c r="I530" s="1"/>
    </row>
    <row r="531" spans="1:9" x14ac:dyDescent="0.2">
      <c r="A531" s="11">
        <v>40605</v>
      </c>
      <c r="B531" s="12">
        <v>3484.52</v>
      </c>
      <c r="C531" s="12">
        <v>3512.89</v>
      </c>
      <c r="D531" s="12">
        <v>3483.8</v>
      </c>
      <c r="E531" s="12">
        <v>3494.54</v>
      </c>
      <c r="F531" s="14">
        <v>2900000000</v>
      </c>
      <c r="G531" s="12">
        <v>3494.54</v>
      </c>
      <c r="I531" s="1"/>
    </row>
    <row r="532" spans="1:9" x14ac:dyDescent="0.2">
      <c r="A532" s="11">
        <v>40606</v>
      </c>
      <c r="B532" s="12">
        <v>3495.1</v>
      </c>
      <c r="C532" s="12">
        <v>3543.55</v>
      </c>
      <c r="D532" s="12">
        <v>3495.1</v>
      </c>
      <c r="E532" s="12">
        <v>3542.9</v>
      </c>
      <c r="F532" s="14">
        <v>0</v>
      </c>
      <c r="G532" s="12">
        <v>3542.9</v>
      </c>
      <c r="I532" s="1"/>
    </row>
    <row r="533" spans="1:9" x14ac:dyDescent="0.2">
      <c r="A533" s="11">
        <v>40609</v>
      </c>
      <c r="B533" s="12">
        <v>3541.96</v>
      </c>
      <c r="C533" s="12">
        <v>3563.05</v>
      </c>
      <c r="D533" s="12">
        <v>3526.03</v>
      </c>
      <c r="E533" s="12">
        <v>3561.72</v>
      </c>
      <c r="F533" s="14">
        <v>2030000000</v>
      </c>
      <c r="G533" s="12">
        <v>3561.72</v>
      </c>
      <c r="I533" s="1"/>
    </row>
    <row r="534" spans="1:9" x14ac:dyDescent="0.2">
      <c r="A534" s="11">
        <v>40610</v>
      </c>
      <c r="B534" s="12">
        <v>3561.44</v>
      </c>
      <c r="C534" s="12">
        <v>3580.31</v>
      </c>
      <c r="D534" s="12">
        <v>3551.72</v>
      </c>
      <c r="E534" s="12">
        <v>3580.31</v>
      </c>
      <c r="F534" s="14">
        <v>2850000000</v>
      </c>
      <c r="G534" s="12">
        <v>3580.31</v>
      </c>
      <c r="I534" s="1"/>
    </row>
    <row r="535" spans="1:9" x14ac:dyDescent="0.2">
      <c r="A535" s="11">
        <v>40611</v>
      </c>
      <c r="B535" s="12">
        <v>3579.85</v>
      </c>
      <c r="C535" s="12">
        <v>3609.21</v>
      </c>
      <c r="D535" s="12">
        <v>3577.37</v>
      </c>
      <c r="E535" s="12">
        <v>3598.68</v>
      </c>
      <c r="F535" s="14">
        <v>3000000000</v>
      </c>
      <c r="G535" s="12">
        <v>3598.68</v>
      </c>
      <c r="I535" s="1"/>
    </row>
    <row r="536" spans="1:9" x14ac:dyDescent="0.2">
      <c r="A536" s="11">
        <v>40612</v>
      </c>
      <c r="B536" s="12">
        <v>3598.49</v>
      </c>
      <c r="C536" s="12">
        <v>3598.49</v>
      </c>
      <c r="D536" s="12">
        <v>3564.77</v>
      </c>
      <c r="E536" s="12">
        <v>3587.65</v>
      </c>
      <c r="F536" s="14">
        <v>2630000000</v>
      </c>
      <c r="G536" s="12">
        <v>3587.65</v>
      </c>
      <c r="I536" s="1"/>
    </row>
    <row r="537" spans="1:9" x14ac:dyDescent="0.2">
      <c r="A537" s="11">
        <v>40613</v>
      </c>
      <c r="B537" s="12">
        <v>3587.28</v>
      </c>
      <c r="C537" s="12">
        <v>3587.28</v>
      </c>
      <c r="D537" s="12">
        <v>3513.09</v>
      </c>
      <c r="E537" s="12">
        <v>3542.23</v>
      </c>
      <c r="F537" s="14">
        <v>3120000000</v>
      </c>
      <c r="G537" s="12">
        <v>3542.23</v>
      </c>
      <c r="I537" s="1"/>
    </row>
    <row r="538" spans="1:9" x14ac:dyDescent="0.2">
      <c r="A538" s="11">
        <v>40616</v>
      </c>
      <c r="B538" s="12">
        <v>3542.14</v>
      </c>
      <c r="C538" s="12">
        <v>3583.5</v>
      </c>
      <c r="D538" s="12">
        <v>3524.79</v>
      </c>
      <c r="E538" s="12">
        <v>3569.84</v>
      </c>
      <c r="F538" s="14">
        <v>3330000000</v>
      </c>
      <c r="G538" s="12">
        <v>3569.84</v>
      </c>
      <c r="I538" s="1"/>
    </row>
    <row r="539" spans="1:9" x14ac:dyDescent="0.2">
      <c r="A539" s="11">
        <v>40617</v>
      </c>
      <c r="B539" s="12">
        <v>3569.28</v>
      </c>
      <c r="C539" s="12">
        <v>3569.28</v>
      </c>
      <c r="D539" s="12">
        <v>3476.69</v>
      </c>
      <c r="E539" s="12">
        <v>3524.48</v>
      </c>
      <c r="F539" s="14">
        <v>3600000000</v>
      </c>
      <c r="G539" s="12">
        <v>3524.48</v>
      </c>
      <c r="I539" s="1"/>
    </row>
    <row r="540" spans="1:9" x14ac:dyDescent="0.2">
      <c r="A540" s="11">
        <v>40618</v>
      </c>
      <c r="B540" s="12">
        <v>3524.67</v>
      </c>
      <c r="C540" s="12">
        <v>3535.23</v>
      </c>
      <c r="D540" s="12">
        <v>3493.61</v>
      </c>
      <c r="E540" s="12">
        <v>3531.48</v>
      </c>
      <c r="F540" s="14">
        <v>2800000000</v>
      </c>
      <c r="G540" s="12">
        <v>3531.48</v>
      </c>
      <c r="I540" s="1"/>
    </row>
    <row r="541" spans="1:9" x14ac:dyDescent="0.2">
      <c r="A541" s="11">
        <v>40619</v>
      </c>
      <c r="B541" s="12">
        <v>3531.29</v>
      </c>
      <c r="C541" s="12">
        <v>3531.29</v>
      </c>
      <c r="D541" s="12">
        <v>3465.6</v>
      </c>
      <c r="E541" s="12">
        <v>3484.21</v>
      </c>
      <c r="F541" s="14">
        <v>2220000000</v>
      </c>
      <c r="G541" s="12">
        <v>3484.21</v>
      </c>
      <c r="I541" s="1"/>
    </row>
    <row r="542" spans="1:9" x14ac:dyDescent="0.2">
      <c r="A542" s="11">
        <v>40620</v>
      </c>
      <c r="B542" s="12">
        <v>3484.77</v>
      </c>
      <c r="C542" s="12">
        <v>3511.67</v>
      </c>
      <c r="D542" s="12">
        <v>3476.65</v>
      </c>
      <c r="E542" s="12">
        <v>3494.07</v>
      </c>
      <c r="F542" s="14">
        <v>0</v>
      </c>
      <c r="G542" s="12">
        <v>3494.07</v>
      </c>
      <c r="I542" s="1"/>
    </row>
    <row r="543" spans="1:9" x14ac:dyDescent="0.2">
      <c r="A543" s="11">
        <v>40623</v>
      </c>
      <c r="B543" s="12">
        <v>3493.14</v>
      </c>
      <c r="C543" s="12">
        <v>3519.87</v>
      </c>
      <c r="D543" s="12">
        <v>3493.14</v>
      </c>
      <c r="E543" s="12">
        <v>3518.85</v>
      </c>
      <c r="F543" s="14">
        <v>1730000000</v>
      </c>
      <c r="G543" s="12">
        <v>3518.85</v>
      </c>
      <c r="I543" s="1"/>
    </row>
    <row r="544" spans="1:9" x14ac:dyDescent="0.2">
      <c r="A544" s="11">
        <v>40624</v>
      </c>
      <c r="B544" s="12">
        <v>3518.94</v>
      </c>
      <c r="C544" s="12">
        <v>3530.39</v>
      </c>
      <c r="D544" s="12">
        <v>3497.55</v>
      </c>
      <c r="E544" s="12">
        <v>3517.72</v>
      </c>
      <c r="F544" s="14">
        <v>1650000000</v>
      </c>
      <c r="G544" s="12">
        <v>3517.72</v>
      </c>
      <c r="I544" s="1"/>
    </row>
    <row r="545" spans="1:9" x14ac:dyDescent="0.2">
      <c r="A545" s="11">
        <v>40625</v>
      </c>
      <c r="B545" s="12">
        <v>3517.11</v>
      </c>
      <c r="C545" s="12">
        <v>3556.34</v>
      </c>
      <c r="D545" s="12">
        <v>3508.59</v>
      </c>
      <c r="E545" s="12">
        <v>3556.23</v>
      </c>
      <c r="F545" s="14">
        <v>1980000000</v>
      </c>
      <c r="G545" s="12">
        <v>3556.23</v>
      </c>
      <c r="I545" s="1"/>
    </row>
    <row r="546" spans="1:9" x14ac:dyDescent="0.2">
      <c r="A546" s="11">
        <v>40626</v>
      </c>
      <c r="B546" s="12">
        <v>3556.51</v>
      </c>
      <c r="C546" s="12">
        <v>3611.92</v>
      </c>
      <c r="D546" s="12">
        <v>3551.42</v>
      </c>
      <c r="E546" s="12">
        <v>3611.64</v>
      </c>
      <c r="F546" s="14">
        <v>3600000000</v>
      </c>
      <c r="G546" s="12">
        <v>3611.64</v>
      </c>
      <c r="I546" s="1"/>
    </row>
    <row r="547" spans="1:9" x14ac:dyDescent="0.2">
      <c r="A547" s="11">
        <v>40627</v>
      </c>
      <c r="B547" s="12">
        <v>3611.83</v>
      </c>
      <c r="C547" s="12">
        <v>3639.69</v>
      </c>
      <c r="D547" s="12">
        <v>3591.54</v>
      </c>
      <c r="E547" s="12">
        <v>3607.11</v>
      </c>
      <c r="F547" s="14">
        <v>0</v>
      </c>
      <c r="G547" s="12">
        <v>3607.11</v>
      </c>
      <c r="I547" s="1"/>
    </row>
    <row r="548" spans="1:9" x14ac:dyDescent="0.2">
      <c r="A548" s="11">
        <v>40630</v>
      </c>
      <c r="B548" s="12">
        <v>3602.82</v>
      </c>
      <c r="C548" s="12">
        <v>3612.21</v>
      </c>
      <c r="D548" s="12">
        <v>3580.99</v>
      </c>
      <c r="E548" s="12">
        <v>3602.86</v>
      </c>
      <c r="F548" s="14">
        <v>1940000000</v>
      </c>
      <c r="G548" s="12">
        <v>3602.86</v>
      </c>
      <c r="I548" s="1"/>
    </row>
    <row r="549" spans="1:9" x14ac:dyDescent="0.2">
      <c r="A549" s="11">
        <v>40631</v>
      </c>
      <c r="B549" s="12">
        <v>3601.92</v>
      </c>
      <c r="C549" s="12">
        <v>3601.92</v>
      </c>
      <c r="D549" s="12">
        <v>3570.4</v>
      </c>
      <c r="E549" s="12">
        <v>3591.51</v>
      </c>
      <c r="F549" s="14">
        <v>0</v>
      </c>
      <c r="G549" s="12">
        <v>3591.51</v>
      </c>
      <c r="I549" s="1"/>
    </row>
    <row r="550" spans="1:9" x14ac:dyDescent="0.2">
      <c r="A550" s="11">
        <v>40632</v>
      </c>
      <c r="B550" s="12">
        <v>3591.62</v>
      </c>
      <c r="C550" s="12">
        <v>3641.85</v>
      </c>
      <c r="D550" s="12">
        <v>3591.53</v>
      </c>
      <c r="E550" s="12">
        <v>3640.98</v>
      </c>
      <c r="F550" s="14">
        <v>3520000000</v>
      </c>
      <c r="G550" s="12">
        <v>3640.98</v>
      </c>
      <c r="I550" s="1"/>
    </row>
    <row r="551" spans="1:9" x14ac:dyDescent="0.2">
      <c r="A551" s="11">
        <v>40633</v>
      </c>
      <c r="B551" s="12">
        <v>3641.16</v>
      </c>
      <c r="C551" s="12">
        <v>3683.47</v>
      </c>
      <c r="D551" s="12">
        <v>3637.43</v>
      </c>
      <c r="E551" s="12">
        <v>3678.67</v>
      </c>
      <c r="F551" s="14">
        <v>3890000000</v>
      </c>
      <c r="G551" s="12">
        <v>3678.67</v>
      </c>
      <c r="I551" s="1"/>
    </row>
    <row r="552" spans="1:9" x14ac:dyDescent="0.2">
      <c r="A552" s="11">
        <v>40634</v>
      </c>
      <c r="B552" s="12">
        <v>3679.05</v>
      </c>
      <c r="C552" s="12">
        <v>3709.38</v>
      </c>
      <c r="D552" s="12">
        <v>3678.29</v>
      </c>
      <c r="E552" s="12">
        <v>3707.49</v>
      </c>
      <c r="F552" s="14">
        <v>0</v>
      </c>
      <c r="G552" s="12">
        <v>3707.49</v>
      </c>
      <c r="I552" s="1"/>
    </row>
    <row r="553" spans="1:9" x14ac:dyDescent="0.2">
      <c r="A553" s="11">
        <v>40637</v>
      </c>
      <c r="B553" s="12">
        <v>3707.39</v>
      </c>
      <c r="C553" s="12">
        <v>3729.3</v>
      </c>
      <c r="D553" s="12">
        <v>3681.81</v>
      </c>
      <c r="E553" s="12">
        <v>3700.05</v>
      </c>
      <c r="F553" s="14">
        <v>2540000000</v>
      </c>
      <c r="G553" s="12">
        <v>3700.05</v>
      </c>
      <c r="I553" s="1"/>
    </row>
    <row r="554" spans="1:9" x14ac:dyDescent="0.2">
      <c r="A554" s="11">
        <v>40638</v>
      </c>
      <c r="B554" s="12">
        <v>3699.77</v>
      </c>
      <c r="C554" s="12">
        <v>3699.94</v>
      </c>
      <c r="D554" s="12">
        <v>3672.72</v>
      </c>
      <c r="E554" s="12">
        <v>3685.94</v>
      </c>
      <c r="F554" s="14">
        <v>2790000000</v>
      </c>
      <c r="G554" s="12">
        <v>3685.94</v>
      </c>
      <c r="I554" s="1"/>
    </row>
    <row r="555" spans="1:9" x14ac:dyDescent="0.2">
      <c r="A555" s="11">
        <v>40639</v>
      </c>
      <c r="B555" s="12">
        <v>3685.84</v>
      </c>
      <c r="C555" s="12">
        <v>3728.17</v>
      </c>
      <c r="D555" s="12">
        <v>3671.18</v>
      </c>
      <c r="E555" s="12">
        <v>3727.8</v>
      </c>
      <c r="F555" s="14">
        <v>3530000000</v>
      </c>
      <c r="G555" s="12">
        <v>3727.8</v>
      </c>
      <c r="I555" s="1"/>
    </row>
    <row r="556" spans="1:9" x14ac:dyDescent="0.2">
      <c r="A556" s="11">
        <v>40640</v>
      </c>
      <c r="B556" s="12">
        <v>3729.71</v>
      </c>
      <c r="C556" s="12">
        <v>3741.83</v>
      </c>
      <c r="D556" s="12">
        <v>3704.43</v>
      </c>
      <c r="E556" s="12">
        <v>3730.58</v>
      </c>
      <c r="F556" s="14">
        <v>3130000000</v>
      </c>
      <c r="G556" s="12">
        <v>3730.58</v>
      </c>
      <c r="I556" s="1"/>
    </row>
    <row r="557" spans="1:9" x14ac:dyDescent="0.2">
      <c r="A557" s="11">
        <v>40641</v>
      </c>
      <c r="B557" s="12">
        <v>3730.68</v>
      </c>
      <c r="C557" s="12">
        <v>3749.27</v>
      </c>
      <c r="D557" s="12">
        <v>3724.02</v>
      </c>
      <c r="E557" s="12">
        <v>3741.81</v>
      </c>
      <c r="F557" s="14">
        <v>0</v>
      </c>
      <c r="G557" s="12">
        <v>3741.81</v>
      </c>
      <c r="I557" s="1"/>
    </row>
    <row r="558" spans="1:9" x14ac:dyDescent="0.2">
      <c r="A558" s="11">
        <v>40644</v>
      </c>
      <c r="B558" s="12">
        <v>3740.87</v>
      </c>
      <c r="C558" s="12">
        <v>3768.02</v>
      </c>
      <c r="D558" s="12">
        <v>3732.28</v>
      </c>
      <c r="E558" s="12">
        <v>3745.84</v>
      </c>
      <c r="F558" s="14">
        <v>2630000000</v>
      </c>
      <c r="G558" s="12">
        <v>3745.84</v>
      </c>
      <c r="I558" s="1"/>
    </row>
    <row r="559" spans="1:9" x14ac:dyDescent="0.2">
      <c r="A559" s="11">
        <v>40645</v>
      </c>
      <c r="B559" s="12">
        <v>3745.65</v>
      </c>
      <c r="C559" s="12">
        <v>3745.65</v>
      </c>
      <c r="D559" s="12">
        <v>3701.11</v>
      </c>
      <c r="E559" s="12">
        <v>3719.23</v>
      </c>
      <c r="F559" s="14">
        <v>2340000000</v>
      </c>
      <c r="G559" s="12">
        <v>3719.23</v>
      </c>
      <c r="I559" s="1"/>
    </row>
    <row r="560" spans="1:9" x14ac:dyDescent="0.2">
      <c r="A560" s="11">
        <v>40646</v>
      </c>
      <c r="B560" s="12">
        <v>3718.95</v>
      </c>
      <c r="C560" s="12">
        <v>3736.09</v>
      </c>
      <c r="D560" s="12">
        <v>3701.34</v>
      </c>
      <c r="E560" s="12">
        <v>3734.41</v>
      </c>
      <c r="F560" s="14">
        <v>3300000000</v>
      </c>
      <c r="G560" s="12">
        <v>3734.41</v>
      </c>
      <c r="I560" s="1"/>
    </row>
    <row r="561" spans="1:9" x14ac:dyDescent="0.2">
      <c r="A561" s="11">
        <v>40647</v>
      </c>
      <c r="B561" s="12">
        <v>3734.6</v>
      </c>
      <c r="C561" s="12">
        <v>3734.6</v>
      </c>
      <c r="D561" s="12">
        <v>3697.43</v>
      </c>
      <c r="E561" s="12">
        <v>3707.98</v>
      </c>
      <c r="F561" s="14">
        <v>2710000000</v>
      </c>
      <c r="G561" s="12">
        <v>3707.98</v>
      </c>
      <c r="I561" s="1"/>
    </row>
    <row r="562" spans="1:9" x14ac:dyDescent="0.2">
      <c r="A562" s="11">
        <v>40648</v>
      </c>
      <c r="B562" s="12">
        <v>3707.89</v>
      </c>
      <c r="C562" s="12">
        <v>3733.49</v>
      </c>
      <c r="D562" s="12">
        <v>3706.68</v>
      </c>
      <c r="E562" s="12">
        <v>3730.51</v>
      </c>
      <c r="F562" s="14">
        <v>0</v>
      </c>
      <c r="G562" s="12">
        <v>3730.51</v>
      </c>
      <c r="I562" s="1"/>
    </row>
    <row r="563" spans="1:9" x14ac:dyDescent="0.2">
      <c r="A563" s="11">
        <v>40651</v>
      </c>
      <c r="B563" s="12">
        <v>3730.03</v>
      </c>
      <c r="C563" s="12">
        <v>3738.93</v>
      </c>
      <c r="D563" s="12">
        <v>3712.18</v>
      </c>
      <c r="E563" s="12">
        <v>3727.07</v>
      </c>
      <c r="F563" s="14">
        <v>2400000000</v>
      </c>
      <c r="G563" s="12">
        <v>3727.07</v>
      </c>
      <c r="I563" s="1"/>
    </row>
    <row r="564" spans="1:9" x14ac:dyDescent="0.2">
      <c r="A564" s="11">
        <v>40652</v>
      </c>
      <c r="B564" s="12">
        <v>3726.89</v>
      </c>
      <c r="C564" s="12">
        <v>3732.79</v>
      </c>
      <c r="D564" s="12">
        <v>3691.29</v>
      </c>
      <c r="E564" s="12">
        <v>3732.65</v>
      </c>
      <c r="F564" s="14">
        <v>2790000000</v>
      </c>
      <c r="G564" s="12">
        <v>3732.65</v>
      </c>
      <c r="I564" s="1"/>
    </row>
    <row r="565" spans="1:9" x14ac:dyDescent="0.2">
      <c r="A565" s="11">
        <v>40653</v>
      </c>
      <c r="B565" s="12">
        <v>3732.93</v>
      </c>
      <c r="C565" s="12">
        <v>3794.76</v>
      </c>
      <c r="D565" s="12">
        <v>3732.93</v>
      </c>
      <c r="E565" s="12">
        <v>3794.76</v>
      </c>
      <c r="F565" s="14">
        <v>5210000000</v>
      </c>
      <c r="G565" s="12">
        <v>3794.76</v>
      </c>
      <c r="I565" s="1"/>
    </row>
    <row r="566" spans="1:9" x14ac:dyDescent="0.2">
      <c r="A566" s="11">
        <v>40654</v>
      </c>
      <c r="B566" s="12">
        <v>3796.43</v>
      </c>
      <c r="C566" s="12">
        <v>3813.18</v>
      </c>
      <c r="D566" s="12">
        <v>3784.94</v>
      </c>
      <c r="E566" s="12">
        <v>3801.08</v>
      </c>
      <c r="F566" s="14">
        <v>3310000000</v>
      </c>
      <c r="G566" s="12">
        <v>3801.08</v>
      </c>
      <c r="I566" s="1"/>
    </row>
    <row r="567" spans="1:9" x14ac:dyDescent="0.2">
      <c r="A567" s="11">
        <v>40658</v>
      </c>
      <c r="B567" s="12">
        <v>3801.36</v>
      </c>
      <c r="C567" s="12">
        <v>3809.8</v>
      </c>
      <c r="D567" s="12">
        <v>3777.43</v>
      </c>
      <c r="E567" s="12">
        <v>3788.54</v>
      </c>
      <c r="F567" s="14">
        <v>2340000000</v>
      </c>
      <c r="G567" s="12">
        <v>3788.54</v>
      </c>
      <c r="I567" s="1"/>
    </row>
    <row r="568" spans="1:9" x14ac:dyDescent="0.2">
      <c r="A568" s="11">
        <v>40659</v>
      </c>
      <c r="B568" s="12">
        <v>3787.6</v>
      </c>
      <c r="C568" s="12">
        <v>3790.48</v>
      </c>
      <c r="D568" s="12">
        <v>3743.77</v>
      </c>
      <c r="E568" s="12">
        <v>3774.87</v>
      </c>
      <c r="F568" s="14">
        <v>3970000000</v>
      </c>
      <c r="G568" s="12">
        <v>3774.87</v>
      </c>
      <c r="I568" s="1"/>
    </row>
    <row r="569" spans="1:9" x14ac:dyDescent="0.2">
      <c r="A569" s="11">
        <v>40660</v>
      </c>
      <c r="B569" s="12">
        <v>3775.15</v>
      </c>
      <c r="C569" s="12">
        <v>3806.96</v>
      </c>
      <c r="D569" s="12">
        <v>3775.15</v>
      </c>
      <c r="E569" s="12">
        <v>3804.93</v>
      </c>
      <c r="F569" s="14">
        <v>4910000000</v>
      </c>
      <c r="G569" s="12">
        <v>3804.93</v>
      </c>
      <c r="I569" s="1"/>
    </row>
    <row r="570" spans="1:9" x14ac:dyDescent="0.2">
      <c r="A570" s="11">
        <v>40661</v>
      </c>
      <c r="B570" s="12">
        <v>3805.02</v>
      </c>
      <c r="C570" s="12">
        <v>3824.07</v>
      </c>
      <c r="D570" s="12">
        <v>3787.86</v>
      </c>
      <c r="E570" s="12">
        <v>3808.93</v>
      </c>
      <c r="F570" s="14">
        <v>3890000000</v>
      </c>
      <c r="G570" s="12">
        <v>3808.93</v>
      </c>
      <c r="I570" s="1"/>
    </row>
    <row r="571" spans="1:9" x14ac:dyDescent="0.2">
      <c r="A571" s="11">
        <v>40662</v>
      </c>
      <c r="B571" s="12">
        <v>3807.99</v>
      </c>
      <c r="C571" s="12">
        <v>3822.64</v>
      </c>
      <c r="D571" s="12">
        <v>3796.71</v>
      </c>
      <c r="E571" s="12">
        <v>3819.62</v>
      </c>
      <c r="F571" s="14">
        <v>0</v>
      </c>
      <c r="G571" s="12">
        <v>3819.62</v>
      </c>
      <c r="I571" s="1"/>
    </row>
    <row r="572" spans="1:9" x14ac:dyDescent="0.2">
      <c r="A572" s="11">
        <v>40665</v>
      </c>
      <c r="B572" s="12">
        <v>3819.8</v>
      </c>
      <c r="C572" s="12">
        <v>3849.3</v>
      </c>
      <c r="D572" s="12">
        <v>3819.8</v>
      </c>
      <c r="E572" s="12">
        <v>3849.3</v>
      </c>
      <c r="F572" s="14">
        <v>3840000000</v>
      </c>
      <c r="G572" s="12">
        <v>3849.3</v>
      </c>
      <c r="I572" s="1"/>
    </row>
    <row r="573" spans="1:9" x14ac:dyDescent="0.2">
      <c r="A573" s="11">
        <v>40666</v>
      </c>
      <c r="B573" s="12">
        <v>3847.39</v>
      </c>
      <c r="C573" s="12">
        <v>3847.39</v>
      </c>
      <c r="D573" s="12">
        <v>3802.69</v>
      </c>
      <c r="E573" s="12">
        <v>3813.87</v>
      </c>
      <c r="F573" s="14">
        <v>4600000000</v>
      </c>
      <c r="G573" s="12">
        <v>3813.87</v>
      </c>
      <c r="I573" s="1"/>
    </row>
    <row r="574" spans="1:9" x14ac:dyDescent="0.2">
      <c r="A574" s="11">
        <v>40667</v>
      </c>
      <c r="B574" s="12">
        <v>3813.68</v>
      </c>
      <c r="C574" s="12">
        <v>3815.35</v>
      </c>
      <c r="D574" s="12">
        <v>3783.48</v>
      </c>
      <c r="E574" s="12">
        <v>3814.93</v>
      </c>
      <c r="F574" s="14">
        <v>6530000000</v>
      </c>
      <c r="G574" s="12">
        <v>3814.93</v>
      </c>
      <c r="I574" s="1"/>
    </row>
    <row r="575" spans="1:9" x14ac:dyDescent="0.2">
      <c r="A575" s="11">
        <v>40668</v>
      </c>
      <c r="B575" s="12">
        <v>3814.46</v>
      </c>
      <c r="C575" s="12">
        <v>3817.47</v>
      </c>
      <c r="D575" s="12">
        <v>3787.94</v>
      </c>
      <c r="E575" s="12">
        <v>3816.27</v>
      </c>
      <c r="F575" s="14">
        <v>7320000000</v>
      </c>
      <c r="G575" s="12">
        <v>3816.27</v>
      </c>
      <c r="I575" s="1"/>
    </row>
    <row r="576" spans="1:9" x14ac:dyDescent="0.2">
      <c r="A576" s="11">
        <v>40669</v>
      </c>
      <c r="B576" s="12">
        <v>3815.99</v>
      </c>
      <c r="C576" s="12">
        <v>3815.99</v>
      </c>
      <c r="D576" s="12">
        <v>3781.35</v>
      </c>
      <c r="E576" s="12">
        <v>3798.55</v>
      </c>
      <c r="F576" s="14">
        <v>0</v>
      </c>
      <c r="G576" s="12">
        <v>3798.55</v>
      </c>
      <c r="I576" s="1"/>
    </row>
    <row r="577" spans="1:9" x14ac:dyDescent="0.2">
      <c r="A577" s="11">
        <v>40672</v>
      </c>
      <c r="B577" s="12">
        <v>3798.74</v>
      </c>
      <c r="C577" s="12">
        <v>3803.53</v>
      </c>
      <c r="D577" s="12">
        <v>3777.51</v>
      </c>
      <c r="E577" s="12">
        <v>3785.45</v>
      </c>
      <c r="F577" s="14">
        <v>4210000000</v>
      </c>
      <c r="G577" s="12">
        <v>3785.45</v>
      </c>
      <c r="I577" s="1"/>
    </row>
    <row r="578" spans="1:9" x14ac:dyDescent="0.2">
      <c r="A578" s="11">
        <v>40673</v>
      </c>
      <c r="B578" s="12">
        <v>3786.4</v>
      </c>
      <c r="C578" s="12">
        <v>3801.5</v>
      </c>
      <c r="D578" s="12">
        <v>3782.17</v>
      </c>
      <c r="E578" s="12">
        <v>3800.52</v>
      </c>
      <c r="F578" s="14">
        <v>8580000000</v>
      </c>
      <c r="G578" s="12">
        <v>3800.52</v>
      </c>
      <c r="I578" s="1"/>
    </row>
    <row r="579" spans="1:9" x14ac:dyDescent="0.2">
      <c r="A579" s="11">
        <v>40674</v>
      </c>
      <c r="B579" s="12">
        <v>3800.61</v>
      </c>
      <c r="C579" s="12">
        <v>3838.42</v>
      </c>
      <c r="D579" s="12">
        <v>3800.61</v>
      </c>
      <c r="E579" s="12">
        <v>3838.14</v>
      </c>
      <c r="F579" s="14">
        <v>7180000000</v>
      </c>
      <c r="G579" s="12">
        <v>3838.14</v>
      </c>
      <c r="I579" s="1"/>
    </row>
    <row r="580" spans="1:9" x14ac:dyDescent="0.2">
      <c r="A580" s="11">
        <v>40675</v>
      </c>
      <c r="B580" s="12">
        <v>3837.77</v>
      </c>
      <c r="C580" s="12">
        <v>3837.77</v>
      </c>
      <c r="D580" s="12">
        <v>3795.55</v>
      </c>
      <c r="E580" s="12">
        <v>3808.71</v>
      </c>
      <c r="F580" s="14">
        <v>9750000000</v>
      </c>
      <c r="G580" s="12">
        <v>3808.71</v>
      </c>
      <c r="I580" s="1"/>
    </row>
    <row r="581" spans="1:9" x14ac:dyDescent="0.2">
      <c r="A581" s="11">
        <v>40676</v>
      </c>
      <c r="B581" s="12">
        <v>3809.43</v>
      </c>
      <c r="C581" s="12">
        <v>3832.02</v>
      </c>
      <c r="D581" s="12">
        <v>3809.43</v>
      </c>
      <c r="E581" s="12">
        <v>3832.02</v>
      </c>
      <c r="F581" s="14">
        <v>0</v>
      </c>
      <c r="G581" s="12">
        <v>3832.02</v>
      </c>
      <c r="I581" s="1"/>
    </row>
    <row r="582" spans="1:9" x14ac:dyDescent="0.2">
      <c r="A582" s="11">
        <v>40679</v>
      </c>
      <c r="B582" s="12">
        <v>3831.93</v>
      </c>
      <c r="C582" s="12">
        <v>3831.93</v>
      </c>
      <c r="D582" s="12">
        <v>3784.26</v>
      </c>
      <c r="E582" s="12">
        <v>3799.23</v>
      </c>
      <c r="F582" s="14">
        <v>4800000000</v>
      </c>
      <c r="G582" s="12">
        <v>3799.23</v>
      </c>
      <c r="I582" s="1"/>
    </row>
    <row r="583" spans="1:9" x14ac:dyDescent="0.2">
      <c r="A583" s="11">
        <v>40681</v>
      </c>
      <c r="B583" s="12">
        <v>3800.17</v>
      </c>
      <c r="C583" s="12">
        <v>3845.04</v>
      </c>
      <c r="D583" s="12">
        <v>3800.17</v>
      </c>
      <c r="E583" s="12">
        <v>3840.21</v>
      </c>
      <c r="F583" s="14">
        <v>5470000000</v>
      </c>
      <c r="G583" s="12">
        <v>3840.21</v>
      </c>
      <c r="I583" s="1"/>
    </row>
    <row r="584" spans="1:9" x14ac:dyDescent="0.2">
      <c r="A584" s="11">
        <v>40682</v>
      </c>
      <c r="B584" s="12">
        <v>3840.58</v>
      </c>
      <c r="C584" s="12">
        <v>3867.27</v>
      </c>
      <c r="D584" s="12">
        <v>3840.58</v>
      </c>
      <c r="E584" s="12">
        <v>3859.81</v>
      </c>
      <c r="F584" s="14">
        <v>6230000000</v>
      </c>
      <c r="G584" s="12">
        <v>3859.81</v>
      </c>
      <c r="I584" s="1"/>
    </row>
    <row r="585" spans="1:9" x14ac:dyDescent="0.2">
      <c r="A585" s="11">
        <v>40683</v>
      </c>
      <c r="B585" s="12">
        <v>3859.9</v>
      </c>
      <c r="C585" s="12">
        <v>3872.95</v>
      </c>
      <c r="D585" s="12">
        <v>3855.89</v>
      </c>
      <c r="E585" s="12">
        <v>3872.95</v>
      </c>
      <c r="F585" s="14">
        <v>0</v>
      </c>
      <c r="G585" s="12">
        <v>3872.95</v>
      </c>
      <c r="I585" s="1"/>
    </row>
    <row r="586" spans="1:9" x14ac:dyDescent="0.2">
      <c r="A586" s="11">
        <v>40686</v>
      </c>
      <c r="B586" s="12">
        <v>3872.21</v>
      </c>
      <c r="C586" s="12">
        <v>3872.21</v>
      </c>
      <c r="D586" s="12">
        <v>3763.06</v>
      </c>
      <c r="E586" s="12">
        <v>3778.45</v>
      </c>
      <c r="F586" s="14">
        <v>6940000000</v>
      </c>
      <c r="G586" s="12">
        <v>3778.45</v>
      </c>
      <c r="I586" s="1"/>
    </row>
    <row r="587" spans="1:9" x14ac:dyDescent="0.2">
      <c r="A587" s="11">
        <v>40687</v>
      </c>
      <c r="B587" s="12">
        <v>3778.36</v>
      </c>
      <c r="C587" s="12">
        <v>3786.01</v>
      </c>
      <c r="D587" s="12">
        <v>3765.98</v>
      </c>
      <c r="E587" s="12">
        <v>3785.94</v>
      </c>
      <c r="F587" s="14">
        <v>5660000000</v>
      </c>
      <c r="G587" s="12">
        <v>3785.94</v>
      </c>
      <c r="I587" s="1"/>
    </row>
    <row r="588" spans="1:9" x14ac:dyDescent="0.2">
      <c r="A588" s="11">
        <v>40688</v>
      </c>
      <c r="B588" s="12">
        <v>3785.47</v>
      </c>
      <c r="C588" s="12">
        <v>3786.9</v>
      </c>
      <c r="D588" s="12">
        <v>3760.79</v>
      </c>
      <c r="E588" s="12">
        <v>3780.16</v>
      </c>
      <c r="F588" s="14">
        <v>4500000000</v>
      </c>
      <c r="G588" s="12">
        <v>3780.16</v>
      </c>
      <c r="I588" s="1"/>
    </row>
    <row r="589" spans="1:9" x14ac:dyDescent="0.2">
      <c r="A589" s="11">
        <v>40689</v>
      </c>
      <c r="B589" s="12">
        <v>3780.35</v>
      </c>
      <c r="C589" s="12">
        <v>3818.46</v>
      </c>
      <c r="D589" s="12">
        <v>3780.35</v>
      </c>
      <c r="E589" s="12">
        <v>3814.82</v>
      </c>
      <c r="F589" s="14">
        <v>3640000000</v>
      </c>
      <c r="G589" s="12">
        <v>3814.82</v>
      </c>
      <c r="I589" s="1"/>
    </row>
    <row r="590" spans="1:9" x14ac:dyDescent="0.2">
      <c r="A590" s="11">
        <v>40690</v>
      </c>
      <c r="B590" s="12">
        <v>3814.72</v>
      </c>
      <c r="C590" s="12">
        <v>3835.46</v>
      </c>
      <c r="D590" s="12">
        <v>3790.9</v>
      </c>
      <c r="E590" s="12">
        <v>3832.43</v>
      </c>
      <c r="F590" s="14">
        <v>0</v>
      </c>
      <c r="G590" s="12">
        <v>3832.43</v>
      </c>
      <c r="I590" s="1"/>
    </row>
    <row r="591" spans="1:9" x14ac:dyDescent="0.2">
      <c r="A591" s="11">
        <v>40693</v>
      </c>
      <c r="B591" s="12">
        <v>3831.43</v>
      </c>
      <c r="C591" s="12">
        <v>3836.87</v>
      </c>
      <c r="D591" s="12">
        <v>3813.66</v>
      </c>
      <c r="E591" s="12">
        <v>3826.14</v>
      </c>
      <c r="F591" s="14">
        <v>3010000000</v>
      </c>
      <c r="G591" s="12">
        <v>3826.14</v>
      </c>
      <c r="I591" s="1"/>
    </row>
    <row r="592" spans="1:9" x14ac:dyDescent="0.2">
      <c r="A592" s="11">
        <v>40694</v>
      </c>
      <c r="B592" s="12">
        <v>3826.32</v>
      </c>
      <c r="C592" s="12">
        <v>3841.43</v>
      </c>
      <c r="D592" s="12">
        <v>3819.31</v>
      </c>
      <c r="E592" s="12">
        <v>3836.97</v>
      </c>
      <c r="F592" s="14">
        <v>85287600</v>
      </c>
      <c r="G592" s="12">
        <v>3836.97</v>
      </c>
      <c r="I592" s="1"/>
    </row>
    <row r="593" spans="1:9" x14ac:dyDescent="0.2">
      <c r="A593" s="11">
        <v>40695</v>
      </c>
      <c r="B593" s="12">
        <v>3837.18</v>
      </c>
      <c r="C593" s="12">
        <v>3856.61</v>
      </c>
      <c r="D593" s="12">
        <v>3832.34</v>
      </c>
      <c r="E593" s="12">
        <v>3837.76</v>
      </c>
      <c r="F593" s="14">
        <v>6480000000</v>
      </c>
      <c r="G593" s="12">
        <v>3837.76</v>
      </c>
      <c r="I593" s="1"/>
    </row>
    <row r="594" spans="1:9" x14ac:dyDescent="0.2">
      <c r="A594" s="11">
        <v>40697</v>
      </c>
      <c r="B594" s="12">
        <v>3837.67</v>
      </c>
      <c r="C594" s="12">
        <v>3844.02</v>
      </c>
      <c r="D594" s="12">
        <v>3812.43</v>
      </c>
      <c r="E594" s="12">
        <v>3844.02</v>
      </c>
      <c r="F594" s="14">
        <v>0</v>
      </c>
      <c r="G594" s="12">
        <v>3844.02</v>
      </c>
      <c r="I594" s="1"/>
    </row>
    <row r="595" spans="1:9" x14ac:dyDescent="0.2">
      <c r="A595" s="11">
        <v>40700</v>
      </c>
      <c r="B595" s="12">
        <v>3843.74</v>
      </c>
      <c r="C595" s="12">
        <v>3843.74</v>
      </c>
      <c r="D595" s="12">
        <v>3819.6</v>
      </c>
      <c r="E595" s="12">
        <v>3834.2</v>
      </c>
      <c r="F595" s="14">
        <v>3460000000</v>
      </c>
      <c r="G595" s="12">
        <v>3834.2</v>
      </c>
      <c r="I595" s="1"/>
    </row>
    <row r="596" spans="1:9" x14ac:dyDescent="0.2">
      <c r="A596" s="11">
        <v>40701</v>
      </c>
      <c r="B596" s="12">
        <v>3832.32</v>
      </c>
      <c r="C596" s="12">
        <v>3843.21</v>
      </c>
      <c r="D596" s="12">
        <v>3815.55</v>
      </c>
      <c r="E596" s="12">
        <v>3842.95</v>
      </c>
      <c r="F596" s="14">
        <v>5340000000</v>
      </c>
      <c r="G596" s="12">
        <v>3842.95</v>
      </c>
      <c r="I596" s="1"/>
    </row>
    <row r="597" spans="1:9" x14ac:dyDescent="0.2">
      <c r="A597" s="11">
        <v>40702</v>
      </c>
      <c r="B597" s="12">
        <v>3842.86</v>
      </c>
      <c r="C597" s="12">
        <v>3842.86</v>
      </c>
      <c r="D597" s="12">
        <v>3811.75</v>
      </c>
      <c r="E597" s="12">
        <v>3825.82</v>
      </c>
      <c r="F597" s="14">
        <v>4720000000</v>
      </c>
      <c r="G597" s="12">
        <v>3825.82</v>
      </c>
      <c r="I597" s="1"/>
    </row>
    <row r="598" spans="1:9" x14ac:dyDescent="0.2">
      <c r="A598" s="11">
        <v>40703</v>
      </c>
      <c r="B598" s="12">
        <v>3825.64</v>
      </c>
      <c r="C598" s="12">
        <v>3829.81</v>
      </c>
      <c r="D598" s="12">
        <v>3797.16</v>
      </c>
      <c r="E598" s="12">
        <v>3806.19</v>
      </c>
      <c r="F598" s="14">
        <v>4240000000</v>
      </c>
      <c r="G598" s="12">
        <v>3806.19</v>
      </c>
      <c r="I598" s="1"/>
    </row>
    <row r="599" spans="1:9" x14ac:dyDescent="0.2">
      <c r="A599" s="11">
        <v>40704</v>
      </c>
      <c r="B599" s="12">
        <v>3807.12</v>
      </c>
      <c r="C599" s="12">
        <v>3821.84</v>
      </c>
      <c r="D599" s="12">
        <v>3779.27</v>
      </c>
      <c r="E599" s="12">
        <v>3787.65</v>
      </c>
      <c r="F599" s="14">
        <v>0</v>
      </c>
      <c r="G599" s="12">
        <v>3787.65</v>
      </c>
      <c r="I599" s="1"/>
    </row>
    <row r="600" spans="1:9" x14ac:dyDescent="0.2">
      <c r="A600" s="11">
        <v>40707</v>
      </c>
      <c r="B600" s="12">
        <v>3787.37</v>
      </c>
      <c r="C600" s="12">
        <v>3787.37</v>
      </c>
      <c r="D600" s="12">
        <v>3728.4</v>
      </c>
      <c r="E600" s="12">
        <v>3748.76</v>
      </c>
      <c r="F600" s="14">
        <v>3690000000</v>
      </c>
      <c r="G600" s="12">
        <v>3748.76</v>
      </c>
      <c r="I600" s="1"/>
    </row>
    <row r="601" spans="1:9" x14ac:dyDescent="0.2">
      <c r="A601" s="11">
        <v>40708</v>
      </c>
      <c r="B601" s="12">
        <v>3747.82</v>
      </c>
      <c r="C601" s="12">
        <v>3775.25</v>
      </c>
      <c r="D601" s="12">
        <v>3738.07</v>
      </c>
      <c r="E601" s="12">
        <v>3773.27</v>
      </c>
      <c r="F601" s="14">
        <v>2770000000</v>
      </c>
      <c r="G601" s="12">
        <v>3773.27</v>
      </c>
      <c r="I601" s="1"/>
    </row>
    <row r="602" spans="1:9" x14ac:dyDescent="0.2">
      <c r="A602" s="11">
        <v>40709</v>
      </c>
      <c r="B602" s="12">
        <v>3773.36</v>
      </c>
      <c r="C602" s="12">
        <v>3809.7</v>
      </c>
      <c r="D602" s="12">
        <v>3773.36</v>
      </c>
      <c r="E602" s="12">
        <v>3794.25</v>
      </c>
      <c r="F602" s="14">
        <v>3490000000</v>
      </c>
      <c r="G602" s="12">
        <v>3794.25</v>
      </c>
      <c r="I602" s="1"/>
    </row>
    <row r="603" spans="1:9" x14ac:dyDescent="0.2">
      <c r="A603" s="11">
        <v>40710</v>
      </c>
      <c r="B603" s="12">
        <v>3793.98</v>
      </c>
      <c r="C603" s="12">
        <v>3793.98</v>
      </c>
      <c r="D603" s="12">
        <v>3720.79</v>
      </c>
      <c r="E603" s="12">
        <v>3740.47</v>
      </c>
      <c r="F603" s="14">
        <v>4100000000</v>
      </c>
      <c r="G603" s="12">
        <v>3740.47</v>
      </c>
      <c r="I603" s="1"/>
    </row>
    <row r="604" spans="1:9" x14ac:dyDescent="0.2">
      <c r="A604" s="11">
        <v>40711</v>
      </c>
      <c r="B604" s="12">
        <v>3739.54</v>
      </c>
      <c r="C604" s="12">
        <v>3759.2</v>
      </c>
      <c r="D604" s="12">
        <v>3704.58</v>
      </c>
      <c r="E604" s="12">
        <v>3721.38</v>
      </c>
      <c r="F604" s="14">
        <v>0</v>
      </c>
      <c r="G604" s="12">
        <v>3721.38</v>
      </c>
      <c r="I604" s="1"/>
    </row>
    <row r="605" spans="1:9" x14ac:dyDescent="0.2">
      <c r="A605" s="11">
        <v>40714</v>
      </c>
      <c r="B605" s="12">
        <v>3722.58</v>
      </c>
      <c r="C605" s="12">
        <v>3751.75</v>
      </c>
      <c r="D605" s="12">
        <v>3710.82</v>
      </c>
      <c r="E605" s="12">
        <v>3729.12</v>
      </c>
      <c r="F605" s="14">
        <v>2690000000</v>
      </c>
      <c r="G605" s="12">
        <v>3729.12</v>
      </c>
      <c r="I605" s="1"/>
    </row>
    <row r="606" spans="1:9" x14ac:dyDescent="0.2">
      <c r="A606" s="11">
        <v>40715</v>
      </c>
      <c r="B606" s="12">
        <v>3729.67</v>
      </c>
      <c r="C606" s="12">
        <v>3797.56</v>
      </c>
      <c r="D606" s="12">
        <v>3729.67</v>
      </c>
      <c r="E606" s="12">
        <v>3794.94</v>
      </c>
      <c r="F606" s="14">
        <v>3660000000</v>
      </c>
      <c r="G606" s="12">
        <v>3794.94</v>
      </c>
      <c r="I606" s="1"/>
    </row>
    <row r="607" spans="1:9" x14ac:dyDescent="0.2">
      <c r="A607" s="11">
        <v>40716</v>
      </c>
      <c r="B607" s="12">
        <v>3795.31</v>
      </c>
      <c r="C607" s="12">
        <v>3822.42</v>
      </c>
      <c r="D607" s="12">
        <v>3795.31</v>
      </c>
      <c r="E607" s="12">
        <v>3821.83</v>
      </c>
      <c r="F607" s="14">
        <v>3650000000</v>
      </c>
      <c r="G607" s="12">
        <v>3821.83</v>
      </c>
      <c r="I607" s="1"/>
    </row>
    <row r="608" spans="1:9" x14ac:dyDescent="0.2">
      <c r="A608" s="11">
        <v>40717</v>
      </c>
      <c r="B608" s="12">
        <v>3821.55</v>
      </c>
      <c r="C608" s="12">
        <v>3829.63</v>
      </c>
      <c r="D608" s="12">
        <v>3801.7</v>
      </c>
      <c r="E608" s="12">
        <v>3823.65</v>
      </c>
      <c r="F608" s="14">
        <v>3250000000</v>
      </c>
      <c r="G608" s="12">
        <v>3823.65</v>
      </c>
      <c r="I608" s="1"/>
    </row>
    <row r="609" spans="1:9" x14ac:dyDescent="0.2">
      <c r="A609" s="11">
        <v>40718</v>
      </c>
      <c r="B609" s="12">
        <v>3823.56</v>
      </c>
      <c r="C609" s="12">
        <v>3854.18</v>
      </c>
      <c r="D609" s="12">
        <v>3817.38</v>
      </c>
      <c r="E609" s="12">
        <v>3848.56</v>
      </c>
      <c r="F609" s="14">
        <v>0</v>
      </c>
      <c r="G609" s="12">
        <v>3848.56</v>
      </c>
      <c r="I609" s="1"/>
    </row>
    <row r="610" spans="1:9" x14ac:dyDescent="0.2">
      <c r="A610" s="11">
        <v>40721</v>
      </c>
      <c r="B610" s="12">
        <v>3848.37</v>
      </c>
      <c r="C610" s="12">
        <v>3848.37</v>
      </c>
      <c r="D610" s="12">
        <v>3806.72</v>
      </c>
      <c r="E610" s="12">
        <v>3813.43</v>
      </c>
      <c r="F610" s="14">
        <v>2630000000</v>
      </c>
      <c r="G610" s="12">
        <v>3813.43</v>
      </c>
      <c r="I610" s="1"/>
    </row>
    <row r="611" spans="1:9" x14ac:dyDescent="0.2">
      <c r="A611" s="11">
        <v>40722</v>
      </c>
      <c r="B611" s="12">
        <v>3813.52</v>
      </c>
      <c r="C611" s="12">
        <v>3838.59</v>
      </c>
      <c r="D611" s="12">
        <v>3813.52</v>
      </c>
      <c r="E611" s="12">
        <v>3830.27</v>
      </c>
      <c r="F611" s="14">
        <v>3360000000</v>
      </c>
      <c r="G611" s="12">
        <v>3830.27</v>
      </c>
      <c r="I611" s="1"/>
    </row>
    <row r="612" spans="1:9" x14ac:dyDescent="0.2">
      <c r="A612" s="11">
        <v>40724</v>
      </c>
      <c r="B612" s="12">
        <v>3830.46</v>
      </c>
      <c r="C612" s="12">
        <v>3896.16</v>
      </c>
      <c r="D612" s="12">
        <v>3830.46</v>
      </c>
      <c r="E612" s="12">
        <v>3888.57</v>
      </c>
      <c r="F612" s="14">
        <v>3570000000</v>
      </c>
      <c r="G612" s="12">
        <v>3888.57</v>
      </c>
      <c r="I612" s="1"/>
    </row>
    <row r="613" spans="1:9" x14ac:dyDescent="0.2">
      <c r="A613" s="11">
        <v>40725</v>
      </c>
      <c r="B613" s="12">
        <v>3888.2</v>
      </c>
      <c r="C613" s="12">
        <v>3956.78</v>
      </c>
      <c r="D613" s="12">
        <v>3888.2</v>
      </c>
      <c r="E613" s="12">
        <v>3927.1</v>
      </c>
      <c r="F613" s="14">
        <v>0</v>
      </c>
      <c r="G613" s="12">
        <v>3927.1</v>
      </c>
      <c r="I613" s="1"/>
    </row>
    <row r="614" spans="1:9" x14ac:dyDescent="0.2">
      <c r="A614" s="11">
        <v>40728</v>
      </c>
      <c r="B614" s="12">
        <v>3927.19</v>
      </c>
      <c r="C614" s="12">
        <v>3962.28</v>
      </c>
      <c r="D614" s="12">
        <v>3927.19</v>
      </c>
      <c r="E614" s="12">
        <v>3953.52</v>
      </c>
      <c r="F614" s="14">
        <v>3170000000</v>
      </c>
      <c r="G614" s="12">
        <v>3953.52</v>
      </c>
      <c r="I614" s="1"/>
    </row>
    <row r="615" spans="1:9" x14ac:dyDescent="0.2">
      <c r="A615" s="11">
        <v>40729</v>
      </c>
      <c r="B615" s="12">
        <v>3953.15</v>
      </c>
      <c r="C615" s="12">
        <v>3958.12</v>
      </c>
      <c r="D615" s="12">
        <v>3905.73</v>
      </c>
      <c r="E615" s="12">
        <v>3924.13</v>
      </c>
      <c r="F615" s="14">
        <v>3760000000</v>
      </c>
      <c r="G615" s="12">
        <v>3924.13</v>
      </c>
      <c r="I615" s="1"/>
    </row>
    <row r="616" spans="1:9" x14ac:dyDescent="0.2">
      <c r="A616" s="11">
        <v>40730</v>
      </c>
      <c r="B616" s="12">
        <v>3923.67</v>
      </c>
      <c r="C616" s="12">
        <v>3933.02</v>
      </c>
      <c r="D616" s="12">
        <v>3890.55</v>
      </c>
      <c r="E616" s="12">
        <v>3908.96</v>
      </c>
      <c r="F616" s="14">
        <v>3550000000</v>
      </c>
      <c r="G616" s="12">
        <v>3908.96</v>
      </c>
      <c r="I616" s="1"/>
    </row>
    <row r="617" spans="1:9" x14ac:dyDescent="0.2">
      <c r="A617" s="11">
        <v>40731</v>
      </c>
      <c r="B617" s="12">
        <v>3909.14</v>
      </c>
      <c r="C617" s="12">
        <v>3944.95</v>
      </c>
      <c r="D617" s="12">
        <v>3908.57</v>
      </c>
      <c r="E617" s="12">
        <v>3939.47</v>
      </c>
      <c r="F617" s="14">
        <v>3150000000</v>
      </c>
      <c r="G617" s="12">
        <v>3939.47</v>
      </c>
      <c r="I617" s="1"/>
    </row>
    <row r="618" spans="1:9" x14ac:dyDescent="0.2">
      <c r="A618" s="11">
        <v>40732</v>
      </c>
      <c r="B618" s="12">
        <v>3939.75</v>
      </c>
      <c r="C618" s="12">
        <v>4005.69</v>
      </c>
      <c r="D618" s="12">
        <v>3939.75</v>
      </c>
      <c r="E618" s="12">
        <v>4003.69</v>
      </c>
      <c r="F618" s="14">
        <v>0</v>
      </c>
      <c r="G618" s="12">
        <v>4003.69</v>
      </c>
      <c r="I618" s="1"/>
    </row>
    <row r="619" spans="1:9" x14ac:dyDescent="0.2">
      <c r="A619" s="11">
        <v>40735</v>
      </c>
      <c r="B619" s="12">
        <v>4002.76</v>
      </c>
      <c r="C619" s="12">
        <v>4002.76</v>
      </c>
      <c r="D619" s="12">
        <v>3971.31</v>
      </c>
      <c r="E619" s="12">
        <v>3995.59</v>
      </c>
      <c r="F619" s="14">
        <v>2930000000</v>
      </c>
      <c r="G619" s="12">
        <v>3995.59</v>
      </c>
      <c r="I619" s="1"/>
    </row>
    <row r="620" spans="1:9" x14ac:dyDescent="0.2">
      <c r="A620" s="11">
        <v>40736</v>
      </c>
      <c r="B620" s="12">
        <v>3995.22</v>
      </c>
      <c r="C620" s="12">
        <v>3995.22</v>
      </c>
      <c r="D620" s="12">
        <v>3926.83</v>
      </c>
      <c r="E620" s="12">
        <v>3938.01</v>
      </c>
      <c r="F620" s="14">
        <v>3310000000</v>
      </c>
      <c r="G620" s="12">
        <v>3938.01</v>
      </c>
      <c r="I620" s="1"/>
    </row>
    <row r="621" spans="1:9" x14ac:dyDescent="0.2">
      <c r="A621" s="11">
        <v>40737</v>
      </c>
      <c r="B621" s="12">
        <v>3938.25</v>
      </c>
      <c r="C621" s="12">
        <v>3980.86</v>
      </c>
      <c r="D621" s="12">
        <v>3938.25</v>
      </c>
      <c r="E621" s="12">
        <v>3980.84</v>
      </c>
      <c r="F621" s="14">
        <v>4580000000</v>
      </c>
      <c r="G621" s="12">
        <v>3980.84</v>
      </c>
      <c r="I621" s="1"/>
    </row>
    <row r="622" spans="1:9" x14ac:dyDescent="0.2">
      <c r="A622" s="11">
        <v>40738</v>
      </c>
      <c r="B622" s="12">
        <v>3980.75</v>
      </c>
      <c r="C622" s="12">
        <v>3997.95</v>
      </c>
      <c r="D622" s="12">
        <v>3975.87</v>
      </c>
      <c r="E622" s="12">
        <v>3997.64</v>
      </c>
      <c r="F622" s="14">
        <v>4300000000</v>
      </c>
      <c r="G622" s="12">
        <v>3997.64</v>
      </c>
      <c r="I622" s="1"/>
    </row>
    <row r="623" spans="1:9" x14ac:dyDescent="0.2">
      <c r="A623" s="11">
        <v>40739</v>
      </c>
      <c r="B623" s="12">
        <v>3997.87</v>
      </c>
      <c r="C623" s="12">
        <v>4024.03</v>
      </c>
      <c r="D623" s="12">
        <v>3989.74</v>
      </c>
      <c r="E623" s="12">
        <v>4023.2</v>
      </c>
      <c r="F623" s="14">
        <v>0</v>
      </c>
      <c r="G623" s="12">
        <v>4023.2</v>
      </c>
      <c r="I623" s="1"/>
    </row>
    <row r="624" spans="1:9" x14ac:dyDescent="0.2">
      <c r="A624" s="11">
        <v>40742</v>
      </c>
      <c r="B624" s="12">
        <v>4024.13</v>
      </c>
      <c r="C624" s="12">
        <v>4042.73</v>
      </c>
      <c r="D624" s="12">
        <v>4021.81</v>
      </c>
      <c r="E624" s="12">
        <v>4032.97</v>
      </c>
      <c r="F624" s="14">
        <v>3120000000</v>
      </c>
      <c r="G624" s="12">
        <v>4032.97</v>
      </c>
      <c r="I624" s="1"/>
    </row>
    <row r="625" spans="1:9" x14ac:dyDescent="0.2">
      <c r="A625" s="11">
        <v>40743</v>
      </c>
      <c r="B625" s="12">
        <v>4032.7</v>
      </c>
      <c r="C625" s="12">
        <v>4032.7</v>
      </c>
      <c r="D625" s="12">
        <v>4002.46</v>
      </c>
      <c r="E625" s="12">
        <v>4023.42</v>
      </c>
      <c r="F625" s="14">
        <v>5390000000</v>
      </c>
      <c r="G625" s="12">
        <v>4023.42</v>
      </c>
      <c r="I625" s="1"/>
    </row>
    <row r="626" spans="1:9" x14ac:dyDescent="0.2">
      <c r="A626" s="11">
        <v>40744</v>
      </c>
      <c r="B626" s="12">
        <v>4023.6</v>
      </c>
      <c r="C626" s="12">
        <v>4055.05</v>
      </c>
      <c r="D626" s="12">
        <v>4020.82</v>
      </c>
      <c r="E626" s="12">
        <v>4050.63</v>
      </c>
      <c r="F626" s="14">
        <v>6800000000</v>
      </c>
      <c r="G626" s="12">
        <v>4050.63</v>
      </c>
      <c r="I626" s="1"/>
    </row>
    <row r="627" spans="1:9" x14ac:dyDescent="0.2">
      <c r="A627" s="11">
        <v>40745</v>
      </c>
      <c r="B627" s="12">
        <v>4050.72</v>
      </c>
      <c r="C627" s="12">
        <v>4072.83</v>
      </c>
      <c r="D627" s="12">
        <v>4048.18</v>
      </c>
      <c r="E627" s="12">
        <v>4068.07</v>
      </c>
      <c r="F627" s="14">
        <v>7520000000</v>
      </c>
      <c r="G627" s="12">
        <v>4068.07</v>
      </c>
      <c r="I627" s="1"/>
    </row>
    <row r="628" spans="1:9" x14ac:dyDescent="0.2">
      <c r="A628" s="11">
        <v>40746</v>
      </c>
      <c r="B628" s="12">
        <v>4069.94</v>
      </c>
      <c r="C628" s="12">
        <v>4109.08</v>
      </c>
      <c r="D628" s="12">
        <v>4069.94</v>
      </c>
      <c r="E628" s="12">
        <v>4106.82</v>
      </c>
      <c r="F628" s="14">
        <v>0</v>
      </c>
      <c r="G628" s="12">
        <v>4106.82</v>
      </c>
      <c r="I628" s="1"/>
    </row>
    <row r="629" spans="1:9" x14ac:dyDescent="0.2">
      <c r="A629" s="11">
        <v>40749</v>
      </c>
      <c r="B629" s="12">
        <v>4104.46</v>
      </c>
      <c r="C629" s="12">
        <v>4104.46</v>
      </c>
      <c r="D629" s="12">
        <v>4067.24</v>
      </c>
      <c r="E629" s="12">
        <v>4087.09</v>
      </c>
      <c r="F629" s="14">
        <v>6090000000</v>
      </c>
      <c r="G629" s="12">
        <v>4087.09</v>
      </c>
      <c r="I629" s="1"/>
    </row>
    <row r="630" spans="1:9" x14ac:dyDescent="0.2">
      <c r="A630" s="11">
        <v>40750</v>
      </c>
      <c r="B630" s="12">
        <v>4086.45</v>
      </c>
      <c r="C630" s="12">
        <v>4133.6899999999996</v>
      </c>
      <c r="D630" s="12">
        <v>4082.19</v>
      </c>
      <c r="E630" s="12">
        <v>4132.78</v>
      </c>
      <c r="F630" s="14">
        <v>8160000000</v>
      </c>
      <c r="G630" s="12">
        <v>4132.78</v>
      </c>
      <c r="I630" s="1"/>
    </row>
    <row r="631" spans="1:9" x14ac:dyDescent="0.2">
      <c r="A631" s="11">
        <v>40751</v>
      </c>
      <c r="B631" s="12">
        <v>4132.67</v>
      </c>
      <c r="C631" s="12">
        <v>4177.74</v>
      </c>
      <c r="D631" s="12">
        <v>4125.96</v>
      </c>
      <c r="E631" s="12">
        <v>4174.1099999999997</v>
      </c>
      <c r="F631" s="14">
        <v>6730000000</v>
      </c>
      <c r="G631" s="12">
        <v>4174.1099999999997</v>
      </c>
      <c r="I631" s="1"/>
    </row>
    <row r="632" spans="1:9" x14ac:dyDescent="0.2">
      <c r="A632" s="11">
        <v>40752</v>
      </c>
      <c r="B632" s="12">
        <v>4172.25</v>
      </c>
      <c r="C632" s="12">
        <v>4172.25</v>
      </c>
      <c r="D632" s="12">
        <v>4122</v>
      </c>
      <c r="E632" s="12">
        <v>4145.83</v>
      </c>
      <c r="F632" s="14">
        <v>5210000000</v>
      </c>
      <c r="G632" s="12">
        <v>4145.83</v>
      </c>
      <c r="I632" s="1"/>
    </row>
    <row r="633" spans="1:9" x14ac:dyDescent="0.2">
      <c r="A633" s="11">
        <v>40753</v>
      </c>
      <c r="B633" s="12">
        <v>4146.76</v>
      </c>
      <c r="C633" s="12">
        <v>4160.5</v>
      </c>
      <c r="D633" s="12">
        <v>4102.82</v>
      </c>
      <c r="E633" s="12">
        <v>4130.8</v>
      </c>
      <c r="F633" s="14">
        <v>0</v>
      </c>
      <c r="G633" s="12">
        <v>4130.8</v>
      </c>
      <c r="I633" s="1"/>
    </row>
    <row r="634" spans="1:9" x14ac:dyDescent="0.2">
      <c r="A634" s="11">
        <v>40756</v>
      </c>
      <c r="B634" s="12">
        <v>4131.7299999999996</v>
      </c>
      <c r="C634" s="12">
        <v>4193.5600000000004</v>
      </c>
      <c r="D634" s="12">
        <v>4131.7299999999996</v>
      </c>
      <c r="E634" s="12">
        <v>4193.4399999999996</v>
      </c>
      <c r="F634" s="14">
        <v>6560000000</v>
      </c>
      <c r="G634" s="12">
        <v>4193.4399999999996</v>
      </c>
      <c r="I634" s="1"/>
    </row>
    <row r="635" spans="1:9" x14ac:dyDescent="0.2">
      <c r="A635" s="11">
        <v>40757</v>
      </c>
      <c r="B635" s="12">
        <v>4192.51</v>
      </c>
      <c r="C635" s="12">
        <v>4195.72</v>
      </c>
      <c r="D635" s="12">
        <v>4148.95</v>
      </c>
      <c r="E635" s="12">
        <v>4177.8500000000004</v>
      </c>
      <c r="F635" s="14">
        <v>5880000000</v>
      </c>
      <c r="G635" s="12">
        <v>4177.8500000000004</v>
      </c>
      <c r="I635" s="1"/>
    </row>
    <row r="636" spans="1:9" x14ac:dyDescent="0.2">
      <c r="A636" s="11">
        <v>40758</v>
      </c>
      <c r="B636" s="12">
        <v>4177.57</v>
      </c>
      <c r="C636" s="12">
        <v>4177.57</v>
      </c>
      <c r="D636" s="12">
        <v>4095.87</v>
      </c>
      <c r="E636" s="12">
        <v>4136.51</v>
      </c>
      <c r="F636" s="14">
        <v>4870000000</v>
      </c>
      <c r="G636" s="12">
        <v>4136.51</v>
      </c>
      <c r="I636" s="1"/>
    </row>
    <row r="637" spans="1:9" x14ac:dyDescent="0.2">
      <c r="A637" s="11">
        <v>40759</v>
      </c>
      <c r="B637" s="12">
        <v>4136.6899999999996</v>
      </c>
      <c r="C637" s="12">
        <v>4157.25</v>
      </c>
      <c r="D637" s="12">
        <v>4095.62</v>
      </c>
      <c r="E637" s="12">
        <v>4122.09</v>
      </c>
      <c r="F637" s="14">
        <v>0</v>
      </c>
      <c r="G637" s="12">
        <v>4122.09</v>
      </c>
      <c r="I637" s="1"/>
    </row>
    <row r="638" spans="1:9" x14ac:dyDescent="0.2">
      <c r="A638" s="11">
        <v>40760</v>
      </c>
      <c r="B638" s="12">
        <v>4119.88</v>
      </c>
      <c r="C638" s="12">
        <v>4119.88</v>
      </c>
      <c r="D638" s="12">
        <v>3866.71</v>
      </c>
      <c r="E638" s="12">
        <v>3921.64</v>
      </c>
      <c r="F638" s="14">
        <v>0</v>
      </c>
      <c r="G638" s="12">
        <v>3921.64</v>
      </c>
      <c r="I638" s="1"/>
    </row>
    <row r="639" spans="1:9" x14ac:dyDescent="0.2">
      <c r="A639" s="11">
        <v>40763</v>
      </c>
      <c r="B639" s="12">
        <v>3920.82</v>
      </c>
      <c r="C639" s="12">
        <v>3920.82</v>
      </c>
      <c r="D639" s="12">
        <v>3714.92</v>
      </c>
      <c r="E639" s="12">
        <v>3850.27</v>
      </c>
      <c r="F639" s="14">
        <v>7900000000</v>
      </c>
      <c r="G639" s="12">
        <v>3850.27</v>
      </c>
      <c r="I639" s="1"/>
    </row>
    <row r="640" spans="1:9" x14ac:dyDescent="0.2">
      <c r="A640" s="11">
        <v>40764</v>
      </c>
      <c r="B640" s="12">
        <v>3846.23</v>
      </c>
      <c r="C640" s="12">
        <v>3873.54</v>
      </c>
      <c r="D640" s="12">
        <v>3590.94</v>
      </c>
      <c r="E640" s="12">
        <v>3735.12</v>
      </c>
      <c r="F640" s="14">
        <v>8650000000</v>
      </c>
      <c r="G640" s="12">
        <v>3735.12</v>
      </c>
      <c r="I640" s="1"/>
    </row>
    <row r="641" spans="1:9" x14ac:dyDescent="0.2">
      <c r="A641" s="11">
        <v>40765</v>
      </c>
      <c r="B641" s="12">
        <v>3736.04</v>
      </c>
      <c r="C641" s="12">
        <v>3883.55</v>
      </c>
      <c r="D641" s="12">
        <v>3736.04</v>
      </c>
      <c r="E641" s="12">
        <v>3863.58</v>
      </c>
      <c r="F641" s="14">
        <v>6320000000</v>
      </c>
      <c r="G641" s="12">
        <v>3863.58</v>
      </c>
      <c r="I641" s="1"/>
    </row>
    <row r="642" spans="1:9" x14ac:dyDescent="0.2">
      <c r="A642" s="11">
        <v>40766</v>
      </c>
      <c r="B642" s="12">
        <v>3863.39</v>
      </c>
      <c r="C642" s="12">
        <v>3871.28</v>
      </c>
      <c r="D642" s="12">
        <v>3803.25</v>
      </c>
      <c r="E642" s="12">
        <v>3869.36</v>
      </c>
      <c r="F642" s="14">
        <v>5790000000</v>
      </c>
      <c r="G642" s="12">
        <v>3869.36</v>
      </c>
      <c r="I642" s="1"/>
    </row>
    <row r="643" spans="1:9" x14ac:dyDescent="0.2">
      <c r="A643" s="11">
        <v>40767</v>
      </c>
      <c r="B643" s="12">
        <v>3868.63</v>
      </c>
      <c r="C643" s="12">
        <v>3926.55</v>
      </c>
      <c r="D643" s="12">
        <v>3864.42</v>
      </c>
      <c r="E643" s="12">
        <v>3890.53</v>
      </c>
      <c r="F643" s="14">
        <v>0</v>
      </c>
      <c r="G643" s="12">
        <v>3890.53</v>
      </c>
      <c r="I643" s="1"/>
    </row>
    <row r="644" spans="1:9" x14ac:dyDescent="0.2">
      <c r="A644" s="11">
        <v>40770</v>
      </c>
      <c r="B644" s="12">
        <v>3890.8</v>
      </c>
      <c r="C644" s="12">
        <v>3960.52</v>
      </c>
      <c r="D644" s="12">
        <v>3890.8</v>
      </c>
      <c r="E644" s="12">
        <v>3960.02</v>
      </c>
      <c r="F644" s="14">
        <v>4370000000</v>
      </c>
      <c r="G644" s="12">
        <v>3960.02</v>
      </c>
      <c r="I644" s="1"/>
    </row>
    <row r="645" spans="1:9" x14ac:dyDescent="0.2">
      <c r="A645" s="11">
        <v>40771</v>
      </c>
      <c r="B645" s="12">
        <v>3960.11</v>
      </c>
      <c r="C645" s="12">
        <v>3996.37</v>
      </c>
      <c r="D645" s="12">
        <v>3937.69</v>
      </c>
      <c r="E645" s="12">
        <v>3953.28</v>
      </c>
      <c r="F645" s="14">
        <v>6780000000</v>
      </c>
      <c r="G645" s="12">
        <v>3953.28</v>
      </c>
      <c r="I645" s="1"/>
    </row>
    <row r="646" spans="1:9" x14ac:dyDescent="0.2">
      <c r="A646" s="11">
        <v>40773</v>
      </c>
      <c r="B646" s="12">
        <v>3953.83</v>
      </c>
      <c r="C646" s="12">
        <v>4020.99</v>
      </c>
      <c r="D646" s="12">
        <v>3953.83</v>
      </c>
      <c r="E646" s="12">
        <v>4020.99</v>
      </c>
      <c r="F646" s="14">
        <v>0</v>
      </c>
      <c r="G646" s="12">
        <v>4020.99</v>
      </c>
      <c r="I646" s="1"/>
    </row>
    <row r="647" spans="1:9" x14ac:dyDescent="0.2">
      <c r="A647" s="11">
        <v>40774</v>
      </c>
      <c r="B647" s="12">
        <v>4019.8</v>
      </c>
      <c r="C647" s="12">
        <v>4019.8</v>
      </c>
      <c r="D647" s="12">
        <v>3823.37</v>
      </c>
      <c r="E647" s="12">
        <v>3842.75</v>
      </c>
      <c r="F647" s="14">
        <v>0</v>
      </c>
      <c r="G647" s="12">
        <v>3842.75</v>
      </c>
      <c r="I647" s="1"/>
    </row>
    <row r="648" spans="1:9" x14ac:dyDescent="0.2">
      <c r="A648" s="11">
        <v>40777</v>
      </c>
      <c r="B648" s="12">
        <v>3843.68</v>
      </c>
      <c r="C648" s="12">
        <v>3854.19</v>
      </c>
      <c r="D648" s="12">
        <v>3761.02</v>
      </c>
      <c r="E648" s="12">
        <v>3839.62</v>
      </c>
      <c r="F648" s="14">
        <v>3970000000</v>
      </c>
      <c r="G648" s="12">
        <v>3839.62</v>
      </c>
      <c r="I648" s="1"/>
    </row>
    <row r="649" spans="1:9" x14ac:dyDescent="0.2">
      <c r="A649" s="11">
        <v>40778</v>
      </c>
      <c r="B649" s="12">
        <v>3840.06</v>
      </c>
      <c r="C649" s="12">
        <v>3881.2</v>
      </c>
      <c r="D649" s="12">
        <v>3821.38</v>
      </c>
      <c r="E649" s="12">
        <v>3880.46</v>
      </c>
      <c r="F649" s="14">
        <v>4110000000</v>
      </c>
      <c r="G649" s="12">
        <v>3880.46</v>
      </c>
      <c r="I649" s="1"/>
    </row>
    <row r="650" spans="1:9" x14ac:dyDescent="0.2">
      <c r="A650" s="11">
        <v>40779</v>
      </c>
      <c r="B650" s="12">
        <v>3881.4</v>
      </c>
      <c r="C650" s="12">
        <v>3906.49</v>
      </c>
      <c r="D650" s="12">
        <v>3840.48</v>
      </c>
      <c r="E650" s="12">
        <v>3847.02</v>
      </c>
      <c r="F650" s="14">
        <v>3910000000</v>
      </c>
      <c r="G650" s="12">
        <v>3847.02</v>
      </c>
      <c r="I650" s="1"/>
    </row>
    <row r="651" spans="1:9" x14ac:dyDescent="0.2">
      <c r="A651" s="11">
        <v>40780</v>
      </c>
      <c r="B651" s="12">
        <v>3847.39</v>
      </c>
      <c r="C651" s="12">
        <v>3886.17</v>
      </c>
      <c r="D651" s="12">
        <v>3835.02</v>
      </c>
      <c r="E651" s="12">
        <v>3844.38</v>
      </c>
      <c r="F651" s="14">
        <v>3310000000</v>
      </c>
      <c r="G651" s="12">
        <v>3844.38</v>
      </c>
      <c r="I651" s="1"/>
    </row>
    <row r="652" spans="1:9" x14ac:dyDescent="0.2">
      <c r="A652" s="11">
        <v>40781</v>
      </c>
      <c r="B652" s="12">
        <v>3842.51</v>
      </c>
      <c r="C652" s="12">
        <v>3847.25</v>
      </c>
      <c r="D652" s="12">
        <v>3800.48</v>
      </c>
      <c r="E652" s="12">
        <v>3841.73</v>
      </c>
      <c r="F652" s="14">
        <v>0</v>
      </c>
      <c r="G652" s="12">
        <v>3841.73</v>
      </c>
      <c r="I652" s="1"/>
    </row>
    <row r="653" spans="1:9" x14ac:dyDescent="0.2">
      <c r="A653" s="11">
        <v>40788</v>
      </c>
      <c r="B653" s="12">
        <v>3841.73</v>
      </c>
      <c r="C653" s="12">
        <v>3841.73</v>
      </c>
      <c r="D653" s="12">
        <v>3841.73</v>
      </c>
      <c r="E653" s="12">
        <v>3841.73</v>
      </c>
      <c r="F653" s="14">
        <v>0</v>
      </c>
      <c r="G653" s="12">
        <v>3841.73</v>
      </c>
      <c r="I653" s="1"/>
    </row>
    <row r="654" spans="1:9" x14ac:dyDescent="0.2">
      <c r="A654" s="11">
        <v>40791</v>
      </c>
      <c r="B654" s="12">
        <v>3842.65</v>
      </c>
      <c r="C654" s="12">
        <v>3912.19</v>
      </c>
      <c r="D654" s="12">
        <v>3841.72</v>
      </c>
      <c r="E654" s="12">
        <v>3866.17</v>
      </c>
      <c r="F654" s="14">
        <v>31515800</v>
      </c>
      <c r="G654" s="12">
        <v>3866.17</v>
      </c>
      <c r="I654" s="1"/>
    </row>
    <row r="655" spans="1:9" x14ac:dyDescent="0.2">
      <c r="A655" s="11">
        <v>40792</v>
      </c>
      <c r="B655" s="12">
        <v>3865.53</v>
      </c>
      <c r="C655" s="12">
        <v>3891.03</v>
      </c>
      <c r="D655" s="12">
        <v>3829.61</v>
      </c>
      <c r="E655" s="12">
        <v>3889.97</v>
      </c>
      <c r="F655" s="14">
        <v>2980000000</v>
      </c>
      <c r="G655" s="12">
        <v>3889.97</v>
      </c>
      <c r="I655" s="1"/>
    </row>
    <row r="656" spans="1:9" x14ac:dyDescent="0.2">
      <c r="A656" s="11">
        <v>40793</v>
      </c>
      <c r="B656" s="12">
        <v>3890.52</v>
      </c>
      <c r="C656" s="12">
        <v>4002.4</v>
      </c>
      <c r="D656" s="12">
        <v>3890.52</v>
      </c>
      <c r="E656" s="12">
        <v>4001.43</v>
      </c>
      <c r="F656" s="14">
        <v>4400000000</v>
      </c>
      <c r="G656" s="12">
        <v>4001.43</v>
      </c>
      <c r="I656" s="1"/>
    </row>
    <row r="657" spans="1:9" x14ac:dyDescent="0.2">
      <c r="A657" s="11">
        <v>40794</v>
      </c>
      <c r="B657" s="12">
        <v>4001.71</v>
      </c>
      <c r="C657" s="12">
        <v>4021.76</v>
      </c>
      <c r="D657" s="12">
        <v>3978.34</v>
      </c>
      <c r="E657" s="12">
        <v>4005.39</v>
      </c>
      <c r="F657" s="14">
        <v>3760000000</v>
      </c>
      <c r="G657" s="12">
        <v>4005.39</v>
      </c>
      <c r="I657" s="1"/>
    </row>
    <row r="658" spans="1:9" x14ac:dyDescent="0.2">
      <c r="A658" s="11">
        <v>40795</v>
      </c>
      <c r="B658" s="12">
        <v>4004.46</v>
      </c>
      <c r="C658" s="12">
        <v>4028.48</v>
      </c>
      <c r="D658" s="12">
        <v>3991.58</v>
      </c>
      <c r="E658" s="12">
        <v>3998.5</v>
      </c>
      <c r="F658" s="14">
        <v>0</v>
      </c>
      <c r="G658" s="12">
        <v>3998.5</v>
      </c>
      <c r="I658" s="1"/>
    </row>
    <row r="659" spans="1:9" x14ac:dyDescent="0.2">
      <c r="A659" s="11">
        <v>40798</v>
      </c>
      <c r="B659" s="12">
        <v>3997.22</v>
      </c>
      <c r="C659" s="12">
        <v>3997.22</v>
      </c>
      <c r="D659" s="12">
        <v>3880.7</v>
      </c>
      <c r="E659" s="12">
        <v>3896.12</v>
      </c>
      <c r="F659" s="14">
        <v>2720000000</v>
      </c>
      <c r="G659" s="12">
        <v>3896.12</v>
      </c>
      <c r="I659" s="1"/>
    </row>
    <row r="660" spans="1:9" x14ac:dyDescent="0.2">
      <c r="A660" s="11">
        <v>40799</v>
      </c>
      <c r="B660" s="12">
        <v>3896.21</v>
      </c>
      <c r="C660" s="12">
        <v>3929.55</v>
      </c>
      <c r="D660" s="12">
        <v>3855.04</v>
      </c>
      <c r="E660" s="12">
        <v>3874.78</v>
      </c>
      <c r="F660" s="14">
        <v>3490000000</v>
      </c>
      <c r="G660" s="12">
        <v>3874.78</v>
      </c>
      <c r="I660" s="1"/>
    </row>
    <row r="661" spans="1:9" x14ac:dyDescent="0.2">
      <c r="A661" s="11">
        <v>40800</v>
      </c>
      <c r="B661" s="12">
        <v>3875.06</v>
      </c>
      <c r="C661" s="12">
        <v>3897.31</v>
      </c>
      <c r="D661" s="12">
        <v>3775.37</v>
      </c>
      <c r="E661" s="12">
        <v>3799.04</v>
      </c>
      <c r="F661" s="14">
        <v>4190000000</v>
      </c>
      <c r="G661" s="12">
        <v>3799.04</v>
      </c>
      <c r="I661" s="1"/>
    </row>
    <row r="662" spans="1:9" x14ac:dyDescent="0.2">
      <c r="A662" s="11">
        <v>40801</v>
      </c>
      <c r="B662" s="12">
        <v>3799.4</v>
      </c>
      <c r="C662" s="12">
        <v>3829.38</v>
      </c>
      <c r="D662" s="12">
        <v>3710.09</v>
      </c>
      <c r="E662" s="12">
        <v>3774.33</v>
      </c>
      <c r="F662" s="14">
        <v>3270000000</v>
      </c>
      <c r="G662" s="12">
        <v>3774.33</v>
      </c>
      <c r="I662" s="1"/>
    </row>
    <row r="663" spans="1:9" x14ac:dyDescent="0.2">
      <c r="A663" s="11">
        <v>40802</v>
      </c>
      <c r="B663" s="12">
        <v>3775.45</v>
      </c>
      <c r="C663" s="12">
        <v>3850.28</v>
      </c>
      <c r="D663" s="12">
        <v>3775.45</v>
      </c>
      <c r="E663" s="12">
        <v>3835.18</v>
      </c>
      <c r="F663" s="14">
        <v>0</v>
      </c>
      <c r="G663" s="12">
        <v>3835.18</v>
      </c>
      <c r="I663" s="1"/>
    </row>
    <row r="664" spans="1:9" x14ac:dyDescent="0.2">
      <c r="A664" s="11">
        <v>40805</v>
      </c>
      <c r="B664" s="12">
        <v>3834.08</v>
      </c>
      <c r="C664" s="12">
        <v>3834.08</v>
      </c>
      <c r="D664" s="12">
        <v>3739.51</v>
      </c>
      <c r="E664" s="12">
        <v>3755.05</v>
      </c>
      <c r="F664" s="14">
        <v>2670000000</v>
      </c>
      <c r="G664" s="12">
        <v>3755.05</v>
      </c>
      <c r="I664" s="1"/>
    </row>
    <row r="665" spans="1:9" x14ac:dyDescent="0.2">
      <c r="A665" s="11">
        <v>40806</v>
      </c>
      <c r="B665" s="12">
        <v>3754.83</v>
      </c>
      <c r="C665" s="12">
        <v>3754.83</v>
      </c>
      <c r="D665" s="12">
        <v>3673.22</v>
      </c>
      <c r="E665" s="12">
        <v>3752.11</v>
      </c>
      <c r="F665" s="14">
        <v>3520000000</v>
      </c>
      <c r="G665" s="12">
        <v>3752.11</v>
      </c>
      <c r="I665" s="1"/>
    </row>
    <row r="666" spans="1:9" x14ac:dyDescent="0.2">
      <c r="A666" s="11">
        <v>40807</v>
      </c>
      <c r="B666" s="12">
        <v>3751.93</v>
      </c>
      <c r="C666" s="12">
        <v>3752.3</v>
      </c>
      <c r="D666" s="12">
        <v>3687.91</v>
      </c>
      <c r="E666" s="12">
        <v>3697.49</v>
      </c>
      <c r="F666" s="14">
        <v>2610000000</v>
      </c>
      <c r="G666" s="12">
        <v>3697.49</v>
      </c>
      <c r="I666" s="1"/>
    </row>
    <row r="667" spans="1:9" x14ac:dyDescent="0.2">
      <c r="A667" s="11">
        <v>40808</v>
      </c>
      <c r="B667" s="12">
        <v>3695.94</v>
      </c>
      <c r="C667" s="12">
        <v>3695.94</v>
      </c>
      <c r="D667" s="12">
        <v>3360.19</v>
      </c>
      <c r="E667" s="12">
        <v>3369.14</v>
      </c>
      <c r="F667" s="14">
        <v>5290000000</v>
      </c>
      <c r="G667" s="12">
        <v>3369.14</v>
      </c>
      <c r="I667" s="1"/>
    </row>
    <row r="668" spans="1:9" x14ac:dyDescent="0.2">
      <c r="A668" s="11">
        <v>40809</v>
      </c>
      <c r="B668" s="12">
        <v>3367.4</v>
      </c>
      <c r="C668" s="12">
        <v>3426.83</v>
      </c>
      <c r="D668" s="12">
        <v>3258.37</v>
      </c>
      <c r="E668" s="12">
        <v>3426.35</v>
      </c>
      <c r="F668" s="14">
        <v>0</v>
      </c>
      <c r="G668" s="12">
        <v>3426.35</v>
      </c>
      <c r="I668" s="1"/>
    </row>
    <row r="669" spans="1:9" x14ac:dyDescent="0.2">
      <c r="A669" s="11">
        <v>40812</v>
      </c>
      <c r="B669" s="12">
        <v>3425.6</v>
      </c>
      <c r="C669" s="12">
        <v>3429.46</v>
      </c>
      <c r="D669" s="12">
        <v>3217.95</v>
      </c>
      <c r="E669" s="12">
        <v>3316.14</v>
      </c>
      <c r="F669" s="14">
        <v>4890000000</v>
      </c>
      <c r="G669" s="12">
        <v>3316.14</v>
      </c>
      <c r="I669" s="1"/>
    </row>
    <row r="670" spans="1:9" x14ac:dyDescent="0.2">
      <c r="A670" s="11">
        <v>40813</v>
      </c>
      <c r="B670" s="12">
        <v>3316.69</v>
      </c>
      <c r="C670" s="12">
        <v>3487.76</v>
      </c>
      <c r="D670" s="12">
        <v>3316.69</v>
      </c>
      <c r="E670" s="12">
        <v>3473.94</v>
      </c>
      <c r="F670" s="14">
        <v>4290000000</v>
      </c>
      <c r="G670" s="12">
        <v>3473.94</v>
      </c>
      <c r="I670" s="1"/>
    </row>
    <row r="671" spans="1:9" x14ac:dyDescent="0.2">
      <c r="A671" s="11">
        <v>40814</v>
      </c>
      <c r="B671" s="12">
        <v>3474.31</v>
      </c>
      <c r="C671" s="12">
        <v>3531.89</v>
      </c>
      <c r="D671" s="12">
        <v>3452.98</v>
      </c>
      <c r="E671" s="12">
        <v>3513.17</v>
      </c>
      <c r="F671" s="14">
        <v>4020000000</v>
      </c>
      <c r="G671" s="12">
        <v>3513.17</v>
      </c>
      <c r="I671" s="1"/>
    </row>
    <row r="672" spans="1:9" x14ac:dyDescent="0.2">
      <c r="A672" s="11">
        <v>40815</v>
      </c>
      <c r="B672" s="12">
        <v>3512.98</v>
      </c>
      <c r="C672" s="12">
        <v>3549.18</v>
      </c>
      <c r="D672" s="12">
        <v>3466.63</v>
      </c>
      <c r="E672" s="12">
        <v>3537.18</v>
      </c>
      <c r="F672" s="14">
        <v>2670000000</v>
      </c>
      <c r="G672" s="12">
        <v>3537.18</v>
      </c>
      <c r="I672" s="1"/>
    </row>
    <row r="673" spans="1:9" x14ac:dyDescent="0.2">
      <c r="A673" s="11">
        <v>40816</v>
      </c>
      <c r="B673" s="12">
        <v>3537.27</v>
      </c>
      <c r="C673" s="12">
        <v>3579.66</v>
      </c>
      <c r="D673" s="12">
        <v>3523.17</v>
      </c>
      <c r="E673" s="12">
        <v>3549.03</v>
      </c>
      <c r="F673" s="14">
        <v>0</v>
      </c>
      <c r="G673" s="12">
        <v>3549.03</v>
      </c>
      <c r="I673" s="1"/>
    </row>
    <row r="674" spans="1:9" x14ac:dyDescent="0.2">
      <c r="A674" s="11">
        <v>40819</v>
      </c>
      <c r="B674" s="12">
        <v>3548.12</v>
      </c>
      <c r="C674" s="12">
        <v>3548.12</v>
      </c>
      <c r="D674" s="12">
        <v>3329.87</v>
      </c>
      <c r="E674" s="12">
        <v>3348.71</v>
      </c>
      <c r="F674" s="14">
        <v>3560000000</v>
      </c>
      <c r="G674" s="12">
        <v>3348.71</v>
      </c>
      <c r="I674" s="1"/>
    </row>
    <row r="675" spans="1:9" x14ac:dyDescent="0.2">
      <c r="A675" s="11">
        <v>40820</v>
      </c>
      <c r="B675" s="12">
        <v>3347.22</v>
      </c>
      <c r="C675" s="12">
        <v>3352.4</v>
      </c>
      <c r="D675" s="12">
        <v>3256.44</v>
      </c>
      <c r="E675" s="12">
        <v>3269.45</v>
      </c>
      <c r="F675" s="14">
        <v>3880000000</v>
      </c>
      <c r="G675" s="12">
        <v>3269.45</v>
      </c>
      <c r="I675" s="1"/>
    </row>
    <row r="676" spans="1:9" x14ac:dyDescent="0.2">
      <c r="A676" s="11">
        <v>40821</v>
      </c>
      <c r="B676" s="12">
        <v>3269.54</v>
      </c>
      <c r="C676" s="12">
        <v>3315.69</v>
      </c>
      <c r="D676" s="12">
        <v>3269.54</v>
      </c>
      <c r="E676" s="12">
        <v>3293.24</v>
      </c>
      <c r="F676" s="14">
        <v>2920000000</v>
      </c>
      <c r="G676" s="12">
        <v>3293.24</v>
      </c>
      <c r="I676" s="1"/>
    </row>
    <row r="677" spans="1:9" x14ac:dyDescent="0.2">
      <c r="A677" s="11">
        <v>40822</v>
      </c>
      <c r="B677" s="12">
        <v>3293.51</v>
      </c>
      <c r="C677" s="12">
        <v>3447.07</v>
      </c>
      <c r="D677" s="12">
        <v>3293.51</v>
      </c>
      <c r="E677" s="12">
        <v>3443.11</v>
      </c>
      <c r="F677" s="14">
        <v>4270000000</v>
      </c>
      <c r="G677" s="12">
        <v>3443.11</v>
      </c>
      <c r="I677" s="1"/>
    </row>
    <row r="678" spans="1:9" x14ac:dyDescent="0.2">
      <c r="A678" s="11">
        <v>40823</v>
      </c>
      <c r="B678" s="12">
        <v>3443.47</v>
      </c>
      <c r="C678" s="12">
        <v>3526.8</v>
      </c>
      <c r="D678" s="12">
        <v>3418.14</v>
      </c>
      <c r="E678" s="12">
        <v>3425.68</v>
      </c>
      <c r="F678" s="14">
        <v>0</v>
      </c>
      <c r="G678" s="12">
        <v>3425.68</v>
      </c>
      <c r="I678" s="1"/>
    </row>
    <row r="679" spans="1:9" x14ac:dyDescent="0.2">
      <c r="A679" s="11">
        <v>40826</v>
      </c>
      <c r="B679" s="12">
        <v>3424.57</v>
      </c>
      <c r="C679" s="12">
        <v>3452.42</v>
      </c>
      <c r="D679" s="12">
        <v>3413.27</v>
      </c>
      <c r="E679" s="12">
        <v>3451.08</v>
      </c>
      <c r="F679" s="14">
        <v>2040000000</v>
      </c>
      <c r="G679" s="12">
        <v>3451.08</v>
      </c>
      <c r="I679" s="1"/>
    </row>
    <row r="680" spans="1:9" x14ac:dyDescent="0.2">
      <c r="A680" s="11">
        <v>40827</v>
      </c>
      <c r="B680" s="12">
        <v>3451.63</v>
      </c>
      <c r="C680" s="12">
        <v>3563.41</v>
      </c>
      <c r="D680" s="12">
        <v>3451.63</v>
      </c>
      <c r="E680" s="12">
        <v>3531.75</v>
      </c>
      <c r="F680" s="14">
        <v>5550000000</v>
      </c>
      <c r="G680" s="12">
        <v>3531.75</v>
      </c>
      <c r="I680" s="1"/>
    </row>
    <row r="681" spans="1:9" x14ac:dyDescent="0.2">
      <c r="A681" s="11">
        <v>40828</v>
      </c>
      <c r="B681" s="12">
        <v>3522.82</v>
      </c>
      <c r="C681" s="12">
        <v>3637.12</v>
      </c>
      <c r="D681" s="12">
        <v>3516.62</v>
      </c>
      <c r="E681" s="12">
        <v>3635.93</v>
      </c>
      <c r="F681" s="14">
        <v>7200000000</v>
      </c>
      <c r="G681" s="12">
        <v>3635.93</v>
      </c>
      <c r="I681" s="1"/>
    </row>
    <row r="682" spans="1:9" x14ac:dyDescent="0.2">
      <c r="A682" s="11">
        <v>40829</v>
      </c>
      <c r="B682" s="12">
        <v>3636.57</v>
      </c>
      <c r="C682" s="12">
        <v>3702.76</v>
      </c>
      <c r="D682" s="12">
        <v>3636.57</v>
      </c>
      <c r="E682" s="12">
        <v>3675.38</v>
      </c>
      <c r="F682" s="14">
        <v>7930000000</v>
      </c>
      <c r="G682" s="12">
        <v>3675.38</v>
      </c>
      <c r="I682" s="1"/>
    </row>
    <row r="683" spans="1:9" x14ac:dyDescent="0.2">
      <c r="A683" s="11">
        <v>40830</v>
      </c>
      <c r="B683" s="12">
        <v>3675.01</v>
      </c>
      <c r="C683" s="12">
        <v>3688.14</v>
      </c>
      <c r="D683" s="12">
        <v>3639.34</v>
      </c>
      <c r="E683" s="12">
        <v>3664.68</v>
      </c>
      <c r="F683" s="14">
        <v>0</v>
      </c>
      <c r="G683" s="12">
        <v>3664.68</v>
      </c>
      <c r="I683" s="1"/>
    </row>
    <row r="684" spans="1:9" x14ac:dyDescent="0.2">
      <c r="A684" s="11">
        <v>40833</v>
      </c>
      <c r="B684" s="12">
        <v>3665.32</v>
      </c>
      <c r="C684" s="12">
        <v>3730.3</v>
      </c>
      <c r="D684" s="12">
        <v>3665.32</v>
      </c>
      <c r="E684" s="12">
        <v>3729.01</v>
      </c>
      <c r="F684" s="14">
        <v>7330000000</v>
      </c>
      <c r="G684" s="12">
        <v>3729.01</v>
      </c>
      <c r="I684" s="1"/>
    </row>
    <row r="685" spans="1:9" x14ac:dyDescent="0.2">
      <c r="A685" s="11">
        <v>40834</v>
      </c>
      <c r="B685" s="12">
        <v>3728.01</v>
      </c>
      <c r="C685" s="12">
        <v>3728.01</v>
      </c>
      <c r="D685" s="12">
        <v>3580.77</v>
      </c>
      <c r="E685" s="12">
        <v>3622.03</v>
      </c>
      <c r="F685" s="14">
        <v>5140000000</v>
      </c>
      <c r="G685" s="12">
        <v>3622.03</v>
      </c>
      <c r="I685" s="1"/>
    </row>
    <row r="686" spans="1:9" x14ac:dyDescent="0.2">
      <c r="A686" s="11">
        <v>40835</v>
      </c>
      <c r="B686" s="12">
        <v>3622.58</v>
      </c>
      <c r="C686" s="12">
        <v>3697.39</v>
      </c>
      <c r="D686" s="12">
        <v>3622.58</v>
      </c>
      <c r="E686" s="12">
        <v>3685.31</v>
      </c>
      <c r="F686" s="14">
        <v>5060000000</v>
      </c>
      <c r="G686" s="12">
        <v>3685.31</v>
      </c>
      <c r="I686" s="1"/>
    </row>
    <row r="687" spans="1:9" x14ac:dyDescent="0.2">
      <c r="A687" s="11">
        <v>40836</v>
      </c>
      <c r="B687" s="12">
        <v>3684.85</v>
      </c>
      <c r="C687" s="12">
        <v>3684.85</v>
      </c>
      <c r="D687" s="12">
        <v>3593.66</v>
      </c>
      <c r="E687" s="12">
        <v>3622.78</v>
      </c>
      <c r="F687" s="14">
        <v>3060000000</v>
      </c>
      <c r="G687" s="12">
        <v>3622.78</v>
      </c>
      <c r="I687" s="1"/>
    </row>
    <row r="688" spans="1:9" x14ac:dyDescent="0.2">
      <c r="A688" s="11">
        <v>40837</v>
      </c>
      <c r="B688" s="12">
        <v>3622.87</v>
      </c>
      <c r="C688" s="12">
        <v>3643.85</v>
      </c>
      <c r="D688" s="12">
        <v>3594.49</v>
      </c>
      <c r="E688" s="12">
        <v>3620.66</v>
      </c>
      <c r="F688" s="14">
        <v>3090000000</v>
      </c>
      <c r="G688" s="12">
        <v>3620.66</v>
      </c>
      <c r="I688" s="1"/>
    </row>
    <row r="689" spans="1:9" x14ac:dyDescent="0.2">
      <c r="A689" s="11">
        <v>40840</v>
      </c>
      <c r="B689" s="12">
        <v>3621.12</v>
      </c>
      <c r="C689" s="12">
        <v>3716.64</v>
      </c>
      <c r="D689" s="12">
        <v>3621.12</v>
      </c>
      <c r="E689" s="12">
        <v>3706.78</v>
      </c>
      <c r="F689" s="14">
        <v>4830000000</v>
      </c>
      <c r="G689" s="12">
        <v>3706.78</v>
      </c>
      <c r="I689" s="1"/>
    </row>
    <row r="690" spans="1:9" x14ac:dyDescent="0.2">
      <c r="A690" s="11">
        <v>40841</v>
      </c>
      <c r="B690" s="12">
        <v>3706.69</v>
      </c>
      <c r="C690" s="12">
        <v>3733.93</v>
      </c>
      <c r="D690" s="12">
        <v>3699.44</v>
      </c>
      <c r="E690" s="12">
        <v>3710.48</v>
      </c>
      <c r="F690" s="14">
        <v>2990000000</v>
      </c>
      <c r="G690" s="12">
        <v>3710.48</v>
      </c>
      <c r="I690" s="1"/>
    </row>
    <row r="691" spans="1:9" x14ac:dyDescent="0.2">
      <c r="A691" s="11">
        <v>40842</v>
      </c>
      <c r="B691" s="12">
        <v>3710.39</v>
      </c>
      <c r="C691" s="12">
        <v>3740.73</v>
      </c>
      <c r="D691" s="12">
        <v>3680.15</v>
      </c>
      <c r="E691" s="12">
        <v>3738.61</v>
      </c>
      <c r="F691" s="14">
        <v>3040000000</v>
      </c>
      <c r="G691" s="12">
        <v>3738.61</v>
      </c>
      <c r="I691" s="1"/>
    </row>
    <row r="692" spans="1:9" x14ac:dyDescent="0.2">
      <c r="A692" s="11">
        <v>40843</v>
      </c>
      <c r="B692" s="12">
        <v>3739.54</v>
      </c>
      <c r="C692" s="12">
        <v>3814.58</v>
      </c>
      <c r="D692" s="12">
        <v>3739.54</v>
      </c>
      <c r="E692" s="12">
        <v>3813</v>
      </c>
      <c r="F692" s="14">
        <v>0</v>
      </c>
      <c r="G692" s="12">
        <v>3813</v>
      </c>
      <c r="I692" s="1"/>
    </row>
    <row r="693" spans="1:9" x14ac:dyDescent="0.2">
      <c r="A693" s="11">
        <v>40844</v>
      </c>
      <c r="B693" s="12">
        <v>3814.01</v>
      </c>
      <c r="C693" s="12">
        <v>3875.11</v>
      </c>
      <c r="D693" s="12">
        <v>3811.39</v>
      </c>
      <c r="E693" s="12">
        <v>3829.96</v>
      </c>
      <c r="F693" s="14">
        <v>0</v>
      </c>
      <c r="G693" s="12">
        <v>3829.96</v>
      </c>
      <c r="I693" s="1"/>
    </row>
    <row r="694" spans="1:9" x14ac:dyDescent="0.2">
      <c r="A694" s="11">
        <v>40847</v>
      </c>
      <c r="B694" s="12">
        <v>3830.88</v>
      </c>
      <c r="C694" s="12">
        <v>3830.88</v>
      </c>
      <c r="D694" s="12">
        <v>3758.49</v>
      </c>
      <c r="E694" s="12">
        <v>3790.85</v>
      </c>
      <c r="F694" s="14">
        <v>3640000000</v>
      </c>
      <c r="G694" s="12">
        <v>3790.85</v>
      </c>
      <c r="I694" s="1"/>
    </row>
    <row r="695" spans="1:9" x14ac:dyDescent="0.2">
      <c r="A695" s="11">
        <v>40848</v>
      </c>
      <c r="B695" s="12">
        <v>3790.11</v>
      </c>
      <c r="C695" s="12">
        <v>3790.11</v>
      </c>
      <c r="D695" s="12">
        <v>3681.34</v>
      </c>
      <c r="E695" s="12">
        <v>3685.01</v>
      </c>
      <c r="F695" s="14">
        <v>4010000000</v>
      </c>
      <c r="G695" s="12">
        <v>3685.01</v>
      </c>
      <c r="I695" s="1"/>
    </row>
    <row r="696" spans="1:9" x14ac:dyDescent="0.2">
      <c r="A696" s="11">
        <v>40849</v>
      </c>
      <c r="B696" s="12">
        <v>3684.19</v>
      </c>
      <c r="C696" s="12">
        <v>3763.39</v>
      </c>
      <c r="D696" s="12">
        <v>3624.23</v>
      </c>
      <c r="E696" s="12">
        <v>3763.03</v>
      </c>
      <c r="F696" s="14">
        <v>4930000000</v>
      </c>
      <c r="G696" s="12">
        <v>3763.03</v>
      </c>
      <c r="I696" s="1"/>
    </row>
    <row r="697" spans="1:9" x14ac:dyDescent="0.2">
      <c r="A697" s="11">
        <v>40850</v>
      </c>
      <c r="B697" s="12">
        <v>3763.31</v>
      </c>
      <c r="C697" s="12">
        <v>3763.31</v>
      </c>
      <c r="D697" s="12">
        <v>3686</v>
      </c>
      <c r="E697" s="12">
        <v>3705.81</v>
      </c>
      <c r="F697" s="14">
        <v>3570000000</v>
      </c>
      <c r="G697" s="12">
        <v>3705.81</v>
      </c>
      <c r="I697" s="1"/>
    </row>
    <row r="698" spans="1:9" x14ac:dyDescent="0.2">
      <c r="A698" s="11">
        <v>40851</v>
      </c>
      <c r="B698" s="12">
        <v>3706.45</v>
      </c>
      <c r="C698" s="12">
        <v>3801.06</v>
      </c>
      <c r="D698" s="12">
        <v>3706.45</v>
      </c>
      <c r="E698" s="12">
        <v>3783.63</v>
      </c>
      <c r="F698" s="14">
        <v>0</v>
      </c>
      <c r="G698" s="12">
        <v>3783.63</v>
      </c>
      <c r="I698" s="1"/>
    </row>
    <row r="699" spans="1:9" x14ac:dyDescent="0.2">
      <c r="A699" s="11">
        <v>40854</v>
      </c>
      <c r="B699" s="12">
        <v>3783.08</v>
      </c>
      <c r="C699" s="12">
        <v>3791.81</v>
      </c>
      <c r="D699" s="12">
        <v>3765.24</v>
      </c>
      <c r="E699" s="12">
        <v>3778.24</v>
      </c>
      <c r="F699" s="14">
        <v>2350000000</v>
      </c>
      <c r="G699" s="12">
        <v>3778.24</v>
      </c>
      <c r="I699" s="1"/>
    </row>
    <row r="700" spans="1:9" x14ac:dyDescent="0.2">
      <c r="A700" s="11">
        <v>40855</v>
      </c>
      <c r="B700" s="12">
        <v>3778.7</v>
      </c>
      <c r="C700" s="12">
        <v>3806.92</v>
      </c>
      <c r="D700" s="12">
        <v>3778.7</v>
      </c>
      <c r="E700" s="12">
        <v>3805.65</v>
      </c>
      <c r="F700" s="14">
        <v>2250000000</v>
      </c>
      <c r="G700" s="12">
        <v>3805.65</v>
      </c>
      <c r="I700" s="1"/>
    </row>
    <row r="701" spans="1:9" x14ac:dyDescent="0.2">
      <c r="A701" s="11">
        <v>40856</v>
      </c>
      <c r="B701" s="12">
        <v>3806.47</v>
      </c>
      <c r="C701" s="12">
        <v>3859.1</v>
      </c>
      <c r="D701" s="12">
        <v>3806.47</v>
      </c>
      <c r="E701" s="12">
        <v>3857.36</v>
      </c>
      <c r="F701" s="14">
        <v>3330000000</v>
      </c>
      <c r="G701" s="12">
        <v>3857.36</v>
      </c>
      <c r="I701" s="1"/>
    </row>
    <row r="702" spans="1:9" x14ac:dyDescent="0.2">
      <c r="A702" s="11">
        <v>40857</v>
      </c>
      <c r="B702" s="12">
        <v>3856.45</v>
      </c>
      <c r="C702" s="12">
        <v>3856.45</v>
      </c>
      <c r="D702" s="12">
        <v>3748.09</v>
      </c>
      <c r="E702" s="12">
        <v>3783.88</v>
      </c>
      <c r="F702" s="14">
        <v>2930000000</v>
      </c>
      <c r="G702" s="12">
        <v>3783.88</v>
      </c>
      <c r="I702" s="1"/>
    </row>
    <row r="703" spans="1:9" x14ac:dyDescent="0.2">
      <c r="A703" s="11">
        <v>40858</v>
      </c>
      <c r="B703" s="12">
        <v>3784.25</v>
      </c>
      <c r="C703" s="12">
        <v>3800.29</v>
      </c>
      <c r="D703" s="12">
        <v>3764.89</v>
      </c>
      <c r="E703" s="12">
        <v>3778.89</v>
      </c>
      <c r="F703" s="14">
        <v>0</v>
      </c>
      <c r="G703" s="12">
        <v>3778.89</v>
      </c>
      <c r="I703" s="1"/>
    </row>
    <row r="704" spans="1:9" x14ac:dyDescent="0.2">
      <c r="A704" s="11">
        <v>40861</v>
      </c>
      <c r="B704" s="12">
        <v>3779.34</v>
      </c>
      <c r="C704" s="12">
        <v>3833.23</v>
      </c>
      <c r="D704" s="12">
        <v>3779.34</v>
      </c>
      <c r="E704" s="12">
        <v>3833.04</v>
      </c>
      <c r="F704" s="14">
        <v>3430000000</v>
      </c>
      <c r="G704" s="12">
        <v>3833.04</v>
      </c>
      <c r="I704" s="1"/>
    </row>
    <row r="705" spans="1:9" x14ac:dyDescent="0.2">
      <c r="A705" s="11">
        <v>40862</v>
      </c>
      <c r="B705" s="12">
        <v>3833.13</v>
      </c>
      <c r="C705" s="12">
        <v>3833.13</v>
      </c>
      <c r="D705" s="12">
        <v>3799.45</v>
      </c>
      <c r="E705" s="12">
        <v>3813.84</v>
      </c>
      <c r="F705" s="14">
        <v>2240000000</v>
      </c>
      <c r="G705" s="12">
        <v>3813.84</v>
      </c>
      <c r="I705" s="1"/>
    </row>
    <row r="706" spans="1:9" x14ac:dyDescent="0.2">
      <c r="A706" s="11">
        <v>40863</v>
      </c>
      <c r="B706" s="12">
        <v>3813.93</v>
      </c>
      <c r="C706" s="12">
        <v>3817.2</v>
      </c>
      <c r="D706" s="12">
        <v>3768.53</v>
      </c>
      <c r="E706" s="12">
        <v>3814.09</v>
      </c>
      <c r="F706" s="14">
        <v>3380000000</v>
      </c>
      <c r="G706" s="12">
        <v>3814.09</v>
      </c>
      <c r="I706" s="1"/>
    </row>
    <row r="707" spans="1:9" x14ac:dyDescent="0.2">
      <c r="A707" s="11">
        <v>40864</v>
      </c>
      <c r="B707" s="12">
        <v>3813.73</v>
      </c>
      <c r="C707" s="12">
        <v>3813.73</v>
      </c>
      <c r="D707" s="12">
        <v>3781.39</v>
      </c>
      <c r="E707" s="12">
        <v>3792.25</v>
      </c>
      <c r="F707" s="14">
        <v>2070000000</v>
      </c>
      <c r="G707" s="12">
        <v>3792.25</v>
      </c>
      <c r="I707" s="1"/>
    </row>
    <row r="708" spans="1:9" x14ac:dyDescent="0.2">
      <c r="A708" s="11">
        <v>40865</v>
      </c>
      <c r="B708" s="12">
        <v>3792.16</v>
      </c>
      <c r="C708" s="12">
        <v>3792.16</v>
      </c>
      <c r="D708" s="12">
        <v>3745.14</v>
      </c>
      <c r="E708" s="12">
        <v>3754.5</v>
      </c>
      <c r="F708" s="14">
        <v>0</v>
      </c>
      <c r="G708" s="12">
        <v>3754.5</v>
      </c>
      <c r="I708" s="1"/>
    </row>
    <row r="709" spans="1:9" x14ac:dyDescent="0.2">
      <c r="A709" s="11">
        <v>40868</v>
      </c>
      <c r="B709" s="12">
        <v>3754.23</v>
      </c>
      <c r="C709" s="12">
        <v>3754.23</v>
      </c>
      <c r="D709" s="12">
        <v>3668.11</v>
      </c>
      <c r="E709" s="12">
        <v>3679.83</v>
      </c>
      <c r="F709" s="14">
        <v>2690000000</v>
      </c>
      <c r="G709" s="12">
        <v>3679.83</v>
      </c>
      <c r="I709" s="1"/>
    </row>
    <row r="710" spans="1:9" x14ac:dyDescent="0.2">
      <c r="A710" s="11">
        <v>40869</v>
      </c>
      <c r="B710" s="12">
        <v>3679.74</v>
      </c>
      <c r="C710" s="12">
        <v>3736.02</v>
      </c>
      <c r="D710" s="12">
        <v>3671.4</v>
      </c>
      <c r="E710" s="12">
        <v>3735.53</v>
      </c>
      <c r="F710" s="14">
        <v>2570000000</v>
      </c>
      <c r="G710" s="12">
        <v>3735.53</v>
      </c>
      <c r="I710" s="1"/>
    </row>
    <row r="711" spans="1:9" x14ac:dyDescent="0.2">
      <c r="A711" s="11">
        <v>40870</v>
      </c>
      <c r="B711" s="12">
        <v>3734.62</v>
      </c>
      <c r="C711" s="12">
        <v>3734.62</v>
      </c>
      <c r="D711" s="12">
        <v>3665.5</v>
      </c>
      <c r="E711" s="12">
        <v>3687.01</v>
      </c>
      <c r="F711" s="14">
        <v>1800000000</v>
      </c>
      <c r="G711" s="12">
        <v>3687.01</v>
      </c>
      <c r="I711" s="1"/>
    </row>
    <row r="712" spans="1:9" x14ac:dyDescent="0.2">
      <c r="A712" s="11">
        <v>40872</v>
      </c>
      <c r="B712" s="12">
        <v>3696.12</v>
      </c>
      <c r="C712" s="12">
        <v>3696.12</v>
      </c>
      <c r="D712" s="12">
        <v>3628.76</v>
      </c>
      <c r="E712" s="12">
        <v>3637.19</v>
      </c>
      <c r="F712" s="14">
        <v>2030000000</v>
      </c>
      <c r="G712" s="12">
        <v>3637.19</v>
      </c>
      <c r="I712" s="1"/>
    </row>
    <row r="713" spans="1:9" x14ac:dyDescent="0.2">
      <c r="A713" s="11">
        <v>40875</v>
      </c>
      <c r="B713" s="12">
        <v>3637.92</v>
      </c>
      <c r="C713" s="12">
        <v>3676.4</v>
      </c>
      <c r="D713" s="12">
        <v>3618.97</v>
      </c>
      <c r="E713" s="12">
        <v>3647.05</v>
      </c>
      <c r="F713" s="14">
        <v>1920000000</v>
      </c>
      <c r="G713" s="12">
        <v>3647.05</v>
      </c>
      <c r="I713" s="1"/>
    </row>
    <row r="714" spans="1:9" x14ac:dyDescent="0.2">
      <c r="A714" s="11">
        <v>40876</v>
      </c>
      <c r="B714" s="12">
        <v>3647.23</v>
      </c>
      <c r="C714" s="12">
        <v>3710.75</v>
      </c>
      <c r="D714" s="12">
        <v>3646.86</v>
      </c>
      <c r="E714" s="12">
        <v>3687.77</v>
      </c>
      <c r="F714" s="14">
        <v>2300000000</v>
      </c>
      <c r="G714" s="12">
        <v>3687.77</v>
      </c>
      <c r="I714" s="1"/>
    </row>
    <row r="715" spans="1:9" x14ac:dyDescent="0.2">
      <c r="A715" s="11">
        <v>40877</v>
      </c>
      <c r="B715" s="12">
        <v>3688.13</v>
      </c>
      <c r="C715" s="12">
        <v>3719.95</v>
      </c>
      <c r="D715" s="12">
        <v>3679.21</v>
      </c>
      <c r="E715" s="12">
        <v>3715.08</v>
      </c>
      <c r="F715" s="14">
        <v>2950000000</v>
      </c>
      <c r="G715" s="12">
        <v>3715.08</v>
      </c>
      <c r="I715" s="1"/>
    </row>
    <row r="716" spans="1:9" x14ac:dyDescent="0.2">
      <c r="A716" s="11">
        <v>40878</v>
      </c>
      <c r="B716" s="12">
        <v>3715.44</v>
      </c>
      <c r="C716" s="12">
        <v>3811.54</v>
      </c>
      <c r="D716" s="12">
        <v>3715.44</v>
      </c>
      <c r="E716" s="12">
        <v>3781.1</v>
      </c>
      <c r="F716" s="14">
        <v>3860000000</v>
      </c>
      <c r="G716" s="12">
        <v>3781.1</v>
      </c>
      <c r="I716" s="1"/>
    </row>
    <row r="717" spans="1:9" x14ac:dyDescent="0.2">
      <c r="A717" s="11">
        <v>40879</v>
      </c>
      <c r="B717" s="12">
        <v>3781.47</v>
      </c>
      <c r="C717" s="12">
        <v>3781.47</v>
      </c>
      <c r="D717" s="12">
        <v>3757.45</v>
      </c>
      <c r="E717" s="12">
        <v>3779.84</v>
      </c>
      <c r="F717" s="14">
        <v>0</v>
      </c>
      <c r="G717" s="12">
        <v>3779.84</v>
      </c>
      <c r="I717" s="1"/>
    </row>
    <row r="718" spans="1:9" x14ac:dyDescent="0.2">
      <c r="A718" s="11">
        <v>40882</v>
      </c>
      <c r="B718" s="12">
        <v>3780.56</v>
      </c>
      <c r="C718" s="12">
        <v>3791.54</v>
      </c>
      <c r="D718" s="12">
        <v>3762.63</v>
      </c>
      <c r="E718" s="12">
        <v>3780.79</v>
      </c>
      <c r="F718" s="14">
        <v>2380000000</v>
      </c>
      <c r="G718" s="12">
        <v>3780.79</v>
      </c>
      <c r="I718" s="1"/>
    </row>
    <row r="719" spans="1:9" x14ac:dyDescent="0.2">
      <c r="A719" s="11">
        <v>40883</v>
      </c>
      <c r="B719" s="12">
        <v>3780.06</v>
      </c>
      <c r="C719" s="12">
        <v>3780.76</v>
      </c>
      <c r="D719" s="12">
        <v>3736.41</v>
      </c>
      <c r="E719" s="12">
        <v>3752.67</v>
      </c>
      <c r="F719" s="14">
        <v>2200000000</v>
      </c>
      <c r="G719" s="12">
        <v>3752.67</v>
      </c>
      <c r="I719" s="1"/>
    </row>
    <row r="720" spans="1:9" x14ac:dyDescent="0.2">
      <c r="A720" s="11">
        <v>40884</v>
      </c>
      <c r="B720" s="12">
        <v>3753.37</v>
      </c>
      <c r="C720" s="12">
        <v>3793.5</v>
      </c>
      <c r="D720" s="12">
        <v>3753.37</v>
      </c>
      <c r="E720" s="12">
        <v>3793.24</v>
      </c>
      <c r="F720" s="14">
        <v>3050000000</v>
      </c>
      <c r="G720" s="12">
        <v>3793.24</v>
      </c>
      <c r="I720" s="1"/>
    </row>
    <row r="721" spans="1:9" x14ac:dyDescent="0.2">
      <c r="A721" s="11">
        <v>40885</v>
      </c>
      <c r="B721" s="12">
        <v>3793.32</v>
      </c>
      <c r="C721" s="12">
        <v>3793.32</v>
      </c>
      <c r="D721" s="12">
        <v>3762.27</v>
      </c>
      <c r="E721" s="12">
        <v>3781.76</v>
      </c>
      <c r="F721" s="14">
        <v>2990000000</v>
      </c>
      <c r="G721" s="12">
        <v>3781.76</v>
      </c>
      <c r="I721" s="1"/>
    </row>
    <row r="722" spans="1:9" x14ac:dyDescent="0.2">
      <c r="A722" s="11">
        <v>40886</v>
      </c>
      <c r="B722" s="12">
        <v>3781.03</v>
      </c>
      <c r="C722" s="12">
        <v>3781.03</v>
      </c>
      <c r="D722" s="12">
        <v>3728.73</v>
      </c>
      <c r="E722" s="12">
        <v>3759.61</v>
      </c>
      <c r="F722" s="14">
        <v>0</v>
      </c>
      <c r="G722" s="12">
        <v>3759.61</v>
      </c>
      <c r="I722" s="1"/>
    </row>
    <row r="723" spans="1:9" x14ac:dyDescent="0.2">
      <c r="A723" s="11">
        <v>40889</v>
      </c>
      <c r="B723" s="12">
        <v>3761.08</v>
      </c>
      <c r="C723" s="12">
        <v>3803.71</v>
      </c>
      <c r="D723" s="12">
        <v>3761.08</v>
      </c>
      <c r="E723" s="12">
        <v>3792.15</v>
      </c>
      <c r="F723" s="14">
        <v>3720000000</v>
      </c>
      <c r="G723" s="12">
        <v>3792.15</v>
      </c>
      <c r="I723" s="1"/>
    </row>
    <row r="724" spans="1:9" x14ac:dyDescent="0.2">
      <c r="A724" s="11">
        <v>40890</v>
      </c>
      <c r="B724" s="12">
        <v>3791.43</v>
      </c>
      <c r="C724" s="12">
        <v>3791.43</v>
      </c>
      <c r="D724" s="12">
        <v>3742.59</v>
      </c>
      <c r="E724" s="12">
        <v>3763.58</v>
      </c>
      <c r="F724" s="14">
        <v>3890000000</v>
      </c>
      <c r="G724" s="12">
        <v>3763.58</v>
      </c>
      <c r="I724" s="1"/>
    </row>
    <row r="725" spans="1:9" x14ac:dyDescent="0.2">
      <c r="A725" s="11">
        <v>40891</v>
      </c>
      <c r="B725" s="12">
        <v>3763.4</v>
      </c>
      <c r="C725" s="12">
        <v>3765.09</v>
      </c>
      <c r="D725" s="12">
        <v>3741.72</v>
      </c>
      <c r="E725" s="12">
        <v>3751.6</v>
      </c>
      <c r="F725" s="14">
        <v>4410000000</v>
      </c>
      <c r="G725" s="12">
        <v>3751.6</v>
      </c>
      <c r="I725" s="1"/>
    </row>
    <row r="726" spans="1:9" x14ac:dyDescent="0.2">
      <c r="A726" s="11">
        <v>40892</v>
      </c>
      <c r="B726" s="12">
        <v>3751.15</v>
      </c>
      <c r="C726" s="12">
        <v>3751.15</v>
      </c>
      <c r="D726" s="12">
        <v>3666.25</v>
      </c>
      <c r="E726" s="12">
        <v>3701.54</v>
      </c>
      <c r="F726" s="14">
        <v>3280000000</v>
      </c>
      <c r="G726" s="12">
        <v>3701.54</v>
      </c>
      <c r="I726" s="1"/>
    </row>
    <row r="727" spans="1:9" x14ac:dyDescent="0.2">
      <c r="A727" s="11">
        <v>40893</v>
      </c>
      <c r="B727" s="12">
        <v>3701.91</v>
      </c>
      <c r="C727" s="12">
        <v>3778.12</v>
      </c>
      <c r="D727" s="12">
        <v>3701.91</v>
      </c>
      <c r="E727" s="12">
        <v>3768.35</v>
      </c>
      <c r="F727" s="14">
        <v>0</v>
      </c>
      <c r="G727" s="12">
        <v>3768.35</v>
      </c>
      <c r="I727" s="1"/>
    </row>
    <row r="728" spans="1:9" x14ac:dyDescent="0.2">
      <c r="A728" s="1"/>
      <c r="I728" s="1"/>
    </row>
    <row r="729" spans="1:9" x14ac:dyDescent="0.2">
      <c r="A729" s="1"/>
      <c r="I729" s="1"/>
    </row>
    <row r="730" spans="1:9" x14ac:dyDescent="0.2">
      <c r="A730" s="1"/>
      <c r="I730" s="1"/>
    </row>
    <row r="731" spans="1:9" x14ac:dyDescent="0.2">
      <c r="A731" s="1"/>
      <c r="I731" s="1"/>
    </row>
    <row r="732" spans="1:9" x14ac:dyDescent="0.2">
      <c r="A732" s="1"/>
      <c r="I732" s="1"/>
    </row>
    <row r="733" spans="1:9" x14ac:dyDescent="0.2">
      <c r="A733" s="1"/>
      <c r="I733" s="1"/>
    </row>
    <row r="734" spans="1:9" x14ac:dyDescent="0.2">
      <c r="A734" s="1"/>
      <c r="I734" s="1"/>
    </row>
    <row r="735" spans="1:9" x14ac:dyDescent="0.2">
      <c r="A735" s="1"/>
      <c r="I735" s="1"/>
    </row>
    <row r="736" spans="1:9" x14ac:dyDescent="0.2">
      <c r="A736" s="1"/>
      <c r="I736" s="1"/>
    </row>
    <row r="737" spans="1:9" x14ac:dyDescent="0.2">
      <c r="A737" s="1"/>
      <c r="I737" s="1"/>
    </row>
    <row r="738" spans="1:9" x14ac:dyDescent="0.2">
      <c r="A738" s="1"/>
      <c r="I738" s="1"/>
    </row>
    <row r="739" spans="1:9" x14ac:dyDescent="0.2">
      <c r="A739" s="1"/>
      <c r="I739" s="1"/>
    </row>
    <row r="740" spans="1:9" x14ac:dyDescent="0.2">
      <c r="A740" s="1"/>
      <c r="I740" s="1"/>
    </row>
    <row r="741" spans="1:9" x14ac:dyDescent="0.2">
      <c r="A741" s="1"/>
      <c r="I741" s="1"/>
    </row>
    <row r="742" spans="1:9" x14ac:dyDescent="0.2">
      <c r="A742" s="1"/>
      <c r="I742" s="1"/>
    </row>
    <row r="743" spans="1:9" x14ac:dyDescent="0.2">
      <c r="A743" s="1"/>
      <c r="I743" s="1"/>
    </row>
    <row r="744" spans="1:9" x14ac:dyDescent="0.2">
      <c r="A744" s="1"/>
      <c r="I744" s="1"/>
    </row>
    <row r="745" spans="1:9" x14ac:dyDescent="0.2">
      <c r="A745" s="1"/>
      <c r="I745" s="1"/>
    </row>
    <row r="746" spans="1:9" x14ac:dyDescent="0.2">
      <c r="A746" s="1"/>
      <c r="I746" s="1"/>
    </row>
    <row r="747" spans="1:9" x14ac:dyDescent="0.2">
      <c r="A747" s="1"/>
      <c r="I747" s="1"/>
    </row>
    <row r="748" spans="1:9" x14ac:dyDescent="0.2">
      <c r="A748" s="1"/>
      <c r="I748" s="1"/>
    </row>
    <row r="749" spans="1:9" x14ac:dyDescent="0.2">
      <c r="A749" s="1"/>
      <c r="I749" s="1"/>
    </row>
    <row r="750" spans="1:9" x14ac:dyDescent="0.2">
      <c r="A750" s="1"/>
      <c r="I750" s="1"/>
    </row>
    <row r="751" spans="1:9" x14ac:dyDescent="0.2">
      <c r="A751" s="1"/>
      <c r="I751" s="1"/>
    </row>
    <row r="752" spans="1:9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</sheetData>
  <autoFilter ref="A1:G1">
    <sortState ref="A2:G727">
      <sortCondition ref="A1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82"/>
  <sheetViews>
    <sheetView topLeftCell="A626" workbookViewId="0">
      <selection activeCell="G656" sqref="G656"/>
    </sheetView>
  </sheetViews>
  <sheetFormatPr defaultRowHeight="11.25" x14ac:dyDescent="0.2"/>
  <cols>
    <col min="1" max="1" width="10.5" style="13" customWidth="1"/>
    <col min="2" max="2" width="9.6640625" style="12" bestFit="1" customWidth="1"/>
    <col min="3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10300</v>
      </c>
      <c r="C2" s="12">
        <v>11750</v>
      </c>
      <c r="D2" s="12">
        <v>10250</v>
      </c>
      <c r="E2" s="12">
        <v>11750</v>
      </c>
      <c r="F2" s="14">
        <v>2753500</v>
      </c>
      <c r="G2" s="12">
        <v>11076.18</v>
      </c>
      <c r="I2" s="11">
        <f>'^JKSE'!I2</f>
        <v>40893</v>
      </c>
      <c r="J2" s="12">
        <f>VLOOKUP($I$2:$I$751,$A$2:$G$705,7)</f>
        <v>22750</v>
      </c>
    </row>
    <row r="3" spans="1:10" x14ac:dyDescent="0.2">
      <c r="A3" s="11">
        <v>39819</v>
      </c>
      <c r="B3" s="12">
        <v>12000</v>
      </c>
      <c r="C3" s="12">
        <v>12600</v>
      </c>
      <c r="D3" s="12">
        <v>12000</v>
      </c>
      <c r="E3" s="12">
        <v>12300</v>
      </c>
      <c r="F3" s="14">
        <v>2205000</v>
      </c>
      <c r="G3" s="12">
        <v>11594.63</v>
      </c>
      <c r="I3" s="11">
        <f>'^JKSE'!I3</f>
        <v>40892</v>
      </c>
      <c r="J3" s="12">
        <f t="shared" ref="J3:J66" si="0">VLOOKUP($I$2:$I$751,$A$2:$G$705,7)</f>
        <v>22750</v>
      </c>
    </row>
    <row r="4" spans="1:10" x14ac:dyDescent="0.2">
      <c r="A4" s="11">
        <v>39820</v>
      </c>
      <c r="B4" s="12">
        <v>12500</v>
      </c>
      <c r="C4" s="12">
        <v>13400</v>
      </c>
      <c r="D4" s="12">
        <v>11700</v>
      </c>
      <c r="E4" s="12">
        <v>11700</v>
      </c>
      <c r="F4" s="14">
        <v>2544500</v>
      </c>
      <c r="G4" s="12">
        <v>11029.04</v>
      </c>
      <c r="I4" s="11">
        <f>'^JKSE'!I4</f>
        <v>40891</v>
      </c>
      <c r="J4" s="12">
        <f t="shared" si="0"/>
        <v>22750</v>
      </c>
    </row>
    <row r="5" spans="1:10" x14ac:dyDescent="0.2">
      <c r="A5" s="11">
        <v>39821</v>
      </c>
      <c r="B5" s="12">
        <v>11750</v>
      </c>
      <c r="C5" s="12">
        <v>11750</v>
      </c>
      <c r="D5" s="12">
        <v>10850</v>
      </c>
      <c r="E5" s="12">
        <v>10850</v>
      </c>
      <c r="F5" s="14">
        <v>2980500</v>
      </c>
      <c r="G5" s="12">
        <v>10227.790000000001</v>
      </c>
      <c r="I5" s="11">
        <f>'^JKSE'!I5</f>
        <v>40890</v>
      </c>
      <c r="J5" s="12">
        <f t="shared" si="0"/>
        <v>22750</v>
      </c>
    </row>
    <row r="6" spans="1:10" x14ac:dyDescent="0.2">
      <c r="A6" s="11">
        <v>39822</v>
      </c>
      <c r="B6" s="12">
        <v>10850</v>
      </c>
      <c r="C6" s="12">
        <v>12200</v>
      </c>
      <c r="D6" s="12">
        <v>10850</v>
      </c>
      <c r="E6" s="12">
        <v>11850</v>
      </c>
      <c r="F6" s="14">
        <v>2242500</v>
      </c>
      <c r="G6" s="12">
        <v>11170.44</v>
      </c>
      <c r="I6" s="11">
        <f>'^JKSE'!I6</f>
        <v>40889</v>
      </c>
      <c r="J6" s="12">
        <f t="shared" si="0"/>
        <v>22750</v>
      </c>
    </row>
    <row r="7" spans="1:10" x14ac:dyDescent="0.2">
      <c r="A7" s="11">
        <v>39825</v>
      </c>
      <c r="B7" s="12">
        <v>11800</v>
      </c>
      <c r="C7" s="12">
        <v>12250</v>
      </c>
      <c r="D7" s="12">
        <v>11500</v>
      </c>
      <c r="E7" s="12">
        <v>11700</v>
      </c>
      <c r="F7" s="14">
        <v>1712500</v>
      </c>
      <c r="G7" s="12">
        <v>11029.04</v>
      </c>
      <c r="I7" s="11">
        <f>'^JKSE'!I7</f>
        <v>40886</v>
      </c>
      <c r="J7" s="12">
        <f t="shared" si="0"/>
        <v>22750</v>
      </c>
    </row>
    <row r="8" spans="1:10" x14ac:dyDescent="0.2">
      <c r="A8" s="11">
        <v>39826</v>
      </c>
      <c r="B8" s="12">
        <v>11700</v>
      </c>
      <c r="C8" s="12">
        <v>11700</v>
      </c>
      <c r="D8" s="12">
        <v>11000</v>
      </c>
      <c r="E8" s="12">
        <v>11050</v>
      </c>
      <c r="F8" s="14">
        <v>1126000</v>
      </c>
      <c r="G8" s="12">
        <v>10416.32</v>
      </c>
      <c r="I8" s="11">
        <f>'^JKSE'!I8</f>
        <v>40885</v>
      </c>
      <c r="J8" s="12">
        <f t="shared" si="0"/>
        <v>22750</v>
      </c>
    </row>
    <row r="9" spans="1:10" x14ac:dyDescent="0.2">
      <c r="A9" s="11">
        <v>39827</v>
      </c>
      <c r="B9" s="12">
        <v>11050</v>
      </c>
      <c r="C9" s="12">
        <v>11700</v>
      </c>
      <c r="D9" s="12">
        <v>11050</v>
      </c>
      <c r="E9" s="12">
        <v>11300</v>
      </c>
      <c r="F9" s="14">
        <v>2976500</v>
      </c>
      <c r="G9" s="12">
        <v>10651.98</v>
      </c>
      <c r="I9" s="11">
        <f>'^JKSE'!I9</f>
        <v>40884</v>
      </c>
      <c r="J9" s="12">
        <f t="shared" si="0"/>
        <v>22750</v>
      </c>
    </row>
    <row r="10" spans="1:10" x14ac:dyDescent="0.2">
      <c r="A10" s="11">
        <v>39828</v>
      </c>
      <c r="B10" s="12">
        <v>11100</v>
      </c>
      <c r="C10" s="12">
        <v>11150</v>
      </c>
      <c r="D10" s="12">
        <v>10700</v>
      </c>
      <c r="E10" s="12">
        <v>10750</v>
      </c>
      <c r="F10" s="14">
        <v>1544500</v>
      </c>
      <c r="G10" s="12">
        <v>10133.52</v>
      </c>
      <c r="I10" s="11">
        <f>'^JKSE'!I10</f>
        <v>40883</v>
      </c>
      <c r="J10" s="12">
        <f t="shared" si="0"/>
        <v>22750</v>
      </c>
    </row>
    <row r="11" spans="1:10" x14ac:dyDescent="0.2">
      <c r="A11" s="11">
        <v>39829</v>
      </c>
      <c r="B11" s="12">
        <v>10850</v>
      </c>
      <c r="C11" s="12">
        <v>11400</v>
      </c>
      <c r="D11" s="12">
        <v>10850</v>
      </c>
      <c r="E11" s="12">
        <v>11000</v>
      </c>
      <c r="F11" s="14">
        <v>1567000</v>
      </c>
      <c r="G11" s="12">
        <v>10369.19</v>
      </c>
      <c r="I11" s="11">
        <f>'^JKSE'!I11</f>
        <v>40882</v>
      </c>
      <c r="J11" s="12">
        <f t="shared" si="0"/>
        <v>22750</v>
      </c>
    </row>
    <row r="12" spans="1:10" x14ac:dyDescent="0.2">
      <c r="A12" s="11">
        <v>39832</v>
      </c>
      <c r="B12" s="12">
        <v>11300</v>
      </c>
      <c r="C12" s="12">
        <v>11450</v>
      </c>
      <c r="D12" s="12">
        <v>11000</v>
      </c>
      <c r="E12" s="12">
        <v>11250</v>
      </c>
      <c r="F12" s="14">
        <v>1086500</v>
      </c>
      <c r="G12" s="12">
        <v>10604.85</v>
      </c>
      <c r="I12" s="11">
        <f>'^JKSE'!I12</f>
        <v>40879</v>
      </c>
      <c r="J12" s="12">
        <f t="shared" si="0"/>
        <v>22750</v>
      </c>
    </row>
    <row r="13" spans="1:10" x14ac:dyDescent="0.2">
      <c r="A13" s="11">
        <v>39833</v>
      </c>
      <c r="B13" s="12">
        <v>11100</v>
      </c>
      <c r="C13" s="12">
        <v>11300</v>
      </c>
      <c r="D13" s="12">
        <v>10800</v>
      </c>
      <c r="E13" s="12">
        <v>11250</v>
      </c>
      <c r="F13" s="14">
        <v>345500</v>
      </c>
      <c r="G13" s="12">
        <v>10604.85</v>
      </c>
      <c r="I13" s="11">
        <f>'^JKSE'!I13</f>
        <v>40878</v>
      </c>
      <c r="J13" s="12">
        <f t="shared" si="0"/>
        <v>22750</v>
      </c>
    </row>
    <row r="14" spans="1:10" x14ac:dyDescent="0.2">
      <c r="A14" s="15">
        <v>39834</v>
      </c>
      <c r="B14" s="12">
        <v>11000</v>
      </c>
      <c r="C14" s="12">
        <v>11350</v>
      </c>
      <c r="D14" s="12">
        <v>10900</v>
      </c>
      <c r="E14" s="12">
        <v>11300</v>
      </c>
      <c r="F14" s="14">
        <v>841500</v>
      </c>
      <c r="G14" s="12">
        <v>10651.98</v>
      </c>
      <c r="I14" s="11">
        <f>'^JKSE'!I14</f>
        <v>40877</v>
      </c>
      <c r="J14" s="12">
        <f t="shared" si="0"/>
        <v>22750</v>
      </c>
    </row>
    <row r="15" spans="1:10" x14ac:dyDescent="0.2">
      <c r="A15" s="15">
        <v>39835</v>
      </c>
      <c r="B15" s="12">
        <v>11500</v>
      </c>
      <c r="C15" s="12">
        <v>11500</v>
      </c>
      <c r="D15" s="12">
        <v>10900</v>
      </c>
      <c r="E15" s="12">
        <v>11100</v>
      </c>
      <c r="F15" s="14">
        <v>1442000</v>
      </c>
      <c r="G15" s="12">
        <v>10463.450000000001</v>
      </c>
      <c r="I15" s="11">
        <f>'^JKSE'!I15</f>
        <v>40876</v>
      </c>
      <c r="J15" s="12">
        <f t="shared" si="0"/>
        <v>22750</v>
      </c>
    </row>
    <row r="16" spans="1:10" x14ac:dyDescent="0.2">
      <c r="A16" s="15">
        <v>39836</v>
      </c>
      <c r="B16" s="12">
        <v>11000</v>
      </c>
      <c r="C16" s="12">
        <v>11100</v>
      </c>
      <c r="D16" s="12">
        <v>10750</v>
      </c>
      <c r="E16" s="12">
        <v>10750</v>
      </c>
      <c r="F16" s="14">
        <v>825500</v>
      </c>
      <c r="G16" s="12">
        <v>10133.52</v>
      </c>
      <c r="I16" s="11">
        <f>'^JKSE'!I16</f>
        <v>40875</v>
      </c>
      <c r="J16" s="12">
        <f t="shared" si="0"/>
        <v>22750</v>
      </c>
    </row>
    <row r="17" spans="1:10" x14ac:dyDescent="0.2">
      <c r="A17" s="15">
        <v>39840</v>
      </c>
      <c r="B17" s="12">
        <v>10800</v>
      </c>
      <c r="C17" s="12">
        <v>11300</v>
      </c>
      <c r="D17" s="12">
        <v>10800</v>
      </c>
      <c r="E17" s="12">
        <v>11200</v>
      </c>
      <c r="F17" s="14">
        <v>808000</v>
      </c>
      <c r="G17" s="12">
        <v>10557.72</v>
      </c>
      <c r="I17" s="11">
        <f>'^JKSE'!I17</f>
        <v>40872</v>
      </c>
      <c r="J17" s="12">
        <f t="shared" si="0"/>
        <v>22750</v>
      </c>
    </row>
    <row r="18" spans="1:10" x14ac:dyDescent="0.2">
      <c r="A18" s="15">
        <v>39841</v>
      </c>
      <c r="B18" s="12">
        <v>11200</v>
      </c>
      <c r="C18" s="12">
        <v>11300</v>
      </c>
      <c r="D18" s="12">
        <v>10950</v>
      </c>
      <c r="E18" s="12">
        <v>11050</v>
      </c>
      <c r="F18" s="14">
        <v>724500</v>
      </c>
      <c r="G18" s="12">
        <v>10416.32</v>
      </c>
      <c r="I18" s="11">
        <f>'^JKSE'!I18</f>
        <v>40871</v>
      </c>
      <c r="J18" s="12">
        <f t="shared" si="0"/>
        <v>22750</v>
      </c>
    </row>
    <row r="19" spans="1:10" x14ac:dyDescent="0.2">
      <c r="A19" s="15">
        <v>39842</v>
      </c>
      <c r="B19" s="12">
        <v>11250</v>
      </c>
      <c r="C19" s="12">
        <v>11350</v>
      </c>
      <c r="D19" s="12">
        <v>11000</v>
      </c>
      <c r="E19" s="12">
        <v>11000</v>
      </c>
      <c r="F19" s="14">
        <v>743500</v>
      </c>
      <c r="G19" s="12">
        <v>10369.19</v>
      </c>
      <c r="I19" s="11">
        <f>'^JKSE'!I19</f>
        <v>40870</v>
      </c>
      <c r="J19" s="12">
        <f t="shared" si="0"/>
        <v>22750</v>
      </c>
    </row>
    <row r="20" spans="1:10" x14ac:dyDescent="0.2">
      <c r="A20" s="15">
        <v>39843</v>
      </c>
      <c r="B20" s="12">
        <v>11000</v>
      </c>
      <c r="C20" s="12">
        <v>11050</v>
      </c>
      <c r="D20" s="12">
        <v>10850</v>
      </c>
      <c r="E20" s="12">
        <v>10900</v>
      </c>
      <c r="F20" s="14">
        <v>544500</v>
      </c>
      <c r="G20" s="12">
        <v>10274.92</v>
      </c>
      <c r="I20" s="11">
        <f>'^JKSE'!I20</f>
        <v>40869</v>
      </c>
      <c r="J20" s="12">
        <f t="shared" si="0"/>
        <v>22750</v>
      </c>
    </row>
    <row r="21" spans="1:10" x14ac:dyDescent="0.2">
      <c r="A21" s="15">
        <v>39846</v>
      </c>
      <c r="B21" s="12">
        <v>10950</v>
      </c>
      <c r="C21" s="12">
        <v>11050</v>
      </c>
      <c r="D21" s="12">
        <v>10800</v>
      </c>
      <c r="E21" s="12">
        <v>10850</v>
      </c>
      <c r="F21" s="14">
        <v>356500</v>
      </c>
      <c r="G21" s="12">
        <v>10227.790000000001</v>
      </c>
      <c r="I21" s="11">
        <f>'^JKSE'!I21</f>
        <v>40868</v>
      </c>
      <c r="J21" s="12">
        <f t="shared" si="0"/>
        <v>22750</v>
      </c>
    </row>
    <row r="22" spans="1:10" x14ac:dyDescent="0.2">
      <c r="A22" s="15">
        <v>39847</v>
      </c>
      <c r="B22" s="12">
        <v>10850</v>
      </c>
      <c r="C22" s="12">
        <v>10950</v>
      </c>
      <c r="D22" s="12">
        <v>10550</v>
      </c>
      <c r="E22" s="12">
        <v>10700</v>
      </c>
      <c r="F22" s="14">
        <v>1340500</v>
      </c>
      <c r="G22" s="12">
        <v>10086.39</v>
      </c>
      <c r="I22" s="11">
        <f>'^JKSE'!I22</f>
        <v>40865</v>
      </c>
      <c r="J22" s="12">
        <f t="shared" si="0"/>
        <v>22750</v>
      </c>
    </row>
    <row r="23" spans="1:10" x14ac:dyDescent="0.2">
      <c r="A23" s="15">
        <v>39848</v>
      </c>
      <c r="B23" s="12">
        <v>10800</v>
      </c>
      <c r="C23" s="12">
        <v>10950</v>
      </c>
      <c r="D23" s="12">
        <v>10650</v>
      </c>
      <c r="E23" s="12">
        <v>10800</v>
      </c>
      <c r="F23" s="14">
        <v>1249000</v>
      </c>
      <c r="G23" s="12">
        <v>10180.65</v>
      </c>
      <c r="I23" s="11">
        <f>'^JKSE'!I23</f>
        <v>40864</v>
      </c>
      <c r="J23" s="12">
        <f t="shared" si="0"/>
        <v>22750</v>
      </c>
    </row>
    <row r="24" spans="1:10" x14ac:dyDescent="0.2">
      <c r="A24" s="15">
        <v>39849</v>
      </c>
      <c r="B24" s="12">
        <v>10800</v>
      </c>
      <c r="C24" s="12">
        <v>10900</v>
      </c>
      <c r="D24" s="12">
        <v>10800</v>
      </c>
      <c r="E24" s="12">
        <v>10800</v>
      </c>
      <c r="F24" s="14">
        <v>428000</v>
      </c>
      <c r="G24" s="12">
        <v>10180.65</v>
      </c>
      <c r="I24" s="11">
        <f>'^JKSE'!I24</f>
        <v>40863</v>
      </c>
      <c r="J24" s="12">
        <f t="shared" si="0"/>
        <v>22500</v>
      </c>
    </row>
    <row r="25" spans="1:10" x14ac:dyDescent="0.2">
      <c r="A25" s="15">
        <v>39850</v>
      </c>
      <c r="B25" s="12">
        <v>10950</v>
      </c>
      <c r="C25" s="12">
        <v>12100</v>
      </c>
      <c r="D25" s="12">
        <v>10950</v>
      </c>
      <c r="E25" s="12">
        <v>12100</v>
      </c>
      <c r="F25" s="14">
        <v>4074500</v>
      </c>
      <c r="G25" s="12">
        <v>11406.1</v>
      </c>
      <c r="I25" s="11">
        <f>'^JKSE'!I25</f>
        <v>40862</v>
      </c>
      <c r="J25" s="12">
        <f t="shared" si="0"/>
        <v>22600</v>
      </c>
    </row>
    <row r="26" spans="1:10" x14ac:dyDescent="0.2">
      <c r="A26" s="15">
        <v>39853</v>
      </c>
      <c r="B26" s="12">
        <v>12300</v>
      </c>
      <c r="C26" s="12">
        <v>13050</v>
      </c>
      <c r="D26" s="12">
        <v>12300</v>
      </c>
      <c r="E26" s="12">
        <v>12800</v>
      </c>
      <c r="F26" s="14">
        <v>4149000</v>
      </c>
      <c r="G26" s="12">
        <v>12065.96</v>
      </c>
      <c r="I26" s="11">
        <f>'^JKSE'!I26</f>
        <v>40861</v>
      </c>
      <c r="J26" s="12">
        <f t="shared" si="0"/>
        <v>21950</v>
      </c>
    </row>
    <row r="27" spans="1:10" x14ac:dyDescent="0.2">
      <c r="A27" s="15">
        <v>39854</v>
      </c>
      <c r="B27" s="12">
        <v>12800</v>
      </c>
      <c r="C27" s="12">
        <v>13100</v>
      </c>
      <c r="D27" s="12">
        <v>12250</v>
      </c>
      <c r="E27" s="12">
        <v>12300</v>
      </c>
      <c r="F27" s="14">
        <v>1561500</v>
      </c>
      <c r="G27" s="12">
        <v>11594.63</v>
      </c>
      <c r="I27" s="11">
        <f>'^JKSE'!I27</f>
        <v>40858</v>
      </c>
      <c r="J27" s="12">
        <f t="shared" si="0"/>
        <v>21500</v>
      </c>
    </row>
    <row r="28" spans="1:10" x14ac:dyDescent="0.2">
      <c r="A28" s="15">
        <v>39855</v>
      </c>
      <c r="B28" s="12">
        <v>12200</v>
      </c>
      <c r="C28" s="12">
        <v>12800</v>
      </c>
      <c r="D28" s="12">
        <v>11950</v>
      </c>
      <c r="E28" s="12">
        <v>12550</v>
      </c>
      <c r="F28" s="14">
        <v>1535500</v>
      </c>
      <c r="G28" s="12">
        <v>11830.3</v>
      </c>
      <c r="I28" s="11">
        <f>'^JKSE'!I28</f>
        <v>40857</v>
      </c>
      <c r="J28" s="12">
        <f t="shared" si="0"/>
        <v>21300</v>
      </c>
    </row>
    <row r="29" spans="1:10" x14ac:dyDescent="0.2">
      <c r="A29" s="15">
        <v>39856</v>
      </c>
      <c r="B29" s="12">
        <v>12550</v>
      </c>
      <c r="C29" s="12">
        <v>12550</v>
      </c>
      <c r="D29" s="12">
        <v>11950</v>
      </c>
      <c r="E29" s="12">
        <v>12100</v>
      </c>
      <c r="F29" s="14">
        <v>1420000</v>
      </c>
      <c r="G29" s="12">
        <v>11406.1</v>
      </c>
      <c r="I29" s="11">
        <f>'^JKSE'!I29</f>
        <v>40856</v>
      </c>
      <c r="J29" s="12">
        <f t="shared" si="0"/>
        <v>21950</v>
      </c>
    </row>
    <row r="30" spans="1:10" x14ac:dyDescent="0.2">
      <c r="A30" s="15">
        <v>39857</v>
      </c>
      <c r="B30" s="12">
        <v>12200</v>
      </c>
      <c r="C30" s="12">
        <v>12350</v>
      </c>
      <c r="D30" s="12">
        <v>12150</v>
      </c>
      <c r="E30" s="12">
        <v>12300</v>
      </c>
      <c r="F30" s="14">
        <v>1405500</v>
      </c>
      <c r="G30" s="12">
        <v>11594.63</v>
      </c>
      <c r="I30" s="11">
        <f>'^JKSE'!I30</f>
        <v>40855</v>
      </c>
      <c r="J30" s="12">
        <f t="shared" si="0"/>
        <v>21250</v>
      </c>
    </row>
    <row r="31" spans="1:10" x14ac:dyDescent="0.2">
      <c r="A31" s="15">
        <v>39860</v>
      </c>
      <c r="B31" s="12">
        <v>12350</v>
      </c>
      <c r="C31" s="12">
        <v>12450</v>
      </c>
      <c r="D31" s="12">
        <v>12100</v>
      </c>
      <c r="E31" s="12">
        <v>12150</v>
      </c>
      <c r="F31" s="14">
        <v>394500</v>
      </c>
      <c r="G31" s="12">
        <v>11453.24</v>
      </c>
      <c r="I31" s="11">
        <f>'^JKSE'!I31</f>
        <v>40854</v>
      </c>
      <c r="J31" s="12">
        <f t="shared" si="0"/>
        <v>21500</v>
      </c>
    </row>
    <row r="32" spans="1:10" x14ac:dyDescent="0.2">
      <c r="A32" s="15">
        <v>39861</v>
      </c>
      <c r="B32" s="12">
        <v>12150</v>
      </c>
      <c r="C32" s="12">
        <v>12250</v>
      </c>
      <c r="D32" s="12">
        <v>12100</v>
      </c>
      <c r="E32" s="12">
        <v>12200</v>
      </c>
      <c r="F32" s="14">
        <v>834000</v>
      </c>
      <c r="G32" s="12">
        <v>11500.37</v>
      </c>
      <c r="I32" s="11">
        <f>'^JKSE'!I32</f>
        <v>40851</v>
      </c>
      <c r="J32" s="12">
        <f t="shared" si="0"/>
        <v>21350</v>
      </c>
    </row>
    <row r="33" spans="1:10" x14ac:dyDescent="0.2">
      <c r="A33" s="15">
        <v>39862</v>
      </c>
      <c r="B33" s="12">
        <v>12100</v>
      </c>
      <c r="C33" s="12">
        <v>12350</v>
      </c>
      <c r="D33" s="12">
        <v>11950</v>
      </c>
      <c r="E33" s="12">
        <v>12200</v>
      </c>
      <c r="F33" s="14">
        <v>271500</v>
      </c>
      <c r="G33" s="12">
        <v>11500.37</v>
      </c>
      <c r="I33" s="11">
        <f>'^JKSE'!I33</f>
        <v>40850</v>
      </c>
      <c r="J33" s="12">
        <f t="shared" si="0"/>
        <v>21150</v>
      </c>
    </row>
    <row r="34" spans="1:10" x14ac:dyDescent="0.2">
      <c r="A34" s="15">
        <v>39863</v>
      </c>
      <c r="B34" s="12">
        <v>12300</v>
      </c>
      <c r="C34" s="12">
        <v>12300</v>
      </c>
      <c r="D34" s="12">
        <v>12050</v>
      </c>
      <c r="E34" s="12">
        <v>12100</v>
      </c>
      <c r="F34" s="14">
        <v>466000</v>
      </c>
      <c r="G34" s="12">
        <v>11406.1</v>
      </c>
      <c r="I34" s="11">
        <f>'^JKSE'!I34</f>
        <v>40849</v>
      </c>
      <c r="J34" s="12">
        <f t="shared" si="0"/>
        <v>21000</v>
      </c>
    </row>
    <row r="35" spans="1:10" x14ac:dyDescent="0.2">
      <c r="A35" s="15">
        <v>39864</v>
      </c>
      <c r="B35" s="12">
        <v>12200</v>
      </c>
      <c r="C35" s="12">
        <v>12200</v>
      </c>
      <c r="D35" s="12">
        <v>12050</v>
      </c>
      <c r="E35" s="12">
        <v>12100</v>
      </c>
      <c r="F35" s="14">
        <v>1368500</v>
      </c>
      <c r="G35" s="12">
        <v>11406.1</v>
      </c>
      <c r="I35" s="11">
        <f>'^JKSE'!I35</f>
        <v>40848</v>
      </c>
      <c r="J35" s="12">
        <f t="shared" si="0"/>
        <v>21100</v>
      </c>
    </row>
    <row r="36" spans="1:10" x14ac:dyDescent="0.2">
      <c r="A36" s="15">
        <v>39867</v>
      </c>
      <c r="B36" s="12">
        <v>12100</v>
      </c>
      <c r="C36" s="12">
        <v>12400</v>
      </c>
      <c r="D36" s="12">
        <v>12100</v>
      </c>
      <c r="E36" s="12">
        <v>12300</v>
      </c>
      <c r="F36" s="14">
        <v>449500</v>
      </c>
      <c r="G36" s="12">
        <v>11594.63</v>
      </c>
      <c r="I36" s="11">
        <f>'^JKSE'!I36</f>
        <v>40847</v>
      </c>
      <c r="J36" s="12">
        <f t="shared" si="0"/>
        <v>21450</v>
      </c>
    </row>
    <row r="37" spans="1:10" x14ac:dyDescent="0.2">
      <c r="A37" s="15">
        <v>39868</v>
      </c>
      <c r="B37" s="12">
        <v>12300</v>
      </c>
      <c r="C37" s="12">
        <v>12350</v>
      </c>
      <c r="D37" s="12">
        <v>12100</v>
      </c>
      <c r="E37" s="12">
        <v>12300</v>
      </c>
      <c r="F37" s="14">
        <v>500000</v>
      </c>
      <c r="G37" s="12">
        <v>11594.63</v>
      </c>
      <c r="I37" s="11">
        <f>'^JKSE'!I37</f>
        <v>40844</v>
      </c>
      <c r="J37" s="12">
        <f t="shared" si="0"/>
        <v>21000</v>
      </c>
    </row>
    <row r="38" spans="1:10" x14ac:dyDescent="0.2">
      <c r="A38" s="15">
        <v>39869</v>
      </c>
      <c r="B38" s="12">
        <v>12400</v>
      </c>
      <c r="C38" s="12">
        <v>13050</v>
      </c>
      <c r="D38" s="12">
        <v>12400</v>
      </c>
      <c r="E38" s="12">
        <v>13000</v>
      </c>
      <c r="F38" s="14">
        <v>2666000</v>
      </c>
      <c r="G38" s="12">
        <v>12254.49</v>
      </c>
      <c r="I38" s="11">
        <f>'^JKSE'!I38</f>
        <v>40843</v>
      </c>
      <c r="J38" s="12">
        <f t="shared" si="0"/>
        <v>21450</v>
      </c>
    </row>
    <row r="39" spans="1:10" x14ac:dyDescent="0.2">
      <c r="A39" s="15">
        <v>39870</v>
      </c>
      <c r="B39" s="12">
        <v>13100</v>
      </c>
      <c r="C39" s="12">
        <v>13300</v>
      </c>
      <c r="D39" s="12">
        <v>12650</v>
      </c>
      <c r="E39" s="12">
        <v>12900</v>
      </c>
      <c r="F39" s="14">
        <v>2529500</v>
      </c>
      <c r="G39" s="12">
        <v>12160.23</v>
      </c>
      <c r="I39" s="11">
        <f>'^JKSE'!I39</f>
        <v>40842</v>
      </c>
      <c r="J39" s="12">
        <f t="shared" si="0"/>
        <v>20400</v>
      </c>
    </row>
    <row r="40" spans="1:10" x14ac:dyDescent="0.2">
      <c r="A40" s="15">
        <v>39871</v>
      </c>
      <c r="B40" s="12">
        <v>12950</v>
      </c>
      <c r="C40" s="12">
        <v>13100</v>
      </c>
      <c r="D40" s="12">
        <v>12600</v>
      </c>
      <c r="E40" s="12">
        <v>12850</v>
      </c>
      <c r="F40" s="14">
        <v>1102000</v>
      </c>
      <c r="G40" s="12">
        <v>12113.09</v>
      </c>
      <c r="I40" s="11">
        <f>'^JKSE'!I40</f>
        <v>40841</v>
      </c>
      <c r="J40" s="12">
        <f t="shared" si="0"/>
        <v>20200</v>
      </c>
    </row>
    <row r="41" spans="1:10" x14ac:dyDescent="0.2">
      <c r="A41" s="15">
        <v>39874</v>
      </c>
      <c r="B41" s="12">
        <v>12750</v>
      </c>
      <c r="C41" s="12">
        <v>13150</v>
      </c>
      <c r="D41" s="12">
        <v>12700</v>
      </c>
      <c r="E41" s="12">
        <v>12850</v>
      </c>
      <c r="F41" s="14">
        <v>1513000</v>
      </c>
      <c r="G41" s="12">
        <v>12113.09</v>
      </c>
      <c r="I41" s="11">
        <f>'^JKSE'!I41</f>
        <v>40840</v>
      </c>
      <c r="J41" s="12">
        <f t="shared" si="0"/>
        <v>19850</v>
      </c>
    </row>
    <row r="42" spans="1:10" x14ac:dyDescent="0.2">
      <c r="A42" s="15">
        <v>39875</v>
      </c>
      <c r="B42" s="12">
        <v>12750</v>
      </c>
      <c r="C42" s="12">
        <v>12900</v>
      </c>
      <c r="D42" s="12">
        <v>12600</v>
      </c>
      <c r="E42" s="12">
        <v>12700</v>
      </c>
      <c r="F42" s="14">
        <v>1535500</v>
      </c>
      <c r="G42" s="12">
        <v>11971.7</v>
      </c>
      <c r="I42" s="11">
        <f>'^JKSE'!I42</f>
        <v>40837</v>
      </c>
      <c r="J42" s="12">
        <f t="shared" si="0"/>
        <v>19250</v>
      </c>
    </row>
    <row r="43" spans="1:10" x14ac:dyDescent="0.2">
      <c r="A43" s="15">
        <v>39876</v>
      </c>
      <c r="B43" s="12">
        <v>12600</v>
      </c>
      <c r="C43" s="12">
        <v>12800</v>
      </c>
      <c r="D43" s="12">
        <v>12600</v>
      </c>
      <c r="E43" s="12">
        <v>12800</v>
      </c>
      <c r="F43" s="14">
        <v>310000</v>
      </c>
      <c r="G43" s="12">
        <v>12065.96</v>
      </c>
      <c r="I43" s="11">
        <f>'^JKSE'!I43</f>
        <v>40836</v>
      </c>
      <c r="J43" s="12">
        <f t="shared" si="0"/>
        <v>19050</v>
      </c>
    </row>
    <row r="44" spans="1:10" x14ac:dyDescent="0.2">
      <c r="A44" s="15">
        <v>39877</v>
      </c>
      <c r="B44" s="12">
        <v>12800</v>
      </c>
      <c r="C44" s="12">
        <v>12900</v>
      </c>
      <c r="D44" s="12">
        <v>12700</v>
      </c>
      <c r="E44" s="12">
        <v>12700</v>
      </c>
      <c r="F44" s="14">
        <v>410000</v>
      </c>
      <c r="G44" s="12">
        <v>11971.7</v>
      </c>
      <c r="I44" s="11">
        <f>'^JKSE'!I44</f>
        <v>40835</v>
      </c>
      <c r="J44" s="12">
        <f t="shared" si="0"/>
        <v>19600</v>
      </c>
    </row>
    <row r="45" spans="1:10" x14ac:dyDescent="0.2">
      <c r="A45" s="15">
        <v>39878</v>
      </c>
      <c r="B45" s="12">
        <v>12600</v>
      </c>
      <c r="C45" s="12">
        <v>12650</v>
      </c>
      <c r="D45" s="12">
        <v>11800</v>
      </c>
      <c r="E45" s="12">
        <v>11850</v>
      </c>
      <c r="F45" s="14">
        <v>3103500</v>
      </c>
      <c r="G45" s="12">
        <v>11170.44</v>
      </c>
      <c r="I45" s="11">
        <f>'^JKSE'!I45</f>
        <v>40834</v>
      </c>
      <c r="J45" s="12">
        <f t="shared" si="0"/>
        <v>19000</v>
      </c>
    </row>
    <row r="46" spans="1:10" x14ac:dyDescent="0.2">
      <c r="A46" s="15">
        <v>39882</v>
      </c>
      <c r="B46" s="12">
        <v>12100</v>
      </c>
      <c r="C46" s="12">
        <v>12350</v>
      </c>
      <c r="D46" s="12">
        <v>11850</v>
      </c>
      <c r="E46" s="12">
        <v>12250</v>
      </c>
      <c r="F46" s="14">
        <v>1468500</v>
      </c>
      <c r="G46" s="12">
        <v>11547.5</v>
      </c>
      <c r="I46" s="11">
        <f>'^JKSE'!I46</f>
        <v>40833</v>
      </c>
      <c r="J46" s="12">
        <f t="shared" si="0"/>
        <v>19550</v>
      </c>
    </row>
    <row r="47" spans="1:10" x14ac:dyDescent="0.2">
      <c r="A47" s="15">
        <v>39883</v>
      </c>
      <c r="B47" s="12">
        <v>12500</v>
      </c>
      <c r="C47" s="12">
        <v>12700</v>
      </c>
      <c r="D47" s="12">
        <v>12400</v>
      </c>
      <c r="E47" s="12">
        <v>12550</v>
      </c>
      <c r="F47" s="14">
        <v>2513000</v>
      </c>
      <c r="G47" s="12">
        <v>11830.3</v>
      </c>
      <c r="I47" s="11">
        <f>'^JKSE'!I47</f>
        <v>40830</v>
      </c>
      <c r="J47" s="12">
        <f t="shared" si="0"/>
        <v>18800</v>
      </c>
    </row>
    <row r="48" spans="1:10" x14ac:dyDescent="0.2">
      <c r="A48" s="15">
        <v>39884</v>
      </c>
      <c r="B48" s="12">
        <v>12550</v>
      </c>
      <c r="C48" s="12">
        <v>12600</v>
      </c>
      <c r="D48" s="12">
        <v>12350</v>
      </c>
      <c r="E48" s="12">
        <v>12500</v>
      </c>
      <c r="F48" s="14">
        <v>2123000</v>
      </c>
      <c r="G48" s="12">
        <v>11783.17</v>
      </c>
      <c r="I48" s="11">
        <f>'^JKSE'!I48</f>
        <v>40829</v>
      </c>
      <c r="J48" s="12">
        <f t="shared" si="0"/>
        <v>18700</v>
      </c>
    </row>
    <row r="49" spans="1:10" x14ac:dyDescent="0.2">
      <c r="A49" s="15">
        <v>39885</v>
      </c>
      <c r="B49" s="12">
        <v>12600</v>
      </c>
      <c r="C49" s="12">
        <v>12950</v>
      </c>
      <c r="D49" s="12">
        <v>12600</v>
      </c>
      <c r="E49" s="12">
        <v>12900</v>
      </c>
      <c r="F49" s="14">
        <v>2401500</v>
      </c>
      <c r="G49" s="12">
        <v>12160.23</v>
      </c>
      <c r="I49" s="11">
        <f>'^JKSE'!I49</f>
        <v>40828</v>
      </c>
      <c r="J49" s="12">
        <f t="shared" si="0"/>
        <v>18100</v>
      </c>
    </row>
    <row r="50" spans="1:10" x14ac:dyDescent="0.2">
      <c r="A50" s="15">
        <v>39888</v>
      </c>
      <c r="B50" s="12">
        <v>12950</v>
      </c>
      <c r="C50" s="12">
        <v>13000</v>
      </c>
      <c r="D50" s="12">
        <v>12300</v>
      </c>
      <c r="E50" s="12">
        <v>12350</v>
      </c>
      <c r="F50" s="14">
        <v>1780500</v>
      </c>
      <c r="G50" s="12">
        <v>11641.77</v>
      </c>
      <c r="I50" s="11">
        <f>'^JKSE'!I50</f>
        <v>40827</v>
      </c>
      <c r="J50" s="12">
        <f t="shared" si="0"/>
        <v>17000</v>
      </c>
    </row>
    <row r="51" spans="1:10" x14ac:dyDescent="0.2">
      <c r="A51" s="15">
        <v>39889</v>
      </c>
      <c r="B51" s="12">
        <v>12500</v>
      </c>
      <c r="C51" s="12">
        <v>12600</v>
      </c>
      <c r="D51" s="12">
        <v>12100</v>
      </c>
      <c r="E51" s="12">
        <v>12200</v>
      </c>
      <c r="F51" s="14">
        <v>1136500</v>
      </c>
      <c r="G51" s="12">
        <v>11500.37</v>
      </c>
      <c r="I51" s="11">
        <f>'^JKSE'!I51</f>
        <v>40826</v>
      </c>
      <c r="J51" s="12">
        <f t="shared" si="0"/>
        <v>16700</v>
      </c>
    </row>
    <row r="52" spans="1:10" x14ac:dyDescent="0.2">
      <c r="A52" s="15">
        <v>39890</v>
      </c>
      <c r="B52" s="12">
        <v>12250</v>
      </c>
      <c r="C52" s="12">
        <v>12600</v>
      </c>
      <c r="D52" s="12">
        <v>12250</v>
      </c>
      <c r="E52" s="12">
        <v>12500</v>
      </c>
      <c r="F52" s="14">
        <v>1758000</v>
      </c>
      <c r="G52" s="12">
        <v>11783.17</v>
      </c>
      <c r="I52" s="11">
        <f>'^JKSE'!I52</f>
        <v>40823</v>
      </c>
      <c r="J52" s="12">
        <f t="shared" si="0"/>
        <v>17100</v>
      </c>
    </row>
    <row r="53" spans="1:10" x14ac:dyDescent="0.2">
      <c r="A53" s="15">
        <v>39891</v>
      </c>
      <c r="B53" s="12">
        <v>12600</v>
      </c>
      <c r="C53" s="12">
        <v>12850</v>
      </c>
      <c r="D53" s="12">
        <v>12450</v>
      </c>
      <c r="E53" s="12">
        <v>12450</v>
      </c>
      <c r="F53" s="14">
        <v>1580500</v>
      </c>
      <c r="G53" s="12">
        <v>11736.03</v>
      </c>
      <c r="I53" s="11">
        <f>'^JKSE'!I53</f>
        <v>40822</v>
      </c>
      <c r="J53" s="12">
        <f t="shared" si="0"/>
        <v>17650</v>
      </c>
    </row>
    <row r="54" spans="1:10" x14ac:dyDescent="0.2">
      <c r="A54" s="15">
        <v>39892</v>
      </c>
      <c r="B54" s="12">
        <v>12600</v>
      </c>
      <c r="C54" s="12">
        <v>12850</v>
      </c>
      <c r="D54" s="12">
        <v>12350</v>
      </c>
      <c r="E54" s="12">
        <v>12350</v>
      </c>
      <c r="F54" s="14">
        <v>2094000</v>
      </c>
      <c r="G54" s="12">
        <v>11641.77</v>
      </c>
      <c r="I54" s="11">
        <f>'^JKSE'!I54</f>
        <v>40821</v>
      </c>
      <c r="J54" s="12">
        <f t="shared" si="0"/>
        <v>16950</v>
      </c>
    </row>
    <row r="55" spans="1:10" x14ac:dyDescent="0.2">
      <c r="A55" s="15">
        <v>39895</v>
      </c>
      <c r="B55" s="12">
        <v>12700</v>
      </c>
      <c r="C55" s="12">
        <v>13000</v>
      </c>
      <c r="D55" s="12">
        <v>12600</v>
      </c>
      <c r="E55" s="12">
        <v>12900</v>
      </c>
      <c r="F55" s="14">
        <v>1168000</v>
      </c>
      <c r="G55" s="12">
        <v>12160.23</v>
      </c>
      <c r="I55" s="11">
        <f>'^JKSE'!I55</f>
        <v>40820</v>
      </c>
      <c r="J55" s="12">
        <f t="shared" si="0"/>
        <v>17000</v>
      </c>
    </row>
    <row r="56" spans="1:10" x14ac:dyDescent="0.2">
      <c r="A56" s="15">
        <v>39896</v>
      </c>
      <c r="B56" s="12">
        <v>13200</v>
      </c>
      <c r="C56" s="12">
        <v>13900</v>
      </c>
      <c r="D56" s="12">
        <v>13100</v>
      </c>
      <c r="E56" s="12">
        <v>13700</v>
      </c>
      <c r="F56" s="14">
        <v>2658500</v>
      </c>
      <c r="G56" s="12">
        <v>12914.35</v>
      </c>
      <c r="I56" s="11">
        <f>'^JKSE'!I56</f>
        <v>40819</v>
      </c>
      <c r="J56" s="12">
        <f t="shared" si="0"/>
        <v>17300</v>
      </c>
    </row>
    <row r="57" spans="1:10" x14ac:dyDescent="0.2">
      <c r="A57" s="15">
        <v>39897</v>
      </c>
      <c r="B57" s="12">
        <v>13500</v>
      </c>
      <c r="C57" s="12">
        <v>13900</v>
      </c>
      <c r="D57" s="12">
        <v>13500</v>
      </c>
      <c r="E57" s="12">
        <v>13500</v>
      </c>
      <c r="F57" s="14">
        <v>1788000</v>
      </c>
      <c r="G57" s="12">
        <v>12725.82</v>
      </c>
      <c r="I57" s="11">
        <f>'^JKSE'!I57</f>
        <v>40816</v>
      </c>
      <c r="J57" s="12">
        <f t="shared" si="0"/>
        <v>19300</v>
      </c>
    </row>
    <row r="58" spans="1:10" x14ac:dyDescent="0.2">
      <c r="A58" s="15">
        <v>39899</v>
      </c>
      <c r="B58" s="12">
        <v>13700</v>
      </c>
      <c r="C58" s="12">
        <v>14700</v>
      </c>
      <c r="D58" s="12">
        <v>13600</v>
      </c>
      <c r="E58" s="12">
        <v>14250</v>
      </c>
      <c r="F58" s="14">
        <v>2960000</v>
      </c>
      <c r="G58" s="12">
        <v>13432.81</v>
      </c>
      <c r="I58" s="11">
        <f>'^JKSE'!I58</f>
        <v>40815</v>
      </c>
      <c r="J58" s="12">
        <f t="shared" si="0"/>
        <v>19300</v>
      </c>
    </row>
    <row r="59" spans="1:10" x14ac:dyDescent="0.2">
      <c r="A59" s="15">
        <v>39902</v>
      </c>
      <c r="B59" s="12">
        <v>14200</v>
      </c>
      <c r="C59" s="12">
        <v>14700</v>
      </c>
      <c r="D59" s="12">
        <v>13050</v>
      </c>
      <c r="E59" s="12">
        <v>13850</v>
      </c>
      <c r="F59" s="14">
        <v>1844000</v>
      </c>
      <c r="G59" s="12">
        <v>13055.75</v>
      </c>
      <c r="I59" s="11">
        <f>'^JKSE'!I59</f>
        <v>40814</v>
      </c>
      <c r="J59" s="12">
        <f t="shared" si="0"/>
        <v>19350</v>
      </c>
    </row>
    <row r="60" spans="1:10" x14ac:dyDescent="0.2">
      <c r="A60" s="15">
        <v>39903</v>
      </c>
      <c r="B60" s="12">
        <v>13850</v>
      </c>
      <c r="C60" s="12">
        <v>14500</v>
      </c>
      <c r="D60" s="12">
        <v>13850</v>
      </c>
      <c r="E60" s="12">
        <v>14100</v>
      </c>
      <c r="F60" s="14">
        <v>1340000</v>
      </c>
      <c r="G60" s="12">
        <v>13291.41</v>
      </c>
      <c r="I60" s="11">
        <f>'^JKSE'!I60</f>
        <v>40813</v>
      </c>
      <c r="J60" s="12">
        <f t="shared" si="0"/>
        <v>19400</v>
      </c>
    </row>
    <row r="61" spans="1:10" x14ac:dyDescent="0.2">
      <c r="A61" s="15">
        <v>39904</v>
      </c>
      <c r="B61" s="12">
        <v>14200</v>
      </c>
      <c r="C61" s="12">
        <v>14750</v>
      </c>
      <c r="D61" s="12">
        <v>14200</v>
      </c>
      <c r="E61" s="12">
        <v>14550</v>
      </c>
      <c r="F61" s="14">
        <v>2084500</v>
      </c>
      <c r="G61" s="12">
        <v>13715.6</v>
      </c>
      <c r="I61" s="11">
        <f>'^JKSE'!I61</f>
        <v>40812</v>
      </c>
      <c r="J61" s="12">
        <f t="shared" si="0"/>
        <v>18800</v>
      </c>
    </row>
    <row r="62" spans="1:10" x14ac:dyDescent="0.2">
      <c r="A62" s="15">
        <v>39905</v>
      </c>
      <c r="B62" s="12">
        <v>14750</v>
      </c>
      <c r="C62" s="12">
        <v>15600</v>
      </c>
      <c r="D62" s="12">
        <v>14750</v>
      </c>
      <c r="E62" s="12">
        <v>15400</v>
      </c>
      <c r="F62" s="14">
        <v>1827500</v>
      </c>
      <c r="G62" s="12">
        <v>14516.86</v>
      </c>
      <c r="I62" s="11">
        <f>'^JKSE'!I62</f>
        <v>40809</v>
      </c>
      <c r="J62" s="12">
        <f t="shared" si="0"/>
        <v>20750</v>
      </c>
    </row>
    <row r="63" spans="1:10" x14ac:dyDescent="0.2">
      <c r="A63" s="15">
        <v>39906</v>
      </c>
      <c r="B63" s="12">
        <v>15600</v>
      </c>
      <c r="C63" s="12">
        <v>15950</v>
      </c>
      <c r="D63" s="12">
        <v>15300</v>
      </c>
      <c r="E63" s="12">
        <v>15550</v>
      </c>
      <c r="F63" s="14">
        <v>1122500</v>
      </c>
      <c r="G63" s="12">
        <v>14658.26</v>
      </c>
      <c r="I63" s="11">
        <f>'^JKSE'!I63</f>
        <v>40808</v>
      </c>
      <c r="J63" s="12">
        <f t="shared" si="0"/>
        <v>20950</v>
      </c>
    </row>
    <row r="64" spans="1:10" x14ac:dyDescent="0.2">
      <c r="A64" s="15">
        <v>39909</v>
      </c>
      <c r="B64" s="12">
        <v>16000</v>
      </c>
      <c r="C64" s="12">
        <v>16300</v>
      </c>
      <c r="D64" s="12">
        <v>15800</v>
      </c>
      <c r="E64" s="12">
        <v>15850</v>
      </c>
      <c r="F64" s="14">
        <v>753000</v>
      </c>
      <c r="G64" s="12">
        <v>14941.05</v>
      </c>
      <c r="I64" s="11">
        <f>'^JKSE'!I64</f>
        <v>40807</v>
      </c>
      <c r="J64" s="12">
        <f t="shared" si="0"/>
        <v>21850</v>
      </c>
    </row>
    <row r="65" spans="1:10" x14ac:dyDescent="0.2">
      <c r="A65" s="15">
        <v>39910</v>
      </c>
      <c r="B65" s="12">
        <v>15700</v>
      </c>
      <c r="C65" s="12">
        <v>15850</v>
      </c>
      <c r="D65" s="12">
        <v>14950</v>
      </c>
      <c r="E65" s="12">
        <v>15400</v>
      </c>
      <c r="F65" s="14">
        <v>823500</v>
      </c>
      <c r="G65" s="12">
        <v>14516.86</v>
      </c>
      <c r="I65" s="11">
        <f>'^JKSE'!I65</f>
        <v>40806</v>
      </c>
      <c r="J65" s="12">
        <f t="shared" si="0"/>
        <v>21850</v>
      </c>
    </row>
    <row r="66" spans="1:10" x14ac:dyDescent="0.2">
      <c r="A66" s="15">
        <v>39911</v>
      </c>
      <c r="B66" s="12">
        <v>15350</v>
      </c>
      <c r="C66" s="12">
        <v>15400</v>
      </c>
      <c r="D66" s="12">
        <v>14100</v>
      </c>
      <c r="E66" s="12">
        <v>14500</v>
      </c>
      <c r="F66" s="14">
        <v>3379000</v>
      </c>
      <c r="G66" s="12">
        <v>13668.47</v>
      </c>
      <c r="I66" s="11">
        <f>'^JKSE'!I66</f>
        <v>40805</v>
      </c>
      <c r="J66" s="12">
        <f t="shared" si="0"/>
        <v>22000</v>
      </c>
    </row>
    <row r="67" spans="1:10" x14ac:dyDescent="0.2">
      <c r="A67" s="15">
        <v>39916</v>
      </c>
      <c r="B67" s="12">
        <v>15000</v>
      </c>
      <c r="C67" s="12">
        <v>15600</v>
      </c>
      <c r="D67" s="12">
        <v>15000</v>
      </c>
      <c r="E67" s="12">
        <v>15350</v>
      </c>
      <c r="F67" s="14">
        <v>2444000</v>
      </c>
      <c r="G67" s="12">
        <v>14469.73</v>
      </c>
      <c r="I67" s="11">
        <f>'^JKSE'!I67</f>
        <v>40802</v>
      </c>
      <c r="J67" s="12">
        <f t="shared" ref="J67:J130" si="1">VLOOKUP($I$2:$I$751,$A$2:$G$705,7)</f>
        <v>22400</v>
      </c>
    </row>
    <row r="68" spans="1:10" x14ac:dyDescent="0.2">
      <c r="A68" s="15">
        <v>39917</v>
      </c>
      <c r="B68" s="12">
        <v>15300</v>
      </c>
      <c r="C68" s="12">
        <v>15500</v>
      </c>
      <c r="D68" s="12">
        <v>14800</v>
      </c>
      <c r="E68" s="12">
        <v>14950</v>
      </c>
      <c r="F68" s="14">
        <v>2816000</v>
      </c>
      <c r="G68" s="12">
        <v>14092.67</v>
      </c>
      <c r="I68" s="11">
        <f>'^JKSE'!I68</f>
        <v>40801</v>
      </c>
      <c r="J68" s="12">
        <f t="shared" si="1"/>
        <v>21800</v>
      </c>
    </row>
    <row r="69" spans="1:10" x14ac:dyDescent="0.2">
      <c r="A69" s="15">
        <v>39918</v>
      </c>
      <c r="B69" s="12">
        <v>14950</v>
      </c>
      <c r="C69" s="12">
        <v>15500</v>
      </c>
      <c r="D69" s="12">
        <v>14950</v>
      </c>
      <c r="E69" s="12">
        <v>15250</v>
      </c>
      <c r="F69" s="14">
        <v>2070500</v>
      </c>
      <c r="G69" s="12">
        <v>14375.46</v>
      </c>
      <c r="I69" s="11">
        <f>'^JKSE'!I69</f>
        <v>40800</v>
      </c>
      <c r="J69" s="12">
        <f t="shared" si="1"/>
        <v>21800</v>
      </c>
    </row>
    <row r="70" spans="1:10" x14ac:dyDescent="0.2">
      <c r="A70" s="15">
        <v>39919</v>
      </c>
      <c r="B70" s="12">
        <v>15500</v>
      </c>
      <c r="C70" s="12">
        <v>15750</v>
      </c>
      <c r="D70" s="12">
        <v>15200</v>
      </c>
      <c r="E70" s="12">
        <v>15200</v>
      </c>
      <c r="F70" s="14">
        <v>2230500</v>
      </c>
      <c r="G70" s="12">
        <v>14328.33</v>
      </c>
      <c r="I70" s="11">
        <f>'^JKSE'!I70</f>
        <v>40799</v>
      </c>
      <c r="J70" s="12">
        <f t="shared" si="1"/>
        <v>21750</v>
      </c>
    </row>
    <row r="71" spans="1:10" x14ac:dyDescent="0.2">
      <c r="A71" s="15">
        <v>39920</v>
      </c>
      <c r="B71" s="12">
        <v>15400</v>
      </c>
      <c r="C71" s="12">
        <v>15500</v>
      </c>
      <c r="D71" s="12">
        <v>15000</v>
      </c>
      <c r="E71" s="12">
        <v>15050</v>
      </c>
      <c r="F71" s="14">
        <v>2024000</v>
      </c>
      <c r="G71" s="12">
        <v>14186.93</v>
      </c>
      <c r="I71" s="11">
        <f>'^JKSE'!I71</f>
        <v>40798</v>
      </c>
      <c r="J71" s="12">
        <f t="shared" si="1"/>
        <v>21550</v>
      </c>
    </row>
    <row r="72" spans="1:10" x14ac:dyDescent="0.2">
      <c r="A72" s="15">
        <v>39923</v>
      </c>
      <c r="B72" s="12">
        <v>15100</v>
      </c>
      <c r="C72" s="12">
        <v>15250</v>
      </c>
      <c r="D72" s="12">
        <v>14950</v>
      </c>
      <c r="E72" s="12">
        <v>15050</v>
      </c>
      <c r="F72" s="14">
        <v>931500</v>
      </c>
      <c r="G72" s="12">
        <v>14186.93</v>
      </c>
      <c r="I72" s="11">
        <f>'^JKSE'!I72</f>
        <v>40795</v>
      </c>
      <c r="J72" s="12">
        <f t="shared" si="1"/>
        <v>22300</v>
      </c>
    </row>
    <row r="73" spans="1:10" x14ac:dyDescent="0.2">
      <c r="A73" s="15">
        <v>39924</v>
      </c>
      <c r="B73" s="12">
        <v>14700</v>
      </c>
      <c r="C73" s="12">
        <v>15250</v>
      </c>
      <c r="D73" s="12">
        <v>14600</v>
      </c>
      <c r="E73" s="12">
        <v>14950</v>
      </c>
      <c r="F73" s="14">
        <v>795000</v>
      </c>
      <c r="G73" s="12">
        <v>14092.67</v>
      </c>
      <c r="I73" s="11">
        <f>'^JKSE'!I73</f>
        <v>40794</v>
      </c>
      <c r="J73" s="12">
        <f t="shared" si="1"/>
        <v>22200</v>
      </c>
    </row>
    <row r="74" spans="1:10" x14ac:dyDescent="0.2">
      <c r="A74" s="15">
        <v>39925</v>
      </c>
      <c r="B74" s="12">
        <v>15000</v>
      </c>
      <c r="C74" s="12">
        <v>15400</v>
      </c>
      <c r="D74" s="12">
        <v>14750</v>
      </c>
      <c r="E74" s="12">
        <v>14750</v>
      </c>
      <c r="F74" s="14">
        <v>717000</v>
      </c>
      <c r="G74" s="12">
        <v>13904.14</v>
      </c>
      <c r="I74" s="11">
        <f>'^JKSE'!I74</f>
        <v>40793</v>
      </c>
      <c r="J74" s="12">
        <f t="shared" si="1"/>
        <v>22500</v>
      </c>
    </row>
    <row r="75" spans="1:10" x14ac:dyDescent="0.2">
      <c r="A75" s="15">
        <v>39926</v>
      </c>
      <c r="B75" s="12">
        <v>14750</v>
      </c>
      <c r="C75" s="12">
        <v>15200</v>
      </c>
      <c r="D75" s="12">
        <v>14600</v>
      </c>
      <c r="E75" s="12">
        <v>15050</v>
      </c>
      <c r="F75" s="14">
        <v>589500</v>
      </c>
      <c r="G75" s="12">
        <v>14186.93</v>
      </c>
      <c r="I75" s="11">
        <f>'^JKSE'!I75</f>
        <v>40792</v>
      </c>
      <c r="J75" s="12">
        <f t="shared" si="1"/>
        <v>22150</v>
      </c>
    </row>
    <row r="76" spans="1:10" x14ac:dyDescent="0.2">
      <c r="A76" s="15">
        <v>39927</v>
      </c>
      <c r="B76" s="12">
        <v>15250</v>
      </c>
      <c r="C76" s="12">
        <v>16050</v>
      </c>
      <c r="D76" s="12">
        <v>15000</v>
      </c>
      <c r="E76" s="12">
        <v>15850</v>
      </c>
      <c r="F76" s="14">
        <v>3298500</v>
      </c>
      <c r="G76" s="12">
        <v>14941.05</v>
      </c>
      <c r="I76" s="11">
        <f>'^JKSE'!I76</f>
        <v>40791</v>
      </c>
      <c r="J76" s="12">
        <f t="shared" si="1"/>
        <v>21850</v>
      </c>
    </row>
    <row r="77" spans="1:10" x14ac:dyDescent="0.2">
      <c r="A77" s="15">
        <v>39930</v>
      </c>
      <c r="B77" s="12">
        <v>15900</v>
      </c>
      <c r="C77" s="12">
        <v>16000</v>
      </c>
      <c r="D77" s="12">
        <v>15400</v>
      </c>
      <c r="E77" s="12">
        <v>15700</v>
      </c>
      <c r="F77" s="14">
        <v>1696500</v>
      </c>
      <c r="G77" s="12">
        <v>14799.66</v>
      </c>
      <c r="I77" s="11">
        <f>'^JKSE'!I77</f>
        <v>40788</v>
      </c>
      <c r="J77" s="12">
        <f t="shared" si="1"/>
        <v>21500</v>
      </c>
    </row>
    <row r="78" spans="1:10" x14ac:dyDescent="0.2">
      <c r="A78" s="15">
        <v>39931</v>
      </c>
      <c r="B78" s="12">
        <v>15700</v>
      </c>
      <c r="C78" s="12">
        <v>15700</v>
      </c>
      <c r="D78" s="12">
        <v>14950</v>
      </c>
      <c r="E78" s="12">
        <v>15500</v>
      </c>
      <c r="F78" s="14">
        <v>2509500</v>
      </c>
      <c r="G78" s="12">
        <v>14611.13</v>
      </c>
      <c r="I78" s="11">
        <f>'^JKSE'!I78</f>
        <v>40787</v>
      </c>
      <c r="J78" s="12">
        <f t="shared" si="1"/>
        <v>21500</v>
      </c>
    </row>
    <row r="79" spans="1:10" x14ac:dyDescent="0.2">
      <c r="A79" s="15">
        <v>39932</v>
      </c>
      <c r="B79" s="12">
        <v>15500</v>
      </c>
      <c r="C79" s="12">
        <v>15500</v>
      </c>
      <c r="D79" s="12">
        <v>15150</v>
      </c>
      <c r="E79" s="12">
        <v>15450</v>
      </c>
      <c r="F79" s="14">
        <v>1855000</v>
      </c>
      <c r="G79" s="12">
        <v>14563.99</v>
      </c>
      <c r="I79" s="11">
        <f>'^JKSE'!I79</f>
        <v>40786</v>
      </c>
      <c r="J79" s="12">
        <f t="shared" si="1"/>
        <v>21500</v>
      </c>
    </row>
    <row r="80" spans="1:10" x14ac:dyDescent="0.2">
      <c r="A80" s="15">
        <v>39933</v>
      </c>
      <c r="B80" s="12">
        <v>15600</v>
      </c>
      <c r="C80" s="12">
        <v>16150</v>
      </c>
      <c r="D80" s="12">
        <v>15300</v>
      </c>
      <c r="E80" s="12">
        <v>15800</v>
      </c>
      <c r="F80" s="14">
        <v>4305500</v>
      </c>
      <c r="G80" s="12">
        <v>14893.92</v>
      </c>
      <c r="I80" s="11">
        <f>'^JKSE'!I80</f>
        <v>40785</v>
      </c>
      <c r="J80" s="12">
        <f t="shared" si="1"/>
        <v>21500</v>
      </c>
    </row>
    <row r="81" spans="1:10" x14ac:dyDescent="0.2">
      <c r="A81" s="15">
        <v>39934</v>
      </c>
      <c r="B81" s="12">
        <v>15800</v>
      </c>
      <c r="C81" s="12">
        <v>17350</v>
      </c>
      <c r="D81" s="12">
        <v>15800</v>
      </c>
      <c r="E81" s="12">
        <v>17200</v>
      </c>
      <c r="F81" s="14">
        <v>6618500</v>
      </c>
      <c r="G81" s="12">
        <v>16213.64</v>
      </c>
      <c r="I81" s="11">
        <f>'^JKSE'!I81</f>
        <v>40784</v>
      </c>
      <c r="J81" s="12">
        <f t="shared" si="1"/>
        <v>21500</v>
      </c>
    </row>
    <row r="82" spans="1:10" x14ac:dyDescent="0.2">
      <c r="A82" s="15">
        <v>39937</v>
      </c>
      <c r="B82" s="12">
        <v>17500</v>
      </c>
      <c r="C82" s="12">
        <v>18550</v>
      </c>
      <c r="D82" s="12">
        <v>17500</v>
      </c>
      <c r="E82" s="12">
        <v>18100</v>
      </c>
      <c r="F82" s="14">
        <v>3357500</v>
      </c>
      <c r="G82" s="12">
        <v>17062.02</v>
      </c>
      <c r="I82" s="11">
        <f>'^JKSE'!I82</f>
        <v>40781</v>
      </c>
      <c r="J82" s="12">
        <f t="shared" si="1"/>
        <v>21500</v>
      </c>
    </row>
    <row r="83" spans="1:10" x14ac:dyDescent="0.2">
      <c r="A83" s="15">
        <v>39938</v>
      </c>
      <c r="B83" s="12">
        <v>18600</v>
      </c>
      <c r="C83" s="12">
        <v>18750</v>
      </c>
      <c r="D83" s="12">
        <v>17950</v>
      </c>
      <c r="E83" s="12">
        <v>18000</v>
      </c>
      <c r="F83" s="14">
        <v>2017500</v>
      </c>
      <c r="G83" s="12">
        <v>16967.759999999998</v>
      </c>
      <c r="I83" s="11">
        <f>'^JKSE'!I83</f>
        <v>40780</v>
      </c>
      <c r="J83" s="12">
        <f t="shared" si="1"/>
        <v>21750</v>
      </c>
    </row>
    <row r="84" spans="1:10" x14ac:dyDescent="0.2">
      <c r="A84" s="15">
        <v>39939</v>
      </c>
      <c r="B84" s="12">
        <v>18000</v>
      </c>
      <c r="C84" s="12">
        <v>18500</v>
      </c>
      <c r="D84" s="12">
        <v>18000</v>
      </c>
      <c r="E84" s="12">
        <v>18300</v>
      </c>
      <c r="F84" s="14">
        <v>1311000</v>
      </c>
      <c r="G84" s="12">
        <v>17250.55</v>
      </c>
      <c r="I84" s="11">
        <f>'^JKSE'!I84</f>
        <v>40779</v>
      </c>
      <c r="J84" s="12">
        <f t="shared" si="1"/>
        <v>21550</v>
      </c>
    </row>
    <row r="85" spans="1:10" x14ac:dyDescent="0.2">
      <c r="A85" s="15">
        <v>39940</v>
      </c>
      <c r="B85" s="12">
        <v>18500</v>
      </c>
      <c r="C85" s="12">
        <v>19500</v>
      </c>
      <c r="D85" s="12">
        <v>18400</v>
      </c>
      <c r="E85" s="12">
        <v>19500</v>
      </c>
      <c r="F85" s="14">
        <v>2642500</v>
      </c>
      <c r="G85" s="12">
        <v>18381.740000000002</v>
      </c>
      <c r="I85" s="11">
        <f>'^JKSE'!I85</f>
        <v>40778</v>
      </c>
      <c r="J85" s="12">
        <f t="shared" si="1"/>
        <v>21550</v>
      </c>
    </row>
    <row r="86" spans="1:10" x14ac:dyDescent="0.2">
      <c r="A86" s="15">
        <v>39941</v>
      </c>
      <c r="B86" s="12">
        <v>19500</v>
      </c>
      <c r="C86" s="12">
        <v>19500</v>
      </c>
      <c r="D86" s="12">
        <v>18800</v>
      </c>
      <c r="E86" s="12">
        <v>19150</v>
      </c>
      <c r="F86" s="14">
        <v>2328500</v>
      </c>
      <c r="G86" s="12">
        <v>18051.810000000001</v>
      </c>
      <c r="I86" s="11">
        <f>'^JKSE'!I86</f>
        <v>40777</v>
      </c>
      <c r="J86" s="12">
        <f t="shared" si="1"/>
        <v>21600</v>
      </c>
    </row>
    <row r="87" spans="1:10" x14ac:dyDescent="0.2">
      <c r="A87" s="15">
        <v>39944</v>
      </c>
      <c r="B87" s="12">
        <v>19300</v>
      </c>
      <c r="C87" s="12">
        <v>19500</v>
      </c>
      <c r="D87" s="12">
        <v>18650</v>
      </c>
      <c r="E87" s="12">
        <v>18700</v>
      </c>
      <c r="F87" s="14">
        <v>1737500</v>
      </c>
      <c r="G87" s="12">
        <v>17627.62</v>
      </c>
      <c r="I87" s="11">
        <f>'^JKSE'!I87</f>
        <v>40774</v>
      </c>
      <c r="J87" s="12">
        <f t="shared" si="1"/>
        <v>21600</v>
      </c>
    </row>
    <row r="88" spans="1:10" x14ac:dyDescent="0.2">
      <c r="A88" s="15">
        <v>39945</v>
      </c>
      <c r="B88" s="12">
        <v>18600</v>
      </c>
      <c r="C88" s="12">
        <v>18700</v>
      </c>
      <c r="D88" s="12">
        <v>18300</v>
      </c>
      <c r="E88" s="12">
        <v>18400</v>
      </c>
      <c r="F88" s="14">
        <v>1394500</v>
      </c>
      <c r="G88" s="12">
        <v>17344.82</v>
      </c>
      <c r="I88" s="11">
        <f>'^JKSE'!I88</f>
        <v>40773</v>
      </c>
      <c r="J88" s="12">
        <f t="shared" si="1"/>
        <v>22350</v>
      </c>
    </row>
    <row r="89" spans="1:10" x14ac:dyDescent="0.2">
      <c r="A89" s="15">
        <v>39946</v>
      </c>
      <c r="B89" s="12">
        <v>18350</v>
      </c>
      <c r="C89" s="12">
        <v>18900</v>
      </c>
      <c r="D89" s="12">
        <v>18300</v>
      </c>
      <c r="E89" s="12">
        <v>18450</v>
      </c>
      <c r="F89" s="14">
        <v>1330000</v>
      </c>
      <c r="G89" s="12">
        <v>17391.95</v>
      </c>
      <c r="I89" s="11">
        <f>'^JKSE'!I89</f>
        <v>40772</v>
      </c>
      <c r="J89" s="12">
        <f t="shared" si="1"/>
        <v>21700</v>
      </c>
    </row>
    <row r="90" spans="1:10" x14ac:dyDescent="0.2">
      <c r="A90" s="15">
        <v>39947</v>
      </c>
      <c r="B90" s="12">
        <v>18350</v>
      </c>
      <c r="C90" s="12">
        <v>18400</v>
      </c>
      <c r="D90" s="12">
        <v>16800</v>
      </c>
      <c r="E90" s="12">
        <v>16900</v>
      </c>
      <c r="F90" s="14">
        <v>1396000</v>
      </c>
      <c r="G90" s="12">
        <v>15930.84</v>
      </c>
      <c r="I90" s="11">
        <f>'^JKSE'!I90</f>
        <v>40771</v>
      </c>
      <c r="J90" s="12">
        <f t="shared" si="1"/>
        <v>21700</v>
      </c>
    </row>
    <row r="91" spans="1:10" x14ac:dyDescent="0.2">
      <c r="A91" s="15">
        <v>39948</v>
      </c>
      <c r="B91" s="12">
        <v>17500</v>
      </c>
      <c r="C91" s="12">
        <v>18250</v>
      </c>
      <c r="D91" s="12">
        <v>17400</v>
      </c>
      <c r="E91" s="12">
        <v>17800</v>
      </c>
      <c r="F91" s="14">
        <v>1664500</v>
      </c>
      <c r="G91" s="12">
        <v>16779.23</v>
      </c>
      <c r="I91" s="11">
        <f>'^JKSE'!I91</f>
        <v>40770</v>
      </c>
      <c r="J91" s="12">
        <f t="shared" si="1"/>
        <v>21850</v>
      </c>
    </row>
    <row r="92" spans="1:10" x14ac:dyDescent="0.2">
      <c r="A92" s="15">
        <v>39951</v>
      </c>
      <c r="B92" s="12">
        <v>17350</v>
      </c>
      <c r="C92" s="12">
        <v>18500</v>
      </c>
      <c r="D92" s="12">
        <v>17050</v>
      </c>
      <c r="E92" s="12">
        <v>18100</v>
      </c>
      <c r="F92" s="14">
        <v>1255000</v>
      </c>
      <c r="G92" s="12">
        <v>17062.02</v>
      </c>
      <c r="I92" s="11">
        <f>'^JKSE'!I92</f>
        <v>40767</v>
      </c>
      <c r="J92" s="12">
        <f t="shared" si="1"/>
        <v>21350</v>
      </c>
    </row>
    <row r="93" spans="1:10" x14ac:dyDescent="0.2">
      <c r="A93" s="15">
        <v>39952</v>
      </c>
      <c r="B93" s="12">
        <v>19000</v>
      </c>
      <c r="C93" s="12">
        <v>19000</v>
      </c>
      <c r="D93" s="12">
        <v>18350</v>
      </c>
      <c r="E93" s="12">
        <v>18900</v>
      </c>
      <c r="F93" s="14">
        <v>2301000</v>
      </c>
      <c r="G93" s="12">
        <v>17816.150000000001</v>
      </c>
      <c r="I93" s="11">
        <f>'^JKSE'!I93</f>
        <v>40766</v>
      </c>
      <c r="J93" s="12">
        <f t="shared" si="1"/>
        <v>21400</v>
      </c>
    </row>
    <row r="94" spans="1:10" x14ac:dyDescent="0.2">
      <c r="A94" s="15">
        <v>39953</v>
      </c>
      <c r="B94" s="12">
        <v>19000</v>
      </c>
      <c r="C94" s="12">
        <v>19250</v>
      </c>
      <c r="D94" s="12">
        <v>18800</v>
      </c>
      <c r="E94" s="12">
        <v>18950</v>
      </c>
      <c r="F94" s="14">
        <v>1893000</v>
      </c>
      <c r="G94" s="12">
        <v>17863.28</v>
      </c>
      <c r="I94" s="11">
        <f>'^JKSE'!I94</f>
        <v>40765</v>
      </c>
      <c r="J94" s="12">
        <f t="shared" si="1"/>
        <v>21200</v>
      </c>
    </row>
    <row r="95" spans="1:10" x14ac:dyDescent="0.2">
      <c r="A95" s="15">
        <v>39955</v>
      </c>
      <c r="B95" s="12">
        <v>18800</v>
      </c>
      <c r="C95" s="12">
        <v>18800</v>
      </c>
      <c r="D95" s="12">
        <v>18300</v>
      </c>
      <c r="E95" s="12">
        <v>18550</v>
      </c>
      <c r="F95" s="14">
        <v>941000</v>
      </c>
      <c r="G95" s="12">
        <v>17486.22</v>
      </c>
      <c r="I95" s="11">
        <f>'^JKSE'!I95</f>
        <v>40764</v>
      </c>
      <c r="J95" s="12">
        <f t="shared" si="1"/>
        <v>21200</v>
      </c>
    </row>
    <row r="96" spans="1:10" x14ac:dyDescent="0.2">
      <c r="A96" s="15">
        <v>39958</v>
      </c>
      <c r="B96" s="12">
        <v>18400</v>
      </c>
      <c r="C96" s="12">
        <v>18650</v>
      </c>
      <c r="D96" s="12">
        <v>18400</v>
      </c>
      <c r="E96" s="12">
        <v>18650</v>
      </c>
      <c r="F96" s="14">
        <v>516500</v>
      </c>
      <c r="G96" s="12">
        <v>17580.48</v>
      </c>
      <c r="I96" s="11">
        <f>'^JKSE'!I96</f>
        <v>40763</v>
      </c>
      <c r="J96" s="12">
        <f t="shared" si="1"/>
        <v>22300</v>
      </c>
    </row>
    <row r="97" spans="1:10" x14ac:dyDescent="0.2">
      <c r="A97" s="15">
        <v>39959</v>
      </c>
      <c r="B97" s="12">
        <v>18750</v>
      </c>
      <c r="C97" s="12">
        <v>18750</v>
      </c>
      <c r="D97" s="12">
        <v>17650</v>
      </c>
      <c r="E97" s="12">
        <v>17800</v>
      </c>
      <c r="F97" s="14">
        <v>937500</v>
      </c>
      <c r="G97" s="12">
        <v>16779.23</v>
      </c>
      <c r="I97" s="11">
        <f>'^JKSE'!I97</f>
        <v>40760</v>
      </c>
      <c r="J97" s="12">
        <f t="shared" si="1"/>
        <v>21650</v>
      </c>
    </row>
    <row r="98" spans="1:10" x14ac:dyDescent="0.2">
      <c r="A98" s="15">
        <v>39960</v>
      </c>
      <c r="B98" s="12">
        <v>18200</v>
      </c>
      <c r="C98" s="12">
        <v>18250</v>
      </c>
      <c r="D98" s="12">
        <v>17500</v>
      </c>
      <c r="E98" s="12">
        <v>17650</v>
      </c>
      <c r="F98" s="14">
        <v>1994000</v>
      </c>
      <c r="G98" s="12">
        <v>16637.830000000002</v>
      </c>
      <c r="I98" s="11">
        <f>'^JKSE'!I98</f>
        <v>40759</v>
      </c>
      <c r="J98" s="12">
        <f t="shared" si="1"/>
        <v>23200</v>
      </c>
    </row>
    <row r="99" spans="1:10" x14ac:dyDescent="0.2">
      <c r="A99" s="15">
        <v>39961</v>
      </c>
      <c r="B99" s="12">
        <v>17600</v>
      </c>
      <c r="C99" s="12">
        <v>17950</v>
      </c>
      <c r="D99" s="12">
        <v>17400</v>
      </c>
      <c r="E99" s="12">
        <v>17750</v>
      </c>
      <c r="F99" s="14">
        <v>1696500</v>
      </c>
      <c r="G99" s="12">
        <v>16732.09</v>
      </c>
      <c r="I99" s="11">
        <f>'^JKSE'!I99</f>
        <v>40758</v>
      </c>
      <c r="J99" s="12">
        <f t="shared" si="1"/>
        <v>22900</v>
      </c>
    </row>
    <row r="100" spans="1:10" x14ac:dyDescent="0.2">
      <c r="A100" s="15">
        <v>39962</v>
      </c>
      <c r="B100" s="12">
        <v>17900</v>
      </c>
      <c r="C100" s="12">
        <v>18100</v>
      </c>
      <c r="D100" s="12">
        <v>17600</v>
      </c>
      <c r="E100" s="12">
        <v>17800</v>
      </c>
      <c r="F100" s="14">
        <v>2798000</v>
      </c>
      <c r="G100" s="12">
        <v>16779.23</v>
      </c>
      <c r="I100" s="11">
        <f>'^JKSE'!I100</f>
        <v>40757</v>
      </c>
      <c r="J100" s="12">
        <f t="shared" si="1"/>
        <v>23200</v>
      </c>
    </row>
    <row r="101" spans="1:10" x14ac:dyDescent="0.2">
      <c r="A101" s="15">
        <v>39965</v>
      </c>
      <c r="B101" s="12">
        <v>18100</v>
      </c>
      <c r="C101" s="12">
        <v>18700</v>
      </c>
      <c r="D101" s="12">
        <v>18000</v>
      </c>
      <c r="E101" s="12">
        <v>18500</v>
      </c>
      <c r="F101" s="14">
        <v>2960500</v>
      </c>
      <c r="G101" s="12">
        <v>17439.080000000002</v>
      </c>
      <c r="I101" s="11">
        <f>'^JKSE'!I101</f>
        <v>40756</v>
      </c>
      <c r="J101" s="12">
        <f t="shared" si="1"/>
        <v>23500</v>
      </c>
    </row>
    <row r="102" spans="1:10" x14ac:dyDescent="0.2">
      <c r="A102" s="15">
        <v>39966</v>
      </c>
      <c r="B102" s="12">
        <v>18800</v>
      </c>
      <c r="C102" s="12">
        <v>19400</v>
      </c>
      <c r="D102" s="12">
        <v>18350</v>
      </c>
      <c r="E102" s="12">
        <v>18500</v>
      </c>
      <c r="F102" s="14">
        <v>4885000</v>
      </c>
      <c r="G102" s="12">
        <v>17439.080000000002</v>
      </c>
      <c r="I102" s="11">
        <f>'^JKSE'!I102</f>
        <v>40753</v>
      </c>
      <c r="J102" s="12">
        <f t="shared" si="1"/>
        <v>23500</v>
      </c>
    </row>
    <row r="103" spans="1:10" x14ac:dyDescent="0.2">
      <c r="A103" s="15">
        <v>39967</v>
      </c>
      <c r="B103" s="12">
        <v>18750</v>
      </c>
      <c r="C103" s="12">
        <v>19050</v>
      </c>
      <c r="D103" s="12">
        <v>18550</v>
      </c>
      <c r="E103" s="12">
        <v>18700</v>
      </c>
      <c r="F103" s="14">
        <v>2517500</v>
      </c>
      <c r="G103" s="12">
        <v>17627.62</v>
      </c>
      <c r="I103" s="11">
        <f>'^JKSE'!I103</f>
        <v>40752</v>
      </c>
      <c r="J103" s="12">
        <f t="shared" si="1"/>
        <v>23500</v>
      </c>
    </row>
    <row r="104" spans="1:10" x14ac:dyDescent="0.2">
      <c r="A104" s="15">
        <v>39968</v>
      </c>
      <c r="B104" s="12">
        <v>18650</v>
      </c>
      <c r="C104" s="12">
        <v>18900</v>
      </c>
      <c r="D104" s="12">
        <v>18300</v>
      </c>
      <c r="E104" s="12">
        <v>18650</v>
      </c>
      <c r="F104" s="14">
        <v>1984000</v>
      </c>
      <c r="G104" s="12">
        <v>17580.48</v>
      </c>
      <c r="I104" s="11">
        <f>'^JKSE'!I104</f>
        <v>40751</v>
      </c>
      <c r="J104" s="12">
        <f t="shared" si="1"/>
        <v>23700</v>
      </c>
    </row>
    <row r="105" spans="1:10" x14ac:dyDescent="0.2">
      <c r="A105" s="15">
        <v>39969</v>
      </c>
      <c r="B105" s="12">
        <v>18800</v>
      </c>
      <c r="C105" s="12">
        <v>19400</v>
      </c>
      <c r="D105" s="12">
        <v>18700</v>
      </c>
      <c r="E105" s="12">
        <v>19250</v>
      </c>
      <c r="F105" s="14">
        <v>2972000</v>
      </c>
      <c r="G105" s="12">
        <v>18298.150000000001</v>
      </c>
      <c r="I105" s="11">
        <f>'^JKSE'!I105</f>
        <v>40750</v>
      </c>
      <c r="J105" s="12">
        <f t="shared" si="1"/>
        <v>23450</v>
      </c>
    </row>
    <row r="106" spans="1:10" x14ac:dyDescent="0.2">
      <c r="A106" s="15">
        <v>39972</v>
      </c>
      <c r="B106" s="12">
        <v>19250</v>
      </c>
      <c r="C106" s="12">
        <v>19500</v>
      </c>
      <c r="D106" s="12">
        <v>18800</v>
      </c>
      <c r="E106" s="12">
        <v>18900</v>
      </c>
      <c r="F106" s="14">
        <v>2181500</v>
      </c>
      <c r="G106" s="12">
        <v>17965.46</v>
      </c>
      <c r="I106" s="11">
        <f>'^JKSE'!I106</f>
        <v>40749</v>
      </c>
      <c r="J106" s="12">
        <f t="shared" si="1"/>
        <v>23350</v>
      </c>
    </row>
    <row r="107" spans="1:10" x14ac:dyDescent="0.2">
      <c r="A107" s="15">
        <v>39973</v>
      </c>
      <c r="B107" s="12">
        <v>19100</v>
      </c>
      <c r="C107" s="12">
        <v>19200</v>
      </c>
      <c r="D107" s="12">
        <v>18550</v>
      </c>
      <c r="E107" s="12">
        <v>18700</v>
      </c>
      <c r="F107" s="14">
        <v>1554500</v>
      </c>
      <c r="G107" s="12">
        <v>17775.349999999999</v>
      </c>
      <c r="I107" s="11">
        <f>'^JKSE'!I107</f>
        <v>40746</v>
      </c>
      <c r="J107" s="12">
        <f t="shared" si="1"/>
        <v>23200</v>
      </c>
    </row>
    <row r="108" spans="1:10" x14ac:dyDescent="0.2">
      <c r="A108" s="15">
        <v>39974</v>
      </c>
      <c r="B108" s="12">
        <v>18900</v>
      </c>
      <c r="C108" s="12">
        <v>19100</v>
      </c>
      <c r="D108" s="12">
        <v>18650</v>
      </c>
      <c r="E108" s="12">
        <v>18650</v>
      </c>
      <c r="F108" s="14">
        <v>1615500</v>
      </c>
      <c r="G108" s="12">
        <v>17727.82</v>
      </c>
      <c r="I108" s="11">
        <f>'^JKSE'!I108</f>
        <v>40745</v>
      </c>
      <c r="J108" s="12">
        <f t="shared" si="1"/>
        <v>23050</v>
      </c>
    </row>
    <row r="109" spans="1:10" x14ac:dyDescent="0.2">
      <c r="A109" s="15">
        <v>39975</v>
      </c>
      <c r="B109" s="12">
        <v>18750</v>
      </c>
      <c r="C109" s="12">
        <v>18850</v>
      </c>
      <c r="D109" s="12">
        <v>18550</v>
      </c>
      <c r="E109" s="12">
        <v>18700</v>
      </c>
      <c r="F109" s="14">
        <v>991500</v>
      </c>
      <c r="G109" s="12">
        <v>17775.349999999999</v>
      </c>
      <c r="I109" s="11">
        <f>'^JKSE'!I109</f>
        <v>40744</v>
      </c>
      <c r="J109" s="12">
        <f t="shared" si="1"/>
        <v>23000</v>
      </c>
    </row>
    <row r="110" spans="1:10" x14ac:dyDescent="0.2">
      <c r="A110" s="15">
        <v>39976</v>
      </c>
      <c r="B110" s="12">
        <v>18800</v>
      </c>
      <c r="C110" s="12">
        <v>18950</v>
      </c>
      <c r="D110" s="12">
        <v>18500</v>
      </c>
      <c r="E110" s="12">
        <v>18600</v>
      </c>
      <c r="F110" s="14">
        <v>1515500</v>
      </c>
      <c r="G110" s="12">
        <v>17680.29</v>
      </c>
      <c r="I110" s="11">
        <f>'^JKSE'!I110</f>
        <v>40743</v>
      </c>
      <c r="J110" s="12">
        <f t="shared" si="1"/>
        <v>22800</v>
      </c>
    </row>
    <row r="111" spans="1:10" x14ac:dyDescent="0.2">
      <c r="A111" s="15">
        <v>39979</v>
      </c>
      <c r="B111" s="12">
        <v>18500</v>
      </c>
      <c r="C111" s="12">
        <v>18550</v>
      </c>
      <c r="D111" s="12">
        <v>18300</v>
      </c>
      <c r="E111" s="12">
        <v>18450</v>
      </c>
      <c r="F111" s="14">
        <v>897500</v>
      </c>
      <c r="G111" s="12">
        <v>17537.71</v>
      </c>
      <c r="I111" s="11">
        <f>'^JKSE'!I111</f>
        <v>40742</v>
      </c>
      <c r="J111" s="12">
        <f t="shared" si="1"/>
        <v>22950</v>
      </c>
    </row>
    <row r="112" spans="1:10" x14ac:dyDescent="0.2">
      <c r="A112" s="15">
        <v>39980</v>
      </c>
      <c r="B112" s="12">
        <v>18250</v>
      </c>
      <c r="C112" s="12">
        <v>18250</v>
      </c>
      <c r="D112" s="12">
        <v>17850</v>
      </c>
      <c r="E112" s="12">
        <v>17900</v>
      </c>
      <c r="F112" s="14">
        <v>1008000</v>
      </c>
      <c r="G112" s="12">
        <v>17014.900000000001</v>
      </c>
      <c r="I112" s="11">
        <f>'^JKSE'!I112</f>
        <v>40739</v>
      </c>
      <c r="J112" s="12">
        <f t="shared" si="1"/>
        <v>22950</v>
      </c>
    </row>
    <row r="113" spans="1:10" x14ac:dyDescent="0.2">
      <c r="A113" s="15">
        <v>39981</v>
      </c>
      <c r="B113" s="12">
        <v>17700</v>
      </c>
      <c r="C113" s="12">
        <v>18050</v>
      </c>
      <c r="D113" s="12">
        <v>17700</v>
      </c>
      <c r="E113" s="12">
        <v>17850</v>
      </c>
      <c r="F113" s="14">
        <v>1576500</v>
      </c>
      <c r="G113" s="12">
        <v>16967.38</v>
      </c>
      <c r="I113" s="11">
        <f>'^JKSE'!I113</f>
        <v>40738</v>
      </c>
      <c r="J113" s="12">
        <f t="shared" si="1"/>
        <v>22800</v>
      </c>
    </row>
    <row r="114" spans="1:10" x14ac:dyDescent="0.2">
      <c r="A114" s="15">
        <v>39982</v>
      </c>
      <c r="B114" s="12">
        <v>17850</v>
      </c>
      <c r="C114" s="12">
        <v>17900</v>
      </c>
      <c r="D114" s="12">
        <v>16300</v>
      </c>
      <c r="E114" s="12">
        <v>16700</v>
      </c>
      <c r="F114" s="14">
        <v>2168000</v>
      </c>
      <c r="G114" s="12">
        <v>15874.24</v>
      </c>
      <c r="I114" s="11">
        <f>'^JKSE'!I114</f>
        <v>40737</v>
      </c>
      <c r="J114" s="12">
        <f t="shared" si="1"/>
        <v>23100</v>
      </c>
    </row>
    <row r="115" spans="1:10" x14ac:dyDescent="0.2">
      <c r="A115" s="15">
        <v>39983</v>
      </c>
      <c r="B115" s="12">
        <v>16850</v>
      </c>
      <c r="C115" s="12">
        <v>17000</v>
      </c>
      <c r="D115" s="12">
        <v>15950</v>
      </c>
      <c r="E115" s="12">
        <v>16700</v>
      </c>
      <c r="F115" s="14">
        <v>2670500</v>
      </c>
      <c r="G115" s="12">
        <v>15874.24</v>
      </c>
      <c r="I115" s="11">
        <f>'^JKSE'!I115</f>
        <v>40736</v>
      </c>
      <c r="J115" s="12">
        <f t="shared" si="1"/>
        <v>22900</v>
      </c>
    </row>
    <row r="116" spans="1:10" x14ac:dyDescent="0.2">
      <c r="A116" s="15">
        <v>39986</v>
      </c>
      <c r="B116" s="12">
        <v>16800</v>
      </c>
      <c r="C116" s="12">
        <v>16900</v>
      </c>
      <c r="D116" s="12">
        <v>16400</v>
      </c>
      <c r="E116" s="12">
        <v>16600</v>
      </c>
      <c r="F116" s="14">
        <v>863000</v>
      </c>
      <c r="G116" s="12">
        <v>15779.18</v>
      </c>
      <c r="I116" s="11">
        <f>'^JKSE'!I116</f>
        <v>40735</v>
      </c>
      <c r="J116" s="12">
        <f t="shared" si="1"/>
        <v>23000</v>
      </c>
    </row>
    <row r="117" spans="1:10" x14ac:dyDescent="0.2">
      <c r="A117" s="15">
        <v>39987</v>
      </c>
      <c r="B117" s="12">
        <v>16100</v>
      </c>
      <c r="C117" s="12">
        <v>17500</v>
      </c>
      <c r="D117" s="12">
        <v>15300</v>
      </c>
      <c r="E117" s="12">
        <v>17500</v>
      </c>
      <c r="F117" s="14">
        <v>3557000</v>
      </c>
      <c r="G117" s="12">
        <v>16634.68</v>
      </c>
      <c r="I117" s="11">
        <f>'^JKSE'!I117</f>
        <v>40732</v>
      </c>
      <c r="J117" s="12">
        <f t="shared" si="1"/>
        <v>23050</v>
      </c>
    </row>
    <row r="118" spans="1:10" x14ac:dyDescent="0.2">
      <c r="A118" s="15">
        <v>39988</v>
      </c>
      <c r="B118" s="12">
        <v>17500</v>
      </c>
      <c r="C118" s="12">
        <v>18250</v>
      </c>
      <c r="D118" s="12">
        <v>17250</v>
      </c>
      <c r="E118" s="12">
        <v>17800</v>
      </c>
      <c r="F118" s="14">
        <v>1518000</v>
      </c>
      <c r="G118" s="12">
        <v>16919.849999999999</v>
      </c>
      <c r="I118" s="11">
        <f>'^JKSE'!I118</f>
        <v>40731</v>
      </c>
      <c r="J118" s="12">
        <f t="shared" si="1"/>
        <v>23000</v>
      </c>
    </row>
    <row r="119" spans="1:10" x14ac:dyDescent="0.2">
      <c r="A119" s="15">
        <v>39989</v>
      </c>
      <c r="B119" s="12">
        <v>18000</v>
      </c>
      <c r="C119" s="12">
        <v>18100</v>
      </c>
      <c r="D119" s="12">
        <v>17600</v>
      </c>
      <c r="E119" s="12">
        <v>17800</v>
      </c>
      <c r="F119" s="14">
        <v>3203500</v>
      </c>
      <c r="G119" s="12">
        <v>16919.849999999999</v>
      </c>
      <c r="I119" s="11">
        <f>'^JKSE'!I119</f>
        <v>40730</v>
      </c>
      <c r="J119" s="12">
        <f t="shared" si="1"/>
        <v>23100</v>
      </c>
    </row>
    <row r="120" spans="1:10" x14ac:dyDescent="0.2">
      <c r="A120" s="15">
        <v>39990</v>
      </c>
      <c r="B120" s="12">
        <v>17900</v>
      </c>
      <c r="C120" s="12">
        <v>18100</v>
      </c>
      <c r="D120" s="12">
        <v>17500</v>
      </c>
      <c r="E120" s="12">
        <v>17500</v>
      </c>
      <c r="F120" s="14">
        <v>1245500</v>
      </c>
      <c r="G120" s="12">
        <v>16634.68</v>
      </c>
      <c r="I120" s="11">
        <f>'^JKSE'!I120</f>
        <v>40729</v>
      </c>
      <c r="J120" s="12">
        <f t="shared" si="1"/>
        <v>23250</v>
      </c>
    </row>
    <row r="121" spans="1:10" x14ac:dyDescent="0.2">
      <c r="A121" s="15">
        <v>39993</v>
      </c>
      <c r="B121" s="12">
        <v>17500</v>
      </c>
      <c r="C121" s="12">
        <v>17500</v>
      </c>
      <c r="D121" s="12">
        <v>17000</v>
      </c>
      <c r="E121" s="12">
        <v>17100</v>
      </c>
      <c r="F121" s="14">
        <v>577000</v>
      </c>
      <c r="G121" s="12">
        <v>16254.46</v>
      </c>
      <c r="I121" s="11">
        <f>'^JKSE'!I121</f>
        <v>40728</v>
      </c>
      <c r="J121" s="12">
        <f t="shared" si="1"/>
        <v>23300</v>
      </c>
    </row>
    <row r="122" spans="1:10" x14ac:dyDescent="0.2">
      <c r="A122" s="15">
        <v>39994</v>
      </c>
      <c r="B122" s="12">
        <v>17400</v>
      </c>
      <c r="C122" s="12">
        <v>17500</v>
      </c>
      <c r="D122" s="12">
        <v>16850</v>
      </c>
      <c r="E122" s="12">
        <v>16850</v>
      </c>
      <c r="F122" s="14">
        <v>1160500</v>
      </c>
      <c r="G122" s="12">
        <v>16016.82</v>
      </c>
      <c r="I122" s="11">
        <f>'^JKSE'!I122</f>
        <v>40725</v>
      </c>
      <c r="J122" s="12">
        <f t="shared" si="1"/>
        <v>23250</v>
      </c>
    </row>
    <row r="123" spans="1:10" x14ac:dyDescent="0.2">
      <c r="A123" s="15">
        <v>39995</v>
      </c>
      <c r="B123" s="12">
        <v>16900</v>
      </c>
      <c r="C123" s="12">
        <v>17500</v>
      </c>
      <c r="D123" s="12">
        <v>16900</v>
      </c>
      <c r="E123" s="12">
        <v>17500</v>
      </c>
      <c r="F123" s="14">
        <v>547000</v>
      </c>
      <c r="G123" s="12">
        <v>16634.68</v>
      </c>
      <c r="I123" s="11">
        <f>'^JKSE'!I123</f>
        <v>40724</v>
      </c>
      <c r="J123" s="12">
        <f t="shared" si="1"/>
        <v>23500</v>
      </c>
    </row>
    <row r="124" spans="1:10" x14ac:dyDescent="0.2">
      <c r="A124" s="15">
        <v>39996</v>
      </c>
      <c r="B124" s="12">
        <v>17600</v>
      </c>
      <c r="C124" s="12">
        <v>17750</v>
      </c>
      <c r="D124" s="12">
        <v>17250</v>
      </c>
      <c r="E124" s="12">
        <v>17450</v>
      </c>
      <c r="F124" s="14">
        <v>491000</v>
      </c>
      <c r="G124" s="12">
        <v>16587.150000000001</v>
      </c>
      <c r="I124" s="11">
        <f>'^JKSE'!I124</f>
        <v>40723</v>
      </c>
      <c r="J124" s="12">
        <f t="shared" si="1"/>
        <v>22950</v>
      </c>
    </row>
    <row r="125" spans="1:10" x14ac:dyDescent="0.2">
      <c r="A125" s="15">
        <v>39997</v>
      </c>
      <c r="B125" s="12">
        <v>17350</v>
      </c>
      <c r="C125" s="12">
        <v>17450</v>
      </c>
      <c r="D125" s="12">
        <v>17000</v>
      </c>
      <c r="E125" s="12">
        <v>17450</v>
      </c>
      <c r="F125" s="14">
        <v>208000</v>
      </c>
      <c r="G125" s="12">
        <v>16587.150000000001</v>
      </c>
      <c r="I125" s="11">
        <f>'^JKSE'!I125</f>
        <v>40722</v>
      </c>
      <c r="J125" s="12">
        <f t="shared" si="1"/>
        <v>22950</v>
      </c>
    </row>
    <row r="126" spans="1:10" x14ac:dyDescent="0.2">
      <c r="A126" s="15">
        <v>40000</v>
      </c>
      <c r="B126" s="12">
        <v>17450</v>
      </c>
      <c r="C126" s="12">
        <v>17450</v>
      </c>
      <c r="D126" s="12">
        <v>16900</v>
      </c>
      <c r="E126" s="12">
        <v>17100</v>
      </c>
      <c r="F126" s="14">
        <v>801000</v>
      </c>
      <c r="G126" s="12">
        <v>16254.46</v>
      </c>
      <c r="I126" s="11">
        <f>'^JKSE'!I126</f>
        <v>40721</v>
      </c>
      <c r="J126" s="12">
        <f t="shared" si="1"/>
        <v>22950</v>
      </c>
    </row>
    <row r="127" spans="1:10" x14ac:dyDescent="0.2">
      <c r="A127" s="15">
        <v>40001</v>
      </c>
      <c r="B127" s="12">
        <v>17100</v>
      </c>
      <c r="C127" s="12">
        <v>17350</v>
      </c>
      <c r="D127" s="12">
        <v>17050</v>
      </c>
      <c r="E127" s="12">
        <v>17200</v>
      </c>
      <c r="F127" s="14">
        <v>636000</v>
      </c>
      <c r="G127" s="12">
        <v>16349.52</v>
      </c>
      <c r="I127" s="11">
        <f>'^JKSE'!I127</f>
        <v>40718</v>
      </c>
      <c r="J127" s="12">
        <f t="shared" si="1"/>
        <v>23000</v>
      </c>
    </row>
    <row r="128" spans="1:10" x14ac:dyDescent="0.2">
      <c r="A128" s="15">
        <v>40003</v>
      </c>
      <c r="B128" s="12">
        <v>17300</v>
      </c>
      <c r="C128" s="12">
        <v>17500</v>
      </c>
      <c r="D128" s="12">
        <v>16750</v>
      </c>
      <c r="E128" s="12">
        <v>16850</v>
      </c>
      <c r="F128" s="14">
        <v>2129500</v>
      </c>
      <c r="G128" s="12">
        <v>16016.82</v>
      </c>
      <c r="I128" s="11">
        <f>'^JKSE'!I128</f>
        <v>40717</v>
      </c>
      <c r="J128" s="12">
        <f t="shared" si="1"/>
        <v>23150</v>
      </c>
    </row>
    <row r="129" spans="1:10" x14ac:dyDescent="0.2">
      <c r="A129" s="15">
        <v>40004</v>
      </c>
      <c r="B129" s="12">
        <v>16850</v>
      </c>
      <c r="C129" s="12">
        <v>17250</v>
      </c>
      <c r="D129" s="12">
        <v>16500</v>
      </c>
      <c r="E129" s="12">
        <v>16650</v>
      </c>
      <c r="F129" s="14">
        <v>1397500</v>
      </c>
      <c r="G129" s="12">
        <v>15826.71</v>
      </c>
      <c r="I129" s="11">
        <f>'^JKSE'!I129</f>
        <v>40716</v>
      </c>
      <c r="J129" s="12">
        <f t="shared" si="1"/>
        <v>23150</v>
      </c>
    </row>
    <row r="130" spans="1:10" x14ac:dyDescent="0.2">
      <c r="A130" s="15">
        <v>40007</v>
      </c>
      <c r="B130" s="12">
        <v>16650</v>
      </c>
      <c r="C130" s="12">
        <v>16650</v>
      </c>
      <c r="D130" s="12">
        <v>15700</v>
      </c>
      <c r="E130" s="12">
        <v>16000</v>
      </c>
      <c r="F130" s="14">
        <v>1886500</v>
      </c>
      <c r="G130" s="12">
        <v>15208.85</v>
      </c>
      <c r="I130" s="11">
        <f>'^JKSE'!I130</f>
        <v>40715</v>
      </c>
      <c r="J130" s="12">
        <f t="shared" si="1"/>
        <v>23300</v>
      </c>
    </row>
    <row r="131" spans="1:10" x14ac:dyDescent="0.2">
      <c r="A131" s="15">
        <v>40008</v>
      </c>
      <c r="B131" s="12">
        <v>16200</v>
      </c>
      <c r="C131" s="12">
        <v>16450</v>
      </c>
      <c r="D131" s="12">
        <v>16050</v>
      </c>
      <c r="E131" s="12">
        <v>16300</v>
      </c>
      <c r="F131" s="14">
        <v>1571000</v>
      </c>
      <c r="G131" s="12">
        <v>15494.02</v>
      </c>
      <c r="I131" s="11">
        <f>'^JKSE'!I131</f>
        <v>40714</v>
      </c>
      <c r="J131" s="12">
        <f t="shared" ref="J131:J194" si="2">VLOOKUP($I$2:$I$751,$A$2:$G$705,7)</f>
        <v>23000</v>
      </c>
    </row>
    <row r="132" spans="1:10" x14ac:dyDescent="0.2">
      <c r="A132" s="15">
        <v>40009</v>
      </c>
      <c r="B132" s="12">
        <v>16500</v>
      </c>
      <c r="C132" s="12">
        <v>17050</v>
      </c>
      <c r="D132" s="12">
        <v>16200</v>
      </c>
      <c r="E132" s="12">
        <v>16800</v>
      </c>
      <c r="F132" s="14">
        <v>4078000</v>
      </c>
      <c r="G132" s="12">
        <v>15969.29</v>
      </c>
      <c r="I132" s="11">
        <f>'^JKSE'!I132</f>
        <v>40711</v>
      </c>
      <c r="J132" s="12">
        <f t="shared" si="2"/>
        <v>22850</v>
      </c>
    </row>
    <row r="133" spans="1:10" x14ac:dyDescent="0.2">
      <c r="A133" s="15">
        <v>40010</v>
      </c>
      <c r="B133" s="12">
        <v>17050</v>
      </c>
      <c r="C133" s="12">
        <v>17200</v>
      </c>
      <c r="D133" s="12">
        <v>16550</v>
      </c>
      <c r="E133" s="12">
        <v>16600</v>
      </c>
      <c r="F133" s="14">
        <v>3514000</v>
      </c>
      <c r="G133" s="12">
        <v>15779.18</v>
      </c>
      <c r="I133" s="11">
        <f>'^JKSE'!I133</f>
        <v>40710</v>
      </c>
      <c r="J133" s="12">
        <f t="shared" si="2"/>
        <v>22700</v>
      </c>
    </row>
    <row r="134" spans="1:10" x14ac:dyDescent="0.2">
      <c r="A134" s="15">
        <v>40011</v>
      </c>
      <c r="B134" s="12">
        <v>16200</v>
      </c>
      <c r="C134" s="12">
        <v>16550</v>
      </c>
      <c r="D134" s="12">
        <v>16100</v>
      </c>
      <c r="E134" s="12">
        <v>16550</v>
      </c>
      <c r="F134" s="14">
        <v>3384000</v>
      </c>
      <c r="G134" s="12">
        <v>15731.66</v>
      </c>
      <c r="I134" s="11">
        <f>'^JKSE'!I134</f>
        <v>40709</v>
      </c>
      <c r="J134" s="12">
        <f t="shared" si="2"/>
        <v>23050</v>
      </c>
    </row>
    <row r="135" spans="1:10" x14ac:dyDescent="0.2">
      <c r="A135" s="15">
        <v>40015</v>
      </c>
      <c r="B135" s="12">
        <v>16900</v>
      </c>
      <c r="C135" s="12">
        <v>18550</v>
      </c>
      <c r="D135" s="12">
        <v>16900</v>
      </c>
      <c r="E135" s="12">
        <v>18450</v>
      </c>
      <c r="F135" s="14">
        <v>8757500</v>
      </c>
      <c r="G135" s="12">
        <v>17537.71</v>
      </c>
      <c r="I135" s="11">
        <f>'^JKSE'!I135</f>
        <v>40708</v>
      </c>
      <c r="J135" s="12">
        <f t="shared" si="2"/>
        <v>23050</v>
      </c>
    </row>
    <row r="136" spans="1:10" x14ac:dyDescent="0.2">
      <c r="A136" s="15">
        <v>40016</v>
      </c>
      <c r="B136" s="12">
        <v>18600</v>
      </c>
      <c r="C136" s="12">
        <v>18600</v>
      </c>
      <c r="D136" s="12">
        <v>17850</v>
      </c>
      <c r="E136" s="12">
        <v>18000</v>
      </c>
      <c r="F136" s="14">
        <v>2887000</v>
      </c>
      <c r="G136" s="12">
        <v>17109.96</v>
      </c>
      <c r="I136" s="11">
        <f>'^JKSE'!I136</f>
        <v>40707</v>
      </c>
      <c r="J136" s="12">
        <f t="shared" si="2"/>
        <v>22700</v>
      </c>
    </row>
    <row r="137" spans="1:10" x14ac:dyDescent="0.2">
      <c r="A137" s="15">
        <v>40017</v>
      </c>
      <c r="B137" s="12">
        <v>18050</v>
      </c>
      <c r="C137" s="12">
        <v>18150</v>
      </c>
      <c r="D137" s="12">
        <v>17700</v>
      </c>
      <c r="E137" s="12">
        <v>17900</v>
      </c>
      <c r="F137" s="14">
        <v>1290000</v>
      </c>
      <c r="G137" s="12">
        <v>17014.900000000001</v>
      </c>
      <c r="I137" s="11">
        <f>'^JKSE'!I137</f>
        <v>40704</v>
      </c>
      <c r="J137" s="12">
        <f t="shared" si="2"/>
        <v>22800</v>
      </c>
    </row>
    <row r="138" spans="1:10" x14ac:dyDescent="0.2">
      <c r="A138" s="15">
        <v>40018</v>
      </c>
      <c r="B138" s="12">
        <v>18100</v>
      </c>
      <c r="C138" s="12">
        <v>18200</v>
      </c>
      <c r="D138" s="12">
        <v>17850</v>
      </c>
      <c r="E138" s="12">
        <v>17900</v>
      </c>
      <c r="F138" s="14">
        <v>2353500</v>
      </c>
      <c r="G138" s="12">
        <v>17014.900000000001</v>
      </c>
      <c r="I138" s="11">
        <f>'^JKSE'!I138</f>
        <v>40703</v>
      </c>
      <c r="J138" s="12">
        <f t="shared" si="2"/>
        <v>23000</v>
      </c>
    </row>
    <row r="139" spans="1:10" x14ac:dyDescent="0.2">
      <c r="A139" s="15">
        <v>40021</v>
      </c>
      <c r="B139" s="12">
        <v>18100</v>
      </c>
      <c r="C139" s="12">
        <v>18200</v>
      </c>
      <c r="D139" s="12">
        <v>17750</v>
      </c>
      <c r="E139" s="12">
        <v>17900</v>
      </c>
      <c r="F139" s="14">
        <v>1139500</v>
      </c>
      <c r="G139" s="12">
        <v>17014.900000000001</v>
      </c>
      <c r="I139" s="11">
        <f>'^JKSE'!I139</f>
        <v>40702</v>
      </c>
      <c r="J139" s="12">
        <f t="shared" si="2"/>
        <v>23400</v>
      </c>
    </row>
    <row r="140" spans="1:10" x14ac:dyDescent="0.2">
      <c r="A140" s="15">
        <v>40022</v>
      </c>
      <c r="B140" s="12">
        <v>17900</v>
      </c>
      <c r="C140" s="12">
        <v>18400</v>
      </c>
      <c r="D140" s="12">
        <v>17850</v>
      </c>
      <c r="E140" s="12">
        <v>18350</v>
      </c>
      <c r="F140" s="14">
        <v>2353000</v>
      </c>
      <c r="G140" s="12">
        <v>17442.650000000001</v>
      </c>
      <c r="I140" s="11">
        <f>'^JKSE'!I140</f>
        <v>40701</v>
      </c>
      <c r="J140" s="12">
        <f t="shared" si="2"/>
        <v>23500</v>
      </c>
    </row>
    <row r="141" spans="1:10" x14ac:dyDescent="0.2">
      <c r="A141" s="15">
        <v>40023</v>
      </c>
      <c r="B141" s="12">
        <v>18250</v>
      </c>
      <c r="C141" s="12">
        <v>19050</v>
      </c>
      <c r="D141" s="12">
        <v>18100</v>
      </c>
      <c r="E141" s="12">
        <v>18750</v>
      </c>
      <c r="F141" s="14">
        <v>7321000</v>
      </c>
      <c r="G141" s="12">
        <v>17822.87</v>
      </c>
      <c r="I141" s="11">
        <f>'^JKSE'!I141</f>
        <v>40700</v>
      </c>
      <c r="J141" s="12">
        <f t="shared" si="2"/>
        <v>23600</v>
      </c>
    </row>
    <row r="142" spans="1:10" x14ac:dyDescent="0.2">
      <c r="A142" s="15">
        <v>40024</v>
      </c>
      <c r="B142" s="12">
        <v>18750</v>
      </c>
      <c r="C142" s="12">
        <v>19150</v>
      </c>
      <c r="D142" s="12">
        <v>18750</v>
      </c>
      <c r="E142" s="12">
        <v>19100</v>
      </c>
      <c r="F142" s="14">
        <v>2541500</v>
      </c>
      <c r="G142" s="12">
        <v>18155.57</v>
      </c>
      <c r="I142" s="11">
        <f>'^JKSE'!I142</f>
        <v>40697</v>
      </c>
      <c r="J142" s="12">
        <f t="shared" si="2"/>
        <v>23850</v>
      </c>
    </row>
    <row r="143" spans="1:10" x14ac:dyDescent="0.2">
      <c r="A143" s="15">
        <v>40025</v>
      </c>
      <c r="B143" s="12">
        <v>19350</v>
      </c>
      <c r="C143" s="12">
        <v>19500</v>
      </c>
      <c r="D143" s="12">
        <v>19100</v>
      </c>
      <c r="E143" s="12">
        <v>19300</v>
      </c>
      <c r="F143" s="14">
        <v>2581500</v>
      </c>
      <c r="G143" s="12">
        <v>18345.68</v>
      </c>
      <c r="I143" s="11">
        <f>'^JKSE'!I143</f>
        <v>40696</v>
      </c>
      <c r="J143" s="12">
        <f t="shared" si="2"/>
        <v>23650</v>
      </c>
    </row>
    <row r="144" spans="1:10" x14ac:dyDescent="0.2">
      <c r="A144" s="15">
        <v>40028</v>
      </c>
      <c r="B144" s="12">
        <v>19600</v>
      </c>
      <c r="C144" s="12">
        <v>19650</v>
      </c>
      <c r="D144" s="12">
        <v>19000</v>
      </c>
      <c r="E144" s="12">
        <v>19150</v>
      </c>
      <c r="F144" s="14">
        <v>1043500</v>
      </c>
      <c r="G144" s="12">
        <v>18203.09</v>
      </c>
      <c r="I144" s="11">
        <f>'^JKSE'!I144</f>
        <v>40695</v>
      </c>
      <c r="J144" s="12">
        <f t="shared" si="2"/>
        <v>23650</v>
      </c>
    </row>
    <row r="145" spans="1:10" x14ac:dyDescent="0.2">
      <c r="A145" s="15">
        <v>40029</v>
      </c>
      <c r="B145" s="12">
        <v>19250</v>
      </c>
      <c r="C145" s="12">
        <v>19650</v>
      </c>
      <c r="D145" s="12">
        <v>19100</v>
      </c>
      <c r="E145" s="12">
        <v>19150</v>
      </c>
      <c r="F145" s="14">
        <v>2253500</v>
      </c>
      <c r="G145" s="12">
        <v>18203.09</v>
      </c>
      <c r="I145" s="11">
        <f>'^JKSE'!I145</f>
        <v>40694</v>
      </c>
      <c r="J145" s="12">
        <f t="shared" si="2"/>
        <v>23600</v>
      </c>
    </row>
    <row r="146" spans="1:10" x14ac:dyDescent="0.2">
      <c r="A146" s="15">
        <v>40030</v>
      </c>
      <c r="B146" s="12">
        <v>19150</v>
      </c>
      <c r="C146" s="12">
        <v>19400</v>
      </c>
      <c r="D146" s="12">
        <v>18850</v>
      </c>
      <c r="E146" s="12">
        <v>18950</v>
      </c>
      <c r="F146" s="14">
        <v>1838000</v>
      </c>
      <c r="G146" s="12">
        <v>18012.98</v>
      </c>
      <c r="I146" s="11">
        <f>'^JKSE'!I146</f>
        <v>40693</v>
      </c>
      <c r="J146" s="12">
        <f t="shared" si="2"/>
        <v>23100</v>
      </c>
    </row>
    <row r="147" spans="1:10" x14ac:dyDescent="0.2">
      <c r="A147" s="15">
        <v>40031</v>
      </c>
      <c r="B147" s="12">
        <v>19100</v>
      </c>
      <c r="C147" s="12">
        <v>19450</v>
      </c>
      <c r="D147" s="12">
        <v>18700</v>
      </c>
      <c r="E147" s="12">
        <v>19300</v>
      </c>
      <c r="F147" s="14">
        <v>1712000</v>
      </c>
      <c r="G147" s="12">
        <v>18345.68</v>
      </c>
      <c r="I147" s="11">
        <f>'^JKSE'!I147</f>
        <v>40690</v>
      </c>
      <c r="J147" s="12">
        <f t="shared" si="2"/>
        <v>23200</v>
      </c>
    </row>
    <row r="148" spans="1:10" x14ac:dyDescent="0.2">
      <c r="A148" s="15">
        <v>40032</v>
      </c>
      <c r="B148" s="12">
        <v>19100</v>
      </c>
      <c r="C148" s="12">
        <v>19350</v>
      </c>
      <c r="D148" s="12">
        <v>19100</v>
      </c>
      <c r="E148" s="12">
        <v>19300</v>
      </c>
      <c r="F148" s="14">
        <v>833000</v>
      </c>
      <c r="G148" s="12">
        <v>18345.68</v>
      </c>
      <c r="I148" s="11">
        <f>'^JKSE'!I148</f>
        <v>40689</v>
      </c>
      <c r="J148" s="12">
        <f t="shared" si="2"/>
        <v>23050</v>
      </c>
    </row>
    <row r="149" spans="1:10" x14ac:dyDescent="0.2">
      <c r="A149" s="15">
        <v>40035</v>
      </c>
      <c r="B149" s="12">
        <v>19600</v>
      </c>
      <c r="C149" s="12">
        <v>21100</v>
      </c>
      <c r="D149" s="12">
        <v>19500</v>
      </c>
      <c r="E149" s="12">
        <v>21100</v>
      </c>
      <c r="F149" s="14">
        <v>4898000</v>
      </c>
      <c r="G149" s="12">
        <v>20056.669999999998</v>
      </c>
      <c r="I149" s="11">
        <f>'^JKSE'!I149</f>
        <v>40688</v>
      </c>
      <c r="J149" s="12">
        <f t="shared" si="2"/>
        <v>22750</v>
      </c>
    </row>
    <row r="150" spans="1:10" x14ac:dyDescent="0.2">
      <c r="A150" s="15">
        <v>40036</v>
      </c>
      <c r="B150" s="12">
        <v>21050</v>
      </c>
      <c r="C150" s="12">
        <v>22400</v>
      </c>
      <c r="D150" s="12">
        <v>21050</v>
      </c>
      <c r="E150" s="12">
        <v>22150</v>
      </c>
      <c r="F150" s="14">
        <v>4049500</v>
      </c>
      <c r="G150" s="12">
        <v>21054.75</v>
      </c>
      <c r="I150" s="11">
        <f>'^JKSE'!I150</f>
        <v>40687</v>
      </c>
      <c r="J150" s="12">
        <f t="shared" si="2"/>
        <v>23350</v>
      </c>
    </row>
    <row r="151" spans="1:10" x14ac:dyDescent="0.2">
      <c r="A151" s="15">
        <v>40037</v>
      </c>
      <c r="B151" s="12">
        <v>22100</v>
      </c>
      <c r="C151" s="12">
        <v>22400</v>
      </c>
      <c r="D151" s="12">
        <v>21100</v>
      </c>
      <c r="E151" s="12">
        <v>21900</v>
      </c>
      <c r="F151" s="14">
        <v>2122500</v>
      </c>
      <c r="G151" s="12">
        <v>20817.12</v>
      </c>
      <c r="I151" s="11">
        <f>'^JKSE'!I151</f>
        <v>40686</v>
      </c>
      <c r="J151" s="12">
        <f t="shared" si="2"/>
        <v>23150</v>
      </c>
    </row>
    <row r="152" spans="1:10" x14ac:dyDescent="0.2">
      <c r="A152" s="15">
        <v>40038</v>
      </c>
      <c r="B152" s="12">
        <v>22200</v>
      </c>
      <c r="C152" s="12">
        <v>24150</v>
      </c>
      <c r="D152" s="12">
        <v>22200</v>
      </c>
      <c r="E152" s="12">
        <v>22450</v>
      </c>
      <c r="F152" s="14">
        <v>5289500</v>
      </c>
      <c r="G152" s="12">
        <v>21339.919999999998</v>
      </c>
      <c r="I152" s="11">
        <f>'^JKSE'!I152</f>
        <v>40683</v>
      </c>
      <c r="J152" s="12">
        <f t="shared" si="2"/>
        <v>24000</v>
      </c>
    </row>
    <row r="153" spans="1:10" x14ac:dyDescent="0.2">
      <c r="A153" s="15">
        <v>40039</v>
      </c>
      <c r="B153" s="12">
        <v>23000</v>
      </c>
      <c r="C153" s="12">
        <v>23150</v>
      </c>
      <c r="D153" s="12">
        <v>22200</v>
      </c>
      <c r="E153" s="12">
        <v>23000</v>
      </c>
      <c r="F153" s="14">
        <v>1698000</v>
      </c>
      <c r="G153" s="12">
        <v>21862.720000000001</v>
      </c>
      <c r="I153" s="11">
        <f>'^JKSE'!I153</f>
        <v>40682</v>
      </c>
      <c r="J153" s="12">
        <f t="shared" si="2"/>
        <v>23850</v>
      </c>
    </row>
    <row r="154" spans="1:10" x14ac:dyDescent="0.2">
      <c r="A154" s="15">
        <v>40043</v>
      </c>
      <c r="B154" s="12">
        <v>22000</v>
      </c>
      <c r="C154" s="12">
        <v>22300</v>
      </c>
      <c r="D154" s="12">
        <v>19650</v>
      </c>
      <c r="E154" s="12">
        <v>22300</v>
      </c>
      <c r="F154" s="14">
        <v>2752500</v>
      </c>
      <c r="G154" s="12">
        <v>21197.34</v>
      </c>
      <c r="I154" s="11">
        <f>'^JKSE'!I154</f>
        <v>40681</v>
      </c>
      <c r="J154" s="12">
        <f t="shared" si="2"/>
        <v>23600</v>
      </c>
    </row>
    <row r="155" spans="1:10" x14ac:dyDescent="0.2">
      <c r="A155" s="15">
        <v>40044</v>
      </c>
      <c r="B155" s="12">
        <v>22400</v>
      </c>
      <c r="C155" s="12">
        <v>22800</v>
      </c>
      <c r="D155" s="12">
        <v>21050</v>
      </c>
      <c r="E155" s="12">
        <v>21150</v>
      </c>
      <c r="F155" s="14">
        <v>2967500</v>
      </c>
      <c r="G155" s="12">
        <v>20104.2</v>
      </c>
      <c r="I155" s="11">
        <f>'^JKSE'!I155</f>
        <v>40680</v>
      </c>
      <c r="J155" s="12">
        <f t="shared" si="2"/>
        <v>23600</v>
      </c>
    </row>
    <row r="156" spans="1:10" x14ac:dyDescent="0.2">
      <c r="A156" s="15">
        <v>40045</v>
      </c>
      <c r="B156" s="12">
        <v>21850</v>
      </c>
      <c r="C156" s="12">
        <v>21950</v>
      </c>
      <c r="D156" s="12">
        <v>21100</v>
      </c>
      <c r="E156" s="12">
        <v>21200</v>
      </c>
      <c r="F156" s="14">
        <v>1608000</v>
      </c>
      <c r="G156" s="12">
        <v>20151.73</v>
      </c>
      <c r="I156" s="11">
        <f>'^JKSE'!I156</f>
        <v>40679</v>
      </c>
      <c r="J156" s="12">
        <f t="shared" si="2"/>
        <v>23600</v>
      </c>
    </row>
    <row r="157" spans="1:10" x14ac:dyDescent="0.2">
      <c r="A157" s="15">
        <v>40046</v>
      </c>
      <c r="B157" s="12">
        <v>21100</v>
      </c>
      <c r="C157" s="12">
        <v>21450</v>
      </c>
      <c r="D157" s="12">
        <v>20900</v>
      </c>
      <c r="E157" s="12">
        <v>21100</v>
      </c>
      <c r="F157" s="14">
        <v>1175000</v>
      </c>
      <c r="G157" s="12">
        <v>20056.669999999998</v>
      </c>
      <c r="I157" s="11">
        <f>'^JKSE'!I157</f>
        <v>40676</v>
      </c>
      <c r="J157" s="12">
        <f t="shared" si="2"/>
        <v>23650</v>
      </c>
    </row>
    <row r="158" spans="1:10" x14ac:dyDescent="0.2">
      <c r="A158" s="15">
        <v>40049</v>
      </c>
      <c r="B158" s="12">
        <v>22000</v>
      </c>
      <c r="C158" s="12">
        <v>22350</v>
      </c>
      <c r="D158" s="12">
        <v>21650</v>
      </c>
      <c r="E158" s="12">
        <v>22100</v>
      </c>
      <c r="F158" s="14">
        <v>1899000</v>
      </c>
      <c r="G158" s="12">
        <v>21007.23</v>
      </c>
      <c r="I158" s="11">
        <f>'^JKSE'!I158</f>
        <v>40675</v>
      </c>
      <c r="J158" s="12">
        <f t="shared" si="2"/>
        <v>23500</v>
      </c>
    </row>
    <row r="159" spans="1:10" x14ac:dyDescent="0.2">
      <c r="A159" s="15">
        <v>40050</v>
      </c>
      <c r="B159" s="12">
        <v>22000</v>
      </c>
      <c r="C159" s="12">
        <v>22350</v>
      </c>
      <c r="D159" s="12">
        <v>21750</v>
      </c>
      <c r="E159" s="12">
        <v>22100</v>
      </c>
      <c r="F159" s="14">
        <v>927500</v>
      </c>
      <c r="G159" s="12">
        <v>21007.23</v>
      </c>
      <c r="I159" s="11">
        <f>'^JKSE'!I159</f>
        <v>40674</v>
      </c>
      <c r="J159" s="12">
        <f t="shared" si="2"/>
        <v>24050</v>
      </c>
    </row>
    <row r="160" spans="1:10" x14ac:dyDescent="0.2">
      <c r="A160" s="15">
        <v>40051</v>
      </c>
      <c r="B160" s="12">
        <v>21750</v>
      </c>
      <c r="C160" s="12">
        <v>22200</v>
      </c>
      <c r="D160" s="12">
        <v>21750</v>
      </c>
      <c r="E160" s="12">
        <v>22100</v>
      </c>
      <c r="F160" s="14">
        <v>416000</v>
      </c>
      <c r="G160" s="12">
        <v>21007.23</v>
      </c>
      <c r="I160" s="11">
        <f>'^JKSE'!I160</f>
        <v>40673</v>
      </c>
      <c r="J160" s="12">
        <f t="shared" si="2"/>
        <v>23800</v>
      </c>
    </row>
    <row r="161" spans="1:10" x14ac:dyDescent="0.2">
      <c r="A161" s="15">
        <v>40052</v>
      </c>
      <c r="B161" s="12">
        <v>21900</v>
      </c>
      <c r="C161" s="12">
        <v>21900</v>
      </c>
      <c r="D161" s="12">
        <v>21300</v>
      </c>
      <c r="E161" s="12">
        <v>21650</v>
      </c>
      <c r="F161" s="14">
        <v>1007500</v>
      </c>
      <c r="G161" s="12">
        <v>20579.48</v>
      </c>
      <c r="I161" s="11">
        <f>'^JKSE'!I161</f>
        <v>40672</v>
      </c>
      <c r="J161" s="12">
        <f t="shared" si="2"/>
        <v>23750</v>
      </c>
    </row>
    <row r="162" spans="1:10" x14ac:dyDescent="0.2">
      <c r="A162" s="15">
        <v>40053</v>
      </c>
      <c r="B162" s="12">
        <v>21900</v>
      </c>
      <c r="C162" s="12">
        <v>21900</v>
      </c>
      <c r="D162" s="12">
        <v>21400</v>
      </c>
      <c r="E162" s="12">
        <v>21600</v>
      </c>
      <c r="F162" s="14">
        <v>680000</v>
      </c>
      <c r="G162" s="12">
        <v>20531.95</v>
      </c>
      <c r="I162" s="11">
        <f>'^JKSE'!I162</f>
        <v>40669</v>
      </c>
      <c r="J162" s="12">
        <f t="shared" si="2"/>
        <v>23400</v>
      </c>
    </row>
    <row r="163" spans="1:10" x14ac:dyDescent="0.2">
      <c r="A163" s="15">
        <v>40056</v>
      </c>
      <c r="B163" s="12">
        <v>21700</v>
      </c>
      <c r="C163" s="12">
        <v>21700</v>
      </c>
      <c r="D163" s="12">
        <v>21250</v>
      </c>
      <c r="E163" s="12">
        <v>21500</v>
      </c>
      <c r="F163" s="14">
        <v>867000</v>
      </c>
      <c r="G163" s="12">
        <v>20436.89</v>
      </c>
      <c r="I163" s="11">
        <f>'^JKSE'!I163</f>
        <v>40668</v>
      </c>
      <c r="J163" s="12">
        <f t="shared" si="2"/>
        <v>23650</v>
      </c>
    </row>
    <row r="164" spans="1:10" x14ac:dyDescent="0.2">
      <c r="A164" s="15">
        <v>40057</v>
      </c>
      <c r="B164" s="12">
        <v>21450</v>
      </c>
      <c r="C164" s="12">
        <v>21500</v>
      </c>
      <c r="D164" s="12">
        <v>21000</v>
      </c>
      <c r="E164" s="12">
        <v>21200</v>
      </c>
      <c r="F164" s="14">
        <v>1551500</v>
      </c>
      <c r="G164" s="12">
        <v>20151.73</v>
      </c>
      <c r="I164" s="11">
        <f>'^JKSE'!I164</f>
        <v>40667</v>
      </c>
      <c r="J164" s="12">
        <f t="shared" si="2"/>
        <v>23800</v>
      </c>
    </row>
    <row r="165" spans="1:10" x14ac:dyDescent="0.2">
      <c r="A165" s="15">
        <v>40058</v>
      </c>
      <c r="B165" s="12">
        <v>20700</v>
      </c>
      <c r="C165" s="12">
        <v>20700</v>
      </c>
      <c r="D165" s="12">
        <v>20200</v>
      </c>
      <c r="E165" s="12">
        <v>20300</v>
      </c>
      <c r="F165" s="14">
        <v>1857000</v>
      </c>
      <c r="G165" s="12">
        <v>19296.23</v>
      </c>
      <c r="I165" s="11">
        <f>'^JKSE'!I165</f>
        <v>40666</v>
      </c>
      <c r="J165" s="12">
        <f t="shared" si="2"/>
        <v>23950</v>
      </c>
    </row>
    <row r="166" spans="1:10" x14ac:dyDescent="0.2">
      <c r="A166" s="15">
        <v>40059</v>
      </c>
      <c r="B166" s="12">
        <v>20450</v>
      </c>
      <c r="C166" s="12">
        <v>21100</v>
      </c>
      <c r="D166" s="12">
        <v>20100</v>
      </c>
      <c r="E166" s="12">
        <v>20700</v>
      </c>
      <c r="F166" s="14">
        <v>1158500</v>
      </c>
      <c r="G166" s="12">
        <v>19676.45</v>
      </c>
      <c r="I166" s="11">
        <f>'^JKSE'!I166</f>
        <v>40665</v>
      </c>
      <c r="J166" s="12">
        <f t="shared" si="2"/>
        <v>24000</v>
      </c>
    </row>
    <row r="167" spans="1:10" x14ac:dyDescent="0.2">
      <c r="A167" s="15">
        <v>40060</v>
      </c>
      <c r="B167" s="12">
        <v>20700</v>
      </c>
      <c r="C167" s="12">
        <v>21100</v>
      </c>
      <c r="D167" s="12">
        <v>20700</v>
      </c>
      <c r="E167" s="12">
        <v>20900</v>
      </c>
      <c r="F167" s="14">
        <v>735500</v>
      </c>
      <c r="G167" s="12">
        <v>19866.560000000001</v>
      </c>
      <c r="I167" s="11">
        <f>'^JKSE'!I167</f>
        <v>40662</v>
      </c>
      <c r="J167" s="12">
        <f t="shared" si="2"/>
        <v>23150</v>
      </c>
    </row>
    <row r="168" spans="1:10" x14ac:dyDescent="0.2">
      <c r="A168" s="15">
        <v>40063</v>
      </c>
      <c r="B168" s="12">
        <v>20950</v>
      </c>
      <c r="C168" s="12">
        <v>21200</v>
      </c>
      <c r="D168" s="12">
        <v>20550</v>
      </c>
      <c r="E168" s="12">
        <v>21000</v>
      </c>
      <c r="F168" s="14">
        <v>755000</v>
      </c>
      <c r="G168" s="12">
        <v>19961.62</v>
      </c>
      <c r="I168" s="11">
        <f>'^JKSE'!I168</f>
        <v>40661</v>
      </c>
      <c r="J168" s="12">
        <f t="shared" si="2"/>
        <v>23150</v>
      </c>
    </row>
    <row r="169" spans="1:10" x14ac:dyDescent="0.2">
      <c r="A169" s="15">
        <v>40064</v>
      </c>
      <c r="B169" s="12">
        <v>21100</v>
      </c>
      <c r="C169" s="12">
        <v>21550</v>
      </c>
      <c r="D169" s="12">
        <v>20750</v>
      </c>
      <c r="E169" s="12">
        <v>21550</v>
      </c>
      <c r="F169" s="14">
        <v>1807000</v>
      </c>
      <c r="G169" s="12">
        <v>20484.419999999998</v>
      </c>
      <c r="I169" s="11">
        <f>'^JKSE'!I169</f>
        <v>40660</v>
      </c>
      <c r="J169" s="12">
        <f t="shared" si="2"/>
        <v>23000</v>
      </c>
    </row>
    <row r="170" spans="1:10" x14ac:dyDescent="0.2">
      <c r="A170" s="15">
        <v>40065</v>
      </c>
      <c r="B170" s="12">
        <v>21650</v>
      </c>
      <c r="C170" s="12">
        <v>21700</v>
      </c>
      <c r="D170" s="12">
        <v>21250</v>
      </c>
      <c r="E170" s="12">
        <v>21250</v>
      </c>
      <c r="F170" s="14">
        <v>1096500</v>
      </c>
      <c r="G170" s="12">
        <v>20199.259999999998</v>
      </c>
      <c r="I170" s="11">
        <f>'^JKSE'!I170</f>
        <v>40659</v>
      </c>
      <c r="J170" s="12">
        <f t="shared" si="2"/>
        <v>22950</v>
      </c>
    </row>
    <row r="171" spans="1:10" x14ac:dyDescent="0.2">
      <c r="A171" s="15">
        <v>40066</v>
      </c>
      <c r="B171" s="12">
        <v>21450</v>
      </c>
      <c r="C171" s="12">
        <v>21450</v>
      </c>
      <c r="D171" s="12">
        <v>20900</v>
      </c>
      <c r="E171" s="12">
        <v>21200</v>
      </c>
      <c r="F171" s="14">
        <v>2579500</v>
      </c>
      <c r="G171" s="12">
        <v>20151.73</v>
      </c>
      <c r="I171" s="11">
        <f>'^JKSE'!I171</f>
        <v>40658</v>
      </c>
      <c r="J171" s="12">
        <f t="shared" si="2"/>
        <v>22850</v>
      </c>
    </row>
    <row r="172" spans="1:10" x14ac:dyDescent="0.2">
      <c r="A172" s="15">
        <v>40067</v>
      </c>
      <c r="B172" s="12">
        <v>21200</v>
      </c>
      <c r="C172" s="12">
        <v>21300</v>
      </c>
      <c r="D172" s="12">
        <v>20900</v>
      </c>
      <c r="E172" s="12">
        <v>20900</v>
      </c>
      <c r="F172" s="14">
        <v>1035000</v>
      </c>
      <c r="G172" s="12">
        <v>19866.560000000001</v>
      </c>
      <c r="I172" s="11">
        <f>'^JKSE'!I172</f>
        <v>40655</v>
      </c>
      <c r="J172" s="12">
        <f t="shared" si="2"/>
        <v>22950</v>
      </c>
    </row>
    <row r="173" spans="1:10" x14ac:dyDescent="0.2">
      <c r="A173" s="15">
        <v>40070</v>
      </c>
      <c r="B173" s="12">
        <v>20600</v>
      </c>
      <c r="C173" s="12">
        <v>20600</v>
      </c>
      <c r="D173" s="12">
        <v>20150</v>
      </c>
      <c r="E173" s="12">
        <v>20450</v>
      </c>
      <c r="F173" s="14">
        <v>2374000</v>
      </c>
      <c r="G173" s="12">
        <v>19438.810000000001</v>
      </c>
      <c r="I173" s="11">
        <f>'^JKSE'!I173</f>
        <v>40654</v>
      </c>
      <c r="J173" s="12">
        <f t="shared" si="2"/>
        <v>22950</v>
      </c>
    </row>
    <row r="174" spans="1:10" x14ac:dyDescent="0.2">
      <c r="A174" s="15">
        <v>40071</v>
      </c>
      <c r="B174" s="12">
        <v>20500</v>
      </c>
      <c r="C174" s="12">
        <v>20650</v>
      </c>
      <c r="D174" s="12">
        <v>20450</v>
      </c>
      <c r="E174" s="12">
        <v>20450</v>
      </c>
      <c r="F174" s="14">
        <v>1378000</v>
      </c>
      <c r="G174" s="12">
        <v>19438.810000000001</v>
      </c>
      <c r="I174" s="11">
        <f>'^JKSE'!I174</f>
        <v>40653</v>
      </c>
      <c r="J174" s="12">
        <f t="shared" si="2"/>
        <v>22950</v>
      </c>
    </row>
    <row r="175" spans="1:10" x14ac:dyDescent="0.2">
      <c r="A175" s="15">
        <v>40072</v>
      </c>
      <c r="B175" s="12">
        <v>20550</v>
      </c>
      <c r="C175" s="12">
        <v>21200</v>
      </c>
      <c r="D175" s="12">
        <v>20550</v>
      </c>
      <c r="E175" s="12">
        <v>20950</v>
      </c>
      <c r="F175" s="14">
        <v>2257000</v>
      </c>
      <c r="G175" s="12">
        <v>19914.09</v>
      </c>
      <c r="I175" s="11">
        <f>'^JKSE'!I175</f>
        <v>40652</v>
      </c>
      <c r="J175" s="12">
        <f t="shared" si="2"/>
        <v>22550</v>
      </c>
    </row>
    <row r="176" spans="1:10" x14ac:dyDescent="0.2">
      <c r="A176" s="15">
        <v>40073</v>
      </c>
      <c r="B176" s="12">
        <v>21350</v>
      </c>
      <c r="C176" s="12">
        <v>21500</v>
      </c>
      <c r="D176" s="12">
        <v>20950</v>
      </c>
      <c r="E176" s="12">
        <v>20950</v>
      </c>
      <c r="F176" s="14">
        <v>2092000</v>
      </c>
      <c r="G176" s="12">
        <v>19914.09</v>
      </c>
      <c r="I176" s="11">
        <f>'^JKSE'!I176</f>
        <v>40651</v>
      </c>
      <c r="J176" s="12">
        <f t="shared" si="2"/>
        <v>22850</v>
      </c>
    </row>
    <row r="177" spans="1:10" x14ac:dyDescent="0.2">
      <c r="A177" s="15">
        <v>40080</v>
      </c>
      <c r="B177" s="12">
        <v>21100</v>
      </c>
      <c r="C177" s="12">
        <v>21250</v>
      </c>
      <c r="D177" s="12">
        <v>20600</v>
      </c>
      <c r="E177" s="12">
        <v>20850</v>
      </c>
      <c r="F177" s="14">
        <v>1905500</v>
      </c>
      <c r="G177" s="12">
        <v>19819.04</v>
      </c>
      <c r="I177" s="11">
        <f>'^JKSE'!I177</f>
        <v>40648</v>
      </c>
      <c r="J177" s="12">
        <f t="shared" si="2"/>
        <v>22800</v>
      </c>
    </row>
    <row r="178" spans="1:10" x14ac:dyDescent="0.2">
      <c r="A178" s="15">
        <v>40081</v>
      </c>
      <c r="B178" s="12">
        <v>20500</v>
      </c>
      <c r="C178" s="12">
        <v>21150</v>
      </c>
      <c r="D178" s="12">
        <v>20450</v>
      </c>
      <c r="E178" s="12">
        <v>21100</v>
      </c>
      <c r="F178" s="14">
        <v>646000</v>
      </c>
      <c r="G178" s="12">
        <v>20056.669999999998</v>
      </c>
      <c r="I178" s="11">
        <f>'^JKSE'!I178</f>
        <v>40647</v>
      </c>
      <c r="J178" s="12">
        <f t="shared" si="2"/>
        <v>22550</v>
      </c>
    </row>
    <row r="179" spans="1:10" x14ac:dyDescent="0.2">
      <c r="A179" s="15">
        <v>40084</v>
      </c>
      <c r="B179" s="12">
        <v>21000</v>
      </c>
      <c r="C179" s="12">
        <v>21000</v>
      </c>
      <c r="D179" s="12">
        <v>20650</v>
      </c>
      <c r="E179" s="12">
        <v>20650</v>
      </c>
      <c r="F179" s="14">
        <v>306000</v>
      </c>
      <c r="G179" s="12">
        <v>19628.919999999998</v>
      </c>
      <c r="I179" s="11">
        <f>'^JKSE'!I179</f>
        <v>40646</v>
      </c>
      <c r="J179" s="12">
        <f t="shared" si="2"/>
        <v>22750</v>
      </c>
    </row>
    <row r="180" spans="1:10" x14ac:dyDescent="0.2">
      <c r="A180" s="15">
        <v>40085</v>
      </c>
      <c r="B180" s="12">
        <v>21000</v>
      </c>
      <c r="C180" s="12">
        <v>21000</v>
      </c>
      <c r="D180" s="12">
        <v>20750</v>
      </c>
      <c r="E180" s="12">
        <v>20850</v>
      </c>
      <c r="F180" s="14">
        <v>420000</v>
      </c>
      <c r="G180" s="12">
        <v>19819.04</v>
      </c>
      <c r="I180" s="11">
        <f>'^JKSE'!I180</f>
        <v>40645</v>
      </c>
      <c r="J180" s="12">
        <f t="shared" si="2"/>
        <v>22500</v>
      </c>
    </row>
    <row r="181" spans="1:10" x14ac:dyDescent="0.2">
      <c r="A181" s="15">
        <v>40086</v>
      </c>
      <c r="B181" s="12">
        <v>20850</v>
      </c>
      <c r="C181" s="12">
        <v>21450</v>
      </c>
      <c r="D181" s="12">
        <v>20750</v>
      </c>
      <c r="E181" s="12">
        <v>21050</v>
      </c>
      <c r="F181" s="14">
        <v>2117000</v>
      </c>
      <c r="G181" s="12">
        <v>20009.150000000001</v>
      </c>
      <c r="I181" s="11">
        <f>'^JKSE'!I181</f>
        <v>40644</v>
      </c>
      <c r="J181" s="12">
        <f t="shared" si="2"/>
        <v>22800</v>
      </c>
    </row>
    <row r="182" spans="1:10" x14ac:dyDescent="0.2">
      <c r="A182" s="15">
        <v>40087</v>
      </c>
      <c r="B182" s="12">
        <v>21050</v>
      </c>
      <c r="C182" s="12">
        <v>21200</v>
      </c>
      <c r="D182" s="12">
        <v>20800</v>
      </c>
      <c r="E182" s="12">
        <v>20900</v>
      </c>
      <c r="F182" s="14">
        <v>2281500</v>
      </c>
      <c r="G182" s="12">
        <v>19866.560000000001</v>
      </c>
      <c r="I182" s="11">
        <f>'^JKSE'!I182</f>
        <v>40641</v>
      </c>
      <c r="J182" s="12">
        <f t="shared" si="2"/>
        <v>22500</v>
      </c>
    </row>
    <row r="183" spans="1:10" x14ac:dyDescent="0.2">
      <c r="A183" s="15">
        <v>40088</v>
      </c>
      <c r="B183" s="12">
        <v>20700</v>
      </c>
      <c r="C183" s="12">
        <v>21000</v>
      </c>
      <c r="D183" s="12">
        <v>20500</v>
      </c>
      <c r="E183" s="12">
        <v>20950</v>
      </c>
      <c r="F183" s="14">
        <v>1073000</v>
      </c>
      <c r="G183" s="12">
        <v>19914.09</v>
      </c>
      <c r="I183" s="11">
        <f>'^JKSE'!I183</f>
        <v>40640</v>
      </c>
      <c r="J183" s="12">
        <f t="shared" si="2"/>
        <v>22800</v>
      </c>
    </row>
    <row r="184" spans="1:10" x14ac:dyDescent="0.2">
      <c r="A184" s="15">
        <v>40091</v>
      </c>
      <c r="B184" s="12">
        <v>20600</v>
      </c>
      <c r="C184" s="12">
        <v>20850</v>
      </c>
      <c r="D184" s="12">
        <v>20550</v>
      </c>
      <c r="E184" s="12">
        <v>20750</v>
      </c>
      <c r="F184" s="14">
        <v>1377000</v>
      </c>
      <c r="G184" s="12">
        <v>19723.98</v>
      </c>
      <c r="I184" s="11">
        <f>'^JKSE'!I184</f>
        <v>40639</v>
      </c>
      <c r="J184" s="12">
        <f t="shared" si="2"/>
        <v>22650</v>
      </c>
    </row>
    <row r="185" spans="1:10" x14ac:dyDescent="0.2">
      <c r="A185" s="15">
        <v>40092</v>
      </c>
      <c r="B185" s="12">
        <v>20950</v>
      </c>
      <c r="C185" s="12">
        <v>21200</v>
      </c>
      <c r="D185" s="12">
        <v>20800</v>
      </c>
      <c r="E185" s="12">
        <v>21000</v>
      </c>
      <c r="F185" s="14">
        <v>1938000</v>
      </c>
      <c r="G185" s="12">
        <v>19961.62</v>
      </c>
      <c r="I185" s="11">
        <f>'^JKSE'!I185</f>
        <v>40638</v>
      </c>
      <c r="J185" s="12">
        <f t="shared" si="2"/>
        <v>22650</v>
      </c>
    </row>
    <row r="186" spans="1:10" x14ac:dyDescent="0.2">
      <c r="A186" s="15">
        <v>40093</v>
      </c>
      <c r="B186" s="12">
        <v>21300</v>
      </c>
      <c r="C186" s="12">
        <v>21600</v>
      </c>
      <c r="D186" s="12">
        <v>21100</v>
      </c>
      <c r="E186" s="12">
        <v>21350</v>
      </c>
      <c r="F186" s="14">
        <v>2602500</v>
      </c>
      <c r="G186" s="12">
        <v>20294.310000000001</v>
      </c>
      <c r="I186" s="11">
        <f>'^JKSE'!I186</f>
        <v>40637</v>
      </c>
      <c r="J186" s="12">
        <f t="shared" si="2"/>
        <v>22500</v>
      </c>
    </row>
    <row r="187" spans="1:10" x14ac:dyDescent="0.2">
      <c r="A187" s="15">
        <v>40094</v>
      </c>
      <c r="B187" s="12">
        <v>21350</v>
      </c>
      <c r="C187" s="12">
        <v>21450</v>
      </c>
      <c r="D187" s="12">
        <v>21000</v>
      </c>
      <c r="E187" s="12">
        <v>21150</v>
      </c>
      <c r="F187" s="14">
        <v>507500</v>
      </c>
      <c r="G187" s="12">
        <v>20104.2</v>
      </c>
      <c r="I187" s="11">
        <f>'^JKSE'!I187</f>
        <v>40634</v>
      </c>
      <c r="J187" s="12">
        <f t="shared" si="2"/>
        <v>22900</v>
      </c>
    </row>
    <row r="188" spans="1:10" x14ac:dyDescent="0.2">
      <c r="A188" s="15">
        <v>40095</v>
      </c>
      <c r="B188" s="12">
        <v>21150</v>
      </c>
      <c r="C188" s="12">
        <v>21350</v>
      </c>
      <c r="D188" s="12">
        <v>20850</v>
      </c>
      <c r="E188" s="12">
        <v>21100</v>
      </c>
      <c r="F188" s="14">
        <v>330000</v>
      </c>
      <c r="G188" s="12">
        <v>20056.669999999998</v>
      </c>
      <c r="I188" s="11">
        <f>'^JKSE'!I188</f>
        <v>40633</v>
      </c>
      <c r="J188" s="12">
        <f t="shared" si="2"/>
        <v>22700</v>
      </c>
    </row>
    <row r="189" spans="1:10" x14ac:dyDescent="0.2">
      <c r="A189" s="15">
        <v>40098</v>
      </c>
      <c r="B189" s="12">
        <v>21100</v>
      </c>
      <c r="C189" s="12">
        <v>21450</v>
      </c>
      <c r="D189" s="12">
        <v>21100</v>
      </c>
      <c r="E189" s="12">
        <v>21150</v>
      </c>
      <c r="F189" s="14">
        <v>902500</v>
      </c>
      <c r="G189" s="12">
        <v>20104.2</v>
      </c>
      <c r="I189" s="11">
        <f>'^JKSE'!I189</f>
        <v>40632</v>
      </c>
      <c r="J189" s="12">
        <f t="shared" si="2"/>
        <v>22900</v>
      </c>
    </row>
    <row r="190" spans="1:10" x14ac:dyDescent="0.2">
      <c r="A190" s="15">
        <v>40099</v>
      </c>
      <c r="B190" s="12">
        <v>21350</v>
      </c>
      <c r="C190" s="12">
        <v>22000</v>
      </c>
      <c r="D190" s="12">
        <v>21350</v>
      </c>
      <c r="E190" s="12">
        <v>21850</v>
      </c>
      <c r="F190" s="14">
        <v>2972000</v>
      </c>
      <c r="G190" s="12">
        <v>20769.59</v>
      </c>
      <c r="I190" s="11">
        <f>'^JKSE'!I190</f>
        <v>40631</v>
      </c>
      <c r="J190" s="12">
        <f t="shared" si="2"/>
        <v>22850</v>
      </c>
    </row>
    <row r="191" spans="1:10" x14ac:dyDescent="0.2">
      <c r="A191" s="15">
        <v>40100</v>
      </c>
      <c r="B191" s="12">
        <v>22000</v>
      </c>
      <c r="C191" s="12">
        <v>22750</v>
      </c>
      <c r="D191" s="12">
        <v>22000</v>
      </c>
      <c r="E191" s="12">
        <v>22700</v>
      </c>
      <c r="F191" s="14">
        <v>4463000</v>
      </c>
      <c r="G191" s="12">
        <v>21577.56</v>
      </c>
      <c r="I191" s="11">
        <f>'^JKSE'!I191</f>
        <v>40630</v>
      </c>
      <c r="J191" s="12">
        <f t="shared" si="2"/>
        <v>22850</v>
      </c>
    </row>
    <row r="192" spans="1:10" x14ac:dyDescent="0.2">
      <c r="A192" s="15">
        <v>40101</v>
      </c>
      <c r="B192" s="12">
        <v>23000</v>
      </c>
      <c r="C192" s="12">
        <v>23400</v>
      </c>
      <c r="D192" s="12">
        <v>22500</v>
      </c>
      <c r="E192" s="12">
        <v>22600</v>
      </c>
      <c r="F192" s="14">
        <v>3233500</v>
      </c>
      <c r="G192" s="12">
        <v>21482.5</v>
      </c>
      <c r="I192" s="11">
        <f>'^JKSE'!I192</f>
        <v>40627</v>
      </c>
      <c r="J192" s="12">
        <f t="shared" si="2"/>
        <v>22400</v>
      </c>
    </row>
    <row r="193" spans="1:10" x14ac:dyDescent="0.2">
      <c r="A193" s="15">
        <v>40102</v>
      </c>
      <c r="B193" s="12">
        <v>22700</v>
      </c>
      <c r="C193" s="12">
        <v>22750</v>
      </c>
      <c r="D193" s="12">
        <v>22200</v>
      </c>
      <c r="E193" s="12">
        <v>22500</v>
      </c>
      <c r="F193" s="14">
        <v>820500</v>
      </c>
      <c r="G193" s="12">
        <v>21387.45</v>
      </c>
      <c r="I193" s="11">
        <f>'^JKSE'!I193</f>
        <v>40626</v>
      </c>
      <c r="J193" s="12">
        <f t="shared" si="2"/>
        <v>22550</v>
      </c>
    </row>
    <row r="194" spans="1:10" x14ac:dyDescent="0.2">
      <c r="A194" s="15">
        <v>40105</v>
      </c>
      <c r="B194" s="12">
        <v>22350</v>
      </c>
      <c r="C194" s="12">
        <v>22650</v>
      </c>
      <c r="D194" s="12">
        <v>22150</v>
      </c>
      <c r="E194" s="12">
        <v>22600</v>
      </c>
      <c r="F194" s="14">
        <v>858500</v>
      </c>
      <c r="G194" s="12">
        <v>21482.5</v>
      </c>
      <c r="I194" s="11">
        <f>'^JKSE'!I194</f>
        <v>40625</v>
      </c>
      <c r="J194" s="12">
        <f t="shared" si="2"/>
        <v>22600</v>
      </c>
    </row>
    <row r="195" spans="1:10" x14ac:dyDescent="0.2">
      <c r="A195" s="15">
        <v>40106</v>
      </c>
      <c r="B195" s="12">
        <v>22800</v>
      </c>
      <c r="C195" s="12">
        <v>22800</v>
      </c>
      <c r="D195" s="12">
        <v>22300</v>
      </c>
      <c r="E195" s="12">
        <v>22500</v>
      </c>
      <c r="F195" s="14">
        <v>502500</v>
      </c>
      <c r="G195" s="12">
        <v>21387.45</v>
      </c>
      <c r="I195" s="11">
        <f>'^JKSE'!I195</f>
        <v>40624</v>
      </c>
      <c r="J195" s="12">
        <f t="shared" ref="J195:J258" si="3">VLOOKUP($I$2:$I$751,$A$2:$G$705,7)</f>
        <v>22000</v>
      </c>
    </row>
    <row r="196" spans="1:10" x14ac:dyDescent="0.2">
      <c r="A196" s="15">
        <v>40107</v>
      </c>
      <c r="B196" s="12">
        <v>22100</v>
      </c>
      <c r="C196" s="12">
        <v>22500</v>
      </c>
      <c r="D196" s="12">
        <v>22050</v>
      </c>
      <c r="E196" s="12">
        <v>22450</v>
      </c>
      <c r="F196" s="14">
        <v>823000</v>
      </c>
      <c r="G196" s="12">
        <v>21339.919999999998</v>
      </c>
      <c r="I196" s="11">
        <f>'^JKSE'!I196</f>
        <v>40623</v>
      </c>
      <c r="J196" s="12">
        <f t="shared" si="3"/>
        <v>22000</v>
      </c>
    </row>
    <row r="197" spans="1:10" x14ac:dyDescent="0.2">
      <c r="A197" s="15">
        <v>40108</v>
      </c>
      <c r="B197" s="12">
        <v>22450</v>
      </c>
      <c r="C197" s="12">
        <v>22500</v>
      </c>
      <c r="D197" s="12">
        <v>21150</v>
      </c>
      <c r="E197" s="12">
        <v>21750</v>
      </c>
      <c r="F197" s="14">
        <v>2249000</v>
      </c>
      <c r="G197" s="12">
        <v>20674.53</v>
      </c>
      <c r="I197" s="11">
        <f>'^JKSE'!I197</f>
        <v>40620</v>
      </c>
      <c r="J197" s="12">
        <f t="shared" si="3"/>
        <v>22100</v>
      </c>
    </row>
    <row r="198" spans="1:10" x14ac:dyDescent="0.2">
      <c r="A198" s="15">
        <v>40109</v>
      </c>
      <c r="B198" s="12">
        <v>21900</v>
      </c>
      <c r="C198" s="12">
        <v>22150</v>
      </c>
      <c r="D198" s="12">
        <v>21600</v>
      </c>
      <c r="E198" s="12">
        <v>22000</v>
      </c>
      <c r="F198" s="14">
        <v>1149000</v>
      </c>
      <c r="G198" s="12">
        <v>20912.169999999998</v>
      </c>
      <c r="I198" s="11">
        <f>'^JKSE'!I198</f>
        <v>40619</v>
      </c>
      <c r="J198" s="12">
        <f t="shared" si="3"/>
        <v>21750</v>
      </c>
    </row>
    <row r="199" spans="1:10" x14ac:dyDescent="0.2">
      <c r="A199" s="15">
        <v>40112</v>
      </c>
      <c r="B199" s="12">
        <v>22050</v>
      </c>
      <c r="C199" s="12">
        <v>22050</v>
      </c>
      <c r="D199" s="12">
        <v>21850</v>
      </c>
      <c r="E199" s="12">
        <v>22000</v>
      </c>
      <c r="F199" s="14">
        <v>244500</v>
      </c>
      <c r="G199" s="12">
        <v>20912.169999999998</v>
      </c>
      <c r="I199" s="11">
        <f>'^JKSE'!I199</f>
        <v>40618</v>
      </c>
      <c r="J199" s="12">
        <f t="shared" si="3"/>
        <v>21900</v>
      </c>
    </row>
    <row r="200" spans="1:10" x14ac:dyDescent="0.2">
      <c r="A200" s="15">
        <v>40113</v>
      </c>
      <c r="B200" s="12">
        <v>21850</v>
      </c>
      <c r="C200" s="12">
        <v>21950</v>
      </c>
      <c r="D200" s="12">
        <v>21600</v>
      </c>
      <c r="E200" s="12">
        <v>21700</v>
      </c>
      <c r="F200" s="14">
        <v>865000</v>
      </c>
      <c r="G200" s="12">
        <v>20627.009999999998</v>
      </c>
      <c r="I200" s="11">
        <f>'^JKSE'!I200</f>
        <v>40617</v>
      </c>
      <c r="J200" s="12">
        <f t="shared" si="3"/>
        <v>21700</v>
      </c>
    </row>
    <row r="201" spans="1:10" x14ac:dyDescent="0.2">
      <c r="A201" s="15">
        <v>40114</v>
      </c>
      <c r="B201" s="12">
        <v>21700</v>
      </c>
      <c r="C201" s="12">
        <v>21700</v>
      </c>
      <c r="D201" s="12">
        <v>21400</v>
      </c>
      <c r="E201" s="12">
        <v>21600</v>
      </c>
      <c r="F201" s="14">
        <v>1098500</v>
      </c>
      <c r="G201" s="12">
        <v>20531.95</v>
      </c>
      <c r="I201" s="11">
        <f>'^JKSE'!I201</f>
        <v>40616</v>
      </c>
      <c r="J201" s="12">
        <f t="shared" si="3"/>
        <v>22200</v>
      </c>
    </row>
    <row r="202" spans="1:10" x14ac:dyDescent="0.2">
      <c r="A202" s="15">
        <v>40115</v>
      </c>
      <c r="B202" s="12">
        <v>21300</v>
      </c>
      <c r="C202" s="12">
        <v>22100</v>
      </c>
      <c r="D202" s="12">
        <v>20350</v>
      </c>
      <c r="E202" s="12">
        <v>22000</v>
      </c>
      <c r="F202" s="14">
        <v>1914000</v>
      </c>
      <c r="G202" s="12">
        <v>20912.169999999998</v>
      </c>
      <c r="I202" s="11">
        <f>'^JKSE'!I202</f>
        <v>40613</v>
      </c>
      <c r="J202" s="12">
        <f t="shared" si="3"/>
        <v>22050</v>
      </c>
    </row>
    <row r="203" spans="1:10" x14ac:dyDescent="0.2">
      <c r="A203" s="15">
        <v>40116</v>
      </c>
      <c r="B203" s="12">
        <v>22500</v>
      </c>
      <c r="C203" s="12">
        <v>22600</v>
      </c>
      <c r="D203" s="12">
        <v>21600</v>
      </c>
      <c r="E203" s="12">
        <v>21650</v>
      </c>
      <c r="F203" s="14">
        <v>1518500</v>
      </c>
      <c r="G203" s="12">
        <v>20579.48</v>
      </c>
      <c r="I203" s="11">
        <f>'^JKSE'!I203</f>
        <v>40612</v>
      </c>
      <c r="J203" s="12">
        <f t="shared" si="3"/>
        <v>22700</v>
      </c>
    </row>
    <row r="204" spans="1:10" x14ac:dyDescent="0.2">
      <c r="A204" s="15">
        <v>40119</v>
      </c>
      <c r="B204" s="12">
        <v>20650</v>
      </c>
      <c r="C204" s="12">
        <v>21500</v>
      </c>
      <c r="D204" s="12">
        <v>20400</v>
      </c>
      <c r="E204" s="12">
        <v>21450</v>
      </c>
      <c r="F204" s="14">
        <v>1137500</v>
      </c>
      <c r="G204" s="12">
        <v>20598.68</v>
      </c>
      <c r="I204" s="11">
        <f>'^JKSE'!I204</f>
        <v>40611</v>
      </c>
      <c r="J204" s="12">
        <f t="shared" si="3"/>
        <v>23300</v>
      </c>
    </row>
    <row r="205" spans="1:10" x14ac:dyDescent="0.2">
      <c r="A205" s="15">
        <v>40120</v>
      </c>
      <c r="B205" s="12">
        <v>21450</v>
      </c>
      <c r="C205" s="12">
        <v>21900</v>
      </c>
      <c r="D205" s="12">
        <v>21100</v>
      </c>
      <c r="E205" s="12">
        <v>21400</v>
      </c>
      <c r="F205" s="14">
        <v>1037500</v>
      </c>
      <c r="G205" s="12">
        <v>20550.669999999998</v>
      </c>
      <c r="I205" s="11">
        <f>'^JKSE'!I205</f>
        <v>40610</v>
      </c>
      <c r="J205" s="12">
        <f t="shared" si="3"/>
        <v>23050</v>
      </c>
    </row>
    <row r="206" spans="1:10" x14ac:dyDescent="0.2">
      <c r="A206" s="15">
        <v>40121</v>
      </c>
      <c r="B206" s="12">
        <v>21400</v>
      </c>
      <c r="C206" s="12">
        <v>21550</v>
      </c>
      <c r="D206" s="12">
        <v>21200</v>
      </c>
      <c r="E206" s="12">
        <v>21500</v>
      </c>
      <c r="F206" s="14">
        <v>731500</v>
      </c>
      <c r="G206" s="12">
        <v>20646.7</v>
      </c>
      <c r="I206" s="11">
        <f>'^JKSE'!I206</f>
        <v>40609</v>
      </c>
      <c r="J206" s="12">
        <f t="shared" si="3"/>
        <v>23000</v>
      </c>
    </row>
    <row r="207" spans="1:10" x14ac:dyDescent="0.2">
      <c r="A207" s="15">
        <v>40122</v>
      </c>
      <c r="B207" s="12">
        <v>21400</v>
      </c>
      <c r="C207" s="12">
        <v>21550</v>
      </c>
      <c r="D207" s="12">
        <v>21400</v>
      </c>
      <c r="E207" s="12">
        <v>21500</v>
      </c>
      <c r="F207" s="14">
        <v>245000</v>
      </c>
      <c r="G207" s="12">
        <v>20646.7</v>
      </c>
      <c r="I207" s="11">
        <f>'^JKSE'!I207</f>
        <v>40606</v>
      </c>
      <c r="J207" s="12">
        <f t="shared" si="3"/>
        <v>22600</v>
      </c>
    </row>
    <row r="208" spans="1:10" x14ac:dyDescent="0.2">
      <c r="A208" s="15">
        <v>40123</v>
      </c>
      <c r="B208" s="12">
        <v>21700</v>
      </c>
      <c r="C208" s="12">
        <v>21850</v>
      </c>
      <c r="D208" s="12">
        <v>21550</v>
      </c>
      <c r="E208" s="12">
        <v>21850</v>
      </c>
      <c r="F208" s="14">
        <v>412000</v>
      </c>
      <c r="G208" s="12">
        <v>20982.81</v>
      </c>
      <c r="I208" s="11">
        <f>'^JKSE'!I208</f>
        <v>40605</v>
      </c>
      <c r="J208" s="12">
        <f t="shared" si="3"/>
        <v>22100</v>
      </c>
    </row>
    <row r="209" spans="1:10" x14ac:dyDescent="0.2">
      <c r="A209" s="15">
        <v>40126</v>
      </c>
      <c r="B209" s="12">
        <v>22000</v>
      </c>
      <c r="C209" s="12">
        <v>22350</v>
      </c>
      <c r="D209" s="12">
        <v>21850</v>
      </c>
      <c r="E209" s="12">
        <v>22200</v>
      </c>
      <c r="F209" s="14">
        <v>754500</v>
      </c>
      <c r="G209" s="12">
        <v>21318.92</v>
      </c>
      <c r="I209" s="11">
        <f>'^JKSE'!I209</f>
        <v>40604</v>
      </c>
      <c r="J209" s="12">
        <f t="shared" si="3"/>
        <v>22050</v>
      </c>
    </row>
    <row r="210" spans="1:10" x14ac:dyDescent="0.2">
      <c r="A210" s="15">
        <v>40127</v>
      </c>
      <c r="B210" s="12">
        <v>22350</v>
      </c>
      <c r="C210" s="12">
        <v>22550</v>
      </c>
      <c r="D210" s="12">
        <v>22200</v>
      </c>
      <c r="E210" s="12">
        <v>22200</v>
      </c>
      <c r="F210" s="14">
        <v>1463000</v>
      </c>
      <c r="G210" s="12">
        <v>21318.92</v>
      </c>
      <c r="I210" s="11">
        <f>'^JKSE'!I210</f>
        <v>40603</v>
      </c>
      <c r="J210" s="12">
        <f t="shared" si="3"/>
        <v>22250</v>
      </c>
    </row>
    <row r="211" spans="1:10" x14ac:dyDescent="0.2">
      <c r="A211" s="15">
        <v>40128</v>
      </c>
      <c r="B211" s="12">
        <v>22200</v>
      </c>
      <c r="C211" s="12">
        <v>22350</v>
      </c>
      <c r="D211" s="12">
        <v>21900</v>
      </c>
      <c r="E211" s="12">
        <v>22200</v>
      </c>
      <c r="F211" s="14">
        <v>591500</v>
      </c>
      <c r="G211" s="12">
        <v>21318.92</v>
      </c>
      <c r="I211" s="11">
        <f>'^JKSE'!I211</f>
        <v>40602</v>
      </c>
      <c r="J211" s="12">
        <f t="shared" si="3"/>
        <v>21850</v>
      </c>
    </row>
    <row r="212" spans="1:10" x14ac:dyDescent="0.2">
      <c r="A212" s="15">
        <v>40129</v>
      </c>
      <c r="B212" s="12">
        <v>22200</v>
      </c>
      <c r="C212" s="12">
        <v>22200</v>
      </c>
      <c r="D212" s="12">
        <v>21900</v>
      </c>
      <c r="E212" s="12">
        <v>22000</v>
      </c>
      <c r="F212" s="14">
        <v>256500</v>
      </c>
      <c r="G212" s="12">
        <v>21126.86</v>
      </c>
      <c r="I212" s="11">
        <f>'^JKSE'!I212</f>
        <v>40599</v>
      </c>
      <c r="J212" s="12">
        <f t="shared" si="3"/>
        <v>21450</v>
      </c>
    </row>
    <row r="213" spans="1:10" x14ac:dyDescent="0.2">
      <c r="A213" s="15">
        <v>40130</v>
      </c>
      <c r="B213" s="12">
        <v>21900</v>
      </c>
      <c r="C213" s="12">
        <v>22400</v>
      </c>
      <c r="D213" s="12">
        <v>21600</v>
      </c>
      <c r="E213" s="12">
        <v>22150</v>
      </c>
      <c r="F213" s="14">
        <v>581000</v>
      </c>
      <c r="G213" s="12">
        <v>21270.9</v>
      </c>
      <c r="I213" s="11">
        <f>'^JKSE'!I213</f>
        <v>40598</v>
      </c>
      <c r="J213" s="12">
        <f t="shared" si="3"/>
        <v>21700</v>
      </c>
    </row>
    <row r="214" spans="1:10" x14ac:dyDescent="0.2">
      <c r="A214" s="15">
        <v>40133</v>
      </c>
      <c r="B214" s="12">
        <v>22400</v>
      </c>
      <c r="C214" s="12">
        <v>22900</v>
      </c>
      <c r="D214" s="12">
        <v>22300</v>
      </c>
      <c r="E214" s="12">
        <v>22900</v>
      </c>
      <c r="F214" s="14">
        <v>2248000</v>
      </c>
      <c r="G214" s="12">
        <v>21991.14</v>
      </c>
      <c r="I214" s="11">
        <f>'^JKSE'!I214</f>
        <v>40597</v>
      </c>
      <c r="J214" s="12">
        <f t="shared" si="3"/>
        <v>22200</v>
      </c>
    </row>
    <row r="215" spans="1:10" x14ac:dyDescent="0.2">
      <c r="A215" s="15">
        <v>40134</v>
      </c>
      <c r="B215" s="12">
        <v>22900</v>
      </c>
      <c r="C215" s="12">
        <v>23050</v>
      </c>
      <c r="D215" s="12">
        <v>22500</v>
      </c>
      <c r="E215" s="12">
        <v>22650</v>
      </c>
      <c r="F215" s="14">
        <v>975000</v>
      </c>
      <c r="G215" s="12">
        <v>21751.06</v>
      </c>
      <c r="I215" s="11">
        <f>'^JKSE'!I215</f>
        <v>40596</v>
      </c>
      <c r="J215" s="12">
        <f t="shared" si="3"/>
        <v>22250</v>
      </c>
    </row>
    <row r="216" spans="1:10" x14ac:dyDescent="0.2">
      <c r="A216" s="15">
        <v>40135</v>
      </c>
      <c r="B216" s="12">
        <v>22600</v>
      </c>
      <c r="C216" s="12">
        <v>23000</v>
      </c>
      <c r="D216" s="12">
        <v>22500</v>
      </c>
      <c r="E216" s="12">
        <v>22800</v>
      </c>
      <c r="F216" s="14">
        <v>677500</v>
      </c>
      <c r="G216" s="12">
        <v>21895.11</v>
      </c>
      <c r="I216" s="11">
        <f>'^JKSE'!I216</f>
        <v>40595</v>
      </c>
      <c r="J216" s="12">
        <f t="shared" si="3"/>
        <v>22050</v>
      </c>
    </row>
    <row r="217" spans="1:10" x14ac:dyDescent="0.2">
      <c r="A217" s="15">
        <v>40136</v>
      </c>
      <c r="B217" s="12">
        <v>22650</v>
      </c>
      <c r="C217" s="12">
        <v>23100</v>
      </c>
      <c r="D217" s="12">
        <v>22500</v>
      </c>
      <c r="E217" s="12">
        <v>22650</v>
      </c>
      <c r="F217" s="14">
        <v>825000</v>
      </c>
      <c r="G217" s="12">
        <v>21751.06</v>
      </c>
      <c r="I217" s="11">
        <f>'^JKSE'!I217</f>
        <v>40592</v>
      </c>
      <c r="J217" s="12">
        <f t="shared" si="3"/>
        <v>22050</v>
      </c>
    </row>
    <row r="218" spans="1:10" x14ac:dyDescent="0.2">
      <c r="A218" s="15">
        <v>40137</v>
      </c>
      <c r="B218" s="12">
        <v>22650</v>
      </c>
      <c r="C218" s="12">
        <v>22700</v>
      </c>
      <c r="D218" s="12">
        <v>22350</v>
      </c>
      <c r="E218" s="12">
        <v>22650</v>
      </c>
      <c r="F218" s="14">
        <v>450000</v>
      </c>
      <c r="G218" s="12">
        <v>21751.06</v>
      </c>
      <c r="I218" s="11">
        <f>'^JKSE'!I218</f>
        <v>40591</v>
      </c>
      <c r="J218" s="12">
        <f t="shared" si="3"/>
        <v>21750</v>
      </c>
    </row>
    <row r="219" spans="1:10" x14ac:dyDescent="0.2">
      <c r="A219" s="15">
        <v>40140</v>
      </c>
      <c r="B219" s="12">
        <v>22650</v>
      </c>
      <c r="C219" s="12">
        <v>22950</v>
      </c>
      <c r="D219" s="12">
        <v>22600</v>
      </c>
      <c r="E219" s="12">
        <v>22750</v>
      </c>
      <c r="F219" s="14">
        <v>905500</v>
      </c>
      <c r="G219" s="12">
        <v>21847.09</v>
      </c>
      <c r="I219" s="11">
        <f>'^JKSE'!I219</f>
        <v>40590</v>
      </c>
      <c r="J219" s="12">
        <f t="shared" si="3"/>
        <v>22300</v>
      </c>
    </row>
    <row r="220" spans="1:10" x14ac:dyDescent="0.2">
      <c r="A220" s="15">
        <v>40141</v>
      </c>
      <c r="B220" s="12">
        <v>22800</v>
      </c>
      <c r="C220" s="12">
        <v>23400</v>
      </c>
      <c r="D220" s="12">
        <v>22800</v>
      </c>
      <c r="E220" s="12">
        <v>23400</v>
      </c>
      <c r="F220" s="14">
        <v>3119500</v>
      </c>
      <c r="G220" s="12">
        <v>22471.29</v>
      </c>
      <c r="I220" s="11">
        <f>'^JKSE'!I220</f>
        <v>40589</v>
      </c>
      <c r="J220" s="12">
        <f t="shared" si="3"/>
        <v>23000</v>
      </c>
    </row>
    <row r="221" spans="1:10" x14ac:dyDescent="0.2">
      <c r="A221" s="15">
        <v>40142</v>
      </c>
      <c r="B221" s="12">
        <v>23400</v>
      </c>
      <c r="C221" s="12">
        <v>23600</v>
      </c>
      <c r="D221" s="12">
        <v>23200</v>
      </c>
      <c r="E221" s="12">
        <v>23500</v>
      </c>
      <c r="F221" s="14">
        <v>1615000</v>
      </c>
      <c r="G221" s="12">
        <v>22567.32</v>
      </c>
      <c r="I221" s="11">
        <f>'^JKSE'!I221</f>
        <v>40588</v>
      </c>
      <c r="J221" s="12">
        <f t="shared" si="3"/>
        <v>23000</v>
      </c>
    </row>
    <row r="222" spans="1:10" x14ac:dyDescent="0.2">
      <c r="A222" s="15">
        <v>40143</v>
      </c>
      <c r="B222" s="12">
        <v>23450</v>
      </c>
      <c r="C222" s="12">
        <v>23450</v>
      </c>
      <c r="D222" s="12">
        <v>22150</v>
      </c>
      <c r="E222" s="12">
        <v>22200</v>
      </c>
      <c r="F222" s="14">
        <v>1537000</v>
      </c>
      <c r="G222" s="12">
        <v>21318.92</v>
      </c>
      <c r="I222" s="11">
        <f>'^JKSE'!I222</f>
        <v>40585</v>
      </c>
      <c r="J222" s="12">
        <f t="shared" si="3"/>
        <v>22250</v>
      </c>
    </row>
    <row r="223" spans="1:10" x14ac:dyDescent="0.2">
      <c r="A223" s="15">
        <v>40147</v>
      </c>
      <c r="B223" s="12">
        <v>22150</v>
      </c>
      <c r="C223" s="12">
        <v>22850</v>
      </c>
      <c r="D223" s="12">
        <v>22000</v>
      </c>
      <c r="E223" s="12">
        <v>22300</v>
      </c>
      <c r="F223" s="14">
        <v>1129000</v>
      </c>
      <c r="G223" s="12">
        <v>21414.95</v>
      </c>
      <c r="I223" s="11">
        <f>'^JKSE'!I223</f>
        <v>40584</v>
      </c>
      <c r="J223" s="12">
        <f t="shared" si="3"/>
        <v>21700</v>
      </c>
    </row>
    <row r="224" spans="1:10" x14ac:dyDescent="0.2">
      <c r="A224" s="15">
        <v>40148</v>
      </c>
      <c r="B224" s="12">
        <v>22400</v>
      </c>
      <c r="C224" s="12">
        <v>23000</v>
      </c>
      <c r="D224" s="12">
        <v>22350</v>
      </c>
      <c r="E224" s="12">
        <v>22950</v>
      </c>
      <c r="F224" s="14">
        <v>830000</v>
      </c>
      <c r="G224" s="12">
        <v>22039.15</v>
      </c>
      <c r="I224" s="11">
        <f>'^JKSE'!I224</f>
        <v>40583</v>
      </c>
      <c r="J224" s="12">
        <f t="shared" si="3"/>
        <v>21650</v>
      </c>
    </row>
    <row r="225" spans="1:10" x14ac:dyDescent="0.2">
      <c r="A225" s="15">
        <v>40149</v>
      </c>
      <c r="B225" s="12">
        <v>23200</v>
      </c>
      <c r="C225" s="12">
        <v>23950</v>
      </c>
      <c r="D225" s="12">
        <v>23200</v>
      </c>
      <c r="E225" s="12">
        <v>23750</v>
      </c>
      <c r="F225" s="14">
        <v>2443000</v>
      </c>
      <c r="G225" s="12">
        <v>22807.4</v>
      </c>
      <c r="I225" s="11">
        <f>'^JKSE'!I225</f>
        <v>40582</v>
      </c>
      <c r="J225" s="12">
        <f t="shared" si="3"/>
        <v>22200</v>
      </c>
    </row>
    <row r="226" spans="1:10" x14ac:dyDescent="0.2">
      <c r="A226" s="15">
        <v>40150</v>
      </c>
      <c r="B226" s="12">
        <v>23550</v>
      </c>
      <c r="C226" s="12">
        <v>23950</v>
      </c>
      <c r="D226" s="12">
        <v>23550</v>
      </c>
      <c r="E226" s="12">
        <v>23850</v>
      </c>
      <c r="F226" s="14">
        <v>872000</v>
      </c>
      <c r="G226" s="12">
        <v>22903.43</v>
      </c>
      <c r="I226" s="11">
        <f>'^JKSE'!I226</f>
        <v>40581</v>
      </c>
      <c r="J226" s="12">
        <f t="shared" si="3"/>
        <v>22750</v>
      </c>
    </row>
    <row r="227" spans="1:10" x14ac:dyDescent="0.2">
      <c r="A227" s="15">
        <v>40151</v>
      </c>
      <c r="B227" s="12">
        <v>23850</v>
      </c>
      <c r="C227" s="12">
        <v>24100</v>
      </c>
      <c r="D227" s="12">
        <v>23750</v>
      </c>
      <c r="E227" s="12">
        <v>24000</v>
      </c>
      <c r="F227" s="14">
        <v>1090000</v>
      </c>
      <c r="G227" s="12">
        <v>23047.48</v>
      </c>
      <c r="I227" s="11">
        <f>'^JKSE'!I227</f>
        <v>40578</v>
      </c>
      <c r="J227" s="12">
        <f t="shared" si="3"/>
        <v>22750</v>
      </c>
    </row>
    <row r="228" spans="1:10" x14ac:dyDescent="0.2">
      <c r="A228" s="15">
        <v>40154</v>
      </c>
      <c r="B228" s="12">
        <v>24200</v>
      </c>
      <c r="C228" s="12">
        <v>24300</v>
      </c>
      <c r="D228" s="12">
        <v>24000</v>
      </c>
      <c r="E228" s="12">
        <v>24000</v>
      </c>
      <c r="F228" s="14">
        <v>1565500</v>
      </c>
      <c r="G228" s="12">
        <v>23047.48</v>
      </c>
      <c r="I228" s="11">
        <f>'^JKSE'!I228</f>
        <v>40577</v>
      </c>
      <c r="J228" s="12">
        <f t="shared" si="3"/>
        <v>22850</v>
      </c>
    </row>
    <row r="229" spans="1:10" x14ac:dyDescent="0.2">
      <c r="A229" s="15">
        <v>40155</v>
      </c>
      <c r="B229" s="12">
        <v>24000</v>
      </c>
      <c r="C229" s="12">
        <v>24200</v>
      </c>
      <c r="D229" s="12">
        <v>23400</v>
      </c>
      <c r="E229" s="12">
        <v>23850</v>
      </c>
      <c r="F229" s="14">
        <v>682000</v>
      </c>
      <c r="G229" s="12">
        <v>22903.43</v>
      </c>
      <c r="I229" s="11">
        <f>'^JKSE'!I229</f>
        <v>40576</v>
      </c>
      <c r="J229" s="12">
        <f t="shared" si="3"/>
        <v>22850</v>
      </c>
    </row>
    <row r="230" spans="1:10" x14ac:dyDescent="0.2">
      <c r="A230" s="15">
        <v>40156</v>
      </c>
      <c r="B230" s="12">
        <v>23800</v>
      </c>
      <c r="C230" s="12">
        <v>24100</v>
      </c>
      <c r="D230" s="12">
        <v>23350</v>
      </c>
      <c r="E230" s="12">
        <v>23800</v>
      </c>
      <c r="F230" s="14">
        <v>595500</v>
      </c>
      <c r="G230" s="12">
        <v>22855.42</v>
      </c>
      <c r="I230" s="11">
        <f>'^JKSE'!I230</f>
        <v>40575</v>
      </c>
      <c r="J230" s="12">
        <f t="shared" si="3"/>
        <v>22450</v>
      </c>
    </row>
    <row r="231" spans="1:10" x14ac:dyDescent="0.2">
      <c r="A231" s="15">
        <v>40157</v>
      </c>
      <c r="B231" s="12">
        <v>23900</v>
      </c>
      <c r="C231" s="12">
        <v>23900</v>
      </c>
      <c r="D231" s="12">
        <v>23450</v>
      </c>
      <c r="E231" s="12">
        <v>23700</v>
      </c>
      <c r="F231" s="14">
        <v>573500</v>
      </c>
      <c r="G231" s="12">
        <v>22759.39</v>
      </c>
      <c r="I231" s="11">
        <f>'^JKSE'!I231</f>
        <v>40574</v>
      </c>
      <c r="J231" s="12">
        <f t="shared" si="3"/>
        <v>21700</v>
      </c>
    </row>
    <row r="232" spans="1:10" x14ac:dyDescent="0.2">
      <c r="A232" s="15">
        <v>40158</v>
      </c>
      <c r="B232" s="12">
        <v>23400</v>
      </c>
      <c r="C232" s="12">
        <v>23900</v>
      </c>
      <c r="D232" s="12">
        <v>23400</v>
      </c>
      <c r="E232" s="12">
        <v>23900</v>
      </c>
      <c r="F232" s="14">
        <v>192000</v>
      </c>
      <c r="G232" s="12">
        <v>22951.45</v>
      </c>
      <c r="I232" s="11">
        <f>'^JKSE'!I232</f>
        <v>40571</v>
      </c>
      <c r="J232" s="12">
        <f t="shared" si="3"/>
        <v>21750</v>
      </c>
    </row>
    <row r="233" spans="1:10" x14ac:dyDescent="0.2">
      <c r="A233" s="15">
        <v>40161</v>
      </c>
      <c r="B233" s="12">
        <v>24000</v>
      </c>
      <c r="C233" s="12">
        <v>24000</v>
      </c>
      <c r="D233" s="12">
        <v>23750</v>
      </c>
      <c r="E233" s="12">
        <v>23900</v>
      </c>
      <c r="F233" s="14">
        <v>614000</v>
      </c>
      <c r="G233" s="12">
        <v>22951.45</v>
      </c>
      <c r="I233" s="11">
        <f>'^JKSE'!I233</f>
        <v>40570</v>
      </c>
      <c r="J233" s="12">
        <f t="shared" si="3"/>
        <v>22250</v>
      </c>
    </row>
    <row r="234" spans="1:10" x14ac:dyDescent="0.2">
      <c r="A234" s="15">
        <v>40162</v>
      </c>
      <c r="B234" s="12">
        <v>23700</v>
      </c>
      <c r="C234" s="12">
        <v>23900</v>
      </c>
      <c r="D234" s="12">
        <v>23550</v>
      </c>
      <c r="E234" s="12">
        <v>23900</v>
      </c>
      <c r="F234" s="14">
        <v>478500</v>
      </c>
      <c r="G234" s="12">
        <v>22951.45</v>
      </c>
      <c r="I234" s="11">
        <f>'^JKSE'!I234</f>
        <v>40569</v>
      </c>
      <c r="J234" s="12">
        <f t="shared" si="3"/>
        <v>22350</v>
      </c>
    </row>
    <row r="235" spans="1:10" x14ac:dyDescent="0.2">
      <c r="A235" s="15">
        <v>40163</v>
      </c>
      <c r="B235" s="12">
        <v>23900</v>
      </c>
      <c r="C235" s="12">
        <v>24050</v>
      </c>
      <c r="D235" s="12">
        <v>23700</v>
      </c>
      <c r="E235" s="12">
        <v>23950</v>
      </c>
      <c r="F235" s="14">
        <v>747000</v>
      </c>
      <c r="G235" s="12">
        <v>22999.46</v>
      </c>
      <c r="I235" s="11">
        <f>'^JKSE'!I235</f>
        <v>40568</v>
      </c>
      <c r="J235" s="12">
        <f t="shared" si="3"/>
        <v>22850</v>
      </c>
    </row>
    <row r="236" spans="1:10" x14ac:dyDescent="0.2">
      <c r="A236" s="15">
        <v>40164</v>
      </c>
      <c r="B236" s="12">
        <v>24000</v>
      </c>
      <c r="C236" s="12">
        <v>24350</v>
      </c>
      <c r="D236" s="12">
        <v>23600</v>
      </c>
      <c r="E236" s="12">
        <v>23600</v>
      </c>
      <c r="F236" s="14">
        <v>654000</v>
      </c>
      <c r="G236" s="12">
        <v>22663.35</v>
      </c>
      <c r="I236" s="11">
        <f>'^JKSE'!I236</f>
        <v>40567</v>
      </c>
      <c r="J236" s="12">
        <f t="shared" si="3"/>
        <v>21250</v>
      </c>
    </row>
    <row r="237" spans="1:10" x14ac:dyDescent="0.2">
      <c r="A237" s="15">
        <v>40168</v>
      </c>
      <c r="B237" s="12">
        <v>23300</v>
      </c>
      <c r="C237" s="12">
        <v>23550</v>
      </c>
      <c r="D237" s="12">
        <v>22500</v>
      </c>
      <c r="E237" s="12">
        <v>22700</v>
      </c>
      <c r="F237" s="14">
        <v>806500</v>
      </c>
      <c r="G237" s="12">
        <v>21799.07</v>
      </c>
      <c r="I237" s="11">
        <f>'^JKSE'!I237</f>
        <v>40564</v>
      </c>
      <c r="J237" s="12">
        <f t="shared" si="3"/>
        <v>22300</v>
      </c>
    </row>
    <row r="238" spans="1:10" x14ac:dyDescent="0.2">
      <c r="A238" s="15">
        <v>40169</v>
      </c>
      <c r="B238" s="12">
        <v>22700</v>
      </c>
      <c r="C238" s="12">
        <v>23000</v>
      </c>
      <c r="D238" s="12">
        <v>22200</v>
      </c>
      <c r="E238" s="12">
        <v>22200</v>
      </c>
      <c r="F238" s="14">
        <v>416000</v>
      </c>
      <c r="G238" s="12">
        <v>21318.92</v>
      </c>
      <c r="I238" s="11">
        <f>'^JKSE'!I238</f>
        <v>40563</v>
      </c>
      <c r="J238" s="12">
        <f t="shared" si="3"/>
        <v>23450</v>
      </c>
    </row>
    <row r="239" spans="1:10" x14ac:dyDescent="0.2">
      <c r="A239" s="15">
        <v>40170</v>
      </c>
      <c r="B239" s="12">
        <v>22300</v>
      </c>
      <c r="C239" s="12">
        <v>22650</v>
      </c>
      <c r="D239" s="12">
        <v>22200</v>
      </c>
      <c r="E239" s="12">
        <v>22200</v>
      </c>
      <c r="F239" s="14">
        <v>760500</v>
      </c>
      <c r="G239" s="12">
        <v>21318.92</v>
      </c>
      <c r="I239" s="11">
        <f>'^JKSE'!I239</f>
        <v>40562</v>
      </c>
      <c r="J239" s="12">
        <f t="shared" si="3"/>
        <v>24500</v>
      </c>
    </row>
    <row r="240" spans="1:10" x14ac:dyDescent="0.2">
      <c r="A240" s="15">
        <v>40175</v>
      </c>
      <c r="B240" s="12">
        <v>22300</v>
      </c>
      <c r="C240" s="12">
        <v>23000</v>
      </c>
      <c r="D240" s="12">
        <v>22300</v>
      </c>
      <c r="E240" s="12">
        <v>22950</v>
      </c>
      <c r="F240" s="14">
        <v>301500</v>
      </c>
      <c r="G240" s="12">
        <v>22039.15</v>
      </c>
      <c r="I240" s="11">
        <f>'^JKSE'!I240</f>
        <v>40561</v>
      </c>
      <c r="J240" s="12">
        <f t="shared" si="3"/>
        <v>24900</v>
      </c>
    </row>
    <row r="241" spans="1:10" x14ac:dyDescent="0.2">
      <c r="A241" s="15">
        <v>40176</v>
      </c>
      <c r="B241" s="12">
        <v>23150</v>
      </c>
      <c r="C241" s="12">
        <v>23250</v>
      </c>
      <c r="D241" s="12">
        <v>22800</v>
      </c>
      <c r="E241" s="12">
        <v>22850</v>
      </c>
      <c r="F241" s="14">
        <v>314500</v>
      </c>
      <c r="G241" s="12">
        <v>21943.119999999999</v>
      </c>
      <c r="I241" s="11">
        <f>'^JKSE'!I241</f>
        <v>40560</v>
      </c>
      <c r="J241" s="12">
        <f t="shared" si="3"/>
        <v>25200</v>
      </c>
    </row>
    <row r="242" spans="1:10" x14ac:dyDescent="0.2">
      <c r="A242" s="15">
        <v>40177</v>
      </c>
      <c r="B242" s="12">
        <v>22900</v>
      </c>
      <c r="C242" s="12">
        <v>23100</v>
      </c>
      <c r="D242" s="12">
        <v>22500</v>
      </c>
      <c r="E242" s="12">
        <v>22750</v>
      </c>
      <c r="F242" s="14">
        <v>553000</v>
      </c>
      <c r="G242" s="12">
        <v>21847.09</v>
      </c>
      <c r="I242" s="11">
        <f>'^JKSE'!I242</f>
        <v>40557</v>
      </c>
      <c r="J242" s="12">
        <f t="shared" si="3"/>
        <v>25500</v>
      </c>
    </row>
    <row r="243" spans="1:10" x14ac:dyDescent="0.2">
      <c r="A243" s="15">
        <v>40182</v>
      </c>
      <c r="B243" s="12">
        <v>22550</v>
      </c>
      <c r="C243" s="12">
        <v>23850</v>
      </c>
      <c r="D243" s="12">
        <v>22550</v>
      </c>
      <c r="E243" s="12">
        <v>23850</v>
      </c>
      <c r="F243" s="14">
        <v>959500</v>
      </c>
      <c r="G243" s="12">
        <v>22903.43</v>
      </c>
      <c r="I243" s="11">
        <f>'^JKSE'!I243</f>
        <v>40556</v>
      </c>
      <c r="J243" s="12">
        <f t="shared" si="3"/>
        <v>25800</v>
      </c>
    </row>
    <row r="244" spans="1:10" x14ac:dyDescent="0.2">
      <c r="A244" s="15">
        <v>40183</v>
      </c>
      <c r="B244" s="12">
        <v>23950</v>
      </c>
      <c r="C244" s="12">
        <v>24250</v>
      </c>
      <c r="D244" s="12">
        <v>23750</v>
      </c>
      <c r="E244" s="12">
        <v>24200</v>
      </c>
      <c r="F244" s="14">
        <v>1678500</v>
      </c>
      <c r="G244" s="12">
        <v>23239.54</v>
      </c>
      <c r="I244" s="11">
        <f>'^JKSE'!I244</f>
        <v>40555</v>
      </c>
      <c r="J244" s="12">
        <f t="shared" si="3"/>
        <v>24950</v>
      </c>
    </row>
    <row r="245" spans="1:10" x14ac:dyDescent="0.2">
      <c r="A245" s="15">
        <v>40184</v>
      </c>
      <c r="B245" s="12">
        <v>24300</v>
      </c>
      <c r="C245" s="12">
        <v>24400</v>
      </c>
      <c r="D245" s="12">
        <v>24050</v>
      </c>
      <c r="E245" s="12">
        <v>24100</v>
      </c>
      <c r="F245" s="14">
        <v>1020000</v>
      </c>
      <c r="G245" s="12">
        <v>23143.51</v>
      </c>
      <c r="I245" s="11">
        <f>'^JKSE'!I245</f>
        <v>40554</v>
      </c>
      <c r="J245" s="12">
        <f t="shared" si="3"/>
        <v>23850</v>
      </c>
    </row>
    <row r="246" spans="1:10" x14ac:dyDescent="0.2">
      <c r="A246" s="15">
        <v>40185</v>
      </c>
      <c r="B246" s="12">
        <v>24200</v>
      </c>
      <c r="C246" s="12">
        <v>25100</v>
      </c>
      <c r="D246" s="12">
        <v>24200</v>
      </c>
      <c r="E246" s="12">
        <v>25050</v>
      </c>
      <c r="F246" s="14">
        <v>2317000</v>
      </c>
      <c r="G246" s="12">
        <v>24055.81</v>
      </c>
      <c r="I246" s="11">
        <f>'^JKSE'!I246</f>
        <v>40553</v>
      </c>
      <c r="J246" s="12">
        <f t="shared" si="3"/>
        <v>24500</v>
      </c>
    </row>
    <row r="247" spans="1:10" x14ac:dyDescent="0.2">
      <c r="A247" s="15">
        <v>40186</v>
      </c>
      <c r="B247" s="12">
        <v>25000</v>
      </c>
      <c r="C247" s="12">
        <v>25400</v>
      </c>
      <c r="D247" s="12">
        <v>24950</v>
      </c>
      <c r="E247" s="12">
        <v>25250</v>
      </c>
      <c r="F247" s="14">
        <v>904500</v>
      </c>
      <c r="G247" s="12">
        <v>24247.87</v>
      </c>
      <c r="I247" s="11">
        <f>'^JKSE'!I247</f>
        <v>40550</v>
      </c>
      <c r="J247" s="12">
        <f t="shared" si="3"/>
        <v>25000</v>
      </c>
    </row>
    <row r="248" spans="1:10" x14ac:dyDescent="0.2">
      <c r="A248" s="15">
        <v>40189</v>
      </c>
      <c r="B248" s="12">
        <v>25400</v>
      </c>
      <c r="C248" s="12">
        <v>25550</v>
      </c>
      <c r="D248" s="12">
        <v>24850</v>
      </c>
      <c r="E248" s="12">
        <v>24950</v>
      </c>
      <c r="F248" s="14">
        <v>768500</v>
      </c>
      <c r="G248" s="12">
        <v>23959.78</v>
      </c>
      <c r="I248" s="11">
        <f>'^JKSE'!I248</f>
        <v>40549</v>
      </c>
      <c r="J248" s="12">
        <f t="shared" si="3"/>
        <v>25950</v>
      </c>
    </row>
    <row r="249" spans="1:10" x14ac:dyDescent="0.2">
      <c r="A249" s="15">
        <v>40190</v>
      </c>
      <c r="B249" s="12">
        <v>25000</v>
      </c>
      <c r="C249" s="12">
        <v>25150</v>
      </c>
      <c r="D249" s="12">
        <v>24750</v>
      </c>
      <c r="E249" s="12">
        <v>25100</v>
      </c>
      <c r="F249" s="14">
        <v>452000</v>
      </c>
      <c r="G249" s="12">
        <v>24103.82</v>
      </c>
      <c r="I249" s="11">
        <f>'^JKSE'!I249</f>
        <v>40548</v>
      </c>
      <c r="J249" s="12">
        <f t="shared" si="3"/>
        <v>25950</v>
      </c>
    </row>
    <row r="250" spans="1:10" x14ac:dyDescent="0.2">
      <c r="A250" s="15">
        <v>40191</v>
      </c>
      <c r="B250" s="12">
        <v>25100</v>
      </c>
      <c r="C250" s="12">
        <v>25100</v>
      </c>
      <c r="D250" s="12">
        <v>24450</v>
      </c>
      <c r="E250" s="12">
        <v>24600</v>
      </c>
      <c r="F250" s="14">
        <v>853500</v>
      </c>
      <c r="G250" s="12">
        <v>23623.67</v>
      </c>
      <c r="I250" s="11">
        <f>'^JKSE'!I250</f>
        <v>40547</v>
      </c>
      <c r="J250" s="12">
        <f t="shared" si="3"/>
        <v>26450</v>
      </c>
    </row>
    <row r="251" spans="1:10" x14ac:dyDescent="0.2">
      <c r="A251" s="15">
        <v>40192</v>
      </c>
      <c r="B251" s="12">
        <v>24950</v>
      </c>
      <c r="C251" s="12">
        <v>25150</v>
      </c>
      <c r="D251" s="12">
        <v>24750</v>
      </c>
      <c r="E251" s="12">
        <v>24750</v>
      </c>
      <c r="F251" s="14">
        <v>439500</v>
      </c>
      <c r="G251" s="12">
        <v>23767.71</v>
      </c>
      <c r="I251" s="11">
        <f>'^JKSE'!I251</f>
        <v>40546</v>
      </c>
      <c r="J251" s="12">
        <f t="shared" si="3"/>
        <v>26800</v>
      </c>
    </row>
    <row r="252" spans="1:10" x14ac:dyDescent="0.2">
      <c r="A252" s="15">
        <v>40193</v>
      </c>
      <c r="B252" s="12">
        <v>24750</v>
      </c>
      <c r="C252" s="12">
        <v>25300</v>
      </c>
      <c r="D252" s="12">
        <v>24700</v>
      </c>
      <c r="E252" s="12">
        <v>24700</v>
      </c>
      <c r="F252" s="14">
        <v>652500</v>
      </c>
      <c r="G252" s="12">
        <v>23719.7</v>
      </c>
      <c r="I252" s="11">
        <f>'^JKSE'!I252</f>
        <v>40543</v>
      </c>
      <c r="J252" s="12">
        <f t="shared" si="3"/>
        <v>26200</v>
      </c>
    </row>
    <row r="253" spans="1:10" x14ac:dyDescent="0.2">
      <c r="A253" s="15">
        <v>40196</v>
      </c>
      <c r="B253" s="12">
        <v>24700</v>
      </c>
      <c r="C253" s="12">
        <v>24850</v>
      </c>
      <c r="D253" s="12">
        <v>24600</v>
      </c>
      <c r="E253" s="12">
        <v>24700</v>
      </c>
      <c r="F253" s="14">
        <v>369000</v>
      </c>
      <c r="G253" s="12">
        <v>23719.7</v>
      </c>
      <c r="I253" s="11">
        <f>'^JKSE'!I253</f>
        <v>40542</v>
      </c>
      <c r="J253" s="12">
        <f t="shared" si="3"/>
        <v>26200</v>
      </c>
    </row>
    <row r="254" spans="1:10" x14ac:dyDescent="0.2">
      <c r="A254" s="15">
        <v>40197</v>
      </c>
      <c r="B254" s="12">
        <v>24800</v>
      </c>
      <c r="C254" s="12">
        <v>24950</v>
      </c>
      <c r="D254" s="12">
        <v>24550</v>
      </c>
      <c r="E254" s="12">
        <v>24650</v>
      </c>
      <c r="F254" s="14">
        <v>506500</v>
      </c>
      <c r="G254" s="12">
        <v>23671.68</v>
      </c>
      <c r="I254" s="11">
        <f>'^JKSE'!I254</f>
        <v>40541</v>
      </c>
      <c r="J254" s="12">
        <f t="shared" si="3"/>
        <v>25200</v>
      </c>
    </row>
    <row r="255" spans="1:10" x14ac:dyDescent="0.2">
      <c r="A255" s="15">
        <v>40198</v>
      </c>
      <c r="B255" s="12">
        <v>24900</v>
      </c>
      <c r="C255" s="12">
        <v>24900</v>
      </c>
      <c r="D255" s="12">
        <v>24400</v>
      </c>
      <c r="E255" s="12">
        <v>24500</v>
      </c>
      <c r="F255" s="14">
        <v>674000</v>
      </c>
      <c r="G255" s="12">
        <v>23527.64</v>
      </c>
      <c r="I255" s="11">
        <f>'^JKSE'!I255</f>
        <v>40540</v>
      </c>
      <c r="J255" s="12">
        <f t="shared" si="3"/>
        <v>25000</v>
      </c>
    </row>
    <row r="256" spans="1:10" x14ac:dyDescent="0.2">
      <c r="A256" s="15">
        <v>40199</v>
      </c>
      <c r="B256" s="12">
        <v>24500</v>
      </c>
      <c r="C256" s="12">
        <v>24850</v>
      </c>
      <c r="D256" s="12">
        <v>24450</v>
      </c>
      <c r="E256" s="12">
        <v>24750</v>
      </c>
      <c r="F256" s="14">
        <v>336000</v>
      </c>
      <c r="G256" s="12">
        <v>23767.71</v>
      </c>
      <c r="I256" s="11">
        <f>'^JKSE'!I256</f>
        <v>40539</v>
      </c>
      <c r="J256" s="12">
        <f t="shared" si="3"/>
        <v>24850</v>
      </c>
    </row>
    <row r="257" spans="1:10" x14ac:dyDescent="0.2">
      <c r="A257" s="15">
        <v>40200</v>
      </c>
      <c r="B257" s="12">
        <v>24050</v>
      </c>
      <c r="C257" s="12">
        <v>24550</v>
      </c>
      <c r="D257" s="12">
        <v>24000</v>
      </c>
      <c r="E257" s="12">
        <v>24500</v>
      </c>
      <c r="F257" s="14">
        <v>434500</v>
      </c>
      <c r="G257" s="12">
        <v>23527.64</v>
      </c>
      <c r="I257" s="11">
        <f>'^JKSE'!I257</f>
        <v>40536</v>
      </c>
      <c r="J257" s="12">
        <f t="shared" si="3"/>
        <v>24350</v>
      </c>
    </row>
    <row r="258" spans="1:10" x14ac:dyDescent="0.2">
      <c r="A258" s="15">
        <v>40203</v>
      </c>
      <c r="B258" s="12">
        <v>24200</v>
      </c>
      <c r="C258" s="12">
        <v>24300</v>
      </c>
      <c r="D258" s="12">
        <v>23900</v>
      </c>
      <c r="E258" s="12">
        <v>24250</v>
      </c>
      <c r="F258" s="14">
        <v>587000</v>
      </c>
      <c r="G258" s="12">
        <v>23287.56</v>
      </c>
      <c r="I258" s="11">
        <f>'^JKSE'!I258</f>
        <v>40535</v>
      </c>
      <c r="J258" s="12">
        <f t="shared" si="3"/>
        <v>24350</v>
      </c>
    </row>
    <row r="259" spans="1:10" x14ac:dyDescent="0.2">
      <c r="A259" s="15">
        <v>40204</v>
      </c>
      <c r="B259" s="12">
        <v>24000</v>
      </c>
      <c r="C259" s="12">
        <v>24300</v>
      </c>
      <c r="D259" s="12">
        <v>24000</v>
      </c>
      <c r="E259" s="12">
        <v>24250</v>
      </c>
      <c r="F259" s="14">
        <v>742500</v>
      </c>
      <c r="G259" s="12">
        <v>23287.56</v>
      </c>
      <c r="I259" s="11">
        <f>'^JKSE'!I259</f>
        <v>40534</v>
      </c>
      <c r="J259" s="12">
        <f t="shared" ref="J259:J265" si="4">VLOOKUP($I$2:$I$751,$A$2:$G$705,7)</f>
        <v>24400</v>
      </c>
    </row>
    <row r="260" spans="1:10" x14ac:dyDescent="0.2">
      <c r="A260" s="15">
        <v>40205</v>
      </c>
      <c r="B260" s="12">
        <v>24000</v>
      </c>
      <c r="C260" s="12">
        <v>24250</v>
      </c>
      <c r="D260" s="12">
        <v>23800</v>
      </c>
      <c r="E260" s="12">
        <v>24250</v>
      </c>
      <c r="F260" s="14">
        <v>1356000</v>
      </c>
      <c r="G260" s="12">
        <v>23287.56</v>
      </c>
      <c r="I260" s="11">
        <f>'^JKSE'!I260</f>
        <v>40533</v>
      </c>
      <c r="J260" s="12">
        <f t="shared" si="4"/>
        <v>24850</v>
      </c>
    </row>
    <row r="261" spans="1:10" x14ac:dyDescent="0.2">
      <c r="A261" s="15">
        <v>40206</v>
      </c>
      <c r="B261" s="12">
        <v>24250</v>
      </c>
      <c r="C261" s="12">
        <v>24500</v>
      </c>
      <c r="D261" s="12">
        <v>24200</v>
      </c>
      <c r="E261" s="12">
        <v>24300</v>
      </c>
      <c r="F261" s="14">
        <v>400500</v>
      </c>
      <c r="G261" s="12">
        <v>23335.57</v>
      </c>
      <c r="I261" s="11">
        <f>'^JKSE'!I261</f>
        <v>40532</v>
      </c>
      <c r="J261" s="12">
        <f t="shared" si="4"/>
        <v>23650</v>
      </c>
    </row>
    <row r="262" spans="1:10" x14ac:dyDescent="0.2">
      <c r="A262" s="15">
        <v>40207</v>
      </c>
      <c r="B262" s="12">
        <v>24150</v>
      </c>
      <c r="C262" s="12">
        <v>24150</v>
      </c>
      <c r="D262" s="12">
        <v>23800</v>
      </c>
      <c r="E262" s="12">
        <v>23850</v>
      </c>
      <c r="F262" s="14">
        <v>1622000</v>
      </c>
      <c r="G262" s="12">
        <v>22903.43</v>
      </c>
      <c r="I262" s="11">
        <f>'^JKSE'!I262</f>
        <v>40529</v>
      </c>
      <c r="J262" s="12">
        <f t="shared" si="4"/>
        <v>23100</v>
      </c>
    </row>
    <row r="263" spans="1:10" x14ac:dyDescent="0.2">
      <c r="A263" s="15">
        <v>40210</v>
      </c>
      <c r="B263" s="12">
        <v>23750</v>
      </c>
      <c r="C263" s="12">
        <v>23750</v>
      </c>
      <c r="D263" s="12">
        <v>22900</v>
      </c>
      <c r="E263" s="12">
        <v>23050</v>
      </c>
      <c r="F263" s="14">
        <v>1890500</v>
      </c>
      <c r="G263" s="12">
        <v>22135.18</v>
      </c>
      <c r="I263" s="11">
        <f>'^JKSE'!I263</f>
        <v>40528</v>
      </c>
      <c r="J263" s="12">
        <f t="shared" si="4"/>
        <v>24050</v>
      </c>
    </row>
    <row r="264" spans="1:10" x14ac:dyDescent="0.2">
      <c r="A264" s="15">
        <v>40211</v>
      </c>
      <c r="B264" s="12">
        <v>23400</v>
      </c>
      <c r="C264" s="12">
        <v>23450</v>
      </c>
      <c r="D264" s="12">
        <v>22800</v>
      </c>
      <c r="E264" s="12">
        <v>22800</v>
      </c>
      <c r="F264" s="14">
        <v>894000</v>
      </c>
      <c r="G264" s="12">
        <v>21895.11</v>
      </c>
      <c r="I264" s="11">
        <f>'^JKSE'!I264</f>
        <v>40527</v>
      </c>
      <c r="J264" s="12">
        <f t="shared" si="4"/>
        <v>25250</v>
      </c>
    </row>
    <row r="265" spans="1:10" x14ac:dyDescent="0.2">
      <c r="A265" s="15">
        <v>40212</v>
      </c>
      <c r="B265" s="12">
        <v>23000</v>
      </c>
      <c r="C265" s="12">
        <v>23350</v>
      </c>
      <c r="D265" s="12">
        <v>23000</v>
      </c>
      <c r="E265" s="12">
        <v>23300</v>
      </c>
      <c r="F265" s="14">
        <v>1349500</v>
      </c>
      <c r="G265" s="12">
        <v>22375.26</v>
      </c>
      <c r="I265" s="11">
        <f>'^JKSE'!I265</f>
        <v>40526</v>
      </c>
      <c r="J265" s="12">
        <f t="shared" si="4"/>
        <v>26200</v>
      </c>
    </row>
    <row r="266" spans="1:10" x14ac:dyDescent="0.2">
      <c r="A266" s="15">
        <v>40213</v>
      </c>
      <c r="B266" s="12">
        <v>23400</v>
      </c>
      <c r="C266" s="12">
        <v>24100</v>
      </c>
      <c r="D266" s="12">
        <v>23350</v>
      </c>
      <c r="E266" s="12">
        <v>23850</v>
      </c>
      <c r="F266" s="14">
        <v>2008500</v>
      </c>
      <c r="G266" s="12">
        <v>22903.43</v>
      </c>
      <c r="I266" s="11">
        <f>'^JKSE'!I266</f>
        <v>40525</v>
      </c>
      <c r="J266" s="12">
        <f>VLOOKUP($I$2:$I$751,$A$2:$G$685,7)</f>
        <v>26700</v>
      </c>
    </row>
    <row r="267" spans="1:10" x14ac:dyDescent="0.2">
      <c r="A267" s="15">
        <v>40214</v>
      </c>
      <c r="B267" s="12">
        <v>23450</v>
      </c>
      <c r="C267" s="12">
        <v>23800</v>
      </c>
      <c r="D267" s="12">
        <v>23350</v>
      </c>
      <c r="E267" s="12">
        <v>23450</v>
      </c>
      <c r="F267" s="14">
        <v>2168500</v>
      </c>
      <c r="G267" s="12">
        <v>22519.31</v>
      </c>
      <c r="I267" s="11">
        <f>'^JKSE'!I267</f>
        <v>40522</v>
      </c>
      <c r="J267" s="12">
        <f>VLOOKUP($I$2:$I$751,$A$2:$G$685,7)</f>
        <v>26750</v>
      </c>
    </row>
    <row r="268" spans="1:10" x14ac:dyDescent="0.2">
      <c r="A268" s="15">
        <v>40217</v>
      </c>
      <c r="B268" s="12">
        <v>23450</v>
      </c>
      <c r="C268" s="12">
        <v>23450</v>
      </c>
      <c r="D268" s="12">
        <v>22850</v>
      </c>
      <c r="E268" s="12">
        <v>23100</v>
      </c>
      <c r="F268" s="14">
        <v>1036000</v>
      </c>
      <c r="G268" s="12">
        <v>22183.200000000001</v>
      </c>
      <c r="I268" s="11"/>
    </row>
    <row r="269" spans="1:10" x14ac:dyDescent="0.2">
      <c r="A269" s="15">
        <v>40218</v>
      </c>
      <c r="B269" s="12">
        <v>22850</v>
      </c>
      <c r="C269" s="12">
        <v>23400</v>
      </c>
      <c r="D269" s="12">
        <v>22800</v>
      </c>
      <c r="E269" s="12">
        <v>23200</v>
      </c>
      <c r="F269" s="14">
        <v>1081500</v>
      </c>
      <c r="G269" s="12">
        <v>22279.23</v>
      </c>
      <c r="I269" s="11"/>
    </row>
    <row r="270" spans="1:10" x14ac:dyDescent="0.2">
      <c r="A270" s="15">
        <v>40219</v>
      </c>
      <c r="B270" s="12">
        <v>23600</v>
      </c>
      <c r="C270" s="12">
        <v>23650</v>
      </c>
      <c r="D270" s="12">
        <v>22950</v>
      </c>
      <c r="E270" s="12">
        <v>22950</v>
      </c>
      <c r="F270" s="14">
        <v>747000</v>
      </c>
      <c r="G270" s="12">
        <v>22039.15</v>
      </c>
      <c r="I270" s="11"/>
    </row>
    <row r="271" spans="1:10" x14ac:dyDescent="0.2">
      <c r="A271" s="15">
        <v>40220</v>
      </c>
      <c r="B271" s="12">
        <v>23050</v>
      </c>
      <c r="C271" s="12">
        <v>23750</v>
      </c>
      <c r="D271" s="12">
        <v>23050</v>
      </c>
      <c r="E271" s="12">
        <v>23700</v>
      </c>
      <c r="F271" s="14">
        <v>1433000</v>
      </c>
      <c r="G271" s="12">
        <v>22759.39</v>
      </c>
      <c r="I271" s="11"/>
    </row>
    <row r="272" spans="1:10" x14ac:dyDescent="0.2">
      <c r="A272" s="15">
        <v>40221</v>
      </c>
      <c r="B272" s="12">
        <v>23900</v>
      </c>
      <c r="C272" s="12">
        <v>24100</v>
      </c>
      <c r="D272" s="12">
        <v>23750</v>
      </c>
      <c r="E272" s="12">
        <v>24000</v>
      </c>
      <c r="F272" s="14">
        <v>532500</v>
      </c>
      <c r="G272" s="12">
        <v>23047.48</v>
      </c>
      <c r="I272" s="11"/>
    </row>
    <row r="273" spans="1:9" x14ac:dyDescent="0.2">
      <c r="A273" s="15">
        <v>40224</v>
      </c>
      <c r="B273" s="12">
        <v>23800</v>
      </c>
      <c r="C273" s="12">
        <v>23900</v>
      </c>
      <c r="D273" s="12">
        <v>23450</v>
      </c>
      <c r="E273" s="12">
        <v>23700</v>
      </c>
      <c r="F273" s="14">
        <v>186500</v>
      </c>
      <c r="G273" s="12">
        <v>22759.39</v>
      </c>
      <c r="I273" s="11"/>
    </row>
    <row r="274" spans="1:9" x14ac:dyDescent="0.2">
      <c r="A274" s="15">
        <v>40225</v>
      </c>
      <c r="B274" s="12">
        <v>23800</v>
      </c>
      <c r="C274" s="12">
        <v>24000</v>
      </c>
      <c r="D274" s="12">
        <v>23500</v>
      </c>
      <c r="E274" s="12">
        <v>23900</v>
      </c>
      <c r="F274" s="14">
        <v>163500</v>
      </c>
      <c r="G274" s="12">
        <v>22951.45</v>
      </c>
      <c r="I274" s="11"/>
    </row>
    <row r="275" spans="1:9" x14ac:dyDescent="0.2">
      <c r="A275" s="15">
        <v>40226</v>
      </c>
      <c r="B275" s="12">
        <v>23950</v>
      </c>
      <c r="C275" s="12">
        <v>24450</v>
      </c>
      <c r="D275" s="12">
        <v>23950</v>
      </c>
      <c r="E275" s="12">
        <v>24350</v>
      </c>
      <c r="F275" s="14">
        <v>961500</v>
      </c>
      <c r="G275" s="12">
        <v>23383.59</v>
      </c>
      <c r="I275" s="11"/>
    </row>
    <row r="276" spans="1:9" x14ac:dyDescent="0.2">
      <c r="A276" s="15">
        <v>40227</v>
      </c>
      <c r="B276" s="12">
        <v>24400</v>
      </c>
      <c r="C276" s="12">
        <v>24550</v>
      </c>
      <c r="D276" s="12">
        <v>24250</v>
      </c>
      <c r="E276" s="12">
        <v>24250</v>
      </c>
      <c r="F276" s="14">
        <v>702500</v>
      </c>
      <c r="G276" s="12">
        <v>23287.56</v>
      </c>
      <c r="I276" s="11"/>
    </row>
    <row r="277" spans="1:9" x14ac:dyDescent="0.2">
      <c r="A277" s="15">
        <v>40228</v>
      </c>
      <c r="B277" s="12">
        <v>24200</v>
      </c>
      <c r="C277" s="12">
        <v>24200</v>
      </c>
      <c r="D277" s="12">
        <v>23850</v>
      </c>
      <c r="E277" s="12">
        <v>24200</v>
      </c>
      <c r="F277" s="14">
        <v>230000</v>
      </c>
      <c r="G277" s="12">
        <v>23239.54</v>
      </c>
      <c r="I277" s="11"/>
    </row>
    <row r="278" spans="1:9" x14ac:dyDescent="0.2">
      <c r="A278" s="15">
        <v>40231</v>
      </c>
      <c r="B278" s="12">
        <v>24400</v>
      </c>
      <c r="C278" s="12">
        <v>24450</v>
      </c>
      <c r="D278" s="12">
        <v>24300</v>
      </c>
      <c r="E278" s="12">
        <v>24400</v>
      </c>
      <c r="F278" s="14">
        <v>514500</v>
      </c>
      <c r="G278" s="12">
        <v>23431.599999999999</v>
      </c>
      <c r="I278" s="11"/>
    </row>
    <row r="279" spans="1:9" x14ac:dyDescent="0.2">
      <c r="A279" s="15">
        <v>40232</v>
      </c>
      <c r="B279" s="12">
        <v>24350</v>
      </c>
      <c r="C279" s="12">
        <v>24900</v>
      </c>
      <c r="D279" s="12">
        <v>24350</v>
      </c>
      <c r="E279" s="12">
        <v>24700</v>
      </c>
      <c r="F279" s="14">
        <v>1220000</v>
      </c>
      <c r="G279" s="12">
        <v>23719.7</v>
      </c>
      <c r="I279" s="11"/>
    </row>
    <row r="280" spans="1:9" x14ac:dyDescent="0.2">
      <c r="A280" s="15">
        <v>40233</v>
      </c>
      <c r="B280" s="12">
        <v>24200</v>
      </c>
      <c r="C280" s="12">
        <v>24550</v>
      </c>
      <c r="D280" s="12">
        <v>24150</v>
      </c>
      <c r="E280" s="12">
        <v>24500</v>
      </c>
      <c r="F280" s="14">
        <v>668500</v>
      </c>
      <c r="G280" s="12">
        <v>23527.64</v>
      </c>
      <c r="I280" s="11"/>
    </row>
    <row r="281" spans="1:9" x14ac:dyDescent="0.2">
      <c r="A281" s="15">
        <v>40234</v>
      </c>
      <c r="B281" s="12">
        <v>24450</v>
      </c>
      <c r="C281" s="12">
        <v>24550</v>
      </c>
      <c r="D281" s="12">
        <v>23900</v>
      </c>
      <c r="E281" s="12">
        <v>24200</v>
      </c>
      <c r="F281" s="14">
        <v>558500</v>
      </c>
      <c r="G281" s="12">
        <v>23239.54</v>
      </c>
      <c r="I281" s="11"/>
    </row>
    <row r="282" spans="1:9" x14ac:dyDescent="0.2">
      <c r="A282" s="15">
        <v>40238</v>
      </c>
      <c r="B282" s="12">
        <v>24100</v>
      </c>
      <c r="C282" s="12">
        <v>24100</v>
      </c>
      <c r="D282" s="12">
        <v>23850</v>
      </c>
      <c r="E282" s="12">
        <v>23900</v>
      </c>
      <c r="F282" s="14">
        <v>301500</v>
      </c>
      <c r="G282" s="12">
        <v>22951.45</v>
      </c>
      <c r="I282" s="11"/>
    </row>
    <row r="283" spans="1:9" x14ac:dyDescent="0.2">
      <c r="A283" s="15">
        <v>40239</v>
      </c>
      <c r="B283" s="12">
        <v>23800</v>
      </c>
      <c r="C283" s="12">
        <v>24050</v>
      </c>
      <c r="D283" s="12">
        <v>23700</v>
      </c>
      <c r="E283" s="12">
        <v>23850</v>
      </c>
      <c r="F283" s="14">
        <v>385000</v>
      </c>
      <c r="G283" s="12">
        <v>22903.43</v>
      </c>
      <c r="I283" s="11"/>
    </row>
    <row r="284" spans="1:9" x14ac:dyDescent="0.2">
      <c r="A284" s="15">
        <v>40240</v>
      </c>
      <c r="B284" s="12">
        <v>23850</v>
      </c>
      <c r="C284" s="12">
        <v>24100</v>
      </c>
      <c r="D284" s="12">
        <v>23850</v>
      </c>
      <c r="E284" s="12">
        <v>24050</v>
      </c>
      <c r="F284" s="14">
        <v>491500</v>
      </c>
      <c r="G284" s="12">
        <v>23095.5</v>
      </c>
      <c r="I284" s="11"/>
    </row>
    <row r="285" spans="1:9" x14ac:dyDescent="0.2">
      <c r="A285" s="15">
        <v>40241</v>
      </c>
      <c r="B285" s="12">
        <v>24000</v>
      </c>
      <c r="C285" s="12">
        <v>24200</v>
      </c>
      <c r="D285" s="12">
        <v>23900</v>
      </c>
      <c r="E285" s="12">
        <v>23900</v>
      </c>
      <c r="F285" s="14">
        <v>463500</v>
      </c>
      <c r="G285" s="12">
        <v>22951.45</v>
      </c>
      <c r="I285" s="11"/>
    </row>
    <row r="286" spans="1:9" x14ac:dyDescent="0.2">
      <c r="A286" s="15">
        <v>40242</v>
      </c>
      <c r="B286" s="12">
        <v>23900</v>
      </c>
      <c r="C286" s="12">
        <v>23950</v>
      </c>
      <c r="D286" s="12">
        <v>23700</v>
      </c>
      <c r="E286" s="12">
        <v>23700</v>
      </c>
      <c r="F286" s="14">
        <v>554000</v>
      </c>
      <c r="G286" s="12">
        <v>22759.39</v>
      </c>
      <c r="I286" s="11"/>
    </row>
    <row r="287" spans="1:9" x14ac:dyDescent="0.2">
      <c r="A287" s="15">
        <v>40245</v>
      </c>
      <c r="B287" s="12">
        <v>23800</v>
      </c>
      <c r="C287" s="12">
        <v>24400</v>
      </c>
      <c r="D287" s="12">
        <v>23800</v>
      </c>
      <c r="E287" s="12">
        <v>24400</v>
      </c>
      <c r="F287" s="14">
        <v>348500</v>
      </c>
      <c r="G287" s="12">
        <v>23431.599999999999</v>
      </c>
      <c r="I287" s="11"/>
    </row>
    <row r="288" spans="1:9" x14ac:dyDescent="0.2">
      <c r="A288" s="15">
        <v>40246</v>
      </c>
      <c r="B288" s="12">
        <v>24300</v>
      </c>
      <c r="C288" s="12">
        <v>25350</v>
      </c>
      <c r="D288" s="12">
        <v>24300</v>
      </c>
      <c r="E288" s="12">
        <v>25350</v>
      </c>
      <c r="F288" s="14">
        <v>2376000</v>
      </c>
      <c r="G288" s="12">
        <v>24343.9</v>
      </c>
      <c r="I288" s="11"/>
    </row>
    <row r="289" spans="1:9" x14ac:dyDescent="0.2">
      <c r="A289" s="15">
        <v>40247</v>
      </c>
      <c r="B289" s="12">
        <v>25350</v>
      </c>
      <c r="C289" s="12">
        <v>25650</v>
      </c>
      <c r="D289" s="12">
        <v>24900</v>
      </c>
      <c r="E289" s="12">
        <v>24950</v>
      </c>
      <c r="F289" s="14">
        <v>1433500</v>
      </c>
      <c r="G289" s="12">
        <v>23959.78</v>
      </c>
      <c r="I289" s="11"/>
    </row>
    <row r="290" spans="1:9" x14ac:dyDescent="0.2">
      <c r="A290" s="15">
        <v>40248</v>
      </c>
      <c r="B290" s="12">
        <v>24900</v>
      </c>
      <c r="C290" s="12">
        <v>25000</v>
      </c>
      <c r="D290" s="12">
        <v>24350</v>
      </c>
      <c r="E290" s="12">
        <v>24400</v>
      </c>
      <c r="F290" s="14">
        <v>879500</v>
      </c>
      <c r="G290" s="12">
        <v>23431.599999999999</v>
      </c>
      <c r="I290" s="11"/>
    </row>
    <row r="291" spans="1:9" x14ac:dyDescent="0.2">
      <c r="A291" s="15">
        <v>40249</v>
      </c>
      <c r="B291" s="12">
        <v>24400</v>
      </c>
      <c r="C291" s="12">
        <v>24750</v>
      </c>
      <c r="D291" s="12">
        <v>24400</v>
      </c>
      <c r="E291" s="12">
        <v>24650</v>
      </c>
      <c r="F291" s="14">
        <v>455000</v>
      </c>
      <c r="G291" s="12">
        <v>23671.68</v>
      </c>
      <c r="I291" s="11"/>
    </row>
    <row r="292" spans="1:9" x14ac:dyDescent="0.2">
      <c r="A292" s="15">
        <v>40252</v>
      </c>
      <c r="B292" s="12">
        <v>24600</v>
      </c>
      <c r="C292" s="12">
        <v>24700</v>
      </c>
      <c r="D292" s="12">
        <v>24400</v>
      </c>
      <c r="E292" s="12">
        <v>24400</v>
      </c>
      <c r="F292" s="14">
        <v>878000</v>
      </c>
      <c r="G292" s="12">
        <v>23431.599999999999</v>
      </c>
      <c r="I292" s="11"/>
    </row>
    <row r="293" spans="1:9" x14ac:dyDescent="0.2">
      <c r="A293" s="15">
        <v>40254</v>
      </c>
      <c r="B293" s="12">
        <v>24300</v>
      </c>
      <c r="C293" s="12">
        <v>25450</v>
      </c>
      <c r="D293" s="12">
        <v>24250</v>
      </c>
      <c r="E293" s="12">
        <v>25000</v>
      </c>
      <c r="F293" s="14">
        <v>1533000</v>
      </c>
      <c r="G293" s="12">
        <v>24007.79</v>
      </c>
      <c r="I293" s="11"/>
    </row>
    <row r="294" spans="1:9" x14ac:dyDescent="0.2">
      <c r="A294" s="15">
        <v>40255</v>
      </c>
      <c r="B294" s="12">
        <v>25100</v>
      </c>
      <c r="C294" s="12">
        <v>25250</v>
      </c>
      <c r="D294" s="12">
        <v>24750</v>
      </c>
      <c r="E294" s="12">
        <v>24850</v>
      </c>
      <c r="F294" s="14">
        <v>656000</v>
      </c>
      <c r="G294" s="12">
        <v>23863.74</v>
      </c>
      <c r="I294" s="11"/>
    </row>
    <row r="295" spans="1:9" x14ac:dyDescent="0.2">
      <c r="A295" s="15">
        <v>40256</v>
      </c>
      <c r="B295" s="12">
        <v>24850</v>
      </c>
      <c r="C295" s="12">
        <v>25050</v>
      </c>
      <c r="D295" s="12">
        <v>24650</v>
      </c>
      <c r="E295" s="12">
        <v>24850</v>
      </c>
      <c r="F295" s="14">
        <v>1088000</v>
      </c>
      <c r="G295" s="12">
        <v>23863.74</v>
      </c>
      <c r="I295" s="11"/>
    </row>
    <row r="296" spans="1:9" x14ac:dyDescent="0.2">
      <c r="A296" s="15">
        <v>40259</v>
      </c>
      <c r="B296" s="12">
        <v>24700</v>
      </c>
      <c r="C296" s="12">
        <v>24700</v>
      </c>
      <c r="D296" s="12">
        <v>24350</v>
      </c>
      <c r="E296" s="12">
        <v>24400</v>
      </c>
      <c r="F296" s="14">
        <v>686500</v>
      </c>
      <c r="G296" s="12">
        <v>23431.599999999999</v>
      </c>
      <c r="I296" s="11"/>
    </row>
    <row r="297" spans="1:9" x14ac:dyDescent="0.2">
      <c r="A297" s="15">
        <v>40260</v>
      </c>
      <c r="B297" s="12">
        <v>24500</v>
      </c>
      <c r="C297" s="12">
        <v>24550</v>
      </c>
      <c r="D297" s="12">
        <v>24150</v>
      </c>
      <c r="E297" s="12">
        <v>24150</v>
      </c>
      <c r="F297" s="14">
        <v>869000</v>
      </c>
      <c r="G297" s="12">
        <v>23191.53</v>
      </c>
      <c r="I297" s="11"/>
    </row>
    <row r="298" spans="1:9" x14ac:dyDescent="0.2">
      <c r="A298" s="15">
        <v>40261</v>
      </c>
      <c r="B298" s="12">
        <v>24300</v>
      </c>
      <c r="C298" s="12">
        <v>24500</v>
      </c>
      <c r="D298" s="12">
        <v>24050</v>
      </c>
      <c r="E298" s="12">
        <v>24200</v>
      </c>
      <c r="F298" s="14">
        <v>1044500</v>
      </c>
      <c r="G298" s="12">
        <v>23239.54</v>
      </c>
      <c r="I298" s="11"/>
    </row>
    <row r="299" spans="1:9" x14ac:dyDescent="0.2">
      <c r="A299" s="15">
        <v>40262</v>
      </c>
      <c r="B299" s="12">
        <v>24200</v>
      </c>
      <c r="C299" s="12">
        <v>24500</v>
      </c>
      <c r="D299" s="12">
        <v>24200</v>
      </c>
      <c r="E299" s="12">
        <v>24250</v>
      </c>
      <c r="F299" s="14">
        <v>1050000</v>
      </c>
      <c r="G299" s="12">
        <v>23287.56</v>
      </c>
      <c r="I299" s="11"/>
    </row>
    <row r="300" spans="1:9" x14ac:dyDescent="0.2">
      <c r="A300" s="15">
        <v>40263</v>
      </c>
      <c r="B300" s="12">
        <v>24300</v>
      </c>
      <c r="C300" s="12">
        <v>24650</v>
      </c>
      <c r="D300" s="12">
        <v>24300</v>
      </c>
      <c r="E300" s="12">
        <v>24400</v>
      </c>
      <c r="F300" s="14">
        <v>881000</v>
      </c>
      <c r="G300" s="12">
        <v>23431.599999999999</v>
      </c>
      <c r="I300" s="11"/>
    </row>
    <row r="301" spans="1:9" x14ac:dyDescent="0.2">
      <c r="A301" s="15">
        <v>40266</v>
      </c>
      <c r="B301" s="12">
        <v>24400</v>
      </c>
      <c r="C301" s="12">
        <v>24500</v>
      </c>
      <c r="D301" s="12">
        <v>24000</v>
      </c>
      <c r="E301" s="12">
        <v>24200</v>
      </c>
      <c r="F301" s="14">
        <v>1289500</v>
      </c>
      <c r="G301" s="12">
        <v>23239.54</v>
      </c>
      <c r="I301" s="11"/>
    </row>
    <row r="302" spans="1:9" x14ac:dyDescent="0.2">
      <c r="A302" s="15">
        <v>40267</v>
      </c>
      <c r="B302" s="12">
        <v>24200</v>
      </c>
      <c r="C302" s="12">
        <v>24600</v>
      </c>
      <c r="D302" s="12">
        <v>24200</v>
      </c>
      <c r="E302" s="12">
        <v>24300</v>
      </c>
      <c r="F302" s="14">
        <v>1148500</v>
      </c>
      <c r="G302" s="12">
        <v>23335.57</v>
      </c>
      <c r="I302" s="11"/>
    </row>
    <row r="303" spans="1:9" x14ac:dyDescent="0.2">
      <c r="A303" s="15">
        <v>40268</v>
      </c>
      <c r="B303" s="12">
        <v>24350</v>
      </c>
      <c r="C303" s="12">
        <v>24600</v>
      </c>
      <c r="D303" s="12">
        <v>24050</v>
      </c>
      <c r="E303" s="12">
        <v>24600</v>
      </c>
      <c r="F303" s="14">
        <v>1745500</v>
      </c>
      <c r="G303" s="12">
        <v>23623.67</v>
      </c>
      <c r="I303" s="11"/>
    </row>
    <row r="304" spans="1:9" x14ac:dyDescent="0.2">
      <c r="A304" s="15">
        <v>40269</v>
      </c>
      <c r="B304" s="12">
        <v>24800</v>
      </c>
      <c r="C304" s="12">
        <v>24950</v>
      </c>
      <c r="D304" s="12">
        <v>24600</v>
      </c>
      <c r="E304" s="12">
        <v>24800</v>
      </c>
      <c r="F304" s="14">
        <v>1389000</v>
      </c>
      <c r="G304" s="12">
        <v>23815.73</v>
      </c>
      <c r="I304" s="11"/>
    </row>
    <row r="305" spans="1:9" x14ac:dyDescent="0.2">
      <c r="A305" s="15">
        <v>40273</v>
      </c>
      <c r="B305" s="12">
        <v>24950</v>
      </c>
      <c r="C305" s="12">
        <v>25000</v>
      </c>
      <c r="D305" s="12">
        <v>24500</v>
      </c>
      <c r="E305" s="12">
        <v>24600</v>
      </c>
      <c r="F305" s="14">
        <v>1650500</v>
      </c>
      <c r="G305" s="12">
        <v>23623.67</v>
      </c>
      <c r="I305" s="11"/>
    </row>
    <row r="306" spans="1:9" x14ac:dyDescent="0.2">
      <c r="A306" s="15">
        <v>40274</v>
      </c>
      <c r="B306" s="12">
        <v>24600</v>
      </c>
      <c r="C306" s="12">
        <v>24900</v>
      </c>
      <c r="D306" s="12">
        <v>24300</v>
      </c>
      <c r="E306" s="12">
        <v>24400</v>
      </c>
      <c r="F306" s="14">
        <v>1317500</v>
      </c>
      <c r="G306" s="12">
        <v>23431.599999999999</v>
      </c>
      <c r="I306" s="11"/>
    </row>
    <row r="307" spans="1:9" x14ac:dyDescent="0.2">
      <c r="A307" s="15">
        <v>40275</v>
      </c>
      <c r="B307" s="12">
        <v>24600</v>
      </c>
      <c r="C307" s="12">
        <v>24850</v>
      </c>
      <c r="D307" s="12">
        <v>24600</v>
      </c>
      <c r="E307" s="12">
        <v>24650</v>
      </c>
      <c r="F307" s="14">
        <v>1972000</v>
      </c>
      <c r="G307" s="12">
        <v>23671.68</v>
      </c>
      <c r="I307" s="11"/>
    </row>
    <row r="308" spans="1:9" x14ac:dyDescent="0.2">
      <c r="A308" s="15">
        <v>40276</v>
      </c>
      <c r="B308" s="12">
        <v>24450</v>
      </c>
      <c r="C308" s="12">
        <v>24800</v>
      </c>
      <c r="D308" s="12">
        <v>24150</v>
      </c>
      <c r="E308" s="12">
        <v>24500</v>
      </c>
      <c r="F308" s="14">
        <v>1906000</v>
      </c>
      <c r="G308" s="12">
        <v>23527.64</v>
      </c>
      <c r="I308" s="11"/>
    </row>
    <row r="309" spans="1:9" x14ac:dyDescent="0.2">
      <c r="A309" s="15">
        <v>40277</v>
      </c>
      <c r="B309" s="12">
        <v>24400</v>
      </c>
      <c r="C309" s="12">
        <v>24600</v>
      </c>
      <c r="D309" s="12">
        <v>24200</v>
      </c>
      <c r="E309" s="12">
        <v>24200</v>
      </c>
      <c r="F309" s="14">
        <v>551500</v>
      </c>
      <c r="G309" s="12">
        <v>23239.54</v>
      </c>
      <c r="I309" s="11"/>
    </row>
    <row r="310" spans="1:9" x14ac:dyDescent="0.2">
      <c r="A310" s="15">
        <v>40280</v>
      </c>
      <c r="B310" s="12">
        <v>24500</v>
      </c>
      <c r="C310" s="12">
        <v>24800</v>
      </c>
      <c r="D310" s="12">
        <v>24400</v>
      </c>
      <c r="E310" s="12">
        <v>24750</v>
      </c>
      <c r="F310" s="14">
        <v>608500</v>
      </c>
      <c r="G310" s="12">
        <v>23767.71</v>
      </c>
      <c r="I310" s="11"/>
    </row>
    <row r="311" spans="1:9" x14ac:dyDescent="0.2">
      <c r="A311" s="15">
        <v>40281</v>
      </c>
      <c r="B311" s="12">
        <v>24750</v>
      </c>
      <c r="C311" s="12">
        <v>24750</v>
      </c>
      <c r="D311" s="12">
        <v>24250</v>
      </c>
      <c r="E311" s="12">
        <v>24400</v>
      </c>
      <c r="F311" s="14">
        <v>727500</v>
      </c>
      <c r="G311" s="12">
        <v>23431.599999999999</v>
      </c>
      <c r="I311" s="11"/>
    </row>
    <row r="312" spans="1:9" x14ac:dyDescent="0.2">
      <c r="A312" s="15">
        <v>40282</v>
      </c>
      <c r="B312" s="12">
        <v>24500</v>
      </c>
      <c r="C312" s="12">
        <v>24650</v>
      </c>
      <c r="D312" s="12">
        <v>24350</v>
      </c>
      <c r="E312" s="12">
        <v>24350</v>
      </c>
      <c r="F312" s="14">
        <v>618500</v>
      </c>
      <c r="G312" s="12">
        <v>23383.59</v>
      </c>
      <c r="I312" s="11"/>
    </row>
    <row r="313" spans="1:9" x14ac:dyDescent="0.2">
      <c r="A313" s="15">
        <v>40283</v>
      </c>
      <c r="B313" s="12">
        <v>24400</v>
      </c>
      <c r="C313" s="12">
        <v>24600</v>
      </c>
      <c r="D313" s="12">
        <v>24200</v>
      </c>
      <c r="E313" s="12">
        <v>24200</v>
      </c>
      <c r="F313" s="14">
        <v>583000</v>
      </c>
      <c r="G313" s="12">
        <v>23239.54</v>
      </c>
      <c r="I313" s="11"/>
    </row>
    <row r="314" spans="1:9" x14ac:dyDescent="0.2">
      <c r="A314" s="15">
        <v>40284</v>
      </c>
      <c r="B314" s="12">
        <v>24200</v>
      </c>
      <c r="C314" s="12">
        <v>24250</v>
      </c>
      <c r="D314" s="12">
        <v>23800</v>
      </c>
      <c r="E314" s="12">
        <v>23850</v>
      </c>
      <c r="F314" s="14">
        <v>1185500</v>
      </c>
      <c r="G314" s="12">
        <v>22903.43</v>
      </c>
      <c r="I314" s="11"/>
    </row>
    <row r="315" spans="1:9" x14ac:dyDescent="0.2">
      <c r="A315" s="15">
        <v>40287</v>
      </c>
      <c r="B315" s="12">
        <v>23500</v>
      </c>
      <c r="C315" s="12">
        <v>23550</v>
      </c>
      <c r="D315" s="12">
        <v>23200</v>
      </c>
      <c r="E315" s="12">
        <v>23200</v>
      </c>
      <c r="F315" s="14">
        <v>1352000</v>
      </c>
      <c r="G315" s="12">
        <v>22279.23</v>
      </c>
      <c r="I315" s="11"/>
    </row>
    <row r="316" spans="1:9" x14ac:dyDescent="0.2">
      <c r="A316" s="15">
        <v>40288</v>
      </c>
      <c r="B316" s="12">
        <v>23300</v>
      </c>
      <c r="C316" s="12">
        <v>23600</v>
      </c>
      <c r="D316" s="12">
        <v>23300</v>
      </c>
      <c r="E316" s="12">
        <v>23500</v>
      </c>
      <c r="F316" s="14">
        <v>1636000</v>
      </c>
      <c r="G316" s="12">
        <v>22567.32</v>
      </c>
      <c r="I316" s="11"/>
    </row>
    <row r="317" spans="1:9" x14ac:dyDescent="0.2">
      <c r="A317" s="15">
        <v>40289</v>
      </c>
      <c r="B317" s="12">
        <v>23600</v>
      </c>
      <c r="C317" s="12">
        <v>23850</v>
      </c>
      <c r="D317" s="12">
        <v>23500</v>
      </c>
      <c r="E317" s="12">
        <v>23500</v>
      </c>
      <c r="F317" s="14">
        <v>1247500</v>
      </c>
      <c r="G317" s="12">
        <v>22567.32</v>
      </c>
      <c r="I317" s="11"/>
    </row>
    <row r="318" spans="1:9" x14ac:dyDescent="0.2">
      <c r="A318" s="15">
        <v>40290</v>
      </c>
      <c r="B318" s="12">
        <v>23450</v>
      </c>
      <c r="C318" s="12">
        <v>24100</v>
      </c>
      <c r="D318" s="12">
        <v>23400</v>
      </c>
      <c r="E318" s="12">
        <v>23950</v>
      </c>
      <c r="F318" s="14">
        <v>706000</v>
      </c>
      <c r="G318" s="12">
        <v>22999.46</v>
      </c>
      <c r="I318" s="11"/>
    </row>
    <row r="319" spans="1:9" x14ac:dyDescent="0.2">
      <c r="A319" s="15">
        <v>40291</v>
      </c>
      <c r="B319" s="12">
        <v>23750</v>
      </c>
      <c r="C319" s="12">
        <v>23850</v>
      </c>
      <c r="D319" s="12">
        <v>23600</v>
      </c>
      <c r="E319" s="12">
        <v>23650</v>
      </c>
      <c r="F319" s="14">
        <v>610500</v>
      </c>
      <c r="G319" s="12">
        <v>22711.37</v>
      </c>
      <c r="I319" s="11"/>
    </row>
    <row r="320" spans="1:9" x14ac:dyDescent="0.2">
      <c r="A320" s="15">
        <v>40294</v>
      </c>
      <c r="B320" s="12">
        <v>23750</v>
      </c>
      <c r="C320" s="12">
        <v>24000</v>
      </c>
      <c r="D320" s="12">
        <v>23700</v>
      </c>
      <c r="E320" s="12">
        <v>23800</v>
      </c>
      <c r="F320" s="14">
        <v>563000</v>
      </c>
      <c r="G320" s="12">
        <v>22855.42</v>
      </c>
      <c r="I320" s="11"/>
    </row>
    <row r="321" spans="1:9" x14ac:dyDescent="0.2">
      <c r="A321" s="15">
        <v>40295</v>
      </c>
      <c r="B321" s="12">
        <v>23800</v>
      </c>
      <c r="C321" s="12">
        <v>23800</v>
      </c>
      <c r="D321" s="12">
        <v>23250</v>
      </c>
      <c r="E321" s="12">
        <v>23250</v>
      </c>
      <c r="F321" s="14">
        <v>1486000</v>
      </c>
      <c r="G321" s="12">
        <v>22327.25</v>
      </c>
      <c r="I321" s="11"/>
    </row>
    <row r="322" spans="1:9" x14ac:dyDescent="0.2">
      <c r="A322" s="15">
        <v>40296</v>
      </c>
      <c r="B322" s="12">
        <v>23100</v>
      </c>
      <c r="C322" s="12">
        <v>23100</v>
      </c>
      <c r="D322" s="12">
        <v>22600</v>
      </c>
      <c r="E322" s="12">
        <v>22650</v>
      </c>
      <c r="F322" s="14">
        <v>6341000</v>
      </c>
      <c r="G322" s="12">
        <v>21751.06</v>
      </c>
      <c r="I322" s="11"/>
    </row>
    <row r="323" spans="1:9" x14ac:dyDescent="0.2">
      <c r="A323" s="15">
        <v>40297</v>
      </c>
      <c r="B323" s="12">
        <v>22750</v>
      </c>
      <c r="C323" s="12">
        <v>22900</v>
      </c>
      <c r="D323" s="12">
        <v>22050</v>
      </c>
      <c r="E323" s="12">
        <v>22200</v>
      </c>
      <c r="F323" s="14">
        <v>3057500</v>
      </c>
      <c r="G323" s="12">
        <v>21318.92</v>
      </c>
      <c r="I323" s="11"/>
    </row>
    <row r="324" spans="1:9" x14ac:dyDescent="0.2">
      <c r="A324" s="15">
        <v>40298</v>
      </c>
      <c r="B324" s="12">
        <v>22400</v>
      </c>
      <c r="C324" s="12">
        <v>22500</v>
      </c>
      <c r="D324" s="12">
        <v>22150</v>
      </c>
      <c r="E324" s="12">
        <v>22200</v>
      </c>
      <c r="F324" s="14">
        <v>2476000</v>
      </c>
      <c r="G324" s="12">
        <v>21318.92</v>
      </c>
      <c r="I324" s="11"/>
    </row>
    <row r="325" spans="1:9" x14ac:dyDescent="0.2">
      <c r="A325" s="15">
        <v>40301</v>
      </c>
      <c r="B325" s="12">
        <v>22450</v>
      </c>
      <c r="C325" s="12">
        <v>22500</v>
      </c>
      <c r="D325" s="12">
        <v>21600</v>
      </c>
      <c r="E325" s="12">
        <v>21800</v>
      </c>
      <c r="F325" s="14">
        <v>1971000</v>
      </c>
      <c r="G325" s="12">
        <v>20934.79</v>
      </c>
      <c r="I325" s="11"/>
    </row>
    <row r="326" spans="1:9" x14ac:dyDescent="0.2">
      <c r="A326" s="15">
        <v>40302</v>
      </c>
      <c r="B326" s="12">
        <v>22000</v>
      </c>
      <c r="C326" s="12">
        <v>22000</v>
      </c>
      <c r="D326" s="12">
        <v>21600</v>
      </c>
      <c r="E326" s="12">
        <v>21650</v>
      </c>
      <c r="F326" s="14">
        <v>1727500</v>
      </c>
      <c r="G326" s="12">
        <v>20790.75</v>
      </c>
      <c r="I326" s="11"/>
    </row>
    <row r="327" spans="1:9" x14ac:dyDescent="0.2">
      <c r="A327" s="15">
        <v>40303</v>
      </c>
      <c r="B327" s="12">
        <v>21400</v>
      </c>
      <c r="C327" s="12">
        <v>21600</v>
      </c>
      <c r="D327" s="12">
        <v>20650</v>
      </c>
      <c r="E327" s="12">
        <v>20700</v>
      </c>
      <c r="F327" s="14">
        <v>2229000</v>
      </c>
      <c r="G327" s="12">
        <v>19878.45</v>
      </c>
      <c r="I327" s="11"/>
    </row>
    <row r="328" spans="1:9" x14ac:dyDescent="0.2">
      <c r="A328" s="15">
        <v>40304</v>
      </c>
      <c r="B328" s="12">
        <v>20600</v>
      </c>
      <c r="C328" s="12">
        <v>20950</v>
      </c>
      <c r="D328" s="12">
        <v>19800</v>
      </c>
      <c r="E328" s="12">
        <v>20950</v>
      </c>
      <c r="F328" s="14">
        <v>2054500</v>
      </c>
      <c r="G328" s="12">
        <v>20118.53</v>
      </c>
      <c r="I328" s="11"/>
    </row>
    <row r="329" spans="1:9" x14ac:dyDescent="0.2">
      <c r="A329" s="15">
        <v>40305</v>
      </c>
      <c r="B329" s="12">
        <v>20000</v>
      </c>
      <c r="C329" s="12">
        <v>20500</v>
      </c>
      <c r="D329" s="12">
        <v>19700</v>
      </c>
      <c r="E329" s="12">
        <v>20200</v>
      </c>
      <c r="F329" s="14">
        <v>1681500</v>
      </c>
      <c r="G329" s="12">
        <v>19398.3</v>
      </c>
      <c r="I329" s="11"/>
    </row>
    <row r="330" spans="1:9" x14ac:dyDescent="0.2">
      <c r="A330" s="15">
        <v>40308</v>
      </c>
      <c r="B330" s="12">
        <v>20500</v>
      </c>
      <c r="C330" s="12">
        <v>21100</v>
      </c>
      <c r="D330" s="12">
        <v>20500</v>
      </c>
      <c r="E330" s="12">
        <v>20800</v>
      </c>
      <c r="F330" s="14">
        <v>1465500</v>
      </c>
      <c r="G330" s="12">
        <v>19974.48</v>
      </c>
      <c r="I330" s="11"/>
    </row>
    <row r="331" spans="1:9" x14ac:dyDescent="0.2">
      <c r="A331" s="15">
        <v>40309</v>
      </c>
      <c r="B331" s="12">
        <v>21000</v>
      </c>
      <c r="C331" s="12">
        <v>21800</v>
      </c>
      <c r="D331" s="12">
        <v>20900</v>
      </c>
      <c r="E331" s="12">
        <v>21400</v>
      </c>
      <c r="F331" s="14">
        <v>2557000</v>
      </c>
      <c r="G331" s="12">
        <v>20550.669999999998</v>
      </c>
      <c r="I331" s="11"/>
    </row>
    <row r="332" spans="1:9" x14ac:dyDescent="0.2">
      <c r="A332" s="15">
        <v>40310</v>
      </c>
      <c r="B332" s="12">
        <v>21450</v>
      </c>
      <c r="C332" s="12">
        <v>21700</v>
      </c>
      <c r="D332" s="12">
        <v>21250</v>
      </c>
      <c r="E332" s="12">
        <v>21700</v>
      </c>
      <c r="F332" s="14">
        <v>398500</v>
      </c>
      <c r="G332" s="12">
        <v>20838.759999999998</v>
      </c>
      <c r="I332" s="11"/>
    </row>
    <row r="333" spans="1:9" x14ac:dyDescent="0.2">
      <c r="A333" s="15">
        <v>40312</v>
      </c>
      <c r="B333" s="12">
        <v>21450</v>
      </c>
      <c r="C333" s="12">
        <v>21500</v>
      </c>
      <c r="D333" s="12">
        <v>21050</v>
      </c>
      <c r="E333" s="12">
        <v>21100</v>
      </c>
      <c r="F333" s="14">
        <v>552000</v>
      </c>
      <c r="G333" s="12">
        <v>20262.580000000002</v>
      </c>
      <c r="I333" s="11"/>
    </row>
    <row r="334" spans="1:9" x14ac:dyDescent="0.2">
      <c r="A334" s="15">
        <v>40315</v>
      </c>
      <c r="B334" s="12">
        <v>20900</v>
      </c>
      <c r="C334" s="12">
        <v>20900</v>
      </c>
      <c r="D334" s="12">
        <v>20050</v>
      </c>
      <c r="E334" s="12">
        <v>20150</v>
      </c>
      <c r="F334" s="14">
        <v>1423500</v>
      </c>
      <c r="G334" s="12">
        <v>19350.28</v>
      </c>
      <c r="I334" s="11"/>
    </row>
    <row r="335" spans="1:9" x14ac:dyDescent="0.2">
      <c r="A335" s="15">
        <v>40316</v>
      </c>
      <c r="B335" s="12">
        <v>20450</v>
      </c>
      <c r="C335" s="12">
        <v>20450</v>
      </c>
      <c r="D335" s="12">
        <v>20100</v>
      </c>
      <c r="E335" s="12">
        <v>20300</v>
      </c>
      <c r="F335" s="14">
        <v>761500</v>
      </c>
      <c r="G335" s="12">
        <v>19494.330000000002</v>
      </c>
      <c r="I335" s="11"/>
    </row>
    <row r="336" spans="1:9" x14ac:dyDescent="0.2">
      <c r="A336" s="15">
        <v>40317</v>
      </c>
      <c r="B336" s="12">
        <v>20050</v>
      </c>
      <c r="C336" s="12">
        <v>20200</v>
      </c>
      <c r="D336" s="12">
        <v>19700</v>
      </c>
      <c r="E336" s="12">
        <v>19700</v>
      </c>
      <c r="F336" s="14">
        <v>1453500</v>
      </c>
      <c r="G336" s="12">
        <v>18918.14</v>
      </c>
      <c r="I336" s="11"/>
    </row>
    <row r="337" spans="1:9" x14ac:dyDescent="0.2">
      <c r="A337" s="15">
        <v>40318</v>
      </c>
      <c r="B337" s="12">
        <v>19700</v>
      </c>
      <c r="C337" s="12">
        <v>19900</v>
      </c>
      <c r="D337" s="12">
        <v>18700</v>
      </c>
      <c r="E337" s="12">
        <v>18900</v>
      </c>
      <c r="F337" s="14">
        <v>2211500</v>
      </c>
      <c r="G337" s="12">
        <v>18149.89</v>
      </c>
      <c r="I337" s="11"/>
    </row>
    <row r="338" spans="1:9" x14ac:dyDescent="0.2">
      <c r="A338" s="15">
        <v>40319</v>
      </c>
      <c r="B338" s="12">
        <v>18100</v>
      </c>
      <c r="C338" s="12">
        <v>18650</v>
      </c>
      <c r="D338" s="12">
        <v>17400</v>
      </c>
      <c r="E338" s="12">
        <v>18250</v>
      </c>
      <c r="F338" s="14">
        <v>3061000</v>
      </c>
      <c r="G338" s="12">
        <v>17525.689999999999</v>
      </c>
      <c r="I338" s="11"/>
    </row>
    <row r="339" spans="1:9" x14ac:dyDescent="0.2">
      <c r="A339" s="15">
        <v>40322</v>
      </c>
      <c r="B339" s="12">
        <v>18500</v>
      </c>
      <c r="C339" s="12">
        <v>18800</v>
      </c>
      <c r="D339" s="12">
        <v>18200</v>
      </c>
      <c r="E339" s="12">
        <v>18300</v>
      </c>
      <c r="F339" s="14">
        <v>1203500</v>
      </c>
      <c r="G339" s="12">
        <v>17573.7</v>
      </c>
      <c r="I339" s="11"/>
    </row>
    <row r="340" spans="1:9" x14ac:dyDescent="0.2">
      <c r="A340" s="15">
        <v>40323</v>
      </c>
      <c r="B340" s="12">
        <v>18000</v>
      </c>
      <c r="C340" s="12">
        <v>18000</v>
      </c>
      <c r="D340" s="12">
        <v>17050</v>
      </c>
      <c r="E340" s="12">
        <v>17100</v>
      </c>
      <c r="F340" s="14">
        <v>1675000</v>
      </c>
      <c r="G340" s="12">
        <v>16421.330000000002</v>
      </c>
      <c r="I340" s="11"/>
    </row>
    <row r="341" spans="1:9" x14ac:dyDescent="0.2">
      <c r="A341" s="15">
        <v>40324</v>
      </c>
      <c r="B341" s="12">
        <v>17500</v>
      </c>
      <c r="C341" s="12">
        <v>19150</v>
      </c>
      <c r="D341" s="12">
        <v>17500</v>
      </c>
      <c r="E341" s="12">
        <v>19150</v>
      </c>
      <c r="F341" s="14">
        <v>2089000</v>
      </c>
      <c r="G341" s="12">
        <v>18389.97</v>
      </c>
      <c r="I341" s="11"/>
    </row>
    <row r="342" spans="1:9" x14ac:dyDescent="0.2">
      <c r="A342" s="15">
        <v>40325</v>
      </c>
      <c r="B342" s="12">
        <v>18900</v>
      </c>
      <c r="C342" s="12">
        <v>19600</v>
      </c>
      <c r="D342" s="12">
        <v>17650</v>
      </c>
      <c r="E342" s="12">
        <v>19200</v>
      </c>
      <c r="F342" s="14">
        <v>2122000</v>
      </c>
      <c r="G342" s="12">
        <v>18437.98</v>
      </c>
      <c r="I342" s="11"/>
    </row>
    <row r="343" spans="1:9" x14ac:dyDescent="0.2">
      <c r="A343" s="15">
        <v>40329</v>
      </c>
      <c r="B343" s="12">
        <v>19400</v>
      </c>
      <c r="C343" s="12">
        <v>20000</v>
      </c>
      <c r="D343" s="12">
        <v>19400</v>
      </c>
      <c r="E343" s="12">
        <v>19850</v>
      </c>
      <c r="F343" s="14">
        <v>1155000</v>
      </c>
      <c r="G343" s="12">
        <v>19062.189999999999</v>
      </c>
      <c r="I343" s="11"/>
    </row>
    <row r="344" spans="1:9" x14ac:dyDescent="0.2">
      <c r="A344" s="15">
        <v>40330</v>
      </c>
      <c r="B344" s="12">
        <v>19700</v>
      </c>
      <c r="C344" s="12">
        <v>19900</v>
      </c>
      <c r="D344" s="12">
        <v>19000</v>
      </c>
      <c r="E344" s="12">
        <v>19000</v>
      </c>
      <c r="F344" s="14">
        <v>1390500</v>
      </c>
      <c r="G344" s="12">
        <v>18245.919999999998</v>
      </c>
      <c r="I344" s="11"/>
    </row>
    <row r="345" spans="1:9" x14ac:dyDescent="0.2">
      <c r="A345" s="15">
        <v>40331</v>
      </c>
      <c r="B345" s="12">
        <v>19200</v>
      </c>
      <c r="C345" s="12">
        <v>19400</v>
      </c>
      <c r="D345" s="12">
        <v>18800</v>
      </c>
      <c r="E345" s="12">
        <v>19000</v>
      </c>
      <c r="F345" s="14">
        <v>875500</v>
      </c>
      <c r="G345" s="12">
        <v>18245.919999999998</v>
      </c>
      <c r="I345" s="11"/>
    </row>
    <row r="346" spans="1:9" x14ac:dyDescent="0.2">
      <c r="A346" s="15">
        <v>40332</v>
      </c>
      <c r="B346" s="12">
        <v>19250</v>
      </c>
      <c r="C346" s="12">
        <v>19750</v>
      </c>
      <c r="D346" s="12">
        <v>19250</v>
      </c>
      <c r="E346" s="12">
        <v>19700</v>
      </c>
      <c r="F346" s="14">
        <v>1376000</v>
      </c>
      <c r="G346" s="12">
        <v>18918.14</v>
      </c>
      <c r="I346" s="11"/>
    </row>
    <row r="347" spans="1:9" x14ac:dyDescent="0.2">
      <c r="A347" s="15">
        <v>40333</v>
      </c>
      <c r="B347" s="12">
        <v>19650</v>
      </c>
      <c r="C347" s="12">
        <v>21550</v>
      </c>
      <c r="D347" s="12">
        <v>19500</v>
      </c>
      <c r="E347" s="12">
        <v>21500</v>
      </c>
      <c r="F347" s="14">
        <v>3518500</v>
      </c>
      <c r="G347" s="12">
        <v>20646.7</v>
      </c>
      <c r="I347" s="11"/>
    </row>
    <row r="348" spans="1:9" x14ac:dyDescent="0.2">
      <c r="A348" s="15">
        <v>40336</v>
      </c>
      <c r="B348" s="12">
        <v>20300</v>
      </c>
      <c r="C348" s="12">
        <v>20850</v>
      </c>
      <c r="D348" s="12">
        <v>20100</v>
      </c>
      <c r="E348" s="12">
        <v>20800</v>
      </c>
      <c r="F348" s="14">
        <v>2046000</v>
      </c>
      <c r="G348" s="12">
        <v>19974.48</v>
      </c>
      <c r="I348" s="11"/>
    </row>
    <row r="349" spans="1:9" x14ac:dyDescent="0.2">
      <c r="A349" s="15">
        <v>40337</v>
      </c>
      <c r="B349" s="12">
        <v>20800</v>
      </c>
      <c r="C349" s="12">
        <v>21300</v>
      </c>
      <c r="D349" s="12">
        <v>20800</v>
      </c>
      <c r="E349" s="12">
        <v>21000</v>
      </c>
      <c r="F349" s="14">
        <v>1274000</v>
      </c>
      <c r="G349" s="12">
        <v>20166.54</v>
      </c>
      <c r="I349" s="11"/>
    </row>
    <row r="350" spans="1:9" x14ac:dyDescent="0.2">
      <c r="A350" s="15">
        <v>40338</v>
      </c>
      <c r="B350" s="12">
        <v>20900</v>
      </c>
      <c r="C350" s="12">
        <v>20900</v>
      </c>
      <c r="D350" s="12">
        <v>20100</v>
      </c>
      <c r="E350" s="12">
        <v>20300</v>
      </c>
      <c r="F350" s="14">
        <v>871000</v>
      </c>
      <c r="G350" s="12">
        <v>20151.650000000001</v>
      </c>
      <c r="I350" s="11"/>
    </row>
    <row r="351" spans="1:9" x14ac:dyDescent="0.2">
      <c r="A351" s="15">
        <v>40339</v>
      </c>
      <c r="B351" s="12">
        <v>20500</v>
      </c>
      <c r="C351" s="12">
        <v>20500</v>
      </c>
      <c r="D351" s="12">
        <v>19850</v>
      </c>
      <c r="E351" s="12">
        <v>19950</v>
      </c>
      <c r="F351" s="14">
        <v>853000</v>
      </c>
      <c r="G351" s="12">
        <v>19804.21</v>
      </c>
      <c r="I351" s="11"/>
    </row>
    <row r="352" spans="1:9" x14ac:dyDescent="0.2">
      <c r="A352" s="15">
        <v>40340</v>
      </c>
      <c r="B352" s="12">
        <v>20300</v>
      </c>
      <c r="C352" s="12">
        <v>20450</v>
      </c>
      <c r="D352" s="12">
        <v>20000</v>
      </c>
      <c r="E352" s="12">
        <v>20000</v>
      </c>
      <c r="F352" s="14">
        <v>590500</v>
      </c>
      <c r="G352" s="12">
        <v>19853.849999999999</v>
      </c>
      <c r="I352" s="11"/>
    </row>
    <row r="353" spans="1:9" x14ac:dyDescent="0.2">
      <c r="A353" s="15">
        <v>40343</v>
      </c>
      <c r="B353" s="12">
        <v>20100</v>
      </c>
      <c r="C353" s="12">
        <v>20550</v>
      </c>
      <c r="D353" s="12">
        <v>20100</v>
      </c>
      <c r="E353" s="12">
        <v>20500</v>
      </c>
      <c r="F353" s="14">
        <v>600500</v>
      </c>
      <c r="G353" s="12">
        <v>20350.189999999999</v>
      </c>
      <c r="I353" s="11"/>
    </row>
    <row r="354" spans="1:9" x14ac:dyDescent="0.2">
      <c r="A354" s="15">
        <v>40344</v>
      </c>
      <c r="B354" s="12">
        <v>20600</v>
      </c>
      <c r="C354" s="12">
        <v>20800</v>
      </c>
      <c r="D354" s="12">
        <v>20500</v>
      </c>
      <c r="E354" s="12">
        <v>20550</v>
      </c>
      <c r="F354" s="14">
        <v>1484000</v>
      </c>
      <c r="G354" s="12">
        <v>20399.830000000002</v>
      </c>
      <c r="I354" s="11"/>
    </row>
    <row r="355" spans="1:9" x14ac:dyDescent="0.2">
      <c r="A355" s="15">
        <v>40345</v>
      </c>
      <c r="B355" s="12">
        <v>20800</v>
      </c>
      <c r="C355" s="12">
        <v>20850</v>
      </c>
      <c r="D355" s="12">
        <v>20550</v>
      </c>
      <c r="E355" s="12">
        <v>20650</v>
      </c>
      <c r="F355" s="14">
        <v>1035000</v>
      </c>
      <c r="G355" s="12">
        <v>20499.099999999999</v>
      </c>
      <c r="I355" s="11"/>
    </row>
    <row r="356" spans="1:9" x14ac:dyDescent="0.2">
      <c r="A356" s="15">
        <v>40346</v>
      </c>
      <c r="B356" s="12">
        <v>20650</v>
      </c>
      <c r="C356" s="12">
        <v>20850</v>
      </c>
      <c r="D356" s="12">
        <v>20550</v>
      </c>
      <c r="E356" s="12">
        <v>20800</v>
      </c>
      <c r="F356" s="14">
        <v>589500</v>
      </c>
      <c r="G356" s="12">
        <v>20648</v>
      </c>
      <c r="I356" s="11"/>
    </row>
    <row r="357" spans="1:9" x14ac:dyDescent="0.2">
      <c r="A357" s="15">
        <v>40347</v>
      </c>
      <c r="B357" s="12">
        <v>20900</v>
      </c>
      <c r="C357" s="12">
        <v>20950</v>
      </c>
      <c r="D357" s="12">
        <v>20100</v>
      </c>
      <c r="E357" s="12">
        <v>20200</v>
      </c>
      <c r="F357" s="14">
        <v>1395500</v>
      </c>
      <c r="G357" s="12">
        <v>20052.38</v>
      </c>
      <c r="I357" s="11"/>
    </row>
    <row r="358" spans="1:9" x14ac:dyDescent="0.2">
      <c r="A358" s="15">
        <v>40350</v>
      </c>
      <c r="B358" s="12">
        <v>20400</v>
      </c>
      <c r="C358" s="12">
        <v>20650</v>
      </c>
      <c r="D358" s="12">
        <v>20200</v>
      </c>
      <c r="E358" s="12">
        <v>20300</v>
      </c>
      <c r="F358" s="14">
        <v>1098000</v>
      </c>
      <c r="G358" s="12">
        <v>20151.650000000001</v>
      </c>
      <c r="I358" s="11"/>
    </row>
    <row r="359" spans="1:9" x14ac:dyDescent="0.2">
      <c r="A359" s="15">
        <v>40351</v>
      </c>
      <c r="B359" s="12">
        <v>20300</v>
      </c>
      <c r="C359" s="12">
        <v>20550</v>
      </c>
      <c r="D359" s="12">
        <v>20300</v>
      </c>
      <c r="E359" s="12">
        <v>20350</v>
      </c>
      <c r="F359" s="14">
        <v>690000</v>
      </c>
      <c r="G359" s="12">
        <v>20201.29</v>
      </c>
      <c r="I359" s="11"/>
    </row>
    <row r="360" spans="1:9" x14ac:dyDescent="0.2">
      <c r="A360" s="15">
        <v>40352</v>
      </c>
      <c r="B360" s="12">
        <v>20000</v>
      </c>
      <c r="C360" s="12">
        <v>20650</v>
      </c>
      <c r="D360" s="12">
        <v>20000</v>
      </c>
      <c r="E360" s="12">
        <v>20450</v>
      </c>
      <c r="F360" s="14">
        <v>1246000</v>
      </c>
      <c r="G360" s="12">
        <v>20300.560000000001</v>
      </c>
      <c r="I360" s="11"/>
    </row>
    <row r="361" spans="1:9" x14ac:dyDescent="0.2">
      <c r="A361" s="15">
        <v>40353</v>
      </c>
      <c r="B361" s="12">
        <v>20500</v>
      </c>
      <c r="C361" s="12">
        <v>20600</v>
      </c>
      <c r="D361" s="12">
        <v>20350</v>
      </c>
      <c r="E361" s="12">
        <v>20350</v>
      </c>
      <c r="F361" s="14">
        <v>406500</v>
      </c>
      <c r="G361" s="12">
        <v>20201.29</v>
      </c>
      <c r="I361" s="11"/>
    </row>
    <row r="362" spans="1:9" x14ac:dyDescent="0.2">
      <c r="A362" s="15">
        <v>40354</v>
      </c>
      <c r="B362" s="12">
        <v>20200</v>
      </c>
      <c r="C362" s="12">
        <v>20550</v>
      </c>
      <c r="D362" s="12">
        <v>20200</v>
      </c>
      <c r="E362" s="12">
        <v>20550</v>
      </c>
      <c r="F362" s="14">
        <v>387000</v>
      </c>
      <c r="G362" s="12">
        <v>20399.830000000002</v>
      </c>
      <c r="I362" s="11"/>
    </row>
    <row r="363" spans="1:9" x14ac:dyDescent="0.2">
      <c r="A363" s="15">
        <v>40357</v>
      </c>
      <c r="B363" s="12">
        <v>20650</v>
      </c>
      <c r="C363" s="12">
        <v>20700</v>
      </c>
      <c r="D363" s="12">
        <v>20400</v>
      </c>
      <c r="E363" s="12">
        <v>20500</v>
      </c>
      <c r="F363" s="14">
        <v>358500</v>
      </c>
      <c r="G363" s="12">
        <v>20350.189999999999</v>
      </c>
      <c r="I363" s="11"/>
    </row>
    <row r="364" spans="1:9" x14ac:dyDescent="0.2">
      <c r="A364" s="15">
        <v>40358</v>
      </c>
      <c r="B364" s="12">
        <v>20550</v>
      </c>
      <c r="C364" s="12">
        <v>20550</v>
      </c>
      <c r="D364" s="12">
        <v>19650</v>
      </c>
      <c r="E364" s="12">
        <v>20000</v>
      </c>
      <c r="F364" s="14">
        <v>995500</v>
      </c>
      <c r="G364" s="12">
        <v>19853.849999999999</v>
      </c>
      <c r="I364" s="11"/>
    </row>
    <row r="365" spans="1:9" x14ac:dyDescent="0.2">
      <c r="A365" s="15">
        <v>40359</v>
      </c>
      <c r="B365" s="12">
        <v>19600</v>
      </c>
      <c r="C365" s="12">
        <v>19700</v>
      </c>
      <c r="D365" s="12">
        <v>19200</v>
      </c>
      <c r="E365" s="12">
        <v>19350</v>
      </c>
      <c r="F365" s="14">
        <v>2567500</v>
      </c>
      <c r="G365" s="12">
        <v>19208.599999999999</v>
      </c>
      <c r="I365" s="11"/>
    </row>
    <row r="366" spans="1:9" x14ac:dyDescent="0.2">
      <c r="A366" s="15">
        <v>40360</v>
      </c>
      <c r="B366" s="12">
        <v>19350</v>
      </c>
      <c r="C366" s="12">
        <v>19350</v>
      </c>
      <c r="D366" s="12">
        <v>18500</v>
      </c>
      <c r="E366" s="12">
        <v>18500</v>
      </c>
      <c r="F366" s="14">
        <v>2248500</v>
      </c>
      <c r="G366" s="12">
        <v>18364.810000000001</v>
      </c>
      <c r="I366" s="11"/>
    </row>
    <row r="367" spans="1:9" x14ac:dyDescent="0.2">
      <c r="A367" s="15">
        <v>40361</v>
      </c>
      <c r="B367" s="12">
        <v>18800</v>
      </c>
      <c r="C367" s="12">
        <v>19050</v>
      </c>
      <c r="D367" s="12">
        <v>18000</v>
      </c>
      <c r="E367" s="12">
        <v>18200</v>
      </c>
      <c r="F367" s="14">
        <v>3208500</v>
      </c>
      <c r="G367" s="12">
        <v>18067</v>
      </c>
      <c r="I367" s="11"/>
    </row>
    <row r="368" spans="1:9" x14ac:dyDescent="0.2">
      <c r="A368" s="15">
        <v>40364</v>
      </c>
      <c r="B368" s="12">
        <v>18400</v>
      </c>
      <c r="C368" s="12">
        <v>18400</v>
      </c>
      <c r="D368" s="12">
        <v>18100</v>
      </c>
      <c r="E368" s="12">
        <v>18200</v>
      </c>
      <c r="F368" s="14">
        <v>2423500</v>
      </c>
      <c r="G368" s="12">
        <v>18067</v>
      </c>
      <c r="I368" s="11"/>
    </row>
    <row r="369" spans="1:9" x14ac:dyDescent="0.2">
      <c r="A369" s="15">
        <v>40365</v>
      </c>
      <c r="B369" s="12">
        <v>18250</v>
      </c>
      <c r="C369" s="12">
        <v>19050</v>
      </c>
      <c r="D369" s="12">
        <v>18200</v>
      </c>
      <c r="E369" s="12">
        <v>19050</v>
      </c>
      <c r="F369" s="14">
        <v>2212500</v>
      </c>
      <c r="G369" s="12">
        <v>18910.79</v>
      </c>
      <c r="I369" s="11"/>
    </row>
    <row r="370" spans="1:9" x14ac:dyDescent="0.2">
      <c r="A370" s="15">
        <v>40366</v>
      </c>
      <c r="B370" s="12">
        <v>19050</v>
      </c>
      <c r="C370" s="12">
        <v>19150</v>
      </c>
      <c r="D370" s="12">
        <v>18900</v>
      </c>
      <c r="E370" s="12">
        <v>19050</v>
      </c>
      <c r="F370" s="14">
        <v>1766500</v>
      </c>
      <c r="G370" s="12">
        <v>18910.79</v>
      </c>
      <c r="I370" s="11"/>
    </row>
    <row r="371" spans="1:9" x14ac:dyDescent="0.2">
      <c r="A371" s="15">
        <v>40367</v>
      </c>
      <c r="B371" s="12">
        <v>19350</v>
      </c>
      <c r="C371" s="12">
        <v>19450</v>
      </c>
      <c r="D371" s="12">
        <v>18600</v>
      </c>
      <c r="E371" s="12">
        <v>18650</v>
      </c>
      <c r="F371" s="14">
        <v>1696000</v>
      </c>
      <c r="G371" s="12">
        <v>18513.71</v>
      </c>
      <c r="I371" s="11"/>
    </row>
    <row r="372" spans="1:9" x14ac:dyDescent="0.2">
      <c r="A372" s="15">
        <v>40368</v>
      </c>
      <c r="B372" s="12">
        <v>18800</v>
      </c>
      <c r="C372" s="12">
        <v>18850</v>
      </c>
      <c r="D372" s="12">
        <v>18500</v>
      </c>
      <c r="E372" s="12">
        <v>18600</v>
      </c>
      <c r="F372" s="14">
        <v>1557000</v>
      </c>
      <c r="G372" s="12">
        <v>18464.080000000002</v>
      </c>
      <c r="I372" s="11"/>
    </row>
    <row r="373" spans="1:9" x14ac:dyDescent="0.2">
      <c r="A373" s="15">
        <v>40371</v>
      </c>
      <c r="B373" s="12">
        <v>18600</v>
      </c>
      <c r="C373" s="12">
        <v>18850</v>
      </c>
      <c r="D373" s="12">
        <v>18600</v>
      </c>
      <c r="E373" s="12">
        <v>18700</v>
      </c>
      <c r="F373" s="14">
        <v>716000</v>
      </c>
      <c r="G373" s="12">
        <v>18563.349999999999</v>
      </c>
      <c r="I373" s="11"/>
    </row>
    <row r="374" spans="1:9" x14ac:dyDescent="0.2">
      <c r="A374" s="15">
        <v>40372</v>
      </c>
      <c r="B374" s="12">
        <v>18700</v>
      </c>
      <c r="C374" s="12">
        <v>18950</v>
      </c>
      <c r="D374" s="12">
        <v>18700</v>
      </c>
      <c r="E374" s="12">
        <v>18800</v>
      </c>
      <c r="F374" s="14">
        <v>1224000</v>
      </c>
      <c r="G374" s="12">
        <v>18662.62</v>
      </c>
      <c r="I374" s="11"/>
    </row>
    <row r="375" spans="1:9" x14ac:dyDescent="0.2">
      <c r="A375" s="15">
        <v>40373</v>
      </c>
      <c r="B375" s="12">
        <v>18900</v>
      </c>
      <c r="C375" s="12">
        <v>19050</v>
      </c>
      <c r="D375" s="12">
        <v>18550</v>
      </c>
      <c r="E375" s="12">
        <v>18600</v>
      </c>
      <c r="F375" s="14">
        <v>2228000</v>
      </c>
      <c r="G375" s="12">
        <v>18464.080000000002</v>
      </c>
      <c r="I375" s="11"/>
    </row>
    <row r="376" spans="1:9" x14ac:dyDescent="0.2">
      <c r="A376" s="15">
        <v>40374</v>
      </c>
      <c r="B376" s="12">
        <v>18600</v>
      </c>
      <c r="C376" s="12">
        <v>18750</v>
      </c>
      <c r="D376" s="12">
        <v>18500</v>
      </c>
      <c r="E376" s="12">
        <v>18550</v>
      </c>
      <c r="F376" s="14">
        <v>932500</v>
      </c>
      <c r="G376" s="12">
        <v>18414.439999999999</v>
      </c>
      <c r="I376" s="11"/>
    </row>
    <row r="377" spans="1:9" x14ac:dyDescent="0.2">
      <c r="A377" s="15">
        <v>40375</v>
      </c>
      <c r="B377" s="12">
        <v>18550</v>
      </c>
      <c r="C377" s="12">
        <v>18900</v>
      </c>
      <c r="D377" s="12">
        <v>18550</v>
      </c>
      <c r="E377" s="12">
        <v>18750</v>
      </c>
      <c r="F377" s="14">
        <v>3835000</v>
      </c>
      <c r="G377" s="12">
        <v>18612.98</v>
      </c>
      <c r="I377" s="11"/>
    </row>
    <row r="378" spans="1:9" x14ac:dyDescent="0.2">
      <c r="A378" s="15">
        <v>40378</v>
      </c>
      <c r="B378" s="12">
        <v>18600</v>
      </c>
      <c r="C378" s="12">
        <v>19050</v>
      </c>
      <c r="D378" s="12">
        <v>18550</v>
      </c>
      <c r="E378" s="12">
        <v>19000</v>
      </c>
      <c r="F378" s="14">
        <v>1466500</v>
      </c>
      <c r="G378" s="12">
        <v>18861.150000000001</v>
      </c>
      <c r="I378" s="11"/>
    </row>
    <row r="379" spans="1:9" x14ac:dyDescent="0.2">
      <c r="A379" s="15">
        <v>40379</v>
      </c>
      <c r="B379" s="12">
        <v>19150</v>
      </c>
      <c r="C379" s="12">
        <v>20250</v>
      </c>
      <c r="D379" s="12">
        <v>19100</v>
      </c>
      <c r="E379" s="12">
        <v>20250</v>
      </c>
      <c r="F379" s="14">
        <v>6448500</v>
      </c>
      <c r="G379" s="12">
        <v>20102.02</v>
      </c>
      <c r="I379" s="11"/>
    </row>
    <row r="380" spans="1:9" x14ac:dyDescent="0.2">
      <c r="A380" s="15">
        <v>40380</v>
      </c>
      <c r="B380" s="12">
        <v>20400</v>
      </c>
      <c r="C380" s="12">
        <v>20500</v>
      </c>
      <c r="D380" s="12">
        <v>20000</v>
      </c>
      <c r="E380" s="12">
        <v>20250</v>
      </c>
      <c r="F380" s="14">
        <v>2352000</v>
      </c>
      <c r="G380" s="12">
        <v>20102.02</v>
      </c>
      <c r="I380" s="11"/>
    </row>
    <row r="381" spans="1:9" x14ac:dyDescent="0.2">
      <c r="A381" s="15">
        <v>40381</v>
      </c>
      <c r="B381" s="12">
        <v>20400</v>
      </c>
      <c r="C381" s="12">
        <v>20400</v>
      </c>
      <c r="D381" s="12">
        <v>20000</v>
      </c>
      <c r="E381" s="12">
        <v>20200</v>
      </c>
      <c r="F381" s="14">
        <v>1105000</v>
      </c>
      <c r="G381" s="12">
        <v>20052.38</v>
      </c>
      <c r="I381" s="11"/>
    </row>
    <row r="382" spans="1:9" x14ac:dyDescent="0.2">
      <c r="A382" s="15">
        <v>40382</v>
      </c>
      <c r="B382" s="12">
        <v>20400</v>
      </c>
      <c r="C382" s="12">
        <v>21350</v>
      </c>
      <c r="D382" s="12">
        <v>20400</v>
      </c>
      <c r="E382" s="12">
        <v>21250</v>
      </c>
      <c r="F382" s="14">
        <v>5047500</v>
      </c>
      <c r="G382" s="12">
        <v>21094.71</v>
      </c>
      <c r="I382" s="11"/>
    </row>
    <row r="383" spans="1:9" x14ac:dyDescent="0.2">
      <c r="A383" s="15">
        <v>40385</v>
      </c>
      <c r="B383" s="12">
        <v>21300</v>
      </c>
      <c r="C383" s="12">
        <v>21400</v>
      </c>
      <c r="D383" s="12">
        <v>20600</v>
      </c>
      <c r="E383" s="12">
        <v>20650</v>
      </c>
      <c r="F383" s="14">
        <v>1474500</v>
      </c>
      <c r="G383" s="12">
        <v>20499.099999999999</v>
      </c>
      <c r="I383" s="11"/>
    </row>
    <row r="384" spans="1:9" x14ac:dyDescent="0.2">
      <c r="A384" s="15">
        <v>40386</v>
      </c>
      <c r="B384" s="12">
        <v>20800</v>
      </c>
      <c r="C384" s="12">
        <v>21300</v>
      </c>
      <c r="D384" s="12">
        <v>20450</v>
      </c>
      <c r="E384" s="12">
        <v>20500</v>
      </c>
      <c r="F384" s="14">
        <v>1721000</v>
      </c>
      <c r="G384" s="12">
        <v>20350.189999999999</v>
      </c>
      <c r="I384" s="11"/>
    </row>
    <row r="385" spans="1:9" x14ac:dyDescent="0.2">
      <c r="A385" s="15">
        <v>40387</v>
      </c>
      <c r="B385" s="12">
        <v>20450</v>
      </c>
      <c r="C385" s="12">
        <v>20550</v>
      </c>
      <c r="D385" s="12">
        <v>19700</v>
      </c>
      <c r="E385" s="12">
        <v>19750</v>
      </c>
      <c r="F385" s="14">
        <v>3690500</v>
      </c>
      <c r="G385" s="12">
        <v>19605.669999999998</v>
      </c>
      <c r="I385" s="11"/>
    </row>
    <row r="386" spans="1:9" x14ac:dyDescent="0.2">
      <c r="A386" s="15">
        <v>40388</v>
      </c>
      <c r="B386" s="12">
        <v>20000</v>
      </c>
      <c r="C386" s="12">
        <v>20000</v>
      </c>
      <c r="D386" s="12">
        <v>19250</v>
      </c>
      <c r="E386" s="12">
        <v>19450</v>
      </c>
      <c r="F386" s="14">
        <v>3211000</v>
      </c>
      <c r="G386" s="12">
        <v>19307.87</v>
      </c>
      <c r="I386" s="11"/>
    </row>
    <row r="387" spans="1:9" x14ac:dyDescent="0.2">
      <c r="A387" s="15">
        <v>40389</v>
      </c>
      <c r="B387" s="12">
        <v>19400</v>
      </c>
      <c r="C387" s="12">
        <v>19850</v>
      </c>
      <c r="D387" s="12">
        <v>19200</v>
      </c>
      <c r="E387" s="12">
        <v>19500</v>
      </c>
      <c r="F387" s="14">
        <v>1750500</v>
      </c>
      <c r="G387" s="12">
        <v>19357.5</v>
      </c>
      <c r="I387" s="11"/>
    </row>
    <row r="388" spans="1:9" x14ac:dyDescent="0.2">
      <c r="A388" s="15">
        <v>40392</v>
      </c>
      <c r="B388" s="12">
        <v>19500</v>
      </c>
      <c r="C388" s="12">
        <v>19750</v>
      </c>
      <c r="D388" s="12">
        <v>19350</v>
      </c>
      <c r="E388" s="12">
        <v>19400</v>
      </c>
      <c r="F388" s="14">
        <v>1680500</v>
      </c>
      <c r="G388" s="12">
        <v>19258.23</v>
      </c>
      <c r="I388" s="11"/>
    </row>
    <row r="389" spans="1:9" x14ac:dyDescent="0.2">
      <c r="A389" s="15">
        <v>40393</v>
      </c>
      <c r="B389" s="12">
        <v>19600</v>
      </c>
      <c r="C389" s="12">
        <v>19650</v>
      </c>
      <c r="D389" s="12">
        <v>18900</v>
      </c>
      <c r="E389" s="12">
        <v>18950</v>
      </c>
      <c r="F389" s="14">
        <v>1954500</v>
      </c>
      <c r="G389" s="12">
        <v>18811.52</v>
      </c>
      <c r="I389" s="11"/>
    </row>
    <row r="390" spans="1:9" x14ac:dyDescent="0.2">
      <c r="A390" s="15">
        <v>40394</v>
      </c>
      <c r="B390" s="12">
        <v>19050</v>
      </c>
      <c r="C390" s="12">
        <v>19400</v>
      </c>
      <c r="D390" s="12">
        <v>18900</v>
      </c>
      <c r="E390" s="12">
        <v>19200</v>
      </c>
      <c r="F390" s="14">
        <v>1422500</v>
      </c>
      <c r="G390" s="12">
        <v>19059.689999999999</v>
      </c>
      <c r="I390" s="11"/>
    </row>
    <row r="391" spans="1:9" x14ac:dyDescent="0.2">
      <c r="A391" s="15">
        <v>40395</v>
      </c>
      <c r="B391" s="12">
        <v>19500</v>
      </c>
      <c r="C391" s="12">
        <v>20900</v>
      </c>
      <c r="D391" s="12">
        <v>19400</v>
      </c>
      <c r="E391" s="12">
        <v>20850</v>
      </c>
      <c r="F391" s="14">
        <v>5497000</v>
      </c>
      <c r="G391" s="12">
        <v>20697.63</v>
      </c>
      <c r="I391" s="11"/>
    </row>
    <row r="392" spans="1:9" x14ac:dyDescent="0.2">
      <c r="A392" s="15">
        <v>40396</v>
      </c>
      <c r="B392" s="12">
        <v>21100</v>
      </c>
      <c r="C392" s="12">
        <v>21450</v>
      </c>
      <c r="D392" s="12">
        <v>20700</v>
      </c>
      <c r="E392" s="12">
        <v>21200</v>
      </c>
      <c r="F392" s="14">
        <v>5338500</v>
      </c>
      <c r="G392" s="12">
        <v>21045.08</v>
      </c>
      <c r="I392" s="11"/>
    </row>
    <row r="393" spans="1:9" x14ac:dyDescent="0.2">
      <c r="A393" s="15">
        <v>40399</v>
      </c>
      <c r="B393" s="12">
        <v>21200</v>
      </c>
      <c r="C393" s="12">
        <v>21700</v>
      </c>
      <c r="D393" s="12">
        <v>21200</v>
      </c>
      <c r="E393" s="12">
        <v>21450</v>
      </c>
      <c r="F393" s="14">
        <v>2587000</v>
      </c>
      <c r="G393" s="12">
        <v>21293.25</v>
      </c>
      <c r="I393" s="11"/>
    </row>
    <row r="394" spans="1:9" x14ac:dyDescent="0.2">
      <c r="A394" s="15">
        <v>40400</v>
      </c>
      <c r="B394" s="12">
        <v>21650</v>
      </c>
      <c r="C394" s="12">
        <v>21700</v>
      </c>
      <c r="D394" s="12">
        <v>21050</v>
      </c>
      <c r="E394" s="12">
        <v>21100</v>
      </c>
      <c r="F394" s="14">
        <v>1862000</v>
      </c>
      <c r="G394" s="12">
        <v>20945.810000000001</v>
      </c>
      <c r="I394" s="11"/>
    </row>
    <row r="395" spans="1:9" x14ac:dyDescent="0.2">
      <c r="A395" s="15">
        <v>40401</v>
      </c>
      <c r="B395" s="12">
        <v>21100</v>
      </c>
      <c r="C395" s="12">
        <v>21100</v>
      </c>
      <c r="D395" s="12">
        <v>20400</v>
      </c>
      <c r="E395" s="12">
        <v>20550</v>
      </c>
      <c r="F395" s="14">
        <v>1962000</v>
      </c>
      <c r="G395" s="12">
        <v>20399.830000000002</v>
      </c>
      <c r="I395" s="11"/>
    </row>
    <row r="396" spans="1:9" x14ac:dyDescent="0.2">
      <c r="A396" s="15">
        <v>40402</v>
      </c>
      <c r="B396" s="12">
        <v>20000</v>
      </c>
      <c r="C396" s="12">
        <v>20400</v>
      </c>
      <c r="D396" s="12">
        <v>19800</v>
      </c>
      <c r="E396" s="12">
        <v>20050</v>
      </c>
      <c r="F396" s="14">
        <v>2883500</v>
      </c>
      <c r="G396" s="12">
        <v>19903.48</v>
      </c>
      <c r="I396" s="11"/>
    </row>
    <row r="397" spans="1:9" x14ac:dyDescent="0.2">
      <c r="A397" s="15">
        <v>40403</v>
      </c>
      <c r="B397" s="12">
        <v>20100</v>
      </c>
      <c r="C397" s="12">
        <v>20450</v>
      </c>
      <c r="D397" s="12">
        <v>19900</v>
      </c>
      <c r="E397" s="12">
        <v>20450</v>
      </c>
      <c r="F397" s="14">
        <v>1620000</v>
      </c>
      <c r="G397" s="12">
        <v>20300.560000000001</v>
      </c>
      <c r="I397" s="11"/>
    </row>
    <row r="398" spans="1:9" x14ac:dyDescent="0.2">
      <c r="A398" s="15">
        <v>40406</v>
      </c>
      <c r="B398" s="12">
        <v>20400</v>
      </c>
      <c r="C398" s="12">
        <v>20400</v>
      </c>
      <c r="D398" s="12">
        <v>19900</v>
      </c>
      <c r="E398" s="12">
        <v>20100</v>
      </c>
      <c r="F398" s="14">
        <v>1281000</v>
      </c>
      <c r="G398" s="12">
        <v>19953.12</v>
      </c>
      <c r="I398" s="11"/>
    </row>
    <row r="399" spans="1:9" x14ac:dyDescent="0.2">
      <c r="A399" s="15">
        <v>40408</v>
      </c>
      <c r="B399" s="12">
        <v>20100</v>
      </c>
      <c r="C399" s="12">
        <v>20150</v>
      </c>
      <c r="D399" s="12">
        <v>19750</v>
      </c>
      <c r="E399" s="12">
        <v>19800</v>
      </c>
      <c r="F399" s="14">
        <v>1678000</v>
      </c>
      <c r="G399" s="12">
        <v>19655.310000000001</v>
      </c>
      <c r="I399" s="11"/>
    </row>
    <row r="400" spans="1:9" x14ac:dyDescent="0.2">
      <c r="A400" s="15">
        <v>40409</v>
      </c>
      <c r="B400" s="12">
        <v>20000</v>
      </c>
      <c r="C400" s="12">
        <v>20250</v>
      </c>
      <c r="D400" s="12">
        <v>19800</v>
      </c>
      <c r="E400" s="12">
        <v>20000</v>
      </c>
      <c r="F400" s="14">
        <v>801000</v>
      </c>
      <c r="G400" s="12">
        <v>19853.849999999999</v>
      </c>
      <c r="I400" s="11"/>
    </row>
    <row r="401" spans="1:9" x14ac:dyDescent="0.2">
      <c r="A401" s="15">
        <v>40410</v>
      </c>
      <c r="B401" s="12">
        <v>20000</v>
      </c>
      <c r="C401" s="12">
        <v>20050</v>
      </c>
      <c r="D401" s="12">
        <v>19800</v>
      </c>
      <c r="E401" s="12">
        <v>19850</v>
      </c>
      <c r="F401" s="14">
        <v>794500</v>
      </c>
      <c r="G401" s="12">
        <v>19704.939999999999</v>
      </c>
      <c r="I401" s="11"/>
    </row>
    <row r="402" spans="1:9" x14ac:dyDescent="0.2">
      <c r="A402" s="15">
        <v>40413</v>
      </c>
      <c r="B402" s="12">
        <v>19700</v>
      </c>
      <c r="C402" s="12">
        <v>20000</v>
      </c>
      <c r="D402" s="12">
        <v>19350</v>
      </c>
      <c r="E402" s="12">
        <v>20000</v>
      </c>
      <c r="F402" s="14">
        <v>1237000</v>
      </c>
      <c r="G402" s="12">
        <v>19853.849999999999</v>
      </c>
      <c r="I402" s="11"/>
    </row>
    <row r="403" spans="1:9" x14ac:dyDescent="0.2">
      <c r="A403" s="15">
        <v>40414</v>
      </c>
      <c r="B403" s="12">
        <v>20000</v>
      </c>
      <c r="C403" s="12">
        <v>20600</v>
      </c>
      <c r="D403" s="12">
        <v>20000</v>
      </c>
      <c r="E403" s="12">
        <v>20100</v>
      </c>
      <c r="F403" s="14">
        <v>2471500</v>
      </c>
      <c r="G403" s="12">
        <v>19953.12</v>
      </c>
      <c r="I403" s="11"/>
    </row>
    <row r="404" spans="1:9" x14ac:dyDescent="0.2">
      <c r="A404" s="15">
        <v>40415</v>
      </c>
      <c r="B404" s="12">
        <v>20000</v>
      </c>
      <c r="C404" s="12">
        <v>20400</v>
      </c>
      <c r="D404" s="12">
        <v>19700</v>
      </c>
      <c r="E404" s="12">
        <v>20200</v>
      </c>
      <c r="F404" s="14">
        <v>2006500</v>
      </c>
      <c r="G404" s="12">
        <v>20052.38</v>
      </c>
      <c r="I404" s="11"/>
    </row>
    <row r="405" spans="1:9" x14ac:dyDescent="0.2">
      <c r="A405" s="15">
        <v>40416</v>
      </c>
      <c r="B405" s="12">
        <v>20000</v>
      </c>
      <c r="C405" s="12">
        <v>20450</v>
      </c>
      <c r="D405" s="12">
        <v>20000</v>
      </c>
      <c r="E405" s="12">
        <v>20300</v>
      </c>
      <c r="F405" s="14">
        <v>1042500</v>
      </c>
      <c r="G405" s="12">
        <v>20151.650000000001</v>
      </c>
      <c r="I405" s="11"/>
    </row>
    <row r="406" spans="1:9" x14ac:dyDescent="0.2">
      <c r="A406" s="15">
        <v>40417</v>
      </c>
      <c r="B406" s="12">
        <v>20250</v>
      </c>
      <c r="C406" s="12">
        <v>20300</v>
      </c>
      <c r="D406" s="12">
        <v>19900</v>
      </c>
      <c r="E406" s="12">
        <v>19950</v>
      </c>
      <c r="F406" s="14">
        <v>884500</v>
      </c>
      <c r="G406" s="12">
        <v>19804.21</v>
      </c>
      <c r="I406" s="11"/>
    </row>
    <row r="407" spans="1:9" x14ac:dyDescent="0.2">
      <c r="A407" s="15">
        <v>40420</v>
      </c>
      <c r="B407" s="12">
        <v>20200</v>
      </c>
      <c r="C407" s="12">
        <v>20300</v>
      </c>
      <c r="D407" s="12">
        <v>19850</v>
      </c>
      <c r="E407" s="12">
        <v>19850</v>
      </c>
      <c r="F407" s="14">
        <v>598000</v>
      </c>
      <c r="G407" s="12">
        <v>19704.939999999999</v>
      </c>
      <c r="I407" s="11"/>
    </row>
    <row r="408" spans="1:9" x14ac:dyDescent="0.2">
      <c r="A408" s="15">
        <v>40421</v>
      </c>
      <c r="B408" s="12">
        <v>19850</v>
      </c>
      <c r="C408" s="12">
        <v>19850</v>
      </c>
      <c r="D408" s="12">
        <v>19650</v>
      </c>
      <c r="E408" s="12">
        <v>19650</v>
      </c>
      <c r="F408" s="14">
        <v>787000</v>
      </c>
      <c r="G408" s="12">
        <v>19506.400000000001</v>
      </c>
      <c r="I408" s="11"/>
    </row>
    <row r="409" spans="1:9" x14ac:dyDescent="0.2">
      <c r="A409" s="15">
        <v>40422</v>
      </c>
      <c r="B409" s="12">
        <v>19650</v>
      </c>
      <c r="C409" s="12">
        <v>20100</v>
      </c>
      <c r="D409" s="12">
        <v>19650</v>
      </c>
      <c r="E409" s="12">
        <v>20100</v>
      </c>
      <c r="F409" s="14">
        <v>489500</v>
      </c>
      <c r="G409" s="12">
        <v>19953.12</v>
      </c>
      <c r="I409" s="11"/>
    </row>
    <row r="410" spans="1:9" x14ac:dyDescent="0.2">
      <c r="A410" s="15">
        <v>40423</v>
      </c>
      <c r="B410" s="12">
        <v>20300</v>
      </c>
      <c r="C410" s="12">
        <v>20350</v>
      </c>
      <c r="D410" s="12">
        <v>19800</v>
      </c>
      <c r="E410" s="12">
        <v>20100</v>
      </c>
      <c r="F410" s="14">
        <v>572000</v>
      </c>
      <c r="G410" s="12">
        <v>19953.12</v>
      </c>
      <c r="I410" s="11"/>
    </row>
    <row r="411" spans="1:9" x14ac:dyDescent="0.2">
      <c r="A411" s="15">
        <v>40424</v>
      </c>
      <c r="B411" s="12">
        <v>20150</v>
      </c>
      <c r="C411" s="12">
        <v>20150</v>
      </c>
      <c r="D411" s="12">
        <v>19950</v>
      </c>
      <c r="E411" s="12">
        <v>20150</v>
      </c>
      <c r="F411" s="14">
        <v>363000</v>
      </c>
      <c r="G411" s="12">
        <v>20002.75</v>
      </c>
      <c r="I411" s="11"/>
    </row>
    <row r="412" spans="1:9" x14ac:dyDescent="0.2">
      <c r="A412" s="15">
        <v>40427</v>
      </c>
      <c r="B412" s="12">
        <v>20250</v>
      </c>
      <c r="C412" s="12">
        <v>20600</v>
      </c>
      <c r="D412" s="12">
        <v>20250</v>
      </c>
      <c r="E412" s="12">
        <v>20600</v>
      </c>
      <c r="F412" s="14">
        <v>1638000</v>
      </c>
      <c r="G412" s="12">
        <v>20449.46</v>
      </c>
      <c r="I412" s="11"/>
    </row>
    <row r="413" spans="1:9" x14ac:dyDescent="0.2">
      <c r="A413" s="15">
        <v>40428</v>
      </c>
      <c r="B413" s="12">
        <v>20800</v>
      </c>
      <c r="C413" s="12">
        <v>20950</v>
      </c>
      <c r="D413" s="12">
        <v>20450</v>
      </c>
      <c r="E413" s="12">
        <v>20700</v>
      </c>
      <c r="F413" s="14">
        <v>1724500</v>
      </c>
      <c r="G413" s="12">
        <v>20548.73</v>
      </c>
      <c r="I413" s="11"/>
    </row>
    <row r="414" spans="1:9" x14ac:dyDescent="0.2">
      <c r="A414" s="15">
        <v>40436</v>
      </c>
      <c r="B414" s="12">
        <v>20700</v>
      </c>
      <c r="C414" s="12">
        <v>21200</v>
      </c>
      <c r="D414" s="12">
        <v>20700</v>
      </c>
      <c r="E414" s="12">
        <v>20950</v>
      </c>
      <c r="F414" s="14">
        <v>1536500</v>
      </c>
      <c r="G414" s="12">
        <v>20796.900000000001</v>
      </c>
      <c r="I414" s="11"/>
    </row>
    <row r="415" spans="1:9" x14ac:dyDescent="0.2">
      <c r="A415" s="15">
        <v>40437</v>
      </c>
      <c r="B415" s="12">
        <v>21000</v>
      </c>
      <c r="C415" s="12">
        <v>21000</v>
      </c>
      <c r="D415" s="12">
        <v>20500</v>
      </c>
      <c r="E415" s="12">
        <v>20700</v>
      </c>
      <c r="F415" s="14">
        <v>880500</v>
      </c>
      <c r="G415" s="12">
        <v>20548.73</v>
      </c>
      <c r="I415" s="11"/>
    </row>
    <row r="416" spans="1:9" x14ac:dyDescent="0.2">
      <c r="A416" s="15">
        <v>40438</v>
      </c>
      <c r="B416" s="12">
        <v>20600</v>
      </c>
      <c r="C416" s="12">
        <v>21000</v>
      </c>
      <c r="D416" s="12">
        <v>20500</v>
      </c>
      <c r="E416" s="12">
        <v>20650</v>
      </c>
      <c r="F416" s="14">
        <v>1809500</v>
      </c>
      <c r="G416" s="12">
        <v>20499.099999999999</v>
      </c>
      <c r="I416" s="11"/>
    </row>
    <row r="417" spans="1:9" x14ac:dyDescent="0.2">
      <c r="A417" s="15">
        <v>40441</v>
      </c>
      <c r="B417" s="12">
        <v>20600</v>
      </c>
      <c r="C417" s="12">
        <v>20950</v>
      </c>
      <c r="D417" s="12">
        <v>20600</v>
      </c>
      <c r="E417" s="12">
        <v>20700</v>
      </c>
      <c r="F417" s="14">
        <v>1121000</v>
      </c>
      <c r="G417" s="12">
        <v>20548.73</v>
      </c>
      <c r="I417" s="11"/>
    </row>
    <row r="418" spans="1:9" x14ac:dyDescent="0.2">
      <c r="A418" s="15">
        <v>40442</v>
      </c>
      <c r="B418" s="12">
        <v>20950</v>
      </c>
      <c r="C418" s="12">
        <v>21000</v>
      </c>
      <c r="D418" s="12">
        <v>20700</v>
      </c>
      <c r="E418" s="12">
        <v>20850</v>
      </c>
      <c r="F418" s="14">
        <v>724500</v>
      </c>
      <c r="G418" s="12">
        <v>20697.63</v>
      </c>
      <c r="I418" s="11"/>
    </row>
    <row r="419" spans="1:9" x14ac:dyDescent="0.2">
      <c r="A419" s="15">
        <v>40443</v>
      </c>
      <c r="B419" s="12">
        <v>20900</v>
      </c>
      <c r="C419" s="12">
        <v>21800</v>
      </c>
      <c r="D419" s="12">
        <v>20850</v>
      </c>
      <c r="E419" s="12">
        <v>21250</v>
      </c>
      <c r="F419" s="14">
        <v>5421500</v>
      </c>
      <c r="G419" s="12">
        <v>21094.71</v>
      </c>
      <c r="I419" s="11"/>
    </row>
    <row r="420" spans="1:9" x14ac:dyDescent="0.2">
      <c r="A420" s="15">
        <v>40444</v>
      </c>
      <c r="B420" s="12">
        <v>21500</v>
      </c>
      <c r="C420" s="12">
        <v>21950</v>
      </c>
      <c r="D420" s="12">
        <v>21400</v>
      </c>
      <c r="E420" s="12">
        <v>21650</v>
      </c>
      <c r="F420" s="14">
        <v>2258000</v>
      </c>
      <c r="G420" s="12">
        <v>21491.79</v>
      </c>
      <c r="I420" s="11"/>
    </row>
    <row r="421" spans="1:9" x14ac:dyDescent="0.2">
      <c r="A421" s="15">
        <v>40445</v>
      </c>
      <c r="B421" s="12">
        <v>21650</v>
      </c>
      <c r="C421" s="12">
        <v>21950</v>
      </c>
      <c r="D421" s="12">
        <v>21650</v>
      </c>
      <c r="E421" s="12">
        <v>21900</v>
      </c>
      <c r="F421" s="14">
        <v>1874500</v>
      </c>
      <c r="G421" s="12">
        <v>21739.96</v>
      </c>
      <c r="I421" s="11"/>
    </row>
    <row r="422" spans="1:9" x14ac:dyDescent="0.2">
      <c r="A422" s="15">
        <v>40448</v>
      </c>
      <c r="B422" s="12">
        <v>22000</v>
      </c>
      <c r="C422" s="12">
        <v>22500</v>
      </c>
      <c r="D422" s="12">
        <v>22000</v>
      </c>
      <c r="E422" s="12">
        <v>22350</v>
      </c>
      <c r="F422" s="14">
        <v>3065000</v>
      </c>
      <c r="G422" s="12">
        <v>22186.67</v>
      </c>
      <c r="I422" s="11"/>
    </row>
    <row r="423" spans="1:9" x14ac:dyDescent="0.2">
      <c r="A423" s="15">
        <v>40449</v>
      </c>
      <c r="B423" s="12">
        <v>22450</v>
      </c>
      <c r="C423" s="12">
        <v>22500</v>
      </c>
      <c r="D423" s="12">
        <v>21550</v>
      </c>
      <c r="E423" s="12">
        <v>21700</v>
      </c>
      <c r="F423" s="14">
        <v>2516000</v>
      </c>
      <c r="G423" s="12">
        <v>21541.42</v>
      </c>
      <c r="I423" s="11"/>
    </row>
    <row r="424" spans="1:9" x14ac:dyDescent="0.2">
      <c r="A424" s="15">
        <v>40450</v>
      </c>
      <c r="B424" s="12">
        <v>22000</v>
      </c>
      <c r="C424" s="12">
        <v>22400</v>
      </c>
      <c r="D424" s="12">
        <v>21100</v>
      </c>
      <c r="E424" s="12">
        <v>21350</v>
      </c>
      <c r="F424" s="14">
        <v>1630500</v>
      </c>
      <c r="G424" s="12">
        <v>21193.98</v>
      </c>
      <c r="I424" s="11"/>
    </row>
    <row r="425" spans="1:9" x14ac:dyDescent="0.2">
      <c r="A425" s="15">
        <v>40451</v>
      </c>
      <c r="B425" s="12">
        <v>21350</v>
      </c>
      <c r="C425" s="12">
        <v>21350</v>
      </c>
      <c r="D425" s="12">
        <v>20400</v>
      </c>
      <c r="E425" s="12">
        <v>20700</v>
      </c>
      <c r="F425" s="14">
        <v>3755500</v>
      </c>
      <c r="G425" s="12">
        <v>20548.73</v>
      </c>
      <c r="I425" s="11"/>
    </row>
    <row r="426" spans="1:9" x14ac:dyDescent="0.2">
      <c r="A426" s="15">
        <v>40452</v>
      </c>
      <c r="B426" s="12">
        <v>20650</v>
      </c>
      <c r="C426" s="12">
        <v>21200</v>
      </c>
      <c r="D426" s="12">
        <v>20650</v>
      </c>
      <c r="E426" s="12">
        <v>21200</v>
      </c>
      <c r="F426" s="14">
        <v>1889000</v>
      </c>
      <c r="G426" s="12">
        <v>21045.08</v>
      </c>
      <c r="I426" s="11"/>
    </row>
    <row r="427" spans="1:9" x14ac:dyDescent="0.2">
      <c r="A427" s="15">
        <v>40455</v>
      </c>
      <c r="B427" s="12">
        <v>21300</v>
      </c>
      <c r="C427" s="12">
        <v>21400</v>
      </c>
      <c r="D427" s="12">
        <v>20750</v>
      </c>
      <c r="E427" s="12">
        <v>20900</v>
      </c>
      <c r="F427" s="14">
        <v>1122000</v>
      </c>
      <c r="G427" s="12">
        <v>20747.27</v>
      </c>
      <c r="I427" s="11"/>
    </row>
    <row r="428" spans="1:9" x14ac:dyDescent="0.2">
      <c r="A428" s="15">
        <v>40456</v>
      </c>
      <c r="B428" s="12">
        <v>20950</v>
      </c>
      <c r="C428" s="12">
        <v>20950</v>
      </c>
      <c r="D428" s="12">
        <v>20750</v>
      </c>
      <c r="E428" s="12">
        <v>20950</v>
      </c>
      <c r="F428" s="14">
        <v>415000</v>
      </c>
      <c r="G428" s="12">
        <v>20796.900000000001</v>
      </c>
      <c r="I428" s="11"/>
    </row>
    <row r="429" spans="1:9" x14ac:dyDescent="0.2">
      <c r="A429" s="15">
        <v>40457</v>
      </c>
      <c r="B429" s="12">
        <v>21150</v>
      </c>
      <c r="C429" s="12">
        <v>21550</v>
      </c>
      <c r="D429" s="12">
        <v>21000</v>
      </c>
      <c r="E429" s="12">
        <v>21250</v>
      </c>
      <c r="F429" s="14">
        <v>1867000</v>
      </c>
      <c r="G429" s="12">
        <v>21094.71</v>
      </c>
      <c r="I429" s="11"/>
    </row>
    <row r="430" spans="1:9" x14ac:dyDescent="0.2">
      <c r="A430" s="15">
        <v>40458</v>
      </c>
      <c r="B430" s="12">
        <v>21300</v>
      </c>
      <c r="C430" s="12">
        <v>21450</v>
      </c>
      <c r="D430" s="12">
        <v>20950</v>
      </c>
      <c r="E430" s="12">
        <v>21400</v>
      </c>
      <c r="F430" s="14">
        <v>1061000</v>
      </c>
      <c r="G430" s="12">
        <v>21243.62</v>
      </c>
      <c r="I430" s="11"/>
    </row>
    <row r="431" spans="1:9" x14ac:dyDescent="0.2">
      <c r="A431" s="15">
        <v>40459</v>
      </c>
      <c r="B431" s="12">
        <v>21400</v>
      </c>
      <c r="C431" s="12">
        <v>21700</v>
      </c>
      <c r="D431" s="12">
        <v>21100</v>
      </c>
      <c r="E431" s="12">
        <v>21100</v>
      </c>
      <c r="F431" s="14">
        <v>892500</v>
      </c>
      <c r="G431" s="12">
        <v>20945.810000000001</v>
      </c>
      <c r="I431" s="11"/>
    </row>
    <row r="432" spans="1:9" x14ac:dyDescent="0.2">
      <c r="A432" s="15">
        <v>40462</v>
      </c>
      <c r="B432" s="12">
        <v>21500</v>
      </c>
      <c r="C432" s="12">
        <v>22600</v>
      </c>
      <c r="D432" s="12">
        <v>21500</v>
      </c>
      <c r="E432" s="12">
        <v>22600</v>
      </c>
      <c r="F432" s="14">
        <v>5932000</v>
      </c>
      <c r="G432" s="12">
        <v>22434.85</v>
      </c>
      <c r="I432" s="11"/>
    </row>
    <row r="433" spans="1:9" x14ac:dyDescent="0.2">
      <c r="A433" s="15">
        <v>40463</v>
      </c>
      <c r="B433" s="12">
        <v>22700</v>
      </c>
      <c r="C433" s="12">
        <v>23950</v>
      </c>
      <c r="D433" s="12">
        <v>22700</v>
      </c>
      <c r="E433" s="12">
        <v>23600</v>
      </c>
      <c r="F433" s="14">
        <v>8370500</v>
      </c>
      <c r="G433" s="12">
        <v>23427.54</v>
      </c>
      <c r="I433" s="11"/>
    </row>
    <row r="434" spans="1:9" x14ac:dyDescent="0.2">
      <c r="A434" s="15">
        <v>40464</v>
      </c>
      <c r="B434" s="12">
        <v>23600</v>
      </c>
      <c r="C434" s="12">
        <v>24400</v>
      </c>
      <c r="D434" s="12">
        <v>23600</v>
      </c>
      <c r="E434" s="12">
        <v>24350</v>
      </c>
      <c r="F434" s="14">
        <v>2661000</v>
      </c>
      <c r="G434" s="12">
        <v>24172.06</v>
      </c>
      <c r="I434" s="11"/>
    </row>
    <row r="435" spans="1:9" x14ac:dyDescent="0.2">
      <c r="A435" s="15">
        <v>40465</v>
      </c>
      <c r="B435" s="12">
        <v>24450</v>
      </c>
      <c r="C435" s="12">
        <v>24550</v>
      </c>
      <c r="D435" s="12">
        <v>23550</v>
      </c>
      <c r="E435" s="12">
        <v>24150</v>
      </c>
      <c r="F435" s="14">
        <v>1188500</v>
      </c>
      <c r="G435" s="12">
        <v>23973.52</v>
      </c>
      <c r="I435" s="11"/>
    </row>
    <row r="436" spans="1:9" x14ac:dyDescent="0.2">
      <c r="A436" s="15">
        <v>40466</v>
      </c>
      <c r="B436" s="12">
        <v>24150</v>
      </c>
      <c r="C436" s="12">
        <v>24150</v>
      </c>
      <c r="D436" s="12">
        <v>23750</v>
      </c>
      <c r="E436" s="12">
        <v>23800</v>
      </c>
      <c r="F436" s="14">
        <v>732500</v>
      </c>
      <c r="G436" s="12">
        <v>23626.080000000002</v>
      </c>
      <c r="I436" s="11"/>
    </row>
    <row r="437" spans="1:9" x14ac:dyDescent="0.2">
      <c r="A437" s="15">
        <v>40469</v>
      </c>
      <c r="B437" s="12">
        <v>23700</v>
      </c>
      <c r="C437" s="12">
        <v>23700</v>
      </c>
      <c r="D437" s="12">
        <v>23000</v>
      </c>
      <c r="E437" s="12">
        <v>23350</v>
      </c>
      <c r="F437" s="14">
        <v>481500</v>
      </c>
      <c r="G437" s="12">
        <v>23179.37</v>
      </c>
      <c r="I437" s="11"/>
    </row>
    <row r="438" spans="1:9" x14ac:dyDescent="0.2">
      <c r="A438" s="15">
        <v>40470</v>
      </c>
      <c r="B438" s="12">
        <v>23350</v>
      </c>
      <c r="C438" s="12">
        <v>23950</v>
      </c>
      <c r="D438" s="12">
        <v>23350</v>
      </c>
      <c r="E438" s="12">
        <v>23800</v>
      </c>
      <c r="F438" s="14">
        <v>770500</v>
      </c>
      <c r="G438" s="12">
        <v>23626.080000000002</v>
      </c>
      <c r="I438" s="11"/>
    </row>
    <row r="439" spans="1:9" x14ac:dyDescent="0.2">
      <c r="A439" s="15">
        <v>40471</v>
      </c>
      <c r="B439" s="12">
        <v>23650</v>
      </c>
      <c r="C439" s="12">
        <v>24200</v>
      </c>
      <c r="D439" s="12">
        <v>23400</v>
      </c>
      <c r="E439" s="12">
        <v>24200</v>
      </c>
      <c r="F439" s="14">
        <v>1167000</v>
      </c>
      <c r="G439" s="12">
        <v>24023.15</v>
      </c>
      <c r="I439" s="11"/>
    </row>
    <row r="440" spans="1:9" x14ac:dyDescent="0.2">
      <c r="A440" s="15">
        <v>40472</v>
      </c>
      <c r="B440" s="12">
        <v>24300</v>
      </c>
      <c r="C440" s="12">
        <v>24550</v>
      </c>
      <c r="D440" s="12">
        <v>24150</v>
      </c>
      <c r="E440" s="12">
        <v>24200</v>
      </c>
      <c r="F440" s="14">
        <v>1362500</v>
      </c>
      <c r="G440" s="12">
        <v>24023.15</v>
      </c>
      <c r="I440" s="11"/>
    </row>
    <row r="441" spans="1:9" x14ac:dyDescent="0.2">
      <c r="A441" s="15">
        <v>40473</v>
      </c>
      <c r="B441" s="12">
        <v>24400</v>
      </c>
      <c r="C441" s="12">
        <v>24400</v>
      </c>
      <c r="D441" s="12">
        <v>24200</v>
      </c>
      <c r="E441" s="12">
        <v>24300</v>
      </c>
      <c r="F441" s="14">
        <v>825500</v>
      </c>
      <c r="G441" s="12">
        <v>24122.42</v>
      </c>
      <c r="I441" s="11"/>
    </row>
    <row r="442" spans="1:9" x14ac:dyDescent="0.2">
      <c r="A442" s="15">
        <v>40476</v>
      </c>
      <c r="B442" s="12">
        <v>24300</v>
      </c>
      <c r="C442" s="12">
        <v>26050</v>
      </c>
      <c r="D442" s="12">
        <v>24300</v>
      </c>
      <c r="E442" s="12">
        <v>25800</v>
      </c>
      <c r="F442" s="14">
        <v>4911500</v>
      </c>
      <c r="G442" s="12">
        <v>25611.46</v>
      </c>
      <c r="I442" s="11"/>
    </row>
    <row r="443" spans="1:9" x14ac:dyDescent="0.2">
      <c r="A443" s="15">
        <v>40477</v>
      </c>
      <c r="B443" s="12">
        <v>25600</v>
      </c>
      <c r="C443" s="12">
        <v>26050</v>
      </c>
      <c r="D443" s="12">
        <v>25600</v>
      </c>
      <c r="E443" s="12">
        <v>26000</v>
      </c>
      <c r="F443" s="14">
        <v>3101000</v>
      </c>
      <c r="G443" s="12">
        <v>25810</v>
      </c>
      <c r="I443" s="11"/>
    </row>
    <row r="444" spans="1:9" x14ac:dyDescent="0.2">
      <c r="A444" s="15">
        <v>40478</v>
      </c>
      <c r="B444" s="12">
        <v>25000</v>
      </c>
      <c r="C444" s="12">
        <v>25850</v>
      </c>
      <c r="D444" s="12">
        <v>25000</v>
      </c>
      <c r="E444" s="12">
        <v>25800</v>
      </c>
      <c r="F444" s="14">
        <v>1600500</v>
      </c>
      <c r="G444" s="12">
        <v>25800</v>
      </c>
      <c r="I444" s="11"/>
    </row>
    <row r="445" spans="1:9" x14ac:dyDescent="0.2">
      <c r="A445" s="15">
        <v>40479</v>
      </c>
      <c r="B445" s="12">
        <v>25500</v>
      </c>
      <c r="C445" s="12">
        <v>25650</v>
      </c>
      <c r="D445" s="12">
        <v>25250</v>
      </c>
      <c r="E445" s="12">
        <v>25450</v>
      </c>
      <c r="F445" s="14">
        <v>879000</v>
      </c>
      <c r="G445" s="12">
        <v>25450</v>
      </c>
      <c r="I445" s="11"/>
    </row>
    <row r="446" spans="1:9" x14ac:dyDescent="0.2">
      <c r="A446" s="15">
        <v>40480</v>
      </c>
      <c r="B446" s="12">
        <v>25650</v>
      </c>
      <c r="C446" s="12">
        <v>25700</v>
      </c>
      <c r="D446" s="12">
        <v>24750</v>
      </c>
      <c r="E446" s="12">
        <v>24900</v>
      </c>
      <c r="F446" s="14">
        <v>609500</v>
      </c>
      <c r="G446" s="12">
        <v>24900</v>
      </c>
      <c r="I446" s="11"/>
    </row>
    <row r="447" spans="1:9" x14ac:dyDescent="0.2">
      <c r="A447" s="15">
        <v>40483</v>
      </c>
      <c r="B447" s="12">
        <v>25000</v>
      </c>
      <c r="C447" s="12">
        <v>25400</v>
      </c>
      <c r="D447" s="12">
        <v>24800</v>
      </c>
      <c r="E447" s="12">
        <v>25050</v>
      </c>
      <c r="F447" s="14">
        <v>439000</v>
      </c>
      <c r="G447" s="12">
        <v>25050</v>
      </c>
      <c r="I447" s="11"/>
    </row>
    <row r="448" spans="1:9" x14ac:dyDescent="0.2">
      <c r="A448" s="15">
        <v>40484</v>
      </c>
      <c r="B448" s="12">
        <v>25050</v>
      </c>
      <c r="C448" s="12">
        <v>25700</v>
      </c>
      <c r="D448" s="12">
        <v>24850</v>
      </c>
      <c r="E448" s="12">
        <v>25400</v>
      </c>
      <c r="F448" s="14">
        <v>1011500</v>
      </c>
      <c r="G448" s="12">
        <v>25400</v>
      </c>
      <c r="I448" s="11"/>
    </row>
    <row r="449" spans="1:9" x14ac:dyDescent="0.2">
      <c r="A449" s="15">
        <v>40485</v>
      </c>
      <c r="B449" s="12">
        <v>25500</v>
      </c>
      <c r="C449" s="12">
        <v>25500</v>
      </c>
      <c r="D449" s="12">
        <v>24850</v>
      </c>
      <c r="E449" s="12">
        <v>24850</v>
      </c>
      <c r="F449" s="14">
        <v>604500</v>
      </c>
      <c r="G449" s="12">
        <v>24850</v>
      </c>
      <c r="I449" s="11"/>
    </row>
    <row r="450" spans="1:9" x14ac:dyDescent="0.2">
      <c r="A450" s="15">
        <v>40486</v>
      </c>
      <c r="B450" s="12">
        <v>24950</v>
      </c>
      <c r="C450" s="12">
        <v>25750</v>
      </c>
      <c r="D450" s="12">
        <v>24800</v>
      </c>
      <c r="E450" s="12">
        <v>25650</v>
      </c>
      <c r="F450" s="14">
        <v>1544000</v>
      </c>
      <c r="G450" s="12">
        <v>25650</v>
      </c>
      <c r="I450" s="11"/>
    </row>
    <row r="451" spans="1:9" x14ac:dyDescent="0.2">
      <c r="A451" s="15">
        <v>40487</v>
      </c>
      <c r="B451" s="12">
        <v>26000</v>
      </c>
      <c r="C451" s="12">
        <v>26350</v>
      </c>
      <c r="D451" s="12">
        <v>25950</v>
      </c>
      <c r="E451" s="12">
        <v>25950</v>
      </c>
      <c r="F451" s="14">
        <v>1262000</v>
      </c>
      <c r="G451" s="12">
        <v>25950</v>
      </c>
      <c r="I451" s="11"/>
    </row>
    <row r="452" spans="1:9" x14ac:dyDescent="0.2">
      <c r="A452" s="15">
        <v>40490</v>
      </c>
      <c r="B452" s="12">
        <v>26000</v>
      </c>
      <c r="C452" s="12">
        <v>26600</v>
      </c>
      <c r="D452" s="12">
        <v>25850</v>
      </c>
      <c r="E452" s="12">
        <v>26200</v>
      </c>
      <c r="F452" s="14">
        <v>1277000</v>
      </c>
      <c r="G452" s="12">
        <v>26200</v>
      </c>
      <c r="I452" s="11"/>
    </row>
    <row r="453" spans="1:9" x14ac:dyDescent="0.2">
      <c r="A453" s="15">
        <v>40491</v>
      </c>
      <c r="B453" s="12">
        <v>26200</v>
      </c>
      <c r="C453" s="12">
        <v>26200</v>
      </c>
      <c r="D453" s="12">
        <v>25950</v>
      </c>
      <c r="E453" s="12">
        <v>26000</v>
      </c>
      <c r="F453" s="14">
        <v>2185000</v>
      </c>
      <c r="G453" s="12">
        <v>26000</v>
      </c>
      <c r="I453" s="11"/>
    </row>
    <row r="454" spans="1:9" x14ac:dyDescent="0.2">
      <c r="A454" s="15">
        <v>40492</v>
      </c>
      <c r="B454" s="12">
        <v>26300</v>
      </c>
      <c r="C454" s="12">
        <v>26900</v>
      </c>
      <c r="D454" s="12">
        <v>26300</v>
      </c>
      <c r="E454" s="12">
        <v>26800</v>
      </c>
      <c r="F454" s="14">
        <v>1808500</v>
      </c>
      <c r="G454" s="12">
        <v>26800</v>
      </c>
      <c r="I454" s="11"/>
    </row>
    <row r="455" spans="1:9" x14ac:dyDescent="0.2">
      <c r="A455" s="15">
        <v>40493</v>
      </c>
      <c r="B455" s="12">
        <v>27000</v>
      </c>
      <c r="C455" s="12">
        <v>27100</v>
      </c>
      <c r="D455" s="12">
        <v>26500</v>
      </c>
      <c r="E455" s="12">
        <v>26800</v>
      </c>
      <c r="F455" s="14">
        <v>2061000</v>
      </c>
      <c r="G455" s="12">
        <v>26800</v>
      </c>
      <c r="I455" s="11"/>
    </row>
    <row r="456" spans="1:9" x14ac:dyDescent="0.2">
      <c r="A456" s="15">
        <v>40494</v>
      </c>
      <c r="B456" s="12">
        <v>26750</v>
      </c>
      <c r="C456" s="12">
        <v>26750</v>
      </c>
      <c r="D456" s="12">
        <v>25100</v>
      </c>
      <c r="E456" s="12">
        <v>26100</v>
      </c>
      <c r="F456" s="14">
        <v>862500</v>
      </c>
      <c r="G456" s="12">
        <v>26100</v>
      </c>
      <c r="I456" s="11"/>
    </row>
    <row r="457" spans="1:9" x14ac:dyDescent="0.2">
      <c r="A457" s="15">
        <v>40497</v>
      </c>
      <c r="B457" s="12">
        <v>25700</v>
      </c>
      <c r="C457" s="12">
        <v>26000</v>
      </c>
      <c r="D457" s="12">
        <v>25050</v>
      </c>
      <c r="E457" s="12">
        <v>25050</v>
      </c>
      <c r="F457" s="14">
        <v>1219500</v>
      </c>
      <c r="G457" s="12">
        <v>25050</v>
      </c>
      <c r="I457" s="11"/>
    </row>
    <row r="458" spans="1:9" x14ac:dyDescent="0.2">
      <c r="A458" s="15">
        <v>40498</v>
      </c>
      <c r="B458" s="12">
        <v>25300</v>
      </c>
      <c r="C458" s="12">
        <v>25900</v>
      </c>
      <c r="D458" s="12">
        <v>24850</v>
      </c>
      <c r="E458" s="12">
        <v>25000</v>
      </c>
      <c r="F458" s="14">
        <v>1309500</v>
      </c>
      <c r="G458" s="12">
        <v>25000</v>
      </c>
      <c r="I458" s="11"/>
    </row>
    <row r="459" spans="1:9" x14ac:dyDescent="0.2">
      <c r="A459" s="15">
        <v>40500</v>
      </c>
      <c r="B459" s="12">
        <v>24750</v>
      </c>
      <c r="C459" s="12">
        <v>24750</v>
      </c>
      <c r="D459" s="12">
        <v>23800</v>
      </c>
      <c r="E459" s="12">
        <v>23950</v>
      </c>
      <c r="F459" s="14">
        <v>3434500</v>
      </c>
      <c r="G459" s="12">
        <v>23950</v>
      </c>
      <c r="I459" s="11"/>
    </row>
    <row r="460" spans="1:9" x14ac:dyDescent="0.2">
      <c r="A460" s="15">
        <v>40501</v>
      </c>
      <c r="B460" s="12">
        <v>24250</v>
      </c>
      <c r="C460" s="12">
        <v>24600</v>
      </c>
      <c r="D460" s="12">
        <v>24100</v>
      </c>
      <c r="E460" s="12">
        <v>24600</v>
      </c>
      <c r="F460" s="14">
        <v>1384000</v>
      </c>
      <c r="G460" s="12">
        <v>24600</v>
      </c>
      <c r="I460" s="11"/>
    </row>
    <row r="461" spans="1:9" x14ac:dyDescent="0.2">
      <c r="A461" s="15">
        <v>40504</v>
      </c>
      <c r="B461" s="12">
        <v>24750</v>
      </c>
      <c r="C461" s="12">
        <v>25900</v>
      </c>
      <c r="D461" s="12">
        <v>24750</v>
      </c>
      <c r="E461" s="12">
        <v>25900</v>
      </c>
      <c r="F461" s="14">
        <v>1479000</v>
      </c>
      <c r="G461" s="12">
        <v>25900</v>
      </c>
      <c r="I461" s="11"/>
    </row>
    <row r="462" spans="1:9" x14ac:dyDescent="0.2">
      <c r="A462" s="11">
        <v>40505</v>
      </c>
      <c r="B462" s="12">
        <v>25800</v>
      </c>
      <c r="C462" s="12">
        <v>25800</v>
      </c>
      <c r="D462" s="12">
        <v>24450</v>
      </c>
      <c r="E462" s="12">
        <v>25050</v>
      </c>
      <c r="F462" s="14">
        <v>1615000</v>
      </c>
      <c r="G462" s="12">
        <v>25050</v>
      </c>
      <c r="I462" s="11"/>
    </row>
    <row r="463" spans="1:9" x14ac:dyDescent="0.2">
      <c r="A463" s="11">
        <v>40506</v>
      </c>
      <c r="B463" s="12">
        <v>24750</v>
      </c>
      <c r="C463" s="12">
        <v>24750</v>
      </c>
      <c r="D463" s="12">
        <v>24100</v>
      </c>
      <c r="E463" s="12">
        <v>24300</v>
      </c>
      <c r="F463" s="14">
        <v>1674500</v>
      </c>
      <c r="G463" s="12">
        <v>24300</v>
      </c>
      <c r="I463" s="11"/>
    </row>
    <row r="464" spans="1:9" x14ac:dyDescent="0.2">
      <c r="A464" s="11">
        <v>40507</v>
      </c>
      <c r="B464" s="12">
        <v>24500</v>
      </c>
      <c r="C464" s="12">
        <v>24700</v>
      </c>
      <c r="D464" s="12">
        <v>24500</v>
      </c>
      <c r="E464" s="12">
        <v>24600</v>
      </c>
      <c r="F464" s="14">
        <v>1284500</v>
      </c>
      <c r="G464" s="12">
        <v>24600</v>
      </c>
      <c r="I464" s="11"/>
    </row>
    <row r="465" spans="1:9" x14ac:dyDescent="0.2">
      <c r="A465" s="11">
        <v>40508</v>
      </c>
      <c r="B465" s="12">
        <v>24550</v>
      </c>
      <c r="C465" s="12">
        <v>24600</v>
      </c>
      <c r="D465" s="12">
        <v>24000</v>
      </c>
      <c r="E465" s="12">
        <v>24100</v>
      </c>
      <c r="F465" s="14">
        <v>598500</v>
      </c>
      <c r="G465" s="12">
        <v>24100</v>
      </c>
      <c r="I465" s="11"/>
    </row>
    <row r="466" spans="1:9" x14ac:dyDescent="0.2">
      <c r="A466" s="11">
        <v>40511</v>
      </c>
      <c r="B466" s="12">
        <v>24300</v>
      </c>
      <c r="C466" s="12">
        <v>24500</v>
      </c>
      <c r="D466" s="12">
        <v>23650</v>
      </c>
      <c r="E466" s="12">
        <v>23950</v>
      </c>
      <c r="F466" s="14">
        <v>1729000</v>
      </c>
      <c r="G466" s="12">
        <v>23950</v>
      </c>
      <c r="I466" s="11"/>
    </row>
    <row r="467" spans="1:9" x14ac:dyDescent="0.2">
      <c r="A467" s="11">
        <v>40512</v>
      </c>
      <c r="B467" s="12">
        <v>23950</v>
      </c>
      <c r="C467" s="12">
        <v>24800</v>
      </c>
      <c r="D467" s="12">
        <v>23850</v>
      </c>
      <c r="E467" s="12">
        <v>24150</v>
      </c>
      <c r="F467" s="14">
        <v>2975500</v>
      </c>
      <c r="G467" s="12">
        <v>24150</v>
      </c>
      <c r="I467" s="11"/>
    </row>
    <row r="468" spans="1:9" x14ac:dyDescent="0.2">
      <c r="A468" s="11">
        <v>40513</v>
      </c>
      <c r="B468" s="12">
        <v>24150</v>
      </c>
      <c r="C468" s="12">
        <v>25050</v>
      </c>
      <c r="D468" s="12">
        <v>24150</v>
      </c>
      <c r="E468" s="12">
        <v>24800</v>
      </c>
      <c r="F468" s="14">
        <v>1882000</v>
      </c>
      <c r="G468" s="12">
        <v>24800</v>
      </c>
      <c r="I468" s="11"/>
    </row>
    <row r="469" spans="1:9" x14ac:dyDescent="0.2">
      <c r="A469" s="11">
        <v>40514</v>
      </c>
      <c r="B469" s="12">
        <v>25200</v>
      </c>
      <c r="C469" s="12">
        <v>25750</v>
      </c>
      <c r="D469" s="12">
        <v>25100</v>
      </c>
      <c r="E469" s="12">
        <v>25100</v>
      </c>
      <c r="F469" s="14">
        <v>2836500</v>
      </c>
      <c r="G469" s="12">
        <v>25100</v>
      </c>
      <c r="I469" s="11"/>
    </row>
    <row r="470" spans="1:9" x14ac:dyDescent="0.2">
      <c r="A470" s="11">
        <v>40515</v>
      </c>
      <c r="B470" s="12">
        <v>25150</v>
      </c>
      <c r="C470" s="12">
        <v>25950</v>
      </c>
      <c r="D470" s="12">
        <v>25150</v>
      </c>
      <c r="E470" s="12">
        <v>25400</v>
      </c>
      <c r="F470" s="14">
        <v>1155500</v>
      </c>
      <c r="G470" s="12">
        <v>25400</v>
      </c>
      <c r="I470" s="11"/>
    </row>
    <row r="471" spans="1:9" x14ac:dyDescent="0.2">
      <c r="A471" s="11">
        <v>40518</v>
      </c>
      <c r="B471" s="12">
        <v>25650</v>
      </c>
      <c r="C471" s="12">
        <v>26450</v>
      </c>
      <c r="D471" s="12">
        <v>25650</v>
      </c>
      <c r="E471" s="12">
        <v>26350</v>
      </c>
      <c r="F471" s="14">
        <v>2023000</v>
      </c>
      <c r="G471" s="12">
        <v>26350</v>
      </c>
      <c r="I471" s="11"/>
    </row>
    <row r="472" spans="1:9" x14ac:dyDescent="0.2">
      <c r="A472" s="11">
        <v>40520</v>
      </c>
      <c r="B472" s="12">
        <v>26650</v>
      </c>
      <c r="C472" s="12">
        <v>27200</v>
      </c>
      <c r="D472" s="12">
        <v>26200</v>
      </c>
      <c r="E472" s="12">
        <v>26850</v>
      </c>
      <c r="F472" s="14">
        <v>2788000</v>
      </c>
      <c r="G472" s="12">
        <v>26850</v>
      </c>
      <c r="I472" s="11"/>
    </row>
    <row r="473" spans="1:9" x14ac:dyDescent="0.2">
      <c r="A473" s="11">
        <v>40521</v>
      </c>
      <c r="B473" s="12">
        <v>27650</v>
      </c>
      <c r="C473" s="12">
        <v>27650</v>
      </c>
      <c r="D473" s="12">
        <v>26900</v>
      </c>
      <c r="E473" s="12">
        <v>27100</v>
      </c>
      <c r="F473" s="14">
        <v>997000</v>
      </c>
      <c r="G473" s="12">
        <v>27100</v>
      </c>
      <c r="I473" s="11"/>
    </row>
    <row r="474" spans="1:9" x14ac:dyDescent="0.2">
      <c r="A474" s="11">
        <v>40522</v>
      </c>
      <c r="B474" s="12">
        <v>27100</v>
      </c>
      <c r="C474" s="12">
        <v>27100</v>
      </c>
      <c r="D474" s="12">
        <v>26550</v>
      </c>
      <c r="E474" s="12">
        <v>26750</v>
      </c>
      <c r="F474" s="14">
        <v>665000</v>
      </c>
      <c r="G474" s="12">
        <v>26750</v>
      </c>
      <c r="I474" s="11"/>
    </row>
    <row r="475" spans="1:9" x14ac:dyDescent="0.2">
      <c r="A475" s="11">
        <v>40525</v>
      </c>
      <c r="B475" s="12">
        <v>26800</v>
      </c>
      <c r="C475" s="12">
        <v>26850</v>
      </c>
      <c r="D475" s="12">
        <v>26300</v>
      </c>
      <c r="E475" s="12">
        <v>26700</v>
      </c>
      <c r="F475" s="14">
        <v>801500</v>
      </c>
      <c r="G475" s="12">
        <v>26700</v>
      </c>
      <c r="I475" s="11"/>
    </row>
    <row r="476" spans="1:9" x14ac:dyDescent="0.2">
      <c r="A476" s="11">
        <v>40526</v>
      </c>
      <c r="B476" s="12">
        <v>26800</v>
      </c>
      <c r="C476" s="12">
        <v>26900</v>
      </c>
      <c r="D476" s="12">
        <v>25900</v>
      </c>
      <c r="E476" s="12">
        <v>26200</v>
      </c>
      <c r="F476" s="14">
        <v>1578500</v>
      </c>
      <c r="G476" s="12">
        <v>26200</v>
      </c>
      <c r="I476" s="11"/>
    </row>
    <row r="477" spans="1:9" x14ac:dyDescent="0.2">
      <c r="A477" s="11">
        <v>40527</v>
      </c>
      <c r="B477" s="12">
        <v>26200</v>
      </c>
      <c r="C477" s="12">
        <v>26200</v>
      </c>
      <c r="D477" s="12">
        <v>24300</v>
      </c>
      <c r="E477" s="12">
        <v>25250</v>
      </c>
      <c r="F477" s="14">
        <v>3093000</v>
      </c>
      <c r="G477" s="12">
        <v>25250</v>
      </c>
      <c r="I477" s="11"/>
    </row>
    <row r="478" spans="1:9" x14ac:dyDescent="0.2">
      <c r="A478" s="11">
        <v>40528</v>
      </c>
      <c r="B478" s="12">
        <v>24800</v>
      </c>
      <c r="C478" s="12">
        <v>25000</v>
      </c>
      <c r="D478" s="12">
        <v>24000</v>
      </c>
      <c r="E478" s="12">
        <v>24050</v>
      </c>
      <c r="F478" s="14">
        <v>2307500</v>
      </c>
      <c r="G478" s="12">
        <v>24050</v>
      </c>
      <c r="I478" s="11"/>
    </row>
    <row r="479" spans="1:9" x14ac:dyDescent="0.2">
      <c r="A479" s="11">
        <v>40529</v>
      </c>
      <c r="B479" s="12">
        <v>23900</v>
      </c>
      <c r="C479" s="12">
        <v>24200</v>
      </c>
      <c r="D479" s="12">
        <v>23100</v>
      </c>
      <c r="E479" s="12">
        <v>23100</v>
      </c>
      <c r="F479" s="14">
        <v>2815500</v>
      </c>
      <c r="G479" s="12">
        <v>23100</v>
      </c>
      <c r="I479" s="11"/>
    </row>
    <row r="480" spans="1:9" x14ac:dyDescent="0.2">
      <c r="A480" s="11">
        <v>40532</v>
      </c>
      <c r="B480" s="12">
        <v>23700</v>
      </c>
      <c r="C480" s="12">
        <v>23800</v>
      </c>
      <c r="D480" s="12">
        <v>23200</v>
      </c>
      <c r="E480" s="12">
        <v>23650</v>
      </c>
      <c r="F480" s="14">
        <v>827000</v>
      </c>
      <c r="G480" s="12">
        <v>23650</v>
      </c>
      <c r="I480" s="11"/>
    </row>
    <row r="481" spans="1:9" x14ac:dyDescent="0.2">
      <c r="A481" s="11">
        <v>40533</v>
      </c>
      <c r="B481" s="12">
        <v>24000</v>
      </c>
      <c r="C481" s="12">
        <v>25000</v>
      </c>
      <c r="D481" s="12">
        <v>23850</v>
      </c>
      <c r="E481" s="12">
        <v>24850</v>
      </c>
      <c r="F481" s="14">
        <v>1526500</v>
      </c>
      <c r="G481" s="12">
        <v>24850</v>
      </c>
      <c r="I481" s="11"/>
    </row>
    <row r="482" spans="1:9" x14ac:dyDescent="0.2">
      <c r="A482" s="11">
        <v>40534</v>
      </c>
      <c r="B482" s="12">
        <v>24850</v>
      </c>
      <c r="C482" s="12">
        <v>25100</v>
      </c>
      <c r="D482" s="12">
        <v>24400</v>
      </c>
      <c r="E482" s="12">
        <v>24400</v>
      </c>
      <c r="F482" s="14">
        <v>773500</v>
      </c>
      <c r="G482" s="12">
        <v>24400</v>
      </c>
      <c r="I482" s="11"/>
    </row>
    <row r="483" spans="1:9" x14ac:dyDescent="0.2">
      <c r="A483" s="11">
        <v>40535</v>
      </c>
      <c r="B483" s="12">
        <v>24400</v>
      </c>
      <c r="C483" s="12">
        <v>24750</v>
      </c>
      <c r="D483" s="12">
        <v>23950</v>
      </c>
      <c r="E483" s="12">
        <v>24350</v>
      </c>
      <c r="F483" s="14">
        <v>617000</v>
      </c>
      <c r="G483" s="12">
        <v>24350</v>
      </c>
      <c r="I483" s="11"/>
    </row>
    <row r="484" spans="1:9" x14ac:dyDescent="0.2">
      <c r="A484" s="11">
        <v>40539</v>
      </c>
      <c r="B484" s="12">
        <v>24600</v>
      </c>
      <c r="C484" s="12">
        <v>25000</v>
      </c>
      <c r="D484" s="12">
        <v>24450</v>
      </c>
      <c r="E484" s="12">
        <v>24850</v>
      </c>
      <c r="F484" s="14">
        <v>1214500</v>
      </c>
      <c r="G484" s="12">
        <v>24850</v>
      </c>
      <c r="I484" s="11"/>
    </row>
    <row r="485" spans="1:9" x14ac:dyDescent="0.2">
      <c r="A485" s="11">
        <v>40540</v>
      </c>
      <c r="B485" s="12">
        <v>25100</v>
      </c>
      <c r="C485" s="12">
        <v>25350</v>
      </c>
      <c r="D485" s="12">
        <v>24850</v>
      </c>
      <c r="E485" s="12">
        <v>25000</v>
      </c>
      <c r="F485" s="14">
        <v>1862500</v>
      </c>
      <c r="G485" s="12">
        <v>25000</v>
      </c>
      <c r="I485" s="11"/>
    </row>
    <row r="486" spans="1:9" x14ac:dyDescent="0.2">
      <c r="A486" s="11">
        <v>40541</v>
      </c>
      <c r="B486" s="12">
        <v>25050</v>
      </c>
      <c r="C486" s="12">
        <v>25300</v>
      </c>
      <c r="D486" s="12">
        <v>24700</v>
      </c>
      <c r="E486" s="12">
        <v>25200</v>
      </c>
      <c r="F486" s="14">
        <v>1055000</v>
      </c>
      <c r="G486" s="12">
        <v>25200</v>
      </c>
      <c r="I486" s="11"/>
    </row>
    <row r="487" spans="1:9" x14ac:dyDescent="0.2">
      <c r="A487" s="11">
        <v>40542</v>
      </c>
      <c r="B487" s="12">
        <v>25050</v>
      </c>
      <c r="C487" s="12">
        <v>26250</v>
      </c>
      <c r="D487" s="12">
        <v>25050</v>
      </c>
      <c r="E487" s="12">
        <v>26200</v>
      </c>
      <c r="F487" s="14">
        <v>2717000</v>
      </c>
      <c r="G487" s="12">
        <v>26200</v>
      </c>
      <c r="I487" s="11"/>
    </row>
    <row r="488" spans="1:9" x14ac:dyDescent="0.2">
      <c r="A488" s="11">
        <v>40546</v>
      </c>
      <c r="B488" s="12">
        <v>26700</v>
      </c>
      <c r="C488" s="12">
        <v>27000</v>
      </c>
      <c r="D488" s="12">
        <v>26400</v>
      </c>
      <c r="E488" s="12">
        <v>26800</v>
      </c>
      <c r="F488" s="14">
        <v>1683500</v>
      </c>
      <c r="G488" s="12">
        <v>26800</v>
      </c>
      <c r="I488" s="11"/>
    </row>
    <row r="489" spans="1:9" x14ac:dyDescent="0.2">
      <c r="A489" s="11">
        <v>40547</v>
      </c>
      <c r="B489" s="12">
        <v>26950</v>
      </c>
      <c r="C489" s="12">
        <v>27000</v>
      </c>
      <c r="D489" s="12">
        <v>26300</v>
      </c>
      <c r="E489" s="12">
        <v>26450</v>
      </c>
      <c r="F489" s="14">
        <v>933000</v>
      </c>
      <c r="G489" s="12">
        <v>26450</v>
      </c>
      <c r="I489" s="11"/>
    </row>
    <row r="490" spans="1:9" x14ac:dyDescent="0.2">
      <c r="A490" s="11">
        <v>40548</v>
      </c>
      <c r="B490" s="12">
        <v>26400</v>
      </c>
      <c r="C490" s="12">
        <v>26400</v>
      </c>
      <c r="D490" s="12">
        <v>25900</v>
      </c>
      <c r="E490" s="12">
        <v>25950</v>
      </c>
      <c r="F490" s="14">
        <v>1582000</v>
      </c>
      <c r="G490" s="12">
        <v>25950</v>
      </c>
      <c r="I490" s="11"/>
    </row>
    <row r="491" spans="1:9" x14ac:dyDescent="0.2">
      <c r="A491" s="11">
        <v>40549</v>
      </c>
      <c r="B491" s="12">
        <v>25950</v>
      </c>
      <c r="C491" s="12">
        <v>26600</v>
      </c>
      <c r="D491" s="12">
        <v>25650</v>
      </c>
      <c r="E491" s="12">
        <v>25950</v>
      </c>
      <c r="F491" s="14">
        <v>1515500</v>
      </c>
      <c r="G491" s="12">
        <v>25950</v>
      </c>
      <c r="I491" s="11"/>
    </row>
    <row r="492" spans="1:9" x14ac:dyDescent="0.2">
      <c r="A492" s="11">
        <v>40550</v>
      </c>
      <c r="B492" s="12">
        <v>25950</v>
      </c>
      <c r="C492" s="12">
        <v>25950</v>
      </c>
      <c r="D492" s="12">
        <v>24850</v>
      </c>
      <c r="E492" s="12">
        <v>25000</v>
      </c>
      <c r="F492" s="14">
        <v>1305500</v>
      </c>
      <c r="G492" s="12">
        <v>25000</v>
      </c>
      <c r="I492" s="11"/>
    </row>
    <row r="493" spans="1:9" x14ac:dyDescent="0.2">
      <c r="A493" s="11">
        <v>40553</v>
      </c>
      <c r="B493" s="12">
        <v>24900</v>
      </c>
      <c r="C493" s="12">
        <v>24900</v>
      </c>
      <c r="D493" s="12">
        <v>24050</v>
      </c>
      <c r="E493" s="12">
        <v>24500</v>
      </c>
      <c r="F493" s="14">
        <v>2946500</v>
      </c>
      <c r="G493" s="12">
        <v>24500</v>
      </c>
      <c r="I493" s="11"/>
    </row>
    <row r="494" spans="1:9" x14ac:dyDescent="0.2">
      <c r="A494" s="11">
        <v>40554</v>
      </c>
      <c r="B494" s="12">
        <v>24250</v>
      </c>
      <c r="C494" s="12">
        <v>24950</v>
      </c>
      <c r="D494" s="12">
        <v>23500</v>
      </c>
      <c r="E494" s="12">
        <v>23850</v>
      </c>
      <c r="F494" s="14">
        <v>1836000</v>
      </c>
      <c r="G494" s="12">
        <v>23850</v>
      </c>
      <c r="I494" s="11"/>
    </row>
    <row r="495" spans="1:9" x14ac:dyDescent="0.2">
      <c r="A495" s="11">
        <v>40555</v>
      </c>
      <c r="B495" s="12">
        <v>24000</v>
      </c>
      <c r="C495" s="12">
        <v>24950</v>
      </c>
      <c r="D495" s="12">
        <v>24000</v>
      </c>
      <c r="E495" s="12">
        <v>24950</v>
      </c>
      <c r="F495" s="14">
        <v>1070000</v>
      </c>
      <c r="G495" s="12">
        <v>24950</v>
      </c>
      <c r="I495" s="11"/>
    </row>
    <row r="496" spans="1:9" x14ac:dyDescent="0.2">
      <c r="A496" s="11">
        <v>40556</v>
      </c>
      <c r="B496" s="12">
        <v>25250</v>
      </c>
      <c r="C496" s="12">
        <v>26050</v>
      </c>
      <c r="D496" s="12">
        <v>25250</v>
      </c>
      <c r="E496" s="12">
        <v>25800</v>
      </c>
      <c r="F496" s="14">
        <v>2299500</v>
      </c>
      <c r="G496" s="12">
        <v>25800</v>
      </c>
      <c r="I496" s="11"/>
    </row>
    <row r="497" spans="1:9" x14ac:dyDescent="0.2">
      <c r="A497" s="11">
        <v>40557</v>
      </c>
      <c r="B497" s="12">
        <v>25800</v>
      </c>
      <c r="C497" s="12">
        <v>26000</v>
      </c>
      <c r="D497" s="12">
        <v>25300</v>
      </c>
      <c r="E497" s="12">
        <v>25500</v>
      </c>
      <c r="F497" s="14">
        <v>737000</v>
      </c>
      <c r="G497" s="12">
        <v>25500</v>
      </c>
      <c r="I497" s="11"/>
    </row>
    <row r="498" spans="1:9" x14ac:dyDescent="0.2">
      <c r="A498" s="11">
        <v>40560</v>
      </c>
      <c r="B498" s="12">
        <v>25300</v>
      </c>
      <c r="C498" s="12">
        <v>25450</v>
      </c>
      <c r="D498" s="12">
        <v>24700</v>
      </c>
      <c r="E498" s="12">
        <v>25200</v>
      </c>
      <c r="F498" s="14">
        <v>398000</v>
      </c>
      <c r="G498" s="12">
        <v>25200</v>
      </c>
      <c r="I498" s="11"/>
    </row>
    <row r="499" spans="1:9" x14ac:dyDescent="0.2">
      <c r="A499" s="11">
        <v>40561</v>
      </c>
      <c r="B499" s="12">
        <v>25450</v>
      </c>
      <c r="C499" s="12">
        <v>25450</v>
      </c>
      <c r="D499" s="12">
        <v>24600</v>
      </c>
      <c r="E499" s="12">
        <v>24900</v>
      </c>
      <c r="F499" s="14">
        <v>965500</v>
      </c>
      <c r="G499" s="12">
        <v>24900</v>
      </c>
      <c r="I499" s="11"/>
    </row>
    <row r="500" spans="1:9" x14ac:dyDescent="0.2">
      <c r="A500" s="11">
        <v>40562</v>
      </c>
      <c r="B500" s="12">
        <v>25000</v>
      </c>
      <c r="C500" s="12">
        <v>25000</v>
      </c>
      <c r="D500" s="12">
        <v>24300</v>
      </c>
      <c r="E500" s="12">
        <v>24500</v>
      </c>
      <c r="F500" s="14">
        <v>1678500</v>
      </c>
      <c r="G500" s="12">
        <v>24500</v>
      </c>
      <c r="I500" s="11"/>
    </row>
    <row r="501" spans="1:9" x14ac:dyDescent="0.2">
      <c r="A501" s="11">
        <v>40563</v>
      </c>
      <c r="B501" s="12">
        <v>24350</v>
      </c>
      <c r="C501" s="12">
        <v>24350</v>
      </c>
      <c r="D501" s="12">
        <v>22850</v>
      </c>
      <c r="E501" s="12">
        <v>23450</v>
      </c>
      <c r="F501" s="14">
        <v>2043500</v>
      </c>
      <c r="G501" s="12">
        <v>23450</v>
      </c>
      <c r="I501" s="11"/>
    </row>
    <row r="502" spans="1:9" x14ac:dyDescent="0.2">
      <c r="A502" s="11">
        <v>40564</v>
      </c>
      <c r="B502" s="12">
        <v>23000</v>
      </c>
      <c r="C502" s="12">
        <v>23000</v>
      </c>
      <c r="D502" s="12">
        <v>21900</v>
      </c>
      <c r="E502" s="12">
        <v>22300</v>
      </c>
      <c r="F502" s="14">
        <v>3283500</v>
      </c>
      <c r="G502" s="12">
        <v>22300</v>
      </c>
      <c r="I502" s="11"/>
    </row>
    <row r="503" spans="1:9" x14ac:dyDescent="0.2">
      <c r="A503" s="11">
        <v>40567</v>
      </c>
      <c r="B503" s="12">
        <v>22300</v>
      </c>
      <c r="C503" s="12">
        <v>22700</v>
      </c>
      <c r="D503" s="12">
        <v>21250</v>
      </c>
      <c r="E503" s="12">
        <v>21250</v>
      </c>
      <c r="F503" s="14">
        <v>2353000</v>
      </c>
      <c r="G503" s="12">
        <v>21250</v>
      </c>
      <c r="I503" s="11"/>
    </row>
    <row r="504" spans="1:9" x14ac:dyDescent="0.2">
      <c r="A504" s="11">
        <v>40568</v>
      </c>
      <c r="B504" s="12">
        <v>21250</v>
      </c>
      <c r="C504" s="12">
        <v>22950</v>
      </c>
      <c r="D504" s="12">
        <v>21250</v>
      </c>
      <c r="E504" s="12">
        <v>22850</v>
      </c>
      <c r="F504" s="14">
        <v>2319000</v>
      </c>
      <c r="G504" s="12">
        <v>22850</v>
      </c>
      <c r="I504" s="11"/>
    </row>
    <row r="505" spans="1:9" x14ac:dyDescent="0.2">
      <c r="A505" s="11">
        <v>40569</v>
      </c>
      <c r="B505" s="12">
        <v>22850</v>
      </c>
      <c r="C505" s="12">
        <v>23150</v>
      </c>
      <c r="D505" s="12">
        <v>22250</v>
      </c>
      <c r="E505" s="12">
        <v>22350</v>
      </c>
      <c r="F505" s="14">
        <v>3489500</v>
      </c>
      <c r="G505" s="12">
        <v>22350</v>
      </c>
      <c r="I505" s="11"/>
    </row>
    <row r="506" spans="1:9" x14ac:dyDescent="0.2">
      <c r="A506" s="11">
        <v>40570</v>
      </c>
      <c r="B506" s="12">
        <v>22350</v>
      </c>
      <c r="C506" s="12">
        <v>22900</v>
      </c>
      <c r="D506" s="12">
        <v>22250</v>
      </c>
      <c r="E506" s="12">
        <v>22250</v>
      </c>
      <c r="F506" s="14">
        <v>1870000</v>
      </c>
      <c r="G506" s="12">
        <v>22250</v>
      </c>
      <c r="I506" s="11"/>
    </row>
    <row r="507" spans="1:9" x14ac:dyDescent="0.2">
      <c r="A507" s="11">
        <v>40571</v>
      </c>
      <c r="B507" s="12">
        <v>22000</v>
      </c>
      <c r="C507" s="12">
        <v>22200</v>
      </c>
      <c r="D507" s="12">
        <v>21550</v>
      </c>
      <c r="E507" s="12">
        <v>21750</v>
      </c>
      <c r="F507" s="14">
        <v>1578500</v>
      </c>
      <c r="G507" s="12">
        <v>21750</v>
      </c>
      <c r="I507" s="11"/>
    </row>
    <row r="508" spans="1:9" x14ac:dyDescent="0.2">
      <c r="A508" s="11">
        <v>40574</v>
      </c>
      <c r="B508" s="12">
        <v>21500</v>
      </c>
      <c r="C508" s="12">
        <v>21850</v>
      </c>
      <c r="D508" s="12">
        <v>21000</v>
      </c>
      <c r="E508" s="12">
        <v>21700</v>
      </c>
      <c r="F508" s="14">
        <v>1593000</v>
      </c>
      <c r="G508" s="12">
        <v>21700</v>
      </c>
      <c r="I508" s="11"/>
    </row>
    <row r="509" spans="1:9" x14ac:dyDescent="0.2">
      <c r="A509" s="11">
        <v>40575</v>
      </c>
      <c r="B509" s="12">
        <v>21700</v>
      </c>
      <c r="C509" s="12">
        <v>22650</v>
      </c>
      <c r="D509" s="12">
        <v>21700</v>
      </c>
      <c r="E509" s="12">
        <v>22450</v>
      </c>
      <c r="F509" s="14">
        <v>1671000</v>
      </c>
      <c r="G509" s="12">
        <v>22450</v>
      </c>
      <c r="I509" s="11"/>
    </row>
    <row r="510" spans="1:9" x14ac:dyDescent="0.2">
      <c r="A510" s="11">
        <v>40576</v>
      </c>
      <c r="B510" s="12">
        <v>22800</v>
      </c>
      <c r="C510" s="12">
        <v>23000</v>
      </c>
      <c r="D510" s="12">
        <v>22700</v>
      </c>
      <c r="E510" s="12">
        <v>22850</v>
      </c>
      <c r="F510" s="14">
        <v>1569000</v>
      </c>
      <c r="G510" s="12">
        <v>22850</v>
      </c>
      <c r="I510" s="11"/>
    </row>
    <row r="511" spans="1:9" x14ac:dyDescent="0.2">
      <c r="A511" s="11">
        <v>40578</v>
      </c>
      <c r="B511" s="12">
        <v>22900</v>
      </c>
      <c r="C511" s="12">
        <v>23000</v>
      </c>
      <c r="D511" s="12">
        <v>22600</v>
      </c>
      <c r="E511" s="12">
        <v>22750</v>
      </c>
      <c r="F511" s="14">
        <v>727000</v>
      </c>
      <c r="G511" s="12">
        <v>22750</v>
      </c>
      <c r="I511" s="11"/>
    </row>
    <row r="512" spans="1:9" x14ac:dyDescent="0.2">
      <c r="A512" s="11">
        <v>40581</v>
      </c>
      <c r="B512" s="12">
        <v>23250</v>
      </c>
      <c r="C512" s="12">
        <v>23250</v>
      </c>
      <c r="D512" s="12">
        <v>22600</v>
      </c>
      <c r="E512" s="12">
        <v>22750</v>
      </c>
      <c r="F512" s="14">
        <v>377500</v>
      </c>
      <c r="G512" s="12">
        <v>22750</v>
      </c>
      <c r="I512" s="11"/>
    </row>
    <row r="513" spans="1:9" x14ac:dyDescent="0.2">
      <c r="A513" s="11">
        <v>40582</v>
      </c>
      <c r="B513" s="12">
        <v>22750</v>
      </c>
      <c r="C513" s="12">
        <v>22850</v>
      </c>
      <c r="D513" s="12">
        <v>22150</v>
      </c>
      <c r="E513" s="12">
        <v>22200</v>
      </c>
      <c r="F513" s="14">
        <v>1207000</v>
      </c>
      <c r="G513" s="12">
        <v>22200</v>
      </c>
      <c r="I513" s="11"/>
    </row>
    <row r="514" spans="1:9" x14ac:dyDescent="0.2">
      <c r="A514" s="11">
        <v>40583</v>
      </c>
      <c r="B514" s="12">
        <v>22200</v>
      </c>
      <c r="C514" s="12">
        <v>22300</v>
      </c>
      <c r="D514" s="12">
        <v>21650</v>
      </c>
      <c r="E514" s="12">
        <v>21650</v>
      </c>
      <c r="F514" s="14">
        <v>1546500</v>
      </c>
      <c r="G514" s="12">
        <v>21650</v>
      </c>
      <c r="I514" s="11"/>
    </row>
    <row r="515" spans="1:9" x14ac:dyDescent="0.2">
      <c r="A515" s="11">
        <v>40584</v>
      </c>
      <c r="B515" s="12">
        <v>21500</v>
      </c>
      <c r="C515" s="12">
        <v>21700</v>
      </c>
      <c r="D515" s="12">
        <v>21100</v>
      </c>
      <c r="E515" s="12">
        <v>21700</v>
      </c>
      <c r="F515" s="14">
        <v>1850500</v>
      </c>
      <c r="G515" s="12">
        <v>21700</v>
      </c>
      <c r="I515" s="11"/>
    </row>
    <row r="516" spans="1:9" x14ac:dyDescent="0.2">
      <c r="A516" s="11">
        <v>40585</v>
      </c>
      <c r="B516" s="12">
        <v>21700</v>
      </c>
      <c r="C516" s="12">
        <v>22250</v>
      </c>
      <c r="D516" s="12">
        <v>21400</v>
      </c>
      <c r="E516" s="12">
        <v>22250</v>
      </c>
      <c r="F516" s="14">
        <v>1417500</v>
      </c>
      <c r="G516" s="12">
        <v>22250</v>
      </c>
      <c r="I516" s="11"/>
    </row>
    <row r="517" spans="1:9" x14ac:dyDescent="0.2">
      <c r="A517" s="11">
        <v>40588</v>
      </c>
      <c r="B517" s="12">
        <v>22700</v>
      </c>
      <c r="C517" s="12">
        <v>23150</v>
      </c>
      <c r="D517" s="12">
        <v>22450</v>
      </c>
      <c r="E517" s="12">
        <v>23000</v>
      </c>
      <c r="F517" s="14">
        <v>1973500</v>
      </c>
      <c r="G517" s="12">
        <v>23000</v>
      </c>
      <c r="I517" s="11"/>
    </row>
    <row r="518" spans="1:9" x14ac:dyDescent="0.2">
      <c r="A518" s="11">
        <v>40590</v>
      </c>
      <c r="B518" s="12">
        <v>22900</v>
      </c>
      <c r="C518" s="12">
        <v>22900</v>
      </c>
      <c r="D518" s="12">
        <v>22300</v>
      </c>
      <c r="E518" s="12">
        <v>22300</v>
      </c>
      <c r="F518" s="14">
        <v>908500</v>
      </c>
      <c r="G518" s="12">
        <v>22300</v>
      </c>
      <c r="I518" s="11"/>
    </row>
    <row r="519" spans="1:9" x14ac:dyDescent="0.2">
      <c r="A519" s="11">
        <v>40591</v>
      </c>
      <c r="B519" s="12">
        <v>22400</v>
      </c>
      <c r="C519" s="12">
        <v>22750</v>
      </c>
      <c r="D519" s="12">
        <v>21750</v>
      </c>
      <c r="E519" s="12">
        <v>21750</v>
      </c>
      <c r="F519" s="14">
        <v>1590500</v>
      </c>
      <c r="G519" s="12">
        <v>21750</v>
      </c>
      <c r="I519" s="11"/>
    </row>
    <row r="520" spans="1:9" x14ac:dyDescent="0.2">
      <c r="A520" s="11">
        <v>40592</v>
      </c>
      <c r="B520" s="12">
        <v>22250</v>
      </c>
      <c r="C520" s="12">
        <v>22650</v>
      </c>
      <c r="D520" s="12">
        <v>22000</v>
      </c>
      <c r="E520" s="12">
        <v>22050</v>
      </c>
      <c r="F520" s="14">
        <v>1425500</v>
      </c>
      <c r="G520" s="12">
        <v>22050</v>
      </c>
      <c r="I520" s="11"/>
    </row>
    <row r="521" spans="1:9" x14ac:dyDescent="0.2">
      <c r="A521" s="11">
        <v>40595</v>
      </c>
      <c r="B521" s="12">
        <v>22050</v>
      </c>
      <c r="C521" s="12">
        <v>22300</v>
      </c>
      <c r="D521" s="12">
        <v>21850</v>
      </c>
      <c r="E521" s="12">
        <v>22050</v>
      </c>
      <c r="F521" s="14">
        <v>748000</v>
      </c>
      <c r="G521" s="12">
        <v>22050</v>
      </c>
      <c r="I521" s="11"/>
    </row>
    <row r="522" spans="1:9" x14ac:dyDescent="0.2">
      <c r="A522" s="11">
        <v>40596</v>
      </c>
      <c r="B522" s="12">
        <v>21900</v>
      </c>
      <c r="C522" s="12">
        <v>22350</v>
      </c>
      <c r="D522" s="12">
        <v>21750</v>
      </c>
      <c r="E522" s="12">
        <v>22250</v>
      </c>
      <c r="F522" s="14">
        <v>1378000</v>
      </c>
      <c r="G522" s="12">
        <v>22250</v>
      </c>
      <c r="I522" s="11"/>
    </row>
    <row r="523" spans="1:9" x14ac:dyDescent="0.2">
      <c r="A523" s="11">
        <v>40597</v>
      </c>
      <c r="B523" s="12">
        <v>22450</v>
      </c>
      <c r="C523" s="12">
        <v>22900</v>
      </c>
      <c r="D523" s="12">
        <v>22000</v>
      </c>
      <c r="E523" s="12">
        <v>22200</v>
      </c>
      <c r="F523" s="14">
        <v>1478500</v>
      </c>
      <c r="G523" s="12">
        <v>22200</v>
      </c>
      <c r="I523" s="11"/>
    </row>
    <row r="524" spans="1:9" x14ac:dyDescent="0.2">
      <c r="A524" s="11">
        <v>40598</v>
      </c>
      <c r="B524" s="12">
        <v>22200</v>
      </c>
      <c r="C524" s="12">
        <v>22200</v>
      </c>
      <c r="D524" s="12">
        <v>21450</v>
      </c>
      <c r="E524" s="12">
        <v>21700</v>
      </c>
      <c r="F524" s="14">
        <v>1777000</v>
      </c>
      <c r="G524" s="12">
        <v>21700</v>
      </c>
      <c r="I524" s="11"/>
    </row>
    <row r="525" spans="1:9" x14ac:dyDescent="0.2">
      <c r="A525" s="11">
        <v>40599</v>
      </c>
      <c r="B525" s="12">
        <v>22000</v>
      </c>
      <c r="C525" s="12">
        <v>22000</v>
      </c>
      <c r="D525" s="12">
        <v>21400</v>
      </c>
      <c r="E525" s="12">
        <v>21450</v>
      </c>
      <c r="F525" s="14">
        <v>1035500</v>
      </c>
      <c r="G525" s="12">
        <v>21450</v>
      </c>
      <c r="I525" s="11"/>
    </row>
    <row r="526" spans="1:9" x14ac:dyDescent="0.2">
      <c r="A526" s="11">
        <v>40602</v>
      </c>
      <c r="B526" s="12">
        <v>21500</v>
      </c>
      <c r="C526" s="12">
        <v>21950</v>
      </c>
      <c r="D526" s="12">
        <v>21450</v>
      </c>
      <c r="E526" s="12">
        <v>21850</v>
      </c>
      <c r="F526" s="14">
        <v>1660500</v>
      </c>
      <c r="G526" s="12">
        <v>21850</v>
      </c>
      <c r="I526" s="11"/>
    </row>
    <row r="527" spans="1:9" x14ac:dyDescent="0.2">
      <c r="A527" s="11">
        <v>40603</v>
      </c>
      <c r="B527" s="12">
        <v>22000</v>
      </c>
      <c r="C527" s="12">
        <v>22250</v>
      </c>
      <c r="D527" s="12">
        <v>21850</v>
      </c>
      <c r="E527" s="12">
        <v>22250</v>
      </c>
      <c r="F527" s="14">
        <v>733500</v>
      </c>
      <c r="G527" s="12">
        <v>22250</v>
      </c>
      <c r="I527" s="11"/>
    </row>
    <row r="528" spans="1:9" x14ac:dyDescent="0.2">
      <c r="A528" s="11">
        <v>40604</v>
      </c>
      <c r="B528" s="12">
        <v>22000</v>
      </c>
      <c r="C528" s="12">
        <v>22150</v>
      </c>
      <c r="D528" s="12">
        <v>21800</v>
      </c>
      <c r="E528" s="12">
        <v>22050</v>
      </c>
      <c r="F528" s="14">
        <v>925000</v>
      </c>
      <c r="G528" s="12">
        <v>22050</v>
      </c>
      <c r="I528" s="11"/>
    </row>
    <row r="529" spans="1:9" x14ac:dyDescent="0.2">
      <c r="A529" s="11">
        <v>40605</v>
      </c>
      <c r="B529" s="12">
        <v>22050</v>
      </c>
      <c r="C529" s="12">
        <v>22350</v>
      </c>
      <c r="D529" s="12">
        <v>22050</v>
      </c>
      <c r="E529" s="12">
        <v>22100</v>
      </c>
      <c r="F529" s="14">
        <v>685000</v>
      </c>
      <c r="G529" s="12">
        <v>22100</v>
      </c>
      <c r="I529" s="11"/>
    </row>
    <row r="530" spans="1:9" x14ac:dyDescent="0.2">
      <c r="A530" s="11">
        <v>40606</v>
      </c>
      <c r="B530" s="12">
        <v>22400</v>
      </c>
      <c r="C530" s="12">
        <v>22650</v>
      </c>
      <c r="D530" s="12">
        <v>22400</v>
      </c>
      <c r="E530" s="12">
        <v>22600</v>
      </c>
      <c r="F530" s="14">
        <v>1291000</v>
      </c>
      <c r="G530" s="12">
        <v>22600</v>
      </c>
      <c r="I530" s="11"/>
    </row>
    <row r="531" spans="1:9" x14ac:dyDescent="0.2">
      <c r="A531" s="11">
        <v>40609</v>
      </c>
      <c r="B531" s="12">
        <v>22600</v>
      </c>
      <c r="C531" s="12">
        <v>23000</v>
      </c>
      <c r="D531" s="12">
        <v>22600</v>
      </c>
      <c r="E531" s="12">
        <v>23000</v>
      </c>
      <c r="F531" s="14">
        <v>1417000</v>
      </c>
      <c r="G531" s="12">
        <v>23000</v>
      </c>
      <c r="I531" s="11"/>
    </row>
    <row r="532" spans="1:9" x14ac:dyDescent="0.2">
      <c r="A532" s="11">
        <v>40610</v>
      </c>
      <c r="B532" s="12">
        <v>23000</v>
      </c>
      <c r="C532" s="12">
        <v>23250</v>
      </c>
      <c r="D532" s="12">
        <v>22750</v>
      </c>
      <c r="E532" s="12">
        <v>23050</v>
      </c>
      <c r="F532" s="14">
        <v>870500</v>
      </c>
      <c r="G532" s="12">
        <v>23050</v>
      </c>
      <c r="I532" s="11"/>
    </row>
    <row r="533" spans="1:9" x14ac:dyDescent="0.2">
      <c r="A533" s="11">
        <v>40611</v>
      </c>
      <c r="B533" s="12">
        <v>22800</v>
      </c>
      <c r="C533" s="12">
        <v>23400</v>
      </c>
      <c r="D533" s="12">
        <v>22800</v>
      </c>
      <c r="E533" s="12">
        <v>23300</v>
      </c>
      <c r="F533" s="14">
        <v>1299000</v>
      </c>
      <c r="G533" s="12">
        <v>23300</v>
      </c>
      <c r="I533" s="11"/>
    </row>
    <row r="534" spans="1:9" x14ac:dyDescent="0.2">
      <c r="A534" s="11">
        <v>40612</v>
      </c>
      <c r="B534" s="12">
        <v>23200</v>
      </c>
      <c r="C534" s="12">
        <v>23200</v>
      </c>
      <c r="D534" s="12">
        <v>22350</v>
      </c>
      <c r="E534" s="12">
        <v>22700</v>
      </c>
      <c r="F534" s="14">
        <v>1212500</v>
      </c>
      <c r="G534" s="12">
        <v>22700</v>
      </c>
      <c r="I534" s="11"/>
    </row>
    <row r="535" spans="1:9" x14ac:dyDescent="0.2">
      <c r="A535" s="11">
        <v>40613</v>
      </c>
      <c r="B535" s="12">
        <v>22500</v>
      </c>
      <c r="C535" s="12">
        <v>22500</v>
      </c>
      <c r="D535" s="12">
        <v>21950</v>
      </c>
      <c r="E535" s="12">
        <v>22050</v>
      </c>
      <c r="F535" s="14">
        <v>1874500</v>
      </c>
      <c r="G535" s="12">
        <v>22050</v>
      </c>
      <c r="I535" s="11"/>
    </row>
    <row r="536" spans="1:9" x14ac:dyDescent="0.2">
      <c r="A536" s="11">
        <v>40616</v>
      </c>
      <c r="B536" s="12">
        <v>22000</v>
      </c>
      <c r="C536" s="12">
        <v>22450</v>
      </c>
      <c r="D536" s="12">
        <v>21850</v>
      </c>
      <c r="E536" s="12">
        <v>22200</v>
      </c>
      <c r="F536" s="14">
        <v>633000</v>
      </c>
      <c r="G536" s="12">
        <v>22200</v>
      </c>
      <c r="I536" s="11"/>
    </row>
    <row r="537" spans="1:9" x14ac:dyDescent="0.2">
      <c r="A537" s="11">
        <v>40617</v>
      </c>
      <c r="B537" s="12">
        <v>21900</v>
      </c>
      <c r="C537" s="12">
        <v>22200</v>
      </c>
      <c r="D537" s="12">
        <v>21600</v>
      </c>
      <c r="E537" s="12">
        <v>21700</v>
      </c>
      <c r="F537" s="14">
        <v>1644000</v>
      </c>
      <c r="G537" s="12">
        <v>21700</v>
      </c>
      <c r="I537" s="11"/>
    </row>
    <row r="538" spans="1:9" x14ac:dyDescent="0.2">
      <c r="A538" s="11">
        <v>40618</v>
      </c>
      <c r="B538" s="12">
        <v>21800</v>
      </c>
      <c r="C538" s="12">
        <v>22000</v>
      </c>
      <c r="D538" s="12">
        <v>21550</v>
      </c>
      <c r="E538" s="12">
        <v>21900</v>
      </c>
      <c r="F538" s="14">
        <v>1765500</v>
      </c>
      <c r="G538" s="12">
        <v>21900</v>
      </c>
      <c r="I538" s="11"/>
    </row>
    <row r="539" spans="1:9" x14ac:dyDescent="0.2">
      <c r="A539" s="11">
        <v>40619</v>
      </c>
      <c r="B539" s="12">
        <v>21800</v>
      </c>
      <c r="C539" s="12">
        <v>21900</v>
      </c>
      <c r="D539" s="12">
        <v>21600</v>
      </c>
      <c r="E539" s="12">
        <v>21750</v>
      </c>
      <c r="F539" s="14">
        <v>701000</v>
      </c>
      <c r="G539" s="12">
        <v>21750</v>
      </c>
      <c r="I539" s="11"/>
    </row>
    <row r="540" spans="1:9" x14ac:dyDescent="0.2">
      <c r="A540" s="11">
        <v>40620</v>
      </c>
      <c r="B540" s="12">
        <v>22050</v>
      </c>
      <c r="C540" s="12">
        <v>22100</v>
      </c>
      <c r="D540" s="12">
        <v>21800</v>
      </c>
      <c r="E540" s="12">
        <v>22100</v>
      </c>
      <c r="F540" s="14">
        <v>1003500</v>
      </c>
      <c r="G540" s="12">
        <v>22100</v>
      </c>
      <c r="I540" s="11"/>
    </row>
    <row r="541" spans="1:9" x14ac:dyDescent="0.2">
      <c r="A541" s="11">
        <v>40623</v>
      </c>
      <c r="B541" s="12">
        <v>21600</v>
      </c>
      <c r="C541" s="12">
        <v>22200</v>
      </c>
      <c r="D541" s="12">
        <v>21600</v>
      </c>
      <c r="E541" s="12">
        <v>22000</v>
      </c>
      <c r="F541" s="14">
        <v>625500</v>
      </c>
      <c r="G541" s="12">
        <v>22000</v>
      </c>
      <c r="I541" s="11"/>
    </row>
    <row r="542" spans="1:9" x14ac:dyDescent="0.2">
      <c r="A542" s="11">
        <v>40624</v>
      </c>
      <c r="B542" s="12">
        <v>22050</v>
      </c>
      <c r="C542" s="12">
        <v>22200</v>
      </c>
      <c r="D542" s="12">
        <v>21800</v>
      </c>
      <c r="E542" s="12">
        <v>22000</v>
      </c>
      <c r="F542" s="14">
        <v>608000</v>
      </c>
      <c r="G542" s="12">
        <v>22000</v>
      </c>
      <c r="I542" s="11"/>
    </row>
    <row r="543" spans="1:9" x14ac:dyDescent="0.2">
      <c r="A543" s="11">
        <v>40625</v>
      </c>
      <c r="B543" s="12">
        <v>22000</v>
      </c>
      <c r="C543" s="12">
        <v>22650</v>
      </c>
      <c r="D543" s="12">
        <v>21900</v>
      </c>
      <c r="E543" s="12">
        <v>22600</v>
      </c>
      <c r="F543" s="14">
        <v>1946500</v>
      </c>
      <c r="G543" s="12">
        <v>22600</v>
      </c>
      <c r="I543" s="11"/>
    </row>
    <row r="544" spans="1:9" x14ac:dyDescent="0.2">
      <c r="A544" s="11">
        <v>40626</v>
      </c>
      <c r="B544" s="12">
        <v>22600</v>
      </c>
      <c r="C544" s="12">
        <v>22700</v>
      </c>
      <c r="D544" s="12">
        <v>22350</v>
      </c>
      <c r="E544" s="12">
        <v>22550</v>
      </c>
      <c r="F544" s="14">
        <v>1441500</v>
      </c>
      <c r="G544" s="12">
        <v>22550</v>
      </c>
      <c r="I544" s="11"/>
    </row>
    <row r="545" spans="1:9" x14ac:dyDescent="0.2">
      <c r="A545" s="11">
        <v>40627</v>
      </c>
      <c r="B545" s="12">
        <v>22650</v>
      </c>
      <c r="C545" s="12">
        <v>22850</v>
      </c>
      <c r="D545" s="12">
        <v>22250</v>
      </c>
      <c r="E545" s="12">
        <v>22400</v>
      </c>
      <c r="F545" s="14">
        <v>1825000</v>
      </c>
      <c r="G545" s="12">
        <v>22400</v>
      </c>
      <c r="I545" s="11"/>
    </row>
    <row r="546" spans="1:9" x14ac:dyDescent="0.2">
      <c r="A546" s="11">
        <v>40630</v>
      </c>
      <c r="B546" s="12">
        <v>22400</v>
      </c>
      <c r="C546" s="12">
        <v>22900</v>
      </c>
      <c r="D546" s="12">
        <v>22350</v>
      </c>
      <c r="E546" s="12">
        <v>22850</v>
      </c>
      <c r="F546" s="14">
        <v>1253000</v>
      </c>
      <c r="G546" s="12">
        <v>22850</v>
      </c>
      <c r="I546" s="11"/>
    </row>
    <row r="547" spans="1:9" x14ac:dyDescent="0.2">
      <c r="A547" s="11">
        <v>40631</v>
      </c>
      <c r="B547" s="12">
        <v>22850</v>
      </c>
      <c r="C547" s="12">
        <v>23000</v>
      </c>
      <c r="D547" s="12">
        <v>22750</v>
      </c>
      <c r="E547" s="12">
        <v>22850</v>
      </c>
      <c r="F547" s="14">
        <v>996500</v>
      </c>
      <c r="G547" s="12">
        <v>22850</v>
      </c>
      <c r="I547" s="11"/>
    </row>
    <row r="548" spans="1:9" x14ac:dyDescent="0.2">
      <c r="A548" s="11">
        <v>40632</v>
      </c>
      <c r="B548" s="12">
        <v>22850</v>
      </c>
      <c r="C548" s="12">
        <v>23000</v>
      </c>
      <c r="D548" s="12">
        <v>22800</v>
      </c>
      <c r="E548" s="12">
        <v>22900</v>
      </c>
      <c r="F548" s="14">
        <v>853500</v>
      </c>
      <c r="G548" s="12">
        <v>22900</v>
      </c>
      <c r="I548" s="11"/>
    </row>
    <row r="549" spans="1:9" x14ac:dyDescent="0.2">
      <c r="A549" s="11">
        <v>40633</v>
      </c>
      <c r="B549" s="12">
        <v>23000</v>
      </c>
      <c r="C549" s="12">
        <v>23000</v>
      </c>
      <c r="D549" s="12">
        <v>22350</v>
      </c>
      <c r="E549" s="12">
        <v>22700</v>
      </c>
      <c r="F549" s="14">
        <v>1063000</v>
      </c>
      <c r="G549" s="12">
        <v>22700</v>
      </c>
      <c r="I549" s="11"/>
    </row>
    <row r="550" spans="1:9" x14ac:dyDescent="0.2">
      <c r="A550" s="11">
        <v>40634</v>
      </c>
      <c r="B550" s="12">
        <v>22900</v>
      </c>
      <c r="C550" s="12">
        <v>22900</v>
      </c>
      <c r="D550" s="12">
        <v>22700</v>
      </c>
      <c r="E550" s="12">
        <v>22900</v>
      </c>
      <c r="F550" s="14">
        <v>1325500</v>
      </c>
      <c r="G550" s="12">
        <v>22900</v>
      </c>
      <c r="I550" s="11"/>
    </row>
    <row r="551" spans="1:9" x14ac:dyDescent="0.2">
      <c r="A551" s="11">
        <v>40637</v>
      </c>
      <c r="B551" s="12">
        <v>22850</v>
      </c>
      <c r="C551" s="12">
        <v>22900</v>
      </c>
      <c r="D551" s="12">
        <v>22500</v>
      </c>
      <c r="E551" s="12">
        <v>22500</v>
      </c>
      <c r="F551" s="14">
        <v>661500</v>
      </c>
      <c r="G551" s="12">
        <v>22500</v>
      </c>
      <c r="I551" s="11"/>
    </row>
    <row r="552" spans="1:9" x14ac:dyDescent="0.2">
      <c r="A552" s="11">
        <v>40638</v>
      </c>
      <c r="B552" s="12">
        <v>22350</v>
      </c>
      <c r="C552" s="12">
        <v>22750</v>
      </c>
      <c r="D552" s="12">
        <v>22350</v>
      </c>
      <c r="E552" s="12">
        <v>22650</v>
      </c>
      <c r="F552" s="14">
        <v>586500</v>
      </c>
      <c r="G552" s="12">
        <v>22650</v>
      </c>
      <c r="I552" s="11"/>
    </row>
    <row r="553" spans="1:9" x14ac:dyDescent="0.2">
      <c r="A553" s="11">
        <v>40639</v>
      </c>
      <c r="B553" s="12">
        <v>22600</v>
      </c>
      <c r="C553" s="12">
        <v>22850</v>
      </c>
      <c r="D553" s="12">
        <v>22400</v>
      </c>
      <c r="E553" s="12">
        <v>22650</v>
      </c>
      <c r="F553" s="14">
        <v>1717500</v>
      </c>
      <c r="G553" s="12">
        <v>22650</v>
      </c>
      <c r="I553" s="11"/>
    </row>
    <row r="554" spans="1:9" x14ac:dyDescent="0.2">
      <c r="A554" s="11">
        <v>40640</v>
      </c>
      <c r="B554" s="12">
        <v>22650</v>
      </c>
      <c r="C554" s="12">
        <v>22850</v>
      </c>
      <c r="D554" s="12">
        <v>22600</v>
      </c>
      <c r="E554" s="12">
        <v>22800</v>
      </c>
      <c r="F554" s="14">
        <v>652500</v>
      </c>
      <c r="G554" s="12">
        <v>22800</v>
      </c>
      <c r="I554" s="11"/>
    </row>
    <row r="555" spans="1:9" x14ac:dyDescent="0.2">
      <c r="A555" s="11">
        <v>40641</v>
      </c>
      <c r="B555" s="12">
        <v>22850</v>
      </c>
      <c r="C555" s="12">
        <v>22850</v>
      </c>
      <c r="D555" s="12">
        <v>22500</v>
      </c>
      <c r="E555" s="12">
        <v>22500</v>
      </c>
      <c r="F555" s="14">
        <v>1249500</v>
      </c>
      <c r="G555" s="12">
        <v>22500</v>
      </c>
      <c r="I555" s="11"/>
    </row>
    <row r="556" spans="1:9" x14ac:dyDescent="0.2">
      <c r="A556" s="11">
        <v>40644</v>
      </c>
      <c r="B556" s="12">
        <v>22500</v>
      </c>
      <c r="C556" s="12">
        <v>23150</v>
      </c>
      <c r="D556" s="12">
        <v>22500</v>
      </c>
      <c r="E556" s="12">
        <v>22800</v>
      </c>
      <c r="F556" s="14">
        <v>2190000</v>
      </c>
      <c r="G556" s="12">
        <v>22800</v>
      </c>
      <c r="I556" s="11"/>
    </row>
    <row r="557" spans="1:9" x14ac:dyDescent="0.2">
      <c r="A557" s="11">
        <v>40645</v>
      </c>
      <c r="B557" s="12">
        <v>22700</v>
      </c>
      <c r="C557" s="12">
        <v>22700</v>
      </c>
      <c r="D557" s="12">
        <v>22500</v>
      </c>
      <c r="E557" s="12">
        <v>22500</v>
      </c>
      <c r="F557" s="14">
        <v>1235500</v>
      </c>
      <c r="G557" s="12">
        <v>22500</v>
      </c>
      <c r="I557" s="11"/>
    </row>
    <row r="558" spans="1:9" x14ac:dyDescent="0.2">
      <c r="A558" s="11">
        <v>40646</v>
      </c>
      <c r="B558" s="12">
        <v>22350</v>
      </c>
      <c r="C558" s="12">
        <v>22850</v>
      </c>
      <c r="D558" s="12">
        <v>22350</v>
      </c>
      <c r="E558" s="12">
        <v>22750</v>
      </c>
      <c r="F558" s="14">
        <v>996500</v>
      </c>
      <c r="G558" s="12">
        <v>22750</v>
      </c>
      <c r="I558" s="11"/>
    </row>
    <row r="559" spans="1:9" x14ac:dyDescent="0.2">
      <c r="A559" s="11">
        <v>40647</v>
      </c>
      <c r="B559" s="12">
        <v>22850</v>
      </c>
      <c r="C559" s="12">
        <v>22850</v>
      </c>
      <c r="D559" s="12">
        <v>22550</v>
      </c>
      <c r="E559" s="12">
        <v>22550</v>
      </c>
      <c r="F559" s="14">
        <v>436500</v>
      </c>
      <c r="G559" s="12">
        <v>22550</v>
      </c>
      <c r="I559" s="11"/>
    </row>
    <row r="560" spans="1:9" x14ac:dyDescent="0.2">
      <c r="A560" s="11">
        <v>40648</v>
      </c>
      <c r="B560" s="12">
        <v>22500</v>
      </c>
      <c r="C560" s="12">
        <v>22900</v>
      </c>
      <c r="D560" s="12">
        <v>22500</v>
      </c>
      <c r="E560" s="12">
        <v>22800</v>
      </c>
      <c r="F560" s="14">
        <v>320000</v>
      </c>
      <c r="G560" s="12">
        <v>22800</v>
      </c>
      <c r="I560" s="11"/>
    </row>
    <row r="561" spans="1:9" x14ac:dyDescent="0.2">
      <c r="A561" s="11">
        <v>40651</v>
      </c>
      <c r="B561" s="12">
        <v>22800</v>
      </c>
      <c r="C561" s="12">
        <v>22900</v>
      </c>
      <c r="D561" s="12">
        <v>22550</v>
      </c>
      <c r="E561" s="12">
        <v>22850</v>
      </c>
      <c r="F561" s="14">
        <v>599500</v>
      </c>
      <c r="G561" s="12">
        <v>22850</v>
      </c>
      <c r="I561" s="11"/>
    </row>
    <row r="562" spans="1:9" x14ac:dyDescent="0.2">
      <c r="A562" s="11">
        <v>40652</v>
      </c>
      <c r="B562" s="12">
        <v>22750</v>
      </c>
      <c r="C562" s="12">
        <v>22750</v>
      </c>
      <c r="D562" s="12">
        <v>22500</v>
      </c>
      <c r="E562" s="12">
        <v>22550</v>
      </c>
      <c r="F562" s="14">
        <v>404000</v>
      </c>
      <c r="G562" s="12">
        <v>22550</v>
      </c>
      <c r="I562" s="11"/>
    </row>
    <row r="563" spans="1:9" x14ac:dyDescent="0.2">
      <c r="A563" s="11">
        <v>40653</v>
      </c>
      <c r="B563" s="12">
        <v>22700</v>
      </c>
      <c r="C563" s="12">
        <v>23050</v>
      </c>
      <c r="D563" s="12">
        <v>22650</v>
      </c>
      <c r="E563" s="12">
        <v>22950</v>
      </c>
      <c r="F563" s="14">
        <v>2052500</v>
      </c>
      <c r="G563" s="12">
        <v>22950</v>
      </c>
      <c r="I563" s="11"/>
    </row>
    <row r="564" spans="1:9" x14ac:dyDescent="0.2">
      <c r="A564" s="11">
        <v>40654</v>
      </c>
      <c r="B564" s="12">
        <v>23100</v>
      </c>
      <c r="C564" s="12">
        <v>23100</v>
      </c>
      <c r="D564" s="12">
        <v>22850</v>
      </c>
      <c r="E564" s="12">
        <v>22950</v>
      </c>
      <c r="F564" s="14">
        <v>631000</v>
      </c>
      <c r="G564" s="12">
        <v>22950</v>
      </c>
      <c r="I564" s="11"/>
    </row>
    <row r="565" spans="1:9" x14ac:dyDescent="0.2">
      <c r="A565" s="11">
        <v>40658</v>
      </c>
      <c r="B565" s="12">
        <v>23100</v>
      </c>
      <c r="C565" s="12">
        <v>23150</v>
      </c>
      <c r="D565" s="12">
        <v>22800</v>
      </c>
      <c r="E565" s="12">
        <v>22850</v>
      </c>
      <c r="F565" s="14">
        <v>664000</v>
      </c>
      <c r="G565" s="12">
        <v>22850</v>
      </c>
      <c r="I565" s="11"/>
    </row>
    <row r="566" spans="1:9" x14ac:dyDescent="0.2">
      <c r="A566" s="11">
        <v>40659</v>
      </c>
      <c r="B566" s="12">
        <v>22850</v>
      </c>
      <c r="C566" s="12">
        <v>22950</v>
      </c>
      <c r="D566" s="12">
        <v>22700</v>
      </c>
      <c r="E566" s="12">
        <v>22950</v>
      </c>
      <c r="F566" s="14">
        <v>1887500</v>
      </c>
      <c r="G566" s="12">
        <v>22950</v>
      </c>
      <c r="I566" s="11"/>
    </row>
    <row r="567" spans="1:9" x14ac:dyDescent="0.2">
      <c r="A567" s="11">
        <v>40660</v>
      </c>
      <c r="B567" s="12">
        <v>23100</v>
      </c>
      <c r="C567" s="12">
        <v>23250</v>
      </c>
      <c r="D567" s="12">
        <v>22950</v>
      </c>
      <c r="E567" s="12">
        <v>23000</v>
      </c>
      <c r="F567" s="14">
        <v>1306500</v>
      </c>
      <c r="G567" s="12">
        <v>23000</v>
      </c>
      <c r="I567" s="11"/>
    </row>
    <row r="568" spans="1:9" x14ac:dyDescent="0.2">
      <c r="A568" s="11">
        <v>40661</v>
      </c>
      <c r="B568" s="12">
        <v>23050</v>
      </c>
      <c r="C568" s="12">
        <v>23250</v>
      </c>
      <c r="D568" s="12">
        <v>23000</v>
      </c>
      <c r="E568" s="12">
        <v>23150</v>
      </c>
      <c r="F568" s="14">
        <v>2292000</v>
      </c>
      <c r="G568" s="12">
        <v>23150</v>
      </c>
      <c r="I568" s="11"/>
    </row>
    <row r="569" spans="1:9" x14ac:dyDescent="0.2">
      <c r="A569" s="11">
        <v>40662</v>
      </c>
      <c r="B569" s="12">
        <v>23150</v>
      </c>
      <c r="C569" s="12">
        <v>23150</v>
      </c>
      <c r="D569" s="12">
        <v>22950</v>
      </c>
      <c r="E569" s="12">
        <v>23150</v>
      </c>
      <c r="F569" s="14">
        <v>1455000</v>
      </c>
      <c r="G569" s="12">
        <v>23150</v>
      </c>
      <c r="I569" s="11"/>
    </row>
    <row r="570" spans="1:9" x14ac:dyDescent="0.2">
      <c r="A570" s="11">
        <v>40665</v>
      </c>
      <c r="B570" s="12">
        <v>23250</v>
      </c>
      <c r="C570" s="12">
        <v>24000</v>
      </c>
      <c r="D570" s="12">
        <v>23200</v>
      </c>
      <c r="E570" s="12">
        <v>24000</v>
      </c>
      <c r="F570" s="14">
        <v>4041000</v>
      </c>
      <c r="G570" s="12">
        <v>24000</v>
      </c>
      <c r="I570" s="11"/>
    </row>
    <row r="571" spans="1:9" x14ac:dyDescent="0.2">
      <c r="A571" s="11">
        <v>40666</v>
      </c>
      <c r="B571" s="12">
        <v>24000</v>
      </c>
      <c r="C571" s="12">
        <v>24100</v>
      </c>
      <c r="D571" s="12">
        <v>23850</v>
      </c>
      <c r="E571" s="12">
        <v>23950</v>
      </c>
      <c r="F571" s="14">
        <v>2117500</v>
      </c>
      <c r="G571" s="12">
        <v>23950</v>
      </c>
      <c r="I571" s="11"/>
    </row>
    <row r="572" spans="1:9" x14ac:dyDescent="0.2">
      <c r="A572" s="11">
        <v>40667</v>
      </c>
      <c r="B572" s="12">
        <v>23850</v>
      </c>
      <c r="C572" s="12">
        <v>23900</v>
      </c>
      <c r="D572" s="12">
        <v>23600</v>
      </c>
      <c r="E572" s="12">
        <v>23800</v>
      </c>
      <c r="F572" s="14">
        <v>1331500</v>
      </c>
      <c r="G572" s="12">
        <v>23800</v>
      </c>
      <c r="I572" s="11"/>
    </row>
    <row r="573" spans="1:9" x14ac:dyDescent="0.2">
      <c r="A573" s="11">
        <v>40668</v>
      </c>
      <c r="B573" s="12">
        <v>23550</v>
      </c>
      <c r="C573" s="12">
        <v>23750</v>
      </c>
      <c r="D573" s="12">
        <v>23500</v>
      </c>
      <c r="E573" s="12">
        <v>23650</v>
      </c>
      <c r="F573" s="14">
        <v>850000</v>
      </c>
      <c r="G573" s="12">
        <v>23650</v>
      </c>
      <c r="I573" s="11"/>
    </row>
    <row r="574" spans="1:9" x14ac:dyDescent="0.2">
      <c r="A574" s="11">
        <v>40669</v>
      </c>
      <c r="B574" s="12">
        <v>23500</v>
      </c>
      <c r="C574" s="12">
        <v>23600</v>
      </c>
      <c r="D574" s="12">
        <v>23300</v>
      </c>
      <c r="E574" s="12">
        <v>23400</v>
      </c>
      <c r="F574" s="14">
        <v>1588500</v>
      </c>
      <c r="G574" s="12">
        <v>23400</v>
      </c>
      <c r="I574" s="11"/>
    </row>
    <row r="575" spans="1:9" x14ac:dyDescent="0.2">
      <c r="A575" s="11">
        <v>40672</v>
      </c>
      <c r="B575" s="12">
        <v>23500</v>
      </c>
      <c r="C575" s="12">
        <v>23900</v>
      </c>
      <c r="D575" s="12">
        <v>23500</v>
      </c>
      <c r="E575" s="12">
        <v>23750</v>
      </c>
      <c r="F575" s="14">
        <v>987500</v>
      </c>
      <c r="G575" s="12">
        <v>23750</v>
      </c>
      <c r="I575" s="11"/>
    </row>
    <row r="576" spans="1:9" x14ac:dyDescent="0.2">
      <c r="A576" s="11">
        <v>40673</v>
      </c>
      <c r="B576" s="12">
        <v>23750</v>
      </c>
      <c r="C576" s="12">
        <v>24200</v>
      </c>
      <c r="D576" s="12">
        <v>23750</v>
      </c>
      <c r="E576" s="12">
        <v>23800</v>
      </c>
      <c r="F576" s="14">
        <v>1833500</v>
      </c>
      <c r="G576" s="12">
        <v>23800</v>
      </c>
      <c r="I576" s="11"/>
    </row>
    <row r="577" spans="1:9" x14ac:dyDescent="0.2">
      <c r="A577" s="11">
        <v>40674</v>
      </c>
      <c r="B577" s="12">
        <v>23850</v>
      </c>
      <c r="C577" s="12">
        <v>24050</v>
      </c>
      <c r="D577" s="12">
        <v>23850</v>
      </c>
      <c r="E577" s="12">
        <v>24050</v>
      </c>
      <c r="F577" s="14">
        <v>1110500</v>
      </c>
      <c r="G577" s="12">
        <v>24050</v>
      </c>
      <c r="I577" s="11"/>
    </row>
    <row r="578" spans="1:9" x14ac:dyDescent="0.2">
      <c r="A578" s="11">
        <v>40675</v>
      </c>
      <c r="B578" s="12">
        <v>23850</v>
      </c>
      <c r="C578" s="12">
        <v>23950</v>
      </c>
      <c r="D578" s="12">
        <v>23500</v>
      </c>
      <c r="E578" s="12">
        <v>23500</v>
      </c>
      <c r="F578" s="14">
        <v>664000</v>
      </c>
      <c r="G578" s="12">
        <v>23500</v>
      </c>
      <c r="I578" s="11"/>
    </row>
    <row r="579" spans="1:9" x14ac:dyDescent="0.2">
      <c r="A579" s="11">
        <v>40676</v>
      </c>
      <c r="B579" s="12">
        <v>23500</v>
      </c>
      <c r="C579" s="12">
        <v>23800</v>
      </c>
      <c r="D579" s="12">
        <v>23500</v>
      </c>
      <c r="E579" s="12">
        <v>23650</v>
      </c>
      <c r="F579" s="14">
        <v>953500</v>
      </c>
      <c r="G579" s="12">
        <v>23650</v>
      </c>
      <c r="I579" s="11"/>
    </row>
    <row r="580" spans="1:9" x14ac:dyDescent="0.2">
      <c r="A580" s="11">
        <v>40679</v>
      </c>
      <c r="B580" s="12">
        <v>23600</v>
      </c>
      <c r="C580" s="12">
        <v>23750</v>
      </c>
      <c r="D580" s="12">
        <v>23450</v>
      </c>
      <c r="E580" s="12">
        <v>23600</v>
      </c>
      <c r="F580" s="14">
        <v>597500</v>
      </c>
      <c r="G580" s="12">
        <v>23600</v>
      </c>
      <c r="I580" s="11"/>
    </row>
    <row r="581" spans="1:9" x14ac:dyDescent="0.2">
      <c r="A581" s="11">
        <v>40681</v>
      </c>
      <c r="B581" s="12">
        <v>23600</v>
      </c>
      <c r="C581" s="12">
        <v>23950</v>
      </c>
      <c r="D581" s="12">
        <v>23550</v>
      </c>
      <c r="E581" s="12">
        <v>23600</v>
      </c>
      <c r="F581" s="14">
        <v>1166000</v>
      </c>
      <c r="G581" s="12">
        <v>23600</v>
      </c>
      <c r="I581" s="11"/>
    </row>
    <row r="582" spans="1:9" x14ac:dyDescent="0.2">
      <c r="A582" s="11">
        <v>40682</v>
      </c>
      <c r="B582" s="12">
        <v>23800</v>
      </c>
      <c r="C582" s="12">
        <v>23900</v>
      </c>
      <c r="D582" s="12">
        <v>23800</v>
      </c>
      <c r="E582" s="12">
        <v>23850</v>
      </c>
      <c r="F582" s="14">
        <v>1563500</v>
      </c>
      <c r="G582" s="12">
        <v>23850</v>
      </c>
      <c r="I582" s="11"/>
    </row>
    <row r="583" spans="1:9" x14ac:dyDescent="0.2">
      <c r="A583" s="11">
        <v>40683</v>
      </c>
      <c r="B583" s="12">
        <v>23900</v>
      </c>
      <c r="C583" s="12">
        <v>24150</v>
      </c>
      <c r="D583" s="12">
        <v>23900</v>
      </c>
      <c r="E583" s="12">
        <v>24000</v>
      </c>
      <c r="F583" s="14">
        <v>2621500</v>
      </c>
      <c r="G583" s="12">
        <v>24000</v>
      </c>
      <c r="I583" s="11"/>
    </row>
    <row r="584" spans="1:9" x14ac:dyDescent="0.2">
      <c r="A584" s="11">
        <v>40686</v>
      </c>
      <c r="B584" s="12">
        <v>23600</v>
      </c>
      <c r="C584" s="12">
        <v>23600</v>
      </c>
      <c r="D584" s="12">
        <v>22400</v>
      </c>
      <c r="E584" s="12">
        <v>23150</v>
      </c>
      <c r="F584" s="14">
        <v>1585000</v>
      </c>
      <c r="G584" s="12">
        <v>23150</v>
      </c>
      <c r="I584" s="11"/>
    </row>
    <row r="585" spans="1:9" x14ac:dyDescent="0.2">
      <c r="A585" s="11">
        <v>40687</v>
      </c>
      <c r="B585" s="12">
        <v>23100</v>
      </c>
      <c r="C585" s="12">
        <v>23400</v>
      </c>
      <c r="D585" s="12">
        <v>23050</v>
      </c>
      <c r="E585" s="12">
        <v>23350</v>
      </c>
      <c r="F585" s="14">
        <v>913500</v>
      </c>
      <c r="G585" s="12">
        <v>23350</v>
      </c>
      <c r="I585" s="11"/>
    </row>
    <row r="586" spans="1:9" x14ac:dyDescent="0.2">
      <c r="A586" s="11">
        <v>40688</v>
      </c>
      <c r="B586" s="12">
        <v>23350</v>
      </c>
      <c r="C586" s="12">
        <v>23400</v>
      </c>
      <c r="D586" s="12">
        <v>22750</v>
      </c>
      <c r="E586" s="12">
        <v>22750</v>
      </c>
      <c r="F586" s="14">
        <v>968000</v>
      </c>
      <c r="G586" s="12">
        <v>22750</v>
      </c>
      <c r="I586" s="11"/>
    </row>
    <row r="587" spans="1:9" x14ac:dyDescent="0.2">
      <c r="A587" s="11">
        <v>40689</v>
      </c>
      <c r="B587" s="12">
        <v>22850</v>
      </c>
      <c r="C587" s="12">
        <v>23250</v>
      </c>
      <c r="D587" s="12">
        <v>22850</v>
      </c>
      <c r="E587" s="12">
        <v>23050</v>
      </c>
      <c r="F587" s="14">
        <v>510000</v>
      </c>
      <c r="G587" s="12">
        <v>23050</v>
      </c>
      <c r="I587" s="11"/>
    </row>
    <row r="588" spans="1:9" x14ac:dyDescent="0.2">
      <c r="A588" s="11">
        <v>40690</v>
      </c>
      <c r="B588" s="12">
        <v>23000</v>
      </c>
      <c r="C588" s="12">
        <v>23250</v>
      </c>
      <c r="D588" s="12">
        <v>23000</v>
      </c>
      <c r="E588" s="12">
        <v>23200</v>
      </c>
      <c r="F588" s="14">
        <v>829500</v>
      </c>
      <c r="G588" s="12">
        <v>23200</v>
      </c>
      <c r="I588" s="11"/>
    </row>
    <row r="589" spans="1:9" x14ac:dyDescent="0.2">
      <c r="A589" s="11">
        <v>40693</v>
      </c>
      <c r="B589" s="12">
        <v>23200</v>
      </c>
      <c r="C589" s="12">
        <v>23300</v>
      </c>
      <c r="D589" s="12">
        <v>23050</v>
      </c>
      <c r="E589" s="12">
        <v>23100</v>
      </c>
      <c r="F589" s="14">
        <v>391500</v>
      </c>
      <c r="G589" s="12">
        <v>23100</v>
      </c>
      <c r="I589" s="11"/>
    </row>
    <row r="590" spans="1:9" x14ac:dyDescent="0.2">
      <c r="A590" s="11">
        <v>40694</v>
      </c>
      <c r="B590" s="12">
        <v>23200</v>
      </c>
      <c r="C590" s="12">
        <v>23650</v>
      </c>
      <c r="D590" s="12">
        <v>23150</v>
      </c>
      <c r="E590" s="12">
        <v>23600</v>
      </c>
      <c r="F590" s="14">
        <v>1376500</v>
      </c>
      <c r="G590" s="12">
        <v>23600</v>
      </c>
      <c r="I590" s="11"/>
    </row>
    <row r="591" spans="1:9" x14ac:dyDescent="0.2">
      <c r="A591" s="11">
        <v>40695</v>
      </c>
      <c r="B591" s="12">
        <v>23600</v>
      </c>
      <c r="C591" s="12">
        <v>23900</v>
      </c>
      <c r="D591" s="12">
        <v>23450</v>
      </c>
      <c r="E591" s="12">
        <v>23650</v>
      </c>
      <c r="F591" s="14">
        <v>1052000</v>
      </c>
      <c r="G591" s="12">
        <v>23650</v>
      </c>
      <c r="I591" s="11"/>
    </row>
    <row r="592" spans="1:9" x14ac:dyDescent="0.2">
      <c r="A592" s="11">
        <v>40697</v>
      </c>
      <c r="B592" s="12">
        <v>23600</v>
      </c>
      <c r="C592" s="12">
        <v>23950</v>
      </c>
      <c r="D592" s="12">
        <v>23600</v>
      </c>
      <c r="E592" s="12">
        <v>23850</v>
      </c>
      <c r="F592" s="14">
        <v>1179500</v>
      </c>
      <c r="G592" s="12">
        <v>23850</v>
      </c>
      <c r="I592" s="11"/>
    </row>
    <row r="593" spans="1:9" x14ac:dyDescent="0.2">
      <c r="A593" s="11">
        <v>40700</v>
      </c>
      <c r="B593" s="12">
        <v>23850</v>
      </c>
      <c r="C593" s="12">
        <v>23850</v>
      </c>
      <c r="D593" s="12">
        <v>23450</v>
      </c>
      <c r="E593" s="12">
        <v>23600</v>
      </c>
      <c r="F593" s="14">
        <v>307000</v>
      </c>
      <c r="G593" s="12">
        <v>23600</v>
      </c>
      <c r="I593" s="11"/>
    </row>
    <row r="594" spans="1:9" x14ac:dyDescent="0.2">
      <c r="A594" s="11">
        <v>40701</v>
      </c>
      <c r="B594" s="12">
        <v>23600</v>
      </c>
      <c r="C594" s="12">
        <v>23600</v>
      </c>
      <c r="D594" s="12">
        <v>23250</v>
      </c>
      <c r="E594" s="12">
        <v>23500</v>
      </c>
      <c r="F594" s="14">
        <v>647500</v>
      </c>
      <c r="G594" s="12">
        <v>23500</v>
      </c>
      <c r="I594" s="11"/>
    </row>
    <row r="595" spans="1:9" x14ac:dyDescent="0.2">
      <c r="A595" s="11">
        <v>40702</v>
      </c>
      <c r="B595" s="12">
        <v>23450</v>
      </c>
      <c r="C595" s="12">
        <v>23450</v>
      </c>
      <c r="D595" s="12">
        <v>23200</v>
      </c>
      <c r="E595" s="12">
        <v>23400</v>
      </c>
      <c r="F595" s="14">
        <v>407500</v>
      </c>
      <c r="G595" s="12">
        <v>23400</v>
      </c>
      <c r="I595" s="11"/>
    </row>
    <row r="596" spans="1:9" x14ac:dyDescent="0.2">
      <c r="A596" s="11">
        <v>40703</v>
      </c>
      <c r="B596" s="12">
        <v>23300</v>
      </c>
      <c r="C596" s="12">
        <v>23350</v>
      </c>
      <c r="D596" s="12">
        <v>23000</v>
      </c>
      <c r="E596" s="12">
        <v>23000</v>
      </c>
      <c r="F596" s="14">
        <v>429000</v>
      </c>
      <c r="G596" s="12">
        <v>23000</v>
      </c>
      <c r="I596" s="11"/>
    </row>
    <row r="597" spans="1:9" x14ac:dyDescent="0.2">
      <c r="A597" s="11">
        <v>40704</v>
      </c>
      <c r="B597" s="12">
        <v>23000</v>
      </c>
      <c r="C597" s="12">
        <v>23200</v>
      </c>
      <c r="D597" s="12">
        <v>22500</v>
      </c>
      <c r="E597" s="12">
        <v>22800</v>
      </c>
      <c r="F597" s="14">
        <v>1346000</v>
      </c>
      <c r="G597" s="12">
        <v>22800</v>
      </c>
      <c r="I597" s="11"/>
    </row>
    <row r="598" spans="1:9" x14ac:dyDescent="0.2">
      <c r="A598" s="11">
        <v>40707</v>
      </c>
      <c r="B598" s="12">
        <v>22800</v>
      </c>
      <c r="C598" s="12">
        <v>22800</v>
      </c>
      <c r="D598" s="12">
        <v>22550</v>
      </c>
      <c r="E598" s="12">
        <v>22700</v>
      </c>
      <c r="F598" s="14">
        <v>535000</v>
      </c>
      <c r="G598" s="12">
        <v>22700</v>
      </c>
      <c r="I598" s="11"/>
    </row>
    <row r="599" spans="1:9" x14ac:dyDescent="0.2">
      <c r="A599" s="11">
        <v>40708</v>
      </c>
      <c r="B599" s="12">
        <v>22700</v>
      </c>
      <c r="C599" s="12">
        <v>23050</v>
      </c>
      <c r="D599" s="12">
        <v>22700</v>
      </c>
      <c r="E599" s="12">
        <v>23050</v>
      </c>
      <c r="F599" s="14">
        <v>691500</v>
      </c>
      <c r="G599" s="12">
        <v>23050</v>
      </c>
      <c r="I599" s="11"/>
    </row>
    <row r="600" spans="1:9" x14ac:dyDescent="0.2">
      <c r="A600" s="11">
        <v>40709</v>
      </c>
      <c r="B600" s="12">
        <v>23100</v>
      </c>
      <c r="C600" s="12">
        <v>23250</v>
      </c>
      <c r="D600" s="12">
        <v>22950</v>
      </c>
      <c r="E600" s="12">
        <v>23050</v>
      </c>
      <c r="F600" s="14">
        <v>288500</v>
      </c>
      <c r="G600" s="12">
        <v>23050</v>
      </c>
      <c r="I600" s="11"/>
    </row>
    <row r="601" spans="1:9" x14ac:dyDescent="0.2">
      <c r="A601" s="11">
        <v>40710</v>
      </c>
      <c r="B601" s="12">
        <v>22900</v>
      </c>
      <c r="C601" s="12">
        <v>22900</v>
      </c>
      <c r="D601" s="12">
        <v>22700</v>
      </c>
      <c r="E601" s="12">
        <v>22700</v>
      </c>
      <c r="F601" s="14">
        <v>610000</v>
      </c>
      <c r="G601" s="12">
        <v>22700</v>
      </c>
      <c r="I601" s="11"/>
    </row>
    <row r="602" spans="1:9" x14ac:dyDescent="0.2">
      <c r="A602" s="11">
        <v>40711</v>
      </c>
      <c r="B602" s="12">
        <v>22700</v>
      </c>
      <c r="C602" s="12">
        <v>22900</v>
      </c>
      <c r="D602" s="12">
        <v>22600</v>
      </c>
      <c r="E602" s="12">
        <v>22850</v>
      </c>
      <c r="F602" s="14">
        <v>1255000</v>
      </c>
      <c r="G602" s="12">
        <v>22850</v>
      </c>
      <c r="I602" s="11"/>
    </row>
    <row r="603" spans="1:9" x14ac:dyDescent="0.2">
      <c r="A603" s="11">
        <v>40714</v>
      </c>
      <c r="B603" s="12">
        <v>23000</v>
      </c>
      <c r="C603" s="12">
        <v>23150</v>
      </c>
      <c r="D603" s="12">
        <v>22800</v>
      </c>
      <c r="E603" s="12">
        <v>23000</v>
      </c>
      <c r="F603" s="14">
        <v>449500</v>
      </c>
      <c r="G603" s="12">
        <v>23000</v>
      </c>
      <c r="I603" s="11"/>
    </row>
    <row r="604" spans="1:9" x14ac:dyDescent="0.2">
      <c r="A604" s="11">
        <v>40715</v>
      </c>
      <c r="B604" s="12">
        <v>23300</v>
      </c>
      <c r="C604" s="12">
        <v>23300</v>
      </c>
      <c r="D604" s="12">
        <v>22850</v>
      </c>
      <c r="E604" s="12">
        <v>23300</v>
      </c>
      <c r="F604" s="14">
        <v>577000</v>
      </c>
      <c r="G604" s="12">
        <v>23300</v>
      </c>
      <c r="I604" s="11"/>
    </row>
    <row r="605" spans="1:9" x14ac:dyDescent="0.2">
      <c r="A605" s="11">
        <v>40716</v>
      </c>
      <c r="B605" s="12">
        <v>23500</v>
      </c>
      <c r="C605" s="12">
        <v>23500</v>
      </c>
      <c r="D605" s="12">
        <v>23100</v>
      </c>
      <c r="E605" s="12">
        <v>23150</v>
      </c>
      <c r="F605" s="14">
        <v>442500</v>
      </c>
      <c r="G605" s="12">
        <v>23150</v>
      </c>
      <c r="I605" s="11"/>
    </row>
    <row r="606" spans="1:9" x14ac:dyDescent="0.2">
      <c r="A606" s="11">
        <v>40717</v>
      </c>
      <c r="B606" s="12">
        <v>23150</v>
      </c>
      <c r="C606" s="12">
        <v>23150</v>
      </c>
      <c r="D606" s="12">
        <v>22900</v>
      </c>
      <c r="E606" s="12">
        <v>23150</v>
      </c>
      <c r="F606" s="14">
        <v>746000</v>
      </c>
      <c r="G606" s="12">
        <v>23150</v>
      </c>
      <c r="I606" s="11"/>
    </row>
    <row r="607" spans="1:9" x14ac:dyDescent="0.2">
      <c r="A607" s="11">
        <v>40718</v>
      </c>
      <c r="B607" s="12">
        <v>23100</v>
      </c>
      <c r="C607" s="12">
        <v>23150</v>
      </c>
      <c r="D607" s="12">
        <v>22800</v>
      </c>
      <c r="E607" s="12">
        <v>23000</v>
      </c>
      <c r="F607" s="14">
        <v>1028000</v>
      </c>
      <c r="G607" s="12">
        <v>23000</v>
      </c>
      <c r="I607" s="11"/>
    </row>
    <row r="608" spans="1:9" x14ac:dyDescent="0.2">
      <c r="A608" s="11">
        <v>40721</v>
      </c>
      <c r="B608" s="12">
        <v>22900</v>
      </c>
      <c r="C608" s="12">
        <v>23000</v>
      </c>
      <c r="D608" s="12">
        <v>22900</v>
      </c>
      <c r="E608" s="12">
        <v>22950</v>
      </c>
      <c r="F608" s="14">
        <v>179500</v>
      </c>
      <c r="G608" s="12">
        <v>22950</v>
      </c>
      <c r="I608" s="11"/>
    </row>
    <row r="609" spans="1:9" x14ac:dyDescent="0.2">
      <c r="A609" s="11">
        <v>40722</v>
      </c>
      <c r="B609" s="12">
        <v>23000</v>
      </c>
      <c r="C609" s="12">
        <v>23150</v>
      </c>
      <c r="D609" s="12">
        <v>22950</v>
      </c>
      <c r="E609" s="12">
        <v>22950</v>
      </c>
      <c r="F609" s="14">
        <v>336500</v>
      </c>
      <c r="G609" s="12">
        <v>22950</v>
      </c>
      <c r="I609" s="11"/>
    </row>
    <row r="610" spans="1:9" x14ac:dyDescent="0.2">
      <c r="A610" s="11">
        <v>40724</v>
      </c>
      <c r="B610" s="12">
        <v>23050</v>
      </c>
      <c r="C610" s="12">
        <v>23750</v>
      </c>
      <c r="D610" s="12">
        <v>23050</v>
      </c>
      <c r="E610" s="12">
        <v>23500</v>
      </c>
      <c r="F610" s="14">
        <v>1479500</v>
      </c>
      <c r="G610" s="12">
        <v>23500</v>
      </c>
      <c r="I610" s="11"/>
    </row>
    <row r="611" spans="1:9" x14ac:dyDescent="0.2">
      <c r="A611" s="11">
        <v>40725</v>
      </c>
      <c r="B611" s="12">
        <v>23300</v>
      </c>
      <c r="C611" s="12">
        <v>23600</v>
      </c>
      <c r="D611" s="12">
        <v>23250</v>
      </c>
      <c r="E611" s="12">
        <v>23250</v>
      </c>
      <c r="F611" s="14">
        <v>690500</v>
      </c>
      <c r="G611" s="12">
        <v>23250</v>
      </c>
      <c r="I611" s="11"/>
    </row>
    <row r="612" spans="1:9" x14ac:dyDescent="0.2">
      <c r="A612" s="11">
        <v>40728</v>
      </c>
      <c r="B612" s="12">
        <v>23300</v>
      </c>
      <c r="C612" s="12">
        <v>23500</v>
      </c>
      <c r="D612" s="12">
        <v>23150</v>
      </c>
      <c r="E612" s="12">
        <v>23300</v>
      </c>
      <c r="F612" s="14">
        <v>423000</v>
      </c>
      <c r="G612" s="12">
        <v>23300</v>
      </c>
      <c r="I612" s="11"/>
    </row>
    <row r="613" spans="1:9" x14ac:dyDescent="0.2">
      <c r="A613" s="11">
        <v>40729</v>
      </c>
      <c r="B613" s="12">
        <v>23100</v>
      </c>
      <c r="C613" s="12">
        <v>23400</v>
      </c>
      <c r="D613" s="12">
        <v>22800</v>
      </c>
      <c r="E613" s="12">
        <v>23250</v>
      </c>
      <c r="F613" s="14">
        <v>344000</v>
      </c>
      <c r="G613" s="12">
        <v>23250</v>
      </c>
      <c r="I613" s="11"/>
    </row>
    <row r="614" spans="1:9" x14ac:dyDescent="0.2">
      <c r="A614" s="11">
        <v>40730</v>
      </c>
      <c r="B614" s="12">
        <v>23000</v>
      </c>
      <c r="C614" s="12">
        <v>23450</v>
      </c>
      <c r="D614" s="12">
        <v>23000</v>
      </c>
      <c r="E614" s="12">
        <v>23100</v>
      </c>
      <c r="F614" s="14">
        <v>919500</v>
      </c>
      <c r="G614" s="12">
        <v>23100</v>
      </c>
      <c r="I614" s="11"/>
    </row>
    <row r="615" spans="1:9" x14ac:dyDescent="0.2">
      <c r="A615" s="11">
        <v>40731</v>
      </c>
      <c r="B615" s="12">
        <v>23200</v>
      </c>
      <c r="C615" s="12">
        <v>23400</v>
      </c>
      <c r="D615" s="12">
        <v>22900</v>
      </c>
      <c r="E615" s="12">
        <v>23000</v>
      </c>
      <c r="F615" s="14">
        <v>762500</v>
      </c>
      <c r="G615" s="12">
        <v>23000</v>
      </c>
      <c r="I615" s="11"/>
    </row>
    <row r="616" spans="1:9" x14ac:dyDescent="0.2">
      <c r="A616" s="11">
        <v>40732</v>
      </c>
      <c r="B616" s="12">
        <v>23150</v>
      </c>
      <c r="C616" s="12">
        <v>23300</v>
      </c>
      <c r="D616" s="12">
        <v>23050</v>
      </c>
      <c r="E616" s="12">
        <v>23050</v>
      </c>
      <c r="F616" s="14">
        <v>714500</v>
      </c>
      <c r="G616" s="12">
        <v>23050</v>
      </c>
      <c r="I616" s="11"/>
    </row>
    <row r="617" spans="1:9" x14ac:dyDescent="0.2">
      <c r="A617" s="11">
        <v>40735</v>
      </c>
      <c r="B617" s="12">
        <v>23050</v>
      </c>
      <c r="C617" s="12">
        <v>23350</v>
      </c>
      <c r="D617" s="12">
        <v>22850</v>
      </c>
      <c r="E617" s="12">
        <v>23000</v>
      </c>
      <c r="F617" s="14">
        <v>1335500</v>
      </c>
      <c r="G617" s="12">
        <v>23000</v>
      </c>
      <c r="I617" s="11"/>
    </row>
    <row r="618" spans="1:9" x14ac:dyDescent="0.2">
      <c r="A618" s="11">
        <v>40736</v>
      </c>
      <c r="B618" s="12">
        <v>22800</v>
      </c>
      <c r="C618" s="12">
        <v>22950</v>
      </c>
      <c r="D618" s="12">
        <v>22750</v>
      </c>
      <c r="E618" s="12">
        <v>22900</v>
      </c>
      <c r="F618" s="14">
        <v>939000</v>
      </c>
      <c r="G618" s="12">
        <v>22900</v>
      </c>
      <c r="I618" s="11"/>
    </row>
    <row r="619" spans="1:9" x14ac:dyDescent="0.2">
      <c r="A619" s="11">
        <v>40737</v>
      </c>
      <c r="B619" s="12">
        <v>22900</v>
      </c>
      <c r="C619" s="12">
        <v>23150</v>
      </c>
      <c r="D619" s="12">
        <v>22900</v>
      </c>
      <c r="E619" s="12">
        <v>23100</v>
      </c>
      <c r="F619" s="14">
        <v>409000</v>
      </c>
      <c r="G619" s="12">
        <v>23100</v>
      </c>
      <c r="I619" s="11"/>
    </row>
    <row r="620" spans="1:9" x14ac:dyDescent="0.2">
      <c r="A620" s="11">
        <v>40738</v>
      </c>
      <c r="B620" s="12">
        <v>23050</v>
      </c>
      <c r="C620" s="12">
        <v>23050</v>
      </c>
      <c r="D620" s="12">
        <v>22750</v>
      </c>
      <c r="E620" s="12">
        <v>22800</v>
      </c>
      <c r="F620" s="14">
        <v>1288500</v>
      </c>
      <c r="G620" s="12">
        <v>22800</v>
      </c>
      <c r="I620" s="11"/>
    </row>
    <row r="621" spans="1:9" x14ac:dyDescent="0.2">
      <c r="A621" s="11">
        <v>40739</v>
      </c>
      <c r="B621" s="12">
        <v>22800</v>
      </c>
      <c r="C621" s="12">
        <v>23100</v>
      </c>
      <c r="D621" s="12">
        <v>22800</v>
      </c>
      <c r="E621" s="12">
        <v>22950</v>
      </c>
      <c r="F621" s="14">
        <v>856000</v>
      </c>
      <c r="G621" s="12">
        <v>22950</v>
      </c>
      <c r="I621" s="11"/>
    </row>
    <row r="622" spans="1:9" x14ac:dyDescent="0.2">
      <c r="A622" s="11">
        <v>40742</v>
      </c>
      <c r="B622" s="12">
        <v>22950</v>
      </c>
      <c r="C622" s="12">
        <v>22950</v>
      </c>
      <c r="D622" s="12">
        <v>22850</v>
      </c>
      <c r="E622" s="12">
        <v>22950</v>
      </c>
      <c r="F622" s="14">
        <v>901000</v>
      </c>
      <c r="G622" s="12">
        <v>22950</v>
      </c>
      <c r="I622" s="11"/>
    </row>
    <row r="623" spans="1:9" x14ac:dyDescent="0.2">
      <c r="A623" s="11">
        <v>40743</v>
      </c>
      <c r="B623" s="12">
        <v>22800</v>
      </c>
      <c r="C623" s="12">
        <v>22900</v>
      </c>
      <c r="D623" s="12">
        <v>22700</v>
      </c>
      <c r="E623" s="12">
        <v>22800</v>
      </c>
      <c r="F623" s="14">
        <v>494500</v>
      </c>
      <c r="G623" s="12">
        <v>22800</v>
      </c>
      <c r="I623" s="11"/>
    </row>
    <row r="624" spans="1:9" x14ac:dyDescent="0.2">
      <c r="A624" s="11">
        <v>40744</v>
      </c>
      <c r="B624" s="12">
        <v>22900</v>
      </c>
      <c r="C624" s="12">
        <v>23100</v>
      </c>
      <c r="D624" s="12">
        <v>22900</v>
      </c>
      <c r="E624" s="12">
        <v>23000</v>
      </c>
      <c r="F624" s="14">
        <v>509000</v>
      </c>
      <c r="G624" s="12">
        <v>23000</v>
      </c>
      <c r="I624" s="11"/>
    </row>
    <row r="625" spans="1:9" x14ac:dyDescent="0.2">
      <c r="A625" s="11">
        <v>40745</v>
      </c>
      <c r="B625" s="12">
        <v>23050</v>
      </c>
      <c r="C625" s="12">
        <v>23300</v>
      </c>
      <c r="D625" s="12">
        <v>23050</v>
      </c>
      <c r="E625" s="12">
        <v>23050</v>
      </c>
      <c r="F625" s="14">
        <v>783000</v>
      </c>
      <c r="G625" s="12">
        <v>23050</v>
      </c>
      <c r="I625" s="11"/>
    </row>
    <row r="626" spans="1:9" x14ac:dyDescent="0.2">
      <c r="A626" s="11">
        <v>40746</v>
      </c>
      <c r="B626" s="12">
        <v>23050</v>
      </c>
      <c r="C626" s="12">
        <v>23250</v>
      </c>
      <c r="D626" s="12">
        <v>23050</v>
      </c>
      <c r="E626" s="12">
        <v>23200</v>
      </c>
      <c r="F626" s="14">
        <v>645500</v>
      </c>
      <c r="G626" s="12">
        <v>23200</v>
      </c>
      <c r="I626" s="11"/>
    </row>
    <row r="627" spans="1:9" x14ac:dyDescent="0.2">
      <c r="A627" s="11">
        <v>40749</v>
      </c>
      <c r="B627" s="12">
        <v>23200</v>
      </c>
      <c r="C627" s="12">
        <v>23400</v>
      </c>
      <c r="D627" s="12">
        <v>23000</v>
      </c>
      <c r="E627" s="12">
        <v>23350</v>
      </c>
      <c r="F627" s="14">
        <v>877000</v>
      </c>
      <c r="G627" s="12">
        <v>23350</v>
      </c>
      <c r="I627" s="11"/>
    </row>
    <row r="628" spans="1:9" x14ac:dyDescent="0.2">
      <c r="A628" s="11">
        <v>40750</v>
      </c>
      <c r="B628" s="12">
        <v>23000</v>
      </c>
      <c r="C628" s="12">
        <v>23550</v>
      </c>
      <c r="D628" s="12">
        <v>23000</v>
      </c>
      <c r="E628" s="12">
        <v>23450</v>
      </c>
      <c r="F628" s="14">
        <v>919000</v>
      </c>
      <c r="G628" s="12">
        <v>23450</v>
      </c>
      <c r="I628" s="11"/>
    </row>
    <row r="629" spans="1:9" x14ac:dyDescent="0.2">
      <c r="A629" s="11">
        <v>40751</v>
      </c>
      <c r="B629" s="12">
        <v>23450</v>
      </c>
      <c r="C629" s="12">
        <v>23800</v>
      </c>
      <c r="D629" s="12">
        <v>23450</v>
      </c>
      <c r="E629" s="12">
        <v>23700</v>
      </c>
      <c r="F629" s="14">
        <v>2300500</v>
      </c>
      <c r="G629" s="12">
        <v>23700</v>
      </c>
      <c r="I629" s="11"/>
    </row>
    <row r="630" spans="1:9" x14ac:dyDescent="0.2">
      <c r="A630" s="11">
        <v>40752</v>
      </c>
      <c r="B630" s="12">
        <v>23700</v>
      </c>
      <c r="C630" s="12">
        <v>23700</v>
      </c>
      <c r="D630" s="12">
        <v>23500</v>
      </c>
      <c r="E630" s="12">
        <v>23500</v>
      </c>
      <c r="F630" s="14">
        <v>603500</v>
      </c>
      <c r="G630" s="12">
        <v>23500</v>
      </c>
      <c r="I630" s="11"/>
    </row>
    <row r="631" spans="1:9" x14ac:dyDescent="0.2">
      <c r="A631" s="11">
        <v>40753</v>
      </c>
      <c r="B631" s="12">
        <v>23500</v>
      </c>
      <c r="C631" s="12">
        <v>23700</v>
      </c>
      <c r="D631" s="12">
        <v>23050</v>
      </c>
      <c r="E631" s="12">
        <v>23500</v>
      </c>
      <c r="F631" s="14">
        <v>785500</v>
      </c>
      <c r="G631" s="12">
        <v>23500</v>
      </c>
      <c r="I631" s="11"/>
    </row>
    <row r="632" spans="1:9" x14ac:dyDescent="0.2">
      <c r="A632" s="11">
        <v>40756</v>
      </c>
      <c r="B632" s="12">
        <v>23500</v>
      </c>
      <c r="C632" s="12">
        <v>23700</v>
      </c>
      <c r="D632" s="12">
        <v>23300</v>
      </c>
      <c r="E632" s="12">
        <v>23500</v>
      </c>
      <c r="F632" s="14">
        <v>605000</v>
      </c>
      <c r="G632" s="12">
        <v>23500</v>
      </c>
      <c r="I632" s="11"/>
    </row>
    <row r="633" spans="1:9" x14ac:dyDescent="0.2">
      <c r="A633" s="11">
        <v>40757</v>
      </c>
      <c r="B633" s="12">
        <v>23500</v>
      </c>
      <c r="C633" s="12">
        <v>23500</v>
      </c>
      <c r="D633" s="12">
        <v>23200</v>
      </c>
      <c r="E633" s="12">
        <v>23200</v>
      </c>
      <c r="F633" s="14">
        <v>329500</v>
      </c>
      <c r="G633" s="12">
        <v>23200</v>
      </c>
      <c r="I633" s="11"/>
    </row>
    <row r="634" spans="1:9" x14ac:dyDescent="0.2">
      <c r="A634" s="11">
        <v>40758</v>
      </c>
      <c r="B634" s="12">
        <v>23050</v>
      </c>
      <c r="C634" s="12">
        <v>23200</v>
      </c>
      <c r="D634" s="12">
        <v>22800</v>
      </c>
      <c r="E634" s="12">
        <v>22900</v>
      </c>
      <c r="F634" s="14">
        <v>903000</v>
      </c>
      <c r="G634" s="12">
        <v>22900</v>
      </c>
      <c r="I634" s="11"/>
    </row>
    <row r="635" spans="1:9" x14ac:dyDescent="0.2">
      <c r="A635" s="11">
        <v>40759</v>
      </c>
      <c r="B635" s="12">
        <v>23000</v>
      </c>
      <c r="C635" s="12">
        <v>23250</v>
      </c>
      <c r="D635" s="12">
        <v>22700</v>
      </c>
      <c r="E635" s="12">
        <v>23200</v>
      </c>
      <c r="F635" s="14">
        <v>1123000</v>
      </c>
      <c r="G635" s="12">
        <v>23200</v>
      </c>
      <c r="I635" s="11"/>
    </row>
    <row r="636" spans="1:9" x14ac:dyDescent="0.2">
      <c r="A636" s="11">
        <v>40760</v>
      </c>
      <c r="B636" s="12">
        <v>22000</v>
      </c>
      <c r="C636" s="12">
        <v>22450</v>
      </c>
      <c r="D636" s="12">
        <v>21600</v>
      </c>
      <c r="E636" s="12">
        <v>21650</v>
      </c>
      <c r="F636" s="14">
        <v>2544000</v>
      </c>
      <c r="G636" s="12">
        <v>21650</v>
      </c>
      <c r="I636" s="11"/>
    </row>
    <row r="637" spans="1:9" x14ac:dyDescent="0.2">
      <c r="A637" s="11">
        <v>40763</v>
      </c>
      <c r="B637" s="12">
        <v>21200</v>
      </c>
      <c r="C637" s="12">
        <v>22400</v>
      </c>
      <c r="D637" s="12">
        <v>20400</v>
      </c>
      <c r="E637" s="12">
        <v>22300</v>
      </c>
      <c r="F637" s="14">
        <v>985500</v>
      </c>
      <c r="G637" s="12">
        <v>22300</v>
      </c>
      <c r="I637" s="11"/>
    </row>
    <row r="638" spans="1:9" x14ac:dyDescent="0.2">
      <c r="A638" s="11">
        <v>40764</v>
      </c>
      <c r="B638" s="12">
        <v>20100</v>
      </c>
      <c r="C638" s="12">
        <v>21950</v>
      </c>
      <c r="D638" s="12">
        <v>19000</v>
      </c>
      <c r="E638" s="12">
        <v>21200</v>
      </c>
      <c r="F638" s="14">
        <v>2399000</v>
      </c>
      <c r="G638" s="12">
        <v>21200</v>
      </c>
      <c r="I638" s="11"/>
    </row>
    <row r="639" spans="1:9" x14ac:dyDescent="0.2">
      <c r="A639" s="11">
        <v>40765</v>
      </c>
      <c r="B639" s="12">
        <v>21700</v>
      </c>
      <c r="C639" s="12">
        <v>22150</v>
      </c>
      <c r="D639" s="12">
        <v>20950</v>
      </c>
      <c r="E639" s="12">
        <v>21200</v>
      </c>
      <c r="F639" s="14">
        <v>1841500</v>
      </c>
      <c r="G639" s="12">
        <v>21200</v>
      </c>
      <c r="I639" s="11"/>
    </row>
    <row r="640" spans="1:9" x14ac:dyDescent="0.2">
      <c r="A640" s="11">
        <v>40766</v>
      </c>
      <c r="B640" s="12">
        <v>21100</v>
      </c>
      <c r="C640" s="12">
        <v>21550</v>
      </c>
      <c r="D640" s="12">
        <v>21000</v>
      </c>
      <c r="E640" s="12">
        <v>21400</v>
      </c>
      <c r="F640" s="14">
        <v>1395000</v>
      </c>
      <c r="G640" s="12">
        <v>21400</v>
      </c>
      <c r="I640" s="11"/>
    </row>
    <row r="641" spans="1:9" x14ac:dyDescent="0.2">
      <c r="A641" s="11">
        <v>40767</v>
      </c>
      <c r="B641" s="12">
        <v>21000</v>
      </c>
      <c r="C641" s="12">
        <v>21800</v>
      </c>
      <c r="D641" s="12">
        <v>21000</v>
      </c>
      <c r="E641" s="12">
        <v>21350</v>
      </c>
      <c r="F641" s="14">
        <v>1493500</v>
      </c>
      <c r="G641" s="12">
        <v>21350</v>
      </c>
      <c r="I641" s="11"/>
    </row>
    <row r="642" spans="1:9" x14ac:dyDescent="0.2">
      <c r="A642" s="11">
        <v>40770</v>
      </c>
      <c r="B642" s="12">
        <v>21500</v>
      </c>
      <c r="C642" s="12">
        <v>22000</v>
      </c>
      <c r="D642" s="12">
        <v>21500</v>
      </c>
      <c r="E642" s="12">
        <v>21850</v>
      </c>
      <c r="F642" s="14">
        <v>649500</v>
      </c>
      <c r="G642" s="12">
        <v>21850</v>
      </c>
      <c r="I642" s="11"/>
    </row>
    <row r="643" spans="1:9" x14ac:dyDescent="0.2">
      <c r="A643" s="11">
        <v>40771</v>
      </c>
      <c r="B643" s="12">
        <v>21900</v>
      </c>
      <c r="C643" s="12">
        <v>22000</v>
      </c>
      <c r="D643" s="12">
        <v>21700</v>
      </c>
      <c r="E643" s="12">
        <v>21700</v>
      </c>
      <c r="F643" s="14">
        <v>710000</v>
      </c>
      <c r="G643" s="12">
        <v>21700</v>
      </c>
      <c r="I643" s="11"/>
    </row>
    <row r="644" spans="1:9" x14ac:dyDescent="0.2">
      <c r="A644" s="11">
        <v>40773</v>
      </c>
      <c r="B644" s="12">
        <v>22000</v>
      </c>
      <c r="C644" s="12">
        <v>22350</v>
      </c>
      <c r="D644" s="12">
        <v>21650</v>
      </c>
      <c r="E644" s="12">
        <v>22350</v>
      </c>
      <c r="F644" s="14">
        <v>782500</v>
      </c>
      <c r="G644" s="12">
        <v>22350</v>
      </c>
      <c r="I644" s="11"/>
    </row>
    <row r="645" spans="1:9" x14ac:dyDescent="0.2">
      <c r="A645" s="11">
        <v>40774</v>
      </c>
      <c r="B645" s="12">
        <v>21700</v>
      </c>
      <c r="C645" s="12">
        <v>21700</v>
      </c>
      <c r="D645" s="12">
        <v>21400</v>
      </c>
      <c r="E645" s="12">
        <v>21600</v>
      </c>
      <c r="F645" s="14">
        <v>1958000</v>
      </c>
      <c r="G645" s="12">
        <v>21600</v>
      </c>
      <c r="I645" s="11"/>
    </row>
    <row r="646" spans="1:9" x14ac:dyDescent="0.2">
      <c r="A646" s="11">
        <v>40777</v>
      </c>
      <c r="B646" s="12">
        <v>21600</v>
      </c>
      <c r="C646" s="12">
        <v>21750</v>
      </c>
      <c r="D646" s="12">
        <v>21100</v>
      </c>
      <c r="E646" s="12">
        <v>21600</v>
      </c>
      <c r="F646" s="14">
        <v>857000</v>
      </c>
      <c r="G646" s="12">
        <v>21600</v>
      </c>
      <c r="I646" s="11"/>
    </row>
    <row r="647" spans="1:9" x14ac:dyDescent="0.2">
      <c r="A647" s="11">
        <v>40778</v>
      </c>
      <c r="B647" s="12">
        <v>21600</v>
      </c>
      <c r="C647" s="12">
        <v>21600</v>
      </c>
      <c r="D647" s="12">
        <v>21200</v>
      </c>
      <c r="E647" s="12">
        <v>21550</v>
      </c>
      <c r="F647" s="14">
        <v>1232000</v>
      </c>
      <c r="G647" s="12">
        <v>21550</v>
      </c>
      <c r="I647" s="11"/>
    </row>
    <row r="648" spans="1:9" x14ac:dyDescent="0.2">
      <c r="A648" s="11">
        <v>40779</v>
      </c>
      <c r="B648" s="12">
        <v>21550</v>
      </c>
      <c r="C648" s="12">
        <v>21700</v>
      </c>
      <c r="D648" s="12">
        <v>21400</v>
      </c>
      <c r="E648" s="12">
        <v>21550</v>
      </c>
      <c r="F648" s="14">
        <v>254000</v>
      </c>
      <c r="G648" s="12">
        <v>21550</v>
      </c>
      <c r="I648" s="11"/>
    </row>
    <row r="649" spans="1:9" x14ac:dyDescent="0.2">
      <c r="A649" s="11">
        <v>40780</v>
      </c>
      <c r="B649" s="12">
        <v>21750</v>
      </c>
      <c r="C649" s="12">
        <v>21850</v>
      </c>
      <c r="D649" s="12">
        <v>21650</v>
      </c>
      <c r="E649" s="12">
        <v>21750</v>
      </c>
      <c r="F649" s="14">
        <v>605500</v>
      </c>
      <c r="G649" s="12">
        <v>21750</v>
      </c>
      <c r="I649" s="11"/>
    </row>
    <row r="650" spans="1:9" x14ac:dyDescent="0.2">
      <c r="A650" s="11">
        <v>40781</v>
      </c>
      <c r="B650" s="12">
        <v>21750</v>
      </c>
      <c r="C650" s="12">
        <v>21900</v>
      </c>
      <c r="D650" s="12">
        <v>21500</v>
      </c>
      <c r="E650" s="12">
        <v>21500</v>
      </c>
      <c r="F650" s="14">
        <v>298000</v>
      </c>
      <c r="G650" s="12">
        <v>21500</v>
      </c>
      <c r="I650" s="11"/>
    </row>
    <row r="651" spans="1:9" x14ac:dyDescent="0.2">
      <c r="A651" s="11">
        <v>40791</v>
      </c>
      <c r="B651" s="12">
        <v>22000</v>
      </c>
      <c r="C651" s="12">
        <v>22000</v>
      </c>
      <c r="D651" s="12">
        <v>21150</v>
      </c>
      <c r="E651" s="12">
        <v>21850</v>
      </c>
      <c r="F651" s="14">
        <v>659500</v>
      </c>
      <c r="G651" s="12">
        <v>21850</v>
      </c>
      <c r="I651" s="11"/>
    </row>
    <row r="652" spans="1:9" x14ac:dyDescent="0.2">
      <c r="A652" s="11">
        <v>40792</v>
      </c>
      <c r="B652" s="12">
        <v>21500</v>
      </c>
      <c r="C652" s="12">
        <v>22150</v>
      </c>
      <c r="D652" s="12">
        <v>21450</v>
      </c>
      <c r="E652" s="12">
        <v>22150</v>
      </c>
      <c r="F652" s="14">
        <v>256000</v>
      </c>
      <c r="G652" s="12">
        <v>22150</v>
      </c>
      <c r="I652" s="11"/>
    </row>
    <row r="653" spans="1:9" x14ac:dyDescent="0.2">
      <c r="A653" s="11">
        <v>40793</v>
      </c>
      <c r="B653" s="12">
        <v>22450</v>
      </c>
      <c r="C653" s="12">
        <v>22500</v>
      </c>
      <c r="D653" s="12">
        <v>22050</v>
      </c>
      <c r="E653" s="12">
        <v>22500</v>
      </c>
      <c r="F653" s="14">
        <v>578000</v>
      </c>
      <c r="G653" s="12">
        <v>22500</v>
      </c>
      <c r="I653" s="11"/>
    </row>
    <row r="654" spans="1:9" x14ac:dyDescent="0.2">
      <c r="A654" s="11">
        <v>40794</v>
      </c>
      <c r="B654" s="12">
        <v>22650</v>
      </c>
      <c r="C654" s="12">
        <v>22850</v>
      </c>
      <c r="D654" s="12">
        <v>22150</v>
      </c>
      <c r="E654" s="12">
        <v>22200</v>
      </c>
      <c r="F654" s="14">
        <v>547000</v>
      </c>
      <c r="G654" s="12">
        <v>22200</v>
      </c>
      <c r="I654" s="11"/>
    </row>
    <row r="655" spans="1:9" x14ac:dyDescent="0.2">
      <c r="A655" s="11">
        <v>40795</v>
      </c>
      <c r="B655" s="12">
        <v>22200</v>
      </c>
      <c r="C655" s="12">
        <v>22500</v>
      </c>
      <c r="D655" s="12">
        <v>22200</v>
      </c>
      <c r="E655" s="12">
        <v>22300</v>
      </c>
      <c r="F655" s="14">
        <v>492000</v>
      </c>
      <c r="G655" s="12">
        <v>22300</v>
      </c>
      <c r="I655" s="11"/>
    </row>
    <row r="656" spans="1:9" x14ac:dyDescent="0.2">
      <c r="A656" s="11">
        <v>40798</v>
      </c>
      <c r="B656" s="12">
        <v>21600</v>
      </c>
      <c r="C656" s="12">
        <v>22400</v>
      </c>
      <c r="D656" s="12">
        <v>21550</v>
      </c>
      <c r="E656" s="12">
        <v>21550</v>
      </c>
      <c r="F656" s="14">
        <v>430000</v>
      </c>
      <c r="G656" s="12">
        <v>21550</v>
      </c>
      <c r="I656" s="11"/>
    </row>
    <row r="657" spans="1:9" x14ac:dyDescent="0.2">
      <c r="A657" s="11">
        <v>40799</v>
      </c>
      <c r="B657" s="12">
        <v>21600</v>
      </c>
      <c r="C657" s="12">
        <v>22250</v>
      </c>
      <c r="D657" s="12">
        <v>21600</v>
      </c>
      <c r="E657" s="12">
        <v>21750</v>
      </c>
      <c r="F657" s="14">
        <v>408000</v>
      </c>
      <c r="G657" s="12">
        <v>21750</v>
      </c>
      <c r="I657" s="11"/>
    </row>
    <row r="658" spans="1:9" x14ac:dyDescent="0.2">
      <c r="A658" s="11">
        <v>40800</v>
      </c>
      <c r="B658" s="12">
        <v>21900</v>
      </c>
      <c r="C658" s="12">
        <v>22200</v>
      </c>
      <c r="D658" s="12">
        <v>21550</v>
      </c>
      <c r="E658" s="12">
        <v>21800</v>
      </c>
      <c r="F658" s="14">
        <v>769500</v>
      </c>
      <c r="G658" s="12">
        <v>21800</v>
      </c>
      <c r="I658" s="11"/>
    </row>
    <row r="659" spans="1:9" x14ac:dyDescent="0.2">
      <c r="A659" s="11">
        <v>40801</v>
      </c>
      <c r="B659" s="12">
        <v>22000</v>
      </c>
      <c r="C659" s="12">
        <v>22050</v>
      </c>
      <c r="D659" s="12">
        <v>21400</v>
      </c>
      <c r="E659" s="12">
        <v>21800</v>
      </c>
      <c r="F659" s="14">
        <v>1000000</v>
      </c>
      <c r="G659" s="12">
        <v>21800</v>
      </c>
      <c r="I659" s="11"/>
    </row>
    <row r="660" spans="1:9" x14ac:dyDescent="0.2">
      <c r="A660" s="11">
        <v>40802</v>
      </c>
      <c r="B660" s="12">
        <v>21800</v>
      </c>
      <c r="C660" s="12">
        <v>22400</v>
      </c>
      <c r="D660" s="12">
        <v>21500</v>
      </c>
      <c r="E660" s="12">
        <v>22400</v>
      </c>
      <c r="F660" s="14">
        <v>1408500</v>
      </c>
      <c r="G660" s="12">
        <v>22400</v>
      </c>
      <c r="I660" s="11"/>
    </row>
    <row r="661" spans="1:9" x14ac:dyDescent="0.2">
      <c r="A661" s="11">
        <v>40805</v>
      </c>
      <c r="B661" s="12">
        <v>21800</v>
      </c>
      <c r="C661" s="12">
        <v>22200</v>
      </c>
      <c r="D661" s="12">
        <v>21800</v>
      </c>
      <c r="E661" s="12">
        <v>22000</v>
      </c>
      <c r="F661" s="14">
        <v>208000</v>
      </c>
      <c r="G661" s="12">
        <v>22000</v>
      </c>
      <c r="I661" s="11"/>
    </row>
    <row r="662" spans="1:9" x14ac:dyDescent="0.2">
      <c r="A662" s="11">
        <v>40806</v>
      </c>
      <c r="B662" s="12">
        <v>22000</v>
      </c>
      <c r="C662" s="12">
        <v>22000</v>
      </c>
      <c r="D662" s="12">
        <v>21650</v>
      </c>
      <c r="E662" s="12">
        <v>21850</v>
      </c>
      <c r="F662" s="14">
        <v>899500</v>
      </c>
      <c r="G662" s="12">
        <v>21850</v>
      </c>
      <c r="I662" s="11"/>
    </row>
    <row r="663" spans="1:9" x14ac:dyDescent="0.2">
      <c r="A663" s="11">
        <v>40807</v>
      </c>
      <c r="B663" s="12">
        <v>21750</v>
      </c>
      <c r="C663" s="12">
        <v>21900</v>
      </c>
      <c r="D663" s="12">
        <v>21650</v>
      </c>
      <c r="E663" s="12">
        <v>21850</v>
      </c>
      <c r="F663" s="14">
        <v>375500</v>
      </c>
      <c r="G663" s="12">
        <v>21850</v>
      </c>
      <c r="I663" s="11"/>
    </row>
    <row r="664" spans="1:9" x14ac:dyDescent="0.2">
      <c r="A664" s="11">
        <v>40808</v>
      </c>
      <c r="B664" s="12">
        <v>21000</v>
      </c>
      <c r="C664" s="12">
        <v>21100</v>
      </c>
      <c r="D664" s="12">
        <v>20100</v>
      </c>
      <c r="E664" s="12">
        <v>20950</v>
      </c>
      <c r="F664" s="14">
        <v>970000</v>
      </c>
      <c r="G664" s="12">
        <v>20950</v>
      </c>
      <c r="I664" s="11"/>
    </row>
    <row r="665" spans="1:9" x14ac:dyDescent="0.2">
      <c r="A665" s="11">
        <v>40809</v>
      </c>
      <c r="B665" s="12">
        <v>20000</v>
      </c>
      <c r="C665" s="12">
        <v>20800</v>
      </c>
      <c r="D665" s="12">
        <v>19800</v>
      </c>
      <c r="E665" s="12">
        <v>20750</v>
      </c>
      <c r="F665" s="14">
        <v>756000</v>
      </c>
      <c r="G665" s="12">
        <v>20750</v>
      </c>
      <c r="I665" s="11"/>
    </row>
    <row r="666" spans="1:9" x14ac:dyDescent="0.2">
      <c r="A666" s="11">
        <v>40812</v>
      </c>
      <c r="B666" s="12">
        <v>20750</v>
      </c>
      <c r="C666" s="12">
        <v>20750</v>
      </c>
      <c r="D666" s="12">
        <v>18100</v>
      </c>
      <c r="E666" s="12">
        <v>18800</v>
      </c>
      <c r="F666" s="14">
        <v>1729000</v>
      </c>
      <c r="G666" s="12">
        <v>18800</v>
      </c>
      <c r="I666" s="11"/>
    </row>
    <row r="667" spans="1:9" x14ac:dyDescent="0.2">
      <c r="A667" s="11">
        <v>40813</v>
      </c>
      <c r="B667" s="12">
        <v>19100</v>
      </c>
      <c r="C667" s="12">
        <v>19700</v>
      </c>
      <c r="D667" s="12">
        <v>19050</v>
      </c>
      <c r="E667" s="12">
        <v>19400</v>
      </c>
      <c r="F667" s="14">
        <v>1585000</v>
      </c>
      <c r="G667" s="12">
        <v>19400</v>
      </c>
      <c r="I667" s="11"/>
    </row>
    <row r="668" spans="1:9" x14ac:dyDescent="0.2">
      <c r="A668" s="11">
        <v>40814</v>
      </c>
      <c r="B668" s="12">
        <v>19400</v>
      </c>
      <c r="C668" s="12">
        <v>19600</v>
      </c>
      <c r="D668" s="12">
        <v>19150</v>
      </c>
      <c r="E668" s="12">
        <v>19350</v>
      </c>
      <c r="F668" s="14">
        <v>1028500</v>
      </c>
      <c r="G668" s="12">
        <v>19350</v>
      </c>
      <c r="I668" s="11"/>
    </row>
    <row r="669" spans="1:9" x14ac:dyDescent="0.2">
      <c r="A669" s="11">
        <v>40815</v>
      </c>
      <c r="B669" s="12">
        <v>19250</v>
      </c>
      <c r="C669" s="12">
        <v>19500</v>
      </c>
      <c r="D669" s="12">
        <v>19150</v>
      </c>
      <c r="E669" s="12">
        <v>19300</v>
      </c>
      <c r="F669" s="14">
        <v>828000</v>
      </c>
      <c r="G669" s="12">
        <v>19300</v>
      </c>
      <c r="I669" s="11"/>
    </row>
    <row r="670" spans="1:9" x14ac:dyDescent="0.2">
      <c r="A670" s="11">
        <v>40816</v>
      </c>
      <c r="B670" s="12">
        <v>19350</v>
      </c>
      <c r="C670" s="12">
        <v>19600</v>
      </c>
      <c r="D670" s="12">
        <v>18750</v>
      </c>
      <c r="E670" s="12">
        <v>19300</v>
      </c>
      <c r="F670" s="14">
        <v>1672000</v>
      </c>
      <c r="G670" s="12">
        <v>19300</v>
      </c>
      <c r="I670" s="11"/>
    </row>
    <row r="671" spans="1:9" x14ac:dyDescent="0.2">
      <c r="A671" s="11">
        <v>40819</v>
      </c>
      <c r="B671" s="12">
        <v>18800</v>
      </c>
      <c r="C671" s="12">
        <v>18800</v>
      </c>
      <c r="D671" s="12">
        <v>17300</v>
      </c>
      <c r="E671" s="12">
        <v>17300</v>
      </c>
      <c r="F671" s="14">
        <v>1834500</v>
      </c>
      <c r="G671" s="12">
        <v>17300</v>
      </c>
      <c r="I671" s="11"/>
    </row>
    <row r="672" spans="1:9" x14ac:dyDescent="0.2">
      <c r="A672" s="11">
        <v>40820</v>
      </c>
      <c r="B672" s="12">
        <v>17300</v>
      </c>
      <c r="C672" s="12">
        <v>17750</v>
      </c>
      <c r="D672" s="12">
        <v>17000</v>
      </c>
      <c r="E672" s="12">
        <v>17000</v>
      </c>
      <c r="F672" s="14">
        <v>622000</v>
      </c>
      <c r="G672" s="12">
        <v>17000</v>
      </c>
      <c r="I672" s="11"/>
    </row>
    <row r="673" spans="1:9" x14ac:dyDescent="0.2">
      <c r="A673" s="11">
        <v>40821</v>
      </c>
      <c r="B673" s="12">
        <v>17050</v>
      </c>
      <c r="C673" s="12">
        <v>17250</v>
      </c>
      <c r="D673" s="12">
        <v>16550</v>
      </c>
      <c r="E673" s="12">
        <v>16950</v>
      </c>
      <c r="F673" s="14">
        <v>984000</v>
      </c>
      <c r="G673" s="12">
        <v>16950</v>
      </c>
      <c r="I673" s="11"/>
    </row>
    <row r="674" spans="1:9" x14ac:dyDescent="0.2">
      <c r="A674" s="11">
        <v>40822</v>
      </c>
      <c r="B674" s="12">
        <v>17100</v>
      </c>
      <c r="C674" s="12">
        <v>17700</v>
      </c>
      <c r="D674" s="12">
        <v>17100</v>
      </c>
      <c r="E674" s="12">
        <v>17650</v>
      </c>
      <c r="F674" s="14">
        <v>733000</v>
      </c>
      <c r="G674" s="12">
        <v>17650</v>
      </c>
      <c r="I674" s="11"/>
    </row>
    <row r="675" spans="1:9" x14ac:dyDescent="0.2">
      <c r="A675" s="11">
        <v>40823</v>
      </c>
      <c r="B675" s="12">
        <v>17850</v>
      </c>
      <c r="C675" s="12">
        <v>18400</v>
      </c>
      <c r="D675" s="12">
        <v>17100</v>
      </c>
      <c r="E675" s="12">
        <v>17100</v>
      </c>
      <c r="F675" s="14">
        <v>1010000</v>
      </c>
      <c r="G675" s="12">
        <v>17100</v>
      </c>
      <c r="I675" s="11"/>
    </row>
    <row r="676" spans="1:9" x14ac:dyDescent="0.2">
      <c r="A676" s="11">
        <v>40826</v>
      </c>
      <c r="B676" s="12">
        <v>17100</v>
      </c>
      <c r="C676" s="12">
        <v>17450</v>
      </c>
      <c r="D676" s="12">
        <v>16600</v>
      </c>
      <c r="E676" s="12">
        <v>16700</v>
      </c>
      <c r="F676" s="14">
        <v>1656000</v>
      </c>
      <c r="G676" s="12">
        <v>16700</v>
      </c>
      <c r="I676" s="11"/>
    </row>
    <row r="677" spans="1:9" x14ac:dyDescent="0.2">
      <c r="A677" s="11">
        <v>40827</v>
      </c>
      <c r="B677" s="12">
        <v>17000</v>
      </c>
      <c r="C677" s="12">
        <v>17350</v>
      </c>
      <c r="D677" s="12">
        <v>16900</v>
      </c>
      <c r="E677" s="12">
        <v>17000</v>
      </c>
      <c r="F677" s="14">
        <v>1714000</v>
      </c>
      <c r="G677" s="12">
        <v>17000</v>
      </c>
      <c r="I677" s="11"/>
    </row>
    <row r="678" spans="1:9" x14ac:dyDescent="0.2">
      <c r="A678" s="11">
        <v>40828</v>
      </c>
      <c r="B678" s="12">
        <v>17000</v>
      </c>
      <c r="C678" s="12">
        <v>18100</v>
      </c>
      <c r="D678" s="12">
        <v>17000</v>
      </c>
      <c r="E678" s="12">
        <v>18100</v>
      </c>
      <c r="F678" s="14">
        <v>3321500</v>
      </c>
      <c r="G678" s="12">
        <v>18100</v>
      </c>
      <c r="I678" s="11"/>
    </row>
    <row r="679" spans="1:9" x14ac:dyDescent="0.2">
      <c r="A679" s="11">
        <v>40829</v>
      </c>
      <c r="B679" s="12">
        <v>18450</v>
      </c>
      <c r="C679" s="12">
        <v>18850</v>
      </c>
      <c r="D679" s="12">
        <v>18450</v>
      </c>
      <c r="E679" s="12">
        <v>18700</v>
      </c>
      <c r="F679" s="14">
        <v>2581500</v>
      </c>
      <c r="G679" s="12">
        <v>18700</v>
      </c>
      <c r="I679" s="11"/>
    </row>
    <row r="680" spans="1:9" x14ac:dyDescent="0.2">
      <c r="A680" s="11">
        <v>40830</v>
      </c>
      <c r="B680" s="12">
        <v>18700</v>
      </c>
      <c r="C680" s="12">
        <v>19150</v>
      </c>
      <c r="D680" s="12">
        <v>18600</v>
      </c>
      <c r="E680" s="12">
        <v>18800</v>
      </c>
      <c r="F680" s="14">
        <v>1633500</v>
      </c>
      <c r="G680" s="12">
        <v>18800</v>
      </c>
      <c r="I680" s="11"/>
    </row>
    <row r="681" spans="1:9" x14ac:dyDescent="0.2">
      <c r="A681" s="11">
        <v>40833</v>
      </c>
      <c r="B681" s="12">
        <v>19150</v>
      </c>
      <c r="C681" s="12">
        <v>19600</v>
      </c>
      <c r="D681" s="12">
        <v>18950</v>
      </c>
      <c r="E681" s="12">
        <v>19550</v>
      </c>
      <c r="F681" s="14">
        <v>1224500</v>
      </c>
      <c r="G681" s="12">
        <v>19550</v>
      </c>
      <c r="I681" s="11"/>
    </row>
    <row r="682" spans="1:9" x14ac:dyDescent="0.2">
      <c r="A682" s="11">
        <v>40834</v>
      </c>
      <c r="B682" s="12">
        <v>19000</v>
      </c>
      <c r="C682" s="12">
        <v>19000</v>
      </c>
      <c r="D682" s="12">
        <v>18500</v>
      </c>
      <c r="E682" s="12">
        <v>19000</v>
      </c>
      <c r="F682" s="14">
        <v>1290000</v>
      </c>
      <c r="G682" s="12">
        <v>19000</v>
      </c>
      <c r="I682" s="11"/>
    </row>
    <row r="683" spans="1:9" x14ac:dyDescent="0.2">
      <c r="A683" s="11">
        <v>40835</v>
      </c>
      <c r="B683" s="12">
        <v>19300</v>
      </c>
      <c r="C683" s="12">
        <v>19650</v>
      </c>
      <c r="D683" s="12">
        <v>19300</v>
      </c>
      <c r="E683" s="12">
        <v>19600</v>
      </c>
      <c r="F683" s="14">
        <v>757000</v>
      </c>
      <c r="G683" s="12">
        <v>19600</v>
      </c>
      <c r="I683" s="11"/>
    </row>
    <row r="684" spans="1:9" x14ac:dyDescent="0.2">
      <c r="A684" s="11">
        <v>40836</v>
      </c>
      <c r="B684" s="12">
        <v>19350</v>
      </c>
      <c r="C684" s="12">
        <v>19550</v>
      </c>
      <c r="D684" s="12">
        <v>18950</v>
      </c>
      <c r="E684" s="12">
        <v>19050</v>
      </c>
      <c r="F684" s="14">
        <v>923500</v>
      </c>
      <c r="G684" s="12">
        <v>19050</v>
      </c>
      <c r="I684" s="11"/>
    </row>
    <row r="685" spans="1:9" x14ac:dyDescent="0.2">
      <c r="A685" s="11">
        <v>40837</v>
      </c>
      <c r="B685" s="12">
        <v>19100</v>
      </c>
      <c r="C685" s="12">
        <v>19350</v>
      </c>
      <c r="D685" s="12">
        <v>19050</v>
      </c>
      <c r="E685" s="12">
        <v>19250</v>
      </c>
      <c r="F685" s="14">
        <v>347000</v>
      </c>
      <c r="G685" s="12">
        <v>19250</v>
      </c>
      <c r="I685" s="11"/>
    </row>
    <row r="686" spans="1:9" x14ac:dyDescent="0.2">
      <c r="A686" s="11">
        <v>40840</v>
      </c>
      <c r="B686" s="12">
        <v>19500</v>
      </c>
      <c r="C686" s="12">
        <v>19900</v>
      </c>
      <c r="D686" s="12">
        <v>19500</v>
      </c>
      <c r="E686" s="12">
        <v>19850</v>
      </c>
      <c r="F686" s="14">
        <v>978500</v>
      </c>
      <c r="G686" s="12">
        <v>19850</v>
      </c>
      <c r="I686" s="11"/>
    </row>
    <row r="687" spans="1:9" x14ac:dyDescent="0.2">
      <c r="A687" s="11">
        <v>40841</v>
      </c>
      <c r="B687" s="12">
        <v>19800</v>
      </c>
      <c r="C687" s="12">
        <v>20500</v>
      </c>
      <c r="D687" s="12">
        <v>19600</v>
      </c>
      <c r="E687" s="12">
        <v>20200</v>
      </c>
      <c r="F687" s="14">
        <v>963500</v>
      </c>
      <c r="G687" s="12">
        <v>20200</v>
      </c>
      <c r="I687" s="11"/>
    </row>
    <row r="688" spans="1:9" x14ac:dyDescent="0.2">
      <c r="A688" s="11">
        <v>40842</v>
      </c>
      <c r="B688" s="12">
        <v>20150</v>
      </c>
      <c r="C688" s="12">
        <v>20450</v>
      </c>
      <c r="D688" s="12">
        <v>20000</v>
      </c>
      <c r="E688" s="12">
        <v>20400</v>
      </c>
      <c r="F688" s="14">
        <v>219000</v>
      </c>
      <c r="G688" s="12">
        <v>20400</v>
      </c>
      <c r="I688" s="11"/>
    </row>
    <row r="689" spans="1:9" x14ac:dyDescent="0.2">
      <c r="A689" s="11">
        <v>40843</v>
      </c>
      <c r="B689" s="12">
        <v>20400</v>
      </c>
      <c r="C689" s="12">
        <v>21500</v>
      </c>
      <c r="D689" s="12">
        <v>20350</v>
      </c>
      <c r="E689" s="12">
        <v>21450</v>
      </c>
      <c r="F689" s="14">
        <v>741000</v>
      </c>
      <c r="G689" s="12">
        <v>21450</v>
      </c>
      <c r="I689" s="11"/>
    </row>
    <row r="690" spans="1:9" x14ac:dyDescent="0.2">
      <c r="A690" s="11">
        <v>40844</v>
      </c>
      <c r="B690" s="12">
        <v>22000</v>
      </c>
      <c r="C690" s="12">
        <v>22200</v>
      </c>
      <c r="D690" s="12">
        <v>21000</v>
      </c>
      <c r="E690" s="12">
        <v>21000</v>
      </c>
      <c r="F690" s="14">
        <v>942000</v>
      </c>
      <c r="G690" s="12">
        <v>21000</v>
      </c>
      <c r="I690" s="11"/>
    </row>
    <row r="691" spans="1:9" x14ac:dyDescent="0.2">
      <c r="A691" s="11">
        <v>40847</v>
      </c>
      <c r="B691" s="12">
        <v>21500</v>
      </c>
      <c r="C691" s="12">
        <v>21800</v>
      </c>
      <c r="D691" s="12">
        <v>21250</v>
      </c>
      <c r="E691" s="12">
        <v>21450</v>
      </c>
      <c r="F691" s="14">
        <v>399500</v>
      </c>
      <c r="G691" s="12">
        <v>21450</v>
      </c>
      <c r="I691" s="11"/>
    </row>
    <row r="692" spans="1:9" x14ac:dyDescent="0.2">
      <c r="A692" s="11">
        <v>40848</v>
      </c>
      <c r="B692" s="12">
        <v>21050</v>
      </c>
      <c r="C692" s="12">
        <v>21550</v>
      </c>
      <c r="D692" s="12">
        <v>20850</v>
      </c>
      <c r="E692" s="12">
        <v>21100</v>
      </c>
      <c r="F692" s="14">
        <v>401000</v>
      </c>
      <c r="G692" s="12">
        <v>21100</v>
      </c>
      <c r="I692" s="11"/>
    </row>
    <row r="693" spans="1:9" x14ac:dyDescent="0.2">
      <c r="A693" s="11">
        <v>40849</v>
      </c>
      <c r="B693" s="12">
        <v>20650</v>
      </c>
      <c r="C693" s="12">
        <v>21250</v>
      </c>
      <c r="D693" s="12">
        <v>20500</v>
      </c>
      <c r="E693" s="12">
        <v>21000</v>
      </c>
      <c r="F693" s="14">
        <v>454000</v>
      </c>
      <c r="G693" s="12">
        <v>21000</v>
      </c>
      <c r="I693" s="11"/>
    </row>
    <row r="694" spans="1:9" x14ac:dyDescent="0.2">
      <c r="A694" s="11">
        <v>40850</v>
      </c>
      <c r="B694" s="12">
        <v>21150</v>
      </c>
      <c r="C694" s="12">
        <v>21750</v>
      </c>
      <c r="D694" s="12">
        <v>20400</v>
      </c>
      <c r="E694" s="12">
        <v>21150</v>
      </c>
      <c r="F694" s="14">
        <v>743500</v>
      </c>
      <c r="G694" s="12">
        <v>21150</v>
      </c>
      <c r="I694" s="11"/>
    </row>
    <row r="695" spans="1:9" x14ac:dyDescent="0.2">
      <c r="A695" s="11">
        <v>40851</v>
      </c>
      <c r="B695" s="12">
        <v>21500</v>
      </c>
      <c r="C695" s="12">
        <v>21750</v>
      </c>
      <c r="D695" s="12">
        <v>21150</v>
      </c>
      <c r="E695" s="12">
        <v>21350</v>
      </c>
      <c r="F695" s="14">
        <v>460000</v>
      </c>
      <c r="G695" s="12">
        <v>21350</v>
      </c>
      <c r="I695" s="11"/>
    </row>
    <row r="696" spans="1:9" x14ac:dyDescent="0.2">
      <c r="A696" s="11">
        <v>40854</v>
      </c>
      <c r="B696" s="12">
        <v>21050</v>
      </c>
      <c r="C696" s="12">
        <v>21600</v>
      </c>
      <c r="D696" s="12">
        <v>21000</v>
      </c>
      <c r="E696" s="12">
        <v>21500</v>
      </c>
      <c r="F696" s="14">
        <v>137000</v>
      </c>
      <c r="G696" s="12">
        <v>21500</v>
      </c>
      <c r="I696" s="11"/>
    </row>
    <row r="697" spans="1:9" x14ac:dyDescent="0.2">
      <c r="A697" s="11">
        <v>40855</v>
      </c>
      <c r="B697" s="12">
        <v>21750</v>
      </c>
      <c r="C697" s="12">
        <v>21750</v>
      </c>
      <c r="D697" s="12">
        <v>21200</v>
      </c>
      <c r="E697" s="12">
        <v>21250</v>
      </c>
      <c r="F697" s="14">
        <v>238500</v>
      </c>
      <c r="G697" s="12">
        <v>21250</v>
      </c>
      <c r="I697" s="11"/>
    </row>
    <row r="698" spans="1:9" x14ac:dyDescent="0.2">
      <c r="A698" s="11">
        <v>40856</v>
      </c>
      <c r="B698" s="12">
        <v>21700</v>
      </c>
      <c r="C698" s="12">
        <v>22000</v>
      </c>
      <c r="D698" s="12">
        <v>21650</v>
      </c>
      <c r="E698" s="12">
        <v>21950</v>
      </c>
      <c r="F698" s="14">
        <v>623500</v>
      </c>
      <c r="G698" s="12">
        <v>21950</v>
      </c>
      <c r="I698" s="11"/>
    </row>
    <row r="699" spans="1:9" x14ac:dyDescent="0.2">
      <c r="A699" s="11">
        <v>40857</v>
      </c>
      <c r="B699" s="12">
        <v>21450</v>
      </c>
      <c r="C699" s="12">
        <v>21700</v>
      </c>
      <c r="D699" s="12">
        <v>21050</v>
      </c>
      <c r="E699" s="12">
        <v>21300</v>
      </c>
      <c r="F699" s="14">
        <v>459500</v>
      </c>
      <c r="G699" s="12">
        <v>21300</v>
      </c>
      <c r="I699" s="11"/>
    </row>
    <row r="700" spans="1:9" x14ac:dyDescent="0.2">
      <c r="A700" s="11">
        <v>40858</v>
      </c>
      <c r="B700" s="12">
        <v>21500</v>
      </c>
      <c r="C700" s="12">
        <v>21600</v>
      </c>
      <c r="D700" s="12">
        <v>21450</v>
      </c>
      <c r="E700" s="12">
        <v>21500</v>
      </c>
      <c r="F700" s="14">
        <v>151500</v>
      </c>
      <c r="G700" s="12">
        <v>21500</v>
      </c>
      <c r="I700" s="11"/>
    </row>
    <row r="701" spans="1:9" x14ac:dyDescent="0.2">
      <c r="A701" s="11">
        <v>40861</v>
      </c>
      <c r="B701" s="12">
        <v>21750</v>
      </c>
      <c r="C701" s="12">
        <v>22000</v>
      </c>
      <c r="D701" s="12">
        <v>21750</v>
      </c>
      <c r="E701" s="12">
        <v>21950</v>
      </c>
      <c r="F701" s="14">
        <v>384500</v>
      </c>
      <c r="G701" s="12">
        <v>21950</v>
      </c>
      <c r="I701" s="11"/>
    </row>
    <row r="702" spans="1:9" x14ac:dyDescent="0.2">
      <c r="A702" s="11">
        <v>40862</v>
      </c>
      <c r="B702" s="12">
        <v>22000</v>
      </c>
      <c r="C702" s="12">
        <v>22800</v>
      </c>
      <c r="D702" s="12">
        <v>21950</v>
      </c>
      <c r="E702" s="12">
        <v>22600</v>
      </c>
      <c r="F702" s="14">
        <v>1982500</v>
      </c>
      <c r="G702" s="12">
        <v>22600</v>
      </c>
      <c r="I702" s="11"/>
    </row>
    <row r="703" spans="1:9" x14ac:dyDescent="0.2">
      <c r="A703" s="11">
        <v>40863</v>
      </c>
      <c r="B703" s="12">
        <v>22650</v>
      </c>
      <c r="C703" s="12">
        <v>22750</v>
      </c>
      <c r="D703" s="12">
        <v>22300</v>
      </c>
      <c r="E703" s="12">
        <v>22500</v>
      </c>
      <c r="F703" s="14">
        <v>567500</v>
      </c>
      <c r="G703" s="12">
        <v>22500</v>
      </c>
      <c r="I703" s="11"/>
    </row>
    <row r="704" spans="1:9" x14ac:dyDescent="0.2">
      <c r="A704" s="11">
        <v>40864</v>
      </c>
      <c r="B704" s="12">
        <v>22300</v>
      </c>
      <c r="C704" s="12">
        <v>22950</v>
      </c>
      <c r="D704" s="12">
        <v>22300</v>
      </c>
      <c r="E704" s="12">
        <v>22750</v>
      </c>
      <c r="F704" s="14">
        <v>1470500</v>
      </c>
      <c r="G704" s="12">
        <v>22750</v>
      </c>
      <c r="I704" s="11"/>
    </row>
    <row r="705" spans="1:9" x14ac:dyDescent="0.2">
      <c r="A705" s="11">
        <v>40865</v>
      </c>
      <c r="B705" s="12">
        <v>22700</v>
      </c>
      <c r="C705" s="12">
        <v>22950</v>
      </c>
      <c r="D705" s="12">
        <v>22400</v>
      </c>
      <c r="E705" s="12">
        <v>22750</v>
      </c>
      <c r="F705" s="14">
        <v>783000</v>
      </c>
      <c r="G705" s="12">
        <v>22750</v>
      </c>
      <c r="I705" s="11"/>
    </row>
    <row r="706" spans="1:9" x14ac:dyDescent="0.2">
      <c r="A706" s="11">
        <v>40868</v>
      </c>
      <c r="B706" s="12">
        <v>22600</v>
      </c>
      <c r="C706" s="12">
        <v>22600</v>
      </c>
      <c r="D706" s="12">
        <v>21550</v>
      </c>
      <c r="E706" s="12">
        <v>21550</v>
      </c>
      <c r="F706" s="14">
        <v>410500</v>
      </c>
      <c r="G706" s="12">
        <v>21550</v>
      </c>
      <c r="I706" s="11"/>
    </row>
    <row r="707" spans="1:9" x14ac:dyDescent="0.2">
      <c r="A707" s="11">
        <v>40869</v>
      </c>
      <c r="B707" s="12">
        <v>21500</v>
      </c>
      <c r="C707" s="12">
        <v>22150</v>
      </c>
      <c r="D707" s="12">
        <v>21500</v>
      </c>
      <c r="E707" s="12">
        <v>22150</v>
      </c>
      <c r="F707" s="14">
        <v>218000</v>
      </c>
      <c r="G707" s="12">
        <v>22150</v>
      </c>
      <c r="I707" s="11"/>
    </row>
    <row r="708" spans="1:9" x14ac:dyDescent="0.2">
      <c r="A708" s="11">
        <v>40870</v>
      </c>
      <c r="B708" s="12">
        <v>21650</v>
      </c>
      <c r="C708" s="12">
        <v>22050</v>
      </c>
      <c r="D708" s="12">
        <v>21100</v>
      </c>
      <c r="E708" s="12">
        <v>21150</v>
      </c>
      <c r="F708" s="14">
        <v>325000</v>
      </c>
      <c r="G708" s="12">
        <v>21150</v>
      </c>
      <c r="I708" s="11"/>
    </row>
    <row r="709" spans="1:9" x14ac:dyDescent="0.2">
      <c r="A709" s="11">
        <v>40871</v>
      </c>
      <c r="B709" s="12">
        <v>20800</v>
      </c>
      <c r="C709" s="12">
        <v>21100</v>
      </c>
      <c r="D709" s="12">
        <v>20600</v>
      </c>
      <c r="E709" s="12">
        <v>20800</v>
      </c>
      <c r="F709" s="14">
        <v>731500</v>
      </c>
      <c r="G709" s="12">
        <v>20800</v>
      </c>
      <c r="I709" s="11"/>
    </row>
    <row r="710" spans="1:9" x14ac:dyDescent="0.2">
      <c r="A710" s="11">
        <v>40872</v>
      </c>
      <c r="B710" s="12">
        <v>20850</v>
      </c>
      <c r="C710" s="12">
        <v>21000</v>
      </c>
      <c r="D710" s="12">
        <v>20500</v>
      </c>
      <c r="E710" s="12">
        <v>20600</v>
      </c>
      <c r="F710" s="14">
        <v>327000</v>
      </c>
      <c r="G710" s="12">
        <v>20600</v>
      </c>
      <c r="I710" s="11"/>
    </row>
    <row r="711" spans="1:9" x14ac:dyDescent="0.2">
      <c r="A711" s="11">
        <v>40875</v>
      </c>
      <c r="B711" s="12">
        <v>21000</v>
      </c>
      <c r="C711" s="12">
        <v>21100</v>
      </c>
      <c r="D711" s="12">
        <v>20800</v>
      </c>
      <c r="E711" s="12">
        <v>20900</v>
      </c>
      <c r="F711" s="14">
        <v>198500</v>
      </c>
      <c r="G711" s="12">
        <v>20900</v>
      </c>
      <c r="I711" s="11"/>
    </row>
    <row r="712" spans="1:9" x14ac:dyDescent="0.2">
      <c r="A712" s="11">
        <v>40876</v>
      </c>
      <c r="B712" s="12">
        <v>21000</v>
      </c>
      <c r="C712" s="12">
        <v>21900</v>
      </c>
      <c r="D712" s="12">
        <v>21000</v>
      </c>
      <c r="E712" s="12">
        <v>21800</v>
      </c>
      <c r="F712" s="14">
        <v>745500</v>
      </c>
      <c r="G712" s="12">
        <v>21800</v>
      </c>
      <c r="I712" s="11"/>
    </row>
    <row r="713" spans="1:9" x14ac:dyDescent="0.2">
      <c r="A713" s="11">
        <v>40877</v>
      </c>
      <c r="B713" s="12">
        <v>22000</v>
      </c>
      <c r="C713" s="12">
        <v>22400</v>
      </c>
      <c r="D713" s="12">
        <v>21950</v>
      </c>
      <c r="E713" s="12">
        <v>22400</v>
      </c>
      <c r="F713" s="14">
        <v>970500</v>
      </c>
      <c r="G713" s="12">
        <v>22400</v>
      </c>
      <c r="I713" s="11"/>
    </row>
    <row r="714" spans="1:9" x14ac:dyDescent="0.2">
      <c r="A714" s="11">
        <v>40878</v>
      </c>
      <c r="B714" s="12">
        <v>22600</v>
      </c>
      <c r="C714" s="12">
        <v>22900</v>
      </c>
      <c r="D714" s="12">
        <v>22600</v>
      </c>
      <c r="E714" s="12">
        <v>22600</v>
      </c>
      <c r="F714" s="14">
        <v>897500</v>
      </c>
      <c r="G714" s="12">
        <v>22600</v>
      </c>
      <c r="I714" s="11"/>
    </row>
    <row r="715" spans="1:9" x14ac:dyDescent="0.2">
      <c r="A715" s="11">
        <v>40879</v>
      </c>
      <c r="B715" s="12">
        <v>22600</v>
      </c>
      <c r="C715" s="12">
        <v>22800</v>
      </c>
      <c r="D715" s="12">
        <v>22200</v>
      </c>
      <c r="E715" s="12">
        <v>22250</v>
      </c>
      <c r="F715" s="14">
        <v>304500</v>
      </c>
      <c r="G715" s="12">
        <v>22250</v>
      </c>
      <c r="I715" s="11"/>
    </row>
    <row r="716" spans="1:9" x14ac:dyDescent="0.2">
      <c r="A716" s="11">
        <v>40882</v>
      </c>
      <c r="B716" s="12">
        <v>22650</v>
      </c>
      <c r="C716" s="12">
        <v>22650</v>
      </c>
      <c r="D716" s="12">
        <v>22000</v>
      </c>
      <c r="E716" s="12">
        <v>22000</v>
      </c>
      <c r="F716" s="14">
        <v>208500</v>
      </c>
      <c r="G716" s="12">
        <v>22000</v>
      </c>
      <c r="I716" s="11"/>
    </row>
    <row r="717" spans="1:9" x14ac:dyDescent="0.2">
      <c r="A717" s="11">
        <v>40883</v>
      </c>
      <c r="B717" s="12">
        <v>22000</v>
      </c>
      <c r="C717" s="12">
        <v>22400</v>
      </c>
      <c r="D717" s="12">
        <v>21900</v>
      </c>
      <c r="E717" s="12">
        <v>22250</v>
      </c>
      <c r="F717" s="14">
        <v>375000</v>
      </c>
      <c r="G717" s="12">
        <v>22250</v>
      </c>
      <c r="I717" s="11"/>
    </row>
    <row r="718" spans="1:9" x14ac:dyDescent="0.2">
      <c r="A718" s="11">
        <v>40884</v>
      </c>
      <c r="B718" s="12">
        <v>22250</v>
      </c>
      <c r="C718" s="12">
        <v>22500</v>
      </c>
      <c r="D718" s="12">
        <v>22100</v>
      </c>
      <c r="E718" s="12">
        <v>22450</v>
      </c>
      <c r="F718" s="14">
        <v>373500</v>
      </c>
      <c r="G718" s="12">
        <v>22450</v>
      </c>
      <c r="I718" s="11"/>
    </row>
    <row r="719" spans="1:9" x14ac:dyDescent="0.2">
      <c r="A719" s="11">
        <v>40885</v>
      </c>
      <c r="B719" s="12">
        <v>22500</v>
      </c>
      <c r="C719" s="12">
        <v>22500</v>
      </c>
      <c r="D719" s="12">
        <v>22000</v>
      </c>
      <c r="E719" s="12">
        <v>22050</v>
      </c>
      <c r="F719" s="14">
        <v>417000</v>
      </c>
      <c r="G719" s="12">
        <v>22050</v>
      </c>
      <c r="I719" s="11"/>
    </row>
    <row r="720" spans="1:9" x14ac:dyDescent="0.2">
      <c r="A720" s="11">
        <v>40886</v>
      </c>
      <c r="B720" s="12">
        <v>22050</v>
      </c>
      <c r="C720" s="12">
        <v>22100</v>
      </c>
      <c r="D720" s="12">
        <v>21600</v>
      </c>
      <c r="E720" s="12">
        <v>21800</v>
      </c>
      <c r="F720" s="14">
        <v>401500</v>
      </c>
      <c r="G720" s="12">
        <v>21800</v>
      </c>
      <c r="I720" s="11"/>
    </row>
    <row r="721" spans="1:9" x14ac:dyDescent="0.2">
      <c r="A721" s="11">
        <v>40889</v>
      </c>
      <c r="B721" s="12">
        <v>21800</v>
      </c>
      <c r="C721" s="12">
        <v>22200</v>
      </c>
      <c r="D721" s="12">
        <v>21700</v>
      </c>
      <c r="E721" s="12">
        <v>21800</v>
      </c>
      <c r="F721" s="14">
        <v>213500</v>
      </c>
      <c r="G721" s="12">
        <v>21800</v>
      </c>
      <c r="I721" s="11"/>
    </row>
    <row r="722" spans="1:9" x14ac:dyDescent="0.2">
      <c r="A722" s="11">
        <v>40890</v>
      </c>
      <c r="B722" s="12">
        <v>21400</v>
      </c>
      <c r="C722" s="12">
        <v>21550</v>
      </c>
      <c r="D722" s="12">
        <v>20900</v>
      </c>
      <c r="E722" s="12">
        <v>20900</v>
      </c>
      <c r="F722" s="14">
        <v>884000</v>
      </c>
      <c r="G722" s="12">
        <v>20900</v>
      </c>
      <c r="I722" s="11"/>
    </row>
    <row r="723" spans="1:9" x14ac:dyDescent="0.2">
      <c r="A723" s="11">
        <v>40891</v>
      </c>
      <c r="B723" s="12">
        <v>20800</v>
      </c>
      <c r="C723" s="12">
        <v>20850</v>
      </c>
      <c r="D723" s="12">
        <v>20700</v>
      </c>
      <c r="E723" s="12">
        <v>20750</v>
      </c>
      <c r="F723" s="14">
        <v>399500</v>
      </c>
      <c r="G723" s="12">
        <v>20750</v>
      </c>
      <c r="I723" s="11"/>
    </row>
    <row r="724" spans="1:9" x14ac:dyDescent="0.2">
      <c r="A724" s="11">
        <v>40892</v>
      </c>
      <c r="B724" s="12">
        <v>20500</v>
      </c>
      <c r="C724" s="12">
        <v>21100</v>
      </c>
      <c r="D724" s="12">
        <v>20500</v>
      </c>
      <c r="E724" s="12">
        <v>21000</v>
      </c>
      <c r="F724" s="14">
        <v>533500</v>
      </c>
      <c r="G724" s="12">
        <v>21000</v>
      </c>
      <c r="I724" s="11"/>
    </row>
    <row r="725" spans="1:9" x14ac:dyDescent="0.2">
      <c r="A725" s="11">
        <v>40893</v>
      </c>
      <c r="B725" s="12">
        <v>21000</v>
      </c>
      <c r="C725" s="12">
        <v>21250</v>
      </c>
      <c r="D725" s="12">
        <v>20550</v>
      </c>
      <c r="E725" s="12">
        <v>20600</v>
      </c>
      <c r="F725" s="14">
        <v>1009500</v>
      </c>
      <c r="G725" s="12">
        <v>20600</v>
      </c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725">
    <sortState ref="A2:G725">
      <sortCondition ref="A1:A725"/>
    </sortState>
  </autoFilter>
  <sortState ref="A2:G705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82"/>
  <sheetViews>
    <sheetView workbookViewId="0">
      <selection activeCell="C15" sqref="C15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5">
        <v>39818</v>
      </c>
      <c r="B2" s="12">
        <v>200</v>
      </c>
      <c r="C2" s="12">
        <v>200</v>
      </c>
      <c r="D2" s="12">
        <v>200</v>
      </c>
      <c r="E2" s="12">
        <v>200</v>
      </c>
      <c r="F2" s="14">
        <v>0</v>
      </c>
      <c r="G2" s="12">
        <v>173.34</v>
      </c>
      <c r="I2" s="11">
        <f>'^JKSE'!I2</f>
        <v>40893</v>
      </c>
      <c r="J2" s="12">
        <f>VLOOKUP($I$2:$I$751,$A$2:$G$705,7)</f>
        <v>710</v>
      </c>
    </row>
    <row r="3" spans="1:10" x14ac:dyDescent="0.2">
      <c r="A3" s="15">
        <v>39819</v>
      </c>
      <c r="B3" s="12">
        <v>200</v>
      </c>
      <c r="C3" s="12">
        <v>200</v>
      </c>
      <c r="D3" s="12">
        <v>200</v>
      </c>
      <c r="E3" s="12">
        <v>200</v>
      </c>
      <c r="F3" s="14">
        <v>0</v>
      </c>
      <c r="G3" s="12">
        <v>173.34</v>
      </c>
      <c r="I3" s="11">
        <f>'^JKSE'!I3</f>
        <v>40892</v>
      </c>
      <c r="J3" s="12">
        <f t="shared" ref="J3:J66" si="0">VLOOKUP($I$2:$I$751,$A$2:$G$705,7)</f>
        <v>710</v>
      </c>
    </row>
    <row r="4" spans="1:10" x14ac:dyDescent="0.2">
      <c r="A4" s="15">
        <v>39820</v>
      </c>
      <c r="B4" s="12">
        <v>200</v>
      </c>
      <c r="C4" s="12">
        <v>200</v>
      </c>
      <c r="D4" s="12">
        <v>200</v>
      </c>
      <c r="E4" s="12">
        <v>200</v>
      </c>
      <c r="F4" s="14">
        <v>0</v>
      </c>
      <c r="G4" s="12">
        <v>173.34</v>
      </c>
      <c r="I4" s="11">
        <f>'^JKSE'!I4</f>
        <v>40891</v>
      </c>
      <c r="J4" s="12">
        <f t="shared" si="0"/>
        <v>710</v>
      </c>
    </row>
    <row r="5" spans="1:10" x14ac:dyDescent="0.2">
      <c r="A5" s="15">
        <v>39821</v>
      </c>
      <c r="B5" s="12">
        <v>200</v>
      </c>
      <c r="C5" s="12">
        <v>200</v>
      </c>
      <c r="D5" s="12">
        <v>200</v>
      </c>
      <c r="E5" s="12">
        <v>200</v>
      </c>
      <c r="F5" s="14">
        <v>0</v>
      </c>
      <c r="G5" s="12">
        <v>173.34</v>
      </c>
      <c r="I5" s="11">
        <f>'^JKSE'!I5</f>
        <v>40890</v>
      </c>
      <c r="J5" s="12">
        <f t="shared" si="0"/>
        <v>720</v>
      </c>
    </row>
    <row r="6" spans="1:10" x14ac:dyDescent="0.2">
      <c r="A6" s="15">
        <v>39822</v>
      </c>
      <c r="B6" s="12">
        <v>200</v>
      </c>
      <c r="C6" s="12">
        <v>200</v>
      </c>
      <c r="D6" s="12">
        <v>200</v>
      </c>
      <c r="E6" s="12">
        <v>200</v>
      </c>
      <c r="F6" s="14">
        <v>0</v>
      </c>
      <c r="G6" s="12">
        <v>173.34</v>
      </c>
      <c r="I6" s="11">
        <f>'^JKSE'!I6</f>
        <v>40889</v>
      </c>
      <c r="J6" s="12">
        <f t="shared" si="0"/>
        <v>740</v>
      </c>
    </row>
    <row r="7" spans="1:10" x14ac:dyDescent="0.2">
      <c r="A7" s="15">
        <v>39825</v>
      </c>
      <c r="B7" s="12">
        <v>200</v>
      </c>
      <c r="C7" s="12">
        <v>200</v>
      </c>
      <c r="D7" s="12">
        <v>200</v>
      </c>
      <c r="E7" s="12">
        <v>200</v>
      </c>
      <c r="F7" s="14">
        <v>0</v>
      </c>
      <c r="G7" s="12">
        <v>173.34</v>
      </c>
      <c r="I7" s="11">
        <f>'^JKSE'!I7</f>
        <v>40886</v>
      </c>
      <c r="J7" s="12">
        <f t="shared" si="0"/>
        <v>720</v>
      </c>
    </row>
    <row r="8" spans="1:10" x14ac:dyDescent="0.2">
      <c r="A8" s="15">
        <v>39826</v>
      </c>
      <c r="B8" s="12">
        <v>200</v>
      </c>
      <c r="C8" s="12">
        <v>200</v>
      </c>
      <c r="D8" s="12">
        <v>200</v>
      </c>
      <c r="E8" s="12">
        <v>200</v>
      </c>
      <c r="F8" s="14">
        <v>0</v>
      </c>
      <c r="G8" s="12">
        <v>173.34</v>
      </c>
      <c r="I8" s="11">
        <f>'^JKSE'!I8</f>
        <v>40885</v>
      </c>
      <c r="J8" s="12">
        <f t="shared" si="0"/>
        <v>710</v>
      </c>
    </row>
    <row r="9" spans="1:10" x14ac:dyDescent="0.2">
      <c r="A9" s="15">
        <v>39827</v>
      </c>
      <c r="B9" s="12">
        <v>200</v>
      </c>
      <c r="C9" s="12">
        <v>200</v>
      </c>
      <c r="D9" s="12">
        <v>200</v>
      </c>
      <c r="E9" s="12">
        <v>200</v>
      </c>
      <c r="F9" s="14">
        <v>0</v>
      </c>
      <c r="G9" s="12">
        <v>173.34</v>
      </c>
      <c r="I9" s="11">
        <f>'^JKSE'!I9</f>
        <v>40884</v>
      </c>
      <c r="J9" s="12">
        <f t="shared" si="0"/>
        <v>730</v>
      </c>
    </row>
    <row r="10" spans="1:10" x14ac:dyDescent="0.2">
      <c r="A10" s="15">
        <v>39828</v>
      </c>
      <c r="B10" s="12">
        <v>200</v>
      </c>
      <c r="C10" s="12">
        <v>200</v>
      </c>
      <c r="D10" s="12">
        <v>200</v>
      </c>
      <c r="E10" s="12">
        <v>200</v>
      </c>
      <c r="F10" s="14">
        <v>0</v>
      </c>
      <c r="G10" s="12">
        <v>173.34</v>
      </c>
      <c r="I10" s="11">
        <f>'^JKSE'!I10</f>
        <v>40883</v>
      </c>
      <c r="J10" s="12">
        <f t="shared" si="0"/>
        <v>710</v>
      </c>
    </row>
    <row r="11" spans="1:10" x14ac:dyDescent="0.2">
      <c r="A11" s="15">
        <v>39829</v>
      </c>
      <c r="B11" s="12">
        <v>200</v>
      </c>
      <c r="C11" s="12">
        <v>200</v>
      </c>
      <c r="D11" s="12">
        <v>200</v>
      </c>
      <c r="E11" s="12">
        <v>200</v>
      </c>
      <c r="F11" s="14">
        <v>0</v>
      </c>
      <c r="G11" s="12">
        <v>173.34</v>
      </c>
      <c r="I11" s="11">
        <f>'^JKSE'!I11</f>
        <v>40882</v>
      </c>
      <c r="J11" s="12">
        <f t="shared" si="0"/>
        <v>740</v>
      </c>
    </row>
    <row r="12" spans="1:10" x14ac:dyDescent="0.2">
      <c r="A12" s="15">
        <v>39832</v>
      </c>
      <c r="B12" s="12">
        <v>124</v>
      </c>
      <c r="C12" s="12">
        <v>200</v>
      </c>
      <c r="D12" s="12">
        <v>124</v>
      </c>
      <c r="E12" s="12">
        <v>124</v>
      </c>
      <c r="F12" s="14">
        <v>0</v>
      </c>
      <c r="G12" s="12">
        <v>107.47</v>
      </c>
      <c r="I12" s="11">
        <f>'^JKSE'!I12</f>
        <v>40879</v>
      </c>
      <c r="J12" s="12">
        <f t="shared" si="0"/>
        <v>710</v>
      </c>
    </row>
    <row r="13" spans="1:10" x14ac:dyDescent="0.2">
      <c r="A13" s="15">
        <v>39833</v>
      </c>
      <c r="B13" s="12">
        <v>200</v>
      </c>
      <c r="C13" s="12">
        <v>200</v>
      </c>
      <c r="D13" s="12">
        <v>200</v>
      </c>
      <c r="E13" s="12">
        <v>200</v>
      </c>
      <c r="F13" s="14">
        <v>0</v>
      </c>
      <c r="G13" s="12">
        <v>173.34</v>
      </c>
      <c r="I13" s="11">
        <f>'^JKSE'!I13</f>
        <v>40878</v>
      </c>
      <c r="J13" s="12">
        <f t="shared" si="0"/>
        <v>710</v>
      </c>
    </row>
    <row r="14" spans="1:10" x14ac:dyDescent="0.2">
      <c r="A14" s="15">
        <v>39834</v>
      </c>
      <c r="B14" s="12">
        <v>200</v>
      </c>
      <c r="C14" s="12">
        <v>200</v>
      </c>
      <c r="D14" s="12">
        <v>200</v>
      </c>
      <c r="E14" s="12">
        <v>200</v>
      </c>
      <c r="F14" s="14">
        <v>0</v>
      </c>
      <c r="G14" s="12">
        <v>173.34</v>
      </c>
      <c r="I14" s="11">
        <f>'^JKSE'!I14</f>
        <v>40877</v>
      </c>
      <c r="J14" s="12">
        <f t="shared" si="0"/>
        <v>700</v>
      </c>
    </row>
    <row r="15" spans="1:10" x14ac:dyDescent="0.2">
      <c r="A15" s="15">
        <v>39835</v>
      </c>
      <c r="B15" s="12">
        <v>200</v>
      </c>
      <c r="C15" s="12">
        <v>200</v>
      </c>
      <c r="D15" s="12">
        <v>200</v>
      </c>
      <c r="E15" s="12">
        <v>200</v>
      </c>
      <c r="F15" s="14">
        <v>0</v>
      </c>
      <c r="G15" s="12">
        <v>173.34</v>
      </c>
      <c r="I15" s="11">
        <f>'^JKSE'!I15</f>
        <v>40876</v>
      </c>
      <c r="J15" s="12">
        <f t="shared" si="0"/>
        <v>700</v>
      </c>
    </row>
    <row r="16" spans="1:10" x14ac:dyDescent="0.2">
      <c r="A16" s="15">
        <v>39836</v>
      </c>
      <c r="B16" s="12">
        <v>200</v>
      </c>
      <c r="C16" s="12">
        <v>200</v>
      </c>
      <c r="D16" s="12">
        <v>200</v>
      </c>
      <c r="E16" s="12">
        <v>200</v>
      </c>
      <c r="F16" s="14">
        <v>0</v>
      </c>
      <c r="G16" s="12">
        <v>173.34</v>
      </c>
      <c r="I16" s="11">
        <f>'^JKSE'!I16</f>
        <v>40875</v>
      </c>
      <c r="J16" s="12">
        <f t="shared" si="0"/>
        <v>700</v>
      </c>
    </row>
    <row r="17" spans="1:10" x14ac:dyDescent="0.2">
      <c r="A17" s="15">
        <v>39840</v>
      </c>
      <c r="B17" s="12">
        <v>200</v>
      </c>
      <c r="C17" s="12">
        <v>200</v>
      </c>
      <c r="D17" s="12">
        <v>200</v>
      </c>
      <c r="E17" s="12">
        <v>200</v>
      </c>
      <c r="F17" s="14">
        <v>0</v>
      </c>
      <c r="G17" s="12">
        <v>173.34</v>
      </c>
      <c r="I17" s="11">
        <f>'^JKSE'!I17</f>
        <v>40872</v>
      </c>
      <c r="J17" s="12">
        <f t="shared" si="0"/>
        <v>700</v>
      </c>
    </row>
    <row r="18" spans="1:10" x14ac:dyDescent="0.2">
      <c r="A18" s="15">
        <v>39841</v>
      </c>
      <c r="B18" s="12">
        <v>200</v>
      </c>
      <c r="C18" s="12">
        <v>200</v>
      </c>
      <c r="D18" s="12">
        <v>200</v>
      </c>
      <c r="E18" s="12">
        <v>200</v>
      </c>
      <c r="F18" s="14">
        <v>0</v>
      </c>
      <c r="G18" s="12">
        <v>173.34</v>
      </c>
      <c r="I18" s="11">
        <f>'^JKSE'!I18</f>
        <v>40871</v>
      </c>
      <c r="J18" s="12">
        <f t="shared" si="0"/>
        <v>700</v>
      </c>
    </row>
    <row r="19" spans="1:10" x14ac:dyDescent="0.2">
      <c r="A19" s="15">
        <v>39842</v>
      </c>
      <c r="B19" s="12">
        <v>200</v>
      </c>
      <c r="C19" s="12">
        <v>200</v>
      </c>
      <c r="D19" s="12">
        <v>200</v>
      </c>
      <c r="E19" s="12">
        <v>200</v>
      </c>
      <c r="F19" s="14">
        <v>0</v>
      </c>
      <c r="G19" s="12">
        <v>173.34</v>
      </c>
      <c r="I19" s="11">
        <f>'^JKSE'!I19</f>
        <v>40870</v>
      </c>
      <c r="J19" s="12">
        <f t="shared" si="0"/>
        <v>700</v>
      </c>
    </row>
    <row r="20" spans="1:10" x14ac:dyDescent="0.2">
      <c r="A20" s="15">
        <v>39843</v>
      </c>
      <c r="B20" s="12">
        <v>200</v>
      </c>
      <c r="C20" s="12">
        <v>200</v>
      </c>
      <c r="D20" s="12">
        <v>200</v>
      </c>
      <c r="E20" s="12">
        <v>200</v>
      </c>
      <c r="F20" s="14">
        <v>0</v>
      </c>
      <c r="G20" s="12">
        <v>173.34</v>
      </c>
      <c r="I20" s="11">
        <f>'^JKSE'!I20</f>
        <v>40869</v>
      </c>
      <c r="J20" s="12">
        <f t="shared" si="0"/>
        <v>730</v>
      </c>
    </row>
    <row r="21" spans="1:10" x14ac:dyDescent="0.2">
      <c r="A21" s="15">
        <v>39846</v>
      </c>
      <c r="B21" s="12">
        <v>200</v>
      </c>
      <c r="C21" s="12">
        <v>200</v>
      </c>
      <c r="D21" s="12">
        <v>200</v>
      </c>
      <c r="E21" s="12">
        <v>200</v>
      </c>
      <c r="F21" s="14">
        <v>0</v>
      </c>
      <c r="G21" s="12">
        <v>173.34</v>
      </c>
      <c r="I21" s="11">
        <f>'^JKSE'!I21</f>
        <v>40868</v>
      </c>
      <c r="J21" s="12">
        <f t="shared" si="0"/>
        <v>730</v>
      </c>
    </row>
    <row r="22" spans="1:10" x14ac:dyDescent="0.2">
      <c r="A22" s="15">
        <v>39847</v>
      </c>
      <c r="B22" s="12">
        <v>200</v>
      </c>
      <c r="C22" s="12">
        <v>200</v>
      </c>
      <c r="D22" s="12">
        <v>200</v>
      </c>
      <c r="E22" s="12">
        <v>200</v>
      </c>
      <c r="F22" s="14">
        <v>0</v>
      </c>
      <c r="G22" s="12">
        <v>173.34</v>
      </c>
      <c r="I22" s="11">
        <f>'^JKSE'!I22</f>
        <v>40865</v>
      </c>
      <c r="J22" s="12">
        <f t="shared" si="0"/>
        <v>700</v>
      </c>
    </row>
    <row r="23" spans="1:10" x14ac:dyDescent="0.2">
      <c r="A23" s="15">
        <v>39849</v>
      </c>
      <c r="B23" s="12">
        <v>200</v>
      </c>
      <c r="C23" s="12">
        <v>200</v>
      </c>
      <c r="D23" s="12">
        <v>200</v>
      </c>
      <c r="E23" s="12">
        <v>200</v>
      </c>
      <c r="F23" s="14">
        <v>0</v>
      </c>
      <c r="G23" s="12">
        <v>173.34</v>
      </c>
      <c r="I23" s="11">
        <f>'^JKSE'!I23</f>
        <v>40864</v>
      </c>
      <c r="J23" s="12">
        <f t="shared" si="0"/>
        <v>720</v>
      </c>
    </row>
    <row r="24" spans="1:10" x14ac:dyDescent="0.2">
      <c r="A24" s="15">
        <v>39850</v>
      </c>
      <c r="B24" s="12">
        <v>200</v>
      </c>
      <c r="C24" s="12">
        <v>200</v>
      </c>
      <c r="D24" s="12">
        <v>200</v>
      </c>
      <c r="E24" s="12">
        <v>200</v>
      </c>
      <c r="F24" s="14">
        <v>0</v>
      </c>
      <c r="G24" s="12">
        <v>173.34</v>
      </c>
      <c r="I24" s="11">
        <f>'^JKSE'!I24</f>
        <v>40863</v>
      </c>
      <c r="J24" s="12">
        <f t="shared" si="0"/>
        <v>750</v>
      </c>
    </row>
    <row r="25" spans="1:10" x14ac:dyDescent="0.2">
      <c r="A25" s="15">
        <v>39853</v>
      </c>
      <c r="B25" s="12">
        <v>200</v>
      </c>
      <c r="C25" s="12">
        <v>200</v>
      </c>
      <c r="D25" s="12">
        <v>200</v>
      </c>
      <c r="E25" s="12">
        <v>200</v>
      </c>
      <c r="F25" s="14">
        <v>0</v>
      </c>
      <c r="G25" s="12">
        <v>173.34</v>
      </c>
      <c r="I25" s="11">
        <f>'^JKSE'!I25</f>
        <v>40862</v>
      </c>
      <c r="J25" s="12">
        <f t="shared" si="0"/>
        <v>760</v>
      </c>
    </row>
    <row r="26" spans="1:10" x14ac:dyDescent="0.2">
      <c r="A26" s="15">
        <v>39854</v>
      </c>
      <c r="B26" s="12">
        <v>200</v>
      </c>
      <c r="C26" s="12">
        <v>200</v>
      </c>
      <c r="D26" s="12">
        <v>200</v>
      </c>
      <c r="E26" s="12">
        <v>200</v>
      </c>
      <c r="F26" s="14">
        <v>0</v>
      </c>
      <c r="G26" s="12">
        <v>173.34</v>
      </c>
      <c r="I26" s="11">
        <f>'^JKSE'!I26</f>
        <v>40861</v>
      </c>
      <c r="J26" s="12">
        <f t="shared" si="0"/>
        <v>720</v>
      </c>
    </row>
    <row r="27" spans="1:10" x14ac:dyDescent="0.2">
      <c r="A27" s="15">
        <v>39855</v>
      </c>
      <c r="B27" s="12">
        <v>175</v>
      </c>
      <c r="C27" s="12">
        <v>200</v>
      </c>
      <c r="D27" s="12">
        <v>175</v>
      </c>
      <c r="E27" s="12">
        <v>175</v>
      </c>
      <c r="F27" s="14">
        <v>0</v>
      </c>
      <c r="G27" s="12">
        <v>151.66999999999999</v>
      </c>
      <c r="I27" s="11">
        <f>'^JKSE'!I27</f>
        <v>40858</v>
      </c>
      <c r="J27" s="12">
        <f t="shared" si="0"/>
        <v>680</v>
      </c>
    </row>
    <row r="28" spans="1:10" x14ac:dyDescent="0.2">
      <c r="A28" s="15">
        <v>39856</v>
      </c>
      <c r="B28" s="12">
        <v>175</v>
      </c>
      <c r="C28" s="12">
        <v>175</v>
      </c>
      <c r="D28" s="12">
        <v>175</v>
      </c>
      <c r="E28" s="12">
        <v>175</v>
      </c>
      <c r="F28" s="14">
        <v>270500</v>
      </c>
      <c r="G28" s="12">
        <v>151.66999999999999</v>
      </c>
      <c r="I28" s="11">
        <f>'^JKSE'!I28</f>
        <v>40857</v>
      </c>
      <c r="J28" s="12">
        <f t="shared" si="0"/>
        <v>670</v>
      </c>
    </row>
    <row r="29" spans="1:10" x14ac:dyDescent="0.2">
      <c r="A29" s="15">
        <v>39857</v>
      </c>
      <c r="B29" s="12">
        <v>175</v>
      </c>
      <c r="C29" s="12">
        <v>175</v>
      </c>
      <c r="D29" s="12">
        <v>175</v>
      </c>
      <c r="E29" s="12">
        <v>175</v>
      </c>
      <c r="F29" s="14">
        <v>20000</v>
      </c>
      <c r="G29" s="12">
        <v>151.66999999999999</v>
      </c>
      <c r="I29" s="11">
        <f>'^JKSE'!I29</f>
        <v>40856</v>
      </c>
      <c r="J29" s="12">
        <f t="shared" si="0"/>
        <v>670</v>
      </c>
    </row>
    <row r="30" spans="1:10" x14ac:dyDescent="0.2">
      <c r="A30" s="15">
        <v>39860</v>
      </c>
      <c r="B30" s="12">
        <v>175</v>
      </c>
      <c r="C30" s="12">
        <v>175</v>
      </c>
      <c r="D30" s="12">
        <v>175</v>
      </c>
      <c r="E30" s="12">
        <v>175</v>
      </c>
      <c r="F30" s="14">
        <v>0</v>
      </c>
      <c r="G30" s="12">
        <v>151.66999999999999</v>
      </c>
      <c r="I30" s="11">
        <f>'^JKSE'!I30</f>
        <v>40855</v>
      </c>
      <c r="J30" s="12">
        <f t="shared" si="0"/>
        <v>680</v>
      </c>
    </row>
    <row r="31" spans="1:10" x14ac:dyDescent="0.2">
      <c r="A31" s="15">
        <v>39861</v>
      </c>
      <c r="B31" s="12">
        <v>175</v>
      </c>
      <c r="C31" s="12">
        <v>200</v>
      </c>
      <c r="D31" s="12">
        <v>175</v>
      </c>
      <c r="E31" s="12">
        <v>175</v>
      </c>
      <c r="F31" s="14">
        <v>0</v>
      </c>
      <c r="G31" s="12">
        <v>151.66999999999999</v>
      </c>
      <c r="I31" s="11">
        <f>'^JKSE'!I31</f>
        <v>40854</v>
      </c>
      <c r="J31" s="12">
        <f t="shared" si="0"/>
        <v>670</v>
      </c>
    </row>
    <row r="32" spans="1:10" x14ac:dyDescent="0.2">
      <c r="A32" s="15">
        <v>39862</v>
      </c>
      <c r="B32" s="12">
        <v>175</v>
      </c>
      <c r="C32" s="12">
        <v>200</v>
      </c>
      <c r="D32" s="12">
        <v>175</v>
      </c>
      <c r="E32" s="12">
        <v>175</v>
      </c>
      <c r="F32" s="14">
        <v>0</v>
      </c>
      <c r="G32" s="12">
        <v>151.66999999999999</v>
      </c>
      <c r="I32" s="11">
        <f>'^JKSE'!I32</f>
        <v>40851</v>
      </c>
      <c r="J32" s="12">
        <f t="shared" si="0"/>
        <v>680</v>
      </c>
    </row>
    <row r="33" spans="1:10" x14ac:dyDescent="0.2">
      <c r="A33" s="15">
        <v>39867</v>
      </c>
      <c r="B33" s="12">
        <v>200</v>
      </c>
      <c r="C33" s="12">
        <v>200</v>
      </c>
      <c r="D33" s="12">
        <v>200</v>
      </c>
      <c r="E33" s="12">
        <v>200</v>
      </c>
      <c r="F33" s="14">
        <v>0</v>
      </c>
      <c r="G33" s="12">
        <v>173.34</v>
      </c>
      <c r="I33" s="11">
        <f>'^JKSE'!I33</f>
        <v>40850</v>
      </c>
      <c r="J33" s="12">
        <f t="shared" si="0"/>
        <v>680</v>
      </c>
    </row>
    <row r="34" spans="1:10" x14ac:dyDescent="0.2">
      <c r="A34" s="15">
        <v>39868</v>
      </c>
      <c r="B34" s="12">
        <v>114</v>
      </c>
      <c r="C34" s="12">
        <v>200</v>
      </c>
      <c r="D34" s="12">
        <v>114</v>
      </c>
      <c r="E34" s="12">
        <v>114</v>
      </c>
      <c r="F34" s="14">
        <v>0</v>
      </c>
      <c r="G34" s="12">
        <v>98.81</v>
      </c>
      <c r="I34" s="11">
        <f>'^JKSE'!I34</f>
        <v>40849</v>
      </c>
      <c r="J34" s="12">
        <f t="shared" si="0"/>
        <v>680</v>
      </c>
    </row>
    <row r="35" spans="1:10" x14ac:dyDescent="0.2">
      <c r="A35" s="15">
        <v>39869</v>
      </c>
      <c r="B35" s="12">
        <v>114</v>
      </c>
      <c r="C35" s="12">
        <v>200</v>
      </c>
      <c r="D35" s="12">
        <v>114</v>
      </c>
      <c r="E35" s="12">
        <v>114</v>
      </c>
      <c r="F35" s="14">
        <v>0</v>
      </c>
      <c r="G35" s="12">
        <v>98.81</v>
      </c>
      <c r="I35" s="11">
        <f>'^JKSE'!I35</f>
        <v>40848</v>
      </c>
      <c r="J35" s="12">
        <f t="shared" si="0"/>
        <v>660</v>
      </c>
    </row>
    <row r="36" spans="1:10" x14ac:dyDescent="0.2">
      <c r="A36" s="15">
        <v>39871</v>
      </c>
      <c r="B36" s="12">
        <v>200</v>
      </c>
      <c r="C36" s="12">
        <v>200</v>
      </c>
      <c r="D36" s="12">
        <v>200</v>
      </c>
      <c r="E36" s="12">
        <v>200</v>
      </c>
      <c r="F36" s="14">
        <v>0</v>
      </c>
      <c r="G36" s="12">
        <v>173.34</v>
      </c>
      <c r="I36" s="11">
        <f>'^JKSE'!I36</f>
        <v>40847</v>
      </c>
      <c r="J36" s="12">
        <f t="shared" si="0"/>
        <v>670</v>
      </c>
    </row>
    <row r="37" spans="1:10" x14ac:dyDescent="0.2">
      <c r="A37" s="15">
        <v>39889</v>
      </c>
      <c r="B37" s="12">
        <v>175</v>
      </c>
      <c r="C37" s="12">
        <v>175</v>
      </c>
      <c r="D37" s="12">
        <v>175</v>
      </c>
      <c r="E37" s="12">
        <v>175</v>
      </c>
      <c r="F37" s="14">
        <v>0</v>
      </c>
      <c r="G37" s="12">
        <v>151.66999999999999</v>
      </c>
      <c r="I37" s="11">
        <f>'^JKSE'!I37</f>
        <v>40844</v>
      </c>
      <c r="J37" s="12">
        <f t="shared" si="0"/>
        <v>680</v>
      </c>
    </row>
    <row r="38" spans="1:10" x14ac:dyDescent="0.2">
      <c r="A38" s="15">
        <v>39890</v>
      </c>
      <c r="B38" s="12">
        <v>114</v>
      </c>
      <c r="C38" s="12">
        <v>175</v>
      </c>
      <c r="D38" s="12">
        <v>114</v>
      </c>
      <c r="E38" s="12">
        <v>114</v>
      </c>
      <c r="F38" s="14">
        <v>0</v>
      </c>
      <c r="G38" s="12">
        <v>98.81</v>
      </c>
      <c r="I38" s="11">
        <f>'^JKSE'!I38</f>
        <v>40843</v>
      </c>
      <c r="J38" s="12">
        <f t="shared" si="0"/>
        <v>670</v>
      </c>
    </row>
    <row r="39" spans="1:10" x14ac:dyDescent="0.2">
      <c r="A39" s="15">
        <v>39891</v>
      </c>
      <c r="B39" s="12">
        <v>114</v>
      </c>
      <c r="C39" s="12">
        <v>175</v>
      </c>
      <c r="D39" s="12">
        <v>114</v>
      </c>
      <c r="E39" s="12">
        <v>114</v>
      </c>
      <c r="F39" s="14">
        <v>0</v>
      </c>
      <c r="G39" s="12">
        <v>98.81</v>
      </c>
      <c r="I39" s="11">
        <f>'^JKSE'!I39</f>
        <v>40842</v>
      </c>
      <c r="J39" s="12">
        <f t="shared" si="0"/>
        <v>630</v>
      </c>
    </row>
    <row r="40" spans="1:10" x14ac:dyDescent="0.2">
      <c r="A40" s="15">
        <v>39895</v>
      </c>
      <c r="B40" s="12">
        <v>114</v>
      </c>
      <c r="C40" s="12">
        <v>175</v>
      </c>
      <c r="D40" s="12">
        <v>114</v>
      </c>
      <c r="E40" s="12">
        <v>114</v>
      </c>
      <c r="F40" s="14">
        <v>0</v>
      </c>
      <c r="G40" s="12">
        <v>98.81</v>
      </c>
      <c r="I40" s="11">
        <f>'^JKSE'!I40</f>
        <v>40841</v>
      </c>
      <c r="J40" s="12">
        <f t="shared" si="0"/>
        <v>660</v>
      </c>
    </row>
    <row r="41" spans="1:10" x14ac:dyDescent="0.2">
      <c r="A41" s="15">
        <v>39896</v>
      </c>
      <c r="B41" s="12">
        <v>114</v>
      </c>
      <c r="C41" s="12">
        <v>175</v>
      </c>
      <c r="D41" s="12">
        <v>114</v>
      </c>
      <c r="E41" s="12">
        <v>114</v>
      </c>
      <c r="F41" s="14">
        <v>0</v>
      </c>
      <c r="G41" s="12">
        <v>98.81</v>
      </c>
      <c r="I41" s="11">
        <f>'^JKSE'!I41</f>
        <v>40840</v>
      </c>
      <c r="J41" s="12">
        <f t="shared" si="0"/>
        <v>660</v>
      </c>
    </row>
    <row r="42" spans="1:10" x14ac:dyDescent="0.2">
      <c r="A42" s="15">
        <v>39899</v>
      </c>
      <c r="B42" s="12">
        <v>175</v>
      </c>
      <c r="C42" s="12">
        <v>175</v>
      </c>
      <c r="D42" s="12">
        <v>175</v>
      </c>
      <c r="E42" s="12">
        <v>175</v>
      </c>
      <c r="F42" s="14">
        <v>500</v>
      </c>
      <c r="G42" s="12">
        <v>151.66999999999999</v>
      </c>
      <c r="I42" s="11">
        <f>'^JKSE'!I42</f>
        <v>40837</v>
      </c>
      <c r="J42" s="12">
        <f t="shared" si="0"/>
        <v>650</v>
      </c>
    </row>
    <row r="43" spans="1:10" x14ac:dyDescent="0.2">
      <c r="A43" s="15">
        <v>39902</v>
      </c>
      <c r="B43" s="12">
        <v>175</v>
      </c>
      <c r="C43" s="12">
        <v>175</v>
      </c>
      <c r="D43" s="12">
        <v>175</v>
      </c>
      <c r="E43" s="12">
        <v>175</v>
      </c>
      <c r="F43" s="14">
        <v>0</v>
      </c>
      <c r="G43" s="12">
        <v>151.66999999999999</v>
      </c>
      <c r="I43" s="11">
        <f>'^JKSE'!I43</f>
        <v>40836</v>
      </c>
      <c r="J43" s="12">
        <f t="shared" si="0"/>
        <v>650</v>
      </c>
    </row>
    <row r="44" spans="1:10" x14ac:dyDescent="0.2">
      <c r="A44" s="15">
        <v>39903</v>
      </c>
      <c r="B44" s="12">
        <v>170</v>
      </c>
      <c r="C44" s="12">
        <v>170</v>
      </c>
      <c r="D44" s="12">
        <v>170</v>
      </c>
      <c r="E44" s="12">
        <v>170</v>
      </c>
      <c r="F44" s="14">
        <v>0</v>
      </c>
      <c r="G44" s="12">
        <v>147.34</v>
      </c>
      <c r="I44" s="11">
        <f>'^JKSE'!I44</f>
        <v>40835</v>
      </c>
      <c r="J44" s="12">
        <f t="shared" si="0"/>
        <v>680</v>
      </c>
    </row>
    <row r="45" spans="1:10" x14ac:dyDescent="0.2">
      <c r="A45" s="15">
        <v>39904</v>
      </c>
      <c r="B45" s="12">
        <v>175</v>
      </c>
      <c r="C45" s="12">
        <v>175</v>
      </c>
      <c r="D45" s="12">
        <v>175</v>
      </c>
      <c r="E45" s="12">
        <v>175</v>
      </c>
      <c r="F45" s="14">
        <v>0</v>
      </c>
      <c r="G45" s="12">
        <v>151.66999999999999</v>
      </c>
      <c r="I45" s="11">
        <f>'^JKSE'!I45</f>
        <v>40834</v>
      </c>
      <c r="J45" s="12">
        <f t="shared" si="0"/>
        <v>630</v>
      </c>
    </row>
    <row r="46" spans="1:10" x14ac:dyDescent="0.2">
      <c r="A46" s="15">
        <v>39906</v>
      </c>
      <c r="B46" s="12">
        <v>200</v>
      </c>
      <c r="C46" s="12">
        <v>200</v>
      </c>
      <c r="D46" s="12">
        <v>200</v>
      </c>
      <c r="E46" s="12">
        <v>200</v>
      </c>
      <c r="F46" s="14">
        <v>0</v>
      </c>
      <c r="G46" s="12">
        <v>173.34</v>
      </c>
      <c r="I46" s="11">
        <f>'^JKSE'!I46</f>
        <v>40833</v>
      </c>
      <c r="J46" s="12">
        <f t="shared" si="0"/>
        <v>670</v>
      </c>
    </row>
    <row r="47" spans="1:10" x14ac:dyDescent="0.2">
      <c r="A47" s="15">
        <v>39909</v>
      </c>
      <c r="B47" s="12">
        <v>175</v>
      </c>
      <c r="C47" s="12">
        <v>175</v>
      </c>
      <c r="D47" s="12">
        <v>175</v>
      </c>
      <c r="E47" s="12">
        <v>175</v>
      </c>
      <c r="F47" s="14">
        <v>500</v>
      </c>
      <c r="G47" s="12">
        <v>151.66999999999999</v>
      </c>
      <c r="I47" s="11">
        <f>'^JKSE'!I47</f>
        <v>40830</v>
      </c>
      <c r="J47" s="12">
        <f t="shared" si="0"/>
        <v>660</v>
      </c>
    </row>
    <row r="48" spans="1:10" x14ac:dyDescent="0.2">
      <c r="A48" s="15">
        <v>39910</v>
      </c>
      <c r="B48" s="12">
        <v>200</v>
      </c>
      <c r="C48" s="12">
        <v>200</v>
      </c>
      <c r="D48" s="12">
        <v>200</v>
      </c>
      <c r="E48" s="12">
        <v>200</v>
      </c>
      <c r="F48" s="14">
        <v>0</v>
      </c>
      <c r="G48" s="12">
        <v>173.34</v>
      </c>
      <c r="I48" s="11">
        <f>'^JKSE'!I48</f>
        <v>40829</v>
      </c>
      <c r="J48" s="12">
        <f t="shared" si="0"/>
        <v>660</v>
      </c>
    </row>
    <row r="49" spans="1:10" x14ac:dyDescent="0.2">
      <c r="A49" s="15">
        <v>39911</v>
      </c>
      <c r="B49" s="12">
        <v>200</v>
      </c>
      <c r="C49" s="12">
        <v>200</v>
      </c>
      <c r="D49" s="12">
        <v>200</v>
      </c>
      <c r="E49" s="12">
        <v>200</v>
      </c>
      <c r="F49" s="14">
        <v>0</v>
      </c>
      <c r="G49" s="12">
        <v>173.34</v>
      </c>
      <c r="I49" s="11">
        <f>'^JKSE'!I49</f>
        <v>40828</v>
      </c>
      <c r="J49" s="12">
        <f t="shared" si="0"/>
        <v>650</v>
      </c>
    </row>
    <row r="50" spans="1:10" x14ac:dyDescent="0.2">
      <c r="A50" s="15">
        <v>39916</v>
      </c>
      <c r="B50" s="12">
        <v>200</v>
      </c>
      <c r="C50" s="12">
        <v>200</v>
      </c>
      <c r="D50" s="12">
        <v>200</v>
      </c>
      <c r="E50" s="12">
        <v>200</v>
      </c>
      <c r="F50" s="14">
        <v>0</v>
      </c>
      <c r="G50" s="12">
        <v>173.34</v>
      </c>
      <c r="I50" s="11">
        <f>'^JKSE'!I50</f>
        <v>40827</v>
      </c>
      <c r="J50" s="12">
        <f t="shared" si="0"/>
        <v>630</v>
      </c>
    </row>
    <row r="51" spans="1:10" x14ac:dyDescent="0.2">
      <c r="A51" s="15">
        <v>39917</v>
      </c>
      <c r="B51" s="12">
        <v>116</v>
      </c>
      <c r="C51" s="12">
        <v>200</v>
      </c>
      <c r="D51" s="12">
        <v>116</v>
      </c>
      <c r="E51" s="12">
        <v>116</v>
      </c>
      <c r="F51" s="14">
        <v>0</v>
      </c>
      <c r="G51" s="12">
        <v>100.54</v>
      </c>
      <c r="I51" s="11">
        <f>'^JKSE'!I51</f>
        <v>40826</v>
      </c>
      <c r="J51" s="12">
        <f t="shared" si="0"/>
        <v>580</v>
      </c>
    </row>
    <row r="52" spans="1:10" x14ac:dyDescent="0.2">
      <c r="A52" s="15">
        <v>39918</v>
      </c>
      <c r="B52" s="12">
        <v>116</v>
      </c>
      <c r="C52" s="12">
        <v>200</v>
      </c>
      <c r="D52" s="12">
        <v>116</v>
      </c>
      <c r="E52" s="12">
        <v>116</v>
      </c>
      <c r="F52" s="14">
        <v>0</v>
      </c>
      <c r="G52" s="12">
        <v>100.54</v>
      </c>
      <c r="I52" s="11">
        <f>'^JKSE'!I52</f>
        <v>40823</v>
      </c>
      <c r="J52" s="12">
        <f t="shared" si="0"/>
        <v>570</v>
      </c>
    </row>
    <row r="53" spans="1:10" x14ac:dyDescent="0.2">
      <c r="A53" s="15">
        <v>39919</v>
      </c>
      <c r="B53" s="12">
        <v>175</v>
      </c>
      <c r="C53" s="12">
        <v>200</v>
      </c>
      <c r="D53" s="12">
        <v>175</v>
      </c>
      <c r="E53" s="12">
        <v>175</v>
      </c>
      <c r="F53" s="14">
        <v>0</v>
      </c>
      <c r="G53" s="12">
        <v>151.66999999999999</v>
      </c>
      <c r="I53" s="11">
        <f>'^JKSE'!I53</f>
        <v>40822</v>
      </c>
      <c r="J53" s="12">
        <f t="shared" si="0"/>
        <v>610</v>
      </c>
    </row>
    <row r="54" spans="1:10" x14ac:dyDescent="0.2">
      <c r="A54" s="15">
        <v>39920</v>
      </c>
      <c r="B54" s="12">
        <v>126</v>
      </c>
      <c r="C54" s="12">
        <v>200</v>
      </c>
      <c r="D54" s="12">
        <v>126</v>
      </c>
      <c r="E54" s="12">
        <v>126</v>
      </c>
      <c r="F54" s="14">
        <v>0</v>
      </c>
      <c r="G54" s="12">
        <v>109.21</v>
      </c>
      <c r="I54" s="11">
        <f>'^JKSE'!I54</f>
        <v>40821</v>
      </c>
      <c r="J54" s="12">
        <f t="shared" si="0"/>
        <v>590</v>
      </c>
    </row>
    <row r="55" spans="1:10" x14ac:dyDescent="0.2">
      <c r="A55" s="15">
        <v>39923</v>
      </c>
      <c r="B55" s="12">
        <v>200</v>
      </c>
      <c r="C55" s="12">
        <v>200</v>
      </c>
      <c r="D55" s="12">
        <v>200</v>
      </c>
      <c r="E55" s="12">
        <v>200</v>
      </c>
      <c r="F55" s="14">
        <v>0</v>
      </c>
      <c r="G55" s="12">
        <v>173.34</v>
      </c>
      <c r="I55" s="11">
        <f>'^JKSE'!I55</f>
        <v>40820</v>
      </c>
      <c r="J55" s="12">
        <f t="shared" si="0"/>
        <v>550</v>
      </c>
    </row>
    <row r="56" spans="1:10" x14ac:dyDescent="0.2">
      <c r="A56" s="15">
        <v>39924</v>
      </c>
      <c r="B56" s="12">
        <v>150</v>
      </c>
      <c r="C56" s="12">
        <v>200</v>
      </c>
      <c r="D56" s="12">
        <v>150</v>
      </c>
      <c r="E56" s="12">
        <v>150</v>
      </c>
      <c r="F56" s="14">
        <v>0</v>
      </c>
      <c r="G56" s="12">
        <v>130.01</v>
      </c>
      <c r="I56" s="11">
        <f>'^JKSE'!I56</f>
        <v>40819</v>
      </c>
      <c r="J56" s="12">
        <f t="shared" si="0"/>
        <v>560</v>
      </c>
    </row>
    <row r="57" spans="1:10" x14ac:dyDescent="0.2">
      <c r="A57" s="15">
        <v>39925</v>
      </c>
      <c r="B57" s="12">
        <v>150</v>
      </c>
      <c r="C57" s="12">
        <v>200</v>
      </c>
      <c r="D57" s="12">
        <v>150</v>
      </c>
      <c r="E57" s="12">
        <v>150</v>
      </c>
      <c r="F57" s="14">
        <v>0</v>
      </c>
      <c r="G57" s="12">
        <v>130.01</v>
      </c>
      <c r="I57" s="11">
        <f>'^JKSE'!I57</f>
        <v>40816</v>
      </c>
      <c r="J57" s="12">
        <f t="shared" si="0"/>
        <v>600</v>
      </c>
    </row>
    <row r="58" spans="1:10" x14ac:dyDescent="0.2">
      <c r="A58" s="15">
        <v>39926</v>
      </c>
      <c r="B58" s="12">
        <v>114</v>
      </c>
      <c r="C58" s="12">
        <v>200</v>
      </c>
      <c r="D58" s="12">
        <v>114</v>
      </c>
      <c r="E58" s="12">
        <v>114</v>
      </c>
      <c r="F58" s="14">
        <v>0</v>
      </c>
      <c r="G58" s="12">
        <v>98.81</v>
      </c>
      <c r="I58" s="11">
        <f>'^JKSE'!I58</f>
        <v>40815</v>
      </c>
      <c r="J58" s="12">
        <f t="shared" si="0"/>
        <v>620</v>
      </c>
    </row>
    <row r="59" spans="1:10" x14ac:dyDescent="0.2">
      <c r="A59" s="15">
        <v>39927</v>
      </c>
      <c r="B59" s="12">
        <v>114</v>
      </c>
      <c r="C59" s="12">
        <v>200</v>
      </c>
      <c r="D59" s="12">
        <v>114</v>
      </c>
      <c r="E59" s="12">
        <v>114</v>
      </c>
      <c r="F59" s="14">
        <v>0</v>
      </c>
      <c r="G59" s="12">
        <v>98.81</v>
      </c>
      <c r="I59" s="11">
        <f>'^JKSE'!I59</f>
        <v>40814</v>
      </c>
      <c r="J59" s="12">
        <f t="shared" si="0"/>
        <v>630</v>
      </c>
    </row>
    <row r="60" spans="1:10" x14ac:dyDescent="0.2">
      <c r="A60" s="15">
        <v>39930</v>
      </c>
      <c r="B60" s="12">
        <v>200</v>
      </c>
      <c r="C60" s="12">
        <v>200</v>
      </c>
      <c r="D60" s="12">
        <v>200</v>
      </c>
      <c r="E60" s="12">
        <v>200</v>
      </c>
      <c r="F60" s="14">
        <v>0</v>
      </c>
      <c r="G60" s="12">
        <v>173.34</v>
      </c>
      <c r="I60" s="11">
        <f>'^JKSE'!I60</f>
        <v>40813</v>
      </c>
      <c r="J60" s="12">
        <f t="shared" si="0"/>
        <v>620</v>
      </c>
    </row>
    <row r="61" spans="1:10" x14ac:dyDescent="0.2">
      <c r="A61" s="15">
        <v>39931</v>
      </c>
      <c r="B61" s="12">
        <v>200</v>
      </c>
      <c r="C61" s="12">
        <v>200</v>
      </c>
      <c r="D61" s="12">
        <v>200</v>
      </c>
      <c r="E61" s="12">
        <v>200</v>
      </c>
      <c r="F61" s="14">
        <v>0</v>
      </c>
      <c r="G61" s="12">
        <v>173.34</v>
      </c>
      <c r="I61" s="11">
        <f>'^JKSE'!I61</f>
        <v>40812</v>
      </c>
      <c r="J61" s="12">
        <f t="shared" si="0"/>
        <v>570</v>
      </c>
    </row>
    <row r="62" spans="1:10" x14ac:dyDescent="0.2">
      <c r="A62" s="15">
        <v>39932</v>
      </c>
      <c r="B62" s="12">
        <v>200</v>
      </c>
      <c r="C62" s="12">
        <v>200</v>
      </c>
      <c r="D62" s="12">
        <v>200</v>
      </c>
      <c r="E62" s="12">
        <v>200</v>
      </c>
      <c r="F62" s="14">
        <v>0</v>
      </c>
      <c r="G62" s="12">
        <v>173.34</v>
      </c>
      <c r="I62" s="11">
        <f>'^JKSE'!I62</f>
        <v>40809</v>
      </c>
      <c r="J62" s="12">
        <f t="shared" si="0"/>
        <v>620</v>
      </c>
    </row>
    <row r="63" spans="1:10" x14ac:dyDescent="0.2">
      <c r="A63" s="15">
        <v>39933</v>
      </c>
      <c r="B63" s="12">
        <v>200</v>
      </c>
      <c r="C63" s="12">
        <v>200</v>
      </c>
      <c r="D63" s="12">
        <v>200</v>
      </c>
      <c r="E63" s="12">
        <v>200</v>
      </c>
      <c r="F63" s="14">
        <v>0</v>
      </c>
      <c r="G63" s="12">
        <v>173.34</v>
      </c>
      <c r="I63" s="11">
        <f>'^JKSE'!I63</f>
        <v>40808</v>
      </c>
      <c r="J63" s="12">
        <f t="shared" si="0"/>
        <v>610</v>
      </c>
    </row>
    <row r="64" spans="1:10" x14ac:dyDescent="0.2">
      <c r="A64" s="15">
        <v>39937</v>
      </c>
      <c r="B64" s="12">
        <v>200</v>
      </c>
      <c r="C64" s="12">
        <v>200</v>
      </c>
      <c r="D64" s="12">
        <v>200</v>
      </c>
      <c r="E64" s="12">
        <v>200</v>
      </c>
      <c r="F64" s="14">
        <v>200000</v>
      </c>
      <c r="G64" s="12">
        <v>173.34</v>
      </c>
      <c r="I64" s="11">
        <f>'^JKSE'!I64</f>
        <v>40807</v>
      </c>
      <c r="J64" s="12">
        <f t="shared" si="0"/>
        <v>660</v>
      </c>
    </row>
    <row r="65" spans="1:10" x14ac:dyDescent="0.2">
      <c r="A65" s="15">
        <v>39938</v>
      </c>
      <c r="B65" s="12">
        <v>200</v>
      </c>
      <c r="C65" s="12">
        <v>200</v>
      </c>
      <c r="D65" s="12">
        <v>200</v>
      </c>
      <c r="E65" s="12">
        <v>200</v>
      </c>
      <c r="F65" s="14">
        <v>300000</v>
      </c>
      <c r="G65" s="12">
        <v>173.34</v>
      </c>
      <c r="I65" s="11">
        <f>'^JKSE'!I65</f>
        <v>40806</v>
      </c>
      <c r="J65" s="12">
        <f t="shared" si="0"/>
        <v>680</v>
      </c>
    </row>
    <row r="66" spans="1:10" x14ac:dyDescent="0.2">
      <c r="A66" s="15">
        <v>39939</v>
      </c>
      <c r="B66" s="12">
        <v>130</v>
      </c>
      <c r="C66" s="12">
        <v>200</v>
      </c>
      <c r="D66" s="12">
        <v>130</v>
      </c>
      <c r="E66" s="12">
        <v>130</v>
      </c>
      <c r="F66" s="14">
        <v>0</v>
      </c>
      <c r="G66" s="12">
        <v>112.67</v>
      </c>
      <c r="I66" s="11">
        <f>'^JKSE'!I66</f>
        <v>40805</v>
      </c>
      <c r="J66" s="12">
        <f t="shared" si="0"/>
        <v>660</v>
      </c>
    </row>
    <row r="67" spans="1:10" x14ac:dyDescent="0.2">
      <c r="A67" s="15">
        <v>39940</v>
      </c>
      <c r="B67" s="12">
        <v>200</v>
      </c>
      <c r="C67" s="12">
        <v>200</v>
      </c>
      <c r="D67" s="12">
        <v>200</v>
      </c>
      <c r="E67" s="12">
        <v>200</v>
      </c>
      <c r="F67" s="14">
        <v>100000</v>
      </c>
      <c r="G67" s="12">
        <v>173.34</v>
      </c>
      <c r="I67" s="11">
        <f>'^JKSE'!I67</f>
        <v>40802</v>
      </c>
      <c r="J67" s="12">
        <f t="shared" ref="J67:J130" si="1">VLOOKUP($I$2:$I$751,$A$2:$G$705,7)</f>
        <v>680</v>
      </c>
    </row>
    <row r="68" spans="1:10" x14ac:dyDescent="0.2">
      <c r="A68" s="15">
        <v>39941</v>
      </c>
      <c r="B68" s="12">
        <v>200</v>
      </c>
      <c r="C68" s="12">
        <v>200</v>
      </c>
      <c r="D68" s="12">
        <v>200</v>
      </c>
      <c r="E68" s="12">
        <v>200</v>
      </c>
      <c r="F68" s="14">
        <v>0</v>
      </c>
      <c r="G68" s="12">
        <v>173.34</v>
      </c>
      <c r="I68" s="11">
        <f>'^JKSE'!I68</f>
        <v>40801</v>
      </c>
      <c r="J68" s="12">
        <f t="shared" si="1"/>
        <v>670</v>
      </c>
    </row>
    <row r="69" spans="1:10" x14ac:dyDescent="0.2">
      <c r="A69" s="15">
        <v>39945</v>
      </c>
      <c r="B69" s="12">
        <v>200</v>
      </c>
      <c r="C69" s="12">
        <v>200</v>
      </c>
      <c r="D69" s="12">
        <v>200</v>
      </c>
      <c r="E69" s="12">
        <v>200</v>
      </c>
      <c r="F69" s="14">
        <v>100000</v>
      </c>
      <c r="G69" s="12">
        <v>173.34</v>
      </c>
      <c r="I69" s="11">
        <f>'^JKSE'!I69</f>
        <v>40800</v>
      </c>
      <c r="J69" s="12">
        <f t="shared" si="1"/>
        <v>670</v>
      </c>
    </row>
    <row r="70" spans="1:10" x14ac:dyDescent="0.2">
      <c r="A70" s="15">
        <v>39946</v>
      </c>
      <c r="B70" s="12">
        <v>200</v>
      </c>
      <c r="C70" s="12">
        <v>200</v>
      </c>
      <c r="D70" s="12">
        <v>200</v>
      </c>
      <c r="E70" s="12">
        <v>200</v>
      </c>
      <c r="F70" s="14">
        <v>275000</v>
      </c>
      <c r="G70" s="12">
        <v>173.34</v>
      </c>
      <c r="I70" s="11">
        <f>'^JKSE'!I70</f>
        <v>40799</v>
      </c>
      <c r="J70" s="12">
        <f t="shared" si="1"/>
        <v>690</v>
      </c>
    </row>
    <row r="71" spans="1:10" x14ac:dyDescent="0.2">
      <c r="A71" s="15">
        <v>39947</v>
      </c>
      <c r="B71" s="12">
        <v>200</v>
      </c>
      <c r="C71" s="12">
        <v>225</v>
      </c>
      <c r="D71" s="12">
        <v>200</v>
      </c>
      <c r="E71" s="12">
        <v>225</v>
      </c>
      <c r="F71" s="14">
        <v>35000</v>
      </c>
      <c r="G71" s="12">
        <v>195.01</v>
      </c>
      <c r="I71" s="11">
        <f>'^JKSE'!I71</f>
        <v>40798</v>
      </c>
      <c r="J71" s="12">
        <f t="shared" si="1"/>
        <v>680</v>
      </c>
    </row>
    <row r="72" spans="1:10" x14ac:dyDescent="0.2">
      <c r="A72" s="15">
        <v>39948</v>
      </c>
      <c r="B72" s="12">
        <v>200</v>
      </c>
      <c r="C72" s="12">
        <v>200</v>
      </c>
      <c r="D72" s="12">
        <v>200</v>
      </c>
      <c r="E72" s="12">
        <v>200</v>
      </c>
      <c r="F72" s="14">
        <v>20000</v>
      </c>
      <c r="G72" s="12">
        <v>173.34</v>
      </c>
      <c r="I72" s="11">
        <f>'^JKSE'!I72</f>
        <v>40795</v>
      </c>
      <c r="J72" s="12">
        <f t="shared" si="1"/>
        <v>690</v>
      </c>
    </row>
    <row r="73" spans="1:10" x14ac:dyDescent="0.2">
      <c r="A73" s="15">
        <v>39951</v>
      </c>
      <c r="B73" s="12">
        <v>230</v>
      </c>
      <c r="C73" s="12">
        <v>230</v>
      </c>
      <c r="D73" s="12">
        <v>230</v>
      </c>
      <c r="E73" s="12">
        <v>230</v>
      </c>
      <c r="F73" s="14">
        <v>0</v>
      </c>
      <c r="G73" s="12">
        <v>199.34</v>
      </c>
      <c r="I73" s="11">
        <f>'^JKSE'!I73</f>
        <v>40794</v>
      </c>
      <c r="J73" s="12">
        <f t="shared" si="1"/>
        <v>700</v>
      </c>
    </row>
    <row r="74" spans="1:10" x14ac:dyDescent="0.2">
      <c r="A74" s="15">
        <v>39952</v>
      </c>
      <c r="B74" s="12">
        <v>230</v>
      </c>
      <c r="C74" s="12">
        <v>230</v>
      </c>
      <c r="D74" s="12">
        <v>230</v>
      </c>
      <c r="E74" s="12">
        <v>230</v>
      </c>
      <c r="F74" s="14">
        <v>0</v>
      </c>
      <c r="G74" s="12">
        <v>199.34</v>
      </c>
      <c r="I74" s="11">
        <f>'^JKSE'!I74</f>
        <v>40793</v>
      </c>
      <c r="J74" s="12">
        <f t="shared" si="1"/>
        <v>690</v>
      </c>
    </row>
    <row r="75" spans="1:10" x14ac:dyDescent="0.2">
      <c r="A75" s="15">
        <v>39953</v>
      </c>
      <c r="B75" s="12">
        <v>130</v>
      </c>
      <c r="C75" s="12">
        <v>265</v>
      </c>
      <c r="D75" s="12">
        <v>130</v>
      </c>
      <c r="E75" s="12">
        <v>130</v>
      </c>
      <c r="F75" s="14">
        <v>0</v>
      </c>
      <c r="G75" s="12">
        <v>112.67</v>
      </c>
      <c r="I75" s="11">
        <f>'^JKSE'!I75</f>
        <v>40792</v>
      </c>
      <c r="J75" s="12">
        <f t="shared" si="1"/>
        <v>660</v>
      </c>
    </row>
    <row r="76" spans="1:10" x14ac:dyDescent="0.2">
      <c r="A76" s="15">
        <v>39955</v>
      </c>
      <c r="B76" s="12">
        <v>130</v>
      </c>
      <c r="C76" s="12">
        <v>230</v>
      </c>
      <c r="D76" s="12">
        <v>130</v>
      </c>
      <c r="E76" s="12">
        <v>130</v>
      </c>
      <c r="F76" s="14">
        <v>0</v>
      </c>
      <c r="G76" s="12">
        <v>112.67</v>
      </c>
      <c r="I76" s="11">
        <f>'^JKSE'!I76</f>
        <v>40791</v>
      </c>
      <c r="J76" s="12">
        <f t="shared" si="1"/>
        <v>650</v>
      </c>
    </row>
    <row r="77" spans="1:10" x14ac:dyDescent="0.2">
      <c r="A77" s="15">
        <v>39958</v>
      </c>
      <c r="B77" s="12">
        <v>130</v>
      </c>
      <c r="C77" s="12">
        <v>240</v>
      </c>
      <c r="D77" s="12">
        <v>130</v>
      </c>
      <c r="E77" s="12">
        <v>130</v>
      </c>
      <c r="F77" s="14">
        <v>0</v>
      </c>
      <c r="G77" s="12">
        <v>112.67</v>
      </c>
      <c r="I77" s="11">
        <f>'^JKSE'!I77</f>
        <v>40788</v>
      </c>
      <c r="J77" s="12">
        <f t="shared" si="1"/>
        <v>660</v>
      </c>
    </row>
    <row r="78" spans="1:10" x14ac:dyDescent="0.2">
      <c r="A78" s="15">
        <v>39959</v>
      </c>
      <c r="B78" s="12">
        <v>230</v>
      </c>
      <c r="C78" s="12">
        <v>230</v>
      </c>
      <c r="D78" s="12">
        <v>230</v>
      </c>
      <c r="E78" s="12">
        <v>230</v>
      </c>
      <c r="F78" s="14">
        <v>50000</v>
      </c>
      <c r="G78" s="12">
        <v>199.34</v>
      </c>
      <c r="I78" s="11">
        <f>'^JKSE'!I78</f>
        <v>40787</v>
      </c>
      <c r="J78" s="12">
        <f t="shared" si="1"/>
        <v>660</v>
      </c>
    </row>
    <row r="79" spans="1:10" x14ac:dyDescent="0.2">
      <c r="A79" s="15">
        <v>39960</v>
      </c>
      <c r="B79" s="12">
        <v>200</v>
      </c>
      <c r="C79" s="12">
        <v>230</v>
      </c>
      <c r="D79" s="12">
        <v>200</v>
      </c>
      <c r="E79" s="12">
        <v>200</v>
      </c>
      <c r="F79" s="14">
        <v>0</v>
      </c>
      <c r="G79" s="12">
        <v>173.34</v>
      </c>
      <c r="I79" s="11">
        <f>'^JKSE'!I79</f>
        <v>40786</v>
      </c>
      <c r="J79" s="12">
        <f t="shared" si="1"/>
        <v>660</v>
      </c>
    </row>
    <row r="80" spans="1:10" x14ac:dyDescent="0.2">
      <c r="A80" s="15">
        <v>39961</v>
      </c>
      <c r="B80" s="12">
        <v>200</v>
      </c>
      <c r="C80" s="12">
        <v>200</v>
      </c>
      <c r="D80" s="12">
        <v>200</v>
      </c>
      <c r="E80" s="12">
        <v>200</v>
      </c>
      <c r="F80" s="14">
        <v>15000</v>
      </c>
      <c r="G80" s="12">
        <v>173.34</v>
      </c>
      <c r="I80" s="11">
        <f>'^JKSE'!I80</f>
        <v>40785</v>
      </c>
      <c r="J80" s="12">
        <f t="shared" si="1"/>
        <v>660</v>
      </c>
    </row>
    <row r="81" spans="1:10" x14ac:dyDescent="0.2">
      <c r="A81" s="15">
        <v>39962</v>
      </c>
      <c r="B81" s="12">
        <v>180</v>
      </c>
      <c r="C81" s="12">
        <v>220</v>
      </c>
      <c r="D81" s="12">
        <v>180</v>
      </c>
      <c r="E81" s="12">
        <v>180</v>
      </c>
      <c r="F81" s="14">
        <v>0</v>
      </c>
      <c r="G81" s="12">
        <v>156.01</v>
      </c>
      <c r="I81" s="11">
        <f>'^JKSE'!I81</f>
        <v>40784</v>
      </c>
      <c r="J81" s="12">
        <f t="shared" si="1"/>
        <v>660</v>
      </c>
    </row>
    <row r="82" spans="1:10" x14ac:dyDescent="0.2">
      <c r="A82" s="15">
        <v>39965</v>
      </c>
      <c r="B82" s="12">
        <v>200</v>
      </c>
      <c r="C82" s="12">
        <v>200</v>
      </c>
      <c r="D82" s="12">
        <v>200</v>
      </c>
      <c r="E82" s="12">
        <v>200</v>
      </c>
      <c r="F82" s="14">
        <v>1000</v>
      </c>
      <c r="G82" s="12">
        <v>173.34</v>
      </c>
      <c r="I82" s="11">
        <f>'^JKSE'!I82</f>
        <v>40781</v>
      </c>
      <c r="J82" s="12">
        <f t="shared" si="1"/>
        <v>660</v>
      </c>
    </row>
    <row r="83" spans="1:10" x14ac:dyDescent="0.2">
      <c r="A83" s="15">
        <v>39966</v>
      </c>
      <c r="B83" s="12">
        <v>200</v>
      </c>
      <c r="C83" s="12">
        <v>200</v>
      </c>
      <c r="D83" s="12">
        <v>200</v>
      </c>
      <c r="E83" s="12">
        <v>200</v>
      </c>
      <c r="F83" s="14">
        <v>25000</v>
      </c>
      <c r="G83" s="12">
        <v>173.34</v>
      </c>
      <c r="I83" s="11">
        <f>'^JKSE'!I83</f>
        <v>40780</v>
      </c>
      <c r="J83" s="12">
        <f t="shared" si="1"/>
        <v>680</v>
      </c>
    </row>
    <row r="84" spans="1:10" x14ac:dyDescent="0.2">
      <c r="A84" s="15">
        <v>39967</v>
      </c>
      <c r="B84" s="12">
        <v>195</v>
      </c>
      <c r="C84" s="12">
        <v>225</v>
      </c>
      <c r="D84" s="12">
        <v>195</v>
      </c>
      <c r="E84" s="12">
        <v>195</v>
      </c>
      <c r="F84" s="14">
        <v>0</v>
      </c>
      <c r="G84" s="12">
        <v>169.01</v>
      </c>
      <c r="I84" s="11">
        <f>'^JKSE'!I84</f>
        <v>40779</v>
      </c>
      <c r="J84" s="12">
        <f t="shared" si="1"/>
        <v>700</v>
      </c>
    </row>
    <row r="85" spans="1:10" x14ac:dyDescent="0.2">
      <c r="A85" s="15">
        <v>39968</v>
      </c>
      <c r="B85" s="12">
        <v>195</v>
      </c>
      <c r="C85" s="12">
        <v>225</v>
      </c>
      <c r="D85" s="12">
        <v>195</v>
      </c>
      <c r="E85" s="12">
        <v>195</v>
      </c>
      <c r="F85" s="14">
        <v>0</v>
      </c>
      <c r="G85" s="12">
        <v>169.01</v>
      </c>
      <c r="I85" s="11">
        <f>'^JKSE'!I85</f>
        <v>40778</v>
      </c>
      <c r="J85" s="12">
        <f t="shared" si="1"/>
        <v>690</v>
      </c>
    </row>
    <row r="86" spans="1:10" x14ac:dyDescent="0.2">
      <c r="A86" s="15">
        <v>39969</v>
      </c>
      <c r="B86" s="12">
        <v>190</v>
      </c>
      <c r="C86" s="12">
        <v>220</v>
      </c>
      <c r="D86" s="12">
        <v>190</v>
      </c>
      <c r="E86" s="12">
        <v>190</v>
      </c>
      <c r="F86" s="14">
        <v>0</v>
      </c>
      <c r="G86" s="12">
        <v>164.68</v>
      </c>
      <c r="I86" s="11">
        <f>'^JKSE'!I86</f>
        <v>40777</v>
      </c>
      <c r="J86" s="12">
        <f t="shared" si="1"/>
        <v>690</v>
      </c>
    </row>
    <row r="87" spans="1:10" x14ac:dyDescent="0.2">
      <c r="A87" s="15">
        <v>39972</v>
      </c>
      <c r="B87" s="12">
        <v>200</v>
      </c>
      <c r="C87" s="12">
        <v>200</v>
      </c>
      <c r="D87" s="12">
        <v>200</v>
      </c>
      <c r="E87" s="12">
        <v>200</v>
      </c>
      <c r="F87" s="14">
        <v>17500</v>
      </c>
      <c r="G87" s="12">
        <v>173.34</v>
      </c>
      <c r="I87" s="11">
        <f>'^JKSE'!I87</f>
        <v>40774</v>
      </c>
      <c r="J87" s="12">
        <f t="shared" si="1"/>
        <v>690</v>
      </c>
    </row>
    <row r="88" spans="1:10" x14ac:dyDescent="0.2">
      <c r="A88" s="15">
        <v>39973</v>
      </c>
      <c r="B88" s="12">
        <v>205</v>
      </c>
      <c r="C88" s="12">
        <v>205</v>
      </c>
      <c r="D88" s="12">
        <v>205</v>
      </c>
      <c r="E88" s="12">
        <v>205</v>
      </c>
      <c r="F88" s="14">
        <v>2500</v>
      </c>
      <c r="G88" s="12">
        <v>177.68</v>
      </c>
      <c r="I88" s="11">
        <f>'^JKSE'!I88</f>
        <v>40773</v>
      </c>
      <c r="J88" s="12">
        <f t="shared" si="1"/>
        <v>700</v>
      </c>
    </row>
    <row r="89" spans="1:10" x14ac:dyDescent="0.2">
      <c r="A89" s="15">
        <v>39974</v>
      </c>
      <c r="B89" s="12">
        <v>205</v>
      </c>
      <c r="C89" s="12">
        <v>225</v>
      </c>
      <c r="D89" s="12">
        <v>205</v>
      </c>
      <c r="E89" s="12">
        <v>205</v>
      </c>
      <c r="F89" s="14">
        <v>0</v>
      </c>
      <c r="G89" s="12">
        <v>177.68</v>
      </c>
      <c r="I89" s="11">
        <f>'^JKSE'!I89</f>
        <v>40772</v>
      </c>
      <c r="J89" s="12">
        <f t="shared" si="1"/>
        <v>680</v>
      </c>
    </row>
    <row r="90" spans="1:10" x14ac:dyDescent="0.2">
      <c r="A90" s="15">
        <v>39975</v>
      </c>
      <c r="B90" s="12">
        <v>225</v>
      </c>
      <c r="C90" s="12">
        <v>255</v>
      </c>
      <c r="D90" s="12">
        <v>225</v>
      </c>
      <c r="E90" s="12">
        <v>255</v>
      </c>
      <c r="F90" s="14">
        <v>60000</v>
      </c>
      <c r="G90" s="12">
        <v>221.01</v>
      </c>
      <c r="I90" s="11">
        <f>'^JKSE'!I90</f>
        <v>40771</v>
      </c>
      <c r="J90" s="12">
        <f t="shared" si="1"/>
        <v>680</v>
      </c>
    </row>
    <row r="91" spans="1:10" x14ac:dyDescent="0.2">
      <c r="A91" s="15">
        <v>39976</v>
      </c>
      <c r="B91" s="12">
        <v>220</v>
      </c>
      <c r="C91" s="12">
        <v>220</v>
      </c>
      <c r="D91" s="12">
        <v>220</v>
      </c>
      <c r="E91" s="12">
        <v>220</v>
      </c>
      <c r="F91" s="14">
        <v>100000</v>
      </c>
      <c r="G91" s="12">
        <v>206.9</v>
      </c>
      <c r="I91" s="11">
        <f>'^JKSE'!I91</f>
        <v>40770</v>
      </c>
      <c r="J91" s="12">
        <f t="shared" si="1"/>
        <v>660</v>
      </c>
    </row>
    <row r="92" spans="1:10" x14ac:dyDescent="0.2">
      <c r="A92" s="15">
        <v>39979</v>
      </c>
      <c r="B92" s="12">
        <v>240</v>
      </c>
      <c r="C92" s="12">
        <v>245</v>
      </c>
      <c r="D92" s="12">
        <v>220</v>
      </c>
      <c r="E92" s="12">
        <v>220</v>
      </c>
      <c r="F92" s="14">
        <v>8500</v>
      </c>
      <c r="G92" s="12">
        <v>206.9</v>
      </c>
      <c r="I92" s="11">
        <f>'^JKSE'!I92</f>
        <v>40767</v>
      </c>
      <c r="J92" s="12">
        <f t="shared" si="1"/>
        <v>630</v>
      </c>
    </row>
    <row r="93" spans="1:10" x14ac:dyDescent="0.2">
      <c r="A93" s="15">
        <v>39980</v>
      </c>
      <c r="B93" s="12">
        <v>230</v>
      </c>
      <c r="C93" s="12">
        <v>230</v>
      </c>
      <c r="D93" s="12">
        <v>230</v>
      </c>
      <c r="E93" s="12">
        <v>230</v>
      </c>
      <c r="F93" s="14">
        <v>50000</v>
      </c>
      <c r="G93" s="12">
        <v>216.31</v>
      </c>
      <c r="I93" s="11">
        <f>'^JKSE'!I93</f>
        <v>40766</v>
      </c>
      <c r="J93" s="12">
        <f t="shared" si="1"/>
        <v>590</v>
      </c>
    </row>
    <row r="94" spans="1:10" x14ac:dyDescent="0.2">
      <c r="A94" s="15">
        <v>39981</v>
      </c>
      <c r="B94" s="12">
        <v>200</v>
      </c>
      <c r="C94" s="12">
        <v>225</v>
      </c>
      <c r="D94" s="12">
        <v>200</v>
      </c>
      <c r="E94" s="12">
        <v>200</v>
      </c>
      <c r="F94" s="14">
        <v>64500</v>
      </c>
      <c r="G94" s="12">
        <v>188.1</v>
      </c>
      <c r="I94" s="11">
        <f>'^JKSE'!I94</f>
        <v>40765</v>
      </c>
      <c r="J94" s="12">
        <f t="shared" si="1"/>
        <v>590</v>
      </c>
    </row>
    <row r="95" spans="1:10" x14ac:dyDescent="0.2">
      <c r="A95" s="15">
        <v>39982</v>
      </c>
      <c r="B95" s="12">
        <v>200</v>
      </c>
      <c r="C95" s="12">
        <v>200</v>
      </c>
      <c r="D95" s="12">
        <v>200</v>
      </c>
      <c r="E95" s="12">
        <v>200</v>
      </c>
      <c r="F95" s="14">
        <v>40000</v>
      </c>
      <c r="G95" s="12">
        <v>188.1</v>
      </c>
      <c r="I95" s="11">
        <f>'^JKSE'!I95</f>
        <v>40764</v>
      </c>
      <c r="J95" s="12">
        <f t="shared" si="1"/>
        <v>560</v>
      </c>
    </row>
    <row r="96" spans="1:10" x14ac:dyDescent="0.2">
      <c r="A96" s="15">
        <v>39983</v>
      </c>
      <c r="B96" s="12">
        <v>130</v>
      </c>
      <c r="C96" s="12">
        <v>225</v>
      </c>
      <c r="D96" s="12">
        <v>130</v>
      </c>
      <c r="E96" s="12">
        <v>130</v>
      </c>
      <c r="F96" s="14">
        <v>0</v>
      </c>
      <c r="G96" s="12">
        <v>122.26</v>
      </c>
      <c r="I96" s="11">
        <f>'^JKSE'!I96</f>
        <v>40763</v>
      </c>
      <c r="J96" s="12">
        <f t="shared" si="1"/>
        <v>610</v>
      </c>
    </row>
    <row r="97" spans="1:10" x14ac:dyDescent="0.2">
      <c r="A97" s="15">
        <v>39986</v>
      </c>
      <c r="B97" s="12">
        <v>131</v>
      </c>
      <c r="C97" s="12">
        <v>220</v>
      </c>
      <c r="D97" s="12">
        <v>131</v>
      </c>
      <c r="E97" s="12">
        <v>131</v>
      </c>
      <c r="F97" s="14">
        <v>0</v>
      </c>
      <c r="G97" s="12">
        <v>123.2</v>
      </c>
      <c r="I97" s="11">
        <f>'^JKSE'!I97</f>
        <v>40760</v>
      </c>
      <c r="J97" s="12">
        <f t="shared" si="1"/>
        <v>680</v>
      </c>
    </row>
    <row r="98" spans="1:10" x14ac:dyDescent="0.2">
      <c r="A98" s="15">
        <v>39987</v>
      </c>
      <c r="B98" s="12">
        <v>130</v>
      </c>
      <c r="C98" s="12">
        <v>210</v>
      </c>
      <c r="D98" s="12">
        <v>130</v>
      </c>
      <c r="E98" s="12">
        <v>130</v>
      </c>
      <c r="F98" s="14">
        <v>0</v>
      </c>
      <c r="G98" s="12">
        <v>122.26</v>
      </c>
      <c r="I98" s="11">
        <f>'^JKSE'!I98</f>
        <v>40759</v>
      </c>
      <c r="J98" s="12">
        <f t="shared" si="1"/>
        <v>740</v>
      </c>
    </row>
    <row r="99" spans="1:10" x14ac:dyDescent="0.2">
      <c r="A99" s="15">
        <v>39988</v>
      </c>
      <c r="B99" s="12">
        <v>130</v>
      </c>
      <c r="C99" s="12">
        <v>130</v>
      </c>
      <c r="D99" s="12">
        <v>130</v>
      </c>
      <c r="E99" s="12">
        <v>130</v>
      </c>
      <c r="F99" s="14">
        <v>0</v>
      </c>
      <c r="G99" s="12">
        <v>122.26</v>
      </c>
      <c r="I99" s="11">
        <f>'^JKSE'!I99</f>
        <v>40758</v>
      </c>
      <c r="J99" s="12">
        <f t="shared" si="1"/>
        <v>730</v>
      </c>
    </row>
    <row r="100" spans="1:10" x14ac:dyDescent="0.2">
      <c r="A100" s="15">
        <v>39989</v>
      </c>
      <c r="B100" s="12">
        <v>130</v>
      </c>
      <c r="C100" s="12">
        <v>205</v>
      </c>
      <c r="D100" s="12">
        <v>130</v>
      </c>
      <c r="E100" s="12">
        <v>130</v>
      </c>
      <c r="F100" s="14">
        <v>0</v>
      </c>
      <c r="G100" s="12">
        <v>122.26</v>
      </c>
      <c r="I100" s="11">
        <f>'^JKSE'!I100</f>
        <v>40757</v>
      </c>
      <c r="J100" s="12">
        <f t="shared" si="1"/>
        <v>740</v>
      </c>
    </row>
    <row r="101" spans="1:10" x14ac:dyDescent="0.2">
      <c r="A101" s="15">
        <v>39990</v>
      </c>
      <c r="B101" s="12">
        <v>180</v>
      </c>
      <c r="C101" s="12">
        <v>225</v>
      </c>
      <c r="D101" s="12">
        <v>180</v>
      </c>
      <c r="E101" s="12">
        <v>180</v>
      </c>
      <c r="F101" s="14">
        <v>0</v>
      </c>
      <c r="G101" s="12">
        <v>169.29</v>
      </c>
      <c r="I101" s="11">
        <f>'^JKSE'!I101</f>
        <v>40756</v>
      </c>
      <c r="J101" s="12">
        <f t="shared" si="1"/>
        <v>750</v>
      </c>
    </row>
    <row r="102" spans="1:10" x14ac:dyDescent="0.2">
      <c r="A102" s="15">
        <v>39993</v>
      </c>
      <c r="B102" s="12">
        <v>200</v>
      </c>
      <c r="C102" s="12">
        <v>225</v>
      </c>
      <c r="D102" s="12">
        <v>200</v>
      </c>
      <c r="E102" s="12">
        <v>200</v>
      </c>
      <c r="F102" s="14">
        <v>0</v>
      </c>
      <c r="G102" s="12">
        <v>188.1</v>
      </c>
      <c r="I102" s="11">
        <f>'^JKSE'!I102</f>
        <v>40753</v>
      </c>
      <c r="J102" s="12">
        <f t="shared" si="1"/>
        <v>760</v>
      </c>
    </row>
    <row r="103" spans="1:10" x14ac:dyDescent="0.2">
      <c r="A103" s="15">
        <v>39994</v>
      </c>
      <c r="B103" s="12">
        <v>200</v>
      </c>
      <c r="C103" s="12">
        <v>200</v>
      </c>
      <c r="D103" s="12">
        <v>200</v>
      </c>
      <c r="E103" s="12">
        <v>200</v>
      </c>
      <c r="F103" s="14">
        <v>253500</v>
      </c>
      <c r="G103" s="12">
        <v>188.1</v>
      </c>
      <c r="I103" s="11">
        <f>'^JKSE'!I103</f>
        <v>40752</v>
      </c>
      <c r="J103" s="12">
        <f t="shared" si="1"/>
        <v>780</v>
      </c>
    </row>
    <row r="104" spans="1:10" x14ac:dyDescent="0.2">
      <c r="A104" s="15">
        <v>39995</v>
      </c>
      <c r="B104" s="12">
        <v>205</v>
      </c>
      <c r="C104" s="12">
        <v>205</v>
      </c>
      <c r="D104" s="12">
        <v>205</v>
      </c>
      <c r="E104" s="12">
        <v>205</v>
      </c>
      <c r="F104" s="14">
        <v>25000</v>
      </c>
      <c r="G104" s="12">
        <v>192.8</v>
      </c>
      <c r="I104" s="11">
        <f>'^JKSE'!I104</f>
        <v>40751</v>
      </c>
      <c r="J104" s="12">
        <f t="shared" si="1"/>
        <v>750</v>
      </c>
    </row>
    <row r="105" spans="1:10" x14ac:dyDescent="0.2">
      <c r="A105" s="15">
        <v>39996</v>
      </c>
      <c r="B105" s="12">
        <v>205</v>
      </c>
      <c r="C105" s="12">
        <v>220</v>
      </c>
      <c r="D105" s="12">
        <v>205</v>
      </c>
      <c r="E105" s="12">
        <v>205</v>
      </c>
      <c r="F105" s="14">
        <v>0</v>
      </c>
      <c r="G105" s="12">
        <v>192.8</v>
      </c>
      <c r="I105" s="11">
        <f>'^JKSE'!I105</f>
        <v>40750</v>
      </c>
      <c r="J105" s="12">
        <f t="shared" si="1"/>
        <v>760</v>
      </c>
    </row>
    <row r="106" spans="1:10" x14ac:dyDescent="0.2">
      <c r="A106" s="15">
        <v>39997</v>
      </c>
      <c r="B106" s="12">
        <v>205</v>
      </c>
      <c r="C106" s="12">
        <v>220</v>
      </c>
      <c r="D106" s="12">
        <v>205</v>
      </c>
      <c r="E106" s="12">
        <v>205</v>
      </c>
      <c r="F106" s="14">
        <v>0</v>
      </c>
      <c r="G106" s="12">
        <v>192.8</v>
      </c>
      <c r="I106" s="11">
        <f>'^JKSE'!I106</f>
        <v>40749</v>
      </c>
      <c r="J106" s="12">
        <f t="shared" si="1"/>
        <v>760</v>
      </c>
    </row>
    <row r="107" spans="1:10" x14ac:dyDescent="0.2">
      <c r="A107" s="15">
        <v>40000</v>
      </c>
      <c r="B107" s="12">
        <v>210</v>
      </c>
      <c r="C107" s="12">
        <v>210</v>
      </c>
      <c r="D107" s="12">
        <v>210</v>
      </c>
      <c r="E107" s="12">
        <v>210</v>
      </c>
      <c r="F107" s="14">
        <v>50000</v>
      </c>
      <c r="G107" s="12">
        <v>197.5</v>
      </c>
      <c r="I107" s="11">
        <f>'^JKSE'!I107</f>
        <v>40746</v>
      </c>
      <c r="J107" s="12">
        <f t="shared" si="1"/>
        <v>790</v>
      </c>
    </row>
    <row r="108" spans="1:10" x14ac:dyDescent="0.2">
      <c r="A108" s="15">
        <v>40001</v>
      </c>
      <c r="B108" s="12">
        <v>215</v>
      </c>
      <c r="C108" s="12">
        <v>225</v>
      </c>
      <c r="D108" s="12">
        <v>215</v>
      </c>
      <c r="E108" s="12">
        <v>225</v>
      </c>
      <c r="F108" s="14">
        <v>21000</v>
      </c>
      <c r="G108" s="12">
        <v>211.61</v>
      </c>
      <c r="I108" s="11">
        <f>'^JKSE'!I108</f>
        <v>40745</v>
      </c>
      <c r="J108" s="12">
        <f t="shared" si="1"/>
        <v>790</v>
      </c>
    </row>
    <row r="109" spans="1:10" x14ac:dyDescent="0.2">
      <c r="A109" s="15">
        <v>40003</v>
      </c>
      <c r="B109" s="12">
        <v>225</v>
      </c>
      <c r="C109" s="12">
        <v>230</v>
      </c>
      <c r="D109" s="12">
        <v>225</v>
      </c>
      <c r="E109" s="12">
        <v>225</v>
      </c>
      <c r="F109" s="14">
        <v>100500</v>
      </c>
      <c r="G109" s="12">
        <v>211.61</v>
      </c>
      <c r="I109" s="11">
        <f>'^JKSE'!I109</f>
        <v>40744</v>
      </c>
      <c r="J109" s="12">
        <f t="shared" si="1"/>
        <v>790</v>
      </c>
    </row>
    <row r="110" spans="1:10" x14ac:dyDescent="0.2">
      <c r="A110" s="15">
        <v>40004</v>
      </c>
      <c r="B110" s="12">
        <v>225</v>
      </c>
      <c r="C110" s="12">
        <v>225</v>
      </c>
      <c r="D110" s="12">
        <v>225</v>
      </c>
      <c r="E110" s="12">
        <v>225</v>
      </c>
      <c r="F110" s="14">
        <v>11500</v>
      </c>
      <c r="G110" s="12">
        <v>211.61</v>
      </c>
      <c r="I110" s="11">
        <f>'^JKSE'!I110</f>
        <v>40743</v>
      </c>
      <c r="J110" s="12">
        <f t="shared" si="1"/>
        <v>820</v>
      </c>
    </row>
    <row r="111" spans="1:10" x14ac:dyDescent="0.2">
      <c r="A111" s="15">
        <v>40007</v>
      </c>
      <c r="B111" s="12">
        <v>235</v>
      </c>
      <c r="C111" s="12">
        <v>235</v>
      </c>
      <c r="D111" s="12">
        <v>235</v>
      </c>
      <c r="E111" s="12">
        <v>235</v>
      </c>
      <c r="F111" s="14">
        <v>7500</v>
      </c>
      <c r="G111" s="12">
        <v>221.01</v>
      </c>
      <c r="I111" s="11">
        <f>'^JKSE'!I111</f>
        <v>40742</v>
      </c>
      <c r="J111" s="12">
        <f t="shared" si="1"/>
        <v>830</v>
      </c>
    </row>
    <row r="112" spans="1:10" x14ac:dyDescent="0.2">
      <c r="A112" s="15">
        <v>40008</v>
      </c>
      <c r="B112" s="12">
        <v>230</v>
      </c>
      <c r="C112" s="12">
        <v>230</v>
      </c>
      <c r="D112" s="12">
        <v>230</v>
      </c>
      <c r="E112" s="12">
        <v>230</v>
      </c>
      <c r="F112" s="14">
        <v>50000</v>
      </c>
      <c r="G112" s="12">
        <v>216.31</v>
      </c>
      <c r="I112" s="11">
        <f>'^JKSE'!I112</f>
        <v>40739</v>
      </c>
      <c r="J112" s="12">
        <f t="shared" si="1"/>
        <v>810</v>
      </c>
    </row>
    <row r="113" spans="1:10" x14ac:dyDescent="0.2">
      <c r="A113" s="15">
        <v>40009</v>
      </c>
      <c r="B113" s="12">
        <v>230</v>
      </c>
      <c r="C113" s="12">
        <v>230</v>
      </c>
      <c r="D113" s="12">
        <v>230</v>
      </c>
      <c r="E113" s="12">
        <v>230</v>
      </c>
      <c r="F113" s="14">
        <v>215000</v>
      </c>
      <c r="G113" s="12">
        <v>216.31</v>
      </c>
      <c r="I113" s="11">
        <f>'^JKSE'!I113</f>
        <v>40738</v>
      </c>
      <c r="J113" s="12">
        <f t="shared" si="1"/>
        <v>700</v>
      </c>
    </row>
    <row r="114" spans="1:10" x14ac:dyDescent="0.2">
      <c r="A114" s="15">
        <v>40010</v>
      </c>
      <c r="B114" s="12">
        <v>230</v>
      </c>
      <c r="C114" s="12">
        <v>230</v>
      </c>
      <c r="D114" s="12">
        <v>230</v>
      </c>
      <c r="E114" s="12">
        <v>230</v>
      </c>
      <c r="F114" s="14">
        <v>55000</v>
      </c>
      <c r="G114" s="12">
        <v>216.31</v>
      </c>
      <c r="I114" s="11">
        <f>'^JKSE'!I114</f>
        <v>40737</v>
      </c>
      <c r="J114" s="12">
        <f t="shared" si="1"/>
        <v>710</v>
      </c>
    </row>
    <row r="115" spans="1:10" x14ac:dyDescent="0.2">
      <c r="A115" s="15">
        <v>40011</v>
      </c>
      <c r="B115" s="12">
        <v>235</v>
      </c>
      <c r="C115" s="12">
        <v>245</v>
      </c>
      <c r="D115" s="12">
        <v>235</v>
      </c>
      <c r="E115" s="12">
        <v>245</v>
      </c>
      <c r="F115" s="14">
        <v>12000</v>
      </c>
      <c r="G115" s="12">
        <v>230.42</v>
      </c>
      <c r="I115" s="11">
        <f>'^JKSE'!I115</f>
        <v>40736</v>
      </c>
      <c r="J115" s="12">
        <f t="shared" si="1"/>
        <v>680</v>
      </c>
    </row>
    <row r="116" spans="1:10" x14ac:dyDescent="0.2">
      <c r="A116" s="15">
        <v>40015</v>
      </c>
      <c r="B116" s="12">
        <v>235</v>
      </c>
      <c r="C116" s="12">
        <v>245</v>
      </c>
      <c r="D116" s="12">
        <v>235</v>
      </c>
      <c r="E116" s="12">
        <v>235</v>
      </c>
      <c r="F116" s="14">
        <v>0</v>
      </c>
      <c r="G116" s="12">
        <v>221.01</v>
      </c>
      <c r="I116" s="11">
        <f>'^JKSE'!I116</f>
        <v>40735</v>
      </c>
      <c r="J116" s="12">
        <f t="shared" si="1"/>
        <v>700</v>
      </c>
    </row>
    <row r="117" spans="1:10" x14ac:dyDescent="0.2">
      <c r="A117" s="15">
        <v>40016</v>
      </c>
      <c r="B117" s="12">
        <v>235</v>
      </c>
      <c r="C117" s="12">
        <v>235</v>
      </c>
      <c r="D117" s="12">
        <v>235</v>
      </c>
      <c r="E117" s="12">
        <v>235</v>
      </c>
      <c r="F117" s="14">
        <v>28500</v>
      </c>
      <c r="G117" s="12">
        <v>221.01</v>
      </c>
      <c r="I117" s="11">
        <f>'^JKSE'!I117</f>
        <v>40732</v>
      </c>
      <c r="J117" s="12">
        <f t="shared" si="1"/>
        <v>710</v>
      </c>
    </row>
    <row r="118" spans="1:10" x14ac:dyDescent="0.2">
      <c r="A118" s="15">
        <v>40017</v>
      </c>
      <c r="B118" s="12">
        <v>235</v>
      </c>
      <c r="C118" s="12">
        <v>235</v>
      </c>
      <c r="D118" s="12">
        <v>235</v>
      </c>
      <c r="E118" s="12">
        <v>235</v>
      </c>
      <c r="F118" s="14">
        <v>35000</v>
      </c>
      <c r="G118" s="12">
        <v>221.01</v>
      </c>
      <c r="I118" s="11">
        <f>'^JKSE'!I118</f>
        <v>40731</v>
      </c>
      <c r="J118" s="12">
        <f t="shared" si="1"/>
        <v>710</v>
      </c>
    </row>
    <row r="119" spans="1:10" x14ac:dyDescent="0.2">
      <c r="A119" s="15">
        <v>40018</v>
      </c>
      <c r="B119" s="12">
        <v>250</v>
      </c>
      <c r="C119" s="12">
        <v>250</v>
      </c>
      <c r="D119" s="12">
        <v>250</v>
      </c>
      <c r="E119" s="12">
        <v>250</v>
      </c>
      <c r="F119" s="14">
        <v>22500</v>
      </c>
      <c r="G119" s="12">
        <v>235.12</v>
      </c>
      <c r="I119" s="11">
        <f>'^JKSE'!I119</f>
        <v>40730</v>
      </c>
      <c r="J119" s="12">
        <f t="shared" si="1"/>
        <v>720</v>
      </c>
    </row>
    <row r="120" spans="1:10" x14ac:dyDescent="0.2">
      <c r="A120" s="15">
        <v>40021</v>
      </c>
      <c r="B120" s="12">
        <v>235</v>
      </c>
      <c r="C120" s="12">
        <v>260</v>
      </c>
      <c r="D120" s="12">
        <v>235</v>
      </c>
      <c r="E120" s="12">
        <v>245</v>
      </c>
      <c r="F120" s="14">
        <v>2337000</v>
      </c>
      <c r="G120" s="12">
        <v>230.42</v>
      </c>
      <c r="I120" s="11">
        <f>'^JKSE'!I120</f>
        <v>40729</v>
      </c>
      <c r="J120" s="12">
        <f t="shared" si="1"/>
        <v>670</v>
      </c>
    </row>
    <row r="121" spans="1:10" x14ac:dyDescent="0.2">
      <c r="A121" s="15">
        <v>40022</v>
      </c>
      <c r="B121" s="12">
        <v>250</v>
      </c>
      <c r="C121" s="12">
        <v>250</v>
      </c>
      <c r="D121" s="12">
        <v>245</v>
      </c>
      <c r="E121" s="12">
        <v>245</v>
      </c>
      <c r="F121" s="14">
        <v>6500</v>
      </c>
      <c r="G121" s="12">
        <v>230.42</v>
      </c>
      <c r="I121" s="11">
        <f>'^JKSE'!I121</f>
        <v>40728</v>
      </c>
      <c r="J121" s="12">
        <f t="shared" si="1"/>
        <v>640</v>
      </c>
    </row>
    <row r="122" spans="1:10" x14ac:dyDescent="0.2">
      <c r="A122" s="15">
        <v>40023</v>
      </c>
      <c r="B122" s="12">
        <v>260</v>
      </c>
      <c r="C122" s="12">
        <v>260</v>
      </c>
      <c r="D122" s="12">
        <v>260</v>
      </c>
      <c r="E122" s="12">
        <v>260</v>
      </c>
      <c r="F122" s="14">
        <v>25000</v>
      </c>
      <c r="G122" s="12">
        <v>244.52</v>
      </c>
      <c r="I122" s="11">
        <f>'^JKSE'!I122</f>
        <v>40725</v>
      </c>
      <c r="J122" s="12">
        <f t="shared" si="1"/>
        <v>650</v>
      </c>
    </row>
    <row r="123" spans="1:10" x14ac:dyDescent="0.2">
      <c r="A123" s="15">
        <v>40024</v>
      </c>
      <c r="B123" s="12">
        <v>235</v>
      </c>
      <c r="C123" s="12">
        <v>240</v>
      </c>
      <c r="D123" s="12">
        <v>220</v>
      </c>
      <c r="E123" s="12">
        <v>225</v>
      </c>
      <c r="F123" s="14">
        <v>2306000</v>
      </c>
      <c r="G123" s="12">
        <v>211.61</v>
      </c>
      <c r="I123" s="11">
        <f>'^JKSE'!I123</f>
        <v>40724</v>
      </c>
      <c r="J123" s="12">
        <f t="shared" si="1"/>
        <v>650</v>
      </c>
    </row>
    <row r="124" spans="1:10" x14ac:dyDescent="0.2">
      <c r="A124" s="15">
        <v>40025</v>
      </c>
      <c r="B124" s="12">
        <v>220</v>
      </c>
      <c r="C124" s="12">
        <v>220</v>
      </c>
      <c r="D124" s="12">
        <v>215</v>
      </c>
      <c r="E124" s="12">
        <v>220</v>
      </c>
      <c r="F124" s="14">
        <v>112500</v>
      </c>
      <c r="G124" s="12">
        <v>206.9</v>
      </c>
      <c r="I124" s="11">
        <f>'^JKSE'!I124</f>
        <v>40723</v>
      </c>
      <c r="J124" s="12">
        <f t="shared" si="1"/>
        <v>640</v>
      </c>
    </row>
    <row r="125" spans="1:10" x14ac:dyDescent="0.2">
      <c r="A125" s="15">
        <v>40028</v>
      </c>
      <c r="B125" s="12">
        <v>220</v>
      </c>
      <c r="C125" s="12">
        <v>220</v>
      </c>
      <c r="D125" s="12">
        <v>215</v>
      </c>
      <c r="E125" s="12">
        <v>220</v>
      </c>
      <c r="F125" s="14">
        <v>178000</v>
      </c>
      <c r="G125" s="12">
        <v>206.9</v>
      </c>
      <c r="I125" s="11">
        <f>'^JKSE'!I125</f>
        <v>40722</v>
      </c>
      <c r="J125" s="12">
        <f t="shared" si="1"/>
        <v>640</v>
      </c>
    </row>
    <row r="126" spans="1:10" x14ac:dyDescent="0.2">
      <c r="A126" s="15">
        <v>40029</v>
      </c>
      <c r="B126" s="12">
        <v>220</v>
      </c>
      <c r="C126" s="12">
        <v>220</v>
      </c>
      <c r="D126" s="12">
        <v>220</v>
      </c>
      <c r="E126" s="12">
        <v>220</v>
      </c>
      <c r="F126" s="14">
        <v>190000</v>
      </c>
      <c r="G126" s="12">
        <v>206.9</v>
      </c>
      <c r="I126" s="11">
        <f>'^JKSE'!I126</f>
        <v>40721</v>
      </c>
      <c r="J126" s="12">
        <f t="shared" si="1"/>
        <v>630</v>
      </c>
    </row>
    <row r="127" spans="1:10" x14ac:dyDescent="0.2">
      <c r="A127" s="15">
        <v>40030</v>
      </c>
      <c r="B127" s="12">
        <v>215</v>
      </c>
      <c r="C127" s="12">
        <v>220</v>
      </c>
      <c r="D127" s="12">
        <v>215</v>
      </c>
      <c r="E127" s="12">
        <v>220</v>
      </c>
      <c r="F127" s="14">
        <v>45000</v>
      </c>
      <c r="G127" s="12">
        <v>206.9</v>
      </c>
      <c r="I127" s="11">
        <f>'^JKSE'!I127</f>
        <v>40718</v>
      </c>
      <c r="J127" s="12">
        <f t="shared" si="1"/>
        <v>630</v>
      </c>
    </row>
    <row r="128" spans="1:10" x14ac:dyDescent="0.2">
      <c r="A128" s="15">
        <v>40031</v>
      </c>
      <c r="B128" s="12">
        <v>220</v>
      </c>
      <c r="C128" s="12">
        <v>220</v>
      </c>
      <c r="D128" s="12">
        <v>220</v>
      </c>
      <c r="E128" s="12">
        <v>220</v>
      </c>
      <c r="F128" s="14">
        <v>40000</v>
      </c>
      <c r="G128" s="12">
        <v>206.9</v>
      </c>
      <c r="I128" s="11">
        <f>'^JKSE'!I128</f>
        <v>40717</v>
      </c>
      <c r="J128" s="12">
        <f t="shared" si="1"/>
        <v>600</v>
      </c>
    </row>
    <row r="129" spans="1:10" x14ac:dyDescent="0.2">
      <c r="A129" s="15">
        <v>40032</v>
      </c>
      <c r="B129" s="12">
        <v>200</v>
      </c>
      <c r="C129" s="12">
        <v>205</v>
      </c>
      <c r="D129" s="12">
        <v>200</v>
      </c>
      <c r="E129" s="12">
        <v>200</v>
      </c>
      <c r="F129" s="14">
        <v>252500</v>
      </c>
      <c r="G129" s="12">
        <v>188.1</v>
      </c>
      <c r="I129" s="11">
        <f>'^JKSE'!I129</f>
        <v>40716</v>
      </c>
      <c r="J129" s="12">
        <f t="shared" si="1"/>
        <v>610</v>
      </c>
    </row>
    <row r="130" spans="1:10" x14ac:dyDescent="0.2">
      <c r="A130" s="15">
        <v>40035</v>
      </c>
      <c r="B130" s="12">
        <v>215</v>
      </c>
      <c r="C130" s="12">
        <v>220</v>
      </c>
      <c r="D130" s="12">
        <v>215</v>
      </c>
      <c r="E130" s="12">
        <v>220</v>
      </c>
      <c r="F130" s="14">
        <v>483000</v>
      </c>
      <c r="G130" s="12">
        <v>206.9</v>
      </c>
      <c r="I130" s="11">
        <f>'^JKSE'!I130</f>
        <v>40715</v>
      </c>
      <c r="J130" s="12">
        <f t="shared" si="1"/>
        <v>600</v>
      </c>
    </row>
    <row r="131" spans="1:10" x14ac:dyDescent="0.2">
      <c r="A131" s="15">
        <v>40036</v>
      </c>
      <c r="B131" s="12">
        <v>225</v>
      </c>
      <c r="C131" s="12">
        <v>225</v>
      </c>
      <c r="D131" s="12">
        <v>225</v>
      </c>
      <c r="E131" s="12">
        <v>225</v>
      </c>
      <c r="F131" s="14">
        <v>25000</v>
      </c>
      <c r="G131" s="12">
        <v>211.61</v>
      </c>
      <c r="I131" s="11">
        <f>'^JKSE'!I131</f>
        <v>40714</v>
      </c>
      <c r="J131" s="12">
        <f t="shared" ref="J131:J194" si="2">VLOOKUP($I$2:$I$751,$A$2:$G$705,7)</f>
        <v>610</v>
      </c>
    </row>
    <row r="132" spans="1:10" x14ac:dyDescent="0.2">
      <c r="A132" s="15">
        <v>40037</v>
      </c>
      <c r="B132" s="12">
        <v>205</v>
      </c>
      <c r="C132" s="12">
        <v>220</v>
      </c>
      <c r="D132" s="12">
        <v>205</v>
      </c>
      <c r="E132" s="12">
        <v>205</v>
      </c>
      <c r="F132" s="14">
        <v>0</v>
      </c>
      <c r="G132" s="12">
        <v>192.8</v>
      </c>
      <c r="I132" s="11">
        <f>'^JKSE'!I132</f>
        <v>40711</v>
      </c>
      <c r="J132" s="12">
        <f t="shared" si="2"/>
        <v>610</v>
      </c>
    </row>
    <row r="133" spans="1:10" x14ac:dyDescent="0.2">
      <c r="A133" s="15">
        <v>40038</v>
      </c>
      <c r="B133" s="12">
        <v>215</v>
      </c>
      <c r="C133" s="12">
        <v>215</v>
      </c>
      <c r="D133" s="12">
        <v>205</v>
      </c>
      <c r="E133" s="12">
        <v>205</v>
      </c>
      <c r="F133" s="14">
        <v>20000</v>
      </c>
      <c r="G133" s="12">
        <v>192.8</v>
      </c>
      <c r="I133" s="11">
        <f>'^JKSE'!I133</f>
        <v>40710</v>
      </c>
      <c r="J133" s="12">
        <f t="shared" si="2"/>
        <v>600</v>
      </c>
    </row>
    <row r="134" spans="1:10" x14ac:dyDescent="0.2">
      <c r="A134" s="15">
        <v>40039</v>
      </c>
      <c r="B134" s="12">
        <v>205</v>
      </c>
      <c r="C134" s="12">
        <v>220</v>
      </c>
      <c r="D134" s="12">
        <v>205</v>
      </c>
      <c r="E134" s="12">
        <v>205</v>
      </c>
      <c r="F134" s="14">
        <v>0</v>
      </c>
      <c r="G134" s="12">
        <v>192.8</v>
      </c>
      <c r="I134" s="11">
        <f>'^JKSE'!I134</f>
        <v>40709</v>
      </c>
      <c r="J134" s="12">
        <f t="shared" si="2"/>
        <v>610</v>
      </c>
    </row>
    <row r="135" spans="1:10" x14ac:dyDescent="0.2">
      <c r="A135" s="15">
        <v>40043</v>
      </c>
      <c r="B135" s="12">
        <v>220</v>
      </c>
      <c r="C135" s="12">
        <v>220</v>
      </c>
      <c r="D135" s="12">
        <v>220</v>
      </c>
      <c r="E135" s="12">
        <v>220</v>
      </c>
      <c r="F135" s="14">
        <v>25000</v>
      </c>
      <c r="G135" s="12">
        <v>206.9</v>
      </c>
      <c r="I135" s="11">
        <f>'^JKSE'!I135</f>
        <v>40708</v>
      </c>
      <c r="J135" s="12">
        <f t="shared" si="2"/>
        <v>610</v>
      </c>
    </row>
    <row r="136" spans="1:10" x14ac:dyDescent="0.2">
      <c r="A136" s="15">
        <v>40044</v>
      </c>
      <c r="B136" s="12">
        <v>205</v>
      </c>
      <c r="C136" s="12">
        <v>210</v>
      </c>
      <c r="D136" s="12">
        <v>205</v>
      </c>
      <c r="E136" s="12">
        <v>205</v>
      </c>
      <c r="F136" s="14">
        <v>0</v>
      </c>
      <c r="G136" s="12">
        <v>192.8</v>
      </c>
      <c r="I136" s="11">
        <f>'^JKSE'!I136</f>
        <v>40707</v>
      </c>
      <c r="J136" s="12">
        <f t="shared" si="2"/>
        <v>580</v>
      </c>
    </row>
    <row r="137" spans="1:10" x14ac:dyDescent="0.2">
      <c r="A137" s="15">
        <v>40045</v>
      </c>
      <c r="B137" s="12">
        <v>185</v>
      </c>
      <c r="C137" s="12">
        <v>215</v>
      </c>
      <c r="D137" s="12">
        <v>185</v>
      </c>
      <c r="E137" s="12">
        <v>185</v>
      </c>
      <c r="F137" s="14">
        <v>0</v>
      </c>
      <c r="G137" s="12">
        <v>173.99</v>
      </c>
      <c r="I137" s="11">
        <f>'^JKSE'!I137</f>
        <v>40704</v>
      </c>
      <c r="J137" s="12">
        <f t="shared" si="2"/>
        <v>600</v>
      </c>
    </row>
    <row r="138" spans="1:10" x14ac:dyDescent="0.2">
      <c r="A138" s="15">
        <v>40046</v>
      </c>
      <c r="B138" s="12">
        <v>195</v>
      </c>
      <c r="C138" s="12">
        <v>215</v>
      </c>
      <c r="D138" s="12">
        <v>195</v>
      </c>
      <c r="E138" s="12">
        <v>195</v>
      </c>
      <c r="F138" s="14">
        <v>0</v>
      </c>
      <c r="G138" s="12">
        <v>183.39</v>
      </c>
      <c r="I138" s="11">
        <f>'^JKSE'!I138</f>
        <v>40703</v>
      </c>
      <c r="J138" s="12">
        <f t="shared" si="2"/>
        <v>600</v>
      </c>
    </row>
    <row r="139" spans="1:10" x14ac:dyDescent="0.2">
      <c r="A139" s="15">
        <v>40049</v>
      </c>
      <c r="B139" s="12">
        <v>220</v>
      </c>
      <c r="C139" s="12">
        <v>220</v>
      </c>
      <c r="D139" s="12">
        <v>215</v>
      </c>
      <c r="E139" s="12">
        <v>215</v>
      </c>
      <c r="F139" s="14">
        <v>37500</v>
      </c>
      <c r="G139" s="12">
        <v>202.2</v>
      </c>
      <c r="I139" s="11">
        <f>'^JKSE'!I139</f>
        <v>40702</v>
      </c>
      <c r="J139" s="12">
        <f t="shared" si="2"/>
        <v>580</v>
      </c>
    </row>
    <row r="140" spans="1:10" x14ac:dyDescent="0.2">
      <c r="A140" s="15">
        <v>40050</v>
      </c>
      <c r="B140" s="12">
        <v>215</v>
      </c>
      <c r="C140" s="12">
        <v>215</v>
      </c>
      <c r="D140" s="12">
        <v>215</v>
      </c>
      <c r="E140" s="12">
        <v>215</v>
      </c>
      <c r="F140" s="14">
        <v>25000</v>
      </c>
      <c r="G140" s="12">
        <v>202.2</v>
      </c>
      <c r="I140" s="11">
        <f>'^JKSE'!I140</f>
        <v>40701</v>
      </c>
      <c r="J140" s="12">
        <f t="shared" si="2"/>
        <v>570</v>
      </c>
    </row>
    <row r="141" spans="1:10" x14ac:dyDescent="0.2">
      <c r="A141" s="15">
        <v>40051</v>
      </c>
      <c r="B141" s="12">
        <v>215</v>
      </c>
      <c r="C141" s="12">
        <v>225</v>
      </c>
      <c r="D141" s="12">
        <v>215</v>
      </c>
      <c r="E141" s="12">
        <v>215</v>
      </c>
      <c r="F141" s="14">
        <v>372500</v>
      </c>
      <c r="G141" s="12">
        <v>202.2</v>
      </c>
      <c r="I141" s="11">
        <f>'^JKSE'!I141</f>
        <v>40700</v>
      </c>
      <c r="J141" s="12">
        <f t="shared" si="2"/>
        <v>570</v>
      </c>
    </row>
    <row r="142" spans="1:10" x14ac:dyDescent="0.2">
      <c r="A142" s="15">
        <v>40052</v>
      </c>
      <c r="B142" s="12">
        <v>215</v>
      </c>
      <c r="C142" s="12">
        <v>215</v>
      </c>
      <c r="D142" s="12">
        <v>215</v>
      </c>
      <c r="E142" s="12">
        <v>215</v>
      </c>
      <c r="F142" s="14">
        <v>5000</v>
      </c>
      <c r="G142" s="12">
        <v>202.2</v>
      </c>
      <c r="I142" s="11">
        <f>'^JKSE'!I142</f>
        <v>40697</v>
      </c>
      <c r="J142" s="12">
        <f t="shared" si="2"/>
        <v>600</v>
      </c>
    </row>
    <row r="143" spans="1:10" x14ac:dyDescent="0.2">
      <c r="A143" s="15">
        <v>40053</v>
      </c>
      <c r="B143" s="12">
        <v>215</v>
      </c>
      <c r="C143" s="12">
        <v>215</v>
      </c>
      <c r="D143" s="12">
        <v>215</v>
      </c>
      <c r="E143" s="12">
        <v>215</v>
      </c>
      <c r="F143" s="14">
        <v>2500</v>
      </c>
      <c r="G143" s="12">
        <v>202.2</v>
      </c>
      <c r="I143" s="11">
        <f>'^JKSE'!I143</f>
        <v>40696</v>
      </c>
      <c r="J143" s="12">
        <f t="shared" si="2"/>
        <v>610</v>
      </c>
    </row>
    <row r="144" spans="1:10" x14ac:dyDescent="0.2">
      <c r="A144" s="15">
        <v>40056</v>
      </c>
      <c r="B144" s="12">
        <v>210</v>
      </c>
      <c r="C144" s="12">
        <v>210</v>
      </c>
      <c r="D144" s="12">
        <v>210</v>
      </c>
      <c r="E144" s="12">
        <v>210</v>
      </c>
      <c r="F144" s="14">
        <v>500</v>
      </c>
      <c r="G144" s="12">
        <v>197.5</v>
      </c>
      <c r="I144" s="11">
        <f>'^JKSE'!I144</f>
        <v>40695</v>
      </c>
      <c r="J144" s="12">
        <f t="shared" si="2"/>
        <v>610</v>
      </c>
    </row>
    <row r="145" spans="1:10" x14ac:dyDescent="0.2">
      <c r="A145" s="15">
        <v>40057</v>
      </c>
      <c r="B145" s="12">
        <v>220</v>
      </c>
      <c r="C145" s="12">
        <v>220</v>
      </c>
      <c r="D145" s="12">
        <v>220</v>
      </c>
      <c r="E145" s="12">
        <v>220</v>
      </c>
      <c r="F145" s="14">
        <v>25000</v>
      </c>
      <c r="G145" s="12">
        <v>206.9</v>
      </c>
      <c r="I145" s="11">
        <f>'^JKSE'!I145</f>
        <v>40694</v>
      </c>
      <c r="J145" s="12">
        <f t="shared" si="2"/>
        <v>620</v>
      </c>
    </row>
    <row r="146" spans="1:10" x14ac:dyDescent="0.2">
      <c r="A146" s="15">
        <v>40058</v>
      </c>
      <c r="B146" s="12">
        <v>210</v>
      </c>
      <c r="C146" s="12">
        <v>220</v>
      </c>
      <c r="D146" s="12">
        <v>210</v>
      </c>
      <c r="E146" s="12">
        <v>210</v>
      </c>
      <c r="F146" s="14">
        <v>0</v>
      </c>
      <c r="G146" s="12">
        <v>197.5</v>
      </c>
      <c r="I146" s="11">
        <f>'^JKSE'!I146</f>
        <v>40693</v>
      </c>
      <c r="J146" s="12">
        <f t="shared" si="2"/>
        <v>630</v>
      </c>
    </row>
    <row r="147" spans="1:10" x14ac:dyDescent="0.2">
      <c r="A147" s="15">
        <v>40059</v>
      </c>
      <c r="B147" s="12">
        <v>205</v>
      </c>
      <c r="C147" s="12">
        <v>220</v>
      </c>
      <c r="D147" s="12">
        <v>205</v>
      </c>
      <c r="E147" s="12">
        <v>205</v>
      </c>
      <c r="F147" s="14">
        <v>0</v>
      </c>
      <c r="G147" s="12">
        <v>192.8</v>
      </c>
      <c r="I147" s="11">
        <f>'^JKSE'!I147</f>
        <v>40690</v>
      </c>
      <c r="J147" s="12">
        <f t="shared" si="2"/>
        <v>630</v>
      </c>
    </row>
    <row r="148" spans="1:10" x14ac:dyDescent="0.2">
      <c r="A148" s="15">
        <v>40060</v>
      </c>
      <c r="B148" s="12">
        <v>205</v>
      </c>
      <c r="C148" s="12">
        <v>220</v>
      </c>
      <c r="D148" s="12">
        <v>205</v>
      </c>
      <c r="E148" s="12">
        <v>205</v>
      </c>
      <c r="F148" s="14">
        <v>0</v>
      </c>
      <c r="G148" s="12">
        <v>192.8</v>
      </c>
      <c r="I148" s="11">
        <f>'^JKSE'!I148</f>
        <v>40689</v>
      </c>
      <c r="J148" s="12">
        <f t="shared" si="2"/>
        <v>630</v>
      </c>
    </row>
    <row r="149" spans="1:10" x14ac:dyDescent="0.2">
      <c r="A149" s="15">
        <v>40063</v>
      </c>
      <c r="B149" s="12">
        <v>210</v>
      </c>
      <c r="C149" s="12">
        <v>220</v>
      </c>
      <c r="D149" s="12">
        <v>210</v>
      </c>
      <c r="E149" s="12">
        <v>210</v>
      </c>
      <c r="F149" s="14">
        <v>0</v>
      </c>
      <c r="G149" s="12">
        <v>197.5</v>
      </c>
      <c r="I149" s="11">
        <f>'^JKSE'!I149</f>
        <v>40688</v>
      </c>
      <c r="J149" s="12">
        <f t="shared" si="2"/>
        <v>620</v>
      </c>
    </row>
    <row r="150" spans="1:10" x14ac:dyDescent="0.2">
      <c r="A150" s="15">
        <v>40064</v>
      </c>
      <c r="B150" s="12">
        <v>210</v>
      </c>
      <c r="C150" s="12">
        <v>220</v>
      </c>
      <c r="D150" s="12">
        <v>210</v>
      </c>
      <c r="E150" s="12">
        <v>210</v>
      </c>
      <c r="F150" s="14">
        <v>0</v>
      </c>
      <c r="G150" s="12">
        <v>197.5</v>
      </c>
      <c r="I150" s="11">
        <f>'^JKSE'!I150</f>
        <v>40687</v>
      </c>
      <c r="J150" s="12">
        <f t="shared" si="2"/>
        <v>610</v>
      </c>
    </row>
    <row r="151" spans="1:10" x14ac:dyDescent="0.2">
      <c r="A151" s="15">
        <v>40065</v>
      </c>
      <c r="B151" s="12">
        <v>210</v>
      </c>
      <c r="C151" s="12">
        <v>220</v>
      </c>
      <c r="D151" s="12">
        <v>210</v>
      </c>
      <c r="E151" s="12">
        <v>210</v>
      </c>
      <c r="F151" s="14">
        <v>0</v>
      </c>
      <c r="G151" s="12">
        <v>197.5</v>
      </c>
      <c r="I151" s="11">
        <f>'^JKSE'!I151</f>
        <v>40686</v>
      </c>
      <c r="J151" s="12">
        <f t="shared" si="2"/>
        <v>610</v>
      </c>
    </row>
    <row r="152" spans="1:10" x14ac:dyDescent="0.2">
      <c r="A152" s="15">
        <v>40066</v>
      </c>
      <c r="B152" s="12">
        <v>210</v>
      </c>
      <c r="C152" s="12">
        <v>220</v>
      </c>
      <c r="D152" s="12">
        <v>210</v>
      </c>
      <c r="E152" s="12">
        <v>210</v>
      </c>
      <c r="F152" s="14">
        <v>0</v>
      </c>
      <c r="G152" s="12">
        <v>197.5</v>
      </c>
      <c r="I152" s="11">
        <f>'^JKSE'!I152</f>
        <v>40683</v>
      </c>
      <c r="J152" s="12">
        <f t="shared" si="2"/>
        <v>630</v>
      </c>
    </row>
    <row r="153" spans="1:10" x14ac:dyDescent="0.2">
      <c r="A153" s="15">
        <v>40067</v>
      </c>
      <c r="B153" s="12">
        <v>205</v>
      </c>
      <c r="C153" s="12">
        <v>220</v>
      </c>
      <c r="D153" s="12">
        <v>205</v>
      </c>
      <c r="E153" s="12">
        <v>205</v>
      </c>
      <c r="F153" s="14">
        <v>0</v>
      </c>
      <c r="G153" s="12">
        <v>192.8</v>
      </c>
      <c r="I153" s="11">
        <f>'^JKSE'!I153</f>
        <v>40682</v>
      </c>
      <c r="J153" s="12">
        <f t="shared" si="2"/>
        <v>630</v>
      </c>
    </row>
    <row r="154" spans="1:10" x14ac:dyDescent="0.2">
      <c r="A154" s="15">
        <v>40070</v>
      </c>
      <c r="B154" s="12">
        <v>220</v>
      </c>
      <c r="C154" s="12">
        <v>220</v>
      </c>
      <c r="D154" s="12">
        <v>220</v>
      </c>
      <c r="E154" s="12">
        <v>220</v>
      </c>
      <c r="F154" s="14">
        <v>5000</v>
      </c>
      <c r="G154" s="12">
        <v>206.9</v>
      </c>
      <c r="I154" s="11">
        <f>'^JKSE'!I154</f>
        <v>40681</v>
      </c>
      <c r="J154" s="12">
        <f t="shared" si="2"/>
        <v>660</v>
      </c>
    </row>
    <row r="155" spans="1:10" x14ac:dyDescent="0.2">
      <c r="A155" s="15">
        <v>40071</v>
      </c>
      <c r="B155" s="12">
        <v>230</v>
      </c>
      <c r="C155" s="12">
        <v>230</v>
      </c>
      <c r="D155" s="12">
        <v>230</v>
      </c>
      <c r="E155" s="12">
        <v>230</v>
      </c>
      <c r="F155" s="14">
        <v>7500</v>
      </c>
      <c r="G155" s="12">
        <v>216.31</v>
      </c>
      <c r="I155" s="11">
        <f>'^JKSE'!I155</f>
        <v>40680</v>
      </c>
      <c r="J155" s="12">
        <f t="shared" si="2"/>
        <v>660</v>
      </c>
    </row>
    <row r="156" spans="1:10" x14ac:dyDescent="0.2">
      <c r="A156" s="15">
        <v>40072</v>
      </c>
      <c r="B156" s="12">
        <v>235</v>
      </c>
      <c r="C156" s="12">
        <v>235</v>
      </c>
      <c r="D156" s="12">
        <v>225</v>
      </c>
      <c r="E156" s="12">
        <v>225</v>
      </c>
      <c r="F156" s="14">
        <v>247000</v>
      </c>
      <c r="G156" s="12">
        <v>211.61</v>
      </c>
      <c r="I156" s="11">
        <f>'^JKSE'!I156</f>
        <v>40679</v>
      </c>
      <c r="J156" s="12">
        <f t="shared" si="2"/>
        <v>660</v>
      </c>
    </row>
    <row r="157" spans="1:10" x14ac:dyDescent="0.2">
      <c r="A157" s="15">
        <v>40073</v>
      </c>
      <c r="B157" s="12">
        <v>220</v>
      </c>
      <c r="C157" s="12">
        <v>230</v>
      </c>
      <c r="D157" s="12">
        <v>220</v>
      </c>
      <c r="E157" s="12">
        <v>220</v>
      </c>
      <c r="F157" s="14">
        <v>0</v>
      </c>
      <c r="G157" s="12">
        <v>206.9</v>
      </c>
      <c r="I157" s="11">
        <f>'^JKSE'!I157</f>
        <v>40676</v>
      </c>
      <c r="J157" s="12">
        <f t="shared" si="2"/>
        <v>630</v>
      </c>
    </row>
    <row r="158" spans="1:10" x14ac:dyDescent="0.2">
      <c r="A158" s="15">
        <v>40080</v>
      </c>
      <c r="B158" s="12">
        <v>220</v>
      </c>
      <c r="C158" s="12">
        <v>220</v>
      </c>
      <c r="D158" s="12">
        <v>220</v>
      </c>
      <c r="E158" s="12">
        <v>220</v>
      </c>
      <c r="F158" s="14">
        <v>60000</v>
      </c>
      <c r="G158" s="12">
        <v>206.9</v>
      </c>
      <c r="I158" s="11">
        <f>'^JKSE'!I158</f>
        <v>40675</v>
      </c>
      <c r="J158" s="12">
        <f t="shared" si="2"/>
        <v>570</v>
      </c>
    </row>
    <row r="159" spans="1:10" x14ac:dyDescent="0.2">
      <c r="A159" s="15">
        <v>40081</v>
      </c>
      <c r="B159" s="12">
        <v>220</v>
      </c>
      <c r="C159" s="12">
        <v>220</v>
      </c>
      <c r="D159" s="12">
        <v>220</v>
      </c>
      <c r="E159" s="12">
        <v>220</v>
      </c>
      <c r="F159" s="14">
        <v>54000</v>
      </c>
      <c r="G159" s="12">
        <v>206.9</v>
      </c>
      <c r="I159" s="11">
        <f>'^JKSE'!I159</f>
        <v>40674</v>
      </c>
      <c r="J159" s="12">
        <f t="shared" si="2"/>
        <v>570</v>
      </c>
    </row>
    <row r="160" spans="1:10" x14ac:dyDescent="0.2">
      <c r="A160" s="15">
        <v>40084</v>
      </c>
      <c r="B160" s="12">
        <v>220</v>
      </c>
      <c r="C160" s="12">
        <v>220</v>
      </c>
      <c r="D160" s="12">
        <v>215</v>
      </c>
      <c r="E160" s="12">
        <v>220</v>
      </c>
      <c r="F160" s="14">
        <v>38000</v>
      </c>
      <c r="G160" s="12">
        <v>206.9</v>
      </c>
      <c r="I160" s="11">
        <f>'^JKSE'!I160</f>
        <v>40673</v>
      </c>
      <c r="J160" s="12">
        <f t="shared" si="2"/>
        <v>520</v>
      </c>
    </row>
    <row r="161" spans="1:10" x14ac:dyDescent="0.2">
      <c r="A161" s="15">
        <v>40085</v>
      </c>
      <c r="B161" s="12">
        <v>215</v>
      </c>
      <c r="C161" s="12">
        <v>225</v>
      </c>
      <c r="D161" s="12">
        <v>215</v>
      </c>
      <c r="E161" s="12">
        <v>215</v>
      </c>
      <c r="F161" s="14">
        <v>0</v>
      </c>
      <c r="G161" s="12">
        <v>202.2</v>
      </c>
      <c r="I161" s="11">
        <f>'^JKSE'!I161</f>
        <v>40672</v>
      </c>
      <c r="J161" s="12">
        <f t="shared" si="2"/>
        <v>500</v>
      </c>
    </row>
    <row r="162" spans="1:10" x14ac:dyDescent="0.2">
      <c r="A162" s="15">
        <v>40086</v>
      </c>
      <c r="B162" s="12">
        <v>215</v>
      </c>
      <c r="C162" s="12">
        <v>215</v>
      </c>
      <c r="D162" s="12">
        <v>215</v>
      </c>
      <c r="E162" s="12">
        <v>215</v>
      </c>
      <c r="F162" s="14">
        <v>500</v>
      </c>
      <c r="G162" s="12">
        <v>202.2</v>
      </c>
      <c r="I162" s="11">
        <f>'^JKSE'!I162</f>
        <v>40669</v>
      </c>
      <c r="J162" s="12">
        <f t="shared" si="2"/>
        <v>500</v>
      </c>
    </row>
    <row r="163" spans="1:10" x14ac:dyDescent="0.2">
      <c r="A163" s="15">
        <v>40087</v>
      </c>
      <c r="B163" s="12">
        <v>215</v>
      </c>
      <c r="C163" s="12">
        <v>220</v>
      </c>
      <c r="D163" s="12">
        <v>215</v>
      </c>
      <c r="E163" s="12">
        <v>220</v>
      </c>
      <c r="F163" s="14">
        <v>27000</v>
      </c>
      <c r="G163" s="12">
        <v>206.9</v>
      </c>
      <c r="I163" s="11">
        <f>'^JKSE'!I163</f>
        <v>40668</v>
      </c>
      <c r="J163" s="12">
        <f t="shared" si="2"/>
        <v>510</v>
      </c>
    </row>
    <row r="164" spans="1:10" x14ac:dyDescent="0.2">
      <c r="A164" s="15">
        <v>40088</v>
      </c>
      <c r="B164" s="12">
        <v>215</v>
      </c>
      <c r="C164" s="12">
        <v>215</v>
      </c>
      <c r="D164" s="12">
        <v>215</v>
      </c>
      <c r="E164" s="12">
        <v>215</v>
      </c>
      <c r="F164" s="14">
        <v>500</v>
      </c>
      <c r="G164" s="12">
        <v>202.2</v>
      </c>
      <c r="I164" s="11">
        <f>'^JKSE'!I164</f>
        <v>40667</v>
      </c>
      <c r="J164" s="12">
        <f t="shared" si="2"/>
        <v>485</v>
      </c>
    </row>
    <row r="165" spans="1:10" x14ac:dyDescent="0.2">
      <c r="A165" s="15">
        <v>40091</v>
      </c>
      <c r="B165" s="12">
        <v>220</v>
      </c>
      <c r="C165" s="12">
        <v>230</v>
      </c>
      <c r="D165" s="12">
        <v>220</v>
      </c>
      <c r="E165" s="12">
        <v>220</v>
      </c>
      <c r="F165" s="14">
        <v>0</v>
      </c>
      <c r="G165" s="12">
        <v>206.9</v>
      </c>
      <c r="I165" s="11">
        <f>'^JKSE'!I165</f>
        <v>40666</v>
      </c>
      <c r="J165" s="12">
        <f t="shared" si="2"/>
        <v>470</v>
      </c>
    </row>
    <row r="166" spans="1:10" x14ac:dyDescent="0.2">
      <c r="A166" s="15">
        <v>40092</v>
      </c>
      <c r="B166" s="12">
        <v>220</v>
      </c>
      <c r="C166" s="12">
        <v>245</v>
      </c>
      <c r="D166" s="12">
        <v>215</v>
      </c>
      <c r="E166" s="12">
        <v>215</v>
      </c>
      <c r="F166" s="14">
        <v>2255500</v>
      </c>
      <c r="G166" s="12">
        <v>202.2</v>
      </c>
      <c r="I166" s="11">
        <f>'^JKSE'!I166</f>
        <v>40665</v>
      </c>
      <c r="J166" s="12">
        <f t="shared" si="2"/>
        <v>465</v>
      </c>
    </row>
    <row r="167" spans="1:10" x14ac:dyDescent="0.2">
      <c r="A167" s="15">
        <v>40093</v>
      </c>
      <c r="B167" s="12">
        <v>220</v>
      </c>
      <c r="C167" s="12">
        <v>220</v>
      </c>
      <c r="D167" s="12">
        <v>215</v>
      </c>
      <c r="E167" s="12">
        <v>215</v>
      </c>
      <c r="F167" s="14">
        <v>94000</v>
      </c>
      <c r="G167" s="12">
        <v>202.2</v>
      </c>
      <c r="I167" s="11">
        <f>'^JKSE'!I167</f>
        <v>40662</v>
      </c>
      <c r="J167" s="12">
        <f t="shared" si="2"/>
        <v>460</v>
      </c>
    </row>
    <row r="168" spans="1:10" x14ac:dyDescent="0.2">
      <c r="A168" s="15">
        <v>40094</v>
      </c>
      <c r="B168" s="12">
        <v>215</v>
      </c>
      <c r="C168" s="12">
        <v>215</v>
      </c>
      <c r="D168" s="12">
        <v>215</v>
      </c>
      <c r="E168" s="12">
        <v>215</v>
      </c>
      <c r="F168" s="14">
        <v>30000</v>
      </c>
      <c r="G168" s="12">
        <v>202.2</v>
      </c>
      <c r="I168" s="11">
        <f>'^JKSE'!I168</f>
        <v>40661</v>
      </c>
      <c r="J168" s="12">
        <f t="shared" si="2"/>
        <v>460</v>
      </c>
    </row>
    <row r="169" spans="1:10" x14ac:dyDescent="0.2">
      <c r="A169" s="15">
        <v>40095</v>
      </c>
      <c r="B169" s="12">
        <v>215</v>
      </c>
      <c r="C169" s="12">
        <v>215</v>
      </c>
      <c r="D169" s="12">
        <v>215</v>
      </c>
      <c r="E169" s="12">
        <v>215</v>
      </c>
      <c r="F169" s="14">
        <v>50000</v>
      </c>
      <c r="G169" s="12">
        <v>202.2</v>
      </c>
      <c r="I169" s="11">
        <f>'^JKSE'!I169</f>
        <v>40660</v>
      </c>
      <c r="J169" s="12">
        <f t="shared" si="2"/>
        <v>465</v>
      </c>
    </row>
    <row r="170" spans="1:10" x14ac:dyDescent="0.2">
      <c r="A170" s="15">
        <v>40098</v>
      </c>
      <c r="B170" s="12">
        <v>215</v>
      </c>
      <c r="C170" s="12">
        <v>215</v>
      </c>
      <c r="D170" s="12">
        <v>215</v>
      </c>
      <c r="E170" s="12">
        <v>215</v>
      </c>
      <c r="F170" s="14">
        <v>2000</v>
      </c>
      <c r="G170" s="12">
        <v>202.2</v>
      </c>
      <c r="I170" s="11">
        <f>'^JKSE'!I170</f>
        <v>40659</v>
      </c>
      <c r="J170" s="12">
        <f t="shared" si="2"/>
        <v>475</v>
      </c>
    </row>
    <row r="171" spans="1:10" x14ac:dyDescent="0.2">
      <c r="A171" s="15">
        <v>40099</v>
      </c>
      <c r="B171" s="12">
        <v>215</v>
      </c>
      <c r="C171" s="12">
        <v>230</v>
      </c>
      <c r="D171" s="12">
        <v>215</v>
      </c>
      <c r="E171" s="12">
        <v>215</v>
      </c>
      <c r="F171" s="14">
        <v>0</v>
      </c>
      <c r="G171" s="12">
        <v>202.2</v>
      </c>
      <c r="I171" s="11">
        <f>'^JKSE'!I171</f>
        <v>40658</v>
      </c>
      <c r="J171" s="12">
        <f t="shared" si="2"/>
        <v>480</v>
      </c>
    </row>
    <row r="172" spans="1:10" x14ac:dyDescent="0.2">
      <c r="A172" s="15">
        <v>40100</v>
      </c>
      <c r="B172" s="12">
        <v>205</v>
      </c>
      <c r="C172" s="12">
        <v>220</v>
      </c>
      <c r="D172" s="12">
        <v>205</v>
      </c>
      <c r="E172" s="12">
        <v>215</v>
      </c>
      <c r="F172" s="14">
        <v>33500</v>
      </c>
      <c r="G172" s="12">
        <v>202.2</v>
      </c>
      <c r="I172" s="11">
        <f>'^JKSE'!I172</f>
        <v>40655</v>
      </c>
      <c r="J172" s="12">
        <f t="shared" si="2"/>
        <v>495</v>
      </c>
    </row>
    <row r="173" spans="1:10" x14ac:dyDescent="0.2">
      <c r="A173" s="15">
        <v>40101</v>
      </c>
      <c r="B173" s="12">
        <v>210</v>
      </c>
      <c r="C173" s="12">
        <v>210</v>
      </c>
      <c r="D173" s="12">
        <v>205</v>
      </c>
      <c r="E173" s="12">
        <v>205</v>
      </c>
      <c r="F173" s="14">
        <v>25000</v>
      </c>
      <c r="G173" s="12">
        <v>192.8</v>
      </c>
      <c r="I173" s="11">
        <f>'^JKSE'!I173</f>
        <v>40654</v>
      </c>
      <c r="J173" s="12">
        <f t="shared" si="2"/>
        <v>495</v>
      </c>
    </row>
    <row r="174" spans="1:10" x14ac:dyDescent="0.2">
      <c r="A174" s="15">
        <v>40102</v>
      </c>
      <c r="B174" s="12">
        <v>205</v>
      </c>
      <c r="C174" s="12">
        <v>215</v>
      </c>
      <c r="D174" s="12">
        <v>205</v>
      </c>
      <c r="E174" s="12">
        <v>205</v>
      </c>
      <c r="F174" s="14">
        <v>0</v>
      </c>
      <c r="G174" s="12">
        <v>192.8</v>
      </c>
      <c r="I174" s="11">
        <f>'^JKSE'!I174</f>
        <v>40653</v>
      </c>
      <c r="J174" s="12">
        <f t="shared" si="2"/>
        <v>475</v>
      </c>
    </row>
    <row r="175" spans="1:10" x14ac:dyDescent="0.2">
      <c r="A175" s="15">
        <v>40105</v>
      </c>
      <c r="B175" s="12">
        <v>205</v>
      </c>
      <c r="C175" s="12">
        <v>215</v>
      </c>
      <c r="D175" s="12">
        <v>205</v>
      </c>
      <c r="E175" s="12">
        <v>205</v>
      </c>
      <c r="F175" s="14">
        <v>0</v>
      </c>
      <c r="G175" s="12">
        <v>192.8</v>
      </c>
      <c r="I175" s="11">
        <f>'^JKSE'!I175</f>
        <v>40652</v>
      </c>
      <c r="J175" s="12">
        <f t="shared" si="2"/>
        <v>475</v>
      </c>
    </row>
    <row r="176" spans="1:10" x14ac:dyDescent="0.2">
      <c r="A176" s="15">
        <v>40106</v>
      </c>
      <c r="B176" s="12">
        <v>210</v>
      </c>
      <c r="C176" s="12">
        <v>215</v>
      </c>
      <c r="D176" s="12">
        <v>210</v>
      </c>
      <c r="E176" s="12">
        <v>210</v>
      </c>
      <c r="F176" s="14">
        <v>30000</v>
      </c>
      <c r="G176" s="12">
        <v>197.5</v>
      </c>
      <c r="I176" s="11">
        <f>'^JKSE'!I176</f>
        <v>40651</v>
      </c>
      <c r="J176" s="12">
        <f t="shared" si="2"/>
        <v>475</v>
      </c>
    </row>
    <row r="177" spans="1:10" x14ac:dyDescent="0.2">
      <c r="A177" s="15">
        <v>40107</v>
      </c>
      <c r="B177" s="12">
        <v>210</v>
      </c>
      <c r="C177" s="12">
        <v>210</v>
      </c>
      <c r="D177" s="12">
        <v>210</v>
      </c>
      <c r="E177" s="12">
        <v>210</v>
      </c>
      <c r="F177" s="14">
        <v>25000</v>
      </c>
      <c r="G177" s="12">
        <v>197.5</v>
      </c>
      <c r="I177" s="11">
        <f>'^JKSE'!I177</f>
        <v>40648</v>
      </c>
      <c r="J177" s="12">
        <f t="shared" si="2"/>
        <v>485</v>
      </c>
    </row>
    <row r="178" spans="1:10" x14ac:dyDescent="0.2">
      <c r="A178" s="15">
        <v>40108</v>
      </c>
      <c r="B178" s="12">
        <v>210</v>
      </c>
      <c r="C178" s="12">
        <v>210</v>
      </c>
      <c r="D178" s="12">
        <v>210</v>
      </c>
      <c r="E178" s="12">
        <v>210</v>
      </c>
      <c r="F178" s="14">
        <v>1000</v>
      </c>
      <c r="G178" s="12">
        <v>197.5</v>
      </c>
      <c r="I178" s="11">
        <f>'^JKSE'!I178</f>
        <v>40647</v>
      </c>
      <c r="J178" s="12">
        <f t="shared" si="2"/>
        <v>510</v>
      </c>
    </row>
    <row r="179" spans="1:10" x14ac:dyDescent="0.2">
      <c r="A179" s="15">
        <v>40109</v>
      </c>
      <c r="B179" s="12">
        <v>205</v>
      </c>
      <c r="C179" s="12">
        <v>220</v>
      </c>
      <c r="D179" s="12">
        <v>205</v>
      </c>
      <c r="E179" s="12">
        <v>205</v>
      </c>
      <c r="F179" s="14">
        <v>0</v>
      </c>
      <c r="G179" s="12">
        <v>192.8</v>
      </c>
      <c r="I179" s="11">
        <f>'^JKSE'!I179</f>
        <v>40646</v>
      </c>
      <c r="J179" s="12">
        <f t="shared" si="2"/>
        <v>630</v>
      </c>
    </row>
    <row r="180" spans="1:10" x14ac:dyDescent="0.2">
      <c r="A180" s="15">
        <v>40112</v>
      </c>
      <c r="B180" s="12">
        <v>210</v>
      </c>
      <c r="C180" s="12">
        <v>220</v>
      </c>
      <c r="D180" s="12">
        <v>210</v>
      </c>
      <c r="E180" s="12">
        <v>210</v>
      </c>
      <c r="F180" s="14">
        <v>0</v>
      </c>
      <c r="G180" s="12">
        <v>197.5</v>
      </c>
      <c r="I180" s="11">
        <f>'^JKSE'!I180</f>
        <v>40645</v>
      </c>
      <c r="J180" s="12">
        <f t="shared" si="2"/>
        <v>670</v>
      </c>
    </row>
    <row r="181" spans="1:10" x14ac:dyDescent="0.2">
      <c r="A181" s="15">
        <v>40113</v>
      </c>
      <c r="B181" s="12">
        <v>205</v>
      </c>
      <c r="C181" s="12">
        <v>205</v>
      </c>
      <c r="D181" s="12">
        <v>205</v>
      </c>
      <c r="E181" s="12">
        <v>205</v>
      </c>
      <c r="F181" s="14">
        <v>56000</v>
      </c>
      <c r="G181" s="12">
        <v>192.8</v>
      </c>
      <c r="I181" s="11">
        <f>'^JKSE'!I181</f>
        <v>40644</v>
      </c>
      <c r="J181" s="12">
        <f t="shared" si="2"/>
        <v>630</v>
      </c>
    </row>
    <row r="182" spans="1:10" x14ac:dyDescent="0.2">
      <c r="A182" s="15">
        <v>40114</v>
      </c>
      <c r="B182" s="12">
        <v>200</v>
      </c>
      <c r="C182" s="12">
        <v>200</v>
      </c>
      <c r="D182" s="12">
        <v>200</v>
      </c>
      <c r="E182" s="12">
        <v>200</v>
      </c>
      <c r="F182" s="14">
        <v>100000</v>
      </c>
      <c r="G182" s="12">
        <v>188.1</v>
      </c>
      <c r="I182" s="11">
        <f>'^JKSE'!I182</f>
        <v>40641</v>
      </c>
      <c r="J182" s="12">
        <f t="shared" si="2"/>
        <v>510</v>
      </c>
    </row>
    <row r="183" spans="1:10" x14ac:dyDescent="0.2">
      <c r="A183" s="15">
        <v>40115</v>
      </c>
      <c r="B183" s="12">
        <v>200</v>
      </c>
      <c r="C183" s="12">
        <v>215</v>
      </c>
      <c r="D183" s="12">
        <v>200</v>
      </c>
      <c r="E183" s="12">
        <v>200</v>
      </c>
      <c r="F183" s="14">
        <v>0</v>
      </c>
      <c r="G183" s="12">
        <v>188.1</v>
      </c>
      <c r="I183" s="11">
        <f>'^JKSE'!I183</f>
        <v>40640</v>
      </c>
      <c r="J183" s="12">
        <f t="shared" si="2"/>
        <v>620</v>
      </c>
    </row>
    <row r="184" spans="1:10" x14ac:dyDescent="0.2">
      <c r="A184" s="15">
        <v>40116</v>
      </c>
      <c r="B184" s="12">
        <v>190</v>
      </c>
      <c r="C184" s="12">
        <v>220</v>
      </c>
      <c r="D184" s="12">
        <v>190</v>
      </c>
      <c r="E184" s="12">
        <v>190</v>
      </c>
      <c r="F184" s="14">
        <v>0</v>
      </c>
      <c r="G184" s="12">
        <v>178.69</v>
      </c>
      <c r="I184" s="11">
        <f>'^JKSE'!I184</f>
        <v>40639</v>
      </c>
      <c r="J184" s="12">
        <f t="shared" si="2"/>
        <v>620</v>
      </c>
    </row>
    <row r="185" spans="1:10" x14ac:dyDescent="0.2">
      <c r="A185" s="15">
        <v>40119</v>
      </c>
      <c r="B185" s="12">
        <v>200</v>
      </c>
      <c r="C185" s="12">
        <v>215</v>
      </c>
      <c r="D185" s="12">
        <v>200</v>
      </c>
      <c r="E185" s="12">
        <v>200</v>
      </c>
      <c r="F185" s="14">
        <v>0</v>
      </c>
      <c r="G185" s="12">
        <v>188.1</v>
      </c>
      <c r="I185" s="11">
        <f>'^JKSE'!I185</f>
        <v>40638</v>
      </c>
      <c r="J185" s="12">
        <f t="shared" si="2"/>
        <v>640</v>
      </c>
    </row>
    <row r="186" spans="1:10" x14ac:dyDescent="0.2">
      <c r="A186" s="15">
        <v>40120</v>
      </c>
      <c r="B186" s="12">
        <v>215</v>
      </c>
      <c r="C186" s="12">
        <v>240</v>
      </c>
      <c r="D186" s="12">
        <v>215</v>
      </c>
      <c r="E186" s="12">
        <v>235</v>
      </c>
      <c r="F186" s="14">
        <v>1398500</v>
      </c>
      <c r="G186" s="12">
        <v>221.01</v>
      </c>
      <c r="I186" s="11">
        <f>'^JKSE'!I186</f>
        <v>40637</v>
      </c>
      <c r="J186" s="12">
        <f t="shared" si="2"/>
        <v>640</v>
      </c>
    </row>
    <row r="187" spans="1:10" x14ac:dyDescent="0.2">
      <c r="A187" s="15">
        <v>40121</v>
      </c>
      <c r="B187" s="12">
        <v>235</v>
      </c>
      <c r="C187" s="12">
        <v>235</v>
      </c>
      <c r="D187" s="12">
        <v>235</v>
      </c>
      <c r="E187" s="12">
        <v>235</v>
      </c>
      <c r="F187" s="14">
        <v>400500</v>
      </c>
      <c r="G187" s="12">
        <v>221.01</v>
      </c>
      <c r="I187" s="11">
        <f>'^JKSE'!I187</f>
        <v>40634</v>
      </c>
      <c r="J187" s="12">
        <f t="shared" si="2"/>
        <v>640</v>
      </c>
    </row>
    <row r="188" spans="1:10" x14ac:dyDescent="0.2">
      <c r="A188" s="15">
        <v>40122</v>
      </c>
      <c r="B188" s="12">
        <v>240</v>
      </c>
      <c r="C188" s="12">
        <v>245</v>
      </c>
      <c r="D188" s="12">
        <v>240</v>
      </c>
      <c r="E188" s="12">
        <v>245</v>
      </c>
      <c r="F188" s="14">
        <v>82500</v>
      </c>
      <c r="G188" s="12">
        <v>230.42</v>
      </c>
      <c r="I188" s="11">
        <f>'^JKSE'!I188</f>
        <v>40633</v>
      </c>
      <c r="J188" s="12">
        <f t="shared" si="2"/>
        <v>650</v>
      </c>
    </row>
    <row r="189" spans="1:10" x14ac:dyDescent="0.2">
      <c r="A189" s="15">
        <v>40123</v>
      </c>
      <c r="B189" s="12">
        <v>245</v>
      </c>
      <c r="C189" s="12">
        <v>245</v>
      </c>
      <c r="D189" s="12">
        <v>245</v>
      </c>
      <c r="E189" s="12">
        <v>245</v>
      </c>
      <c r="F189" s="14">
        <v>141500</v>
      </c>
      <c r="G189" s="12">
        <v>230.42</v>
      </c>
      <c r="I189" s="11">
        <f>'^JKSE'!I189</f>
        <v>40632</v>
      </c>
      <c r="J189" s="12">
        <f t="shared" si="2"/>
        <v>570</v>
      </c>
    </row>
    <row r="190" spans="1:10" x14ac:dyDescent="0.2">
      <c r="A190" s="15">
        <v>40126</v>
      </c>
      <c r="B190" s="12">
        <v>245</v>
      </c>
      <c r="C190" s="12">
        <v>245</v>
      </c>
      <c r="D190" s="12">
        <v>245</v>
      </c>
      <c r="E190" s="12">
        <v>245</v>
      </c>
      <c r="F190" s="14">
        <v>60000</v>
      </c>
      <c r="G190" s="12">
        <v>230.42</v>
      </c>
      <c r="I190" s="11">
        <f>'^JKSE'!I190</f>
        <v>40631</v>
      </c>
      <c r="J190" s="12">
        <f t="shared" si="2"/>
        <v>570</v>
      </c>
    </row>
    <row r="191" spans="1:10" x14ac:dyDescent="0.2">
      <c r="A191" s="15">
        <v>40127</v>
      </c>
      <c r="B191" s="12">
        <v>245</v>
      </c>
      <c r="C191" s="12">
        <v>250</v>
      </c>
      <c r="D191" s="12">
        <v>245</v>
      </c>
      <c r="E191" s="12">
        <v>250</v>
      </c>
      <c r="F191" s="14">
        <v>207500</v>
      </c>
      <c r="G191" s="12">
        <v>235.12</v>
      </c>
      <c r="I191" s="11">
        <f>'^JKSE'!I191</f>
        <v>40630</v>
      </c>
      <c r="J191" s="12">
        <f t="shared" si="2"/>
        <v>570</v>
      </c>
    </row>
    <row r="192" spans="1:10" x14ac:dyDescent="0.2">
      <c r="A192" s="15">
        <v>40128</v>
      </c>
      <c r="B192" s="12">
        <v>250</v>
      </c>
      <c r="C192" s="12">
        <v>260</v>
      </c>
      <c r="D192" s="12">
        <v>250</v>
      </c>
      <c r="E192" s="12">
        <v>260</v>
      </c>
      <c r="F192" s="14">
        <v>110000</v>
      </c>
      <c r="G192" s="12">
        <v>244.52</v>
      </c>
      <c r="I192" s="11">
        <f>'^JKSE'!I192</f>
        <v>40627</v>
      </c>
      <c r="J192" s="12">
        <f t="shared" si="2"/>
        <v>560</v>
      </c>
    </row>
    <row r="193" spans="1:10" x14ac:dyDescent="0.2">
      <c r="A193" s="15">
        <v>40129</v>
      </c>
      <c r="B193" s="12">
        <v>275</v>
      </c>
      <c r="C193" s="12">
        <v>275</v>
      </c>
      <c r="D193" s="12">
        <v>275</v>
      </c>
      <c r="E193" s="12">
        <v>275</v>
      </c>
      <c r="F193" s="14">
        <v>10000</v>
      </c>
      <c r="G193" s="12">
        <v>258.63</v>
      </c>
      <c r="I193" s="11">
        <f>'^JKSE'!I193</f>
        <v>40626</v>
      </c>
      <c r="J193" s="12">
        <f t="shared" si="2"/>
        <v>560</v>
      </c>
    </row>
    <row r="194" spans="1:10" x14ac:dyDescent="0.2">
      <c r="A194" s="15">
        <v>40130</v>
      </c>
      <c r="B194" s="12">
        <v>290</v>
      </c>
      <c r="C194" s="12">
        <v>290</v>
      </c>
      <c r="D194" s="12">
        <v>290</v>
      </c>
      <c r="E194" s="12">
        <v>290</v>
      </c>
      <c r="F194" s="14">
        <v>10000</v>
      </c>
      <c r="G194" s="12">
        <v>272.74</v>
      </c>
      <c r="I194" s="11">
        <f>'^JKSE'!I194</f>
        <v>40625</v>
      </c>
      <c r="J194" s="12">
        <f t="shared" si="2"/>
        <v>560</v>
      </c>
    </row>
    <row r="195" spans="1:10" x14ac:dyDescent="0.2">
      <c r="A195" s="15">
        <v>40133</v>
      </c>
      <c r="B195" s="12">
        <v>300</v>
      </c>
      <c r="C195" s="12">
        <v>300</v>
      </c>
      <c r="D195" s="12">
        <v>300</v>
      </c>
      <c r="E195" s="12">
        <v>300</v>
      </c>
      <c r="F195" s="14">
        <v>10000</v>
      </c>
      <c r="G195" s="12">
        <v>282.14</v>
      </c>
      <c r="I195" s="11">
        <f>'^JKSE'!I195</f>
        <v>40624</v>
      </c>
      <c r="J195" s="12">
        <f t="shared" ref="J195:J258" si="3">VLOOKUP($I$2:$I$751,$A$2:$G$705,7)</f>
        <v>560</v>
      </c>
    </row>
    <row r="196" spans="1:10" x14ac:dyDescent="0.2">
      <c r="A196" s="15">
        <v>40134</v>
      </c>
      <c r="B196" s="12">
        <v>245</v>
      </c>
      <c r="C196" s="12">
        <v>300</v>
      </c>
      <c r="D196" s="12">
        <v>245</v>
      </c>
      <c r="E196" s="12">
        <v>245</v>
      </c>
      <c r="F196" s="14">
        <v>0</v>
      </c>
      <c r="G196" s="12">
        <v>230.42</v>
      </c>
      <c r="I196" s="11">
        <f>'^JKSE'!I196</f>
        <v>40623</v>
      </c>
      <c r="J196" s="12">
        <f t="shared" si="3"/>
        <v>560</v>
      </c>
    </row>
    <row r="197" spans="1:10" x14ac:dyDescent="0.2">
      <c r="A197" s="15">
        <v>40135</v>
      </c>
      <c r="B197" s="12">
        <v>250</v>
      </c>
      <c r="C197" s="12">
        <v>300</v>
      </c>
      <c r="D197" s="12">
        <v>250</v>
      </c>
      <c r="E197" s="12">
        <v>250</v>
      </c>
      <c r="F197" s="14">
        <v>0</v>
      </c>
      <c r="G197" s="12">
        <v>235.12</v>
      </c>
      <c r="I197" s="11">
        <f>'^JKSE'!I197</f>
        <v>40620</v>
      </c>
      <c r="J197" s="12">
        <f t="shared" si="3"/>
        <v>550</v>
      </c>
    </row>
    <row r="198" spans="1:10" x14ac:dyDescent="0.2">
      <c r="A198" s="15">
        <v>40136</v>
      </c>
      <c r="B198" s="12">
        <v>300</v>
      </c>
      <c r="C198" s="12">
        <v>310</v>
      </c>
      <c r="D198" s="12">
        <v>300</v>
      </c>
      <c r="E198" s="12">
        <v>305</v>
      </c>
      <c r="F198" s="14">
        <v>22500</v>
      </c>
      <c r="G198" s="12">
        <v>286.85000000000002</v>
      </c>
      <c r="I198" s="11">
        <f>'^JKSE'!I198</f>
        <v>40619</v>
      </c>
      <c r="J198" s="12">
        <f t="shared" si="3"/>
        <v>550</v>
      </c>
    </row>
    <row r="199" spans="1:10" x14ac:dyDescent="0.2">
      <c r="A199" s="15">
        <v>40137</v>
      </c>
      <c r="B199" s="12">
        <v>255</v>
      </c>
      <c r="C199" s="12">
        <v>305</v>
      </c>
      <c r="D199" s="12">
        <v>255</v>
      </c>
      <c r="E199" s="12">
        <v>255</v>
      </c>
      <c r="F199" s="14">
        <v>0</v>
      </c>
      <c r="G199" s="12">
        <v>239.82</v>
      </c>
      <c r="I199" s="11">
        <f>'^JKSE'!I199</f>
        <v>40618</v>
      </c>
      <c r="J199" s="12">
        <f t="shared" si="3"/>
        <v>550</v>
      </c>
    </row>
    <row r="200" spans="1:10" x14ac:dyDescent="0.2">
      <c r="A200" s="15">
        <v>40140</v>
      </c>
      <c r="B200" s="12">
        <v>250</v>
      </c>
      <c r="C200" s="12">
        <v>310</v>
      </c>
      <c r="D200" s="12">
        <v>250</v>
      </c>
      <c r="E200" s="12">
        <v>250</v>
      </c>
      <c r="F200" s="14">
        <v>0</v>
      </c>
      <c r="G200" s="12">
        <v>235.12</v>
      </c>
      <c r="I200" s="11">
        <f>'^JKSE'!I200</f>
        <v>40617</v>
      </c>
      <c r="J200" s="12">
        <f t="shared" si="3"/>
        <v>550</v>
      </c>
    </row>
    <row r="201" spans="1:10" x14ac:dyDescent="0.2">
      <c r="A201" s="15">
        <v>40141</v>
      </c>
      <c r="B201" s="12">
        <v>260</v>
      </c>
      <c r="C201" s="12">
        <v>310</v>
      </c>
      <c r="D201" s="12">
        <v>260</v>
      </c>
      <c r="E201" s="12">
        <v>260</v>
      </c>
      <c r="F201" s="14">
        <v>0</v>
      </c>
      <c r="G201" s="12">
        <v>244.52</v>
      </c>
      <c r="I201" s="11">
        <f>'^JKSE'!I201</f>
        <v>40616</v>
      </c>
      <c r="J201" s="12">
        <f t="shared" si="3"/>
        <v>560</v>
      </c>
    </row>
    <row r="202" spans="1:10" x14ac:dyDescent="0.2">
      <c r="A202" s="15">
        <v>40142</v>
      </c>
      <c r="B202" s="12">
        <v>300</v>
      </c>
      <c r="C202" s="12">
        <v>300</v>
      </c>
      <c r="D202" s="12">
        <v>300</v>
      </c>
      <c r="E202" s="12">
        <v>300</v>
      </c>
      <c r="F202" s="14">
        <v>75000</v>
      </c>
      <c r="G202" s="12">
        <v>282.14</v>
      </c>
      <c r="I202" s="11">
        <f>'^JKSE'!I202</f>
        <v>40613</v>
      </c>
      <c r="J202" s="12">
        <f t="shared" si="3"/>
        <v>550</v>
      </c>
    </row>
    <row r="203" spans="1:10" x14ac:dyDescent="0.2">
      <c r="A203" s="15">
        <v>40143</v>
      </c>
      <c r="B203" s="12">
        <v>270</v>
      </c>
      <c r="C203" s="12">
        <v>305</v>
      </c>
      <c r="D203" s="12">
        <v>270</v>
      </c>
      <c r="E203" s="12">
        <v>270</v>
      </c>
      <c r="F203" s="14">
        <v>0</v>
      </c>
      <c r="G203" s="12">
        <v>253.93</v>
      </c>
      <c r="I203" s="11">
        <f>'^JKSE'!I203</f>
        <v>40612</v>
      </c>
      <c r="J203" s="12">
        <f t="shared" si="3"/>
        <v>550</v>
      </c>
    </row>
    <row r="204" spans="1:10" x14ac:dyDescent="0.2">
      <c r="A204" s="15">
        <v>40147</v>
      </c>
      <c r="B204" s="12">
        <v>300</v>
      </c>
      <c r="C204" s="12">
        <v>305</v>
      </c>
      <c r="D204" s="12">
        <v>300</v>
      </c>
      <c r="E204" s="12">
        <v>305</v>
      </c>
      <c r="F204" s="14">
        <v>6000</v>
      </c>
      <c r="G204" s="12">
        <v>286.85000000000002</v>
      </c>
      <c r="I204" s="11">
        <f>'^JKSE'!I204</f>
        <v>40611</v>
      </c>
      <c r="J204" s="12">
        <f t="shared" si="3"/>
        <v>550</v>
      </c>
    </row>
    <row r="205" spans="1:10" x14ac:dyDescent="0.2">
      <c r="A205" s="15">
        <v>40148</v>
      </c>
      <c r="B205" s="12">
        <v>310</v>
      </c>
      <c r="C205" s="12">
        <v>310</v>
      </c>
      <c r="D205" s="12">
        <v>310</v>
      </c>
      <c r="E205" s="12">
        <v>310</v>
      </c>
      <c r="F205" s="14">
        <v>5000</v>
      </c>
      <c r="G205" s="12">
        <v>291.55</v>
      </c>
      <c r="I205" s="11">
        <f>'^JKSE'!I205</f>
        <v>40610</v>
      </c>
      <c r="J205" s="12">
        <f t="shared" si="3"/>
        <v>540</v>
      </c>
    </row>
    <row r="206" spans="1:10" x14ac:dyDescent="0.2">
      <c r="A206" s="15">
        <v>40149</v>
      </c>
      <c r="B206" s="12">
        <v>310</v>
      </c>
      <c r="C206" s="12">
        <v>310</v>
      </c>
      <c r="D206" s="12">
        <v>300</v>
      </c>
      <c r="E206" s="12">
        <v>300</v>
      </c>
      <c r="F206" s="14">
        <v>37500</v>
      </c>
      <c r="G206" s="12">
        <v>282.14</v>
      </c>
      <c r="I206" s="11">
        <f>'^JKSE'!I206</f>
        <v>40609</v>
      </c>
      <c r="J206" s="12">
        <f t="shared" si="3"/>
        <v>550</v>
      </c>
    </row>
    <row r="207" spans="1:10" x14ac:dyDescent="0.2">
      <c r="A207" s="15">
        <v>40150</v>
      </c>
      <c r="B207" s="12">
        <v>305</v>
      </c>
      <c r="C207" s="12">
        <v>315</v>
      </c>
      <c r="D207" s="12">
        <v>305</v>
      </c>
      <c r="E207" s="12">
        <v>305</v>
      </c>
      <c r="F207" s="14">
        <v>0</v>
      </c>
      <c r="G207" s="12">
        <v>286.85000000000002</v>
      </c>
      <c r="I207" s="11">
        <f>'^JKSE'!I207</f>
        <v>40606</v>
      </c>
      <c r="J207" s="12">
        <f t="shared" si="3"/>
        <v>550</v>
      </c>
    </row>
    <row r="208" spans="1:10" x14ac:dyDescent="0.2">
      <c r="A208" s="15">
        <v>40151</v>
      </c>
      <c r="B208" s="12">
        <v>310</v>
      </c>
      <c r="C208" s="12">
        <v>310</v>
      </c>
      <c r="D208" s="12">
        <v>305</v>
      </c>
      <c r="E208" s="12">
        <v>305</v>
      </c>
      <c r="F208" s="14">
        <v>25000</v>
      </c>
      <c r="G208" s="12">
        <v>286.85000000000002</v>
      </c>
      <c r="I208" s="11">
        <f>'^JKSE'!I208</f>
        <v>40605</v>
      </c>
      <c r="J208" s="12">
        <f t="shared" si="3"/>
        <v>540</v>
      </c>
    </row>
    <row r="209" spans="1:10" x14ac:dyDescent="0.2">
      <c r="A209" s="15">
        <v>40154</v>
      </c>
      <c r="B209" s="12">
        <v>315</v>
      </c>
      <c r="C209" s="12">
        <v>315</v>
      </c>
      <c r="D209" s="12">
        <v>305</v>
      </c>
      <c r="E209" s="12">
        <v>305</v>
      </c>
      <c r="F209" s="14">
        <v>57500</v>
      </c>
      <c r="G209" s="12">
        <v>286.85000000000002</v>
      </c>
      <c r="I209" s="11">
        <f>'^JKSE'!I209</f>
        <v>40604</v>
      </c>
      <c r="J209" s="12">
        <f t="shared" si="3"/>
        <v>550</v>
      </c>
    </row>
    <row r="210" spans="1:10" x14ac:dyDescent="0.2">
      <c r="A210" s="15">
        <v>40155</v>
      </c>
      <c r="B210" s="12">
        <v>305</v>
      </c>
      <c r="C210" s="12">
        <v>320</v>
      </c>
      <c r="D210" s="12">
        <v>305</v>
      </c>
      <c r="E210" s="12">
        <v>305</v>
      </c>
      <c r="F210" s="14">
        <v>0</v>
      </c>
      <c r="G210" s="12">
        <v>286.85000000000002</v>
      </c>
      <c r="I210" s="11">
        <f>'^JKSE'!I210</f>
        <v>40603</v>
      </c>
      <c r="J210" s="12">
        <f t="shared" si="3"/>
        <v>560</v>
      </c>
    </row>
    <row r="211" spans="1:10" x14ac:dyDescent="0.2">
      <c r="A211" s="15">
        <v>40156</v>
      </c>
      <c r="B211" s="12">
        <v>320</v>
      </c>
      <c r="C211" s="12">
        <v>320</v>
      </c>
      <c r="D211" s="12">
        <v>320</v>
      </c>
      <c r="E211" s="12">
        <v>320</v>
      </c>
      <c r="F211" s="14">
        <v>5000</v>
      </c>
      <c r="G211" s="12">
        <v>300.95</v>
      </c>
      <c r="I211" s="11">
        <f>'^JKSE'!I211</f>
        <v>40602</v>
      </c>
      <c r="J211" s="12">
        <f t="shared" si="3"/>
        <v>560</v>
      </c>
    </row>
    <row r="212" spans="1:10" x14ac:dyDescent="0.2">
      <c r="A212" s="15">
        <v>40157</v>
      </c>
      <c r="B212" s="12">
        <v>315</v>
      </c>
      <c r="C212" s="12">
        <v>330</v>
      </c>
      <c r="D212" s="12">
        <v>315</v>
      </c>
      <c r="E212" s="12">
        <v>315</v>
      </c>
      <c r="F212" s="14">
        <v>0</v>
      </c>
      <c r="G212" s="12">
        <v>296.25</v>
      </c>
      <c r="I212" s="11">
        <f>'^JKSE'!I212</f>
        <v>40599</v>
      </c>
      <c r="J212" s="12">
        <f t="shared" si="3"/>
        <v>580</v>
      </c>
    </row>
    <row r="213" spans="1:10" x14ac:dyDescent="0.2">
      <c r="A213" s="15">
        <v>40158</v>
      </c>
      <c r="B213" s="12">
        <v>320</v>
      </c>
      <c r="C213" s="12">
        <v>320</v>
      </c>
      <c r="D213" s="12">
        <v>315</v>
      </c>
      <c r="E213" s="12">
        <v>315</v>
      </c>
      <c r="F213" s="14">
        <v>24500</v>
      </c>
      <c r="G213" s="12">
        <v>296.25</v>
      </c>
      <c r="I213" s="11">
        <f>'^JKSE'!I213</f>
        <v>40598</v>
      </c>
      <c r="J213" s="12">
        <f t="shared" si="3"/>
        <v>550</v>
      </c>
    </row>
    <row r="214" spans="1:10" x14ac:dyDescent="0.2">
      <c r="A214" s="15">
        <v>40161</v>
      </c>
      <c r="B214" s="12">
        <v>325</v>
      </c>
      <c r="C214" s="12">
        <v>350</v>
      </c>
      <c r="D214" s="12">
        <v>325</v>
      </c>
      <c r="E214" s="12">
        <v>345</v>
      </c>
      <c r="F214" s="14">
        <v>32500</v>
      </c>
      <c r="G214" s="12">
        <v>324.45999999999998</v>
      </c>
      <c r="I214" s="11">
        <f>'^JKSE'!I214</f>
        <v>40597</v>
      </c>
      <c r="J214" s="12">
        <f t="shared" si="3"/>
        <v>550</v>
      </c>
    </row>
    <row r="215" spans="1:10" x14ac:dyDescent="0.2">
      <c r="A215" s="15">
        <v>40162</v>
      </c>
      <c r="B215" s="12">
        <v>335</v>
      </c>
      <c r="C215" s="12">
        <v>335</v>
      </c>
      <c r="D215" s="12">
        <v>300</v>
      </c>
      <c r="E215" s="12">
        <v>300</v>
      </c>
      <c r="F215" s="14">
        <v>276500</v>
      </c>
      <c r="G215" s="12">
        <v>282.14</v>
      </c>
      <c r="I215" s="11">
        <f>'^JKSE'!I215</f>
        <v>40596</v>
      </c>
      <c r="J215" s="12">
        <f t="shared" si="3"/>
        <v>550</v>
      </c>
    </row>
    <row r="216" spans="1:10" x14ac:dyDescent="0.2">
      <c r="A216" s="15">
        <v>40163</v>
      </c>
      <c r="B216" s="12">
        <v>300</v>
      </c>
      <c r="C216" s="12">
        <v>330</v>
      </c>
      <c r="D216" s="12">
        <v>300</v>
      </c>
      <c r="E216" s="12">
        <v>300</v>
      </c>
      <c r="F216" s="14">
        <v>0</v>
      </c>
      <c r="G216" s="12">
        <v>282.14</v>
      </c>
      <c r="I216" s="11">
        <f>'^JKSE'!I216</f>
        <v>40595</v>
      </c>
      <c r="J216" s="12">
        <f t="shared" si="3"/>
        <v>550</v>
      </c>
    </row>
    <row r="217" spans="1:10" x14ac:dyDescent="0.2">
      <c r="A217" s="15">
        <v>40164</v>
      </c>
      <c r="B217" s="12">
        <v>300</v>
      </c>
      <c r="C217" s="12">
        <v>350</v>
      </c>
      <c r="D217" s="12">
        <v>300</v>
      </c>
      <c r="E217" s="12">
        <v>300</v>
      </c>
      <c r="F217" s="14">
        <v>0</v>
      </c>
      <c r="G217" s="12">
        <v>282.14</v>
      </c>
      <c r="I217" s="11">
        <f>'^JKSE'!I217</f>
        <v>40592</v>
      </c>
      <c r="J217" s="12">
        <f t="shared" si="3"/>
        <v>550</v>
      </c>
    </row>
    <row r="218" spans="1:10" x14ac:dyDescent="0.2">
      <c r="A218" s="15">
        <v>40168</v>
      </c>
      <c r="B218" s="12">
        <v>300</v>
      </c>
      <c r="C218" s="12">
        <v>350</v>
      </c>
      <c r="D218" s="12">
        <v>300</v>
      </c>
      <c r="E218" s="12">
        <v>300</v>
      </c>
      <c r="F218" s="14">
        <v>0</v>
      </c>
      <c r="G218" s="12">
        <v>282.14</v>
      </c>
      <c r="I218" s="11">
        <f>'^JKSE'!I218</f>
        <v>40591</v>
      </c>
      <c r="J218" s="12">
        <f t="shared" si="3"/>
        <v>550</v>
      </c>
    </row>
    <row r="219" spans="1:10" x14ac:dyDescent="0.2">
      <c r="A219" s="15">
        <v>40169</v>
      </c>
      <c r="B219" s="12">
        <v>305</v>
      </c>
      <c r="C219" s="12">
        <v>330</v>
      </c>
      <c r="D219" s="12">
        <v>305</v>
      </c>
      <c r="E219" s="12">
        <v>305</v>
      </c>
      <c r="F219" s="14">
        <v>0</v>
      </c>
      <c r="G219" s="12">
        <v>286.85000000000002</v>
      </c>
      <c r="I219" s="11">
        <f>'^JKSE'!I219</f>
        <v>40590</v>
      </c>
      <c r="J219" s="12">
        <f t="shared" si="3"/>
        <v>560</v>
      </c>
    </row>
    <row r="220" spans="1:10" x14ac:dyDescent="0.2">
      <c r="A220" s="15">
        <v>40170</v>
      </c>
      <c r="B220" s="12">
        <v>300</v>
      </c>
      <c r="C220" s="12">
        <v>300</v>
      </c>
      <c r="D220" s="12">
        <v>300</v>
      </c>
      <c r="E220" s="12">
        <v>300</v>
      </c>
      <c r="F220" s="14">
        <v>5000</v>
      </c>
      <c r="G220" s="12">
        <v>282.14</v>
      </c>
      <c r="I220" s="11">
        <f>'^JKSE'!I220</f>
        <v>40589</v>
      </c>
      <c r="J220" s="12">
        <f t="shared" si="3"/>
        <v>550</v>
      </c>
    </row>
    <row r="221" spans="1:10" x14ac:dyDescent="0.2">
      <c r="A221" s="15">
        <v>40175</v>
      </c>
      <c r="B221" s="12">
        <v>300</v>
      </c>
      <c r="C221" s="12">
        <v>300</v>
      </c>
      <c r="D221" s="12">
        <v>300</v>
      </c>
      <c r="E221" s="12">
        <v>300</v>
      </c>
      <c r="F221" s="14">
        <v>0</v>
      </c>
      <c r="G221" s="12">
        <v>282.14</v>
      </c>
      <c r="I221" s="11">
        <f>'^JKSE'!I221</f>
        <v>40588</v>
      </c>
      <c r="J221" s="12">
        <f t="shared" si="3"/>
        <v>550</v>
      </c>
    </row>
    <row r="222" spans="1:10" x14ac:dyDescent="0.2">
      <c r="A222" s="15">
        <v>40176</v>
      </c>
      <c r="B222" s="12">
        <v>300</v>
      </c>
      <c r="C222" s="12">
        <v>300</v>
      </c>
      <c r="D222" s="12">
        <v>300</v>
      </c>
      <c r="E222" s="12">
        <v>300</v>
      </c>
      <c r="F222" s="14">
        <v>0</v>
      </c>
      <c r="G222" s="12">
        <v>282.14</v>
      </c>
      <c r="I222" s="11">
        <f>'^JKSE'!I222</f>
        <v>40585</v>
      </c>
      <c r="J222" s="12">
        <f t="shared" si="3"/>
        <v>550</v>
      </c>
    </row>
    <row r="223" spans="1:10" x14ac:dyDescent="0.2">
      <c r="A223" s="15">
        <v>40177</v>
      </c>
      <c r="B223" s="12">
        <v>300</v>
      </c>
      <c r="C223" s="12">
        <v>350</v>
      </c>
      <c r="D223" s="12">
        <v>300</v>
      </c>
      <c r="E223" s="12">
        <v>300</v>
      </c>
      <c r="F223" s="14">
        <v>0</v>
      </c>
      <c r="G223" s="12">
        <v>282.14</v>
      </c>
      <c r="I223" s="11">
        <f>'^JKSE'!I223</f>
        <v>40584</v>
      </c>
      <c r="J223" s="12">
        <f t="shared" si="3"/>
        <v>550</v>
      </c>
    </row>
    <row r="224" spans="1:10" x14ac:dyDescent="0.2">
      <c r="A224" s="15">
        <v>40182</v>
      </c>
      <c r="B224" s="12">
        <v>305</v>
      </c>
      <c r="C224" s="12">
        <v>305</v>
      </c>
      <c r="D224" s="12">
        <v>300</v>
      </c>
      <c r="E224" s="12">
        <v>300</v>
      </c>
      <c r="F224" s="14">
        <v>40000</v>
      </c>
      <c r="G224" s="12">
        <v>282.14</v>
      </c>
      <c r="I224" s="11">
        <f>'^JKSE'!I224</f>
        <v>40583</v>
      </c>
      <c r="J224" s="12">
        <f t="shared" si="3"/>
        <v>550</v>
      </c>
    </row>
    <row r="225" spans="1:10" x14ac:dyDescent="0.2">
      <c r="A225" s="15">
        <v>40183</v>
      </c>
      <c r="B225" s="12">
        <v>305</v>
      </c>
      <c r="C225" s="12">
        <v>350</v>
      </c>
      <c r="D225" s="12">
        <v>305</v>
      </c>
      <c r="E225" s="12">
        <v>305</v>
      </c>
      <c r="F225" s="14">
        <v>0</v>
      </c>
      <c r="G225" s="12">
        <v>286.85000000000002</v>
      </c>
      <c r="I225" s="11">
        <f>'^JKSE'!I225</f>
        <v>40582</v>
      </c>
      <c r="J225" s="12">
        <f t="shared" si="3"/>
        <v>550</v>
      </c>
    </row>
    <row r="226" spans="1:10" x14ac:dyDescent="0.2">
      <c r="A226" s="15">
        <v>40184</v>
      </c>
      <c r="B226" s="12">
        <v>305</v>
      </c>
      <c r="C226" s="12">
        <v>305</v>
      </c>
      <c r="D226" s="12">
        <v>305</v>
      </c>
      <c r="E226" s="12">
        <v>305</v>
      </c>
      <c r="F226" s="14">
        <v>1000</v>
      </c>
      <c r="G226" s="12">
        <v>286.85000000000002</v>
      </c>
      <c r="I226" s="11">
        <f>'^JKSE'!I226</f>
        <v>40581</v>
      </c>
      <c r="J226" s="12">
        <f t="shared" si="3"/>
        <v>550</v>
      </c>
    </row>
    <row r="227" spans="1:10" x14ac:dyDescent="0.2">
      <c r="A227" s="15">
        <v>40185</v>
      </c>
      <c r="B227" s="12">
        <v>305</v>
      </c>
      <c r="C227" s="12">
        <v>380</v>
      </c>
      <c r="D227" s="12">
        <v>305</v>
      </c>
      <c r="E227" s="12">
        <v>305</v>
      </c>
      <c r="F227" s="14">
        <v>0</v>
      </c>
      <c r="G227" s="12">
        <v>286.85000000000002</v>
      </c>
      <c r="I227" s="11">
        <f>'^JKSE'!I227</f>
        <v>40578</v>
      </c>
      <c r="J227" s="12">
        <f t="shared" si="3"/>
        <v>550</v>
      </c>
    </row>
    <row r="228" spans="1:10" x14ac:dyDescent="0.2">
      <c r="A228" s="15">
        <v>40186</v>
      </c>
      <c r="B228" s="12">
        <v>310</v>
      </c>
      <c r="C228" s="12">
        <v>360</v>
      </c>
      <c r="D228" s="12">
        <v>310</v>
      </c>
      <c r="E228" s="12">
        <v>310</v>
      </c>
      <c r="F228" s="14">
        <v>0</v>
      </c>
      <c r="G228" s="12">
        <v>291.55</v>
      </c>
      <c r="I228" s="11">
        <f>'^JKSE'!I228</f>
        <v>40577</v>
      </c>
      <c r="J228" s="12">
        <f t="shared" si="3"/>
        <v>560</v>
      </c>
    </row>
    <row r="229" spans="1:10" x14ac:dyDescent="0.2">
      <c r="A229" s="15">
        <v>40189</v>
      </c>
      <c r="B229" s="12">
        <v>300</v>
      </c>
      <c r="C229" s="12">
        <v>300</v>
      </c>
      <c r="D229" s="12">
        <v>300</v>
      </c>
      <c r="E229" s="12">
        <v>300</v>
      </c>
      <c r="F229" s="14">
        <v>15000</v>
      </c>
      <c r="G229" s="12">
        <v>282.14</v>
      </c>
      <c r="I229" s="11">
        <f>'^JKSE'!I229</f>
        <v>40576</v>
      </c>
      <c r="J229" s="12">
        <f t="shared" si="3"/>
        <v>560</v>
      </c>
    </row>
    <row r="230" spans="1:10" x14ac:dyDescent="0.2">
      <c r="A230" s="15">
        <v>40190</v>
      </c>
      <c r="B230" s="12">
        <v>300</v>
      </c>
      <c r="C230" s="12">
        <v>300</v>
      </c>
      <c r="D230" s="12">
        <v>300</v>
      </c>
      <c r="E230" s="12">
        <v>300</v>
      </c>
      <c r="F230" s="14">
        <v>30000</v>
      </c>
      <c r="G230" s="12">
        <v>282.14</v>
      </c>
      <c r="I230" s="11">
        <f>'^JKSE'!I230</f>
        <v>40575</v>
      </c>
      <c r="J230" s="12">
        <f t="shared" si="3"/>
        <v>550</v>
      </c>
    </row>
    <row r="231" spans="1:10" x14ac:dyDescent="0.2">
      <c r="A231" s="15">
        <v>40191</v>
      </c>
      <c r="B231" s="12">
        <v>300</v>
      </c>
      <c r="C231" s="12">
        <v>360</v>
      </c>
      <c r="D231" s="12">
        <v>300</v>
      </c>
      <c r="E231" s="12">
        <v>300</v>
      </c>
      <c r="F231" s="14">
        <v>0</v>
      </c>
      <c r="G231" s="12">
        <v>282.14</v>
      </c>
      <c r="I231" s="11">
        <f>'^JKSE'!I231</f>
        <v>40574</v>
      </c>
      <c r="J231" s="12">
        <f t="shared" si="3"/>
        <v>560</v>
      </c>
    </row>
    <row r="232" spans="1:10" x14ac:dyDescent="0.2">
      <c r="A232" s="15">
        <v>40192</v>
      </c>
      <c r="B232" s="12">
        <v>305</v>
      </c>
      <c r="C232" s="12">
        <v>370</v>
      </c>
      <c r="D232" s="12">
        <v>305</v>
      </c>
      <c r="E232" s="12">
        <v>305</v>
      </c>
      <c r="F232" s="14">
        <v>0</v>
      </c>
      <c r="G232" s="12">
        <v>286.85000000000002</v>
      </c>
      <c r="I232" s="11">
        <f>'^JKSE'!I232</f>
        <v>40571</v>
      </c>
      <c r="J232" s="12">
        <f t="shared" si="3"/>
        <v>540</v>
      </c>
    </row>
    <row r="233" spans="1:10" x14ac:dyDescent="0.2">
      <c r="A233" s="15">
        <v>40193</v>
      </c>
      <c r="B233" s="12">
        <v>310</v>
      </c>
      <c r="C233" s="12">
        <v>310</v>
      </c>
      <c r="D233" s="12">
        <v>310</v>
      </c>
      <c r="E233" s="12">
        <v>310</v>
      </c>
      <c r="F233" s="14">
        <v>10000</v>
      </c>
      <c r="G233" s="12">
        <v>291.55</v>
      </c>
      <c r="I233" s="11">
        <f>'^JKSE'!I233</f>
        <v>40570</v>
      </c>
      <c r="J233" s="12">
        <f t="shared" si="3"/>
        <v>540</v>
      </c>
    </row>
    <row r="234" spans="1:10" x14ac:dyDescent="0.2">
      <c r="A234" s="15">
        <v>40196</v>
      </c>
      <c r="B234" s="12">
        <v>310</v>
      </c>
      <c r="C234" s="12">
        <v>350</v>
      </c>
      <c r="D234" s="12">
        <v>310</v>
      </c>
      <c r="E234" s="12">
        <v>310</v>
      </c>
      <c r="F234" s="14">
        <v>0</v>
      </c>
      <c r="G234" s="12">
        <v>291.55</v>
      </c>
      <c r="I234" s="11">
        <f>'^JKSE'!I234</f>
        <v>40569</v>
      </c>
      <c r="J234" s="12">
        <f t="shared" si="3"/>
        <v>530</v>
      </c>
    </row>
    <row r="235" spans="1:10" x14ac:dyDescent="0.2">
      <c r="A235" s="15">
        <v>40197</v>
      </c>
      <c r="B235" s="12">
        <v>310</v>
      </c>
      <c r="C235" s="12">
        <v>310</v>
      </c>
      <c r="D235" s="12">
        <v>310</v>
      </c>
      <c r="E235" s="12">
        <v>310</v>
      </c>
      <c r="F235" s="14">
        <v>1000</v>
      </c>
      <c r="G235" s="12">
        <v>291.55</v>
      </c>
      <c r="I235" s="11">
        <f>'^JKSE'!I235</f>
        <v>40568</v>
      </c>
      <c r="J235" s="12">
        <f t="shared" si="3"/>
        <v>530</v>
      </c>
    </row>
    <row r="236" spans="1:10" x14ac:dyDescent="0.2">
      <c r="A236" s="15">
        <v>40198</v>
      </c>
      <c r="B236" s="12">
        <v>305</v>
      </c>
      <c r="C236" s="12">
        <v>350</v>
      </c>
      <c r="D236" s="12">
        <v>305</v>
      </c>
      <c r="E236" s="12">
        <v>305</v>
      </c>
      <c r="F236" s="14">
        <v>0</v>
      </c>
      <c r="G236" s="12">
        <v>286.85000000000002</v>
      </c>
      <c r="I236" s="11">
        <f>'^JKSE'!I236</f>
        <v>40567</v>
      </c>
      <c r="J236" s="12">
        <f t="shared" si="3"/>
        <v>530</v>
      </c>
    </row>
    <row r="237" spans="1:10" x14ac:dyDescent="0.2">
      <c r="A237" s="15">
        <v>40199</v>
      </c>
      <c r="B237" s="12">
        <v>300</v>
      </c>
      <c r="C237" s="12">
        <v>350</v>
      </c>
      <c r="D237" s="12">
        <v>300</v>
      </c>
      <c r="E237" s="12">
        <v>300</v>
      </c>
      <c r="F237" s="14">
        <v>0</v>
      </c>
      <c r="G237" s="12">
        <v>282.14</v>
      </c>
      <c r="I237" s="11">
        <f>'^JKSE'!I237</f>
        <v>40564</v>
      </c>
      <c r="J237" s="12">
        <f t="shared" si="3"/>
        <v>520</v>
      </c>
    </row>
    <row r="238" spans="1:10" x14ac:dyDescent="0.2">
      <c r="A238" s="15">
        <v>40200</v>
      </c>
      <c r="B238" s="12">
        <v>305</v>
      </c>
      <c r="C238" s="12">
        <v>350</v>
      </c>
      <c r="D238" s="12">
        <v>305</v>
      </c>
      <c r="E238" s="12">
        <v>305</v>
      </c>
      <c r="F238" s="14">
        <v>0</v>
      </c>
      <c r="G238" s="12">
        <v>286.85000000000002</v>
      </c>
      <c r="I238" s="11">
        <f>'^JKSE'!I238</f>
        <v>40563</v>
      </c>
      <c r="J238" s="12">
        <f t="shared" si="3"/>
        <v>520</v>
      </c>
    </row>
    <row r="239" spans="1:10" x14ac:dyDescent="0.2">
      <c r="A239" s="15">
        <v>40203</v>
      </c>
      <c r="B239" s="12">
        <v>320</v>
      </c>
      <c r="C239" s="12">
        <v>320</v>
      </c>
      <c r="D239" s="12">
        <v>320</v>
      </c>
      <c r="E239" s="12">
        <v>320</v>
      </c>
      <c r="F239" s="14">
        <v>2000</v>
      </c>
      <c r="G239" s="12">
        <v>300.95</v>
      </c>
      <c r="I239" s="11">
        <f>'^JKSE'!I239</f>
        <v>40562</v>
      </c>
      <c r="J239" s="12">
        <f t="shared" si="3"/>
        <v>550</v>
      </c>
    </row>
    <row r="240" spans="1:10" x14ac:dyDescent="0.2">
      <c r="A240" s="15">
        <v>40204</v>
      </c>
      <c r="B240" s="12">
        <v>320</v>
      </c>
      <c r="C240" s="12">
        <v>320</v>
      </c>
      <c r="D240" s="12">
        <v>320</v>
      </c>
      <c r="E240" s="12">
        <v>320</v>
      </c>
      <c r="F240" s="14">
        <v>9500</v>
      </c>
      <c r="G240" s="12">
        <v>300.95</v>
      </c>
      <c r="I240" s="11">
        <f>'^JKSE'!I240</f>
        <v>40561</v>
      </c>
      <c r="J240" s="12">
        <f t="shared" si="3"/>
        <v>520</v>
      </c>
    </row>
    <row r="241" spans="1:10" x14ac:dyDescent="0.2">
      <c r="A241" s="15">
        <v>40205</v>
      </c>
      <c r="B241" s="12">
        <v>315</v>
      </c>
      <c r="C241" s="12">
        <v>350</v>
      </c>
      <c r="D241" s="12">
        <v>315</v>
      </c>
      <c r="E241" s="12">
        <v>315</v>
      </c>
      <c r="F241" s="14">
        <v>0</v>
      </c>
      <c r="G241" s="12">
        <v>296.25</v>
      </c>
      <c r="I241" s="11">
        <f>'^JKSE'!I241</f>
        <v>40560</v>
      </c>
      <c r="J241" s="12">
        <f t="shared" si="3"/>
        <v>520</v>
      </c>
    </row>
    <row r="242" spans="1:10" x14ac:dyDescent="0.2">
      <c r="A242" s="15">
        <v>40206</v>
      </c>
      <c r="B242" s="12">
        <v>300</v>
      </c>
      <c r="C242" s="12">
        <v>300</v>
      </c>
      <c r="D242" s="12">
        <v>300</v>
      </c>
      <c r="E242" s="12">
        <v>300</v>
      </c>
      <c r="F242" s="14">
        <v>25000</v>
      </c>
      <c r="G242" s="12">
        <v>282.14</v>
      </c>
      <c r="I242" s="11">
        <f>'^JKSE'!I242</f>
        <v>40557</v>
      </c>
      <c r="J242" s="12">
        <f t="shared" si="3"/>
        <v>520</v>
      </c>
    </row>
    <row r="243" spans="1:10" x14ac:dyDescent="0.2">
      <c r="A243" s="15">
        <v>40207</v>
      </c>
      <c r="B243" s="12">
        <v>295</v>
      </c>
      <c r="C243" s="12">
        <v>320</v>
      </c>
      <c r="D243" s="12">
        <v>295</v>
      </c>
      <c r="E243" s="12">
        <v>295</v>
      </c>
      <c r="F243" s="14">
        <v>0</v>
      </c>
      <c r="G243" s="12">
        <v>277.44</v>
      </c>
      <c r="I243" s="11">
        <f>'^JKSE'!I243</f>
        <v>40556</v>
      </c>
      <c r="J243" s="12">
        <f t="shared" si="3"/>
        <v>510</v>
      </c>
    </row>
    <row r="244" spans="1:10" x14ac:dyDescent="0.2">
      <c r="A244" s="15">
        <v>40210</v>
      </c>
      <c r="B244" s="12">
        <v>295</v>
      </c>
      <c r="C244" s="12">
        <v>350</v>
      </c>
      <c r="D244" s="12">
        <v>295</v>
      </c>
      <c r="E244" s="12">
        <v>295</v>
      </c>
      <c r="F244" s="14">
        <v>0</v>
      </c>
      <c r="G244" s="12">
        <v>277.44</v>
      </c>
      <c r="I244" s="11">
        <f>'^JKSE'!I244</f>
        <v>40555</v>
      </c>
      <c r="J244" s="12">
        <f t="shared" si="3"/>
        <v>510</v>
      </c>
    </row>
    <row r="245" spans="1:10" x14ac:dyDescent="0.2">
      <c r="A245" s="15">
        <v>40211</v>
      </c>
      <c r="B245" s="12">
        <v>295</v>
      </c>
      <c r="C245" s="12">
        <v>295</v>
      </c>
      <c r="D245" s="12">
        <v>295</v>
      </c>
      <c r="E245" s="12">
        <v>295</v>
      </c>
      <c r="F245" s="14">
        <v>0</v>
      </c>
      <c r="G245" s="12">
        <v>277.44</v>
      </c>
      <c r="I245" s="11">
        <f>'^JKSE'!I245</f>
        <v>40554</v>
      </c>
      <c r="J245" s="12">
        <f t="shared" si="3"/>
        <v>510</v>
      </c>
    </row>
    <row r="246" spans="1:10" x14ac:dyDescent="0.2">
      <c r="A246" s="15">
        <v>40212</v>
      </c>
      <c r="B246" s="12">
        <v>295</v>
      </c>
      <c r="C246" s="12">
        <v>295</v>
      </c>
      <c r="D246" s="12">
        <v>295</v>
      </c>
      <c r="E246" s="12">
        <v>295</v>
      </c>
      <c r="F246" s="14">
        <v>0</v>
      </c>
      <c r="G246" s="12">
        <v>277.44</v>
      </c>
      <c r="I246" s="11">
        <f>'^JKSE'!I246</f>
        <v>40553</v>
      </c>
      <c r="J246" s="12">
        <f t="shared" si="3"/>
        <v>510</v>
      </c>
    </row>
    <row r="247" spans="1:10" x14ac:dyDescent="0.2">
      <c r="A247" s="15">
        <v>40213</v>
      </c>
      <c r="B247" s="12">
        <v>305</v>
      </c>
      <c r="C247" s="12">
        <v>350</v>
      </c>
      <c r="D247" s="12">
        <v>305</v>
      </c>
      <c r="E247" s="12">
        <v>305</v>
      </c>
      <c r="F247" s="14">
        <v>0</v>
      </c>
      <c r="G247" s="12">
        <v>286.85000000000002</v>
      </c>
      <c r="I247" s="11">
        <f>'^JKSE'!I247</f>
        <v>40550</v>
      </c>
      <c r="J247" s="12">
        <f t="shared" si="3"/>
        <v>510</v>
      </c>
    </row>
    <row r="248" spans="1:10" x14ac:dyDescent="0.2">
      <c r="A248" s="15">
        <v>40214</v>
      </c>
      <c r="B248" s="12">
        <v>300</v>
      </c>
      <c r="C248" s="12">
        <v>300</v>
      </c>
      <c r="D248" s="12">
        <v>300</v>
      </c>
      <c r="E248" s="12">
        <v>300</v>
      </c>
      <c r="F248" s="14">
        <v>0</v>
      </c>
      <c r="G248" s="12">
        <v>282.14</v>
      </c>
      <c r="I248" s="11">
        <f>'^JKSE'!I248</f>
        <v>40549</v>
      </c>
      <c r="J248" s="12">
        <f t="shared" si="3"/>
        <v>520</v>
      </c>
    </row>
    <row r="249" spans="1:10" x14ac:dyDescent="0.2">
      <c r="A249" s="15">
        <v>40217</v>
      </c>
      <c r="B249" s="12">
        <v>300</v>
      </c>
      <c r="C249" s="12">
        <v>300</v>
      </c>
      <c r="D249" s="12">
        <v>300</v>
      </c>
      <c r="E249" s="12">
        <v>300</v>
      </c>
      <c r="F249" s="14">
        <v>61500</v>
      </c>
      <c r="G249" s="12">
        <v>282.14</v>
      </c>
      <c r="I249" s="11">
        <f>'^JKSE'!I249</f>
        <v>40548</v>
      </c>
      <c r="J249" s="12">
        <f t="shared" si="3"/>
        <v>520</v>
      </c>
    </row>
    <row r="250" spans="1:10" x14ac:dyDescent="0.2">
      <c r="A250" s="15">
        <v>40218</v>
      </c>
      <c r="B250" s="12">
        <v>295</v>
      </c>
      <c r="C250" s="12">
        <v>320</v>
      </c>
      <c r="D250" s="12">
        <v>295</v>
      </c>
      <c r="E250" s="12">
        <v>295</v>
      </c>
      <c r="F250" s="14">
        <v>0</v>
      </c>
      <c r="G250" s="12">
        <v>277.44</v>
      </c>
      <c r="I250" s="11">
        <f>'^JKSE'!I250</f>
        <v>40547</v>
      </c>
      <c r="J250" s="12">
        <f t="shared" si="3"/>
        <v>510</v>
      </c>
    </row>
    <row r="251" spans="1:10" x14ac:dyDescent="0.2">
      <c r="A251" s="15">
        <v>40219</v>
      </c>
      <c r="B251" s="12">
        <v>300</v>
      </c>
      <c r="C251" s="12">
        <v>300</v>
      </c>
      <c r="D251" s="12">
        <v>300</v>
      </c>
      <c r="E251" s="12">
        <v>300</v>
      </c>
      <c r="F251" s="14">
        <v>50000</v>
      </c>
      <c r="G251" s="12">
        <v>282.14</v>
      </c>
      <c r="I251" s="11">
        <f>'^JKSE'!I251</f>
        <v>40546</v>
      </c>
      <c r="J251" s="12">
        <f t="shared" si="3"/>
        <v>510</v>
      </c>
    </row>
    <row r="252" spans="1:10" x14ac:dyDescent="0.2">
      <c r="A252" s="15">
        <v>40220</v>
      </c>
      <c r="B252" s="12">
        <v>300</v>
      </c>
      <c r="C252" s="12">
        <v>300</v>
      </c>
      <c r="D252" s="12">
        <v>295</v>
      </c>
      <c r="E252" s="12">
        <v>295</v>
      </c>
      <c r="F252" s="14">
        <v>45000</v>
      </c>
      <c r="G252" s="12">
        <v>277.44</v>
      </c>
      <c r="I252" s="11">
        <f>'^JKSE'!I252</f>
        <v>40543</v>
      </c>
      <c r="J252" s="12">
        <f t="shared" si="3"/>
        <v>520</v>
      </c>
    </row>
    <row r="253" spans="1:10" x14ac:dyDescent="0.2">
      <c r="A253" s="15">
        <v>40221</v>
      </c>
      <c r="B253" s="12">
        <v>300</v>
      </c>
      <c r="C253" s="12">
        <v>350</v>
      </c>
      <c r="D253" s="12">
        <v>300</v>
      </c>
      <c r="E253" s="12">
        <v>300</v>
      </c>
      <c r="F253" s="14">
        <v>0</v>
      </c>
      <c r="G253" s="12">
        <v>282.14</v>
      </c>
      <c r="I253" s="11">
        <f>'^JKSE'!I253</f>
        <v>40542</v>
      </c>
      <c r="J253" s="12">
        <f t="shared" si="3"/>
        <v>520</v>
      </c>
    </row>
    <row r="254" spans="1:10" x14ac:dyDescent="0.2">
      <c r="A254" s="15">
        <v>40224</v>
      </c>
      <c r="B254" s="12">
        <v>295</v>
      </c>
      <c r="C254" s="12">
        <v>295</v>
      </c>
      <c r="D254" s="12">
        <v>295</v>
      </c>
      <c r="E254" s="12">
        <v>295</v>
      </c>
      <c r="F254" s="14">
        <v>30000</v>
      </c>
      <c r="G254" s="12">
        <v>277.44</v>
      </c>
      <c r="I254" s="11">
        <f>'^JKSE'!I254</f>
        <v>40541</v>
      </c>
      <c r="J254" s="12">
        <f t="shared" si="3"/>
        <v>520</v>
      </c>
    </row>
    <row r="255" spans="1:10" x14ac:dyDescent="0.2">
      <c r="A255" s="15">
        <v>40225</v>
      </c>
      <c r="B255" s="12">
        <v>250</v>
      </c>
      <c r="C255" s="12">
        <v>250</v>
      </c>
      <c r="D255" s="12">
        <v>250</v>
      </c>
      <c r="E255" s="12">
        <v>250</v>
      </c>
      <c r="F255" s="14">
        <v>0</v>
      </c>
      <c r="G255" s="12">
        <v>235.12</v>
      </c>
      <c r="I255" s="11">
        <f>'^JKSE'!I255</f>
        <v>40540</v>
      </c>
      <c r="J255" s="12">
        <f t="shared" si="3"/>
        <v>510</v>
      </c>
    </row>
    <row r="256" spans="1:10" x14ac:dyDescent="0.2">
      <c r="A256" s="15">
        <v>40226</v>
      </c>
      <c r="B256" s="12">
        <v>280</v>
      </c>
      <c r="C256" s="12">
        <v>350</v>
      </c>
      <c r="D256" s="12">
        <v>280</v>
      </c>
      <c r="E256" s="12">
        <v>280</v>
      </c>
      <c r="F256" s="14">
        <v>0</v>
      </c>
      <c r="G256" s="12">
        <v>263.33</v>
      </c>
      <c r="I256" s="11">
        <f>'^JKSE'!I256</f>
        <v>40539</v>
      </c>
      <c r="J256" s="12">
        <f t="shared" si="3"/>
        <v>510</v>
      </c>
    </row>
    <row r="257" spans="1:10" x14ac:dyDescent="0.2">
      <c r="A257" s="15">
        <v>40227</v>
      </c>
      <c r="B257" s="12">
        <v>255</v>
      </c>
      <c r="C257" s="12">
        <v>255</v>
      </c>
      <c r="D257" s="12">
        <v>255</v>
      </c>
      <c r="E257" s="12">
        <v>255</v>
      </c>
      <c r="F257" s="14">
        <v>0</v>
      </c>
      <c r="G257" s="12">
        <v>239.82</v>
      </c>
      <c r="I257" s="11">
        <f>'^JKSE'!I257</f>
        <v>40536</v>
      </c>
      <c r="J257" s="12">
        <f t="shared" si="3"/>
        <v>520</v>
      </c>
    </row>
    <row r="258" spans="1:10" x14ac:dyDescent="0.2">
      <c r="A258" s="15">
        <v>40228</v>
      </c>
      <c r="B258" s="12">
        <v>250</v>
      </c>
      <c r="C258" s="12">
        <v>250</v>
      </c>
      <c r="D258" s="12">
        <v>250</v>
      </c>
      <c r="E258" s="12">
        <v>250</v>
      </c>
      <c r="F258" s="14">
        <v>0</v>
      </c>
      <c r="G258" s="12">
        <v>235.12</v>
      </c>
      <c r="I258" s="11">
        <f>'^JKSE'!I258</f>
        <v>40535</v>
      </c>
      <c r="J258" s="12">
        <f t="shared" si="3"/>
        <v>520</v>
      </c>
    </row>
    <row r="259" spans="1:10" x14ac:dyDescent="0.2">
      <c r="A259" s="15">
        <v>40231</v>
      </c>
      <c r="B259" s="12">
        <v>295</v>
      </c>
      <c r="C259" s="12">
        <v>295</v>
      </c>
      <c r="D259" s="12">
        <v>295</v>
      </c>
      <c r="E259" s="12">
        <v>295</v>
      </c>
      <c r="F259" s="14">
        <v>0</v>
      </c>
      <c r="G259" s="12">
        <v>277.44</v>
      </c>
      <c r="I259" s="11">
        <f>'^JKSE'!I259</f>
        <v>40534</v>
      </c>
      <c r="J259" s="12">
        <f t="shared" ref="J259:J265" si="4">VLOOKUP($I$2:$I$751,$A$2:$G$705,7)</f>
        <v>520</v>
      </c>
    </row>
    <row r="260" spans="1:10" x14ac:dyDescent="0.2">
      <c r="A260" s="15">
        <v>40233</v>
      </c>
      <c r="B260" s="12">
        <v>295</v>
      </c>
      <c r="C260" s="12">
        <v>350</v>
      </c>
      <c r="D260" s="12">
        <v>295</v>
      </c>
      <c r="E260" s="12">
        <v>295</v>
      </c>
      <c r="F260" s="14">
        <v>0</v>
      </c>
      <c r="G260" s="12">
        <v>277.44</v>
      </c>
      <c r="I260" s="11">
        <f>'^JKSE'!I260</f>
        <v>40533</v>
      </c>
      <c r="J260" s="12">
        <f t="shared" si="4"/>
        <v>520</v>
      </c>
    </row>
    <row r="261" spans="1:10" x14ac:dyDescent="0.2">
      <c r="A261" s="15">
        <v>40234</v>
      </c>
      <c r="B261" s="12">
        <v>270</v>
      </c>
      <c r="C261" s="12">
        <v>270</v>
      </c>
      <c r="D261" s="12">
        <v>270</v>
      </c>
      <c r="E261" s="12">
        <v>270</v>
      </c>
      <c r="F261" s="14">
        <v>0</v>
      </c>
      <c r="G261" s="12">
        <v>253.93</v>
      </c>
      <c r="I261" s="11">
        <f>'^JKSE'!I261</f>
        <v>40532</v>
      </c>
      <c r="J261" s="12">
        <f t="shared" si="4"/>
        <v>520</v>
      </c>
    </row>
    <row r="262" spans="1:10" x14ac:dyDescent="0.2">
      <c r="A262" s="15">
        <v>40238</v>
      </c>
      <c r="B262" s="12">
        <v>275</v>
      </c>
      <c r="C262" s="12">
        <v>275</v>
      </c>
      <c r="D262" s="12">
        <v>275</v>
      </c>
      <c r="E262" s="12">
        <v>275</v>
      </c>
      <c r="F262" s="14">
        <v>0</v>
      </c>
      <c r="G262" s="12">
        <v>258.63</v>
      </c>
      <c r="I262" s="11">
        <f>'^JKSE'!I262</f>
        <v>40529</v>
      </c>
      <c r="J262" s="12">
        <f t="shared" si="4"/>
        <v>510</v>
      </c>
    </row>
    <row r="263" spans="1:10" x14ac:dyDescent="0.2">
      <c r="A263" s="15">
        <v>40239</v>
      </c>
      <c r="B263" s="12">
        <v>280</v>
      </c>
      <c r="C263" s="12">
        <v>280</v>
      </c>
      <c r="D263" s="12">
        <v>280</v>
      </c>
      <c r="E263" s="12">
        <v>280</v>
      </c>
      <c r="F263" s="14">
        <v>0</v>
      </c>
      <c r="G263" s="12">
        <v>263.33</v>
      </c>
      <c r="I263" s="11">
        <f>'^JKSE'!I263</f>
        <v>40528</v>
      </c>
      <c r="J263" s="12">
        <f t="shared" si="4"/>
        <v>520</v>
      </c>
    </row>
    <row r="264" spans="1:10" x14ac:dyDescent="0.2">
      <c r="A264" s="15">
        <v>40240</v>
      </c>
      <c r="B264" s="12">
        <v>280</v>
      </c>
      <c r="C264" s="12">
        <v>280</v>
      </c>
      <c r="D264" s="12">
        <v>280</v>
      </c>
      <c r="E264" s="12">
        <v>280</v>
      </c>
      <c r="F264" s="14">
        <v>0</v>
      </c>
      <c r="G264" s="12">
        <v>263.33</v>
      </c>
      <c r="I264" s="11">
        <f>'^JKSE'!I264</f>
        <v>40527</v>
      </c>
      <c r="J264" s="12">
        <f t="shared" si="4"/>
        <v>520</v>
      </c>
    </row>
    <row r="265" spans="1:10" x14ac:dyDescent="0.2">
      <c r="A265" s="15">
        <v>40241</v>
      </c>
      <c r="B265" s="12">
        <v>275</v>
      </c>
      <c r="C265" s="12">
        <v>275</v>
      </c>
      <c r="D265" s="12">
        <v>275</v>
      </c>
      <c r="E265" s="12">
        <v>275</v>
      </c>
      <c r="F265" s="14">
        <v>0</v>
      </c>
      <c r="G265" s="12">
        <v>258.63</v>
      </c>
      <c r="I265" s="11">
        <f>'^JKSE'!I265</f>
        <v>40526</v>
      </c>
      <c r="J265" s="12">
        <f t="shared" si="4"/>
        <v>520</v>
      </c>
    </row>
    <row r="266" spans="1:10" x14ac:dyDescent="0.2">
      <c r="A266" s="15">
        <v>40242</v>
      </c>
      <c r="B266" s="12">
        <v>275</v>
      </c>
      <c r="C266" s="12">
        <v>275</v>
      </c>
      <c r="D266" s="12">
        <v>275</v>
      </c>
      <c r="E266" s="12">
        <v>275</v>
      </c>
      <c r="F266" s="14">
        <v>0</v>
      </c>
      <c r="G266" s="12">
        <v>258.63</v>
      </c>
      <c r="I266" s="11">
        <f>'^JKSE'!I266</f>
        <v>40525</v>
      </c>
      <c r="J266" s="12">
        <f>VLOOKUP($I$2:$I$751,$A$2:$G$685,7)</f>
        <v>510</v>
      </c>
    </row>
    <row r="267" spans="1:10" x14ac:dyDescent="0.2">
      <c r="A267" s="15">
        <v>40245</v>
      </c>
      <c r="B267" s="12">
        <v>270</v>
      </c>
      <c r="C267" s="12">
        <v>320</v>
      </c>
      <c r="D267" s="12">
        <v>270</v>
      </c>
      <c r="E267" s="12">
        <v>270</v>
      </c>
      <c r="F267" s="14">
        <v>0</v>
      </c>
      <c r="G267" s="12">
        <v>253.93</v>
      </c>
      <c r="I267" s="11">
        <f>'^JKSE'!I267</f>
        <v>40522</v>
      </c>
      <c r="J267" s="12">
        <f>VLOOKUP($I$2:$I$751,$A$2:$G$685,7)</f>
        <v>550</v>
      </c>
    </row>
    <row r="268" spans="1:10" x14ac:dyDescent="0.2">
      <c r="A268" s="15">
        <v>40246</v>
      </c>
      <c r="B268" s="12">
        <v>300</v>
      </c>
      <c r="C268" s="12">
        <v>320</v>
      </c>
      <c r="D268" s="12">
        <v>300</v>
      </c>
      <c r="E268" s="12">
        <v>300</v>
      </c>
      <c r="F268" s="14">
        <v>0</v>
      </c>
      <c r="G268" s="12">
        <v>282.14</v>
      </c>
      <c r="I268" s="11"/>
    </row>
    <row r="269" spans="1:10" x14ac:dyDescent="0.2">
      <c r="A269" s="15">
        <v>40247</v>
      </c>
      <c r="B269" s="12">
        <v>315</v>
      </c>
      <c r="C269" s="12">
        <v>315</v>
      </c>
      <c r="D269" s="12">
        <v>315</v>
      </c>
      <c r="E269" s="12">
        <v>315</v>
      </c>
      <c r="F269" s="14">
        <v>1000</v>
      </c>
      <c r="G269" s="12">
        <v>296.25</v>
      </c>
      <c r="I269" s="11"/>
    </row>
    <row r="270" spans="1:10" x14ac:dyDescent="0.2">
      <c r="A270" s="15">
        <v>40248</v>
      </c>
      <c r="B270" s="12">
        <v>300</v>
      </c>
      <c r="C270" s="12">
        <v>370</v>
      </c>
      <c r="D270" s="12">
        <v>300</v>
      </c>
      <c r="E270" s="12">
        <v>300</v>
      </c>
      <c r="F270" s="14">
        <v>0</v>
      </c>
      <c r="G270" s="12">
        <v>282.14</v>
      </c>
      <c r="I270" s="11"/>
    </row>
    <row r="271" spans="1:10" x14ac:dyDescent="0.2">
      <c r="A271" s="15">
        <v>40249</v>
      </c>
      <c r="B271" s="12">
        <v>275</v>
      </c>
      <c r="C271" s="12">
        <v>275</v>
      </c>
      <c r="D271" s="12">
        <v>275</v>
      </c>
      <c r="E271" s="12">
        <v>275</v>
      </c>
      <c r="F271" s="14">
        <v>500</v>
      </c>
      <c r="G271" s="12">
        <v>258.63</v>
      </c>
      <c r="I271" s="11"/>
    </row>
    <row r="272" spans="1:10" x14ac:dyDescent="0.2">
      <c r="A272" s="15">
        <v>40252</v>
      </c>
      <c r="B272" s="12">
        <v>290</v>
      </c>
      <c r="C272" s="12">
        <v>320</v>
      </c>
      <c r="D272" s="12">
        <v>290</v>
      </c>
      <c r="E272" s="12">
        <v>290</v>
      </c>
      <c r="F272" s="14">
        <v>0</v>
      </c>
      <c r="G272" s="12">
        <v>272.74</v>
      </c>
      <c r="I272" s="11"/>
    </row>
    <row r="273" spans="1:9" x14ac:dyDescent="0.2">
      <c r="A273" s="15">
        <v>40254</v>
      </c>
      <c r="B273" s="12">
        <v>320</v>
      </c>
      <c r="C273" s="12">
        <v>320</v>
      </c>
      <c r="D273" s="12">
        <v>320</v>
      </c>
      <c r="E273" s="12">
        <v>320</v>
      </c>
      <c r="F273" s="14">
        <v>25000</v>
      </c>
      <c r="G273" s="12">
        <v>300.95</v>
      </c>
      <c r="I273" s="11"/>
    </row>
    <row r="274" spans="1:9" x14ac:dyDescent="0.2">
      <c r="A274" s="15">
        <v>40255</v>
      </c>
      <c r="B274" s="12">
        <v>325</v>
      </c>
      <c r="C274" s="12">
        <v>400</v>
      </c>
      <c r="D274" s="12">
        <v>325</v>
      </c>
      <c r="E274" s="12">
        <v>350</v>
      </c>
      <c r="F274" s="14">
        <v>84000</v>
      </c>
      <c r="G274" s="12">
        <v>329.17</v>
      </c>
      <c r="I274" s="11"/>
    </row>
    <row r="275" spans="1:9" x14ac:dyDescent="0.2">
      <c r="A275" s="15">
        <v>40256</v>
      </c>
      <c r="B275" s="12">
        <v>390</v>
      </c>
      <c r="C275" s="12">
        <v>390</v>
      </c>
      <c r="D275" s="12">
        <v>390</v>
      </c>
      <c r="E275" s="12">
        <v>390</v>
      </c>
      <c r="F275" s="14">
        <v>2500</v>
      </c>
      <c r="G275" s="12">
        <v>366.79</v>
      </c>
      <c r="I275" s="11"/>
    </row>
    <row r="276" spans="1:9" x14ac:dyDescent="0.2">
      <c r="A276" s="15">
        <v>40259</v>
      </c>
      <c r="B276" s="12">
        <v>300</v>
      </c>
      <c r="C276" s="12">
        <v>400</v>
      </c>
      <c r="D276" s="12">
        <v>300</v>
      </c>
      <c r="E276" s="12">
        <v>300</v>
      </c>
      <c r="F276" s="14">
        <v>0</v>
      </c>
      <c r="G276" s="12">
        <v>282.14</v>
      </c>
      <c r="I276" s="11"/>
    </row>
    <row r="277" spans="1:9" x14ac:dyDescent="0.2">
      <c r="A277" s="15">
        <v>40260</v>
      </c>
      <c r="B277" s="12">
        <v>300</v>
      </c>
      <c r="C277" s="12">
        <v>395</v>
      </c>
      <c r="D277" s="12">
        <v>300</v>
      </c>
      <c r="E277" s="12">
        <v>300</v>
      </c>
      <c r="F277" s="14">
        <v>0</v>
      </c>
      <c r="G277" s="12">
        <v>282.14</v>
      </c>
      <c r="I277" s="11"/>
    </row>
    <row r="278" spans="1:9" x14ac:dyDescent="0.2">
      <c r="A278" s="15">
        <v>40261</v>
      </c>
      <c r="B278" s="12">
        <v>395</v>
      </c>
      <c r="C278" s="12">
        <v>405</v>
      </c>
      <c r="D278" s="12">
        <v>395</v>
      </c>
      <c r="E278" s="12">
        <v>405</v>
      </c>
      <c r="F278" s="14">
        <v>3000</v>
      </c>
      <c r="G278" s="12">
        <v>380.89</v>
      </c>
      <c r="I278" s="11"/>
    </row>
    <row r="279" spans="1:9" x14ac:dyDescent="0.2">
      <c r="A279" s="15">
        <v>40262</v>
      </c>
      <c r="B279" s="12">
        <v>405</v>
      </c>
      <c r="C279" s="12">
        <v>405</v>
      </c>
      <c r="D279" s="12">
        <v>310</v>
      </c>
      <c r="E279" s="12">
        <v>310</v>
      </c>
      <c r="F279" s="14">
        <v>1000</v>
      </c>
      <c r="G279" s="12">
        <v>291.55</v>
      </c>
      <c r="I279" s="11"/>
    </row>
    <row r="280" spans="1:9" x14ac:dyDescent="0.2">
      <c r="A280" s="15">
        <v>40263</v>
      </c>
      <c r="B280" s="12">
        <v>350</v>
      </c>
      <c r="C280" s="12">
        <v>385</v>
      </c>
      <c r="D280" s="12">
        <v>275</v>
      </c>
      <c r="E280" s="12">
        <v>380</v>
      </c>
      <c r="F280" s="14">
        <v>12500</v>
      </c>
      <c r="G280" s="12">
        <v>357.38</v>
      </c>
      <c r="I280" s="11"/>
    </row>
    <row r="281" spans="1:9" x14ac:dyDescent="0.2">
      <c r="A281" s="15">
        <v>40266</v>
      </c>
      <c r="B281" s="12">
        <v>300</v>
      </c>
      <c r="C281" s="12">
        <v>385</v>
      </c>
      <c r="D281" s="12">
        <v>300</v>
      </c>
      <c r="E281" s="12">
        <v>300</v>
      </c>
      <c r="F281" s="14">
        <v>0</v>
      </c>
      <c r="G281" s="12">
        <v>282.14</v>
      </c>
      <c r="I281" s="11"/>
    </row>
    <row r="282" spans="1:9" x14ac:dyDescent="0.2">
      <c r="A282" s="15">
        <v>40267</v>
      </c>
      <c r="B282" s="12">
        <v>410</v>
      </c>
      <c r="C282" s="12">
        <v>475</v>
      </c>
      <c r="D282" s="12">
        <v>335</v>
      </c>
      <c r="E282" s="12">
        <v>455</v>
      </c>
      <c r="F282" s="14">
        <v>13000</v>
      </c>
      <c r="G282" s="12">
        <v>427.92</v>
      </c>
      <c r="I282" s="11"/>
    </row>
    <row r="283" spans="1:9" x14ac:dyDescent="0.2">
      <c r="A283" s="15">
        <v>40268</v>
      </c>
      <c r="B283" s="12">
        <v>460</v>
      </c>
      <c r="C283" s="12">
        <v>460</v>
      </c>
      <c r="D283" s="12">
        <v>460</v>
      </c>
      <c r="E283" s="12">
        <v>460</v>
      </c>
      <c r="F283" s="14">
        <v>0</v>
      </c>
      <c r="G283" s="12">
        <v>432.62</v>
      </c>
      <c r="I283" s="11"/>
    </row>
    <row r="284" spans="1:9" x14ac:dyDescent="0.2">
      <c r="A284" s="15">
        <v>40269</v>
      </c>
      <c r="B284" s="12">
        <v>350</v>
      </c>
      <c r="C284" s="12">
        <v>455</v>
      </c>
      <c r="D284" s="12">
        <v>350</v>
      </c>
      <c r="E284" s="12">
        <v>455</v>
      </c>
      <c r="F284" s="14">
        <v>1000</v>
      </c>
      <c r="G284" s="12">
        <v>427.92</v>
      </c>
      <c r="I284" s="11"/>
    </row>
    <row r="285" spans="1:9" x14ac:dyDescent="0.2">
      <c r="A285" s="15">
        <v>40273</v>
      </c>
      <c r="B285" s="12">
        <v>455</v>
      </c>
      <c r="C285" s="12">
        <v>455</v>
      </c>
      <c r="D285" s="12">
        <v>455</v>
      </c>
      <c r="E285" s="12">
        <v>455</v>
      </c>
      <c r="F285" s="14">
        <v>1000</v>
      </c>
      <c r="G285" s="12">
        <v>427.92</v>
      </c>
      <c r="I285" s="11"/>
    </row>
    <row r="286" spans="1:9" x14ac:dyDescent="0.2">
      <c r="A286" s="15">
        <v>40274</v>
      </c>
      <c r="B286" s="12">
        <v>350</v>
      </c>
      <c r="C286" s="12">
        <v>450</v>
      </c>
      <c r="D286" s="12">
        <v>350</v>
      </c>
      <c r="E286" s="12">
        <v>350</v>
      </c>
      <c r="F286" s="14">
        <v>0</v>
      </c>
      <c r="G286" s="12">
        <v>329.17</v>
      </c>
      <c r="I286" s="11"/>
    </row>
    <row r="287" spans="1:9" x14ac:dyDescent="0.2">
      <c r="A287" s="15">
        <v>40275</v>
      </c>
      <c r="B287" s="12">
        <v>450</v>
      </c>
      <c r="C287" s="12">
        <v>450</v>
      </c>
      <c r="D287" s="12">
        <v>450</v>
      </c>
      <c r="E287" s="12">
        <v>450</v>
      </c>
      <c r="F287" s="14">
        <v>0</v>
      </c>
      <c r="G287" s="12">
        <v>423.21</v>
      </c>
      <c r="I287" s="11"/>
    </row>
    <row r="288" spans="1:9" x14ac:dyDescent="0.2">
      <c r="A288" s="15">
        <v>40276</v>
      </c>
      <c r="B288" s="12">
        <v>500</v>
      </c>
      <c r="C288" s="12">
        <v>500</v>
      </c>
      <c r="D288" s="12">
        <v>500</v>
      </c>
      <c r="E288" s="12">
        <v>500</v>
      </c>
      <c r="F288" s="14">
        <v>500</v>
      </c>
      <c r="G288" s="12">
        <v>470.24</v>
      </c>
      <c r="I288" s="11"/>
    </row>
    <row r="289" spans="1:9" x14ac:dyDescent="0.2">
      <c r="A289" s="15">
        <v>40277</v>
      </c>
      <c r="B289" s="12">
        <v>450</v>
      </c>
      <c r="C289" s="12">
        <v>450</v>
      </c>
      <c r="D289" s="12">
        <v>450</v>
      </c>
      <c r="E289" s="12">
        <v>450</v>
      </c>
      <c r="F289" s="14">
        <v>0</v>
      </c>
      <c r="G289" s="12">
        <v>423.21</v>
      </c>
      <c r="I289" s="11"/>
    </row>
    <row r="290" spans="1:9" x14ac:dyDescent="0.2">
      <c r="A290" s="15">
        <v>40280</v>
      </c>
      <c r="B290" s="12">
        <v>530</v>
      </c>
      <c r="C290" s="12">
        <v>530</v>
      </c>
      <c r="D290" s="12">
        <v>530</v>
      </c>
      <c r="E290" s="12">
        <v>530</v>
      </c>
      <c r="F290" s="14">
        <v>500</v>
      </c>
      <c r="G290" s="12">
        <v>498.45</v>
      </c>
      <c r="I290" s="11"/>
    </row>
    <row r="291" spans="1:9" x14ac:dyDescent="0.2">
      <c r="A291" s="15">
        <v>40281</v>
      </c>
      <c r="B291" s="12">
        <v>540</v>
      </c>
      <c r="C291" s="12">
        <v>540</v>
      </c>
      <c r="D291" s="12">
        <v>540</v>
      </c>
      <c r="E291" s="12">
        <v>540</v>
      </c>
      <c r="F291" s="14">
        <v>1000</v>
      </c>
      <c r="G291" s="12">
        <v>507.86</v>
      </c>
      <c r="I291" s="11"/>
    </row>
    <row r="292" spans="1:9" x14ac:dyDescent="0.2">
      <c r="A292" s="15">
        <v>40282</v>
      </c>
      <c r="B292" s="12">
        <v>490</v>
      </c>
      <c r="C292" s="12">
        <v>560</v>
      </c>
      <c r="D292" s="12">
        <v>490</v>
      </c>
      <c r="E292" s="12">
        <v>560</v>
      </c>
      <c r="F292" s="14">
        <v>1500</v>
      </c>
      <c r="G292" s="12">
        <v>526.66999999999996</v>
      </c>
      <c r="I292" s="11"/>
    </row>
    <row r="293" spans="1:9" x14ac:dyDescent="0.2">
      <c r="A293" s="15">
        <v>40283</v>
      </c>
      <c r="B293" s="12">
        <v>570</v>
      </c>
      <c r="C293" s="12">
        <v>570</v>
      </c>
      <c r="D293" s="12">
        <v>570</v>
      </c>
      <c r="E293" s="12">
        <v>570</v>
      </c>
      <c r="F293" s="14">
        <v>0</v>
      </c>
      <c r="G293" s="12">
        <v>536.07000000000005</v>
      </c>
      <c r="I293" s="11"/>
    </row>
    <row r="294" spans="1:9" x14ac:dyDescent="0.2">
      <c r="A294" s="15">
        <v>40284</v>
      </c>
      <c r="B294" s="12">
        <v>520</v>
      </c>
      <c r="C294" s="12">
        <v>520</v>
      </c>
      <c r="D294" s="12">
        <v>520</v>
      </c>
      <c r="E294" s="12">
        <v>520</v>
      </c>
      <c r="F294" s="14">
        <v>0</v>
      </c>
      <c r="G294" s="12">
        <v>489.05</v>
      </c>
      <c r="I294" s="11"/>
    </row>
    <row r="295" spans="1:9" x14ac:dyDescent="0.2">
      <c r="A295" s="15">
        <v>40287</v>
      </c>
      <c r="B295" s="12">
        <v>560</v>
      </c>
      <c r="C295" s="12">
        <v>600</v>
      </c>
      <c r="D295" s="12">
        <v>500</v>
      </c>
      <c r="E295" s="12">
        <v>570</v>
      </c>
      <c r="F295" s="14">
        <v>47500</v>
      </c>
      <c r="G295" s="12">
        <v>536.07000000000005</v>
      </c>
      <c r="I295" s="11"/>
    </row>
    <row r="296" spans="1:9" x14ac:dyDescent="0.2">
      <c r="A296" s="15">
        <v>40288</v>
      </c>
      <c r="B296" s="12">
        <v>560</v>
      </c>
      <c r="C296" s="12">
        <v>560</v>
      </c>
      <c r="D296" s="12">
        <v>560</v>
      </c>
      <c r="E296" s="12">
        <v>560</v>
      </c>
      <c r="F296" s="14">
        <v>0</v>
      </c>
      <c r="G296" s="12">
        <v>526.66999999999996</v>
      </c>
      <c r="I296" s="11"/>
    </row>
    <row r="297" spans="1:9" x14ac:dyDescent="0.2">
      <c r="A297" s="15">
        <v>40289</v>
      </c>
      <c r="B297" s="12">
        <v>550</v>
      </c>
      <c r="C297" s="12">
        <v>550</v>
      </c>
      <c r="D297" s="12">
        <v>550</v>
      </c>
      <c r="E297" s="12">
        <v>550</v>
      </c>
      <c r="F297" s="14">
        <v>0</v>
      </c>
      <c r="G297" s="12">
        <v>517.26</v>
      </c>
      <c r="I297" s="11"/>
    </row>
    <row r="298" spans="1:9" x14ac:dyDescent="0.2">
      <c r="A298" s="15">
        <v>40290</v>
      </c>
      <c r="B298" s="12">
        <v>570</v>
      </c>
      <c r="C298" s="12">
        <v>570</v>
      </c>
      <c r="D298" s="12">
        <v>570</v>
      </c>
      <c r="E298" s="12">
        <v>570</v>
      </c>
      <c r="F298" s="14">
        <v>0</v>
      </c>
      <c r="G298" s="12">
        <v>536.07000000000005</v>
      </c>
      <c r="I298" s="11"/>
    </row>
    <row r="299" spans="1:9" x14ac:dyDescent="0.2">
      <c r="A299" s="15">
        <v>40291</v>
      </c>
      <c r="B299" s="12">
        <v>560</v>
      </c>
      <c r="C299" s="12">
        <v>560</v>
      </c>
      <c r="D299" s="12">
        <v>560</v>
      </c>
      <c r="E299" s="12">
        <v>560</v>
      </c>
      <c r="F299" s="14">
        <v>0</v>
      </c>
      <c r="G299" s="12">
        <v>526.66999999999996</v>
      </c>
      <c r="I299" s="11"/>
    </row>
    <row r="300" spans="1:9" x14ac:dyDescent="0.2">
      <c r="A300" s="15">
        <v>40294</v>
      </c>
      <c r="B300" s="12">
        <v>550</v>
      </c>
      <c r="C300" s="12">
        <v>550</v>
      </c>
      <c r="D300" s="12">
        <v>550</v>
      </c>
      <c r="E300" s="12">
        <v>550</v>
      </c>
      <c r="F300" s="14">
        <v>0</v>
      </c>
      <c r="G300" s="12">
        <v>517.26</v>
      </c>
      <c r="I300" s="11"/>
    </row>
    <row r="301" spans="1:9" x14ac:dyDescent="0.2">
      <c r="A301" s="15">
        <v>40295</v>
      </c>
      <c r="B301" s="12">
        <v>550</v>
      </c>
      <c r="C301" s="12">
        <v>550</v>
      </c>
      <c r="D301" s="12">
        <v>550</v>
      </c>
      <c r="E301" s="12">
        <v>550</v>
      </c>
      <c r="F301" s="14">
        <v>0</v>
      </c>
      <c r="G301" s="12">
        <v>517.26</v>
      </c>
      <c r="I301" s="11"/>
    </row>
    <row r="302" spans="1:9" x14ac:dyDescent="0.2">
      <c r="A302" s="15">
        <v>40296</v>
      </c>
      <c r="B302" s="12">
        <v>450</v>
      </c>
      <c r="C302" s="12">
        <v>520</v>
      </c>
      <c r="D302" s="12">
        <v>430</v>
      </c>
      <c r="E302" s="12">
        <v>430</v>
      </c>
      <c r="F302" s="14">
        <v>75000</v>
      </c>
      <c r="G302" s="12">
        <v>404.4</v>
      </c>
      <c r="I302" s="11"/>
    </row>
    <row r="303" spans="1:9" x14ac:dyDescent="0.2">
      <c r="A303" s="15">
        <v>40297</v>
      </c>
      <c r="B303" s="12">
        <v>480</v>
      </c>
      <c r="C303" s="12">
        <v>480</v>
      </c>
      <c r="D303" s="12">
        <v>325</v>
      </c>
      <c r="E303" s="12">
        <v>335</v>
      </c>
      <c r="F303" s="14">
        <v>63500</v>
      </c>
      <c r="G303" s="12">
        <v>315.06</v>
      </c>
      <c r="I303" s="11"/>
    </row>
    <row r="304" spans="1:9" x14ac:dyDescent="0.2">
      <c r="A304" s="15">
        <v>40298</v>
      </c>
      <c r="B304" s="12">
        <v>335</v>
      </c>
      <c r="C304" s="12">
        <v>335</v>
      </c>
      <c r="D304" s="12">
        <v>330</v>
      </c>
      <c r="E304" s="12">
        <v>335</v>
      </c>
      <c r="F304" s="14">
        <v>40500</v>
      </c>
      <c r="G304" s="12">
        <v>315.06</v>
      </c>
      <c r="I304" s="11"/>
    </row>
    <row r="305" spans="1:9" x14ac:dyDescent="0.2">
      <c r="A305" s="15">
        <v>40301</v>
      </c>
      <c r="B305" s="12">
        <v>335</v>
      </c>
      <c r="C305" s="12">
        <v>390</v>
      </c>
      <c r="D305" s="12">
        <v>335</v>
      </c>
      <c r="E305" s="12">
        <v>335</v>
      </c>
      <c r="F305" s="14">
        <v>0</v>
      </c>
      <c r="G305" s="12">
        <v>315.06</v>
      </c>
      <c r="I305" s="11"/>
    </row>
    <row r="306" spans="1:9" x14ac:dyDescent="0.2">
      <c r="A306" s="15">
        <v>40302</v>
      </c>
      <c r="B306" s="12">
        <v>385</v>
      </c>
      <c r="C306" s="12">
        <v>400</v>
      </c>
      <c r="D306" s="12">
        <v>385</v>
      </c>
      <c r="E306" s="12">
        <v>400</v>
      </c>
      <c r="F306" s="14">
        <v>67500</v>
      </c>
      <c r="G306" s="12">
        <v>376.19</v>
      </c>
      <c r="I306" s="11"/>
    </row>
    <row r="307" spans="1:9" x14ac:dyDescent="0.2">
      <c r="A307" s="15">
        <v>40303</v>
      </c>
      <c r="B307" s="12">
        <v>450</v>
      </c>
      <c r="C307" s="12">
        <v>450</v>
      </c>
      <c r="D307" s="12">
        <v>335</v>
      </c>
      <c r="E307" s="12">
        <v>360</v>
      </c>
      <c r="F307" s="14">
        <v>97000</v>
      </c>
      <c r="G307" s="12">
        <v>338.57</v>
      </c>
      <c r="I307" s="11"/>
    </row>
    <row r="308" spans="1:9" x14ac:dyDescent="0.2">
      <c r="A308" s="15">
        <v>40304</v>
      </c>
      <c r="B308" s="12">
        <v>345</v>
      </c>
      <c r="C308" s="12">
        <v>345</v>
      </c>
      <c r="D308" s="12">
        <v>345</v>
      </c>
      <c r="E308" s="12">
        <v>345</v>
      </c>
      <c r="F308" s="14">
        <v>25000</v>
      </c>
      <c r="G308" s="12">
        <v>324.45999999999998</v>
      </c>
      <c r="I308" s="11"/>
    </row>
    <row r="309" spans="1:9" x14ac:dyDescent="0.2">
      <c r="A309" s="15">
        <v>40305</v>
      </c>
      <c r="B309" s="12">
        <v>355</v>
      </c>
      <c r="C309" s="12">
        <v>380</v>
      </c>
      <c r="D309" s="12">
        <v>355</v>
      </c>
      <c r="E309" s="12">
        <v>355</v>
      </c>
      <c r="F309" s="14">
        <v>0</v>
      </c>
      <c r="G309" s="12">
        <v>333.87</v>
      </c>
      <c r="I309" s="11"/>
    </row>
    <row r="310" spans="1:9" x14ac:dyDescent="0.2">
      <c r="A310" s="15">
        <v>40308</v>
      </c>
      <c r="B310" s="12">
        <v>345</v>
      </c>
      <c r="C310" s="12">
        <v>360</v>
      </c>
      <c r="D310" s="12">
        <v>345</v>
      </c>
      <c r="E310" s="12">
        <v>350</v>
      </c>
      <c r="F310" s="14">
        <v>40000</v>
      </c>
      <c r="G310" s="12">
        <v>329.17</v>
      </c>
      <c r="I310" s="11"/>
    </row>
    <row r="311" spans="1:9" x14ac:dyDescent="0.2">
      <c r="A311" s="15">
        <v>40309</v>
      </c>
      <c r="B311" s="12">
        <v>365</v>
      </c>
      <c r="C311" s="12">
        <v>395</v>
      </c>
      <c r="D311" s="12">
        <v>365</v>
      </c>
      <c r="E311" s="12">
        <v>395</v>
      </c>
      <c r="F311" s="14">
        <v>19500</v>
      </c>
      <c r="G311" s="12">
        <v>371.49</v>
      </c>
      <c r="I311" s="11"/>
    </row>
    <row r="312" spans="1:9" x14ac:dyDescent="0.2">
      <c r="A312" s="15">
        <v>40310</v>
      </c>
      <c r="B312" s="12">
        <v>400</v>
      </c>
      <c r="C312" s="12">
        <v>400</v>
      </c>
      <c r="D312" s="12">
        <v>400</v>
      </c>
      <c r="E312" s="12">
        <v>400</v>
      </c>
      <c r="F312" s="14">
        <v>15000</v>
      </c>
      <c r="G312" s="12">
        <v>376.19</v>
      </c>
      <c r="I312" s="11"/>
    </row>
    <row r="313" spans="1:9" x14ac:dyDescent="0.2">
      <c r="A313" s="15">
        <v>40312</v>
      </c>
      <c r="B313" s="12">
        <v>400</v>
      </c>
      <c r="C313" s="12">
        <v>410</v>
      </c>
      <c r="D313" s="12">
        <v>350</v>
      </c>
      <c r="E313" s="12">
        <v>350</v>
      </c>
      <c r="F313" s="14">
        <v>47500</v>
      </c>
      <c r="G313" s="12">
        <v>329.17</v>
      </c>
      <c r="I313" s="11"/>
    </row>
    <row r="314" spans="1:9" x14ac:dyDescent="0.2">
      <c r="A314" s="15">
        <v>40315</v>
      </c>
      <c r="B314" s="12">
        <v>380</v>
      </c>
      <c r="C314" s="12">
        <v>380</v>
      </c>
      <c r="D314" s="12">
        <v>350</v>
      </c>
      <c r="E314" s="12">
        <v>350</v>
      </c>
      <c r="F314" s="14">
        <v>45000</v>
      </c>
      <c r="G314" s="12">
        <v>329.17</v>
      </c>
      <c r="I314" s="11"/>
    </row>
    <row r="315" spans="1:9" x14ac:dyDescent="0.2">
      <c r="A315" s="15">
        <v>40316</v>
      </c>
      <c r="B315" s="12">
        <v>350</v>
      </c>
      <c r="C315" s="12">
        <v>350</v>
      </c>
      <c r="D315" s="12">
        <v>350</v>
      </c>
      <c r="E315" s="12">
        <v>350</v>
      </c>
      <c r="F315" s="14">
        <v>10000</v>
      </c>
      <c r="G315" s="12">
        <v>329.17</v>
      </c>
      <c r="I315" s="11"/>
    </row>
    <row r="316" spans="1:9" x14ac:dyDescent="0.2">
      <c r="A316" s="15">
        <v>40317</v>
      </c>
      <c r="B316" s="12">
        <v>350</v>
      </c>
      <c r="C316" s="12">
        <v>350</v>
      </c>
      <c r="D316" s="12">
        <v>350</v>
      </c>
      <c r="E316" s="12">
        <v>350</v>
      </c>
      <c r="F316" s="14">
        <v>10000</v>
      </c>
      <c r="G316" s="12">
        <v>329.17</v>
      </c>
      <c r="I316" s="11"/>
    </row>
    <row r="317" spans="1:9" x14ac:dyDescent="0.2">
      <c r="A317" s="15">
        <v>40318</v>
      </c>
      <c r="B317" s="12">
        <v>335</v>
      </c>
      <c r="C317" s="12">
        <v>435</v>
      </c>
      <c r="D317" s="12">
        <v>335</v>
      </c>
      <c r="E317" s="12">
        <v>335</v>
      </c>
      <c r="F317" s="14">
        <v>0</v>
      </c>
      <c r="G317" s="12">
        <v>315.06</v>
      </c>
      <c r="I317" s="11"/>
    </row>
    <row r="318" spans="1:9" x14ac:dyDescent="0.2">
      <c r="A318" s="15">
        <v>40319</v>
      </c>
      <c r="B318" s="12">
        <v>310</v>
      </c>
      <c r="C318" s="12">
        <v>435</v>
      </c>
      <c r="D318" s="12">
        <v>310</v>
      </c>
      <c r="E318" s="12">
        <v>310</v>
      </c>
      <c r="F318" s="14">
        <v>0</v>
      </c>
      <c r="G318" s="12">
        <v>291.55</v>
      </c>
      <c r="I318" s="11"/>
    </row>
    <row r="319" spans="1:9" x14ac:dyDescent="0.2">
      <c r="A319" s="15">
        <v>40322</v>
      </c>
      <c r="B319" s="12">
        <v>400</v>
      </c>
      <c r="C319" s="12">
        <v>400</v>
      </c>
      <c r="D319" s="12">
        <v>395</v>
      </c>
      <c r="E319" s="12">
        <v>395</v>
      </c>
      <c r="F319" s="14">
        <v>30500</v>
      </c>
      <c r="G319" s="12">
        <v>371.49</v>
      </c>
      <c r="I319" s="11"/>
    </row>
    <row r="320" spans="1:9" x14ac:dyDescent="0.2">
      <c r="A320" s="15">
        <v>40323</v>
      </c>
      <c r="B320" s="12">
        <v>360</v>
      </c>
      <c r="C320" s="12">
        <v>385</v>
      </c>
      <c r="D320" s="12">
        <v>350</v>
      </c>
      <c r="E320" s="12">
        <v>385</v>
      </c>
      <c r="F320" s="14">
        <v>27500</v>
      </c>
      <c r="G320" s="12">
        <v>362.08</v>
      </c>
      <c r="I320" s="11"/>
    </row>
    <row r="321" spans="1:9" x14ac:dyDescent="0.2">
      <c r="A321" s="15">
        <v>40324</v>
      </c>
      <c r="B321" s="12">
        <v>370</v>
      </c>
      <c r="C321" s="12">
        <v>370</v>
      </c>
      <c r="D321" s="12">
        <v>360</v>
      </c>
      <c r="E321" s="12">
        <v>360</v>
      </c>
      <c r="F321" s="14">
        <v>9500</v>
      </c>
      <c r="G321" s="12">
        <v>338.57</v>
      </c>
      <c r="I321" s="11"/>
    </row>
    <row r="322" spans="1:9" x14ac:dyDescent="0.2">
      <c r="A322" s="15">
        <v>40325</v>
      </c>
      <c r="B322" s="12">
        <v>365</v>
      </c>
      <c r="C322" s="12">
        <v>365</v>
      </c>
      <c r="D322" s="12">
        <v>365</v>
      </c>
      <c r="E322" s="12">
        <v>365</v>
      </c>
      <c r="F322" s="14">
        <v>5000</v>
      </c>
      <c r="G322" s="12">
        <v>343.27</v>
      </c>
      <c r="I322" s="11"/>
    </row>
    <row r="323" spans="1:9" x14ac:dyDescent="0.2">
      <c r="A323" s="15">
        <v>40329</v>
      </c>
      <c r="B323" s="12">
        <v>370</v>
      </c>
      <c r="C323" s="12">
        <v>380</v>
      </c>
      <c r="D323" s="12">
        <v>370</v>
      </c>
      <c r="E323" s="12">
        <v>380</v>
      </c>
      <c r="F323" s="14">
        <v>2500</v>
      </c>
      <c r="G323" s="12">
        <v>357.38</v>
      </c>
      <c r="I323" s="11"/>
    </row>
    <row r="324" spans="1:9" x14ac:dyDescent="0.2">
      <c r="A324" s="15">
        <v>40330</v>
      </c>
      <c r="B324" s="12">
        <v>350</v>
      </c>
      <c r="C324" s="12">
        <v>400</v>
      </c>
      <c r="D324" s="12">
        <v>350</v>
      </c>
      <c r="E324" s="12">
        <v>360</v>
      </c>
      <c r="F324" s="14">
        <v>93500</v>
      </c>
      <c r="G324" s="12">
        <v>338.57</v>
      </c>
      <c r="I324" s="11"/>
    </row>
    <row r="325" spans="1:9" x14ac:dyDescent="0.2">
      <c r="A325" s="15">
        <v>40331</v>
      </c>
      <c r="B325" s="12">
        <v>365</v>
      </c>
      <c r="C325" s="12">
        <v>365</v>
      </c>
      <c r="D325" s="12">
        <v>365</v>
      </c>
      <c r="E325" s="12">
        <v>365</v>
      </c>
      <c r="F325" s="14">
        <v>10000</v>
      </c>
      <c r="G325" s="12">
        <v>343.27</v>
      </c>
      <c r="I325" s="11"/>
    </row>
    <row r="326" spans="1:9" x14ac:dyDescent="0.2">
      <c r="A326" s="15">
        <v>40332</v>
      </c>
      <c r="B326" s="12">
        <v>375</v>
      </c>
      <c r="C326" s="12">
        <v>375</v>
      </c>
      <c r="D326" s="12">
        <v>375</v>
      </c>
      <c r="E326" s="12">
        <v>375</v>
      </c>
      <c r="F326" s="14">
        <v>500</v>
      </c>
      <c r="G326" s="12">
        <v>352.68</v>
      </c>
      <c r="I326" s="11"/>
    </row>
    <row r="327" spans="1:9" x14ac:dyDescent="0.2">
      <c r="A327" s="15">
        <v>40333</v>
      </c>
      <c r="B327" s="12">
        <v>370</v>
      </c>
      <c r="C327" s="12">
        <v>375</v>
      </c>
      <c r="D327" s="12">
        <v>365</v>
      </c>
      <c r="E327" s="12">
        <v>375</v>
      </c>
      <c r="F327" s="14">
        <v>40500</v>
      </c>
      <c r="G327" s="12">
        <v>352.68</v>
      </c>
      <c r="I327" s="11"/>
    </row>
    <row r="328" spans="1:9" x14ac:dyDescent="0.2">
      <c r="A328" s="15">
        <v>40336</v>
      </c>
      <c r="B328" s="12">
        <v>370</v>
      </c>
      <c r="C328" s="12">
        <v>370</v>
      </c>
      <c r="D328" s="12">
        <v>370</v>
      </c>
      <c r="E328" s="12">
        <v>370</v>
      </c>
      <c r="F328" s="14">
        <v>5000</v>
      </c>
      <c r="G328" s="12">
        <v>347.98</v>
      </c>
      <c r="I328" s="11"/>
    </row>
    <row r="329" spans="1:9" x14ac:dyDescent="0.2">
      <c r="A329" s="15">
        <v>40337</v>
      </c>
      <c r="B329" s="12">
        <v>370</v>
      </c>
      <c r="C329" s="12">
        <v>385</v>
      </c>
      <c r="D329" s="12">
        <v>370</v>
      </c>
      <c r="E329" s="12">
        <v>380</v>
      </c>
      <c r="F329" s="14">
        <v>23500</v>
      </c>
      <c r="G329" s="12">
        <v>357.38</v>
      </c>
      <c r="I329" s="11"/>
    </row>
    <row r="330" spans="1:9" x14ac:dyDescent="0.2">
      <c r="A330" s="15">
        <v>40338</v>
      </c>
      <c r="B330" s="12">
        <v>380</v>
      </c>
      <c r="C330" s="12">
        <v>380</v>
      </c>
      <c r="D330" s="12">
        <v>370</v>
      </c>
      <c r="E330" s="12">
        <v>380</v>
      </c>
      <c r="F330" s="14">
        <v>22500</v>
      </c>
      <c r="G330" s="12">
        <v>357.38</v>
      </c>
      <c r="I330" s="11"/>
    </row>
    <row r="331" spans="1:9" x14ac:dyDescent="0.2">
      <c r="A331" s="15">
        <v>40339</v>
      </c>
      <c r="B331" s="12">
        <v>370</v>
      </c>
      <c r="C331" s="12">
        <v>385</v>
      </c>
      <c r="D331" s="12">
        <v>370</v>
      </c>
      <c r="E331" s="12">
        <v>375</v>
      </c>
      <c r="F331" s="14">
        <v>15000</v>
      </c>
      <c r="G331" s="12">
        <v>352.68</v>
      </c>
      <c r="I331" s="11"/>
    </row>
    <row r="332" spans="1:9" x14ac:dyDescent="0.2">
      <c r="A332" s="15">
        <v>40340</v>
      </c>
      <c r="B332" s="12">
        <v>380</v>
      </c>
      <c r="C332" s="12">
        <v>400</v>
      </c>
      <c r="D332" s="12">
        <v>380</v>
      </c>
      <c r="E332" s="12">
        <v>390</v>
      </c>
      <c r="F332" s="14">
        <v>193500</v>
      </c>
      <c r="G332" s="12">
        <v>366.79</v>
      </c>
      <c r="I332" s="11"/>
    </row>
    <row r="333" spans="1:9" x14ac:dyDescent="0.2">
      <c r="A333" s="15">
        <v>40343</v>
      </c>
      <c r="B333" s="12">
        <v>400</v>
      </c>
      <c r="C333" s="12">
        <v>420</v>
      </c>
      <c r="D333" s="12">
        <v>400</v>
      </c>
      <c r="E333" s="12">
        <v>410</v>
      </c>
      <c r="F333" s="14">
        <v>164500</v>
      </c>
      <c r="G333" s="12">
        <v>385.6</v>
      </c>
      <c r="I333" s="11"/>
    </row>
    <row r="334" spans="1:9" x14ac:dyDescent="0.2">
      <c r="A334" s="15">
        <v>40344</v>
      </c>
      <c r="B334" s="12">
        <v>410</v>
      </c>
      <c r="C334" s="12">
        <v>445</v>
      </c>
      <c r="D334" s="12">
        <v>410</v>
      </c>
      <c r="E334" s="12">
        <v>445</v>
      </c>
      <c r="F334" s="14">
        <v>128500</v>
      </c>
      <c r="G334" s="12">
        <v>418.51</v>
      </c>
      <c r="I334" s="11"/>
    </row>
    <row r="335" spans="1:9" x14ac:dyDescent="0.2">
      <c r="A335" s="15">
        <v>40345</v>
      </c>
      <c r="B335" s="12">
        <v>450</v>
      </c>
      <c r="C335" s="12">
        <v>450</v>
      </c>
      <c r="D335" s="12">
        <v>410</v>
      </c>
      <c r="E335" s="12">
        <v>435</v>
      </c>
      <c r="F335" s="14">
        <v>59500</v>
      </c>
      <c r="G335" s="12">
        <v>409.11</v>
      </c>
      <c r="I335" s="11"/>
    </row>
    <row r="336" spans="1:9" x14ac:dyDescent="0.2">
      <c r="A336" s="15">
        <v>40346</v>
      </c>
      <c r="B336" s="12">
        <v>415</v>
      </c>
      <c r="C336" s="12">
        <v>415</v>
      </c>
      <c r="D336" s="12">
        <v>415</v>
      </c>
      <c r="E336" s="12">
        <v>415</v>
      </c>
      <c r="F336" s="14">
        <v>62500</v>
      </c>
      <c r="G336" s="12">
        <v>390.3</v>
      </c>
      <c r="I336" s="11"/>
    </row>
    <row r="337" spans="1:9" x14ac:dyDescent="0.2">
      <c r="A337" s="15">
        <v>40347</v>
      </c>
      <c r="B337" s="12">
        <v>415</v>
      </c>
      <c r="C337" s="12">
        <v>435</v>
      </c>
      <c r="D337" s="12">
        <v>410</v>
      </c>
      <c r="E337" s="12">
        <v>430</v>
      </c>
      <c r="F337" s="14">
        <v>16000</v>
      </c>
      <c r="G337" s="12">
        <v>404.4</v>
      </c>
      <c r="I337" s="11"/>
    </row>
    <row r="338" spans="1:9" x14ac:dyDescent="0.2">
      <c r="A338" s="15">
        <v>40350</v>
      </c>
      <c r="B338" s="12">
        <v>410</v>
      </c>
      <c r="C338" s="12">
        <v>425</v>
      </c>
      <c r="D338" s="12">
        <v>410</v>
      </c>
      <c r="E338" s="12">
        <v>415</v>
      </c>
      <c r="F338" s="14">
        <v>93000</v>
      </c>
      <c r="G338" s="12">
        <v>390.3</v>
      </c>
      <c r="I338" s="11"/>
    </row>
    <row r="339" spans="1:9" x14ac:dyDescent="0.2">
      <c r="A339" s="15">
        <v>40351</v>
      </c>
      <c r="B339" s="12">
        <v>410</v>
      </c>
      <c r="C339" s="12">
        <v>410</v>
      </c>
      <c r="D339" s="12">
        <v>405</v>
      </c>
      <c r="E339" s="12">
        <v>405</v>
      </c>
      <c r="F339" s="14">
        <v>69000</v>
      </c>
      <c r="G339" s="12">
        <v>380.89</v>
      </c>
      <c r="I339" s="11"/>
    </row>
    <row r="340" spans="1:9" x14ac:dyDescent="0.2">
      <c r="A340" s="15">
        <v>40352</v>
      </c>
      <c r="B340" s="12">
        <v>410</v>
      </c>
      <c r="C340" s="12">
        <v>410</v>
      </c>
      <c r="D340" s="12">
        <v>390</v>
      </c>
      <c r="E340" s="12">
        <v>405</v>
      </c>
      <c r="F340" s="14">
        <v>95000</v>
      </c>
      <c r="G340" s="12">
        <v>380.89</v>
      </c>
      <c r="I340" s="11"/>
    </row>
    <row r="341" spans="1:9" x14ac:dyDescent="0.2">
      <c r="A341" s="15">
        <v>40353</v>
      </c>
      <c r="B341" s="12">
        <v>400</v>
      </c>
      <c r="C341" s="12">
        <v>410</v>
      </c>
      <c r="D341" s="12">
        <v>400</v>
      </c>
      <c r="E341" s="12">
        <v>405</v>
      </c>
      <c r="F341" s="14">
        <v>11000</v>
      </c>
      <c r="G341" s="12">
        <v>380.89</v>
      </c>
      <c r="I341" s="11"/>
    </row>
    <row r="342" spans="1:9" x14ac:dyDescent="0.2">
      <c r="A342" s="15">
        <v>40354</v>
      </c>
      <c r="B342" s="12">
        <v>405</v>
      </c>
      <c r="C342" s="12">
        <v>415</v>
      </c>
      <c r="D342" s="12">
        <v>405</v>
      </c>
      <c r="E342" s="12">
        <v>415</v>
      </c>
      <c r="F342" s="14">
        <v>115500</v>
      </c>
      <c r="G342" s="12">
        <v>390.3</v>
      </c>
      <c r="I342" s="11"/>
    </row>
    <row r="343" spans="1:9" x14ac:dyDescent="0.2">
      <c r="A343" s="15">
        <v>40357</v>
      </c>
      <c r="B343" s="12">
        <v>420</v>
      </c>
      <c r="C343" s="12">
        <v>420</v>
      </c>
      <c r="D343" s="12">
        <v>420</v>
      </c>
      <c r="E343" s="12">
        <v>420</v>
      </c>
      <c r="F343" s="14">
        <v>6000</v>
      </c>
      <c r="G343" s="12">
        <v>395</v>
      </c>
      <c r="I343" s="11"/>
    </row>
    <row r="344" spans="1:9" x14ac:dyDescent="0.2">
      <c r="A344" s="15">
        <v>40358</v>
      </c>
      <c r="B344" s="12">
        <v>425</v>
      </c>
      <c r="C344" s="12">
        <v>425</v>
      </c>
      <c r="D344" s="12">
        <v>405</v>
      </c>
      <c r="E344" s="12">
        <v>405</v>
      </c>
      <c r="F344" s="14">
        <v>39000</v>
      </c>
      <c r="G344" s="12">
        <v>380.89</v>
      </c>
      <c r="I344" s="11"/>
    </row>
    <row r="345" spans="1:9" x14ac:dyDescent="0.2">
      <c r="A345" s="15">
        <v>40359</v>
      </c>
      <c r="B345" s="12">
        <v>415</v>
      </c>
      <c r="C345" s="12">
        <v>425</v>
      </c>
      <c r="D345" s="12">
        <v>415</v>
      </c>
      <c r="E345" s="12">
        <v>425</v>
      </c>
      <c r="F345" s="14">
        <v>3500</v>
      </c>
      <c r="G345" s="12">
        <v>399.7</v>
      </c>
      <c r="I345" s="11"/>
    </row>
    <row r="346" spans="1:9" x14ac:dyDescent="0.2">
      <c r="A346" s="15">
        <v>40360</v>
      </c>
      <c r="B346" s="12">
        <v>445</v>
      </c>
      <c r="C346" s="12">
        <v>445</v>
      </c>
      <c r="D346" s="12">
        <v>415</v>
      </c>
      <c r="E346" s="12">
        <v>430</v>
      </c>
      <c r="F346" s="14">
        <v>189000</v>
      </c>
      <c r="G346" s="12">
        <v>404.4</v>
      </c>
      <c r="I346" s="11"/>
    </row>
    <row r="347" spans="1:9" x14ac:dyDescent="0.2">
      <c r="A347" s="15">
        <v>40361</v>
      </c>
      <c r="B347" s="12">
        <v>430</v>
      </c>
      <c r="C347" s="12">
        <v>430</v>
      </c>
      <c r="D347" s="12">
        <v>405</v>
      </c>
      <c r="E347" s="12">
        <v>415</v>
      </c>
      <c r="F347" s="14">
        <v>602000</v>
      </c>
      <c r="G347" s="12">
        <v>390.3</v>
      </c>
      <c r="I347" s="11"/>
    </row>
    <row r="348" spans="1:9" x14ac:dyDescent="0.2">
      <c r="A348" s="15">
        <v>40364</v>
      </c>
      <c r="B348" s="12">
        <v>410</v>
      </c>
      <c r="C348" s="12">
        <v>420</v>
      </c>
      <c r="D348" s="12">
        <v>405</v>
      </c>
      <c r="E348" s="12">
        <v>420</v>
      </c>
      <c r="F348" s="14">
        <v>1325000</v>
      </c>
      <c r="G348" s="12">
        <v>395</v>
      </c>
      <c r="I348" s="11"/>
    </row>
    <row r="349" spans="1:9" x14ac:dyDescent="0.2">
      <c r="A349" s="15">
        <v>40365</v>
      </c>
      <c r="B349" s="12">
        <v>405</v>
      </c>
      <c r="C349" s="12">
        <v>405</v>
      </c>
      <c r="D349" s="12">
        <v>400</v>
      </c>
      <c r="E349" s="12">
        <v>400</v>
      </c>
      <c r="F349" s="14">
        <v>137500</v>
      </c>
      <c r="G349" s="12">
        <v>400</v>
      </c>
      <c r="I349" s="11"/>
    </row>
    <row r="350" spans="1:9" x14ac:dyDescent="0.2">
      <c r="A350" s="15">
        <v>40366</v>
      </c>
      <c r="B350" s="12">
        <v>400</v>
      </c>
      <c r="C350" s="12">
        <v>400</v>
      </c>
      <c r="D350" s="12">
        <v>400</v>
      </c>
      <c r="E350" s="12">
        <v>400</v>
      </c>
      <c r="F350" s="14">
        <v>2500</v>
      </c>
      <c r="G350" s="12">
        <v>400</v>
      </c>
      <c r="I350" s="11"/>
    </row>
    <row r="351" spans="1:9" x14ac:dyDescent="0.2">
      <c r="A351" s="15">
        <v>40367</v>
      </c>
      <c r="B351" s="12">
        <v>400</v>
      </c>
      <c r="C351" s="12">
        <v>400</v>
      </c>
      <c r="D351" s="12">
        <v>400</v>
      </c>
      <c r="E351" s="12">
        <v>400</v>
      </c>
      <c r="F351" s="14">
        <v>500</v>
      </c>
      <c r="G351" s="12">
        <v>400</v>
      </c>
      <c r="I351" s="11"/>
    </row>
    <row r="352" spans="1:9" x14ac:dyDescent="0.2">
      <c r="A352" s="15">
        <v>40368</v>
      </c>
      <c r="B352" s="12">
        <v>375</v>
      </c>
      <c r="C352" s="12">
        <v>385</v>
      </c>
      <c r="D352" s="12">
        <v>350</v>
      </c>
      <c r="E352" s="12">
        <v>350</v>
      </c>
      <c r="F352" s="14">
        <v>134500</v>
      </c>
      <c r="G352" s="12">
        <v>350</v>
      </c>
      <c r="I352" s="11"/>
    </row>
    <row r="353" spans="1:9" x14ac:dyDescent="0.2">
      <c r="A353" s="15">
        <v>40371</v>
      </c>
      <c r="B353" s="12">
        <v>360</v>
      </c>
      <c r="C353" s="12">
        <v>390</v>
      </c>
      <c r="D353" s="12">
        <v>360</v>
      </c>
      <c r="E353" s="12">
        <v>380</v>
      </c>
      <c r="F353" s="14">
        <v>137000</v>
      </c>
      <c r="G353" s="12">
        <v>380</v>
      </c>
      <c r="I353" s="11"/>
    </row>
    <row r="354" spans="1:9" x14ac:dyDescent="0.2">
      <c r="A354" s="15">
        <v>40372</v>
      </c>
      <c r="B354" s="12">
        <v>385</v>
      </c>
      <c r="C354" s="12">
        <v>385</v>
      </c>
      <c r="D354" s="12">
        <v>385</v>
      </c>
      <c r="E354" s="12">
        <v>385</v>
      </c>
      <c r="F354" s="14">
        <v>3000</v>
      </c>
      <c r="G354" s="12">
        <v>385</v>
      </c>
      <c r="I354" s="11"/>
    </row>
    <row r="355" spans="1:9" x14ac:dyDescent="0.2">
      <c r="A355" s="15">
        <v>40373</v>
      </c>
      <c r="B355" s="12">
        <v>390</v>
      </c>
      <c r="C355" s="12">
        <v>390</v>
      </c>
      <c r="D355" s="12">
        <v>390</v>
      </c>
      <c r="E355" s="12">
        <v>390</v>
      </c>
      <c r="F355" s="14">
        <v>500</v>
      </c>
      <c r="G355" s="12">
        <v>390</v>
      </c>
      <c r="I355" s="11"/>
    </row>
    <row r="356" spans="1:9" x14ac:dyDescent="0.2">
      <c r="A356" s="15">
        <v>40374</v>
      </c>
      <c r="B356" s="12">
        <v>390</v>
      </c>
      <c r="C356" s="12">
        <v>390</v>
      </c>
      <c r="D356" s="12">
        <v>390</v>
      </c>
      <c r="E356" s="12">
        <v>390</v>
      </c>
      <c r="F356" s="14">
        <v>20000</v>
      </c>
      <c r="G356" s="12">
        <v>390</v>
      </c>
      <c r="I356" s="11"/>
    </row>
    <row r="357" spans="1:9" x14ac:dyDescent="0.2">
      <c r="A357" s="15">
        <v>40375</v>
      </c>
      <c r="B357" s="12">
        <v>385</v>
      </c>
      <c r="C357" s="12">
        <v>385</v>
      </c>
      <c r="D357" s="12">
        <v>385</v>
      </c>
      <c r="E357" s="12">
        <v>385</v>
      </c>
      <c r="F357" s="14">
        <v>25000</v>
      </c>
      <c r="G357" s="12">
        <v>385</v>
      </c>
      <c r="I357" s="11"/>
    </row>
    <row r="358" spans="1:9" x14ac:dyDescent="0.2">
      <c r="A358" s="15">
        <v>40378</v>
      </c>
      <c r="B358" s="12">
        <v>390</v>
      </c>
      <c r="C358" s="12">
        <v>390</v>
      </c>
      <c r="D358" s="12">
        <v>390</v>
      </c>
      <c r="E358" s="12">
        <v>390</v>
      </c>
      <c r="F358" s="14">
        <v>25000</v>
      </c>
      <c r="G358" s="12">
        <v>390</v>
      </c>
      <c r="I358" s="11"/>
    </row>
    <row r="359" spans="1:9" x14ac:dyDescent="0.2">
      <c r="A359" s="15">
        <v>40379</v>
      </c>
      <c r="B359" s="12">
        <v>390</v>
      </c>
      <c r="C359" s="12">
        <v>405</v>
      </c>
      <c r="D359" s="12">
        <v>390</v>
      </c>
      <c r="E359" s="12">
        <v>405</v>
      </c>
      <c r="F359" s="14">
        <v>45000</v>
      </c>
      <c r="G359" s="12">
        <v>405</v>
      </c>
      <c r="I359" s="11"/>
    </row>
    <row r="360" spans="1:9" x14ac:dyDescent="0.2">
      <c r="A360" s="15">
        <v>40380</v>
      </c>
      <c r="B360" s="12">
        <v>410</v>
      </c>
      <c r="C360" s="12">
        <v>455</v>
      </c>
      <c r="D360" s="12">
        <v>410</v>
      </c>
      <c r="E360" s="12">
        <v>445</v>
      </c>
      <c r="F360" s="14">
        <v>152000</v>
      </c>
      <c r="G360" s="12">
        <v>445</v>
      </c>
      <c r="I360" s="11"/>
    </row>
    <row r="361" spans="1:9" x14ac:dyDescent="0.2">
      <c r="A361" s="15">
        <v>40381</v>
      </c>
      <c r="B361" s="12">
        <v>435</v>
      </c>
      <c r="C361" s="12">
        <v>480</v>
      </c>
      <c r="D361" s="12">
        <v>435</v>
      </c>
      <c r="E361" s="12">
        <v>470</v>
      </c>
      <c r="F361" s="14">
        <v>238500</v>
      </c>
      <c r="G361" s="12">
        <v>470</v>
      </c>
      <c r="I361" s="11"/>
    </row>
    <row r="362" spans="1:9" x14ac:dyDescent="0.2">
      <c r="A362" s="15">
        <v>40382</v>
      </c>
      <c r="B362" s="12">
        <v>500</v>
      </c>
      <c r="C362" s="12">
        <v>550</v>
      </c>
      <c r="D362" s="12">
        <v>490</v>
      </c>
      <c r="E362" s="12">
        <v>490</v>
      </c>
      <c r="F362" s="14">
        <v>42000</v>
      </c>
      <c r="G362" s="12">
        <v>490</v>
      </c>
      <c r="I362" s="11"/>
    </row>
    <row r="363" spans="1:9" x14ac:dyDescent="0.2">
      <c r="A363" s="15">
        <v>40385</v>
      </c>
      <c r="B363" s="12">
        <v>450</v>
      </c>
      <c r="C363" s="12">
        <v>450</v>
      </c>
      <c r="D363" s="12">
        <v>450</v>
      </c>
      <c r="E363" s="12">
        <v>450</v>
      </c>
      <c r="F363" s="14">
        <v>2500</v>
      </c>
      <c r="G363" s="12">
        <v>450</v>
      </c>
      <c r="I363" s="11"/>
    </row>
    <row r="364" spans="1:9" x14ac:dyDescent="0.2">
      <c r="A364" s="15">
        <v>40386</v>
      </c>
      <c r="B364" s="12">
        <v>500</v>
      </c>
      <c r="C364" s="12">
        <v>500</v>
      </c>
      <c r="D364" s="12">
        <v>490</v>
      </c>
      <c r="E364" s="12">
        <v>490</v>
      </c>
      <c r="F364" s="14">
        <v>5500</v>
      </c>
      <c r="G364" s="12">
        <v>490</v>
      </c>
      <c r="I364" s="11"/>
    </row>
    <row r="365" spans="1:9" x14ac:dyDescent="0.2">
      <c r="A365" s="15">
        <v>40387</v>
      </c>
      <c r="B365" s="12">
        <v>455</v>
      </c>
      <c r="C365" s="12">
        <v>560</v>
      </c>
      <c r="D365" s="12">
        <v>450</v>
      </c>
      <c r="E365" s="12">
        <v>550</v>
      </c>
      <c r="F365" s="14">
        <v>364000</v>
      </c>
      <c r="G365" s="12">
        <v>550</v>
      </c>
      <c r="I365" s="11"/>
    </row>
    <row r="366" spans="1:9" x14ac:dyDescent="0.2">
      <c r="A366" s="15">
        <v>40388</v>
      </c>
      <c r="B366" s="12">
        <v>580</v>
      </c>
      <c r="C366" s="12">
        <v>580</v>
      </c>
      <c r="D366" s="12">
        <v>580</v>
      </c>
      <c r="E366" s="12">
        <v>580</v>
      </c>
      <c r="F366" s="14">
        <v>1500</v>
      </c>
      <c r="G366" s="12">
        <v>580</v>
      </c>
      <c r="I366" s="11"/>
    </row>
    <row r="367" spans="1:9" x14ac:dyDescent="0.2">
      <c r="A367" s="15">
        <v>40389</v>
      </c>
      <c r="B367" s="12">
        <v>570</v>
      </c>
      <c r="C367" s="12">
        <v>570</v>
      </c>
      <c r="D367" s="12">
        <v>570</v>
      </c>
      <c r="E367" s="12">
        <v>570</v>
      </c>
      <c r="F367" s="14">
        <v>3500</v>
      </c>
      <c r="G367" s="12">
        <v>570</v>
      </c>
      <c r="I367" s="11"/>
    </row>
    <row r="368" spans="1:9" x14ac:dyDescent="0.2">
      <c r="A368" s="15">
        <v>40392</v>
      </c>
      <c r="B368" s="12">
        <v>570</v>
      </c>
      <c r="C368" s="12">
        <v>570</v>
      </c>
      <c r="D368" s="12">
        <v>570</v>
      </c>
      <c r="E368" s="12">
        <v>570</v>
      </c>
      <c r="F368" s="14">
        <v>3000</v>
      </c>
      <c r="G368" s="12">
        <v>570</v>
      </c>
      <c r="I368" s="11"/>
    </row>
    <row r="369" spans="1:9" x14ac:dyDescent="0.2">
      <c r="A369" s="15">
        <v>40393</v>
      </c>
      <c r="B369" s="12">
        <v>570</v>
      </c>
      <c r="C369" s="12">
        <v>570</v>
      </c>
      <c r="D369" s="12">
        <v>450</v>
      </c>
      <c r="E369" s="12">
        <v>450</v>
      </c>
      <c r="F369" s="14">
        <v>90500</v>
      </c>
      <c r="G369" s="12">
        <v>450</v>
      </c>
      <c r="I369" s="11"/>
    </row>
    <row r="370" spans="1:9" x14ac:dyDescent="0.2">
      <c r="A370" s="15">
        <v>40394</v>
      </c>
      <c r="B370" s="12">
        <v>460</v>
      </c>
      <c r="C370" s="12">
        <v>460</v>
      </c>
      <c r="D370" s="12">
        <v>450</v>
      </c>
      <c r="E370" s="12">
        <v>460</v>
      </c>
      <c r="F370" s="14">
        <v>53000</v>
      </c>
      <c r="G370" s="12">
        <v>460</v>
      </c>
      <c r="I370" s="11"/>
    </row>
    <row r="371" spans="1:9" x14ac:dyDescent="0.2">
      <c r="A371" s="15">
        <v>40395</v>
      </c>
      <c r="B371" s="12">
        <v>450</v>
      </c>
      <c r="C371" s="12">
        <v>455</v>
      </c>
      <c r="D371" s="12">
        <v>450</v>
      </c>
      <c r="E371" s="12">
        <v>450</v>
      </c>
      <c r="F371" s="14">
        <v>58500</v>
      </c>
      <c r="G371" s="12">
        <v>450</v>
      </c>
      <c r="I371" s="11"/>
    </row>
    <row r="372" spans="1:9" x14ac:dyDescent="0.2">
      <c r="A372" s="15">
        <v>40396</v>
      </c>
      <c r="B372" s="12">
        <v>450</v>
      </c>
      <c r="C372" s="12">
        <v>485</v>
      </c>
      <c r="D372" s="12">
        <v>440</v>
      </c>
      <c r="E372" s="12">
        <v>470</v>
      </c>
      <c r="F372" s="14">
        <v>21000</v>
      </c>
      <c r="G372" s="12">
        <v>470</v>
      </c>
      <c r="I372" s="11"/>
    </row>
    <row r="373" spans="1:9" x14ac:dyDescent="0.2">
      <c r="A373" s="15">
        <v>40399</v>
      </c>
      <c r="B373" s="12">
        <v>470</v>
      </c>
      <c r="C373" s="12">
        <v>470</v>
      </c>
      <c r="D373" s="12">
        <v>440</v>
      </c>
      <c r="E373" s="12">
        <v>465</v>
      </c>
      <c r="F373" s="14">
        <v>77500</v>
      </c>
      <c r="G373" s="12">
        <v>465</v>
      </c>
      <c r="I373" s="11"/>
    </row>
    <row r="374" spans="1:9" x14ac:dyDescent="0.2">
      <c r="A374" s="15">
        <v>40400</v>
      </c>
      <c r="B374" s="12">
        <v>440</v>
      </c>
      <c r="C374" s="12">
        <v>440</v>
      </c>
      <c r="D374" s="12">
        <v>440</v>
      </c>
      <c r="E374" s="12">
        <v>440</v>
      </c>
      <c r="F374" s="14">
        <v>1500</v>
      </c>
      <c r="G374" s="12">
        <v>440</v>
      </c>
      <c r="I374" s="11"/>
    </row>
    <row r="375" spans="1:9" x14ac:dyDescent="0.2">
      <c r="A375" s="15">
        <v>40401</v>
      </c>
      <c r="B375" s="12">
        <v>440</v>
      </c>
      <c r="C375" s="12">
        <v>440</v>
      </c>
      <c r="D375" s="12">
        <v>435</v>
      </c>
      <c r="E375" s="12">
        <v>435</v>
      </c>
      <c r="F375" s="14">
        <v>69500</v>
      </c>
      <c r="G375" s="12">
        <v>435</v>
      </c>
      <c r="I375" s="11"/>
    </row>
    <row r="376" spans="1:9" x14ac:dyDescent="0.2">
      <c r="A376" s="15">
        <v>40402</v>
      </c>
      <c r="B376" s="12">
        <v>435</v>
      </c>
      <c r="C376" s="12">
        <v>435</v>
      </c>
      <c r="D376" s="12">
        <v>435</v>
      </c>
      <c r="E376" s="12">
        <v>435</v>
      </c>
      <c r="F376" s="14">
        <v>9500</v>
      </c>
      <c r="G376" s="12">
        <v>435</v>
      </c>
      <c r="I376" s="11"/>
    </row>
    <row r="377" spans="1:9" x14ac:dyDescent="0.2">
      <c r="A377" s="15">
        <v>40403</v>
      </c>
      <c r="B377" s="12">
        <v>440</v>
      </c>
      <c r="C377" s="12">
        <v>440</v>
      </c>
      <c r="D377" s="12">
        <v>435</v>
      </c>
      <c r="E377" s="12">
        <v>440</v>
      </c>
      <c r="F377" s="14">
        <v>34000</v>
      </c>
      <c r="G377" s="12">
        <v>440</v>
      </c>
      <c r="I377" s="11"/>
    </row>
    <row r="378" spans="1:9" x14ac:dyDescent="0.2">
      <c r="A378" s="15">
        <v>40406</v>
      </c>
      <c r="B378" s="12">
        <v>435</v>
      </c>
      <c r="C378" s="12">
        <v>435</v>
      </c>
      <c r="D378" s="12">
        <v>400</v>
      </c>
      <c r="E378" s="12">
        <v>425</v>
      </c>
      <c r="F378" s="14">
        <v>182500</v>
      </c>
      <c r="G378" s="12">
        <v>425</v>
      </c>
      <c r="I378" s="11"/>
    </row>
    <row r="379" spans="1:9" x14ac:dyDescent="0.2">
      <c r="A379" s="15">
        <v>40408</v>
      </c>
      <c r="B379" s="12">
        <v>400</v>
      </c>
      <c r="C379" s="12">
        <v>425</v>
      </c>
      <c r="D379" s="12">
        <v>400</v>
      </c>
      <c r="E379" s="12">
        <v>420</v>
      </c>
      <c r="F379" s="14">
        <v>14500</v>
      </c>
      <c r="G379" s="12">
        <v>420</v>
      </c>
      <c r="I379" s="11"/>
    </row>
    <row r="380" spans="1:9" x14ac:dyDescent="0.2">
      <c r="A380" s="15">
        <v>40409</v>
      </c>
      <c r="B380" s="12">
        <v>410</v>
      </c>
      <c r="C380" s="12">
        <v>410</v>
      </c>
      <c r="D380" s="12">
        <v>405</v>
      </c>
      <c r="E380" s="12">
        <v>405</v>
      </c>
      <c r="F380" s="14">
        <v>30500</v>
      </c>
      <c r="G380" s="12">
        <v>405</v>
      </c>
      <c r="I380" s="11"/>
    </row>
    <row r="381" spans="1:9" x14ac:dyDescent="0.2">
      <c r="A381" s="15">
        <v>40410</v>
      </c>
      <c r="B381" s="12">
        <v>415</v>
      </c>
      <c r="C381" s="12">
        <v>450</v>
      </c>
      <c r="D381" s="12">
        <v>415</v>
      </c>
      <c r="E381" s="12">
        <v>450</v>
      </c>
      <c r="F381" s="14">
        <v>150000</v>
      </c>
      <c r="G381" s="12">
        <v>450</v>
      </c>
      <c r="I381" s="11"/>
    </row>
    <row r="382" spans="1:9" x14ac:dyDescent="0.2">
      <c r="A382" s="15">
        <v>40413</v>
      </c>
      <c r="B382" s="12">
        <v>445</v>
      </c>
      <c r="C382" s="12">
        <v>460</v>
      </c>
      <c r="D382" s="12">
        <v>420</v>
      </c>
      <c r="E382" s="12">
        <v>460</v>
      </c>
      <c r="F382" s="14">
        <v>16000</v>
      </c>
      <c r="G382" s="12">
        <v>460</v>
      </c>
      <c r="I382" s="11"/>
    </row>
    <row r="383" spans="1:9" x14ac:dyDescent="0.2">
      <c r="A383" s="15">
        <v>40414</v>
      </c>
      <c r="B383" s="12">
        <v>460</v>
      </c>
      <c r="C383" s="12">
        <v>460</v>
      </c>
      <c r="D383" s="12">
        <v>435</v>
      </c>
      <c r="E383" s="12">
        <v>435</v>
      </c>
      <c r="F383" s="14">
        <v>24000</v>
      </c>
      <c r="G383" s="12">
        <v>435</v>
      </c>
      <c r="I383" s="11"/>
    </row>
    <row r="384" spans="1:9" x14ac:dyDescent="0.2">
      <c r="A384" s="15">
        <v>40415</v>
      </c>
      <c r="B384" s="12">
        <v>435</v>
      </c>
      <c r="C384" s="12">
        <v>435</v>
      </c>
      <c r="D384" s="12">
        <v>435</v>
      </c>
      <c r="E384" s="12">
        <v>435</v>
      </c>
      <c r="F384" s="14">
        <v>20000</v>
      </c>
      <c r="G384" s="12">
        <v>435</v>
      </c>
      <c r="I384" s="11"/>
    </row>
    <row r="385" spans="1:9" x14ac:dyDescent="0.2">
      <c r="A385" s="15">
        <v>40416</v>
      </c>
      <c r="B385" s="12">
        <v>455</v>
      </c>
      <c r="C385" s="12">
        <v>460</v>
      </c>
      <c r="D385" s="12">
        <v>455</v>
      </c>
      <c r="E385" s="12">
        <v>460</v>
      </c>
      <c r="F385" s="14">
        <v>24000</v>
      </c>
      <c r="G385" s="12">
        <v>460</v>
      </c>
      <c r="I385" s="11"/>
    </row>
    <row r="386" spans="1:9" x14ac:dyDescent="0.2">
      <c r="A386" s="15">
        <v>40417</v>
      </c>
      <c r="B386" s="12">
        <v>450</v>
      </c>
      <c r="C386" s="12">
        <v>450</v>
      </c>
      <c r="D386" s="12">
        <v>450</v>
      </c>
      <c r="E386" s="12">
        <v>450</v>
      </c>
      <c r="F386" s="14">
        <v>25000</v>
      </c>
      <c r="G386" s="12">
        <v>450</v>
      </c>
      <c r="I386" s="11"/>
    </row>
    <row r="387" spans="1:9" x14ac:dyDescent="0.2">
      <c r="A387" s="15">
        <v>40420</v>
      </c>
      <c r="B387" s="12">
        <v>435</v>
      </c>
      <c r="C387" s="12">
        <v>435</v>
      </c>
      <c r="D387" s="12">
        <v>435</v>
      </c>
      <c r="E387" s="12">
        <v>435</v>
      </c>
      <c r="F387" s="14">
        <v>25000</v>
      </c>
      <c r="G387" s="12">
        <v>435</v>
      </c>
      <c r="I387" s="11"/>
    </row>
    <row r="388" spans="1:9" x14ac:dyDescent="0.2">
      <c r="A388" s="15">
        <v>40421</v>
      </c>
      <c r="B388" s="12">
        <v>435</v>
      </c>
      <c r="C388" s="12">
        <v>435</v>
      </c>
      <c r="D388" s="12">
        <v>430</v>
      </c>
      <c r="E388" s="12">
        <v>430</v>
      </c>
      <c r="F388" s="14">
        <v>42000</v>
      </c>
      <c r="G388" s="12">
        <v>430</v>
      </c>
      <c r="I388" s="11"/>
    </row>
    <row r="389" spans="1:9" x14ac:dyDescent="0.2">
      <c r="A389" s="15">
        <v>40422</v>
      </c>
      <c r="B389" s="12">
        <v>425</v>
      </c>
      <c r="C389" s="12">
        <v>425</v>
      </c>
      <c r="D389" s="12">
        <v>425</v>
      </c>
      <c r="E389" s="12">
        <v>425</v>
      </c>
      <c r="F389" s="14">
        <v>2000</v>
      </c>
      <c r="G389" s="12">
        <v>425</v>
      </c>
      <c r="I389" s="11"/>
    </row>
    <row r="390" spans="1:9" x14ac:dyDescent="0.2">
      <c r="A390" s="15">
        <v>40423</v>
      </c>
      <c r="B390" s="12">
        <v>425</v>
      </c>
      <c r="C390" s="12">
        <v>430</v>
      </c>
      <c r="D390" s="12">
        <v>425</v>
      </c>
      <c r="E390" s="12">
        <v>430</v>
      </c>
      <c r="F390" s="14">
        <v>13500</v>
      </c>
      <c r="G390" s="12">
        <v>430</v>
      </c>
      <c r="I390" s="11"/>
    </row>
    <row r="391" spans="1:9" x14ac:dyDescent="0.2">
      <c r="A391" s="15">
        <v>40424</v>
      </c>
      <c r="B391" s="12">
        <v>425</v>
      </c>
      <c r="C391" s="12">
        <v>450</v>
      </c>
      <c r="D391" s="12">
        <v>425</v>
      </c>
      <c r="E391" s="12">
        <v>425</v>
      </c>
      <c r="F391" s="14">
        <v>0</v>
      </c>
      <c r="G391" s="12">
        <v>425</v>
      </c>
      <c r="I391" s="11"/>
    </row>
    <row r="392" spans="1:9" x14ac:dyDescent="0.2">
      <c r="A392" s="15">
        <v>40427</v>
      </c>
      <c r="B392" s="12">
        <v>420</v>
      </c>
      <c r="C392" s="12">
        <v>450</v>
      </c>
      <c r="D392" s="12">
        <v>420</v>
      </c>
      <c r="E392" s="12">
        <v>420</v>
      </c>
      <c r="F392" s="14">
        <v>0</v>
      </c>
      <c r="G392" s="12">
        <v>420</v>
      </c>
      <c r="I392" s="11"/>
    </row>
    <row r="393" spans="1:9" x14ac:dyDescent="0.2">
      <c r="A393" s="15">
        <v>40428</v>
      </c>
      <c r="B393" s="12">
        <v>430</v>
      </c>
      <c r="C393" s="12">
        <v>450</v>
      </c>
      <c r="D393" s="12">
        <v>430</v>
      </c>
      <c r="E393" s="12">
        <v>430</v>
      </c>
      <c r="F393" s="14">
        <v>0</v>
      </c>
      <c r="G393" s="12">
        <v>430</v>
      </c>
      <c r="I393" s="11"/>
    </row>
    <row r="394" spans="1:9" x14ac:dyDescent="0.2">
      <c r="A394" s="15">
        <v>40436</v>
      </c>
      <c r="B394" s="12">
        <v>420</v>
      </c>
      <c r="C394" s="12">
        <v>450</v>
      </c>
      <c r="D394" s="12">
        <v>420</v>
      </c>
      <c r="E394" s="12">
        <v>450</v>
      </c>
      <c r="F394" s="14">
        <v>16000</v>
      </c>
      <c r="G394" s="12">
        <v>450</v>
      </c>
      <c r="I394" s="11"/>
    </row>
    <row r="395" spans="1:9" x14ac:dyDescent="0.2">
      <c r="A395" s="15">
        <v>40437</v>
      </c>
      <c r="B395" s="12">
        <v>420</v>
      </c>
      <c r="C395" s="12">
        <v>420</v>
      </c>
      <c r="D395" s="12">
        <v>420</v>
      </c>
      <c r="E395" s="12">
        <v>420</v>
      </c>
      <c r="F395" s="14">
        <v>76000</v>
      </c>
      <c r="G395" s="12">
        <v>420</v>
      </c>
      <c r="I395" s="11"/>
    </row>
    <row r="396" spans="1:9" x14ac:dyDescent="0.2">
      <c r="A396" s="15">
        <v>40438</v>
      </c>
      <c r="B396" s="12">
        <v>440</v>
      </c>
      <c r="C396" s="12">
        <v>450</v>
      </c>
      <c r="D396" s="12">
        <v>425</v>
      </c>
      <c r="E396" s="12">
        <v>425</v>
      </c>
      <c r="F396" s="14">
        <v>13000</v>
      </c>
      <c r="G396" s="12">
        <v>425</v>
      </c>
      <c r="I396" s="11"/>
    </row>
    <row r="397" spans="1:9" x14ac:dyDescent="0.2">
      <c r="A397" s="15">
        <v>40441</v>
      </c>
      <c r="B397" s="12">
        <v>425</v>
      </c>
      <c r="C397" s="12">
        <v>435</v>
      </c>
      <c r="D397" s="12">
        <v>425</v>
      </c>
      <c r="E397" s="12">
        <v>435</v>
      </c>
      <c r="F397" s="14">
        <v>1000</v>
      </c>
      <c r="G397" s="12">
        <v>435</v>
      </c>
      <c r="I397" s="11"/>
    </row>
    <row r="398" spans="1:9" x14ac:dyDescent="0.2">
      <c r="A398" s="15">
        <v>40442</v>
      </c>
      <c r="B398" s="12">
        <v>440</v>
      </c>
      <c r="C398" s="12">
        <v>440</v>
      </c>
      <c r="D398" s="12">
        <v>440</v>
      </c>
      <c r="E398" s="12">
        <v>440</v>
      </c>
      <c r="F398" s="14">
        <v>1000</v>
      </c>
      <c r="G398" s="12">
        <v>440</v>
      </c>
      <c r="I398" s="11"/>
    </row>
    <row r="399" spans="1:9" x14ac:dyDescent="0.2">
      <c r="A399" s="15">
        <v>40443</v>
      </c>
      <c r="B399" s="12">
        <v>430</v>
      </c>
      <c r="C399" s="12">
        <v>435</v>
      </c>
      <c r="D399" s="12">
        <v>420</v>
      </c>
      <c r="E399" s="12">
        <v>435</v>
      </c>
      <c r="F399" s="14">
        <v>61500</v>
      </c>
      <c r="G399" s="12">
        <v>435</v>
      </c>
      <c r="I399" s="11"/>
    </row>
    <row r="400" spans="1:9" x14ac:dyDescent="0.2">
      <c r="A400" s="15">
        <v>40444</v>
      </c>
      <c r="B400" s="12">
        <v>440</v>
      </c>
      <c r="C400" s="12">
        <v>440</v>
      </c>
      <c r="D400" s="12">
        <v>440</v>
      </c>
      <c r="E400" s="12">
        <v>440</v>
      </c>
      <c r="F400" s="14">
        <v>1000</v>
      </c>
      <c r="G400" s="12">
        <v>440</v>
      </c>
      <c r="I400" s="11"/>
    </row>
    <row r="401" spans="1:9" x14ac:dyDescent="0.2">
      <c r="A401" s="15">
        <v>40445</v>
      </c>
      <c r="B401" s="12">
        <v>450</v>
      </c>
      <c r="C401" s="12">
        <v>450</v>
      </c>
      <c r="D401" s="12">
        <v>450</v>
      </c>
      <c r="E401" s="12">
        <v>450</v>
      </c>
      <c r="F401" s="14">
        <v>22500</v>
      </c>
      <c r="G401" s="12">
        <v>450</v>
      </c>
      <c r="I401" s="11"/>
    </row>
    <row r="402" spans="1:9" x14ac:dyDescent="0.2">
      <c r="A402" s="15">
        <v>40448</v>
      </c>
      <c r="B402" s="12">
        <v>435</v>
      </c>
      <c r="C402" s="12">
        <v>435</v>
      </c>
      <c r="D402" s="12">
        <v>425</v>
      </c>
      <c r="E402" s="12">
        <v>430</v>
      </c>
      <c r="F402" s="14">
        <v>3000</v>
      </c>
      <c r="G402" s="12">
        <v>430</v>
      </c>
      <c r="I402" s="11"/>
    </row>
    <row r="403" spans="1:9" x14ac:dyDescent="0.2">
      <c r="A403" s="15">
        <v>40449</v>
      </c>
      <c r="B403" s="12">
        <v>430</v>
      </c>
      <c r="C403" s="12">
        <v>450</v>
      </c>
      <c r="D403" s="12">
        <v>430</v>
      </c>
      <c r="E403" s="12">
        <v>440</v>
      </c>
      <c r="F403" s="14">
        <v>21000</v>
      </c>
      <c r="G403" s="12">
        <v>440</v>
      </c>
      <c r="I403" s="11"/>
    </row>
    <row r="404" spans="1:9" x14ac:dyDescent="0.2">
      <c r="A404" s="15">
        <v>40450</v>
      </c>
      <c r="B404" s="12">
        <v>440</v>
      </c>
      <c r="C404" s="12">
        <v>460</v>
      </c>
      <c r="D404" s="12">
        <v>440</v>
      </c>
      <c r="E404" s="12">
        <v>460</v>
      </c>
      <c r="F404" s="14">
        <v>44500</v>
      </c>
      <c r="G404" s="12">
        <v>460</v>
      </c>
      <c r="I404" s="11"/>
    </row>
    <row r="405" spans="1:9" x14ac:dyDescent="0.2">
      <c r="A405" s="15">
        <v>40451</v>
      </c>
      <c r="B405" s="12">
        <v>455</v>
      </c>
      <c r="C405" s="12">
        <v>455</v>
      </c>
      <c r="D405" s="12">
        <v>440</v>
      </c>
      <c r="E405" s="12">
        <v>455</v>
      </c>
      <c r="F405" s="14">
        <v>39500</v>
      </c>
      <c r="G405" s="12">
        <v>455</v>
      </c>
      <c r="I405" s="11"/>
    </row>
    <row r="406" spans="1:9" x14ac:dyDescent="0.2">
      <c r="A406" s="15">
        <v>40452</v>
      </c>
      <c r="B406" s="12">
        <v>460</v>
      </c>
      <c r="C406" s="12">
        <v>520</v>
      </c>
      <c r="D406" s="12">
        <v>460</v>
      </c>
      <c r="E406" s="12">
        <v>520</v>
      </c>
      <c r="F406" s="14">
        <v>68500</v>
      </c>
      <c r="G406" s="12">
        <v>520</v>
      </c>
      <c r="I406" s="11"/>
    </row>
    <row r="407" spans="1:9" x14ac:dyDescent="0.2">
      <c r="A407" s="15">
        <v>40455</v>
      </c>
      <c r="B407" s="12">
        <v>500</v>
      </c>
      <c r="C407" s="12">
        <v>500</v>
      </c>
      <c r="D407" s="12">
        <v>460</v>
      </c>
      <c r="E407" s="12">
        <v>460</v>
      </c>
      <c r="F407" s="14">
        <v>71000</v>
      </c>
      <c r="G407" s="12">
        <v>460</v>
      </c>
      <c r="I407" s="11"/>
    </row>
    <row r="408" spans="1:9" x14ac:dyDescent="0.2">
      <c r="A408" s="15">
        <v>40456</v>
      </c>
      <c r="B408" s="12">
        <v>460</v>
      </c>
      <c r="C408" s="12">
        <v>460</v>
      </c>
      <c r="D408" s="12">
        <v>460</v>
      </c>
      <c r="E408" s="12">
        <v>460</v>
      </c>
      <c r="F408" s="14">
        <v>48500</v>
      </c>
      <c r="G408" s="12">
        <v>460</v>
      </c>
      <c r="I408" s="11"/>
    </row>
    <row r="409" spans="1:9" x14ac:dyDescent="0.2">
      <c r="A409" s="15">
        <v>40457</v>
      </c>
      <c r="B409" s="12">
        <v>500</v>
      </c>
      <c r="C409" s="12">
        <v>510</v>
      </c>
      <c r="D409" s="12">
        <v>500</v>
      </c>
      <c r="E409" s="12">
        <v>500</v>
      </c>
      <c r="F409" s="14">
        <v>49000</v>
      </c>
      <c r="G409" s="12">
        <v>500</v>
      </c>
      <c r="I409" s="11"/>
    </row>
    <row r="410" spans="1:9" x14ac:dyDescent="0.2">
      <c r="A410" s="15">
        <v>40458</v>
      </c>
      <c r="B410" s="12">
        <v>475</v>
      </c>
      <c r="C410" s="12">
        <v>475</v>
      </c>
      <c r="D410" s="12">
        <v>450</v>
      </c>
      <c r="E410" s="12">
        <v>450</v>
      </c>
      <c r="F410" s="14">
        <v>181000</v>
      </c>
      <c r="G410" s="12">
        <v>450</v>
      </c>
      <c r="I410" s="11"/>
    </row>
    <row r="411" spans="1:9" x14ac:dyDescent="0.2">
      <c r="A411" s="15">
        <v>40459</v>
      </c>
      <c r="B411" s="12">
        <v>460</v>
      </c>
      <c r="C411" s="12">
        <v>460</v>
      </c>
      <c r="D411" s="12">
        <v>460</v>
      </c>
      <c r="E411" s="12">
        <v>460</v>
      </c>
      <c r="F411" s="14">
        <v>60000</v>
      </c>
      <c r="G411" s="12">
        <v>460</v>
      </c>
      <c r="I411" s="11"/>
    </row>
    <row r="412" spans="1:9" x14ac:dyDescent="0.2">
      <c r="A412" s="15">
        <v>40462</v>
      </c>
      <c r="B412" s="12">
        <v>460</v>
      </c>
      <c r="C412" s="12">
        <v>460</v>
      </c>
      <c r="D412" s="12">
        <v>460</v>
      </c>
      <c r="E412" s="12">
        <v>460</v>
      </c>
      <c r="F412" s="14">
        <v>76000</v>
      </c>
      <c r="G412" s="12">
        <v>460</v>
      </c>
      <c r="I412" s="11"/>
    </row>
    <row r="413" spans="1:9" x14ac:dyDescent="0.2">
      <c r="A413" s="15">
        <v>40463</v>
      </c>
      <c r="B413" s="12">
        <v>460</v>
      </c>
      <c r="C413" s="12">
        <v>460</v>
      </c>
      <c r="D413" s="12">
        <v>450</v>
      </c>
      <c r="E413" s="12">
        <v>460</v>
      </c>
      <c r="F413" s="14">
        <v>503000</v>
      </c>
      <c r="G413" s="12">
        <v>460</v>
      </c>
      <c r="I413" s="11"/>
    </row>
    <row r="414" spans="1:9" x14ac:dyDescent="0.2">
      <c r="A414" s="15">
        <v>40464</v>
      </c>
      <c r="B414" s="12">
        <v>460</v>
      </c>
      <c r="C414" s="12">
        <v>465</v>
      </c>
      <c r="D414" s="12">
        <v>460</v>
      </c>
      <c r="E414" s="12">
        <v>460</v>
      </c>
      <c r="F414" s="14">
        <v>72500</v>
      </c>
      <c r="G414" s="12">
        <v>460</v>
      </c>
      <c r="I414" s="11"/>
    </row>
    <row r="415" spans="1:9" x14ac:dyDescent="0.2">
      <c r="A415" s="15">
        <v>40465</v>
      </c>
      <c r="B415" s="12">
        <v>460</v>
      </c>
      <c r="C415" s="12">
        <v>540</v>
      </c>
      <c r="D415" s="12">
        <v>460</v>
      </c>
      <c r="E415" s="12">
        <v>500</v>
      </c>
      <c r="F415" s="14">
        <v>274000</v>
      </c>
      <c r="G415" s="12">
        <v>500</v>
      </c>
      <c r="I415" s="11"/>
    </row>
    <row r="416" spans="1:9" x14ac:dyDescent="0.2">
      <c r="A416" s="15">
        <v>40466</v>
      </c>
      <c r="B416" s="12">
        <v>520</v>
      </c>
      <c r="C416" s="12">
        <v>520</v>
      </c>
      <c r="D416" s="12">
        <v>520</v>
      </c>
      <c r="E416" s="12">
        <v>520</v>
      </c>
      <c r="F416" s="14">
        <v>6500</v>
      </c>
      <c r="G416" s="12">
        <v>520</v>
      </c>
      <c r="I416" s="11"/>
    </row>
    <row r="417" spans="1:9" x14ac:dyDescent="0.2">
      <c r="A417" s="15">
        <v>40469</v>
      </c>
      <c r="B417" s="12">
        <v>470</v>
      </c>
      <c r="C417" s="12">
        <v>495</v>
      </c>
      <c r="D417" s="12">
        <v>465</v>
      </c>
      <c r="E417" s="12">
        <v>495</v>
      </c>
      <c r="F417" s="14">
        <v>9000</v>
      </c>
      <c r="G417" s="12">
        <v>495</v>
      </c>
      <c r="I417" s="11"/>
    </row>
    <row r="418" spans="1:9" x14ac:dyDescent="0.2">
      <c r="A418" s="15">
        <v>40470</v>
      </c>
      <c r="B418" s="12">
        <v>500</v>
      </c>
      <c r="C418" s="12">
        <v>500</v>
      </c>
      <c r="D418" s="12">
        <v>465</v>
      </c>
      <c r="E418" s="12">
        <v>465</v>
      </c>
      <c r="F418" s="14">
        <v>73000</v>
      </c>
      <c r="G418" s="12">
        <v>465</v>
      </c>
      <c r="I418" s="11"/>
    </row>
    <row r="419" spans="1:9" x14ac:dyDescent="0.2">
      <c r="A419" s="15">
        <v>40471</v>
      </c>
      <c r="B419" s="12">
        <v>485</v>
      </c>
      <c r="C419" s="12">
        <v>485</v>
      </c>
      <c r="D419" s="12">
        <v>470</v>
      </c>
      <c r="E419" s="12">
        <v>470</v>
      </c>
      <c r="F419" s="14">
        <v>5000</v>
      </c>
      <c r="G419" s="12">
        <v>470</v>
      </c>
      <c r="I419" s="11"/>
    </row>
    <row r="420" spans="1:9" x14ac:dyDescent="0.2">
      <c r="A420" s="15">
        <v>40472</v>
      </c>
      <c r="B420" s="12">
        <v>470</v>
      </c>
      <c r="C420" s="12">
        <v>475</v>
      </c>
      <c r="D420" s="12">
        <v>470</v>
      </c>
      <c r="E420" s="12">
        <v>470</v>
      </c>
      <c r="F420" s="14">
        <v>17500</v>
      </c>
      <c r="G420" s="12">
        <v>470</v>
      </c>
      <c r="I420" s="11"/>
    </row>
    <row r="421" spans="1:9" x14ac:dyDescent="0.2">
      <c r="A421" s="15">
        <v>40473</v>
      </c>
      <c r="B421" s="12">
        <v>470</v>
      </c>
      <c r="C421" s="12">
        <v>510</v>
      </c>
      <c r="D421" s="12">
        <v>470</v>
      </c>
      <c r="E421" s="12">
        <v>490</v>
      </c>
      <c r="F421" s="14">
        <v>113500</v>
      </c>
      <c r="G421" s="12">
        <v>490</v>
      </c>
      <c r="I421" s="11"/>
    </row>
    <row r="422" spans="1:9" x14ac:dyDescent="0.2">
      <c r="A422" s="15">
        <v>40476</v>
      </c>
      <c r="B422" s="12">
        <v>475</v>
      </c>
      <c r="C422" s="12">
        <v>500</v>
      </c>
      <c r="D422" s="12">
        <v>475</v>
      </c>
      <c r="E422" s="12">
        <v>475</v>
      </c>
      <c r="F422" s="14">
        <v>0</v>
      </c>
      <c r="G422" s="12">
        <v>475</v>
      </c>
      <c r="I422" s="11"/>
    </row>
    <row r="423" spans="1:9" x14ac:dyDescent="0.2">
      <c r="A423" s="15">
        <v>40477</v>
      </c>
      <c r="B423" s="12">
        <v>490</v>
      </c>
      <c r="C423" s="12">
        <v>500</v>
      </c>
      <c r="D423" s="12">
        <v>490</v>
      </c>
      <c r="E423" s="12">
        <v>500</v>
      </c>
      <c r="F423" s="14">
        <v>72500</v>
      </c>
      <c r="G423" s="12">
        <v>500</v>
      </c>
      <c r="I423" s="11"/>
    </row>
    <row r="424" spans="1:9" x14ac:dyDescent="0.2">
      <c r="A424" s="15">
        <v>40478</v>
      </c>
      <c r="B424" s="12">
        <v>490</v>
      </c>
      <c r="C424" s="12">
        <v>495</v>
      </c>
      <c r="D424" s="12">
        <v>490</v>
      </c>
      <c r="E424" s="12">
        <v>495</v>
      </c>
      <c r="F424" s="14">
        <v>40000</v>
      </c>
      <c r="G424" s="12">
        <v>495</v>
      </c>
      <c r="I424" s="11"/>
    </row>
    <row r="425" spans="1:9" x14ac:dyDescent="0.2">
      <c r="A425" s="15">
        <v>40479</v>
      </c>
      <c r="B425" s="12">
        <v>485</v>
      </c>
      <c r="C425" s="12">
        <v>500</v>
      </c>
      <c r="D425" s="12">
        <v>480</v>
      </c>
      <c r="E425" s="12">
        <v>480</v>
      </c>
      <c r="F425" s="14">
        <v>344000</v>
      </c>
      <c r="G425" s="12">
        <v>480</v>
      </c>
      <c r="I425" s="11"/>
    </row>
    <row r="426" spans="1:9" x14ac:dyDescent="0.2">
      <c r="A426" s="15">
        <v>40480</v>
      </c>
      <c r="B426" s="12">
        <v>480</v>
      </c>
      <c r="C426" s="12">
        <v>490</v>
      </c>
      <c r="D426" s="12">
        <v>480</v>
      </c>
      <c r="E426" s="12">
        <v>490</v>
      </c>
      <c r="F426" s="14">
        <v>100500</v>
      </c>
      <c r="G426" s="12">
        <v>490</v>
      </c>
      <c r="I426" s="11"/>
    </row>
    <row r="427" spans="1:9" x14ac:dyDescent="0.2">
      <c r="A427" s="15">
        <v>40483</v>
      </c>
      <c r="B427" s="12">
        <v>480</v>
      </c>
      <c r="C427" s="12">
        <v>480</v>
      </c>
      <c r="D427" s="12">
        <v>475</v>
      </c>
      <c r="E427" s="12">
        <v>475</v>
      </c>
      <c r="F427" s="14">
        <v>18000</v>
      </c>
      <c r="G427" s="12">
        <v>475</v>
      </c>
      <c r="I427" s="11"/>
    </row>
    <row r="428" spans="1:9" x14ac:dyDescent="0.2">
      <c r="A428" s="15">
        <v>40484</v>
      </c>
      <c r="B428" s="12">
        <v>475</v>
      </c>
      <c r="C428" s="12">
        <v>475</v>
      </c>
      <c r="D428" s="12">
        <v>475</v>
      </c>
      <c r="E428" s="12">
        <v>475</v>
      </c>
      <c r="F428" s="14">
        <v>6000</v>
      </c>
      <c r="G428" s="12">
        <v>475</v>
      </c>
      <c r="I428" s="11"/>
    </row>
    <row r="429" spans="1:9" x14ac:dyDescent="0.2">
      <c r="A429" s="15">
        <v>40485</v>
      </c>
      <c r="B429" s="12">
        <v>485</v>
      </c>
      <c r="C429" s="12">
        <v>485</v>
      </c>
      <c r="D429" s="12">
        <v>475</v>
      </c>
      <c r="E429" s="12">
        <v>475</v>
      </c>
      <c r="F429" s="14">
        <v>29500</v>
      </c>
      <c r="G429" s="12">
        <v>475</v>
      </c>
      <c r="I429" s="11"/>
    </row>
    <row r="430" spans="1:9" x14ac:dyDescent="0.2">
      <c r="A430" s="15">
        <v>40486</v>
      </c>
      <c r="B430" s="12">
        <v>500</v>
      </c>
      <c r="C430" s="12">
        <v>500</v>
      </c>
      <c r="D430" s="12">
        <v>500</v>
      </c>
      <c r="E430" s="12">
        <v>500</v>
      </c>
      <c r="F430" s="14">
        <v>500</v>
      </c>
      <c r="G430" s="12">
        <v>500</v>
      </c>
      <c r="I430" s="11"/>
    </row>
    <row r="431" spans="1:9" x14ac:dyDescent="0.2">
      <c r="A431" s="15">
        <v>40487</v>
      </c>
      <c r="B431" s="12">
        <v>495</v>
      </c>
      <c r="C431" s="12">
        <v>495</v>
      </c>
      <c r="D431" s="12">
        <v>495</v>
      </c>
      <c r="E431" s="12">
        <v>495</v>
      </c>
      <c r="F431" s="14">
        <v>8000</v>
      </c>
      <c r="G431" s="12">
        <v>495</v>
      </c>
      <c r="I431" s="11"/>
    </row>
    <row r="432" spans="1:9" x14ac:dyDescent="0.2">
      <c r="A432" s="15">
        <v>40490</v>
      </c>
      <c r="B432" s="12">
        <v>495</v>
      </c>
      <c r="C432" s="12">
        <v>495</v>
      </c>
      <c r="D432" s="12">
        <v>495</v>
      </c>
      <c r="E432" s="12">
        <v>495</v>
      </c>
      <c r="F432" s="14">
        <v>4000</v>
      </c>
      <c r="G432" s="12">
        <v>495</v>
      </c>
      <c r="I432" s="11"/>
    </row>
    <row r="433" spans="1:9" x14ac:dyDescent="0.2">
      <c r="A433" s="15">
        <v>40491</v>
      </c>
      <c r="B433" s="12">
        <v>480</v>
      </c>
      <c r="C433" s="12">
        <v>485</v>
      </c>
      <c r="D433" s="12">
        <v>480</v>
      </c>
      <c r="E433" s="12">
        <v>480</v>
      </c>
      <c r="F433" s="14">
        <v>5000</v>
      </c>
      <c r="G433" s="12">
        <v>480</v>
      </c>
      <c r="I433" s="11"/>
    </row>
    <row r="434" spans="1:9" x14ac:dyDescent="0.2">
      <c r="A434" s="15">
        <v>40492</v>
      </c>
      <c r="B434" s="12">
        <v>480</v>
      </c>
      <c r="C434" s="12">
        <v>480</v>
      </c>
      <c r="D434" s="12">
        <v>480</v>
      </c>
      <c r="E434" s="12">
        <v>480</v>
      </c>
      <c r="F434" s="14">
        <v>4500</v>
      </c>
      <c r="G434" s="12">
        <v>480</v>
      </c>
      <c r="I434" s="11"/>
    </row>
    <row r="435" spans="1:9" x14ac:dyDescent="0.2">
      <c r="A435" s="15">
        <v>40493</v>
      </c>
      <c r="B435" s="12">
        <v>480</v>
      </c>
      <c r="C435" s="12">
        <v>480</v>
      </c>
      <c r="D435" s="12">
        <v>480</v>
      </c>
      <c r="E435" s="12">
        <v>480</v>
      </c>
      <c r="F435" s="14">
        <v>500</v>
      </c>
      <c r="G435" s="12">
        <v>480</v>
      </c>
      <c r="I435" s="11"/>
    </row>
    <row r="436" spans="1:9" x14ac:dyDescent="0.2">
      <c r="A436" s="15">
        <v>40494</v>
      </c>
      <c r="B436" s="12">
        <v>480</v>
      </c>
      <c r="C436" s="12">
        <v>480</v>
      </c>
      <c r="D436" s="12">
        <v>470</v>
      </c>
      <c r="E436" s="12">
        <v>470</v>
      </c>
      <c r="F436" s="14">
        <v>40000</v>
      </c>
      <c r="G436" s="12">
        <v>470</v>
      </c>
      <c r="I436" s="11"/>
    </row>
    <row r="437" spans="1:9" x14ac:dyDescent="0.2">
      <c r="A437" s="15">
        <v>40497</v>
      </c>
      <c r="B437" s="12">
        <v>480</v>
      </c>
      <c r="C437" s="12">
        <v>480</v>
      </c>
      <c r="D437" s="12">
        <v>480</v>
      </c>
      <c r="E437" s="12">
        <v>480</v>
      </c>
      <c r="F437" s="14">
        <v>1000</v>
      </c>
      <c r="G437" s="12">
        <v>480</v>
      </c>
      <c r="I437" s="11"/>
    </row>
    <row r="438" spans="1:9" x14ac:dyDescent="0.2">
      <c r="A438" s="15">
        <v>40498</v>
      </c>
      <c r="B438" s="12">
        <v>470</v>
      </c>
      <c r="C438" s="12">
        <v>470</v>
      </c>
      <c r="D438" s="12">
        <v>460</v>
      </c>
      <c r="E438" s="12">
        <v>460</v>
      </c>
      <c r="F438" s="14">
        <v>6000</v>
      </c>
      <c r="G438" s="12">
        <v>460</v>
      </c>
      <c r="I438" s="11"/>
    </row>
    <row r="439" spans="1:9" x14ac:dyDescent="0.2">
      <c r="A439" s="15">
        <v>40500</v>
      </c>
      <c r="B439" s="12">
        <v>460</v>
      </c>
      <c r="C439" s="12">
        <v>460</v>
      </c>
      <c r="D439" s="12">
        <v>460</v>
      </c>
      <c r="E439" s="12">
        <v>460</v>
      </c>
      <c r="F439" s="14">
        <v>7500</v>
      </c>
      <c r="G439" s="12">
        <v>460</v>
      </c>
      <c r="I439" s="11"/>
    </row>
    <row r="440" spans="1:9" x14ac:dyDescent="0.2">
      <c r="A440" s="15">
        <v>40501</v>
      </c>
      <c r="B440" s="12">
        <v>465</v>
      </c>
      <c r="C440" s="12">
        <v>480</v>
      </c>
      <c r="D440" s="12">
        <v>465</v>
      </c>
      <c r="E440" s="12">
        <v>465</v>
      </c>
      <c r="F440" s="14">
        <v>0</v>
      </c>
      <c r="G440" s="12">
        <v>465</v>
      </c>
      <c r="I440" s="11"/>
    </row>
    <row r="441" spans="1:9" x14ac:dyDescent="0.2">
      <c r="A441" s="11">
        <v>40504</v>
      </c>
      <c r="B441" s="12">
        <v>470</v>
      </c>
      <c r="C441" s="12">
        <v>500</v>
      </c>
      <c r="D441" s="12">
        <v>460</v>
      </c>
      <c r="E441" s="12">
        <v>500</v>
      </c>
      <c r="F441" s="14">
        <v>49500</v>
      </c>
      <c r="G441" s="12">
        <v>500</v>
      </c>
      <c r="I441" s="11"/>
    </row>
    <row r="442" spans="1:9" x14ac:dyDescent="0.2">
      <c r="A442" s="11">
        <v>40505</v>
      </c>
      <c r="B442" s="12">
        <v>470</v>
      </c>
      <c r="C442" s="12">
        <v>470</v>
      </c>
      <c r="D442" s="12">
        <v>470</v>
      </c>
      <c r="E442" s="12">
        <v>470</v>
      </c>
      <c r="F442" s="14">
        <v>3500</v>
      </c>
      <c r="G442" s="12">
        <v>470</v>
      </c>
      <c r="I442" s="11"/>
    </row>
    <row r="443" spans="1:9" x14ac:dyDescent="0.2">
      <c r="A443" s="11">
        <v>40506</v>
      </c>
      <c r="B443" s="12">
        <v>470</v>
      </c>
      <c r="C443" s="12">
        <v>470</v>
      </c>
      <c r="D443" s="12">
        <v>460</v>
      </c>
      <c r="E443" s="12">
        <v>460</v>
      </c>
      <c r="F443" s="14">
        <v>21500</v>
      </c>
      <c r="G443" s="12">
        <v>460</v>
      </c>
      <c r="I443" s="11"/>
    </row>
    <row r="444" spans="1:9" x14ac:dyDescent="0.2">
      <c r="A444" s="11">
        <v>40507</v>
      </c>
      <c r="B444" s="12">
        <v>495</v>
      </c>
      <c r="C444" s="12">
        <v>500</v>
      </c>
      <c r="D444" s="12">
        <v>475</v>
      </c>
      <c r="E444" s="12">
        <v>475</v>
      </c>
      <c r="F444" s="14">
        <v>74500</v>
      </c>
      <c r="G444" s="12">
        <v>475</v>
      </c>
      <c r="I444" s="11"/>
    </row>
    <row r="445" spans="1:9" x14ac:dyDescent="0.2">
      <c r="A445" s="11">
        <v>40508</v>
      </c>
      <c r="B445" s="12">
        <v>510</v>
      </c>
      <c r="C445" s="12">
        <v>590</v>
      </c>
      <c r="D445" s="12">
        <v>510</v>
      </c>
      <c r="E445" s="12">
        <v>590</v>
      </c>
      <c r="F445" s="14">
        <v>380500</v>
      </c>
      <c r="G445" s="12">
        <v>590</v>
      </c>
      <c r="I445" s="11"/>
    </row>
    <row r="446" spans="1:9" x14ac:dyDescent="0.2">
      <c r="A446" s="11">
        <v>40511</v>
      </c>
      <c r="B446" s="12">
        <v>600</v>
      </c>
      <c r="C446" s="12">
        <v>600</v>
      </c>
      <c r="D446" s="12">
        <v>550</v>
      </c>
      <c r="E446" s="12">
        <v>550</v>
      </c>
      <c r="F446" s="14">
        <v>180500</v>
      </c>
      <c r="G446" s="12">
        <v>550</v>
      </c>
      <c r="I446" s="11"/>
    </row>
    <row r="447" spans="1:9" x14ac:dyDescent="0.2">
      <c r="A447" s="11">
        <v>40512</v>
      </c>
      <c r="B447" s="12">
        <v>520</v>
      </c>
      <c r="C447" s="12">
        <v>570</v>
      </c>
      <c r="D447" s="12">
        <v>500</v>
      </c>
      <c r="E447" s="12">
        <v>570</v>
      </c>
      <c r="F447" s="14">
        <v>23000</v>
      </c>
      <c r="G447" s="12">
        <v>570</v>
      </c>
      <c r="I447" s="11"/>
    </row>
    <row r="448" spans="1:9" x14ac:dyDescent="0.2">
      <c r="A448" s="11">
        <v>40513</v>
      </c>
      <c r="B448" s="12">
        <v>510</v>
      </c>
      <c r="C448" s="12">
        <v>510</v>
      </c>
      <c r="D448" s="12">
        <v>510</v>
      </c>
      <c r="E448" s="12">
        <v>510</v>
      </c>
      <c r="F448" s="14">
        <v>11000</v>
      </c>
      <c r="G448" s="12">
        <v>510</v>
      </c>
      <c r="I448" s="11"/>
    </row>
    <row r="449" spans="1:9" x14ac:dyDescent="0.2">
      <c r="A449" s="11">
        <v>40514</v>
      </c>
      <c r="B449" s="12">
        <v>510</v>
      </c>
      <c r="C449" s="12">
        <v>530</v>
      </c>
      <c r="D449" s="12">
        <v>510</v>
      </c>
      <c r="E449" s="12">
        <v>530</v>
      </c>
      <c r="F449" s="14">
        <v>45000</v>
      </c>
      <c r="G449" s="12">
        <v>530</v>
      </c>
      <c r="I449" s="11"/>
    </row>
    <row r="450" spans="1:9" x14ac:dyDescent="0.2">
      <c r="A450" s="11">
        <v>40515</v>
      </c>
      <c r="B450" s="12">
        <v>530</v>
      </c>
      <c r="C450" s="12">
        <v>530</v>
      </c>
      <c r="D450" s="12">
        <v>530</v>
      </c>
      <c r="E450" s="12">
        <v>530</v>
      </c>
      <c r="F450" s="14">
        <v>101500</v>
      </c>
      <c r="G450" s="12">
        <v>530</v>
      </c>
      <c r="I450" s="11"/>
    </row>
    <row r="451" spans="1:9" x14ac:dyDescent="0.2">
      <c r="A451" s="11">
        <v>40518</v>
      </c>
      <c r="B451" s="12">
        <v>550</v>
      </c>
      <c r="C451" s="12">
        <v>550</v>
      </c>
      <c r="D451" s="12">
        <v>540</v>
      </c>
      <c r="E451" s="12">
        <v>540</v>
      </c>
      <c r="F451" s="14">
        <v>37500</v>
      </c>
      <c r="G451" s="12">
        <v>540</v>
      </c>
      <c r="I451" s="11"/>
    </row>
    <row r="452" spans="1:9" x14ac:dyDescent="0.2">
      <c r="A452" s="11">
        <v>40520</v>
      </c>
      <c r="B452" s="12">
        <v>540</v>
      </c>
      <c r="C452" s="12">
        <v>550</v>
      </c>
      <c r="D452" s="12">
        <v>520</v>
      </c>
      <c r="E452" s="12">
        <v>520</v>
      </c>
      <c r="F452" s="14">
        <v>39000</v>
      </c>
      <c r="G452" s="12">
        <v>520</v>
      </c>
      <c r="I452" s="11"/>
    </row>
    <row r="453" spans="1:9" x14ac:dyDescent="0.2">
      <c r="A453" s="11">
        <v>40521</v>
      </c>
      <c r="B453" s="12">
        <v>520</v>
      </c>
      <c r="C453" s="12">
        <v>520</v>
      </c>
      <c r="D453" s="12">
        <v>520</v>
      </c>
      <c r="E453" s="12">
        <v>520</v>
      </c>
      <c r="F453" s="14">
        <v>15000</v>
      </c>
      <c r="G453" s="12">
        <v>520</v>
      </c>
      <c r="I453" s="11"/>
    </row>
    <row r="454" spans="1:9" x14ac:dyDescent="0.2">
      <c r="A454" s="11">
        <v>40522</v>
      </c>
      <c r="B454" s="12">
        <v>550</v>
      </c>
      <c r="C454" s="12">
        <v>550</v>
      </c>
      <c r="D454" s="12">
        <v>550</v>
      </c>
      <c r="E454" s="12">
        <v>550</v>
      </c>
      <c r="F454" s="14">
        <v>500</v>
      </c>
      <c r="G454" s="12">
        <v>550</v>
      </c>
      <c r="I454" s="11"/>
    </row>
    <row r="455" spans="1:9" x14ac:dyDescent="0.2">
      <c r="A455" s="11">
        <v>40525</v>
      </c>
      <c r="B455" s="12">
        <v>510</v>
      </c>
      <c r="C455" s="12">
        <v>510</v>
      </c>
      <c r="D455" s="12">
        <v>510</v>
      </c>
      <c r="E455" s="12">
        <v>510</v>
      </c>
      <c r="F455" s="14">
        <v>1500</v>
      </c>
      <c r="G455" s="12">
        <v>510</v>
      </c>
      <c r="I455" s="11"/>
    </row>
    <row r="456" spans="1:9" x14ac:dyDescent="0.2">
      <c r="A456" s="11">
        <v>40526</v>
      </c>
      <c r="B456" s="12">
        <v>520</v>
      </c>
      <c r="C456" s="12">
        <v>520</v>
      </c>
      <c r="D456" s="12">
        <v>520</v>
      </c>
      <c r="E456" s="12">
        <v>520</v>
      </c>
      <c r="F456" s="14">
        <v>26000</v>
      </c>
      <c r="G456" s="12">
        <v>520</v>
      </c>
      <c r="I456" s="11"/>
    </row>
    <row r="457" spans="1:9" x14ac:dyDescent="0.2">
      <c r="A457" s="11">
        <v>40527</v>
      </c>
      <c r="B457" s="12">
        <v>530</v>
      </c>
      <c r="C457" s="12">
        <v>530</v>
      </c>
      <c r="D457" s="12">
        <v>520</v>
      </c>
      <c r="E457" s="12">
        <v>520</v>
      </c>
      <c r="F457" s="14">
        <v>45500</v>
      </c>
      <c r="G457" s="12">
        <v>520</v>
      </c>
      <c r="I457" s="11"/>
    </row>
    <row r="458" spans="1:9" x14ac:dyDescent="0.2">
      <c r="A458" s="11">
        <v>40528</v>
      </c>
      <c r="B458" s="12">
        <v>520</v>
      </c>
      <c r="C458" s="12">
        <v>520</v>
      </c>
      <c r="D458" s="12">
        <v>520</v>
      </c>
      <c r="E458" s="12">
        <v>520</v>
      </c>
      <c r="F458" s="14">
        <v>250000</v>
      </c>
      <c r="G458" s="12">
        <v>520</v>
      </c>
      <c r="I458" s="11"/>
    </row>
    <row r="459" spans="1:9" x14ac:dyDescent="0.2">
      <c r="A459" s="11">
        <v>40529</v>
      </c>
      <c r="B459" s="12">
        <v>510</v>
      </c>
      <c r="C459" s="12">
        <v>540</v>
      </c>
      <c r="D459" s="12">
        <v>510</v>
      </c>
      <c r="E459" s="12">
        <v>510</v>
      </c>
      <c r="F459" s="14">
        <v>0</v>
      </c>
      <c r="G459" s="12">
        <v>510</v>
      </c>
      <c r="I459" s="11"/>
    </row>
    <row r="460" spans="1:9" x14ac:dyDescent="0.2">
      <c r="A460" s="11">
        <v>40532</v>
      </c>
      <c r="B460" s="12">
        <v>520</v>
      </c>
      <c r="C460" s="12">
        <v>550</v>
      </c>
      <c r="D460" s="12">
        <v>520</v>
      </c>
      <c r="E460" s="12">
        <v>520</v>
      </c>
      <c r="F460" s="14">
        <v>0</v>
      </c>
      <c r="G460" s="12">
        <v>520</v>
      </c>
      <c r="I460" s="11"/>
    </row>
    <row r="461" spans="1:9" x14ac:dyDescent="0.2">
      <c r="A461" s="11">
        <v>40533</v>
      </c>
      <c r="B461" s="12">
        <v>520</v>
      </c>
      <c r="C461" s="12">
        <v>530</v>
      </c>
      <c r="D461" s="12">
        <v>520</v>
      </c>
      <c r="E461" s="12">
        <v>520</v>
      </c>
      <c r="F461" s="14">
        <v>420000</v>
      </c>
      <c r="G461" s="12">
        <v>520</v>
      </c>
      <c r="I461" s="11"/>
    </row>
    <row r="462" spans="1:9" x14ac:dyDescent="0.2">
      <c r="A462" s="11">
        <v>40534</v>
      </c>
      <c r="B462" s="12">
        <v>520</v>
      </c>
      <c r="C462" s="12">
        <v>520</v>
      </c>
      <c r="D462" s="12">
        <v>520</v>
      </c>
      <c r="E462" s="12">
        <v>520</v>
      </c>
      <c r="F462" s="14">
        <v>15000</v>
      </c>
      <c r="G462" s="12">
        <v>520</v>
      </c>
      <c r="I462" s="11"/>
    </row>
    <row r="463" spans="1:9" x14ac:dyDescent="0.2">
      <c r="A463" s="11">
        <v>40535</v>
      </c>
      <c r="B463" s="12">
        <v>520</v>
      </c>
      <c r="C463" s="12">
        <v>520</v>
      </c>
      <c r="D463" s="12">
        <v>520</v>
      </c>
      <c r="E463" s="12">
        <v>520</v>
      </c>
      <c r="F463" s="14">
        <v>1000</v>
      </c>
      <c r="G463" s="12">
        <v>520</v>
      </c>
      <c r="I463" s="11"/>
    </row>
    <row r="464" spans="1:9" x14ac:dyDescent="0.2">
      <c r="A464" s="11">
        <v>40539</v>
      </c>
      <c r="B464" s="12">
        <v>510</v>
      </c>
      <c r="C464" s="12">
        <v>550</v>
      </c>
      <c r="D464" s="12">
        <v>510</v>
      </c>
      <c r="E464" s="12">
        <v>510</v>
      </c>
      <c r="F464" s="14">
        <v>0</v>
      </c>
      <c r="G464" s="12">
        <v>510</v>
      </c>
      <c r="I464" s="11"/>
    </row>
    <row r="465" spans="1:9" x14ac:dyDescent="0.2">
      <c r="A465" s="11">
        <v>40540</v>
      </c>
      <c r="B465" s="12">
        <v>510</v>
      </c>
      <c r="C465" s="12">
        <v>540</v>
      </c>
      <c r="D465" s="12">
        <v>510</v>
      </c>
      <c r="E465" s="12">
        <v>510</v>
      </c>
      <c r="F465" s="14">
        <v>0</v>
      </c>
      <c r="G465" s="12">
        <v>510</v>
      </c>
      <c r="I465" s="11"/>
    </row>
    <row r="466" spans="1:9" x14ac:dyDescent="0.2">
      <c r="A466" s="11">
        <v>40541</v>
      </c>
      <c r="B466" s="12">
        <v>520</v>
      </c>
      <c r="C466" s="12">
        <v>520</v>
      </c>
      <c r="D466" s="12">
        <v>520</v>
      </c>
      <c r="E466" s="12">
        <v>520</v>
      </c>
      <c r="F466" s="14">
        <v>3500</v>
      </c>
      <c r="G466" s="12">
        <v>520</v>
      </c>
      <c r="I466" s="11"/>
    </row>
    <row r="467" spans="1:9" x14ac:dyDescent="0.2">
      <c r="A467" s="11">
        <v>40542</v>
      </c>
      <c r="B467" s="12">
        <v>520</v>
      </c>
      <c r="C467" s="12">
        <v>520</v>
      </c>
      <c r="D467" s="12">
        <v>520</v>
      </c>
      <c r="E467" s="12">
        <v>520</v>
      </c>
      <c r="F467" s="14">
        <v>1000</v>
      </c>
      <c r="G467" s="12">
        <v>520</v>
      </c>
      <c r="I467" s="11"/>
    </row>
    <row r="468" spans="1:9" x14ac:dyDescent="0.2">
      <c r="A468" s="11">
        <v>40546</v>
      </c>
      <c r="B468" s="12">
        <v>510</v>
      </c>
      <c r="C468" s="12">
        <v>510</v>
      </c>
      <c r="D468" s="12">
        <v>510</v>
      </c>
      <c r="E468" s="12">
        <v>510</v>
      </c>
      <c r="F468" s="14">
        <v>500</v>
      </c>
      <c r="G468" s="12">
        <v>510</v>
      </c>
      <c r="I468" s="11"/>
    </row>
    <row r="469" spans="1:9" x14ac:dyDescent="0.2">
      <c r="A469" s="11">
        <v>40547</v>
      </c>
      <c r="B469" s="12">
        <v>510</v>
      </c>
      <c r="C469" s="12">
        <v>510</v>
      </c>
      <c r="D469" s="12">
        <v>510</v>
      </c>
      <c r="E469" s="12">
        <v>510</v>
      </c>
      <c r="F469" s="14">
        <v>25000</v>
      </c>
      <c r="G469" s="12">
        <v>510</v>
      </c>
      <c r="I469" s="11"/>
    </row>
    <row r="470" spans="1:9" x14ac:dyDescent="0.2">
      <c r="A470" s="11">
        <v>40548</v>
      </c>
      <c r="B470" s="12">
        <v>520</v>
      </c>
      <c r="C470" s="12">
        <v>540</v>
      </c>
      <c r="D470" s="12">
        <v>520</v>
      </c>
      <c r="E470" s="12">
        <v>520</v>
      </c>
      <c r="F470" s="14">
        <v>0</v>
      </c>
      <c r="G470" s="12">
        <v>520</v>
      </c>
      <c r="I470" s="11"/>
    </row>
    <row r="471" spans="1:9" x14ac:dyDescent="0.2">
      <c r="A471" s="11">
        <v>40549</v>
      </c>
      <c r="B471" s="12">
        <v>520</v>
      </c>
      <c r="C471" s="12">
        <v>540</v>
      </c>
      <c r="D471" s="12">
        <v>520</v>
      </c>
      <c r="E471" s="12">
        <v>520</v>
      </c>
      <c r="F471" s="14">
        <v>0</v>
      </c>
      <c r="G471" s="12">
        <v>520</v>
      </c>
      <c r="I471" s="11"/>
    </row>
    <row r="472" spans="1:9" x14ac:dyDescent="0.2">
      <c r="A472" s="11">
        <v>40550</v>
      </c>
      <c r="B472" s="12">
        <v>510</v>
      </c>
      <c r="C472" s="12">
        <v>540</v>
      </c>
      <c r="D472" s="12">
        <v>510</v>
      </c>
      <c r="E472" s="12">
        <v>510</v>
      </c>
      <c r="F472" s="14">
        <v>0</v>
      </c>
      <c r="G472" s="12">
        <v>510</v>
      </c>
      <c r="I472" s="11"/>
    </row>
    <row r="473" spans="1:9" x14ac:dyDescent="0.2">
      <c r="A473" s="11">
        <v>40553</v>
      </c>
      <c r="B473" s="12">
        <v>510</v>
      </c>
      <c r="C473" s="12">
        <v>520</v>
      </c>
      <c r="D473" s="12">
        <v>510</v>
      </c>
      <c r="E473" s="12">
        <v>510</v>
      </c>
      <c r="F473" s="14">
        <v>120000</v>
      </c>
      <c r="G473" s="12">
        <v>510</v>
      </c>
      <c r="I473" s="11"/>
    </row>
    <row r="474" spans="1:9" x14ac:dyDescent="0.2">
      <c r="A474" s="11">
        <v>40554</v>
      </c>
      <c r="B474" s="12">
        <v>510</v>
      </c>
      <c r="C474" s="12">
        <v>510</v>
      </c>
      <c r="D474" s="12">
        <v>510</v>
      </c>
      <c r="E474" s="12">
        <v>510</v>
      </c>
      <c r="F474" s="14">
        <v>85500</v>
      </c>
      <c r="G474" s="12">
        <v>510</v>
      </c>
      <c r="I474" s="11"/>
    </row>
    <row r="475" spans="1:9" x14ac:dyDescent="0.2">
      <c r="A475" s="11">
        <v>40555</v>
      </c>
      <c r="B475" s="12">
        <v>510</v>
      </c>
      <c r="C475" s="12">
        <v>540</v>
      </c>
      <c r="D475" s="12">
        <v>510</v>
      </c>
      <c r="E475" s="12">
        <v>510</v>
      </c>
      <c r="F475" s="14">
        <v>0</v>
      </c>
      <c r="G475" s="12">
        <v>510</v>
      </c>
      <c r="I475" s="11"/>
    </row>
    <row r="476" spans="1:9" x14ac:dyDescent="0.2">
      <c r="A476" s="11">
        <v>40556</v>
      </c>
      <c r="B476" s="12">
        <v>510</v>
      </c>
      <c r="C476" s="12">
        <v>550</v>
      </c>
      <c r="D476" s="12">
        <v>510</v>
      </c>
      <c r="E476" s="12">
        <v>510</v>
      </c>
      <c r="F476" s="14">
        <v>0</v>
      </c>
      <c r="G476" s="12">
        <v>510</v>
      </c>
      <c r="I476" s="11"/>
    </row>
    <row r="477" spans="1:9" x14ac:dyDescent="0.2">
      <c r="A477" s="11">
        <v>40557</v>
      </c>
      <c r="B477" s="12">
        <v>510</v>
      </c>
      <c r="C477" s="12">
        <v>520</v>
      </c>
      <c r="D477" s="12">
        <v>510</v>
      </c>
      <c r="E477" s="12">
        <v>520</v>
      </c>
      <c r="F477" s="14">
        <v>52500</v>
      </c>
      <c r="G477" s="12">
        <v>520</v>
      </c>
      <c r="I477" s="11"/>
    </row>
    <row r="478" spans="1:9" x14ac:dyDescent="0.2">
      <c r="A478" s="11">
        <v>40560</v>
      </c>
      <c r="B478" s="12">
        <v>520</v>
      </c>
      <c r="C478" s="12">
        <v>520</v>
      </c>
      <c r="D478" s="12">
        <v>520</v>
      </c>
      <c r="E478" s="12">
        <v>520</v>
      </c>
      <c r="F478" s="14">
        <v>125000</v>
      </c>
      <c r="G478" s="12">
        <v>520</v>
      </c>
      <c r="I478" s="11"/>
    </row>
    <row r="479" spans="1:9" x14ac:dyDescent="0.2">
      <c r="A479" s="11">
        <v>40561</v>
      </c>
      <c r="B479" s="12">
        <v>520</v>
      </c>
      <c r="C479" s="12">
        <v>540</v>
      </c>
      <c r="D479" s="12">
        <v>520</v>
      </c>
      <c r="E479" s="12">
        <v>520</v>
      </c>
      <c r="F479" s="14">
        <v>0</v>
      </c>
      <c r="G479" s="12">
        <v>520</v>
      </c>
      <c r="I479" s="11"/>
    </row>
    <row r="480" spans="1:9" x14ac:dyDescent="0.2">
      <c r="A480" s="11">
        <v>40562</v>
      </c>
      <c r="B480" s="12">
        <v>520</v>
      </c>
      <c r="C480" s="12">
        <v>550</v>
      </c>
      <c r="D480" s="12">
        <v>520</v>
      </c>
      <c r="E480" s="12">
        <v>550</v>
      </c>
      <c r="F480" s="14">
        <v>30500</v>
      </c>
      <c r="G480" s="12">
        <v>550</v>
      </c>
      <c r="I480" s="11"/>
    </row>
    <row r="481" spans="1:9" x14ac:dyDescent="0.2">
      <c r="A481" s="11">
        <v>40563</v>
      </c>
      <c r="B481" s="12">
        <v>550</v>
      </c>
      <c r="C481" s="12">
        <v>550</v>
      </c>
      <c r="D481" s="12">
        <v>520</v>
      </c>
      <c r="E481" s="12">
        <v>520</v>
      </c>
      <c r="F481" s="14">
        <v>19000</v>
      </c>
      <c r="G481" s="12">
        <v>520</v>
      </c>
      <c r="I481" s="11"/>
    </row>
    <row r="482" spans="1:9" x14ac:dyDescent="0.2">
      <c r="A482" s="11">
        <v>40564</v>
      </c>
      <c r="B482" s="12">
        <v>520</v>
      </c>
      <c r="C482" s="12">
        <v>520</v>
      </c>
      <c r="D482" s="12">
        <v>520</v>
      </c>
      <c r="E482" s="12">
        <v>520</v>
      </c>
      <c r="F482" s="14">
        <v>16000</v>
      </c>
      <c r="G482" s="12">
        <v>520</v>
      </c>
      <c r="I482" s="11"/>
    </row>
    <row r="483" spans="1:9" x14ac:dyDescent="0.2">
      <c r="A483" s="11">
        <v>40567</v>
      </c>
      <c r="B483" s="12">
        <v>530</v>
      </c>
      <c r="C483" s="12">
        <v>530</v>
      </c>
      <c r="D483" s="12">
        <v>530</v>
      </c>
      <c r="E483" s="12">
        <v>530</v>
      </c>
      <c r="F483" s="14">
        <v>215500</v>
      </c>
      <c r="G483" s="12">
        <v>530</v>
      </c>
      <c r="I483" s="11"/>
    </row>
    <row r="484" spans="1:9" x14ac:dyDescent="0.2">
      <c r="A484" s="11">
        <v>40568</v>
      </c>
      <c r="B484" s="12">
        <v>530</v>
      </c>
      <c r="C484" s="12">
        <v>540</v>
      </c>
      <c r="D484" s="12">
        <v>530</v>
      </c>
      <c r="E484" s="12">
        <v>530</v>
      </c>
      <c r="F484" s="14">
        <v>0</v>
      </c>
      <c r="G484" s="12">
        <v>530</v>
      </c>
      <c r="I484" s="11"/>
    </row>
    <row r="485" spans="1:9" x14ac:dyDescent="0.2">
      <c r="A485" s="11">
        <v>40569</v>
      </c>
      <c r="B485" s="12">
        <v>530</v>
      </c>
      <c r="C485" s="12">
        <v>540</v>
      </c>
      <c r="D485" s="12">
        <v>530</v>
      </c>
      <c r="E485" s="12">
        <v>530</v>
      </c>
      <c r="F485" s="14">
        <v>0</v>
      </c>
      <c r="G485" s="12">
        <v>530</v>
      </c>
      <c r="I485" s="11"/>
    </row>
    <row r="486" spans="1:9" x14ac:dyDescent="0.2">
      <c r="A486" s="11">
        <v>40570</v>
      </c>
      <c r="B486" s="12">
        <v>540</v>
      </c>
      <c r="C486" s="12">
        <v>550</v>
      </c>
      <c r="D486" s="12">
        <v>540</v>
      </c>
      <c r="E486" s="12">
        <v>540</v>
      </c>
      <c r="F486" s="14">
        <v>0</v>
      </c>
      <c r="G486" s="12">
        <v>540</v>
      </c>
      <c r="I486" s="11"/>
    </row>
    <row r="487" spans="1:9" x14ac:dyDescent="0.2">
      <c r="A487" s="11">
        <v>40571</v>
      </c>
      <c r="B487" s="12">
        <v>540</v>
      </c>
      <c r="C487" s="12">
        <v>550</v>
      </c>
      <c r="D487" s="12">
        <v>540</v>
      </c>
      <c r="E487" s="12">
        <v>540</v>
      </c>
      <c r="F487" s="14">
        <v>0</v>
      </c>
      <c r="G487" s="12">
        <v>540</v>
      </c>
      <c r="I487" s="11"/>
    </row>
    <row r="488" spans="1:9" x14ac:dyDescent="0.2">
      <c r="A488" s="11">
        <v>40574</v>
      </c>
      <c r="B488" s="12">
        <v>550</v>
      </c>
      <c r="C488" s="12">
        <v>560</v>
      </c>
      <c r="D488" s="12">
        <v>550</v>
      </c>
      <c r="E488" s="12">
        <v>560</v>
      </c>
      <c r="F488" s="14">
        <v>120000</v>
      </c>
      <c r="G488" s="12">
        <v>560</v>
      </c>
      <c r="I488" s="11"/>
    </row>
    <row r="489" spans="1:9" x14ac:dyDescent="0.2">
      <c r="A489" s="11">
        <v>40575</v>
      </c>
      <c r="B489" s="12">
        <v>550</v>
      </c>
      <c r="C489" s="12">
        <v>550</v>
      </c>
      <c r="D489" s="12">
        <v>550</v>
      </c>
      <c r="E489" s="12">
        <v>550</v>
      </c>
      <c r="F489" s="14">
        <v>10000</v>
      </c>
      <c r="G489" s="12">
        <v>550</v>
      </c>
      <c r="I489" s="11"/>
    </row>
    <row r="490" spans="1:9" x14ac:dyDescent="0.2">
      <c r="A490" s="11">
        <v>40576</v>
      </c>
      <c r="B490" s="12">
        <v>550</v>
      </c>
      <c r="C490" s="12">
        <v>580</v>
      </c>
      <c r="D490" s="12">
        <v>550</v>
      </c>
      <c r="E490" s="12">
        <v>560</v>
      </c>
      <c r="F490" s="14">
        <v>35000</v>
      </c>
      <c r="G490" s="12">
        <v>560</v>
      </c>
      <c r="I490" s="11"/>
    </row>
    <row r="491" spans="1:9" x14ac:dyDescent="0.2">
      <c r="A491" s="11">
        <v>40578</v>
      </c>
      <c r="B491" s="12">
        <v>550</v>
      </c>
      <c r="C491" s="12">
        <v>550</v>
      </c>
      <c r="D491" s="12">
        <v>550</v>
      </c>
      <c r="E491" s="12">
        <v>550</v>
      </c>
      <c r="F491" s="14">
        <v>95000</v>
      </c>
      <c r="G491" s="12">
        <v>550</v>
      </c>
      <c r="I491" s="11"/>
    </row>
    <row r="492" spans="1:9" x14ac:dyDescent="0.2">
      <c r="A492" s="11">
        <v>40581</v>
      </c>
      <c r="B492" s="12">
        <v>550</v>
      </c>
      <c r="C492" s="12">
        <v>560</v>
      </c>
      <c r="D492" s="12">
        <v>550</v>
      </c>
      <c r="E492" s="12">
        <v>550</v>
      </c>
      <c r="F492" s="14">
        <v>0</v>
      </c>
      <c r="G492" s="12">
        <v>550</v>
      </c>
      <c r="I492" s="11"/>
    </row>
    <row r="493" spans="1:9" x14ac:dyDescent="0.2">
      <c r="A493" s="11">
        <v>40582</v>
      </c>
      <c r="B493" s="12">
        <v>560</v>
      </c>
      <c r="C493" s="12">
        <v>560</v>
      </c>
      <c r="D493" s="12">
        <v>550</v>
      </c>
      <c r="E493" s="12">
        <v>550</v>
      </c>
      <c r="F493" s="14">
        <v>31500</v>
      </c>
      <c r="G493" s="12">
        <v>550</v>
      </c>
      <c r="I493" s="11"/>
    </row>
    <row r="494" spans="1:9" x14ac:dyDescent="0.2">
      <c r="A494" s="11">
        <v>40583</v>
      </c>
      <c r="B494" s="12">
        <v>560</v>
      </c>
      <c r="C494" s="12">
        <v>560</v>
      </c>
      <c r="D494" s="12">
        <v>550</v>
      </c>
      <c r="E494" s="12">
        <v>550</v>
      </c>
      <c r="F494" s="14">
        <v>14500</v>
      </c>
      <c r="G494" s="12">
        <v>550</v>
      </c>
      <c r="I494" s="11"/>
    </row>
    <row r="495" spans="1:9" x14ac:dyDescent="0.2">
      <c r="A495" s="11">
        <v>40584</v>
      </c>
      <c r="B495" s="12">
        <v>550</v>
      </c>
      <c r="C495" s="12">
        <v>550</v>
      </c>
      <c r="D495" s="12">
        <v>550</v>
      </c>
      <c r="E495" s="12">
        <v>550</v>
      </c>
      <c r="F495" s="14">
        <v>152500</v>
      </c>
      <c r="G495" s="12">
        <v>550</v>
      </c>
      <c r="I495" s="11"/>
    </row>
    <row r="496" spans="1:9" x14ac:dyDescent="0.2">
      <c r="A496" s="11">
        <v>40585</v>
      </c>
      <c r="B496" s="12">
        <v>550</v>
      </c>
      <c r="C496" s="12">
        <v>560</v>
      </c>
      <c r="D496" s="12">
        <v>550</v>
      </c>
      <c r="E496" s="12">
        <v>550</v>
      </c>
      <c r="F496" s="14">
        <v>0</v>
      </c>
      <c r="G496" s="12">
        <v>550</v>
      </c>
      <c r="I496" s="11"/>
    </row>
    <row r="497" spans="1:9" x14ac:dyDescent="0.2">
      <c r="A497" s="11">
        <v>40588</v>
      </c>
      <c r="B497" s="12">
        <v>550</v>
      </c>
      <c r="C497" s="12">
        <v>550</v>
      </c>
      <c r="D497" s="12">
        <v>550</v>
      </c>
      <c r="E497" s="12">
        <v>550</v>
      </c>
      <c r="F497" s="14">
        <v>150000</v>
      </c>
      <c r="G497" s="12">
        <v>550</v>
      </c>
      <c r="I497" s="11"/>
    </row>
    <row r="498" spans="1:9" x14ac:dyDescent="0.2">
      <c r="A498" s="11">
        <v>40590</v>
      </c>
      <c r="B498" s="12">
        <v>560</v>
      </c>
      <c r="C498" s="12">
        <v>560</v>
      </c>
      <c r="D498" s="12">
        <v>560</v>
      </c>
      <c r="E498" s="12">
        <v>560</v>
      </c>
      <c r="F498" s="14">
        <v>2500</v>
      </c>
      <c r="G498" s="12">
        <v>560</v>
      </c>
      <c r="I498" s="11"/>
    </row>
    <row r="499" spans="1:9" x14ac:dyDescent="0.2">
      <c r="A499" s="11">
        <v>40591</v>
      </c>
      <c r="B499" s="12">
        <v>550</v>
      </c>
      <c r="C499" s="12">
        <v>550</v>
      </c>
      <c r="D499" s="12">
        <v>550</v>
      </c>
      <c r="E499" s="12">
        <v>550</v>
      </c>
      <c r="F499" s="14">
        <v>34000</v>
      </c>
      <c r="G499" s="12">
        <v>550</v>
      </c>
      <c r="I499" s="11"/>
    </row>
    <row r="500" spans="1:9" x14ac:dyDescent="0.2">
      <c r="A500" s="11">
        <v>40592</v>
      </c>
      <c r="B500" s="12">
        <v>550</v>
      </c>
      <c r="C500" s="12">
        <v>550</v>
      </c>
      <c r="D500" s="12">
        <v>550</v>
      </c>
      <c r="E500" s="12">
        <v>550</v>
      </c>
      <c r="F500" s="14">
        <v>8000</v>
      </c>
      <c r="G500" s="12">
        <v>550</v>
      </c>
      <c r="I500" s="11"/>
    </row>
    <row r="501" spans="1:9" x14ac:dyDescent="0.2">
      <c r="A501" s="11">
        <v>40595</v>
      </c>
      <c r="B501" s="12">
        <v>550</v>
      </c>
      <c r="C501" s="12">
        <v>600</v>
      </c>
      <c r="D501" s="12">
        <v>550</v>
      </c>
      <c r="E501" s="12">
        <v>550</v>
      </c>
      <c r="F501" s="14">
        <v>0</v>
      </c>
      <c r="G501" s="12">
        <v>550</v>
      </c>
      <c r="I501" s="11"/>
    </row>
    <row r="502" spans="1:9" x14ac:dyDescent="0.2">
      <c r="A502" s="11">
        <v>40596</v>
      </c>
      <c r="B502" s="12">
        <v>550</v>
      </c>
      <c r="C502" s="12">
        <v>570</v>
      </c>
      <c r="D502" s="12">
        <v>550</v>
      </c>
      <c r="E502" s="12">
        <v>550</v>
      </c>
      <c r="F502" s="14">
        <v>0</v>
      </c>
      <c r="G502" s="12">
        <v>550</v>
      </c>
      <c r="I502" s="11"/>
    </row>
    <row r="503" spans="1:9" x14ac:dyDescent="0.2">
      <c r="A503" s="11">
        <v>40597</v>
      </c>
      <c r="B503" s="12">
        <v>550</v>
      </c>
      <c r="C503" s="12">
        <v>550</v>
      </c>
      <c r="D503" s="12">
        <v>550</v>
      </c>
      <c r="E503" s="12">
        <v>550</v>
      </c>
      <c r="F503" s="14">
        <v>100000</v>
      </c>
      <c r="G503" s="12">
        <v>550</v>
      </c>
      <c r="I503" s="11"/>
    </row>
    <row r="504" spans="1:9" x14ac:dyDescent="0.2">
      <c r="A504" s="11">
        <v>40598</v>
      </c>
      <c r="B504" s="12">
        <v>550</v>
      </c>
      <c r="C504" s="12">
        <v>560</v>
      </c>
      <c r="D504" s="12">
        <v>550</v>
      </c>
      <c r="E504" s="12">
        <v>550</v>
      </c>
      <c r="F504" s="14">
        <v>29500</v>
      </c>
      <c r="G504" s="12">
        <v>550</v>
      </c>
      <c r="I504" s="11"/>
    </row>
    <row r="505" spans="1:9" x14ac:dyDescent="0.2">
      <c r="A505" s="11">
        <v>40599</v>
      </c>
      <c r="B505" s="12">
        <v>560</v>
      </c>
      <c r="C505" s="12">
        <v>660</v>
      </c>
      <c r="D505" s="12">
        <v>560</v>
      </c>
      <c r="E505" s="12">
        <v>580</v>
      </c>
      <c r="F505" s="14">
        <v>33000</v>
      </c>
      <c r="G505" s="12">
        <v>580</v>
      </c>
      <c r="I505" s="11"/>
    </row>
    <row r="506" spans="1:9" x14ac:dyDescent="0.2">
      <c r="A506" s="11">
        <v>40602</v>
      </c>
      <c r="B506" s="12">
        <v>640</v>
      </c>
      <c r="C506" s="12">
        <v>640</v>
      </c>
      <c r="D506" s="12">
        <v>560</v>
      </c>
      <c r="E506" s="12">
        <v>560</v>
      </c>
      <c r="F506" s="14">
        <v>3000</v>
      </c>
      <c r="G506" s="12">
        <v>560</v>
      </c>
      <c r="I506" s="11"/>
    </row>
    <row r="507" spans="1:9" x14ac:dyDescent="0.2">
      <c r="A507" s="11">
        <v>40603</v>
      </c>
      <c r="B507" s="12">
        <v>560</v>
      </c>
      <c r="C507" s="12">
        <v>640</v>
      </c>
      <c r="D507" s="12">
        <v>550</v>
      </c>
      <c r="E507" s="12">
        <v>560</v>
      </c>
      <c r="F507" s="14">
        <v>334500</v>
      </c>
      <c r="G507" s="12">
        <v>560</v>
      </c>
      <c r="I507" s="11"/>
    </row>
    <row r="508" spans="1:9" x14ac:dyDescent="0.2">
      <c r="A508" s="11">
        <v>40604</v>
      </c>
      <c r="B508" s="12">
        <v>550</v>
      </c>
      <c r="C508" s="12">
        <v>560</v>
      </c>
      <c r="D508" s="12">
        <v>550</v>
      </c>
      <c r="E508" s="12">
        <v>550</v>
      </c>
      <c r="F508" s="14">
        <v>533000</v>
      </c>
      <c r="G508" s="12">
        <v>550</v>
      </c>
      <c r="I508" s="11"/>
    </row>
    <row r="509" spans="1:9" x14ac:dyDescent="0.2">
      <c r="A509" s="11">
        <v>40605</v>
      </c>
      <c r="B509" s="12">
        <v>550</v>
      </c>
      <c r="C509" s="12">
        <v>570</v>
      </c>
      <c r="D509" s="12">
        <v>520</v>
      </c>
      <c r="E509" s="12">
        <v>540</v>
      </c>
      <c r="F509" s="14">
        <v>610500</v>
      </c>
      <c r="G509" s="12">
        <v>540</v>
      </c>
      <c r="I509" s="11"/>
    </row>
    <row r="510" spans="1:9" x14ac:dyDescent="0.2">
      <c r="A510" s="11">
        <v>40606</v>
      </c>
      <c r="B510" s="12">
        <v>540</v>
      </c>
      <c r="C510" s="12">
        <v>550</v>
      </c>
      <c r="D510" s="12">
        <v>540</v>
      </c>
      <c r="E510" s="12">
        <v>550</v>
      </c>
      <c r="F510" s="14">
        <v>528500</v>
      </c>
      <c r="G510" s="12">
        <v>550</v>
      </c>
      <c r="I510" s="11"/>
    </row>
    <row r="511" spans="1:9" x14ac:dyDescent="0.2">
      <c r="A511" s="11">
        <v>40609</v>
      </c>
      <c r="B511" s="12">
        <v>550</v>
      </c>
      <c r="C511" s="12">
        <v>550</v>
      </c>
      <c r="D511" s="12">
        <v>550</v>
      </c>
      <c r="E511" s="12">
        <v>550</v>
      </c>
      <c r="F511" s="14">
        <v>500000</v>
      </c>
      <c r="G511" s="12">
        <v>550</v>
      </c>
      <c r="I511" s="11"/>
    </row>
    <row r="512" spans="1:9" x14ac:dyDescent="0.2">
      <c r="A512" s="11">
        <v>40610</v>
      </c>
      <c r="B512" s="12">
        <v>550</v>
      </c>
      <c r="C512" s="12">
        <v>550</v>
      </c>
      <c r="D512" s="12">
        <v>530</v>
      </c>
      <c r="E512" s="12">
        <v>540</v>
      </c>
      <c r="F512" s="14">
        <v>506000</v>
      </c>
      <c r="G512" s="12">
        <v>540</v>
      </c>
      <c r="I512" s="11"/>
    </row>
    <row r="513" spans="1:9" x14ac:dyDescent="0.2">
      <c r="A513" s="11">
        <v>40611</v>
      </c>
      <c r="B513" s="12">
        <v>550</v>
      </c>
      <c r="C513" s="12">
        <v>590</v>
      </c>
      <c r="D513" s="12">
        <v>550</v>
      </c>
      <c r="E513" s="12">
        <v>550</v>
      </c>
      <c r="F513" s="14">
        <v>513000</v>
      </c>
      <c r="G513" s="12">
        <v>550</v>
      </c>
      <c r="I513" s="11"/>
    </row>
    <row r="514" spans="1:9" x14ac:dyDescent="0.2">
      <c r="A514" s="11">
        <v>40612</v>
      </c>
      <c r="B514" s="12">
        <v>550</v>
      </c>
      <c r="C514" s="12">
        <v>550</v>
      </c>
      <c r="D514" s="12">
        <v>550</v>
      </c>
      <c r="E514" s="12">
        <v>550</v>
      </c>
      <c r="F514" s="14">
        <v>502500</v>
      </c>
      <c r="G514" s="12">
        <v>550</v>
      </c>
      <c r="I514" s="11"/>
    </row>
    <row r="515" spans="1:9" x14ac:dyDescent="0.2">
      <c r="A515" s="11">
        <v>40613</v>
      </c>
      <c r="B515" s="12">
        <v>550</v>
      </c>
      <c r="C515" s="12">
        <v>550</v>
      </c>
      <c r="D515" s="12">
        <v>550</v>
      </c>
      <c r="E515" s="12">
        <v>550</v>
      </c>
      <c r="F515" s="14">
        <v>53000</v>
      </c>
      <c r="G515" s="12">
        <v>550</v>
      </c>
      <c r="I515" s="11"/>
    </row>
    <row r="516" spans="1:9" x14ac:dyDescent="0.2">
      <c r="A516" s="11">
        <v>40616</v>
      </c>
      <c r="B516" s="12">
        <v>550</v>
      </c>
      <c r="C516" s="12">
        <v>560</v>
      </c>
      <c r="D516" s="12">
        <v>550</v>
      </c>
      <c r="E516" s="12">
        <v>560</v>
      </c>
      <c r="F516" s="14">
        <v>9500</v>
      </c>
      <c r="G516" s="12">
        <v>560</v>
      </c>
      <c r="I516" s="11"/>
    </row>
    <row r="517" spans="1:9" x14ac:dyDescent="0.2">
      <c r="A517" s="11">
        <v>40617</v>
      </c>
      <c r="B517" s="12">
        <v>550</v>
      </c>
      <c r="C517" s="12">
        <v>570</v>
      </c>
      <c r="D517" s="12">
        <v>550</v>
      </c>
      <c r="E517" s="12">
        <v>550</v>
      </c>
      <c r="F517" s="14">
        <v>134500</v>
      </c>
      <c r="G517" s="12">
        <v>550</v>
      </c>
      <c r="I517" s="11"/>
    </row>
    <row r="518" spans="1:9" x14ac:dyDescent="0.2">
      <c r="A518" s="11">
        <v>40618</v>
      </c>
      <c r="B518" s="12">
        <v>550</v>
      </c>
      <c r="C518" s="12">
        <v>550</v>
      </c>
      <c r="D518" s="12">
        <v>550</v>
      </c>
      <c r="E518" s="12">
        <v>550</v>
      </c>
      <c r="F518" s="14">
        <v>172500</v>
      </c>
      <c r="G518" s="12">
        <v>550</v>
      </c>
      <c r="I518" s="11"/>
    </row>
    <row r="519" spans="1:9" x14ac:dyDescent="0.2">
      <c r="A519" s="11">
        <v>40619</v>
      </c>
      <c r="B519" s="12">
        <v>580</v>
      </c>
      <c r="C519" s="12">
        <v>580</v>
      </c>
      <c r="D519" s="12">
        <v>550</v>
      </c>
      <c r="E519" s="12">
        <v>550</v>
      </c>
      <c r="F519" s="14">
        <v>11500</v>
      </c>
      <c r="G519" s="12">
        <v>550</v>
      </c>
      <c r="I519" s="11"/>
    </row>
    <row r="520" spans="1:9" x14ac:dyDescent="0.2">
      <c r="A520" s="11">
        <v>40620</v>
      </c>
      <c r="B520" s="12">
        <v>550</v>
      </c>
      <c r="C520" s="12">
        <v>570</v>
      </c>
      <c r="D520" s="12">
        <v>550</v>
      </c>
      <c r="E520" s="12">
        <v>550</v>
      </c>
      <c r="F520" s="14">
        <v>0</v>
      </c>
      <c r="G520" s="12">
        <v>550</v>
      </c>
      <c r="I520" s="11"/>
    </row>
    <row r="521" spans="1:9" x14ac:dyDescent="0.2">
      <c r="A521" s="11">
        <v>40623</v>
      </c>
      <c r="B521" s="12">
        <v>560</v>
      </c>
      <c r="C521" s="12">
        <v>560</v>
      </c>
      <c r="D521" s="12">
        <v>560</v>
      </c>
      <c r="E521" s="12">
        <v>560</v>
      </c>
      <c r="F521" s="14">
        <v>10000</v>
      </c>
      <c r="G521" s="12">
        <v>560</v>
      </c>
      <c r="I521" s="11"/>
    </row>
    <row r="522" spans="1:9" x14ac:dyDescent="0.2">
      <c r="A522" s="11">
        <v>40624</v>
      </c>
      <c r="B522" s="12">
        <v>560</v>
      </c>
      <c r="C522" s="12">
        <v>560</v>
      </c>
      <c r="D522" s="12">
        <v>560</v>
      </c>
      <c r="E522" s="12">
        <v>560</v>
      </c>
      <c r="F522" s="14">
        <v>39000</v>
      </c>
      <c r="G522" s="12">
        <v>560</v>
      </c>
      <c r="I522" s="11"/>
    </row>
    <row r="523" spans="1:9" x14ac:dyDescent="0.2">
      <c r="A523" s="11">
        <v>40625</v>
      </c>
      <c r="B523" s="12">
        <v>560</v>
      </c>
      <c r="C523" s="12">
        <v>580</v>
      </c>
      <c r="D523" s="12">
        <v>560</v>
      </c>
      <c r="E523" s="12">
        <v>560</v>
      </c>
      <c r="F523" s="14">
        <v>0</v>
      </c>
      <c r="G523" s="12">
        <v>560</v>
      </c>
      <c r="I523" s="11"/>
    </row>
    <row r="524" spans="1:9" x14ac:dyDescent="0.2">
      <c r="A524" s="11">
        <v>40626</v>
      </c>
      <c r="B524" s="12">
        <v>560</v>
      </c>
      <c r="C524" s="12">
        <v>560</v>
      </c>
      <c r="D524" s="12">
        <v>560</v>
      </c>
      <c r="E524" s="12">
        <v>560</v>
      </c>
      <c r="F524" s="14">
        <v>1000</v>
      </c>
      <c r="G524" s="12">
        <v>560</v>
      </c>
      <c r="I524" s="11"/>
    </row>
    <row r="525" spans="1:9" x14ac:dyDescent="0.2">
      <c r="A525" s="11">
        <v>40627</v>
      </c>
      <c r="B525" s="12">
        <v>560</v>
      </c>
      <c r="C525" s="12">
        <v>560</v>
      </c>
      <c r="D525" s="12">
        <v>560</v>
      </c>
      <c r="E525" s="12">
        <v>560</v>
      </c>
      <c r="F525" s="14">
        <v>17000</v>
      </c>
      <c r="G525" s="12">
        <v>560</v>
      </c>
      <c r="I525" s="11"/>
    </row>
    <row r="526" spans="1:9" x14ac:dyDescent="0.2">
      <c r="A526" s="11">
        <v>40630</v>
      </c>
      <c r="B526" s="12">
        <v>570</v>
      </c>
      <c r="C526" s="12">
        <v>570</v>
      </c>
      <c r="D526" s="12">
        <v>570</v>
      </c>
      <c r="E526" s="12">
        <v>570</v>
      </c>
      <c r="F526" s="14">
        <v>4000</v>
      </c>
      <c r="G526" s="12">
        <v>570</v>
      </c>
      <c r="I526" s="11"/>
    </row>
    <row r="527" spans="1:9" x14ac:dyDescent="0.2">
      <c r="A527" s="11">
        <v>40631</v>
      </c>
      <c r="B527" s="12">
        <v>570</v>
      </c>
      <c r="C527" s="12">
        <v>570</v>
      </c>
      <c r="D527" s="12">
        <v>570</v>
      </c>
      <c r="E527" s="12">
        <v>570</v>
      </c>
      <c r="F527" s="14">
        <v>7000</v>
      </c>
      <c r="G527" s="12">
        <v>570</v>
      </c>
      <c r="I527" s="11"/>
    </row>
    <row r="528" spans="1:9" x14ac:dyDescent="0.2">
      <c r="A528" s="11">
        <v>40632</v>
      </c>
      <c r="B528" s="12">
        <v>570</v>
      </c>
      <c r="C528" s="12">
        <v>570</v>
      </c>
      <c r="D528" s="12">
        <v>570</v>
      </c>
      <c r="E528" s="12">
        <v>570</v>
      </c>
      <c r="F528" s="14">
        <v>229000</v>
      </c>
      <c r="G528" s="12">
        <v>570</v>
      </c>
      <c r="I528" s="11"/>
    </row>
    <row r="529" spans="1:9" x14ac:dyDescent="0.2">
      <c r="A529" s="11">
        <v>40633</v>
      </c>
      <c r="B529" s="12">
        <v>580</v>
      </c>
      <c r="C529" s="12">
        <v>650</v>
      </c>
      <c r="D529" s="12">
        <v>580</v>
      </c>
      <c r="E529" s="12">
        <v>650</v>
      </c>
      <c r="F529" s="14">
        <v>154500</v>
      </c>
      <c r="G529" s="12">
        <v>650</v>
      </c>
      <c r="I529" s="11"/>
    </row>
    <row r="530" spans="1:9" x14ac:dyDescent="0.2">
      <c r="A530" s="11">
        <v>40634</v>
      </c>
      <c r="B530" s="12">
        <v>580</v>
      </c>
      <c r="C530" s="12">
        <v>640</v>
      </c>
      <c r="D530" s="12">
        <v>580</v>
      </c>
      <c r="E530" s="12">
        <v>640</v>
      </c>
      <c r="F530" s="14">
        <v>4000</v>
      </c>
      <c r="G530" s="12">
        <v>640</v>
      </c>
      <c r="I530" s="11"/>
    </row>
    <row r="531" spans="1:9" x14ac:dyDescent="0.2">
      <c r="A531" s="11">
        <v>40637</v>
      </c>
      <c r="B531" s="12">
        <v>590</v>
      </c>
      <c r="C531" s="12">
        <v>640</v>
      </c>
      <c r="D531" s="12">
        <v>570</v>
      </c>
      <c r="E531" s="12">
        <v>640</v>
      </c>
      <c r="F531" s="14">
        <v>43000</v>
      </c>
      <c r="G531" s="12">
        <v>640</v>
      </c>
      <c r="I531" s="11"/>
    </row>
    <row r="532" spans="1:9" x14ac:dyDescent="0.2">
      <c r="A532" s="11">
        <v>40638</v>
      </c>
      <c r="B532" s="12">
        <v>580</v>
      </c>
      <c r="C532" s="12">
        <v>640</v>
      </c>
      <c r="D532" s="12">
        <v>580</v>
      </c>
      <c r="E532" s="12">
        <v>640</v>
      </c>
      <c r="F532" s="14">
        <v>48000</v>
      </c>
      <c r="G532" s="12">
        <v>640</v>
      </c>
      <c r="I532" s="11"/>
    </row>
    <row r="533" spans="1:9" x14ac:dyDescent="0.2">
      <c r="A533" s="11">
        <v>40639</v>
      </c>
      <c r="B533" s="12">
        <v>630</v>
      </c>
      <c r="C533" s="12">
        <v>630</v>
      </c>
      <c r="D533" s="12">
        <v>610</v>
      </c>
      <c r="E533" s="12">
        <v>620</v>
      </c>
      <c r="F533" s="14">
        <v>197500</v>
      </c>
      <c r="G533" s="12">
        <v>620</v>
      </c>
      <c r="I533" s="11"/>
    </row>
    <row r="534" spans="1:9" x14ac:dyDescent="0.2">
      <c r="A534" s="11">
        <v>40640</v>
      </c>
      <c r="B534" s="12">
        <v>630</v>
      </c>
      <c r="C534" s="12">
        <v>630</v>
      </c>
      <c r="D534" s="12">
        <v>610</v>
      </c>
      <c r="E534" s="12">
        <v>620</v>
      </c>
      <c r="F534" s="14">
        <v>333500</v>
      </c>
      <c r="G534" s="12">
        <v>620</v>
      </c>
      <c r="I534" s="11"/>
    </row>
    <row r="535" spans="1:9" x14ac:dyDescent="0.2">
      <c r="A535" s="11">
        <v>40641</v>
      </c>
      <c r="B535" s="12">
        <v>400</v>
      </c>
      <c r="C535" s="12">
        <v>530</v>
      </c>
      <c r="D535" s="12">
        <v>400</v>
      </c>
      <c r="E535" s="12">
        <v>510</v>
      </c>
      <c r="F535" s="14">
        <v>307500</v>
      </c>
      <c r="G535" s="12">
        <v>510</v>
      </c>
      <c r="I535" s="11"/>
    </row>
    <row r="536" spans="1:9" x14ac:dyDescent="0.2">
      <c r="A536" s="11">
        <v>40644</v>
      </c>
      <c r="B536" s="12">
        <v>510</v>
      </c>
      <c r="C536" s="12">
        <v>630</v>
      </c>
      <c r="D536" s="12">
        <v>510</v>
      </c>
      <c r="E536" s="12">
        <v>630</v>
      </c>
      <c r="F536" s="14">
        <v>624500</v>
      </c>
      <c r="G536" s="12">
        <v>630</v>
      </c>
      <c r="I536" s="11"/>
    </row>
    <row r="537" spans="1:9" x14ac:dyDescent="0.2">
      <c r="A537" s="11">
        <v>40645</v>
      </c>
      <c r="B537" s="12">
        <v>640</v>
      </c>
      <c r="C537" s="12">
        <v>780</v>
      </c>
      <c r="D537" s="12">
        <v>640</v>
      </c>
      <c r="E537" s="12">
        <v>670</v>
      </c>
      <c r="F537" s="14">
        <v>1523500</v>
      </c>
      <c r="G537" s="12">
        <v>670</v>
      </c>
      <c r="I537" s="11"/>
    </row>
    <row r="538" spans="1:9" x14ac:dyDescent="0.2">
      <c r="A538" s="11">
        <v>40646</v>
      </c>
      <c r="B538" s="12">
        <v>650</v>
      </c>
      <c r="C538" s="12">
        <v>650</v>
      </c>
      <c r="D538" s="12">
        <v>600</v>
      </c>
      <c r="E538" s="12">
        <v>630</v>
      </c>
      <c r="F538" s="14">
        <v>249500</v>
      </c>
      <c r="G538" s="12">
        <v>630</v>
      </c>
      <c r="I538" s="11"/>
    </row>
    <row r="539" spans="1:9" x14ac:dyDescent="0.2">
      <c r="A539" s="11">
        <v>40647</v>
      </c>
      <c r="B539" s="12">
        <v>610</v>
      </c>
      <c r="C539" s="12">
        <v>610</v>
      </c>
      <c r="D539" s="12">
        <v>510</v>
      </c>
      <c r="E539" s="12">
        <v>510</v>
      </c>
      <c r="F539" s="14">
        <v>532500</v>
      </c>
      <c r="G539" s="12">
        <v>510</v>
      </c>
      <c r="I539" s="11"/>
    </row>
    <row r="540" spans="1:9" x14ac:dyDescent="0.2">
      <c r="A540" s="11">
        <v>40648</v>
      </c>
      <c r="B540" s="12">
        <v>510</v>
      </c>
      <c r="C540" s="12">
        <v>510</v>
      </c>
      <c r="D540" s="12">
        <v>470</v>
      </c>
      <c r="E540" s="12">
        <v>485</v>
      </c>
      <c r="F540" s="14">
        <v>281000</v>
      </c>
      <c r="G540" s="12">
        <v>485</v>
      </c>
      <c r="I540" s="11"/>
    </row>
    <row r="541" spans="1:9" x14ac:dyDescent="0.2">
      <c r="A541" s="11">
        <v>40651</v>
      </c>
      <c r="B541" s="12">
        <v>480</v>
      </c>
      <c r="C541" s="12">
        <v>490</v>
      </c>
      <c r="D541" s="12">
        <v>475</v>
      </c>
      <c r="E541" s="12">
        <v>475</v>
      </c>
      <c r="F541" s="14">
        <v>457000</v>
      </c>
      <c r="G541" s="12">
        <v>475</v>
      </c>
      <c r="I541" s="11"/>
    </row>
    <row r="542" spans="1:9" x14ac:dyDescent="0.2">
      <c r="A542" s="11">
        <v>40652</v>
      </c>
      <c r="B542" s="12">
        <v>475</v>
      </c>
      <c r="C542" s="12">
        <v>475</v>
      </c>
      <c r="D542" s="12">
        <v>470</v>
      </c>
      <c r="E542" s="12">
        <v>475</v>
      </c>
      <c r="F542" s="14">
        <v>227000</v>
      </c>
      <c r="G542" s="12">
        <v>475</v>
      </c>
      <c r="I542" s="11"/>
    </row>
    <row r="543" spans="1:9" x14ac:dyDescent="0.2">
      <c r="A543" s="11">
        <v>40653</v>
      </c>
      <c r="B543" s="12">
        <v>475</v>
      </c>
      <c r="C543" s="12">
        <v>475</v>
      </c>
      <c r="D543" s="12">
        <v>465</v>
      </c>
      <c r="E543" s="12">
        <v>475</v>
      </c>
      <c r="F543" s="14">
        <v>270500</v>
      </c>
      <c r="G543" s="12">
        <v>475</v>
      </c>
      <c r="I543" s="11"/>
    </row>
    <row r="544" spans="1:9" x14ac:dyDescent="0.2">
      <c r="A544" s="11">
        <v>40654</v>
      </c>
      <c r="B544" s="12">
        <v>475</v>
      </c>
      <c r="C544" s="12">
        <v>500</v>
      </c>
      <c r="D544" s="12">
        <v>465</v>
      </c>
      <c r="E544" s="12">
        <v>495</v>
      </c>
      <c r="F544" s="14">
        <v>588500</v>
      </c>
      <c r="G544" s="12">
        <v>495</v>
      </c>
      <c r="I544" s="11"/>
    </row>
    <row r="545" spans="1:9" x14ac:dyDescent="0.2">
      <c r="A545" s="11">
        <v>40658</v>
      </c>
      <c r="B545" s="12">
        <v>495</v>
      </c>
      <c r="C545" s="12">
        <v>510</v>
      </c>
      <c r="D545" s="12">
        <v>470</v>
      </c>
      <c r="E545" s="12">
        <v>480</v>
      </c>
      <c r="F545" s="14">
        <v>1241000</v>
      </c>
      <c r="G545" s="12">
        <v>480</v>
      </c>
      <c r="I545" s="11"/>
    </row>
    <row r="546" spans="1:9" x14ac:dyDescent="0.2">
      <c r="A546" s="11">
        <v>40659</v>
      </c>
      <c r="B546" s="12">
        <v>480</v>
      </c>
      <c r="C546" s="12">
        <v>480</v>
      </c>
      <c r="D546" s="12">
        <v>470</v>
      </c>
      <c r="E546" s="12">
        <v>475</v>
      </c>
      <c r="F546" s="14">
        <v>169000</v>
      </c>
      <c r="G546" s="12">
        <v>475</v>
      </c>
      <c r="I546" s="11"/>
    </row>
    <row r="547" spans="1:9" x14ac:dyDescent="0.2">
      <c r="A547" s="11">
        <v>40660</v>
      </c>
      <c r="B547" s="12">
        <v>470</v>
      </c>
      <c r="C547" s="12">
        <v>480</v>
      </c>
      <c r="D547" s="12">
        <v>450</v>
      </c>
      <c r="E547" s="12">
        <v>465</v>
      </c>
      <c r="F547" s="14">
        <v>1386000</v>
      </c>
      <c r="G547" s="12">
        <v>465</v>
      </c>
      <c r="I547" s="11"/>
    </row>
    <row r="548" spans="1:9" x14ac:dyDescent="0.2">
      <c r="A548" s="11">
        <v>40661</v>
      </c>
      <c r="B548" s="12">
        <v>470</v>
      </c>
      <c r="C548" s="12">
        <v>470</v>
      </c>
      <c r="D548" s="12">
        <v>450</v>
      </c>
      <c r="E548" s="12">
        <v>460</v>
      </c>
      <c r="F548" s="14">
        <v>321500</v>
      </c>
      <c r="G548" s="12">
        <v>460</v>
      </c>
      <c r="I548" s="11"/>
    </row>
    <row r="549" spans="1:9" x14ac:dyDescent="0.2">
      <c r="A549" s="11">
        <v>40662</v>
      </c>
      <c r="B549" s="12">
        <v>460</v>
      </c>
      <c r="C549" s="12">
        <v>465</v>
      </c>
      <c r="D549" s="12">
        <v>460</v>
      </c>
      <c r="E549" s="12">
        <v>460</v>
      </c>
      <c r="F549" s="14">
        <v>127000</v>
      </c>
      <c r="G549" s="12">
        <v>460</v>
      </c>
      <c r="I549" s="11"/>
    </row>
    <row r="550" spans="1:9" x14ac:dyDescent="0.2">
      <c r="A550" s="11">
        <v>40665</v>
      </c>
      <c r="B550" s="12">
        <v>455</v>
      </c>
      <c r="C550" s="12">
        <v>465</v>
      </c>
      <c r="D550" s="12">
        <v>455</v>
      </c>
      <c r="E550" s="12">
        <v>465</v>
      </c>
      <c r="F550" s="14">
        <v>34000</v>
      </c>
      <c r="G550" s="12">
        <v>465</v>
      </c>
      <c r="I550" s="11"/>
    </row>
    <row r="551" spans="1:9" x14ac:dyDescent="0.2">
      <c r="A551" s="11">
        <v>40666</v>
      </c>
      <c r="B551" s="12">
        <v>460</v>
      </c>
      <c r="C551" s="12">
        <v>485</v>
      </c>
      <c r="D551" s="12">
        <v>455</v>
      </c>
      <c r="E551" s="12">
        <v>470</v>
      </c>
      <c r="F551" s="14">
        <v>526500</v>
      </c>
      <c r="G551" s="12">
        <v>470</v>
      </c>
      <c r="I551" s="11"/>
    </row>
    <row r="552" spans="1:9" x14ac:dyDescent="0.2">
      <c r="A552" s="11">
        <v>40667</v>
      </c>
      <c r="B552" s="12">
        <v>470</v>
      </c>
      <c r="C552" s="12">
        <v>495</v>
      </c>
      <c r="D552" s="12">
        <v>460</v>
      </c>
      <c r="E552" s="12">
        <v>485</v>
      </c>
      <c r="F552" s="14">
        <v>1442500</v>
      </c>
      <c r="G552" s="12">
        <v>485</v>
      </c>
      <c r="I552" s="11"/>
    </row>
    <row r="553" spans="1:9" x14ac:dyDescent="0.2">
      <c r="A553" s="11">
        <v>40668</v>
      </c>
      <c r="B553" s="12">
        <v>485</v>
      </c>
      <c r="C553" s="12">
        <v>520</v>
      </c>
      <c r="D553" s="12">
        <v>480</v>
      </c>
      <c r="E553" s="12">
        <v>510</v>
      </c>
      <c r="F553" s="14">
        <v>2885000</v>
      </c>
      <c r="G553" s="12">
        <v>510</v>
      </c>
      <c r="I553" s="11"/>
    </row>
    <row r="554" spans="1:9" x14ac:dyDescent="0.2">
      <c r="A554" s="11">
        <v>40669</v>
      </c>
      <c r="B554" s="12">
        <v>500</v>
      </c>
      <c r="C554" s="12">
        <v>510</v>
      </c>
      <c r="D554" s="12">
        <v>490</v>
      </c>
      <c r="E554" s="12">
        <v>500</v>
      </c>
      <c r="F554" s="14">
        <v>675000</v>
      </c>
      <c r="G554" s="12">
        <v>500</v>
      </c>
      <c r="I554" s="11"/>
    </row>
    <row r="555" spans="1:9" x14ac:dyDescent="0.2">
      <c r="A555" s="11">
        <v>40672</v>
      </c>
      <c r="B555" s="12">
        <v>500</v>
      </c>
      <c r="C555" s="12">
        <v>500</v>
      </c>
      <c r="D555" s="12">
        <v>485</v>
      </c>
      <c r="E555" s="12">
        <v>500</v>
      </c>
      <c r="F555" s="14">
        <v>276000</v>
      </c>
      <c r="G555" s="12">
        <v>500</v>
      </c>
      <c r="I555" s="11"/>
    </row>
    <row r="556" spans="1:9" x14ac:dyDescent="0.2">
      <c r="A556" s="11">
        <v>40673</v>
      </c>
      <c r="B556" s="12">
        <v>500</v>
      </c>
      <c r="C556" s="12">
        <v>550</v>
      </c>
      <c r="D556" s="12">
        <v>500</v>
      </c>
      <c r="E556" s="12">
        <v>520</v>
      </c>
      <c r="F556" s="14">
        <v>4327500</v>
      </c>
      <c r="G556" s="12">
        <v>520</v>
      </c>
      <c r="I556" s="11"/>
    </row>
    <row r="557" spans="1:9" x14ac:dyDescent="0.2">
      <c r="A557" s="11">
        <v>40674</v>
      </c>
      <c r="B557" s="12">
        <v>530</v>
      </c>
      <c r="C557" s="12">
        <v>580</v>
      </c>
      <c r="D557" s="12">
        <v>530</v>
      </c>
      <c r="E557" s="12">
        <v>570</v>
      </c>
      <c r="F557" s="14">
        <v>4113500</v>
      </c>
      <c r="G557" s="12">
        <v>570</v>
      </c>
      <c r="I557" s="11"/>
    </row>
    <row r="558" spans="1:9" x14ac:dyDescent="0.2">
      <c r="A558" s="11">
        <v>40675</v>
      </c>
      <c r="B558" s="12">
        <v>580</v>
      </c>
      <c r="C558" s="12">
        <v>590</v>
      </c>
      <c r="D558" s="12">
        <v>540</v>
      </c>
      <c r="E558" s="12">
        <v>570</v>
      </c>
      <c r="F558" s="14">
        <v>2607000</v>
      </c>
      <c r="G558" s="12">
        <v>570</v>
      </c>
      <c r="I558" s="11"/>
    </row>
    <row r="559" spans="1:9" x14ac:dyDescent="0.2">
      <c r="A559" s="11">
        <v>40676</v>
      </c>
      <c r="B559" s="12">
        <v>570</v>
      </c>
      <c r="C559" s="12">
        <v>630</v>
      </c>
      <c r="D559" s="12">
        <v>570</v>
      </c>
      <c r="E559" s="12">
        <v>630</v>
      </c>
      <c r="F559" s="14">
        <v>4432500</v>
      </c>
      <c r="G559" s="12">
        <v>630</v>
      </c>
      <c r="I559" s="11"/>
    </row>
    <row r="560" spans="1:9" x14ac:dyDescent="0.2">
      <c r="A560" s="11">
        <v>40679</v>
      </c>
      <c r="B560" s="12">
        <v>630</v>
      </c>
      <c r="C560" s="12">
        <v>670</v>
      </c>
      <c r="D560" s="12">
        <v>620</v>
      </c>
      <c r="E560" s="12">
        <v>660</v>
      </c>
      <c r="F560" s="14">
        <v>2245000</v>
      </c>
      <c r="G560" s="12">
        <v>660</v>
      </c>
      <c r="I560" s="11"/>
    </row>
    <row r="561" spans="1:9" x14ac:dyDescent="0.2">
      <c r="A561" s="11">
        <v>40681</v>
      </c>
      <c r="B561" s="12">
        <v>650</v>
      </c>
      <c r="C561" s="12">
        <v>680</v>
      </c>
      <c r="D561" s="12">
        <v>640</v>
      </c>
      <c r="E561" s="12">
        <v>660</v>
      </c>
      <c r="F561" s="14">
        <v>1204500</v>
      </c>
      <c r="G561" s="12">
        <v>660</v>
      </c>
      <c r="I561" s="11"/>
    </row>
    <row r="562" spans="1:9" x14ac:dyDescent="0.2">
      <c r="A562" s="11">
        <v>40682</v>
      </c>
      <c r="B562" s="12">
        <v>640</v>
      </c>
      <c r="C562" s="12">
        <v>640</v>
      </c>
      <c r="D562" s="12">
        <v>610</v>
      </c>
      <c r="E562" s="12">
        <v>630</v>
      </c>
      <c r="F562" s="14">
        <v>1023000</v>
      </c>
      <c r="G562" s="12">
        <v>630</v>
      </c>
      <c r="I562" s="11"/>
    </row>
    <row r="563" spans="1:9" x14ac:dyDescent="0.2">
      <c r="A563" s="11">
        <v>40683</v>
      </c>
      <c r="B563" s="12">
        <v>610</v>
      </c>
      <c r="C563" s="12">
        <v>640</v>
      </c>
      <c r="D563" s="12">
        <v>610</v>
      </c>
      <c r="E563" s="12">
        <v>630</v>
      </c>
      <c r="F563" s="14">
        <v>930000</v>
      </c>
      <c r="G563" s="12">
        <v>630</v>
      </c>
      <c r="I563" s="11"/>
    </row>
    <row r="564" spans="1:9" x14ac:dyDescent="0.2">
      <c r="A564" s="11">
        <v>40686</v>
      </c>
      <c r="B564" s="12">
        <v>620</v>
      </c>
      <c r="C564" s="12">
        <v>630</v>
      </c>
      <c r="D564" s="12">
        <v>610</v>
      </c>
      <c r="E564" s="12">
        <v>610</v>
      </c>
      <c r="F564" s="14">
        <v>679000</v>
      </c>
      <c r="G564" s="12">
        <v>610</v>
      </c>
      <c r="I564" s="11"/>
    </row>
    <row r="565" spans="1:9" x14ac:dyDescent="0.2">
      <c r="A565" s="11">
        <v>40687</v>
      </c>
      <c r="B565" s="12">
        <v>600</v>
      </c>
      <c r="C565" s="12">
        <v>660</v>
      </c>
      <c r="D565" s="12">
        <v>600</v>
      </c>
      <c r="E565" s="12">
        <v>610</v>
      </c>
      <c r="F565" s="14">
        <v>1556000</v>
      </c>
      <c r="G565" s="12">
        <v>610</v>
      </c>
      <c r="I565" s="11"/>
    </row>
    <row r="566" spans="1:9" x14ac:dyDescent="0.2">
      <c r="A566" s="11">
        <v>40688</v>
      </c>
      <c r="B566" s="12">
        <v>620</v>
      </c>
      <c r="C566" s="12">
        <v>640</v>
      </c>
      <c r="D566" s="12">
        <v>620</v>
      </c>
      <c r="E566" s="12">
        <v>620</v>
      </c>
      <c r="F566" s="14">
        <v>804500</v>
      </c>
      <c r="G566" s="12">
        <v>620</v>
      </c>
      <c r="I566" s="11"/>
    </row>
    <row r="567" spans="1:9" x14ac:dyDescent="0.2">
      <c r="A567" s="11">
        <v>40689</v>
      </c>
      <c r="B567" s="12">
        <v>620</v>
      </c>
      <c r="C567" s="12">
        <v>640</v>
      </c>
      <c r="D567" s="12">
        <v>620</v>
      </c>
      <c r="E567" s="12">
        <v>630</v>
      </c>
      <c r="F567" s="14">
        <v>508000</v>
      </c>
      <c r="G567" s="12">
        <v>630</v>
      </c>
      <c r="I567" s="11"/>
    </row>
    <row r="568" spans="1:9" x14ac:dyDescent="0.2">
      <c r="A568" s="11">
        <v>40690</v>
      </c>
      <c r="B568" s="12">
        <v>620</v>
      </c>
      <c r="C568" s="12">
        <v>630</v>
      </c>
      <c r="D568" s="12">
        <v>610</v>
      </c>
      <c r="E568" s="12">
        <v>630</v>
      </c>
      <c r="F568" s="14">
        <v>561000</v>
      </c>
      <c r="G568" s="12">
        <v>630</v>
      </c>
      <c r="I568" s="11"/>
    </row>
    <row r="569" spans="1:9" x14ac:dyDescent="0.2">
      <c r="A569" s="11">
        <v>40693</v>
      </c>
      <c r="B569" s="12">
        <v>620</v>
      </c>
      <c r="C569" s="12">
        <v>630</v>
      </c>
      <c r="D569" s="12">
        <v>600</v>
      </c>
      <c r="E569" s="12">
        <v>630</v>
      </c>
      <c r="F569" s="14">
        <v>291500</v>
      </c>
      <c r="G569" s="12">
        <v>630</v>
      </c>
      <c r="I569" s="11"/>
    </row>
    <row r="570" spans="1:9" x14ac:dyDescent="0.2">
      <c r="A570" s="11">
        <v>40694</v>
      </c>
      <c r="B570" s="12">
        <v>620</v>
      </c>
      <c r="C570" s="12">
        <v>620</v>
      </c>
      <c r="D570" s="12">
        <v>610</v>
      </c>
      <c r="E570" s="12">
        <v>620</v>
      </c>
      <c r="F570" s="14">
        <v>18000</v>
      </c>
      <c r="G570" s="12">
        <v>620</v>
      </c>
      <c r="I570" s="11"/>
    </row>
    <row r="571" spans="1:9" x14ac:dyDescent="0.2">
      <c r="A571" s="11">
        <v>40695</v>
      </c>
      <c r="B571" s="12">
        <v>600</v>
      </c>
      <c r="C571" s="12">
        <v>610</v>
      </c>
      <c r="D571" s="12">
        <v>600</v>
      </c>
      <c r="E571" s="12">
        <v>610</v>
      </c>
      <c r="F571" s="14">
        <v>284000</v>
      </c>
      <c r="G571" s="12">
        <v>610</v>
      </c>
      <c r="I571" s="11"/>
    </row>
    <row r="572" spans="1:9" x14ac:dyDescent="0.2">
      <c r="A572" s="11">
        <v>40697</v>
      </c>
      <c r="B572" s="12">
        <v>610</v>
      </c>
      <c r="C572" s="12">
        <v>610</v>
      </c>
      <c r="D572" s="12">
        <v>600</v>
      </c>
      <c r="E572" s="12">
        <v>600</v>
      </c>
      <c r="F572" s="14">
        <v>85500</v>
      </c>
      <c r="G572" s="12">
        <v>600</v>
      </c>
      <c r="I572" s="11"/>
    </row>
    <row r="573" spans="1:9" x14ac:dyDescent="0.2">
      <c r="A573" s="11">
        <v>40700</v>
      </c>
      <c r="B573" s="12">
        <v>590</v>
      </c>
      <c r="C573" s="12">
        <v>600</v>
      </c>
      <c r="D573" s="12">
        <v>570</v>
      </c>
      <c r="E573" s="12">
        <v>570</v>
      </c>
      <c r="F573" s="14">
        <v>261500</v>
      </c>
      <c r="G573" s="12">
        <v>570</v>
      </c>
      <c r="I573" s="11"/>
    </row>
    <row r="574" spans="1:9" x14ac:dyDescent="0.2">
      <c r="A574" s="11">
        <v>40701</v>
      </c>
      <c r="B574" s="12">
        <v>570</v>
      </c>
      <c r="C574" s="12">
        <v>580</v>
      </c>
      <c r="D574" s="12">
        <v>570</v>
      </c>
      <c r="E574" s="12">
        <v>570</v>
      </c>
      <c r="F574" s="14">
        <v>202500</v>
      </c>
      <c r="G574" s="12">
        <v>570</v>
      </c>
      <c r="I574" s="11"/>
    </row>
    <row r="575" spans="1:9" x14ac:dyDescent="0.2">
      <c r="A575" s="11">
        <v>40702</v>
      </c>
      <c r="B575" s="12">
        <v>560</v>
      </c>
      <c r="C575" s="12">
        <v>620</v>
      </c>
      <c r="D575" s="12">
        <v>550</v>
      </c>
      <c r="E575" s="12">
        <v>580</v>
      </c>
      <c r="F575" s="14">
        <v>435500</v>
      </c>
      <c r="G575" s="12">
        <v>580</v>
      </c>
      <c r="I575" s="11"/>
    </row>
    <row r="576" spans="1:9" x14ac:dyDescent="0.2">
      <c r="A576" s="11">
        <v>40703</v>
      </c>
      <c r="B576" s="12">
        <v>610</v>
      </c>
      <c r="C576" s="12">
        <v>610</v>
      </c>
      <c r="D576" s="12">
        <v>590</v>
      </c>
      <c r="E576" s="12">
        <v>600</v>
      </c>
      <c r="F576" s="14">
        <v>263500</v>
      </c>
      <c r="G576" s="12">
        <v>600</v>
      </c>
      <c r="I576" s="11"/>
    </row>
    <row r="577" spans="1:9" x14ac:dyDescent="0.2">
      <c r="A577" s="11">
        <v>40704</v>
      </c>
      <c r="B577" s="12">
        <v>610</v>
      </c>
      <c r="C577" s="12">
        <v>610</v>
      </c>
      <c r="D577" s="12">
        <v>590</v>
      </c>
      <c r="E577" s="12">
        <v>600</v>
      </c>
      <c r="F577" s="14">
        <v>37500</v>
      </c>
      <c r="G577" s="12">
        <v>600</v>
      </c>
      <c r="I577" s="11"/>
    </row>
    <row r="578" spans="1:9" x14ac:dyDescent="0.2">
      <c r="A578" s="11">
        <v>40707</v>
      </c>
      <c r="B578" s="12">
        <v>560</v>
      </c>
      <c r="C578" s="12">
        <v>600</v>
      </c>
      <c r="D578" s="12">
        <v>560</v>
      </c>
      <c r="E578" s="12">
        <v>580</v>
      </c>
      <c r="F578" s="14">
        <v>151500</v>
      </c>
      <c r="G578" s="12">
        <v>580</v>
      </c>
      <c r="I578" s="11"/>
    </row>
    <row r="579" spans="1:9" x14ac:dyDescent="0.2">
      <c r="A579" s="11">
        <v>40708</v>
      </c>
      <c r="B579" s="12">
        <v>590</v>
      </c>
      <c r="C579" s="12">
        <v>620</v>
      </c>
      <c r="D579" s="12">
        <v>590</v>
      </c>
      <c r="E579" s="12">
        <v>610</v>
      </c>
      <c r="F579" s="14">
        <v>1359000</v>
      </c>
      <c r="G579" s="12">
        <v>610</v>
      </c>
      <c r="I579" s="11"/>
    </row>
    <row r="580" spans="1:9" x14ac:dyDescent="0.2">
      <c r="A580" s="11">
        <v>40709</v>
      </c>
      <c r="B580" s="12">
        <v>620</v>
      </c>
      <c r="C580" s="12">
        <v>620</v>
      </c>
      <c r="D580" s="12">
        <v>600</v>
      </c>
      <c r="E580" s="12">
        <v>610</v>
      </c>
      <c r="F580" s="14">
        <v>522500</v>
      </c>
      <c r="G580" s="12">
        <v>610</v>
      </c>
      <c r="I580" s="11"/>
    </row>
    <row r="581" spans="1:9" x14ac:dyDescent="0.2">
      <c r="A581" s="11">
        <v>40710</v>
      </c>
      <c r="B581" s="12">
        <v>600</v>
      </c>
      <c r="C581" s="12">
        <v>610</v>
      </c>
      <c r="D581" s="12">
        <v>590</v>
      </c>
      <c r="E581" s="12">
        <v>600</v>
      </c>
      <c r="F581" s="14">
        <v>229000</v>
      </c>
      <c r="G581" s="12">
        <v>600</v>
      </c>
      <c r="I581" s="11"/>
    </row>
    <row r="582" spans="1:9" x14ac:dyDescent="0.2">
      <c r="A582" s="11">
        <v>40711</v>
      </c>
      <c r="B582" s="12">
        <v>600</v>
      </c>
      <c r="C582" s="12">
        <v>610</v>
      </c>
      <c r="D582" s="12">
        <v>600</v>
      </c>
      <c r="E582" s="12">
        <v>610</v>
      </c>
      <c r="F582" s="14">
        <v>232000</v>
      </c>
      <c r="G582" s="12">
        <v>610</v>
      </c>
      <c r="I582" s="11"/>
    </row>
    <row r="583" spans="1:9" x14ac:dyDescent="0.2">
      <c r="A583" s="11">
        <v>40714</v>
      </c>
      <c r="B583" s="12">
        <v>600</v>
      </c>
      <c r="C583" s="12">
        <v>610</v>
      </c>
      <c r="D583" s="12">
        <v>600</v>
      </c>
      <c r="E583" s="12">
        <v>610</v>
      </c>
      <c r="F583" s="14">
        <v>144500</v>
      </c>
      <c r="G583" s="12">
        <v>610</v>
      </c>
      <c r="I583" s="11"/>
    </row>
    <row r="584" spans="1:9" x14ac:dyDescent="0.2">
      <c r="A584" s="11">
        <v>40715</v>
      </c>
      <c r="B584" s="12">
        <v>610</v>
      </c>
      <c r="C584" s="12">
        <v>610</v>
      </c>
      <c r="D584" s="12">
        <v>600</v>
      </c>
      <c r="E584" s="12">
        <v>600</v>
      </c>
      <c r="F584" s="14">
        <v>1619500</v>
      </c>
      <c r="G584" s="12">
        <v>600</v>
      </c>
      <c r="I584" s="11"/>
    </row>
    <row r="585" spans="1:9" x14ac:dyDescent="0.2">
      <c r="A585" s="11">
        <v>40716</v>
      </c>
      <c r="B585" s="12">
        <v>600</v>
      </c>
      <c r="C585" s="12">
        <v>620</v>
      </c>
      <c r="D585" s="12">
        <v>600</v>
      </c>
      <c r="E585" s="12">
        <v>610</v>
      </c>
      <c r="F585" s="14">
        <v>429000</v>
      </c>
      <c r="G585" s="12">
        <v>610</v>
      </c>
      <c r="I585" s="11"/>
    </row>
    <row r="586" spans="1:9" x14ac:dyDescent="0.2">
      <c r="A586" s="11">
        <v>40717</v>
      </c>
      <c r="B586" s="12">
        <v>600</v>
      </c>
      <c r="C586" s="12">
        <v>620</v>
      </c>
      <c r="D586" s="12">
        <v>600</v>
      </c>
      <c r="E586" s="12">
        <v>600</v>
      </c>
      <c r="F586" s="14">
        <v>164500</v>
      </c>
      <c r="G586" s="12">
        <v>600</v>
      </c>
      <c r="I586" s="11"/>
    </row>
    <row r="587" spans="1:9" x14ac:dyDescent="0.2">
      <c r="A587" s="11">
        <v>40718</v>
      </c>
      <c r="B587" s="12">
        <v>610</v>
      </c>
      <c r="C587" s="12">
        <v>640</v>
      </c>
      <c r="D587" s="12">
        <v>610</v>
      </c>
      <c r="E587" s="12">
        <v>630</v>
      </c>
      <c r="F587" s="14">
        <v>1509500</v>
      </c>
      <c r="G587" s="12">
        <v>630</v>
      </c>
      <c r="I587" s="11"/>
    </row>
    <row r="588" spans="1:9" x14ac:dyDescent="0.2">
      <c r="A588" s="11">
        <v>40721</v>
      </c>
      <c r="B588" s="12">
        <v>630</v>
      </c>
      <c r="C588" s="12">
        <v>630</v>
      </c>
      <c r="D588" s="12">
        <v>620</v>
      </c>
      <c r="E588" s="12">
        <v>630</v>
      </c>
      <c r="F588" s="14">
        <v>120000</v>
      </c>
      <c r="G588" s="12">
        <v>630</v>
      </c>
      <c r="I588" s="11"/>
    </row>
    <row r="589" spans="1:9" x14ac:dyDescent="0.2">
      <c r="A589" s="11">
        <v>40722</v>
      </c>
      <c r="B589" s="12">
        <v>620</v>
      </c>
      <c r="C589" s="12">
        <v>640</v>
      </c>
      <c r="D589" s="12">
        <v>620</v>
      </c>
      <c r="E589" s="12">
        <v>640</v>
      </c>
      <c r="F589" s="14">
        <v>96000</v>
      </c>
      <c r="G589" s="12">
        <v>640</v>
      </c>
      <c r="I589" s="11"/>
    </row>
    <row r="590" spans="1:9" x14ac:dyDescent="0.2">
      <c r="A590" s="11">
        <v>40724</v>
      </c>
      <c r="B590" s="12">
        <v>640</v>
      </c>
      <c r="C590" s="12">
        <v>670</v>
      </c>
      <c r="D590" s="12">
        <v>640</v>
      </c>
      <c r="E590" s="12">
        <v>650</v>
      </c>
      <c r="F590" s="14">
        <v>650500</v>
      </c>
      <c r="G590" s="12">
        <v>650</v>
      </c>
      <c r="I590" s="11"/>
    </row>
    <row r="591" spans="1:9" x14ac:dyDescent="0.2">
      <c r="A591" s="11">
        <v>40725</v>
      </c>
      <c r="B591" s="12">
        <v>650</v>
      </c>
      <c r="C591" s="12">
        <v>650</v>
      </c>
      <c r="D591" s="12">
        <v>640</v>
      </c>
      <c r="E591" s="12">
        <v>650</v>
      </c>
      <c r="F591" s="14">
        <v>94500</v>
      </c>
      <c r="G591" s="12">
        <v>650</v>
      </c>
      <c r="I591" s="11"/>
    </row>
    <row r="592" spans="1:9" x14ac:dyDescent="0.2">
      <c r="A592" s="11">
        <v>40728</v>
      </c>
      <c r="B592" s="12">
        <v>640</v>
      </c>
      <c r="C592" s="12">
        <v>660</v>
      </c>
      <c r="D592" s="12">
        <v>640</v>
      </c>
      <c r="E592" s="12">
        <v>640</v>
      </c>
      <c r="F592" s="14">
        <v>477000</v>
      </c>
      <c r="G592" s="12">
        <v>640</v>
      </c>
      <c r="I592" s="11"/>
    </row>
    <row r="593" spans="1:9" x14ac:dyDescent="0.2">
      <c r="A593" s="11">
        <v>40729</v>
      </c>
      <c r="B593" s="12">
        <v>650</v>
      </c>
      <c r="C593" s="12">
        <v>670</v>
      </c>
      <c r="D593" s="12">
        <v>650</v>
      </c>
      <c r="E593" s="12">
        <v>670</v>
      </c>
      <c r="F593" s="14">
        <v>1610500</v>
      </c>
      <c r="G593" s="12">
        <v>670</v>
      </c>
      <c r="I593" s="11"/>
    </row>
    <row r="594" spans="1:9" x14ac:dyDescent="0.2">
      <c r="A594" s="11">
        <v>40730</v>
      </c>
      <c r="B594" s="12">
        <v>670</v>
      </c>
      <c r="C594" s="12">
        <v>740</v>
      </c>
      <c r="D594" s="12">
        <v>670</v>
      </c>
      <c r="E594" s="12">
        <v>720</v>
      </c>
      <c r="F594" s="14">
        <v>1113000</v>
      </c>
      <c r="G594" s="12">
        <v>720</v>
      </c>
      <c r="I594" s="11"/>
    </row>
    <row r="595" spans="1:9" x14ac:dyDescent="0.2">
      <c r="A595" s="11">
        <v>40731</v>
      </c>
      <c r="B595" s="12">
        <v>740</v>
      </c>
      <c r="C595" s="12">
        <v>740</v>
      </c>
      <c r="D595" s="12">
        <v>710</v>
      </c>
      <c r="E595" s="12">
        <v>710</v>
      </c>
      <c r="F595" s="14">
        <v>148000</v>
      </c>
      <c r="G595" s="12">
        <v>710</v>
      </c>
      <c r="I595" s="11"/>
    </row>
    <row r="596" spans="1:9" x14ac:dyDescent="0.2">
      <c r="A596" s="11">
        <v>40732</v>
      </c>
      <c r="B596" s="12">
        <v>710</v>
      </c>
      <c r="C596" s="12">
        <v>710</v>
      </c>
      <c r="D596" s="12">
        <v>700</v>
      </c>
      <c r="E596" s="12">
        <v>710</v>
      </c>
      <c r="F596" s="14">
        <v>468500</v>
      </c>
      <c r="G596" s="12">
        <v>710</v>
      </c>
      <c r="I596" s="11"/>
    </row>
    <row r="597" spans="1:9" x14ac:dyDescent="0.2">
      <c r="A597" s="11">
        <v>40735</v>
      </c>
      <c r="B597" s="12">
        <v>700</v>
      </c>
      <c r="C597" s="12">
        <v>700</v>
      </c>
      <c r="D597" s="12">
        <v>690</v>
      </c>
      <c r="E597" s="12">
        <v>700</v>
      </c>
      <c r="F597" s="14">
        <v>311000</v>
      </c>
      <c r="G597" s="12">
        <v>700</v>
      </c>
      <c r="I597" s="11"/>
    </row>
    <row r="598" spans="1:9" x14ac:dyDescent="0.2">
      <c r="A598" s="11">
        <v>40736</v>
      </c>
      <c r="B598" s="12">
        <v>690</v>
      </c>
      <c r="C598" s="12">
        <v>690</v>
      </c>
      <c r="D598" s="12">
        <v>680</v>
      </c>
      <c r="E598" s="12">
        <v>680</v>
      </c>
      <c r="F598" s="14">
        <v>126500</v>
      </c>
      <c r="G598" s="12">
        <v>680</v>
      </c>
      <c r="I598" s="11"/>
    </row>
    <row r="599" spans="1:9" x14ac:dyDescent="0.2">
      <c r="A599" s="11">
        <v>40737</v>
      </c>
      <c r="B599" s="12">
        <v>690</v>
      </c>
      <c r="C599" s="12">
        <v>710</v>
      </c>
      <c r="D599" s="12">
        <v>690</v>
      </c>
      <c r="E599" s="12">
        <v>710</v>
      </c>
      <c r="F599" s="14">
        <v>1217500</v>
      </c>
      <c r="G599" s="12">
        <v>710</v>
      </c>
      <c r="I599" s="11"/>
    </row>
    <row r="600" spans="1:9" x14ac:dyDescent="0.2">
      <c r="A600" s="11">
        <v>40738</v>
      </c>
      <c r="B600" s="12">
        <v>690</v>
      </c>
      <c r="C600" s="12">
        <v>700</v>
      </c>
      <c r="D600" s="12">
        <v>690</v>
      </c>
      <c r="E600" s="12">
        <v>700</v>
      </c>
      <c r="F600" s="14">
        <v>245000</v>
      </c>
      <c r="G600" s="12">
        <v>700</v>
      </c>
      <c r="I600" s="11"/>
    </row>
    <row r="601" spans="1:9" x14ac:dyDescent="0.2">
      <c r="A601" s="11">
        <v>40739</v>
      </c>
      <c r="B601" s="12">
        <v>690</v>
      </c>
      <c r="C601" s="12">
        <v>860</v>
      </c>
      <c r="D601" s="12">
        <v>690</v>
      </c>
      <c r="E601" s="12">
        <v>810</v>
      </c>
      <c r="F601" s="14">
        <v>2396500</v>
      </c>
      <c r="G601" s="12">
        <v>810</v>
      </c>
      <c r="I601" s="11"/>
    </row>
    <row r="602" spans="1:9" x14ac:dyDescent="0.2">
      <c r="A602" s="11">
        <v>40742</v>
      </c>
      <c r="B602" s="12">
        <v>820</v>
      </c>
      <c r="C602" s="12">
        <v>860</v>
      </c>
      <c r="D602" s="12">
        <v>820</v>
      </c>
      <c r="E602" s="12">
        <v>830</v>
      </c>
      <c r="F602" s="14">
        <v>724500</v>
      </c>
      <c r="G602" s="12">
        <v>830</v>
      </c>
      <c r="I602" s="11"/>
    </row>
    <row r="603" spans="1:9" x14ac:dyDescent="0.2">
      <c r="A603" s="11">
        <v>40743</v>
      </c>
      <c r="B603" s="12">
        <v>830</v>
      </c>
      <c r="C603" s="12">
        <v>830</v>
      </c>
      <c r="D603" s="12">
        <v>810</v>
      </c>
      <c r="E603" s="12">
        <v>820</v>
      </c>
      <c r="F603" s="14">
        <v>229000</v>
      </c>
      <c r="G603" s="12">
        <v>820</v>
      </c>
      <c r="I603" s="11"/>
    </row>
    <row r="604" spans="1:9" x14ac:dyDescent="0.2">
      <c r="A604" s="11">
        <v>40744</v>
      </c>
      <c r="B604" s="12">
        <v>820</v>
      </c>
      <c r="C604" s="12">
        <v>820</v>
      </c>
      <c r="D604" s="12">
        <v>790</v>
      </c>
      <c r="E604" s="12">
        <v>790</v>
      </c>
      <c r="F604" s="14">
        <v>457000</v>
      </c>
      <c r="G604" s="12">
        <v>790</v>
      </c>
      <c r="I604" s="11"/>
    </row>
    <row r="605" spans="1:9" x14ac:dyDescent="0.2">
      <c r="A605" s="11">
        <v>40745</v>
      </c>
      <c r="B605" s="12">
        <v>780</v>
      </c>
      <c r="C605" s="12">
        <v>790</v>
      </c>
      <c r="D605" s="12">
        <v>770</v>
      </c>
      <c r="E605" s="12">
        <v>790</v>
      </c>
      <c r="F605" s="14">
        <v>43500</v>
      </c>
      <c r="G605" s="12">
        <v>790</v>
      </c>
      <c r="I605" s="11"/>
    </row>
    <row r="606" spans="1:9" x14ac:dyDescent="0.2">
      <c r="A606" s="11">
        <v>40746</v>
      </c>
      <c r="B606" s="12">
        <v>800</v>
      </c>
      <c r="C606" s="12">
        <v>800</v>
      </c>
      <c r="D606" s="12">
        <v>790</v>
      </c>
      <c r="E606" s="12">
        <v>790</v>
      </c>
      <c r="F606" s="14">
        <v>150000</v>
      </c>
      <c r="G606" s="12">
        <v>790</v>
      </c>
      <c r="I606" s="11"/>
    </row>
    <row r="607" spans="1:9" x14ac:dyDescent="0.2">
      <c r="A607" s="11">
        <v>40749</v>
      </c>
      <c r="B607" s="12">
        <v>780</v>
      </c>
      <c r="C607" s="12">
        <v>780</v>
      </c>
      <c r="D607" s="12">
        <v>730</v>
      </c>
      <c r="E607" s="12">
        <v>760</v>
      </c>
      <c r="F607" s="14">
        <v>139500</v>
      </c>
      <c r="G607" s="12">
        <v>760</v>
      </c>
      <c r="I607" s="11"/>
    </row>
    <row r="608" spans="1:9" x14ac:dyDescent="0.2">
      <c r="A608" s="11">
        <v>40750</v>
      </c>
      <c r="B608" s="12">
        <v>770</v>
      </c>
      <c r="C608" s="12">
        <v>770</v>
      </c>
      <c r="D608" s="12">
        <v>760</v>
      </c>
      <c r="E608" s="12">
        <v>760</v>
      </c>
      <c r="F608" s="14">
        <v>15500</v>
      </c>
      <c r="G608" s="12">
        <v>760</v>
      </c>
      <c r="I608" s="11"/>
    </row>
    <row r="609" spans="1:9" x14ac:dyDescent="0.2">
      <c r="A609" s="11">
        <v>40751</v>
      </c>
      <c r="B609" s="12">
        <v>760</v>
      </c>
      <c r="C609" s="12">
        <v>760</v>
      </c>
      <c r="D609" s="12">
        <v>750</v>
      </c>
      <c r="E609" s="12">
        <v>750</v>
      </c>
      <c r="F609" s="14">
        <v>167500</v>
      </c>
      <c r="G609" s="12">
        <v>750</v>
      </c>
      <c r="I609" s="11"/>
    </row>
    <row r="610" spans="1:9" x14ac:dyDescent="0.2">
      <c r="A610" s="11">
        <v>40752</v>
      </c>
      <c r="B610" s="12">
        <v>780</v>
      </c>
      <c r="C610" s="12">
        <v>780</v>
      </c>
      <c r="D610" s="12">
        <v>740</v>
      </c>
      <c r="E610" s="12">
        <v>780</v>
      </c>
      <c r="F610" s="14">
        <v>4000</v>
      </c>
      <c r="G610" s="12">
        <v>780</v>
      </c>
      <c r="I610" s="11"/>
    </row>
    <row r="611" spans="1:9" x14ac:dyDescent="0.2">
      <c r="A611" s="11">
        <v>40753</v>
      </c>
      <c r="B611" s="12">
        <v>760</v>
      </c>
      <c r="C611" s="12">
        <v>760</v>
      </c>
      <c r="D611" s="12">
        <v>730</v>
      </c>
      <c r="E611" s="12">
        <v>760</v>
      </c>
      <c r="F611" s="14">
        <v>218000</v>
      </c>
      <c r="G611" s="12">
        <v>760</v>
      </c>
      <c r="I611" s="11"/>
    </row>
    <row r="612" spans="1:9" x14ac:dyDescent="0.2">
      <c r="A612" s="11">
        <v>40756</v>
      </c>
      <c r="B612" s="12">
        <v>800</v>
      </c>
      <c r="C612" s="12">
        <v>800</v>
      </c>
      <c r="D612" s="12">
        <v>740</v>
      </c>
      <c r="E612" s="12">
        <v>750</v>
      </c>
      <c r="F612" s="14">
        <v>298500</v>
      </c>
      <c r="G612" s="12">
        <v>750</v>
      </c>
      <c r="I612" s="11"/>
    </row>
    <row r="613" spans="1:9" x14ac:dyDescent="0.2">
      <c r="A613" s="11">
        <v>40757</v>
      </c>
      <c r="B613" s="12">
        <v>750</v>
      </c>
      <c r="C613" s="12">
        <v>780</v>
      </c>
      <c r="D613" s="12">
        <v>730</v>
      </c>
      <c r="E613" s="12">
        <v>740</v>
      </c>
      <c r="F613" s="14">
        <v>725000</v>
      </c>
      <c r="G613" s="12">
        <v>740</v>
      </c>
      <c r="I613" s="11"/>
    </row>
    <row r="614" spans="1:9" x14ac:dyDescent="0.2">
      <c r="A614" s="11">
        <v>40758</v>
      </c>
      <c r="B614" s="12">
        <v>730</v>
      </c>
      <c r="C614" s="12">
        <v>740</v>
      </c>
      <c r="D614" s="12">
        <v>710</v>
      </c>
      <c r="E614" s="12">
        <v>730</v>
      </c>
      <c r="F614" s="14">
        <v>487000</v>
      </c>
      <c r="G614" s="12">
        <v>730</v>
      </c>
      <c r="I614" s="11"/>
    </row>
    <row r="615" spans="1:9" x14ac:dyDescent="0.2">
      <c r="A615" s="11">
        <v>40759</v>
      </c>
      <c r="B615" s="12">
        <v>740</v>
      </c>
      <c r="C615" s="12">
        <v>760</v>
      </c>
      <c r="D615" s="12">
        <v>730</v>
      </c>
      <c r="E615" s="12">
        <v>740</v>
      </c>
      <c r="F615" s="14">
        <v>275000</v>
      </c>
      <c r="G615" s="12">
        <v>740</v>
      </c>
      <c r="I615" s="11"/>
    </row>
    <row r="616" spans="1:9" x14ac:dyDescent="0.2">
      <c r="A616" s="11">
        <v>40760</v>
      </c>
      <c r="B616" s="12">
        <v>710</v>
      </c>
      <c r="C616" s="12">
        <v>710</v>
      </c>
      <c r="D616" s="12">
        <v>670</v>
      </c>
      <c r="E616" s="12">
        <v>680</v>
      </c>
      <c r="F616" s="14">
        <v>461500</v>
      </c>
      <c r="G616" s="12">
        <v>680</v>
      </c>
      <c r="I616" s="11"/>
    </row>
    <row r="617" spans="1:9" x14ac:dyDescent="0.2">
      <c r="A617" s="11">
        <v>40763</v>
      </c>
      <c r="B617" s="12">
        <v>670</v>
      </c>
      <c r="C617" s="12">
        <v>680</v>
      </c>
      <c r="D617" s="12">
        <v>600</v>
      </c>
      <c r="E617" s="12">
        <v>610</v>
      </c>
      <c r="F617" s="14">
        <v>1504000</v>
      </c>
      <c r="G617" s="12">
        <v>610</v>
      </c>
      <c r="I617" s="11"/>
    </row>
    <row r="618" spans="1:9" x14ac:dyDescent="0.2">
      <c r="A618" s="11">
        <v>40764</v>
      </c>
      <c r="B618" s="12">
        <v>550</v>
      </c>
      <c r="C618" s="12">
        <v>630</v>
      </c>
      <c r="D618" s="12">
        <v>550</v>
      </c>
      <c r="E618" s="12">
        <v>560</v>
      </c>
      <c r="F618" s="14">
        <v>790000</v>
      </c>
      <c r="G618" s="12">
        <v>560</v>
      </c>
      <c r="I618" s="11"/>
    </row>
    <row r="619" spans="1:9" x14ac:dyDescent="0.2">
      <c r="A619" s="11">
        <v>40765</v>
      </c>
      <c r="B619" s="12">
        <v>600</v>
      </c>
      <c r="C619" s="12">
        <v>600</v>
      </c>
      <c r="D619" s="12">
        <v>580</v>
      </c>
      <c r="E619" s="12">
        <v>590</v>
      </c>
      <c r="F619" s="14">
        <v>434000</v>
      </c>
      <c r="G619" s="12">
        <v>590</v>
      </c>
      <c r="I619" s="11"/>
    </row>
    <row r="620" spans="1:9" x14ac:dyDescent="0.2">
      <c r="A620" s="11">
        <v>40766</v>
      </c>
      <c r="B620" s="12">
        <v>590</v>
      </c>
      <c r="C620" s="12">
        <v>600</v>
      </c>
      <c r="D620" s="12">
        <v>580</v>
      </c>
      <c r="E620" s="12">
        <v>590</v>
      </c>
      <c r="F620" s="14">
        <v>292500</v>
      </c>
      <c r="G620" s="12">
        <v>590</v>
      </c>
      <c r="I620" s="11"/>
    </row>
    <row r="621" spans="1:9" x14ac:dyDescent="0.2">
      <c r="A621" s="11">
        <v>40767</v>
      </c>
      <c r="B621" s="12">
        <v>610</v>
      </c>
      <c r="C621" s="12">
        <v>650</v>
      </c>
      <c r="D621" s="12">
        <v>610</v>
      </c>
      <c r="E621" s="12">
        <v>630</v>
      </c>
      <c r="F621" s="14">
        <v>304500</v>
      </c>
      <c r="G621" s="12">
        <v>630</v>
      </c>
      <c r="I621" s="11"/>
    </row>
    <row r="622" spans="1:9" x14ac:dyDescent="0.2">
      <c r="A622" s="11">
        <v>40770</v>
      </c>
      <c r="B622" s="12">
        <v>680</v>
      </c>
      <c r="C622" s="12">
        <v>680</v>
      </c>
      <c r="D622" s="12">
        <v>630</v>
      </c>
      <c r="E622" s="12">
        <v>660</v>
      </c>
      <c r="F622" s="14">
        <v>1025500</v>
      </c>
      <c r="G622" s="12">
        <v>660</v>
      </c>
      <c r="I622" s="11"/>
    </row>
    <row r="623" spans="1:9" x14ac:dyDescent="0.2">
      <c r="A623" s="11">
        <v>40771</v>
      </c>
      <c r="B623" s="12">
        <v>660</v>
      </c>
      <c r="C623" s="12">
        <v>740</v>
      </c>
      <c r="D623" s="12">
        <v>650</v>
      </c>
      <c r="E623" s="12">
        <v>680</v>
      </c>
      <c r="F623" s="14">
        <v>1258500</v>
      </c>
      <c r="G623" s="12">
        <v>680</v>
      </c>
      <c r="I623" s="11"/>
    </row>
    <row r="624" spans="1:9" x14ac:dyDescent="0.2">
      <c r="A624" s="11">
        <v>40773</v>
      </c>
      <c r="B624" s="12">
        <v>690</v>
      </c>
      <c r="C624" s="12">
        <v>800</v>
      </c>
      <c r="D624" s="12">
        <v>690</v>
      </c>
      <c r="E624" s="12">
        <v>700</v>
      </c>
      <c r="F624" s="14">
        <v>564500</v>
      </c>
      <c r="G624" s="12">
        <v>700</v>
      </c>
      <c r="I624" s="11"/>
    </row>
    <row r="625" spans="1:9" x14ac:dyDescent="0.2">
      <c r="A625" s="11">
        <v>40774</v>
      </c>
      <c r="B625" s="12">
        <v>690</v>
      </c>
      <c r="C625" s="12">
        <v>760</v>
      </c>
      <c r="D625" s="12">
        <v>670</v>
      </c>
      <c r="E625" s="12">
        <v>690</v>
      </c>
      <c r="F625" s="14">
        <v>901000</v>
      </c>
      <c r="G625" s="12">
        <v>690</v>
      </c>
      <c r="I625" s="11"/>
    </row>
    <row r="626" spans="1:9" x14ac:dyDescent="0.2">
      <c r="A626" s="11">
        <v>40777</v>
      </c>
      <c r="B626" s="12">
        <v>680</v>
      </c>
      <c r="C626" s="12">
        <v>710</v>
      </c>
      <c r="D626" s="12">
        <v>660</v>
      </c>
      <c r="E626" s="12">
        <v>690</v>
      </c>
      <c r="F626" s="14">
        <v>167000</v>
      </c>
      <c r="G626" s="12">
        <v>690</v>
      </c>
      <c r="I626" s="11"/>
    </row>
    <row r="627" spans="1:9" x14ac:dyDescent="0.2">
      <c r="A627" s="11">
        <v>40778</v>
      </c>
      <c r="B627" s="12">
        <v>690</v>
      </c>
      <c r="C627" s="12">
        <v>700</v>
      </c>
      <c r="D627" s="12">
        <v>670</v>
      </c>
      <c r="E627" s="12">
        <v>690</v>
      </c>
      <c r="F627" s="14">
        <v>417000</v>
      </c>
      <c r="G627" s="12">
        <v>690</v>
      </c>
      <c r="I627" s="11"/>
    </row>
    <row r="628" spans="1:9" x14ac:dyDescent="0.2">
      <c r="A628" s="11">
        <v>40779</v>
      </c>
      <c r="B628" s="12">
        <v>710</v>
      </c>
      <c r="C628" s="12">
        <v>730</v>
      </c>
      <c r="D628" s="12">
        <v>680</v>
      </c>
      <c r="E628" s="12">
        <v>700</v>
      </c>
      <c r="F628" s="14">
        <v>533500</v>
      </c>
      <c r="G628" s="12">
        <v>700</v>
      </c>
      <c r="I628" s="11"/>
    </row>
    <row r="629" spans="1:9" x14ac:dyDescent="0.2">
      <c r="A629" s="11">
        <v>40780</v>
      </c>
      <c r="B629" s="12">
        <v>690</v>
      </c>
      <c r="C629" s="12">
        <v>690</v>
      </c>
      <c r="D629" s="12">
        <v>680</v>
      </c>
      <c r="E629" s="12">
        <v>680</v>
      </c>
      <c r="F629" s="14">
        <v>463000</v>
      </c>
      <c r="G629" s="12">
        <v>680</v>
      </c>
      <c r="I629" s="11"/>
    </row>
    <row r="630" spans="1:9" x14ac:dyDescent="0.2">
      <c r="A630" s="11">
        <v>40781</v>
      </c>
      <c r="B630" s="12">
        <v>650</v>
      </c>
      <c r="C630" s="12">
        <v>680</v>
      </c>
      <c r="D630" s="12">
        <v>650</v>
      </c>
      <c r="E630" s="12">
        <v>660</v>
      </c>
      <c r="F630" s="14">
        <v>22000</v>
      </c>
      <c r="G630" s="12">
        <v>660</v>
      </c>
      <c r="I630" s="11"/>
    </row>
    <row r="631" spans="1:9" x14ac:dyDescent="0.2">
      <c r="A631" s="11">
        <v>40791</v>
      </c>
      <c r="B631" s="12">
        <v>660</v>
      </c>
      <c r="C631" s="12">
        <v>660</v>
      </c>
      <c r="D631" s="12">
        <v>630</v>
      </c>
      <c r="E631" s="12">
        <v>650</v>
      </c>
      <c r="F631" s="14">
        <v>133500</v>
      </c>
      <c r="G631" s="12">
        <v>650</v>
      </c>
      <c r="I631" s="11"/>
    </row>
    <row r="632" spans="1:9" x14ac:dyDescent="0.2">
      <c r="A632" s="11">
        <v>40792</v>
      </c>
      <c r="B632" s="12">
        <v>680</v>
      </c>
      <c r="C632" s="12">
        <v>680</v>
      </c>
      <c r="D632" s="12">
        <v>650</v>
      </c>
      <c r="E632" s="12">
        <v>660</v>
      </c>
      <c r="F632" s="14">
        <v>66000</v>
      </c>
      <c r="G632" s="12">
        <v>660</v>
      </c>
      <c r="I632" s="11"/>
    </row>
    <row r="633" spans="1:9" x14ac:dyDescent="0.2">
      <c r="A633" s="11">
        <v>40793</v>
      </c>
      <c r="B633" s="12">
        <v>700</v>
      </c>
      <c r="C633" s="12">
        <v>700</v>
      </c>
      <c r="D633" s="12">
        <v>670</v>
      </c>
      <c r="E633" s="12">
        <v>690</v>
      </c>
      <c r="F633" s="14">
        <v>19500</v>
      </c>
      <c r="G633" s="12">
        <v>690</v>
      </c>
      <c r="I633" s="11"/>
    </row>
    <row r="634" spans="1:9" x14ac:dyDescent="0.2">
      <c r="A634" s="11">
        <v>40794</v>
      </c>
      <c r="B634" s="12">
        <v>700</v>
      </c>
      <c r="C634" s="12">
        <v>700</v>
      </c>
      <c r="D634" s="12">
        <v>670</v>
      </c>
      <c r="E634" s="12">
        <v>700</v>
      </c>
      <c r="F634" s="14">
        <v>153500</v>
      </c>
      <c r="G634" s="12">
        <v>700</v>
      </c>
      <c r="I634" s="11"/>
    </row>
    <row r="635" spans="1:9" x14ac:dyDescent="0.2">
      <c r="A635" s="11">
        <v>40795</v>
      </c>
      <c r="B635" s="12">
        <v>690</v>
      </c>
      <c r="C635" s="12">
        <v>700</v>
      </c>
      <c r="D635" s="12">
        <v>690</v>
      </c>
      <c r="E635" s="12">
        <v>690</v>
      </c>
      <c r="F635" s="14">
        <v>303000</v>
      </c>
      <c r="G635" s="12">
        <v>690</v>
      </c>
      <c r="I635" s="11"/>
    </row>
    <row r="636" spans="1:9" x14ac:dyDescent="0.2">
      <c r="A636" s="11">
        <v>40798</v>
      </c>
      <c r="B636" s="12">
        <v>680</v>
      </c>
      <c r="C636" s="12">
        <v>710</v>
      </c>
      <c r="D636" s="12">
        <v>660</v>
      </c>
      <c r="E636" s="12">
        <v>680</v>
      </c>
      <c r="F636" s="14">
        <v>103000</v>
      </c>
      <c r="G636" s="12">
        <v>680</v>
      </c>
      <c r="I636" s="11"/>
    </row>
    <row r="637" spans="1:9" x14ac:dyDescent="0.2">
      <c r="A637" s="11">
        <v>40799</v>
      </c>
      <c r="B637" s="12">
        <v>690</v>
      </c>
      <c r="C637" s="12">
        <v>710</v>
      </c>
      <c r="D637" s="12">
        <v>690</v>
      </c>
      <c r="E637" s="12">
        <v>690</v>
      </c>
      <c r="F637" s="14">
        <v>295000</v>
      </c>
      <c r="G637" s="12">
        <v>690</v>
      </c>
      <c r="I637" s="11"/>
    </row>
    <row r="638" spans="1:9" x14ac:dyDescent="0.2">
      <c r="A638" s="11">
        <v>40800</v>
      </c>
      <c r="B638" s="12">
        <v>700</v>
      </c>
      <c r="C638" s="12">
        <v>700</v>
      </c>
      <c r="D638" s="12">
        <v>670</v>
      </c>
      <c r="E638" s="12">
        <v>670</v>
      </c>
      <c r="F638" s="14">
        <v>185500</v>
      </c>
      <c r="G638" s="12">
        <v>670</v>
      </c>
      <c r="I638" s="11"/>
    </row>
    <row r="639" spans="1:9" x14ac:dyDescent="0.2">
      <c r="A639" s="11">
        <v>40801</v>
      </c>
      <c r="B639" s="12">
        <v>670</v>
      </c>
      <c r="C639" s="12">
        <v>670</v>
      </c>
      <c r="D639" s="12">
        <v>670</v>
      </c>
      <c r="E639" s="12">
        <v>670</v>
      </c>
      <c r="F639" s="14">
        <v>6500</v>
      </c>
      <c r="G639" s="12">
        <v>670</v>
      </c>
      <c r="I639" s="11"/>
    </row>
    <row r="640" spans="1:9" x14ac:dyDescent="0.2">
      <c r="A640" s="11">
        <v>40802</v>
      </c>
      <c r="B640" s="12">
        <v>660</v>
      </c>
      <c r="C640" s="12">
        <v>690</v>
      </c>
      <c r="D640" s="12">
        <v>660</v>
      </c>
      <c r="E640" s="12">
        <v>680</v>
      </c>
      <c r="F640" s="14">
        <v>10000</v>
      </c>
      <c r="G640" s="12">
        <v>680</v>
      </c>
      <c r="I640" s="11"/>
    </row>
    <row r="641" spans="1:9" x14ac:dyDescent="0.2">
      <c r="A641" s="11">
        <v>40805</v>
      </c>
      <c r="B641" s="12">
        <v>660</v>
      </c>
      <c r="C641" s="12">
        <v>680</v>
      </c>
      <c r="D641" s="12">
        <v>650</v>
      </c>
      <c r="E641" s="12">
        <v>660</v>
      </c>
      <c r="F641" s="14">
        <v>57000</v>
      </c>
      <c r="G641" s="12">
        <v>660</v>
      </c>
      <c r="I641" s="11"/>
    </row>
    <row r="642" spans="1:9" x14ac:dyDescent="0.2">
      <c r="A642" s="11">
        <v>40806</v>
      </c>
      <c r="B642" s="12">
        <v>650</v>
      </c>
      <c r="C642" s="12">
        <v>680</v>
      </c>
      <c r="D642" s="12">
        <v>600</v>
      </c>
      <c r="E642" s="12">
        <v>680</v>
      </c>
      <c r="F642" s="14">
        <v>99500</v>
      </c>
      <c r="G642" s="12">
        <v>680</v>
      </c>
      <c r="I642" s="11"/>
    </row>
    <row r="643" spans="1:9" x14ac:dyDescent="0.2">
      <c r="A643" s="11">
        <v>40807</v>
      </c>
      <c r="B643" s="12">
        <v>690</v>
      </c>
      <c r="C643" s="12">
        <v>690</v>
      </c>
      <c r="D643" s="12">
        <v>660</v>
      </c>
      <c r="E643" s="12">
        <v>660</v>
      </c>
      <c r="F643" s="14">
        <v>9500</v>
      </c>
      <c r="G643" s="12">
        <v>660</v>
      </c>
      <c r="I643" s="11"/>
    </row>
    <row r="644" spans="1:9" x14ac:dyDescent="0.2">
      <c r="A644" s="11">
        <v>40808</v>
      </c>
      <c r="B644" s="12">
        <v>650</v>
      </c>
      <c r="C644" s="12">
        <v>650</v>
      </c>
      <c r="D644" s="12">
        <v>610</v>
      </c>
      <c r="E644" s="12">
        <v>610</v>
      </c>
      <c r="F644" s="14">
        <v>938500</v>
      </c>
      <c r="G644" s="12">
        <v>610</v>
      </c>
      <c r="I644" s="11"/>
    </row>
    <row r="645" spans="1:9" x14ac:dyDescent="0.2">
      <c r="A645" s="11">
        <v>40809</v>
      </c>
      <c r="B645" s="12">
        <v>600</v>
      </c>
      <c r="C645" s="12">
        <v>620</v>
      </c>
      <c r="D645" s="12">
        <v>600</v>
      </c>
      <c r="E645" s="12">
        <v>620</v>
      </c>
      <c r="F645" s="14">
        <v>20000</v>
      </c>
      <c r="G645" s="12">
        <v>620</v>
      </c>
      <c r="I645" s="11"/>
    </row>
    <row r="646" spans="1:9" x14ac:dyDescent="0.2">
      <c r="A646" s="11">
        <v>40812</v>
      </c>
      <c r="B646" s="12">
        <v>590</v>
      </c>
      <c r="C646" s="12">
        <v>590</v>
      </c>
      <c r="D646" s="12">
        <v>550</v>
      </c>
      <c r="E646" s="12">
        <v>570</v>
      </c>
      <c r="F646" s="14">
        <v>358000</v>
      </c>
      <c r="G646" s="12">
        <v>570</v>
      </c>
      <c r="I646" s="11"/>
    </row>
    <row r="647" spans="1:9" x14ac:dyDescent="0.2">
      <c r="A647" s="11">
        <v>40813</v>
      </c>
      <c r="B647" s="12">
        <v>600</v>
      </c>
      <c r="C647" s="12">
        <v>620</v>
      </c>
      <c r="D647" s="12">
        <v>600</v>
      </c>
      <c r="E647" s="12">
        <v>620</v>
      </c>
      <c r="F647" s="14">
        <v>3000</v>
      </c>
      <c r="G647" s="12">
        <v>620</v>
      </c>
      <c r="I647" s="11"/>
    </row>
    <row r="648" spans="1:9" x14ac:dyDescent="0.2">
      <c r="A648" s="11">
        <v>40814</v>
      </c>
      <c r="B648" s="12">
        <v>630</v>
      </c>
      <c r="C648" s="12">
        <v>630</v>
      </c>
      <c r="D648" s="12">
        <v>630</v>
      </c>
      <c r="E648" s="12">
        <v>630</v>
      </c>
      <c r="F648" s="14">
        <v>10000</v>
      </c>
      <c r="G648" s="12">
        <v>630</v>
      </c>
      <c r="I648" s="11"/>
    </row>
    <row r="649" spans="1:9" x14ac:dyDescent="0.2">
      <c r="A649" s="11">
        <v>40815</v>
      </c>
      <c r="B649" s="12">
        <v>620</v>
      </c>
      <c r="C649" s="12">
        <v>620</v>
      </c>
      <c r="D649" s="12">
        <v>620</v>
      </c>
      <c r="E649" s="12">
        <v>620</v>
      </c>
      <c r="F649" s="14">
        <v>2500</v>
      </c>
      <c r="G649" s="12">
        <v>620</v>
      </c>
      <c r="I649" s="11"/>
    </row>
    <row r="650" spans="1:9" x14ac:dyDescent="0.2">
      <c r="A650" s="11">
        <v>40816</v>
      </c>
      <c r="B650" s="12">
        <v>600</v>
      </c>
      <c r="C650" s="12">
        <v>620</v>
      </c>
      <c r="D650" s="12">
        <v>600</v>
      </c>
      <c r="E650" s="12">
        <v>600</v>
      </c>
      <c r="F650" s="14">
        <v>0</v>
      </c>
      <c r="G650" s="12">
        <v>600</v>
      </c>
      <c r="I650" s="11"/>
    </row>
    <row r="651" spans="1:9" x14ac:dyDescent="0.2">
      <c r="A651" s="11">
        <v>40819</v>
      </c>
      <c r="B651" s="12">
        <v>560</v>
      </c>
      <c r="C651" s="12">
        <v>560</v>
      </c>
      <c r="D651" s="12">
        <v>560</v>
      </c>
      <c r="E651" s="12">
        <v>560</v>
      </c>
      <c r="F651" s="14">
        <v>500</v>
      </c>
      <c r="G651" s="12">
        <v>560</v>
      </c>
      <c r="I651" s="11"/>
    </row>
    <row r="652" spans="1:9" x14ac:dyDescent="0.2">
      <c r="A652" s="11">
        <v>40820</v>
      </c>
      <c r="B652" s="12">
        <v>560</v>
      </c>
      <c r="C652" s="12">
        <v>560</v>
      </c>
      <c r="D652" s="12">
        <v>550</v>
      </c>
      <c r="E652" s="12">
        <v>550</v>
      </c>
      <c r="F652" s="14">
        <v>23000</v>
      </c>
      <c r="G652" s="12">
        <v>550</v>
      </c>
      <c r="I652" s="11"/>
    </row>
    <row r="653" spans="1:9" x14ac:dyDescent="0.2">
      <c r="A653" s="11">
        <v>40821</v>
      </c>
      <c r="B653" s="12">
        <v>610</v>
      </c>
      <c r="C653" s="12">
        <v>610</v>
      </c>
      <c r="D653" s="12">
        <v>590</v>
      </c>
      <c r="E653" s="12">
        <v>590</v>
      </c>
      <c r="F653" s="14">
        <v>15000</v>
      </c>
      <c r="G653" s="12">
        <v>590</v>
      </c>
      <c r="I653" s="11"/>
    </row>
    <row r="654" spans="1:9" x14ac:dyDescent="0.2">
      <c r="A654" s="11">
        <v>40822</v>
      </c>
      <c r="B654" s="12">
        <v>610</v>
      </c>
      <c r="C654" s="12">
        <v>610</v>
      </c>
      <c r="D654" s="12">
        <v>610</v>
      </c>
      <c r="E654" s="12">
        <v>610</v>
      </c>
      <c r="F654" s="14">
        <v>500</v>
      </c>
      <c r="G654" s="12">
        <v>610</v>
      </c>
      <c r="I654" s="11"/>
    </row>
    <row r="655" spans="1:9" x14ac:dyDescent="0.2">
      <c r="A655" s="11">
        <v>40823</v>
      </c>
      <c r="B655" s="12">
        <v>570</v>
      </c>
      <c r="C655" s="12">
        <v>600</v>
      </c>
      <c r="D655" s="12">
        <v>570</v>
      </c>
      <c r="E655" s="12">
        <v>570</v>
      </c>
      <c r="F655" s="14">
        <v>0</v>
      </c>
      <c r="G655" s="12">
        <v>570</v>
      </c>
      <c r="I655" s="11"/>
    </row>
    <row r="656" spans="1:9" x14ac:dyDescent="0.2">
      <c r="A656" s="11">
        <v>40826</v>
      </c>
      <c r="B656" s="12">
        <v>580</v>
      </c>
      <c r="C656" s="12">
        <v>610</v>
      </c>
      <c r="D656" s="12">
        <v>580</v>
      </c>
      <c r="E656" s="12">
        <v>580</v>
      </c>
      <c r="F656" s="14">
        <v>0</v>
      </c>
      <c r="G656" s="12">
        <v>580</v>
      </c>
      <c r="I656" s="11"/>
    </row>
    <row r="657" spans="1:9" x14ac:dyDescent="0.2">
      <c r="A657" s="11">
        <v>40827</v>
      </c>
      <c r="B657" s="12">
        <v>610</v>
      </c>
      <c r="C657" s="12">
        <v>640</v>
      </c>
      <c r="D657" s="12">
        <v>610</v>
      </c>
      <c r="E657" s="12">
        <v>630</v>
      </c>
      <c r="F657" s="14">
        <v>118500</v>
      </c>
      <c r="G657" s="12">
        <v>630</v>
      </c>
      <c r="I657" s="11"/>
    </row>
    <row r="658" spans="1:9" x14ac:dyDescent="0.2">
      <c r="A658" s="11">
        <v>40828</v>
      </c>
      <c r="B658" s="12">
        <v>630</v>
      </c>
      <c r="C658" s="12">
        <v>660</v>
      </c>
      <c r="D658" s="12">
        <v>630</v>
      </c>
      <c r="E658" s="12">
        <v>650</v>
      </c>
      <c r="F658" s="14">
        <v>115500</v>
      </c>
      <c r="G658" s="12">
        <v>650</v>
      </c>
      <c r="I658" s="11"/>
    </row>
    <row r="659" spans="1:9" x14ac:dyDescent="0.2">
      <c r="A659" s="11">
        <v>40829</v>
      </c>
      <c r="B659" s="12">
        <v>650</v>
      </c>
      <c r="C659" s="12">
        <v>660</v>
      </c>
      <c r="D659" s="12">
        <v>650</v>
      </c>
      <c r="E659" s="12">
        <v>660</v>
      </c>
      <c r="F659" s="14">
        <v>161000</v>
      </c>
      <c r="G659" s="12">
        <v>660</v>
      </c>
      <c r="I659" s="11"/>
    </row>
    <row r="660" spans="1:9" x14ac:dyDescent="0.2">
      <c r="A660" s="11">
        <v>40830</v>
      </c>
      <c r="B660" s="12">
        <v>670</v>
      </c>
      <c r="C660" s="12">
        <v>670</v>
      </c>
      <c r="D660" s="12">
        <v>660</v>
      </c>
      <c r="E660" s="12">
        <v>660</v>
      </c>
      <c r="F660" s="14">
        <v>25500</v>
      </c>
      <c r="G660" s="12">
        <v>660</v>
      </c>
      <c r="I660" s="11"/>
    </row>
    <row r="661" spans="1:9" x14ac:dyDescent="0.2">
      <c r="A661" s="11">
        <v>40833</v>
      </c>
      <c r="B661" s="12">
        <v>670</v>
      </c>
      <c r="C661" s="12">
        <v>670</v>
      </c>
      <c r="D661" s="12">
        <v>670</v>
      </c>
      <c r="E661" s="12">
        <v>670</v>
      </c>
      <c r="F661" s="14">
        <v>195500</v>
      </c>
      <c r="G661" s="12">
        <v>670</v>
      </c>
      <c r="I661" s="11"/>
    </row>
    <row r="662" spans="1:9" x14ac:dyDescent="0.2">
      <c r="A662" s="11">
        <v>40834</v>
      </c>
      <c r="B662" s="12">
        <v>660</v>
      </c>
      <c r="C662" s="12">
        <v>660</v>
      </c>
      <c r="D662" s="12">
        <v>600</v>
      </c>
      <c r="E662" s="12">
        <v>630</v>
      </c>
      <c r="F662" s="14">
        <v>14000</v>
      </c>
      <c r="G662" s="12">
        <v>630</v>
      </c>
      <c r="I662" s="11"/>
    </row>
    <row r="663" spans="1:9" x14ac:dyDescent="0.2">
      <c r="A663" s="11">
        <v>40835</v>
      </c>
      <c r="B663" s="12">
        <v>640</v>
      </c>
      <c r="C663" s="12">
        <v>680</v>
      </c>
      <c r="D663" s="12">
        <v>640</v>
      </c>
      <c r="E663" s="12">
        <v>680</v>
      </c>
      <c r="F663" s="14">
        <v>7500</v>
      </c>
      <c r="G663" s="12">
        <v>680</v>
      </c>
      <c r="I663" s="11"/>
    </row>
    <row r="664" spans="1:9" x14ac:dyDescent="0.2">
      <c r="A664" s="11">
        <v>40836</v>
      </c>
      <c r="B664" s="12">
        <v>660</v>
      </c>
      <c r="C664" s="12">
        <v>660</v>
      </c>
      <c r="D664" s="12">
        <v>650</v>
      </c>
      <c r="E664" s="12">
        <v>650</v>
      </c>
      <c r="F664" s="14">
        <v>25000</v>
      </c>
      <c r="G664" s="12">
        <v>650</v>
      </c>
      <c r="I664" s="11"/>
    </row>
    <row r="665" spans="1:9" x14ac:dyDescent="0.2">
      <c r="A665" s="11">
        <v>40837</v>
      </c>
      <c r="B665" s="12">
        <v>650</v>
      </c>
      <c r="C665" s="12">
        <v>680</v>
      </c>
      <c r="D665" s="12">
        <v>650</v>
      </c>
      <c r="E665" s="12">
        <v>650</v>
      </c>
      <c r="F665" s="14">
        <v>0</v>
      </c>
      <c r="G665" s="12">
        <v>650</v>
      </c>
      <c r="I665" s="11"/>
    </row>
    <row r="666" spans="1:9" x14ac:dyDescent="0.2">
      <c r="A666" s="11">
        <v>40840</v>
      </c>
      <c r="B666" s="12">
        <v>660</v>
      </c>
      <c r="C666" s="12">
        <v>680</v>
      </c>
      <c r="D666" s="12">
        <v>660</v>
      </c>
      <c r="E666" s="12">
        <v>660</v>
      </c>
      <c r="F666" s="14">
        <v>0</v>
      </c>
      <c r="G666" s="12">
        <v>660</v>
      </c>
      <c r="I666" s="11"/>
    </row>
    <row r="667" spans="1:9" x14ac:dyDescent="0.2">
      <c r="A667" s="11">
        <v>40841</v>
      </c>
      <c r="B667" s="12">
        <v>650</v>
      </c>
      <c r="C667" s="12">
        <v>660</v>
      </c>
      <c r="D667" s="12">
        <v>650</v>
      </c>
      <c r="E667" s="12">
        <v>660</v>
      </c>
      <c r="F667" s="14">
        <v>38000</v>
      </c>
      <c r="G667" s="12">
        <v>660</v>
      </c>
      <c r="I667" s="11"/>
    </row>
    <row r="668" spans="1:9" x14ac:dyDescent="0.2">
      <c r="A668" s="11">
        <v>40842</v>
      </c>
      <c r="B668" s="12">
        <v>630</v>
      </c>
      <c r="C668" s="12">
        <v>680</v>
      </c>
      <c r="D668" s="12">
        <v>630</v>
      </c>
      <c r="E668" s="12">
        <v>630</v>
      </c>
      <c r="F668" s="14">
        <v>0</v>
      </c>
      <c r="G668" s="12">
        <v>630</v>
      </c>
      <c r="I668" s="11"/>
    </row>
    <row r="669" spans="1:9" x14ac:dyDescent="0.2">
      <c r="A669" s="11">
        <v>40843</v>
      </c>
      <c r="B669" s="12">
        <v>610</v>
      </c>
      <c r="C669" s="12">
        <v>670</v>
      </c>
      <c r="D669" s="12">
        <v>610</v>
      </c>
      <c r="E669" s="12">
        <v>670</v>
      </c>
      <c r="F669" s="14">
        <v>9500</v>
      </c>
      <c r="G669" s="12">
        <v>670</v>
      </c>
      <c r="I669" s="11"/>
    </row>
    <row r="670" spans="1:9" x14ac:dyDescent="0.2">
      <c r="A670" s="11">
        <v>40844</v>
      </c>
      <c r="B670" s="12">
        <v>670</v>
      </c>
      <c r="C670" s="12">
        <v>690</v>
      </c>
      <c r="D670" s="12">
        <v>670</v>
      </c>
      <c r="E670" s="12">
        <v>680</v>
      </c>
      <c r="F670" s="14">
        <v>396500</v>
      </c>
      <c r="G670" s="12">
        <v>680</v>
      </c>
      <c r="I670" s="11"/>
    </row>
    <row r="671" spans="1:9" x14ac:dyDescent="0.2">
      <c r="A671" s="11">
        <v>40847</v>
      </c>
      <c r="B671" s="12">
        <v>680</v>
      </c>
      <c r="C671" s="12">
        <v>680</v>
      </c>
      <c r="D671" s="12">
        <v>670</v>
      </c>
      <c r="E671" s="12">
        <v>670</v>
      </c>
      <c r="F671" s="14">
        <v>45000</v>
      </c>
      <c r="G671" s="12">
        <v>670</v>
      </c>
      <c r="I671" s="11"/>
    </row>
    <row r="672" spans="1:9" x14ac:dyDescent="0.2">
      <c r="A672" s="11">
        <v>40848</v>
      </c>
      <c r="B672" s="12">
        <v>670</v>
      </c>
      <c r="C672" s="12">
        <v>670</v>
      </c>
      <c r="D672" s="12">
        <v>660</v>
      </c>
      <c r="E672" s="12">
        <v>660</v>
      </c>
      <c r="F672" s="14">
        <v>57500</v>
      </c>
      <c r="G672" s="12">
        <v>660</v>
      </c>
      <c r="I672" s="11"/>
    </row>
    <row r="673" spans="1:9" x14ac:dyDescent="0.2">
      <c r="A673" s="11">
        <v>40849</v>
      </c>
      <c r="B673" s="12">
        <v>670</v>
      </c>
      <c r="C673" s="12">
        <v>680</v>
      </c>
      <c r="D673" s="12">
        <v>670</v>
      </c>
      <c r="E673" s="12">
        <v>680</v>
      </c>
      <c r="F673" s="14">
        <v>121000</v>
      </c>
      <c r="G673" s="12">
        <v>680</v>
      </c>
      <c r="I673" s="11"/>
    </row>
    <row r="674" spans="1:9" x14ac:dyDescent="0.2">
      <c r="A674" s="11">
        <v>40850</v>
      </c>
      <c r="B674" s="12">
        <v>690</v>
      </c>
      <c r="C674" s="12">
        <v>700</v>
      </c>
      <c r="D674" s="12">
        <v>680</v>
      </c>
      <c r="E674" s="12">
        <v>680</v>
      </c>
      <c r="F674" s="14">
        <v>446000</v>
      </c>
      <c r="G674" s="12">
        <v>680</v>
      </c>
      <c r="I674" s="11"/>
    </row>
    <row r="675" spans="1:9" x14ac:dyDescent="0.2">
      <c r="A675" s="11">
        <v>40851</v>
      </c>
      <c r="B675" s="12">
        <v>680</v>
      </c>
      <c r="C675" s="12">
        <v>680</v>
      </c>
      <c r="D675" s="12">
        <v>680</v>
      </c>
      <c r="E675" s="12">
        <v>680</v>
      </c>
      <c r="F675" s="14">
        <v>66500</v>
      </c>
      <c r="G675" s="12">
        <v>680</v>
      </c>
      <c r="I675" s="11"/>
    </row>
    <row r="676" spans="1:9" x14ac:dyDescent="0.2">
      <c r="A676" s="11">
        <v>40854</v>
      </c>
      <c r="B676" s="12">
        <v>680</v>
      </c>
      <c r="C676" s="12">
        <v>700</v>
      </c>
      <c r="D676" s="12">
        <v>670</v>
      </c>
      <c r="E676" s="12">
        <v>670</v>
      </c>
      <c r="F676" s="14">
        <v>153500</v>
      </c>
      <c r="G676" s="12">
        <v>670</v>
      </c>
      <c r="I676" s="11"/>
    </row>
    <row r="677" spans="1:9" x14ac:dyDescent="0.2">
      <c r="A677" s="11">
        <v>40855</v>
      </c>
      <c r="B677" s="12">
        <v>670</v>
      </c>
      <c r="C677" s="12">
        <v>710</v>
      </c>
      <c r="D677" s="12">
        <v>670</v>
      </c>
      <c r="E677" s="12">
        <v>680</v>
      </c>
      <c r="F677" s="14">
        <v>68000</v>
      </c>
      <c r="G677" s="12">
        <v>680</v>
      </c>
      <c r="I677" s="11"/>
    </row>
    <row r="678" spans="1:9" x14ac:dyDescent="0.2">
      <c r="A678" s="11">
        <v>40856</v>
      </c>
      <c r="B678" s="12">
        <v>670</v>
      </c>
      <c r="C678" s="12">
        <v>670</v>
      </c>
      <c r="D678" s="12">
        <v>670</v>
      </c>
      <c r="E678" s="12">
        <v>670</v>
      </c>
      <c r="F678" s="14">
        <v>3500</v>
      </c>
      <c r="G678" s="12">
        <v>670</v>
      </c>
      <c r="I678" s="11"/>
    </row>
    <row r="679" spans="1:9" x14ac:dyDescent="0.2">
      <c r="A679" s="11">
        <v>40857</v>
      </c>
      <c r="B679" s="12">
        <v>670</v>
      </c>
      <c r="C679" s="12">
        <v>670</v>
      </c>
      <c r="D679" s="12">
        <v>670</v>
      </c>
      <c r="E679" s="12">
        <v>670</v>
      </c>
      <c r="F679" s="14">
        <v>82500</v>
      </c>
      <c r="G679" s="12">
        <v>670</v>
      </c>
      <c r="I679" s="11"/>
    </row>
    <row r="680" spans="1:9" x14ac:dyDescent="0.2">
      <c r="A680" s="11">
        <v>40858</v>
      </c>
      <c r="B680" s="12">
        <v>680</v>
      </c>
      <c r="C680" s="12">
        <v>690</v>
      </c>
      <c r="D680" s="12">
        <v>680</v>
      </c>
      <c r="E680" s="12">
        <v>680</v>
      </c>
      <c r="F680" s="14">
        <v>0</v>
      </c>
      <c r="G680" s="12">
        <v>680</v>
      </c>
      <c r="I680" s="11"/>
    </row>
    <row r="681" spans="1:9" x14ac:dyDescent="0.2">
      <c r="A681" s="11">
        <v>40861</v>
      </c>
      <c r="B681" s="12">
        <v>700</v>
      </c>
      <c r="C681" s="12">
        <v>730</v>
      </c>
      <c r="D681" s="12">
        <v>700</v>
      </c>
      <c r="E681" s="12">
        <v>720</v>
      </c>
      <c r="F681" s="14">
        <v>594500</v>
      </c>
      <c r="G681" s="12">
        <v>720</v>
      </c>
      <c r="I681" s="11"/>
    </row>
    <row r="682" spans="1:9" x14ac:dyDescent="0.2">
      <c r="A682" s="11">
        <v>40862</v>
      </c>
      <c r="B682" s="12">
        <v>720</v>
      </c>
      <c r="C682" s="12">
        <v>760</v>
      </c>
      <c r="D682" s="12">
        <v>720</v>
      </c>
      <c r="E682" s="12">
        <v>760</v>
      </c>
      <c r="F682" s="14">
        <v>1726500</v>
      </c>
      <c r="G682" s="12">
        <v>760</v>
      </c>
      <c r="I682" s="11"/>
    </row>
    <row r="683" spans="1:9" x14ac:dyDescent="0.2">
      <c r="A683" s="11">
        <v>40863</v>
      </c>
      <c r="B683" s="12">
        <v>740</v>
      </c>
      <c r="C683" s="12">
        <v>790</v>
      </c>
      <c r="D683" s="12">
        <v>730</v>
      </c>
      <c r="E683" s="12">
        <v>750</v>
      </c>
      <c r="F683" s="14">
        <v>114500</v>
      </c>
      <c r="G683" s="12">
        <v>750</v>
      </c>
      <c r="I683" s="11"/>
    </row>
    <row r="684" spans="1:9" x14ac:dyDescent="0.2">
      <c r="A684" s="11">
        <v>40864</v>
      </c>
      <c r="B684" s="12">
        <v>700</v>
      </c>
      <c r="C684" s="12">
        <v>730</v>
      </c>
      <c r="D684" s="12">
        <v>700</v>
      </c>
      <c r="E684" s="12">
        <v>720</v>
      </c>
      <c r="F684" s="14">
        <v>20000</v>
      </c>
      <c r="G684" s="12">
        <v>720</v>
      </c>
      <c r="I684" s="11"/>
    </row>
    <row r="685" spans="1:9" x14ac:dyDescent="0.2">
      <c r="A685" s="11">
        <v>40865</v>
      </c>
      <c r="B685" s="12">
        <v>700</v>
      </c>
      <c r="C685" s="12">
        <v>730</v>
      </c>
      <c r="D685" s="12">
        <v>700</v>
      </c>
      <c r="E685" s="12">
        <v>700</v>
      </c>
      <c r="F685" s="14">
        <v>0</v>
      </c>
      <c r="G685" s="12">
        <v>700</v>
      </c>
      <c r="I685" s="11"/>
    </row>
    <row r="686" spans="1:9" x14ac:dyDescent="0.2">
      <c r="A686" s="11">
        <v>40868</v>
      </c>
      <c r="B686" s="12">
        <v>710</v>
      </c>
      <c r="C686" s="12">
        <v>730</v>
      </c>
      <c r="D686" s="12">
        <v>690</v>
      </c>
      <c r="E686" s="12">
        <v>730</v>
      </c>
      <c r="F686" s="14">
        <v>24500</v>
      </c>
      <c r="G686" s="12">
        <v>730</v>
      </c>
      <c r="I686" s="11"/>
    </row>
    <row r="687" spans="1:9" x14ac:dyDescent="0.2">
      <c r="A687" s="11">
        <v>40869</v>
      </c>
      <c r="B687" s="12">
        <v>710</v>
      </c>
      <c r="C687" s="12">
        <v>730</v>
      </c>
      <c r="D687" s="12">
        <v>710</v>
      </c>
      <c r="E687" s="12">
        <v>730</v>
      </c>
      <c r="F687" s="14">
        <v>239500</v>
      </c>
      <c r="G687" s="12">
        <v>730</v>
      </c>
      <c r="I687" s="11"/>
    </row>
    <row r="688" spans="1:9" x14ac:dyDescent="0.2">
      <c r="A688" s="11">
        <v>40870</v>
      </c>
      <c r="B688" s="12">
        <v>700</v>
      </c>
      <c r="C688" s="12">
        <v>700</v>
      </c>
      <c r="D688" s="12">
        <v>700</v>
      </c>
      <c r="E688" s="12">
        <v>700</v>
      </c>
      <c r="F688" s="14">
        <v>25000</v>
      </c>
      <c r="G688" s="12">
        <v>700</v>
      </c>
      <c r="I688" s="11"/>
    </row>
    <row r="689" spans="1:9" x14ac:dyDescent="0.2">
      <c r="A689" s="11">
        <v>40871</v>
      </c>
      <c r="B689" s="12">
        <v>700</v>
      </c>
      <c r="C689" s="12">
        <v>700</v>
      </c>
      <c r="D689" s="12">
        <v>700</v>
      </c>
      <c r="E689" s="12">
        <v>700</v>
      </c>
      <c r="F689" s="14">
        <v>40000</v>
      </c>
      <c r="G689" s="12">
        <v>700</v>
      </c>
      <c r="I689" s="11"/>
    </row>
    <row r="690" spans="1:9" x14ac:dyDescent="0.2">
      <c r="A690" s="11">
        <v>40872</v>
      </c>
      <c r="B690" s="12">
        <v>690</v>
      </c>
      <c r="C690" s="12">
        <v>700</v>
      </c>
      <c r="D690" s="12">
        <v>690</v>
      </c>
      <c r="E690" s="12">
        <v>700</v>
      </c>
      <c r="F690" s="14">
        <v>7000</v>
      </c>
      <c r="G690" s="12">
        <v>700</v>
      </c>
      <c r="I690" s="11"/>
    </row>
    <row r="691" spans="1:9" x14ac:dyDescent="0.2">
      <c r="A691" s="11">
        <v>40875</v>
      </c>
      <c r="B691" s="12">
        <v>710</v>
      </c>
      <c r="C691" s="12">
        <v>710</v>
      </c>
      <c r="D691" s="12">
        <v>700</v>
      </c>
      <c r="E691" s="12">
        <v>700</v>
      </c>
      <c r="F691" s="14">
        <v>254500</v>
      </c>
      <c r="G691" s="12">
        <v>700</v>
      </c>
      <c r="I691" s="11"/>
    </row>
    <row r="692" spans="1:9" x14ac:dyDescent="0.2">
      <c r="A692" s="11">
        <v>40876</v>
      </c>
      <c r="B692" s="12">
        <v>700</v>
      </c>
      <c r="C692" s="12">
        <v>700</v>
      </c>
      <c r="D692" s="12">
        <v>700</v>
      </c>
      <c r="E692" s="12">
        <v>700</v>
      </c>
      <c r="F692" s="14">
        <v>60000</v>
      </c>
      <c r="G692" s="12">
        <v>700</v>
      </c>
      <c r="I692" s="11"/>
    </row>
    <row r="693" spans="1:9" x14ac:dyDescent="0.2">
      <c r="A693" s="11">
        <v>40877</v>
      </c>
      <c r="B693" s="12">
        <v>700</v>
      </c>
      <c r="C693" s="12">
        <v>700</v>
      </c>
      <c r="D693" s="12">
        <v>700</v>
      </c>
      <c r="E693" s="12">
        <v>700</v>
      </c>
      <c r="F693" s="14">
        <v>500</v>
      </c>
      <c r="G693" s="12">
        <v>700</v>
      </c>
      <c r="I693" s="11"/>
    </row>
    <row r="694" spans="1:9" x14ac:dyDescent="0.2">
      <c r="A694" s="11">
        <v>40878</v>
      </c>
      <c r="B694" s="12">
        <v>720</v>
      </c>
      <c r="C694" s="12">
        <v>720</v>
      </c>
      <c r="D694" s="12">
        <v>710</v>
      </c>
      <c r="E694" s="12">
        <v>710</v>
      </c>
      <c r="F694" s="14">
        <v>5500</v>
      </c>
      <c r="G694" s="12">
        <v>710</v>
      </c>
      <c r="I694" s="11"/>
    </row>
    <row r="695" spans="1:9" x14ac:dyDescent="0.2">
      <c r="A695" s="11">
        <v>40879</v>
      </c>
      <c r="B695" s="12">
        <v>710</v>
      </c>
      <c r="C695" s="12">
        <v>710</v>
      </c>
      <c r="D695" s="12">
        <v>710</v>
      </c>
      <c r="E695" s="12">
        <v>710</v>
      </c>
      <c r="F695" s="14">
        <v>250000</v>
      </c>
      <c r="G695" s="12">
        <v>710</v>
      </c>
      <c r="I695" s="11"/>
    </row>
    <row r="696" spans="1:9" x14ac:dyDescent="0.2">
      <c r="A696" s="11">
        <v>40882</v>
      </c>
      <c r="B696" s="12">
        <v>710</v>
      </c>
      <c r="C696" s="12">
        <v>740</v>
      </c>
      <c r="D696" s="12">
        <v>710</v>
      </c>
      <c r="E696" s="12">
        <v>740</v>
      </c>
      <c r="F696" s="14">
        <v>4000</v>
      </c>
      <c r="G696" s="12">
        <v>740</v>
      </c>
      <c r="I696" s="11"/>
    </row>
    <row r="697" spans="1:9" x14ac:dyDescent="0.2">
      <c r="A697" s="11">
        <v>40883</v>
      </c>
      <c r="B697" s="12">
        <v>720</v>
      </c>
      <c r="C697" s="12">
        <v>720</v>
      </c>
      <c r="D697" s="12">
        <v>710</v>
      </c>
      <c r="E697" s="12">
        <v>710</v>
      </c>
      <c r="F697" s="14">
        <v>61000</v>
      </c>
      <c r="G697" s="12">
        <v>710</v>
      </c>
      <c r="I697" s="11"/>
    </row>
    <row r="698" spans="1:9" x14ac:dyDescent="0.2">
      <c r="A698" s="11">
        <v>40884</v>
      </c>
      <c r="B698" s="12">
        <v>730</v>
      </c>
      <c r="C698" s="12">
        <v>730</v>
      </c>
      <c r="D698" s="12">
        <v>730</v>
      </c>
      <c r="E698" s="12">
        <v>730</v>
      </c>
      <c r="F698" s="14">
        <v>66000</v>
      </c>
      <c r="G698" s="12">
        <v>730</v>
      </c>
      <c r="I698" s="11"/>
    </row>
    <row r="699" spans="1:9" x14ac:dyDescent="0.2">
      <c r="A699" s="11">
        <v>40885</v>
      </c>
      <c r="B699" s="12">
        <v>710</v>
      </c>
      <c r="C699" s="12">
        <v>710</v>
      </c>
      <c r="D699" s="12">
        <v>710</v>
      </c>
      <c r="E699" s="12">
        <v>710</v>
      </c>
      <c r="F699" s="14">
        <v>3000</v>
      </c>
      <c r="G699" s="12">
        <v>710</v>
      </c>
      <c r="I699" s="11"/>
    </row>
    <row r="700" spans="1:9" x14ac:dyDescent="0.2">
      <c r="A700" s="11">
        <v>40886</v>
      </c>
      <c r="B700" s="12">
        <v>720</v>
      </c>
      <c r="C700" s="12">
        <v>720</v>
      </c>
      <c r="D700" s="12">
        <v>720</v>
      </c>
      <c r="E700" s="12">
        <v>720</v>
      </c>
      <c r="F700" s="14">
        <v>52500</v>
      </c>
      <c r="G700" s="12">
        <v>720</v>
      </c>
      <c r="I700" s="11"/>
    </row>
    <row r="701" spans="1:9" x14ac:dyDescent="0.2">
      <c r="A701" s="11">
        <v>40889</v>
      </c>
      <c r="B701" s="12">
        <v>740</v>
      </c>
      <c r="C701" s="12">
        <v>740</v>
      </c>
      <c r="D701" s="12">
        <v>740</v>
      </c>
      <c r="E701" s="12">
        <v>740</v>
      </c>
      <c r="F701" s="14">
        <v>500</v>
      </c>
      <c r="G701" s="12">
        <v>740</v>
      </c>
      <c r="I701" s="11"/>
    </row>
    <row r="702" spans="1:9" x14ac:dyDescent="0.2">
      <c r="A702" s="11">
        <v>40890</v>
      </c>
      <c r="B702" s="12">
        <v>720</v>
      </c>
      <c r="C702" s="12">
        <v>720</v>
      </c>
      <c r="D702" s="12">
        <v>720</v>
      </c>
      <c r="E702" s="12">
        <v>720</v>
      </c>
      <c r="F702" s="14">
        <v>103000</v>
      </c>
      <c r="G702" s="12">
        <v>720</v>
      </c>
      <c r="I702" s="11"/>
    </row>
    <row r="703" spans="1:9" x14ac:dyDescent="0.2">
      <c r="A703" s="11">
        <v>40891</v>
      </c>
      <c r="B703" s="12">
        <v>710</v>
      </c>
      <c r="C703" s="12">
        <v>720</v>
      </c>
      <c r="D703" s="12">
        <v>710</v>
      </c>
      <c r="E703" s="12">
        <v>710</v>
      </c>
      <c r="F703" s="14">
        <v>55500</v>
      </c>
      <c r="G703" s="12">
        <v>710</v>
      </c>
      <c r="I703" s="11"/>
    </row>
    <row r="704" spans="1:9" x14ac:dyDescent="0.2">
      <c r="A704" s="11">
        <v>40892</v>
      </c>
      <c r="B704" s="12">
        <v>710</v>
      </c>
      <c r="C704" s="12">
        <v>710</v>
      </c>
      <c r="D704" s="12">
        <v>710</v>
      </c>
      <c r="E704" s="12">
        <v>710</v>
      </c>
      <c r="F704" s="14">
        <v>10000</v>
      </c>
      <c r="G704" s="12">
        <v>710</v>
      </c>
      <c r="I704" s="11"/>
    </row>
    <row r="705" spans="1:9" x14ac:dyDescent="0.2">
      <c r="A705" s="15"/>
      <c r="I705" s="11"/>
    </row>
    <row r="706" spans="1:9" x14ac:dyDescent="0.2">
      <c r="A706" s="15"/>
      <c r="I706" s="11"/>
    </row>
    <row r="707" spans="1:9" x14ac:dyDescent="0.2">
      <c r="A707" s="15"/>
      <c r="I707" s="11"/>
    </row>
    <row r="708" spans="1:9" x14ac:dyDescent="0.2">
      <c r="A708" s="15"/>
      <c r="I708" s="11"/>
    </row>
    <row r="709" spans="1:9" x14ac:dyDescent="0.2">
      <c r="A709" s="15"/>
      <c r="I709" s="11"/>
    </row>
    <row r="710" spans="1:9" x14ac:dyDescent="0.2">
      <c r="A710" s="15"/>
      <c r="I710" s="11"/>
    </row>
    <row r="711" spans="1:9" x14ac:dyDescent="0.2">
      <c r="A711" s="15"/>
      <c r="I711" s="11"/>
    </row>
    <row r="712" spans="1:9" x14ac:dyDescent="0.2">
      <c r="A712" s="15"/>
      <c r="I712" s="11"/>
    </row>
    <row r="713" spans="1:9" x14ac:dyDescent="0.2">
      <c r="A713" s="15"/>
      <c r="I713" s="11"/>
    </row>
    <row r="714" spans="1:9" x14ac:dyDescent="0.2">
      <c r="A714" s="11"/>
      <c r="I714" s="11"/>
    </row>
    <row r="715" spans="1:9" x14ac:dyDescent="0.2">
      <c r="A715" s="11"/>
      <c r="I715" s="11"/>
    </row>
    <row r="716" spans="1:9" x14ac:dyDescent="0.2">
      <c r="A716" s="11"/>
      <c r="I716" s="11"/>
    </row>
    <row r="717" spans="1:9" x14ac:dyDescent="0.2">
      <c r="A717" s="11"/>
      <c r="I717" s="11"/>
    </row>
    <row r="718" spans="1:9" x14ac:dyDescent="0.2">
      <c r="A718" s="11"/>
      <c r="I718" s="11"/>
    </row>
    <row r="719" spans="1:9" x14ac:dyDescent="0.2">
      <c r="A719" s="11"/>
      <c r="I719" s="11"/>
    </row>
    <row r="720" spans="1:9" x14ac:dyDescent="0.2">
      <c r="A720" s="11"/>
      <c r="I720" s="11"/>
    </row>
    <row r="721" spans="1:9" x14ac:dyDescent="0.2">
      <c r="A721" s="11"/>
      <c r="I721" s="11"/>
    </row>
    <row r="722" spans="1:9" x14ac:dyDescent="0.2">
      <c r="A722" s="11"/>
      <c r="I722" s="11"/>
    </row>
    <row r="723" spans="1:9" x14ac:dyDescent="0.2">
      <c r="A723" s="11"/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704">
    <sortState ref="A2:G704">
      <sortCondition ref="A1:A704"/>
    </sortState>
  </autoFilter>
  <sortState ref="A2:G685">
    <sortCondition ref="A675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2"/>
  <sheetViews>
    <sheetView workbookViewId="0">
      <selection activeCell="C12" sqref="C12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740</v>
      </c>
      <c r="C2" s="12">
        <v>740</v>
      </c>
      <c r="D2" s="12">
        <v>740</v>
      </c>
      <c r="E2" s="12">
        <v>740</v>
      </c>
      <c r="F2" s="14">
        <v>1000000</v>
      </c>
      <c r="G2" s="12">
        <v>729.16</v>
      </c>
      <c r="I2" s="11">
        <f>'^JKSE'!I2</f>
        <v>40893</v>
      </c>
      <c r="J2" s="12">
        <f>VLOOKUP($I$2:$I$751,$A$2:$G$705,7)</f>
        <v>3825</v>
      </c>
    </row>
    <row r="3" spans="1:10" x14ac:dyDescent="0.2">
      <c r="A3" s="11">
        <v>39819</v>
      </c>
      <c r="B3" s="12">
        <v>740</v>
      </c>
      <c r="C3" s="12">
        <v>740</v>
      </c>
      <c r="D3" s="12">
        <v>720</v>
      </c>
      <c r="E3" s="12">
        <v>720</v>
      </c>
      <c r="F3" s="14">
        <v>2260000</v>
      </c>
      <c r="G3" s="12">
        <v>709.45</v>
      </c>
      <c r="I3" s="11">
        <f>'^JKSE'!I3</f>
        <v>40892</v>
      </c>
      <c r="J3" s="12">
        <f t="shared" ref="J3:J66" si="0">VLOOKUP($I$2:$I$751,$A$2:$G$705,7)</f>
        <v>3825</v>
      </c>
    </row>
    <row r="4" spans="1:10" x14ac:dyDescent="0.2">
      <c r="A4" s="11">
        <v>39820</v>
      </c>
      <c r="B4" s="12">
        <v>740</v>
      </c>
      <c r="C4" s="12">
        <v>770</v>
      </c>
      <c r="D4" s="12">
        <v>740</v>
      </c>
      <c r="E4" s="12">
        <v>770</v>
      </c>
      <c r="F4" s="14">
        <v>24500</v>
      </c>
      <c r="G4" s="12">
        <v>758.72</v>
      </c>
      <c r="I4" s="11">
        <f>'^JKSE'!I4</f>
        <v>40891</v>
      </c>
      <c r="J4" s="12">
        <f t="shared" si="0"/>
        <v>3825</v>
      </c>
    </row>
    <row r="5" spans="1:10" x14ac:dyDescent="0.2">
      <c r="A5" s="11">
        <v>39821</v>
      </c>
      <c r="B5" s="12">
        <v>810</v>
      </c>
      <c r="C5" s="12">
        <v>810</v>
      </c>
      <c r="D5" s="12">
        <v>810</v>
      </c>
      <c r="E5" s="12">
        <v>810</v>
      </c>
      <c r="F5" s="14">
        <v>0</v>
      </c>
      <c r="G5" s="12">
        <v>798.13</v>
      </c>
      <c r="I5" s="11">
        <f>'^JKSE'!I5</f>
        <v>40890</v>
      </c>
      <c r="J5" s="12">
        <f t="shared" si="0"/>
        <v>3825</v>
      </c>
    </row>
    <row r="6" spans="1:10" x14ac:dyDescent="0.2">
      <c r="A6" s="11">
        <v>39822</v>
      </c>
      <c r="B6" s="12">
        <v>760</v>
      </c>
      <c r="C6" s="12">
        <v>780</v>
      </c>
      <c r="D6" s="12">
        <v>720</v>
      </c>
      <c r="E6" s="12">
        <v>780</v>
      </c>
      <c r="F6" s="14">
        <v>4034000</v>
      </c>
      <c r="G6" s="12">
        <v>768.57</v>
      </c>
      <c r="I6" s="11">
        <f>'^JKSE'!I6</f>
        <v>40889</v>
      </c>
      <c r="J6" s="12">
        <f t="shared" si="0"/>
        <v>3825</v>
      </c>
    </row>
    <row r="7" spans="1:10" x14ac:dyDescent="0.2">
      <c r="A7" s="11">
        <v>39825</v>
      </c>
      <c r="B7" s="12">
        <v>740</v>
      </c>
      <c r="C7" s="12">
        <v>740</v>
      </c>
      <c r="D7" s="12">
        <v>720</v>
      </c>
      <c r="E7" s="12">
        <v>720</v>
      </c>
      <c r="F7" s="14">
        <v>2500000</v>
      </c>
      <c r="G7" s="12">
        <v>709.45</v>
      </c>
      <c r="I7" s="11">
        <f>'^JKSE'!I7</f>
        <v>40886</v>
      </c>
      <c r="J7" s="12">
        <f t="shared" si="0"/>
        <v>3825</v>
      </c>
    </row>
    <row r="8" spans="1:10" x14ac:dyDescent="0.2">
      <c r="A8" s="11">
        <v>39826</v>
      </c>
      <c r="B8" s="12">
        <v>720</v>
      </c>
      <c r="C8" s="12">
        <v>720</v>
      </c>
      <c r="D8" s="12">
        <v>720</v>
      </c>
      <c r="E8" s="12">
        <v>720</v>
      </c>
      <c r="F8" s="14">
        <v>1500</v>
      </c>
      <c r="G8" s="12">
        <v>709.45</v>
      </c>
      <c r="I8" s="11">
        <f>'^JKSE'!I8</f>
        <v>40885</v>
      </c>
      <c r="J8" s="12">
        <f t="shared" si="0"/>
        <v>3825</v>
      </c>
    </row>
    <row r="9" spans="1:10" x14ac:dyDescent="0.2">
      <c r="A9" s="11">
        <v>39827</v>
      </c>
      <c r="B9" s="12">
        <v>700</v>
      </c>
      <c r="C9" s="12">
        <v>700</v>
      </c>
      <c r="D9" s="12">
        <v>670</v>
      </c>
      <c r="E9" s="12">
        <v>670</v>
      </c>
      <c r="F9" s="14">
        <v>3211500</v>
      </c>
      <c r="G9" s="12">
        <v>660.18</v>
      </c>
      <c r="I9" s="11">
        <f>'^JKSE'!I9</f>
        <v>40884</v>
      </c>
      <c r="J9" s="12">
        <f t="shared" si="0"/>
        <v>3825</v>
      </c>
    </row>
    <row r="10" spans="1:10" x14ac:dyDescent="0.2">
      <c r="A10" s="11">
        <v>39828</v>
      </c>
      <c r="B10" s="12">
        <v>640</v>
      </c>
      <c r="C10" s="12">
        <v>640</v>
      </c>
      <c r="D10" s="12">
        <v>630</v>
      </c>
      <c r="E10" s="12">
        <v>630</v>
      </c>
      <c r="F10" s="14">
        <v>1800000</v>
      </c>
      <c r="G10" s="12">
        <v>620.77</v>
      </c>
      <c r="I10" s="11">
        <f>'^JKSE'!I10</f>
        <v>40883</v>
      </c>
      <c r="J10" s="12">
        <f t="shared" si="0"/>
        <v>3825</v>
      </c>
    </row>
    <row r="11" spans="1:10" x14ac:dyDescent="0.2">
      <c r="A11" s="11">
        <v>39829</v>
      </c>
      <c r="B11" s="12">
        <v>700</v>
      </c>
      <c r="C11" s="12">
        <v>700</v>
      </c>
      <c r="D11" s="12">
        <v>700</v>
      </c>
      <c r="E11" s="12">
        <v>700</v>
      </c>
      <c r="F11" s="14">
        <v>2500</v>
      </c>
      <c r="G11" s="12">
        <v>689.74</v>
      </c>
      <c r="I11" s="11">
        <f>'^JKSE'!I11</f>
        <v>40882</v>
      </c>
      <c r="J11" s="12">
        <f t="shared" si="0"/>
        <v>3825</v>
      </c>
    </row>
    <row r="12" spans="1:10" x14ac:dyDescent="0.2">
      <c r="A12" s="15">
        <v>39832</v>
      </c>
      <c r="B12" s="12">
        <v>650</v>
      </c>
      <c r="C12" s="12">
        <v>650</v>
      </c>
      <c r="D12" s="12">
        <v>630</v>
      </c>
      <c r="E12" s="12">
        <v>630</v>
      </c>
      <c r="F12" s="14">
        <v>1750000</v>
      </c>
      <c r="G12" s="12">
        <v>620.77</v>
      </c>
      <c r="I12" s="11">
        <f>'^JKSE'!I12</f>
        <v>40879</v>
      </c>
      <c r="J12" s="12">
        <f t="shared" si="0"/>
        <v>3825</v>
      </c>
    </row>
    <row r="13" spans="1:10" x14ac:dyDescent="0.2">
      <c r="A13" s="15">
        <v>39833</v>
      </c>
      <c r="B13" s="12">
        <v>630</v>
      </c>
      <c r="C13" s="12">
        <v>700</v>
      </c>
      <c r="D13" s="12">
        <v>610</v>
      </c>
      <c r="E13" s="12">
        <v>700</v>
      </c>
      <c r="F13" s="14">
        <v>2200500</v>
      </c>
      <c r="G13" s="12">
        <v>689.74</v>
      </c>
      <c r="I13" s="11">
        <f>'^JKSE'!I13</f>
        <v>40878</v>
      </c>
      <c r="J13" s="12">
        <f t="shared" si="0"/>
        <v>3825</v>
      </c>
    </row>
    <row r="14" spans="1:10" x14ac:dyDescent="0.2">
      <c r="A14" s="15">
        <v>39834</v>
      </c>
      <c r="B14" s="12">
        <v>700</v>
      </c>
      <c r="C14" s="12">
        <v>810</v>
      </c>
      <c r="D14" s="12">
        <v>700</v>
      </c>
      <c r="E14" s="12">
        <v>710</v>
      </c>
      <c r="F14" s="14">
        <v>14220500</v>
      </c>
      <c r="G14" s="12">
        <v>699.6</v>
      </c>
      <c r="I14" s="11">
        <f>'^JKSE'!I14</f>
        <v>40877</v>
      </c>
      <c r="J14" s="12">
        <f t="shared" si="0"/>
        <v>3825</v>
      </c>
    </row>
    <row r="15" spans="1:10" x14ac:dyDescent="0.2">
      <c r="A15" s="15">
        <v>39835</v>
      </c>
      <c r="B15" s="12">
        <v>630</v>
      </c>
      <c r="C15" s="12">
        <v>640</v>
      </c>
      <c r="D15" s="12">
        <v>630</v>
      </c>
      <c r="E15" s="12">
        <v>630</v>
      </c>
      <c r="F15" s="14">
        <v>273000</v>
      </c>
      <c r="G15" s="12">
        <v>620.77</v>
      </c>
      <c r="I15" s="11">
        <f>'^JKSE'!I15</f>
        <v>40876</v>
      </c>
      <c r="J15" s="12">
        <f t="shared" si="0"/>
        <v>3825</v>
      </c>
    </row>
    <row r="16" spans="1:10" x14ac:dyDescent="0.2">
      <c r="A16" s="15">
        <v>39836</v>
      </c>
      <c r="B16" s="12">
        <v>630</v>
      </c>
      <c r="C16" s="12">
        <v>640</v>
      </c>
      <c r="D16" s="12">
        <v>630</v>
      </c>
      <c r="E16" s="12">
        <v>630</v>
      </c>
      <c r="F16" s="14">
        <v>0</v>
      </c>
      <c r="G16" s="12">
        <v>620.77</v>
      </c>
      <c r="I16" s="11">
        <f>'^JKSE'!I16</f>
        <v>40875</v>
      </c>
      <c r="J16" s="12">
        <f t="shared" si="0"/>
        <v>3825</v>
      </c>
    </row>
    <row r="17" spans="1:10" x14ac:dyDescent="0.2">
      <c r="A17" s="15">
        <v>39840</v>
      </c>
      <c r="B17" s="12">
        <v>630</v>
      </c>
      <c r="C17" s="12">
        <v>650</v>
      </c>
      <c r="D17" s="12">
        <v>630</v>
      </c>
      <c r="E17" s="12">
        <v>630</v>
      </c>
      <c r="F17" s="14">
        <v>0</v>
      </c>
      <c r="G17" s="12">
        <v>620.77</v>
      </c>
      <c r="I17" s="11">
        <f>'^JKSE'!I17</f>
        <v>40872</v>
      </c>
      <c r="J17" s="12">
        <f t="shared" si="0"/>
        <v>3825</v>
      </c>
    </row>
    <row r="18" spans="1:10" x14ac:dyDescent="0.2">
      <c r="A18" s="15">
        <v>39841</v>
      </c>
      <c r="B18" s="12">
        <v>630</v>
      </c>
      <c r="C18" s="12">
        <v>690</v>
      </c>
      <c r="D18" s="12">
        <v>630</v>
      </c>
      <c r="E18" s="12">
        <v>630</v>
      </c>
      <c r="F18" s="14">
        <v>0</v>
      </c>
      <c r="G18" s="12">
        <v>620.77</v>
      </c>
      <c r="I18" s="11">
        <f>'^JKSE'!I18</f>
        <v>40871</v>
      </c>
      <c r="J18" s="12">
        <f t="shared" si="0"/>
        <v>3825</v>
      </c>
    </row>
    <row r="19" spans="1:10" x14ac:dyDescent="0.2">
      <c r="A19" s="15">
        <v>39842</v>
      </c>
      <c r="B19" s="12">
        <v>630</v>
      </c>
      <c r="C19" s="12">
        <v>630</v>
      </c>
      <c r="D19" s="12">
        <v>630</v>
      </c>
      <c r="E19" s="12">
        <v>630</v>
      </c>
      <c r="F19" s="14">
        <v>0</v>
      </c>
      <c r="G19" s="12">
        <v>620.77</v>
      </c>
      <c r="I19" s="11">
        <f>'^JKSE'!I19</f>
        <v>40870</v>
      </c>
      <c r="J19" s="12">
        <f t="shared" si="0"/>
        <v>3825</v>
      </c>
    </row>
    <row r="20" spans="1:10" x14ac:dyDescent="0.2">
      <c r="A20" s="15">
        <v>39843</v>
      </c>
      <c r="B20" s="12">
        <v>630</v>
      </c>
      <c r="C20" s="12">
        <v>720</v>
      </c>
      <c r="D20" s="12">
        <v>630</v>
      </c>
      <c r="E20" s="12">
        <v>630</v>
      </c>
      <c r="F20" s="14">
        <v>0</v>
      </c>
      <c r="G20" s="12">
        <v>620.77</v>
      </c>
      <c r="I20" s="11">
        <f>'^JKSE'!I20</f>
        <v>40869</v>
      </c>
      <c r="J20" s="12">
        <f t="shared" si="0"/>
        <v>3825</v>
      </c>
    </row>
    <row r="21" spans="1:10" x14ac:dyDescent="0.2">
      <c r="A21" s="15">
        <v>39847</v>
      </c>
      <c r="B21" s="12">
        <v>590</v>
      </c>
      <c r="C21" s="12">
        <v>640</v>
      </c>
      <c r="D21" s="12">
        <v>590</v>
      </c>
      <c r="E21" s="12">
        <v>590</v>
      </c>
      <c r="F21" s="14">
        <v>0</v>
      </c>
      <c r="G21" s="12">
        <v>581.36</v>
      </c>
      <c r="I21" s="11">
        <f>'^JKSE'!I21</f>
        <v>40868</v>
      </c>
      <c r="J21" s="12">
        <f t="shared" si="0"/>
        <v>3825</v>
      </c>
    </row>
    <row r="22" spans="1:10" x14ac:dyDescent="0.2">
      <c r="A22" s="15">
        <v>39848</v>
      </c>
      <c r="B22" s="12">
        <v>590</v>
      </c>
      <c r="C22" s="12">
        <v>640</v>
      </c>
      <c r="D22" s="12">
        <v>590</v>
      </c>
      <c r="E22" s="12">
        <v>590</v>
      </c>
      <c r="F22" s="14">
        <v>0</v>
      </c>
      <c r="G22" s="12">
        <v>581.36</v>
      </c>
      <c r="I22" s="11">
        <f>'^JKSE'!I22</f>
        <v>40865</v>
      </c>
      <c r="J22" s="12">
        <f t="shared" si="0"/>
        <v>3850</v>
      </c>
    </row>
    <row r="23" spans="1:10" x14ac:dyDescent="0.2">
      <c r="A23" s="15">
        <v>39849</v>
      </c>
      <c r="B23" s="12">
        <v>590</v>
      </c>
      <c r="C23" s="12">
        <v>630</v>
      </c>
      <c r="D23" s="12">
        <v>590</v>
      </c>
      <c r="E23" s="12">
        <v>590</v>
      </c>
      <c r="F23" s="14">
        <v>0</v>
      </c>
      <c r="G23" s="12">
        <v>581.36</v>
      </c>
      <c r="I23" s="11">
        <f>'^JKSE'!I23</f>
        <v>40864</v>
      </c>
      <c r="J23" s="12">
        <f t="shared" si="0"/>
        <v>3800</v>
      </c>
    </row>
    <row r="24" spans="1:10" x14ac:dyDescent="0.2">
      <c r="A24" s="15">
        <v>39850</v>
      </c>
      <c r="B24" s="12">
        <v>600</v>
      </c>
      <c r="C24" s="12">
        <v>640</v>
      </c>
      <c r="D24" s="12">
        <v>600</v>
      </c>
      <c r="E24" s="12">
        <v>600</v>
      </c>
      <c r="F24" s="14">
        <v>0</v>
      </c>
      <c r="G24" s="12">
        <v>591.21</v>
      </c>
      <c r="I24" s="11">
        <f>'^JKSE'!I24</f>
        <v>40863</v>
      </c>
      <c r="J24" s="12">
        <f t="shared" si="0"/>
        <v>3625</v>
      </c>
    </row>
    <row r="25" spans="1:10" x14ac:dyDescent="0.2">
      <c r="A25" s="15">
        <v>39853</v>
      </c>
      <c r="B25" s="12">
        <v>610</v>
      </c>
      <c r="C25" s="12">
        <v>640</v>
      </c>
      <c r="D25" s="12">
        <v>610</v>
      </c>
      <c r="E25" s="12">
        <v>640</v>
      </c>
      <c r="F25" s="14">
        <v>16500</v>
      </c>
      <c r="G25" s="12">
        <v>630.62</v>
      </c>
      <c r="I25" s="11">
        <f>'^JKSE'!I25</f>
        <v>40862</v>
      </c>
      <c r="J25" s="12">
        <f t="shared" si="0"/>
        <v>3550</v>
      </c>
    </row>
    <row r="26" spans="1:10" x14ac:dyDescent="0.2">
      <c r="A26" s="15">
        <v>39854</v>
      </c>
      <c r="B26" s="12">
        <v>630</v>
      </c>
      <c r="C26" s="12">
        <v>640</v>
      </c>
      <c r="D26" s="12">
        <v>630</v>
      </c>
      <c r="E26" s="12">
        <v>630</v>
      </c>
      <c r="F26" s="14">
        <v>0</v>
      </c>
      <c r="G26" s="12">
        <v>620.77</v>
      </c>
      <c r="I26" s="11">
        <f>'^JKSE'!I26</f>
        <v>40861</v>
      </c>
      <c r="J26" s="12">
        <f t="shared" si="0"/>
        <v>3625</v>
      </c>
    </row>
    <row r="27" spans="1:10" x14ac:dyDescent="0.2">
      <c r="A27" s="15">
        <v>39855</v>
      </c>
      <c r="B27" s="12">
        <v>610</v>
      </c>
      <c r="C27" s="12">
        <v>640</v>
      </c>
      <c r="D27" s="12">
        <v>610</v>
      </c>
      <c r="E27" s="12">
        <v>610</v>
      </c>
      <c r="F27" s="14">
        <v>0</v>
      </c>
      <c r="G27" s="12">
        <v>601.05999999999995</v>
      </c>
      <c r="I27" s="11">
        <f>'^JKSE'!I27</f>
        <v>40858</v>
      </c>
      <c r="J27" s="12">
        <f t="shared" si="0"/>
        <v>3650</v>
      </c>
    </row>
    <row r="28" spans="1:10" x14ac:dyDescent="0.2">
      <c r="A28" s="15">
        <v>39856</v>
      </c>
      <c r="B28" s="12">
        <v>640</v>
      </c>
      <c r="C28" s="12">
        <v>650</v>
      </c>
      <c r="D28" s="12">
        <v>640</v>
      </c>
      <c r="E28" s="12">
        <v>640</v>
      </c>
      <c r="F28" s="14">
        <v>2512500</v>
      </c>
      <c r="G28" s="12">
        <v>630.62</v>
      </c>
      <c r="I28" s="11">
        <f>'^JKSE'!I28</f>
        <v>40857</v>
      </c>
      <c r="J28" s="12">
        <f t="shared" si="0"/>
        <v>3475</v>
      </c>
    </row>
    <row r="29" spans="1:10" x14ac:dyDescent="0.2">
      <c r="A29" s="15">
        <v>39857</v>
      </c>
      <c r="B29" s="12">
        <v>630</v>
      </c>
      <c r="C29" s="12">
        <v>650</v>
      </c>
      <c r="D29" s="12">
        <v>630</v>
      </c>
      <c r="E29" s="12">
        <v>630</v>
      </c>
      <c r="F29" s="14">
        <v>0</v>
      </c>
      <c r="G29" s="12">
        <v>620.77</v>
      </c>
      <c r="I29" s="11">
        <f>'^JKSE'!I29</f>
        <v>40856</v>
      </c>
      <c r="J29" s="12">
        <f t="shared" si="0"/>
        <v>3600</v>
      </c>
    </row>
    <row r="30" spans="1:10" x14ac:dyDescent="0.2">
      <c r="A30" s="15">
        <v>39860</v>
      </c>
      <c r="B30" s="12">
        <v>640</v>
      </c>
      <c r="C30" s="12">
        <v>640</v>
      </c>
      <c r="D30" s="12">
        <v>640</v>
      </c>
      <c r="E30" s="12">
        <v>640</v>
      </c>
      <c r="F30" s="14">
        <v>5000</v>
      </c>
      <c r="G30" s="12">
        <v>630.62</v>
      </c>
      <c r="I30" s="11">
        <f>'^JKSE'!I30</f>
        <v>40855</v>
      </c>
      <c r="J30" s="12">
        <f t="shared" si="0"/>
        <v>3450</v>
      </c>
    </row>
    <row r="31" spans="1:10" x14ac:dyDescent="0.2">
      <c r="A31" s="15">
        <v>39861</v>
      </c>
      <c r="B31" s="12">
        <v>630</v>
      </c>
      <c r="C31" s="12">
        <v>630</v>
      </c>
      <c r="D31" s="12">
        <v>630</v>
      </c>
      <c r="E31" s="12">
        <v>630</v>
      </c>
      <c r="F31" s="14">
        <v>2500</v>
      </c>
      <c r="G31" s="12">
        <v>620.77</v>
      </c>
      <c r="I31" s="11">
        <f>'^JKSE'!I31</f>
        <v>40854</v>
      </c>
      <c r="J31" s="12">
        <f t="shared" si="0"/>
        <v>3450</v>
      </c>
    </row>
    <row r="32" spans="1:10" x14ac:dyDescent="0.2">
      <c r="A32" s="15">
        <v>39862</v>
      </c>
      <c r="B32" s="12">
        <v>620</v>
      </c>
      <c r="C32" s="12">
        <v>650</v>
      </c>
      <c r="D32" s="12">
        <v>620</v>
      </c>
      <c r="E32" s="12">
        <v>620</v>
      </c>
      <c r="F32" s="14">
        <v>0</v>
      </c>
      <c r="G32" s="12">
        <v>610.91999999999996</v>
      </c>
      <c r="I32" s="11">
        <f>'^JKSE'!I32</f>
        <v>40851</v>
      </c>
      <c r="J32" s="12">
        <f t="shared" si="0"/>
        <v>3600</v>
      </c>
    </row>
    <row r="33" spans="1:10" x14ac:dyDescent="0.2">
      <c r="A33" s="15">
        <v>39863</v>
      </c>
      <c r="B33" s="12">
        <v>620</v>
      </c>
      <c r="C33" s="12">
        <v>650</v>
      </c>
      <c r="D33" s="12">
        <v>620</v>
      </c>
      <c r="E33" s="12">
        <v>620</v>
      </c>
      <c r="F33" s="14">
        <v>0</v>
      </c>
      <c r="G33" s="12">
        <v>610.91999999999996</v>
      </c>
      <c r="I33" s="11">
        <f>'^JKSE'!I33</f>
        <v>40850</v>
      </c>
      <c r="J33" s="12">
        <f t="shared" si="0"/>
        <v>3400</v>
      </c>
    </row>
    <row r="34" spans="1:10" x14ac:dyDescent="0.2">
      <c r="A34" s="15">
        <v>39864</v>
      </c>
      <c r="B34" s="12">
        <v>620</v>
      </c>
      <c r="C34" s="12">
        <v>650</v>
      </c>
      <c r="D34" s="12">
        <v>620</v>
      </c>
      <c r="E34" s="12">
        <v>620</v>
      </c>
      <c r="F34" s="14">
        <v>0</v>
      </c>
      <c r="G34" s="12">
        <v>610.91999999999996</v>
      </c>
      <c r="I34" s="11">
        <f>'^JKSE'!I34</f>
        <v>40849</v>
      </c>
      <c r="J34" s="12">
        <f t="shared" si="0"/>
        <v>3400</v>
      </c>
    </row>
    <row r="35" spans="1:10" x14ac:dyDescent="0.2">
      <c r="A35" s="15">
        <v>39867</v>
      </c>
      <c r="B35" s="12">
        <v>620</v>
      </c>
      <c r="C35" s="12">
        <v>650</v>
      </c>
      <c r="D35" s="12">
        <v>620</v>
      </c>
      <c r="E35" s="12">
        <v>620</v>
      </c>
      <c r="F35" s="14">
        <v>0</v>
      </c>
      <c r="G35" s="12">
        <v>610.91999999999996</v>
      </c>
      <c r="I35" s="11">
        <f>'^JKSE'!I35</f>
        <v>40848</v>
      </c>
      <c r="J35" s="12">
        <f t="shared" si="0"/>
        <v>3400</v>
      </c>
    </row>
    <row r="36" spans="1:10" x14ac:dyDescent="0.2">
      <c r="A36" s="15">
        <v>39868</v>
      </c>
      <c r="B36" s="12">
        <v>620</v>
      </c>
      <c r="C36" s="12">
        <v>650</v>
      </c>
      <c r="D36" s="12">
        <v>620</v>
      </c>
      <c r="E36" s="12">
        <v>620</v>
      </c>
      <c r="F36" s="14">
        <v>0</v>
      </c>
      <c r="G36" s="12">
        <v>610.91999999999996</v>
      </c>
      <c r="I36" s="11">
        <f>'^JKSE'!I36</f>
        <v>40847</v>
      </c>
      <c r="J36" s="12">
        <f t="shared" si="0"/>
        <v>3375</v>
      </c>
    </row>
    <row r="37" spans="1:10" x14ac:dyDescent="0.2">
      <c r="A37" s="15">
        <v>39869</v>
      </c>
      <c r="B37" s="12">
        <v>620</v>
      </c>
      <c r="C37" s="12">
        <v>650</v>
      </c>
      <c r="D37" s="12">
        <v>620</v>
      </c>
      <c r="E37" s="12">
        <v>620</v>
      </c>
      <c r="F37" s="14">
        <v>0</v>
      </c>
      <c r="G37" s="12">
        <v>610.91999999999996</v>
      </c>
      <c r="I37" s="11">
        <f>'^JKSE'!I37</f>
        <v>40844</v>
      </c>
      <c r="J37" s="12">
        <f t="shared" si="0"/>
        <v>3300</v>
      </c>
    </row>
    <row r="38" spans="1:10" x14ac:dyDescent="0.2">
      <c r="A38" s="15">
        <v>39870</v>
      </c>
      <c r="B38" s="12">
        <v>650</v>
      </c>
      <c r="C38" s="12">
        <v>650</v>
      </c>
      <c r="D38" s="12">
        <v>650</v>
      </c>
      <c r="E38" s="12">
        <v>650</v>
      </c>
      <c r="F38" s="14">
        <v>7500</v>
      </c>
      <c r="G38" s="12">
        <v>640.48</v>
      </c>
      <c r="I38" s="11">
        <f>'^JKSE'!I38</f>
        <v>40843</v>
      </c>
      <c r="J38" s="12">
        <f t="shared" si="0"/>
        <v>3275</v>
      </c>
    </row>
    <row r="39" spans="1:10" x14ac:dyDescent="0.2">
      <c r="A39" s="15">
        <v>39871</v>
      </c>
      <c r="B39" s="12">
        <v>620</v>
      </c>
      <c r="C39" s="12">
        <v>650</v>
      </c>
      <c r="D39" s="12">
        <v>620</v>
      </c>
      <c r="E39" s="12">
        <v>620</v>
      </c>
      <c r="F39" s="14">
        <v>0</v>
      </c>
      <c r="G39" s="12">
        <v>610.91999999999996</v>
      </c>
      <c r="I39" s="11">
        <f>'^JKSE'!I39</f>
        <v>40842</v>
      </c>
      <c r="J39" s="12">
        <f t="shared" si="0"/>
        <v>3150</v>
      </c>
    </row>
    <row r="40" spans="1:10" x14ac:dyDescent="0.2">
      <c r="A40" s="15">
        <v>39874</v>
      </c>
      <c r="B40" s="12">
        <v>650</v>
      </c>
      <c r="C40" s="12">
        <v>650</v>
      </c>
      <c r="D40" s="12">
        <v>650</v>
      </c>
      <c r="E40" s="12">
        <v>650</v>
      </c>
      <c r="F40" s="14">
        <v>459500</v>
      </c>
      <c r="G40" s="12">
        <v>640.48</v>
      </c>
      <c r="I40" s="11">
        <f>'^JKSE'!I40</f>
        <v>40841</v>
      </c>
      <c r="J40" s="12">
        <f t="shared" si="0"/>
        <v>3400</v>
      </c>
    </row>
    <row r="41" spans="1:10" x14ac:dyDescent="0.2">
      <c r="A41" s="15">
        <v>39875</v>
      </c>
      <c r="B41" s="12">
        <v>630</v>
      </c>
      <c r="C41" s="12">
        <v>660</v>
      </c>
      <c r="D41" s="12">
        <v>630</v>
      </c>
      <c r="E41" s="12">
        <v>630</v>
      </c>
      <c r="F41" s="14">
        <v>0</v>
      </c>
      <c r="G41" s="12">
        <v>620.77</v>
      </c>
      <c r="I41" s="11">
        <f>'^JKSE'!I41</f>
        <v>40840</v>
      </c>
      <c r="J41" s="12">
        <f t="shared" si="0"/>
        <v>3400</v>
      </c>
    </row>
    <row r="42" spans="1:10" x14ac:dyDescent="0.2">
      <c r="A42" s="15">
        <v>39876</v>
      </c>
      <c r="B42" s="12">
        <v>630</v>
      </c>
      <c r="C42" s="12">
        <v>660</v>
      </c>
      <c r="D42" s="12">
        <v>630</v>
      </c>
      <c r="E42" s="12">
        <v>630</v>
      </c>
      <c r="F42" s="14">
        <v>0</v>
      </c>
      <c r="G42" s="12">
        <v>620.77</v>
      </c>
      <c r="I42" s="11">
        <f>'^JKSE'!I42</f>
        <v>40837</v>
      </c>
      <c r="J42" s="12">
        <f t="shared" si="0"/>
        <v>3400</v>
      </c>
    </row>
    <row r="43" spans="1:10" x14ac:dyDescent="0.2">
      <c r="A43" s="15">
        <v>39877</v>
      </c>
      <c r="B43" s="12">
        <v>630</v>
      </c>
      <c r="C43" s="12">
        <v>650</v>
      </c>
      <c r="D43" s="12">
        <v>630</v>
      </c>
      <c r="E43" s="12">
        <v>630</v>
      </c>
      <c r="F43" s="14">
        <v>0</v>
      </c>
      <c r="G43" s="12">
        <v>620.77</v>
      </c>
      <c r="I43" s="11">
        <f>'^JKSE'!I43</f>
        <v>40836</v>
      </c>
      <c r="J43" s="12">
        <f t="shared" si="0"/>
        <v>3400</v>
      </c>
    </row>
    <row r="44" spans="1:10" x14ac:dyDescent="0.2">
      <c r="A44" s="15">
        <v>39878</v>
      </c>
      <c r="B44" s="12">
        <v>630</v>
      </c>
      <c r="C44" s="12">
        <v>660</v>
      </c>
      <c r="D44" s="12">
        <v>630</v>
      </c>
      <c r="E44" s="12">
        <v>630</v>
      </c>
      <c r="F44" s="14">
        <v>0</v>
      </c>
      <c r="G44" s="12">
        <v>620.77</v>
      </c>
      <c r="I44" s="11">
        <f>'^JKSE'!I44</f>
        <v>40835</v>
      </c>
      <c r="J44" s="12">
        <f t="shared" si="0"/>
        <v>3375</v>
      </c>
    </row>
    <row r="45" spans="1:10" x14ac:dyDescent="0.2">
      <c r="A45" s="15">
        <v>39882</v>
      </c>
      <c r="B45" s="12">
        <v>630</v>
      </c>
      <c r="C45" s="12">
        <v>660</v>
      </c>
      <c r="D45" s="12">
        <v>630</v>
      </c>
      <c r="E45" s="12">
        <v>630</v>
      </c>
      <c r="F45" s="14">
        <v>0</v>
      </c>
      <c r="G45" s="12">
        <v>620.77</v>
      </c>
      <c r="I45" s="11">
        <f>'^JKSE'!I45</f>
        <v>40834</v>
      </c>
      <c r="J45" s="12">
        <f t="shared" si="0"/>
        <v>3375</v>
      </c>
    </row>
    <row r="46" spans="1:10" x14ac:dyDescent="0.2">
      <c r="A46" s="15">
        <v>39883</v>
      </c>
      <c r="B46" s="12">
        <v>630</v>
      </c>
      <c r="C46" s="12">
        <v>660</v>
      </c>
      <c r="D46" s="12">
        <v>630</v>
      </c>
      <c r="E46" s="12">
        <v>630</v>
      </c>
      <c r="F46" s="14">
        <v>0</v>
      </c>
      <c r="G46" s="12">
        <v>620.77</v>
      </c>
      <c r="I46" s="11">
        <f>'^JKSE'!I46</f>
        <v>40833</v>
      </c>
      <c r="J46" s="12">
        <f t="shared" si="0"/>
        <v>3425</v>
      </c>
    </row>
    <row r="47" spans="1:10" x14ac:dyDescent="0.2">
      <c r="A47" s="15">
        <v>39884</v>
      </c>
      <c r="B47" s="12">
        <v>630</v>
      </c>
      <c r="C47" s="12">
        <v>660</v>
      </c>
      <c r="D47" s="12">
        <v>630</v>
      </c>
      <c r="E47" s="12">
        <v>630</v>
      </c>
      <c r="F47" s="14">
        <v>0</v>
      </c>
      <c r="G47" s="12">
        <v>620.77</v>
      </c>
      <c r="I47" s="11">
        <f>'^JKSE'!I47</f>
        <v>40830</v>
      </c>
      <c r="J47" s="12">
        <f t="shared" si="0"/>
        <v>3125</v>
      </c>
    </row>
    <row r="48" spans="1:10" x14ac:dyDescent="0.2">
      <c r="A48" s="15">
        <v>39885</v>
      </c>
      <c r="B48" s="12">
        <v>630</v>
      </c>
      <c r="C48" s="12">
        <v>660</v>
      </c>
      <c r="D48" s="12">
        <v>630</v>
      </c>
      <c r="E48" s="12">
        <v>630</v>
      </c>
      <c r="F48" s="14">
        <v>0</v>
      </c>
      <c r="G48" s="12">
        <v>620.77</v>
      </c>
      <c r="I48" s="11">
        <f>'^JKSE'!I48</f>
        <v>40829</v>
      </c>
      <c r="J48" s="12">
        <f t="shared" si="0"/>
        <v>3400</v>
      </c>
    </row>
    <row r="49" spans="1:10" x14ac:dyDescent="0.2">
      <c r="A49" s="15">
        <v>39888</v>
      </c>
      <c r="B49" s="12">
        <v>630</v>
      </c>
      <c r="C49" s="12">
        <v>660</v>
      </c>
      <c r="D49" s="12">
        <v>630</v>
      </c>
      <c r="E49" s="12">
        <v>630</v>
      </c>
      <c r="F49" s="14">
        <v>0</v>
      </c>
      <c r="G49" s="12">
        <v>620.77</v>
      </c>
      <c r="I49" s="11">
        <f>'^JKSE'!I49</f>
        <v>40828</v>
      </c>
      <c r="J49" s="12">
        <f t="shared" si="0"/>
        <v>3400</v>
      </c>
    </row>
    <row r="50" spans="1:10" x14ac:dyDescent="0.2">
      <c r="A50" s="15">
        <v>39889</v>
      </c>
      <c r="B50" s="12">
        <v>630</v>
      </c>
      <c r="C50" s="12">
        <v>660</v>
      </c>
      <c r="D50" s="12">
        <v>630</v>
      </c>
      <c r="E50" s="12">
        <v>630</v>
      </c>
      <c r="F50" s="14">
        <v>0</v>
      </c>
      <c r="G50" s="12">
        <v>620.77</v>
      </c>
      <c r="I50" s="11">
        <f>'^JKSE'!I50</f>
        <v>40827</v>
      </c>
      <c r="J50" s="12">
        <f t="shared" si="0"/>
        <v>3400</v>
      </c>
    </row>
    <row r="51" spans="1:10" x14ac:dyDescent="0.2">
      <c r="A51" s="15">
        <v>39890</v>
      </c>
      <c r="B51" s="12">
        <v>800</v>
      </c>
      <c r="C51" s="12">
        <v>800</v>
      </c>
      <c r="D51" s="12">
        <v>800</v>
      </c>
      <c r="E51" s="12">
        <v>800</v>
      </c>
      <c r="F51" s="14">
        <v>15000</v>
      </c>
      <c r="G51" s="12">
        <v>788.28</v>
      </c>
      <c r="I51" s="11">
        <f>'^JKSE'!I51</f>
        <v>40826</v>
      </c>
      <c r="J51" s="12">
        <f t="shared" si="0"/>
        <v>3400</v>
      </c>
    </row>
    <row r="52" spans="1:10" x14ac:dyDescent="0.2">
      <c r="A52" s="15">
        <v>39891</v>
      </c>
      <c r="B52" s="12">
        <v>660</v>
      </c>
      <c r="C52" s="12">
        <v>660</v>
      </c>
      <c r="D52" s="12">
        <v>660</v>
      </c>
      <c r="E52" s="12">
        <v>660</v>
      </c>
      <c r="F52" s="14">
        <v>750000</v>
      </c>
      <c r="G52" s="12">
        <v>650.33000000000004</v>
      </c>
      <c r="I52" s="11">
        <f>'^JKSE'!I52</f>
        <v>40823</v>
      </c>
      <c r="J52" s="12">
        <f t="shared" si="0"/>
        <v>3500</v>
      </c>
    </row>
    <row r="53" spans="1:10" x14ac:dyDescent="0.2">
      <c r="A53" s="15">
        <v>39892</v>
      </c>
      <c r="B53" s="12">
        <v>650</v>
      </c>
      <c r="C53" s="12">
        <v>680</v>
      </c>
      <c r="D53" s="12">
        <v>650</v>
      </c>
      <c r="E53" s="12">
        <v>650</v>
      </c>
      <c r="F53" s="14">
        <v>0</v>
      </c>
      <c r="G53" s="12">
        <v>640.48</v>
      </c>
      <c r="I53" s="11">
        <f>'^JKSE'!I53</f>
        <v>40822</v>
      </c>
      <c r="J53" s="12">
        <f t="shared" si="0"/>
        <v>3200</v>
      </c>
    </row>
    <row r="54" spans="1:10" x14ac:dyDescent="0.2">
      <c r="A54" s="15">
        <v>39895</v>
      </c>
      <c r="B54" s="12">
        <v>650</v>
      </c>
      <c r="C54" s="12">
        <v>650</v>
      </c>
      <c r="D54" s="12">
        <v>650</v>
      </c>
      <c r="E54" s="12">
        <v>650</v>
      </c>
      <c r="F54" s="14">
        <v>750000</v>
      </c>
      <c r="G54" s="12">
        <v>640.48</v>
      </c>
      <c r="I54" s="11">
        <f>'^JKSE'!I54</f>
        <v>40821</v>
      </c>
      <c r="J54" s="12">
        <f t="shared" si="0"/>
        <v>3175</v>
      </c>
    </row>
    <row r="55" spans="1:10" x14ac:dyDescent="0.2">
      <c r="A55" s="15">
        <v>39896</v>
      </c>
      <c r="B55" s="12">
        <v>650</v>
      </c>
      <c r="C55" s="12">
        <v>660</v>
      </c>
      <c r="D55" s="12">
        <v>650</v>
      </c>
      <c r="E55" s="12">
        <v>650</v>
      </c>
      <c r="F55" s="14">
        <v>0</v>
      </c>
      <c r="G55" s="12">
        <v>640.48</v>
      </c>
      <c r="I55" s="11">
        <f>'^JKSE'!I55</f>
        <v>40820</v>
      </c>
      <c r="J55" s="12">
        <f t="shared" si="0"/>
        <v>3100</v>
      </c>
    </row>
    <row r="56" spans="1:10" x14ac:dyDescent="0.2">
      <c r="A56" s="15">
        <v>39897</v>
      </c>
      <c r="B56" s="12">
        <v>660</v>
      </c>
      <c r="C56" s="12">
        <v>660</v>
      </c>
      <c r="D56" s="12">
        <v>660</v>
      </c>
      <c r="E56" s="12">
        <v>660</v>
      </c>
      <c r="F56" s="14">
        <v>16500</v>
      </c>
      <c r="G56" s="12">
        <v>650.33000000000004</v>
      </c>
      <c r="I56" s="11">
        <f>'^JKSE'!I56</f>
        <v>40819</v>
      </c>
      <c r="J56" s="12">
        <f t="shared" si="0"/>
        <v>3275</v>
      </c>
    </row>
    <row r="57" spans="1:10" x14ac:dyDescent="0.2">
      <c r="A57" s="15">
        <v>39899</v>
      </c>
      <c r="B57" s="12">
        <v>650</v>
      </c>
      <c r="C57" s="12">
        <v>690</v>
      </c>
      <c r="D57" s="12">
        <v>650</v>
      </c>
      <c r="E57" s="12">
        <v>650</v>
      </c>
      <c r="F57" s="14">
        <v>0</v>
      </c>
      <c r="G57" s="12">
        <v>640.48</v>
      </c>
      <c r="I57" s="11">
        <f>'^JKSE'!I57</f>
        <v>40816</v>
      </c>
      <c r="J57" s="12">
        <f t="shared" si="0"/>
        <v>3300</v>
      </c>
    </row>
    <row r="58" spans="1:10" x14ac:dyDescent="0.2">
      <c r="A58" s="15">
        <v>39902</v>
      </c>
      <c r="B58" s="12">
        <v>670</v>
      </c>
      <c r="C58" s="12">
        <v>690</v>
      </c>
      <c r="D58" s="12">
        <v>670</v>
      </c>
      <c r="E58" s="12">
        <v>670</v>
      </c>
      <c r="F58" s="14">
        <v>0</v>
      </c>
      <c r="G58" s="12">
        <v>660.18</v>
      </c>
      <c r="I58" s="11">
        <f>'^JKSE'!I58</f>
        <v>40815</v>
      </c>
      <c r="J58" s="12">
        <f t="shared" si="0"/>
        <v>3350</v>
      </c>
    </row>
    <row r="59" spans="1:10" x14ac:dyDescent="0.2">
      <c r="A59" s="15">
        <v>39903</v>
      </c>
      <c r="B59" s="12">
        <v>690</v>
      </c>
      <c r="C59" s="12">
        <v>690</v>
      </c>
      <c r="D59" s="12">
        <v>690</v>
      </c>
      <c r="E59" s="12">
        <v>690</v>
      </c>
      <c r="F59" s="14">
        <v>500</v>
      </c>
      <c r="G59" s="12">
        <v>679.89</v>
      </c>
      <c r="I59" s="11">
        <f>'^JKSE'!I59</f>
        <v>40814</v>
      </c>
      <c r="J59" s="12">
        <f t="shared" si="0"/>
        <v>3350</v>
      </c>
    </row>
    <row r="60" spans="1:10" x14ac:dyDescent="0.2">
      <c r="A60" s="15">
        <v>39904</v>
      </c>
      <c r="B60" s="12">
        <v>680</v>
      </c>
      <c r="C60" s="12">
        <v>680</v>
      </c>
      <c r="D60" s="12">
        <v>680</v>
      </c>
      <c r="E60" s="12">
        <v>680</v>
      </c>
      <c r="F60" s="14">
        <v>500</v>
      </c>
      <c r="G60" s="12">
        <v>670.04</v>
      </c>
      <c r="I60" s="11">
        <f>'^JKSE'!I60</f>
        <v>40813</v>
      </c>
      <c r="J60" s="12">
        <f t="shared" si="0"/>
        <v>3200</v>
      </c>
    </row>
    <row r="61" spans="1:10" x14ac:dyDescent="0.2">
      <c r="A61" s="15">
        <v>39905</v>
      </c>
      <c r="B61" s="12">
        <v>680</v>
      </c>
      <c r="C61" s="12">
        <v>710</v>
      </c>
      <c r="D61" s="12">
        <v>680</v>
      </c>
      <c r="E61" s="12">
        <v>710</v>
      </c>
      <c r="F61" s="14">
        <v>21500</v>
      </c>
      <c r="G61" s="12">
        <v>699.6</v>
      </c>
      <c r="I61" s="11">
        <f>'^JKSE'!I61</f>
        <v>40812</v>
      </c>
      <c r="J61" s="12">
        <f t="shared" si="0"/>
        <v>3100</v>
      </c>
    </row>
    <row r="62" spans="1:10" x14ac:dyDescent="0.2">
      <c r="A62" s="15">
        <v>39906</v>
      </c>
      <c r="B62" s="12">
        <v>730</v>
      </c>
      <c r="C62" s="12">
        <v>730</v>
      </c>
      <c r="D62" s="12">
        <v>730</v>
      </c>
      <c r="E62" s="12">
        <v>730</v>
      </c>
      <c r="F62" s="14">
        <v>500</v>
      </c>
      <c r="G62" s="12">
        <v>719.3</v>
      </c>
      <c r="I62" s="11">
        <f>'^JKSE'!I62</f>
        <v>40809</v>
      </c>
      <c r="J62" s="12">
        <f t="shared" si="0"/>
        <v>3250</v>
      </c>
    </row>
    <row r="63" spans="1:10" x14ac:dyDescent="0.2">
      <c r="A63" s="15">
        <v>39909</v>
      </c>
      <c r="B63" s="12">
        <v>730</v>
      </c>
      <c r="C63" s="12">
        <v>730</v>
      </c>
      <c r="D63" s="12">
        <v>730</v>
      </c>
      <c r="E63" s="12">
        <v>730</v>
      </c>
      <c r="F63" s="14">
        <v>4000</v>
      </c>
      <c r="G63" s="12">
        <v>719.3</v>
      </c>
      <c r="I63" s="11">
        <f>'^JKSE'!I63</f>
        <v>40808</v>
      </c>
      <c r="J63" s="12">
        <f t="shared" si="0"/>
        <v>3250</v>
      </c>
    </row>
    <row r="64" spans="1:10" x14ac:dyDescent="0.2">
      <c r="A64" s="15">
        <v>39910</v>
      </c>
      <c r="B64" s="12">
        <v>710</v>
      </c>
      <c r="C64" s="12">
        <v>730</v>
      </c>
      <c r="D64" s="12">
        <v>710</v>
      </c>
      <c r="E64" s="12">
        <v>710</v>
      </c>
      <c r="F64" s="14">
        <v>0</v>
      </c>
      <c r="G64" s="12">
        <v>699.6</v>
      </c>
      <c r="I64" s="11">
        <f>'^JKSE'!I64</f>
        <v>40807</v>
      </c>
      <c r="J64" s="12">
        <f t="shared" si="0"/>
        <v>3250</v>
      </c>
    </row>
    <row r="65" spans="1:10" x14ac:dyDescent="0.2">
      <c r="A65" s="15">
        <v>39911</v>
      </c>
      <c r="B65" s="12">
        <v>710</v>
      </c>
      <c r="C65" s="12">
        <v>750</v>
      </c>
      <c r="D65" s="12">
        <v>710</v>
      </c>
      <c r="E65" s="12">
        <v>750</v>
      </c>
      <c r="F65" s="14">
        <v>13000</v>
      </c>
      <c r="G65" s="12">
        <v>739.01</v>
      </c>
      <c r="I65" s="11">
        <f>'^JKSE'!I65</f>
        <v>40806</v>
      </c>
      <c r="J65" s="12">
        <f t="shared" si="0"/>
        <v>3250</v>
      </c>
    </row>
    <row r="66" spans="1:10" x14ac:dyDescent="0.2">
      <c r="A66" s="15">
        <v>39916</v>
      </c>
      <c r="B66" s="12">
        <v>740</v>
      </c>
      <c r="C66" s="12">
        <v>740</v>
      </c>
      <c r="D66" s="12">
        <v>730</v>
      </c>
      <c r="E66" s="12">
        <v>730</v>
      </c>
      <c r="F66" s="14">
        <v>251500</v>
      </c>
      <c r="G66" s="12">
        <v>719.3</v>
      </c>
      <c r="I66" s="11">
        <f>'^JKSE'!I66</f>
        <v>40805</v>
      </c>
      <c r="J66" s="12">
        <f t="shared" si="0"/>
        <v>3200</v>
      </c>
    </row>
    <row r="67" spans="1:10" x14ac:dyDescent="0.2">
      <c r="A67" s="15">
        <v>39917</v>
      </c>
      <c r="B67" s="12">
        <v>750</v>
      </c>
      <c r="C67" s="12">
        <v>750</v>
      </c>
      <c r="D67" s="12">
        <v>750</v>
      </c>
      <c r="E67" s="12">
        <v>750</v>
      </c>
      <c r="F67" s="14">
        <v>500</v>
      </c>
      <c r="G67" s="12">
        <v>739.01</v>
      </c>
      <c r="I67" s="11">
        <f>'^JKSE'!I67</f>
        <v>40802</v>
      </c>
      <c r="J67" s="12">
        <f t="shared" ref="J67:J130" si="1">VLOOKUP($I$2:$I$751,$A$2:$G$705,7)</f>
        <v>3275</v>
      </c>
    </row>
    <row r="68" spans="1:10" x14ac:dyDescent="0.2">
      <c r="A68" s="15">
        <v>39918</v>
      </c>
      <c r="B68" s="12">
        <v>740</v>
      </c>
      <c r="C68" s="12">
        <v>760</v>
      </c>
      <c r="D68" s="12">
        <v>740</v>
      </c>
      <c r="E68" s="12">
        <v>760</v>
      </c>
      <c r="F68" s="14">
        <v>250500</v>
      </c>
      <c r="G68" s="12">
        <v>748.87</v>
      </c>
      <c r="I68" s="11">
        <f>'^JKSE'!I68</f>
        <v>40801</v>
      </c>
      <c r="J68" s="12">
        <f t="shared" si="1"/>
        <v>3300</v>
      </c>
    </row>
    <row r="69" spans="1:10" x14ac:dyDescent="0.2">
      <c r="A69" s="15">
        <v>39919</v>
      </c>
      <c r="B69" s="12">
        <v>750</v>
      </c>
      <c r="C69" s="12">
        <v>750</v>
      </c>
      <c r="D69" s="12">
        <v>740</v>
      </c>
      <c r="E69" s="12">
        <v>740</v>
      </c>
      <c r="F69" s="14">
        <v>750000</v>
      </c>
      <c r="G69" s="12">
        <v>729.16</v>
      </c>
      <c r="I69" s="11">
        <f>'^JKSE'!I69</f>
        <v>40800</v>
      </c>
      <c r="J69" s="12">
        <f t="shared" si="1"/>
        <v>3325</v>
      </c>
    </row>
    <row r="70" spans="1:10" x14ac:dyDescent="0.2">
      <c r="A70" s="15">
        <v>39920</v>
      </c>
      <c r="B70" s="12">
        <v>760</v>
      </c>
      <c r="C70" s="12">
        <v>760</v>
      </c>
      <c r="D70" s="12">
        <v>760</v>
      </c>
      <c r="E70" s="12">
        <v>760</v>
      </c>
      <c r="F70" s="14">
        <v>5500</v>
      </c>
      <c r="G70" s="12">
        <v>748.87</v>
      </c>
      <c r="I70" s="11">
        <f>'^JKSE'!I70</f>
        <v>40799</v>
      </c>
      <c r="J70" s="12">
        <f t="shared" si="1"/>
        <v>3275</v>
      </c>
    </row>
    <row r="71" spans="1:10" x14ac:dyDescent="0.2">
      <c r="A71" s="15">
        <v>39923</v>
      </c>
      <c r="B71" s="12">
        <v>780</v>
      </c>
      <c r="C71" s="12">
        <v>780</v>
      </c>
      <c r="D71" s="12">
        <v>780</v>
      </c>
      <c r="E71" s="12">
        <v>780</v>
      </c>
      <c r="F71" s="14">
        <v>5500</v>
      </c>
      <c r="G71" s="12">
        <v>768.57</v>
      </c>
      <c r="I71" s="11">
        <f>'^JKSE'!I71</f>
        <v>40798</v>
      </c>
      <c r="J71" s="12">
        <f t="shared" si="1"/>
        <v>3250</v>
      </c>
    </row>
    <row r="72" spans="1:10" x14ac:dyDescent="0.2">
      <c r="A72" s="15">
        <v>39924</v>
      </c>
      <c r="B72" s="12">
        <v>780</v>
      </c>
      <c r="C72" s="12">
        <v>780</v>
      </c>
      <c r="D72" s="12">
        <v>780</v>
      </c>
      <c r="E72" s="12">
        <v>780</v>
      </c>
      <c r="F72" s="14">
        <v>2000</v>
      </c>
      <c r="G72" s="12">
        <v>768.57</v>
      </c>
      <c r="I72" s="11">
        <f>'^JKSE'!I72</f>
        <v>40795</v>
      </c>
      <c r="J72" s="12">
        <f t="shared" si="1"/>
        <v>3250</v>
      </c>
    </row>
    <row r="73" spans="1:10" x14ac:dyDescent="0.2">
      <c r="A73" s="15">
        <v>39925</v>
      </c>
      <c r="B73" s="12">
        <v>780</v>
      </c>
      <c r="C73" s="12">
        <v>780</v>
      </c>
      <c r="D73" s="12">
        <v>780</v>
      </c>
      <c r="E73" s="12">
        <v>780</v>
      </c>
      <c r="F73" s="14">
        <v>0</v>
      </c>
      <c r="G73" s="12">
        <v>768.57</v>
      </c>
      <c r="I73" s="11">
        <f>'^JKSE'!I73</f>
        <v>40794</v>
      </c>
      <c r="J73" s="12">
        <f t="shared" si="1"/>
        <v>3200</v>
      </c>
    </row>
    <row r="74" spans="1:10" x14ac:dyDescent="0.2">
      <c r="A74" s="15">
        <v>39926</v>
      </c>
      <c r="B74" s="12">
        <v>770</v>
      </c>
      <c r="C74" s="12">
        <v>770</v>
      </c>
      <c r="D74" s="12">
        <v>760</v>
      </c>
      <c r="E74" s="12">
        <v>760</v>
      </c>
      <c r="F74" s="14">
        <v>255500</v>
      </c>
      <c r="G74" s="12">
        <v>748.87</v>
      </c>
      <c r="I74" s="11">
        <f>'^JKSE'!I74</f>
        <v>40793</v>
      </c>
      <c r="J74" s="12">
        <f t="shared" si="1"/>
        <v>3325</v>
      </c>
    </row>
    <row r="75" spans="1:10" x14ac:dyDescent="0.2">
      <c r="A75" s="15">
        <v>39927</v>
      </c>
      <c r="B75" s="12">
        <v>760</v>
      </c>
      <c r="C75" s="12">
        <v>780</v>
      </c>
      <c r="D75" s="12">
        <v>760</v>
      </c>
      <c r="E75" s="12">
        <v>760</v>
      </c>
      <c r="F75" s="14">
        <v>2500</v>
      </c>
      <c r="G75" s="12">
        <v>748.87</v>
      </c>
      <c r="I75" s="11">
        <f>'^JKSE'!I75</f>
        <v>40792</v>
      </c>
      <c r="J75" s="12">
        <f t="shared" si="1"/>
        <v>3350</v>
      </c>
    </row>
    <row r="76" spans="1:10" x14ac:dyDescent="0.2">
      <c r="A76" s="15">
        <v>39930</v>
      </c>
      <c r="B76" s="12">
        <v>750</v>
      </c>
      <c r="C76" s="12">
        <v>780</v>
      </c>
      <c r="D76" s="12">
        <v>750</v>
      </c>
      <c r="E76" s="12">
        <v>750</v>
      </c>
      <c r="F76" s="14">
        <v>0</v>
      </c>
      <c r="G76" s="12">
        <v>739.01</v>
      </c>
      <c r="I76" s="11">
        <f>'^JKSE'!I76</f>
        <v>40791</v>
      </c>
      <c r="J76" s="12">
        <f t="shared" si="1"/>
        <v>3325</v>
      </c>
    </row>
    <row r="77" spans="1:10" x14ac:dyDescent="0.2">
      <c r="A77" s="15">
        <v>39931</v>
      </c>
      <c r="B77" s="12">
        <v>780</v>
      </c>
      <c r="C77" s="12">
        <v>780</v>
      </c>
      <c r="D77" s="12">
        <v>780</v>
      </c>
      <c r="E77" s="12">
        <v>780</v>
      </c>
      <c r="F77" s="14">
        <v>500</v>
      </c>
      <c r="G77" s="12">
        <v>768.57</v>
      </c>
      <c r="I77" s="11">
        <f>'^JKSE'!I77</f>
        <v>40788</v>
      </c>
      <c r="J77" s="12">
        <f t="shared" si="1"/>
        <v>3300</v>
      </c>
    </row>
    <row r="78" spans="1:10" x14ac:dyDescent="0.2">
      <c r="A78" s="15">
        <v>39932</v>
      </c>
      <c r="B78" s="12">
        <v>800</v>
      </c>
      <c r="C78" s="12">
        <v>800</v>
      </c>
      <c r="D78" s="12">
        <v>800</v>
      </c>
      <c r="E78" s="12">
        <v>800</v>
      </c>
      <c r="F78" s="14">
        <v>1000</v>
      </c>
      <c r="G78" s="12">
        <v>788.28</v>
      </c>
      <c r="I78" s="11">
        <f>'^JKSE'!I78</f>
        <v>40787</v>
      </c>
      <c r="J78" s="12">
        <f t="shared" si="1"/>
        <v>3300</v>
      </c>
    </row>
    <row r="79" spans="1:10" x14ac:dyDescent="0.2">
      <c r="A79" s="15">
        <v>39933</v>
      </c>
      <c r="B79" s="12">
        <v>800</v>
      </c>
      <c r="C79" s="12">
        <v>800</v>
      </c>
      <c r="D79" s="12">
        <v>800</v>
      </c>
      <c r="E79" s="12">
        <v>800</v>
      </c>
      <c r="F79" s="14">
        <v>260000</v>
      </c>
      <c r="G79" s="12">
        <v>788.28</v>
      </c>
      <c r="I79" s="11">
        <f>'^JKSE'!I79</f>
        <v>40786</v>
      </c>
      <c r="J79" s="12">
        <f t="shared" si="1"/>
        <v>3300</v>
      </c>
    </row>
    <row r="80" spans="1:10" x14ac:dyDescent="0.2">
      <c r="A80" s="15">
        <v>39934</v>
      </c>
      <c r="B80" s="12">
        <v>790</v>
      </c>
      <c r="C80" s="12">
        <v>810</v>
      </c>
      <c r="D80" s="12">
        <v>790</v>
      </c>
      <c r="E80" s="12">
        <v>790</v>
      </c>
      <c r="F80" s="14">
        <v>0</v>
      </c>
      <c r="G80" s="12">
        <v>778.43</v>
      </c>
      <c r="I80" s="11">
        <f>'^JKSE'!I80</f>
        <v>40785</v>
      </c>
      <c r="J80" s="12">
        <f t="shared" si="1"/>
        <v>3300</v>
      </c>
    </row>
    <row r="81" spans="1:10" x14ac:dyDescent="0.2">
      <c r="A81" s="15">
        <v>39937</v>
      </c>
      <c r="B81" s="12">
        <v>800</v>
      </c>
      <c r="C81" s="12">
        <v>800</v>
      </c>
      <c r="D81" s="12">
        <v>800</v>
      </c>
      <c r="E81" s="12">
        <v>800</v>
      </c>
      <c r="F81" s="14">
        <v>5000</v>
      </c>
      <c r="G81" s="12">
        <v>788.28</v>
      </c>
      <c r="I81" s="11">
        <f>'^JKSE'!I81</f>
        <v>40784</v>
      </c>
      <c r="J81" s="12">
        <f t="shared" si="1"/>
        <v>3300</v>
      </c>
    </row>
    <row r="82" spans="1:10" x14ac:dyDescent="0.2">
      <c r="A82" s="15">
        <v>39938</v>
      </c>
      <c r="B82" s="12">
        <v>820</v>
      </c>
      <c r="C82" s="12">
        <v>820</v>
      </c>
      <c r="D82" s="12">
        <v>800</v>
      </c>
      <c r="E82" s="12">
        <v>810</v>
      </c>
      <c r="F82" s="14">
        <v>1112000</v>
      </c>
      <c r="G82" s="12">
        <v>798.13</v>
      </c>
      <c r="I82" s="11">
        <f>'^JKSE'!I82</f>
        <v>40781</v>
      </c>
      <c r="J82" s="12">
        <f t="shared" si="1"/>
        <v>3300</v>
      </c>
    </row>
    <row r="83" spans="1:10" x14ac:dyDescent="0.2">
      <c r="A83" s="15">
        <v>39939</v>
      </c>
      <c r="B83" s="12">
        <v>800</v>
      </c>
      <c r="C83" s="12">
        <v>810</v>
      </c>
      <c r="D83" s="12">
        <v>800</v>
      </c>
      <c r="E83" s="12">
        <v>810</v>
      </c>
      <c r="F83" s="14">
        <v>504500</v>
      </c>
      <c r="G83" s="12">
        <v>798.13</v>
      </c>
      <c r="I83" s="11">
        <f>'^JKSE'!I83</f>
        <v>40780</v>
      </c>
      <c r="J83" s="12">
        <f t="shared" si="1"/>
        <v>3325</v>
      </c>
    </row>
    <row r="84" spans="1:10" x14ac:dyDescent="0.2">
      <c r="A84" s="15">
        <v>39940</v>
      </c>
      <c r="B84" s="12">
        <v>830</v>
      </c>
      <c r="C84" s="12">
        <v>830</v>
      </c>
      <c r="D84" s="12">
        <v>830</v>
      </c>
      <c r="E84" s="12">
        <v>830</v>
      </c>
      <c r="F84" s="14">
        <v>140000</v>
      </c>
      <c r="G84" s="12">
        <v>825.59</v>
      </c>
      <c r="I84" s="11">
        <f>'^JKSE'!I84</f>
        <v>40779</v>
      </c>
      <c r="J84" s="12">
        <f t="shared" si="1"/>
        <v>3325</v>
      </c>
    </row>
    <row r="85" spans="1:10" x14ac:dyDescent="0.2">
      <c r="A85" s="15">
        <v>39941</v>
      </c>
      <c r="B85" s="12">
        <v>850</v>
      </c>
      <c r="C85" s="12">
        <v>860</v>
      </c>
      <c r="D85" s="12">
        <v>850</v>
      </c>
      <c r="E85" s="12">
        <v>860</v>
      </c>
      <c r="F85" s="14">
        <v>259000</v>
      </c>
      <c r="G85" s="12">
        <v>855.43</v>
      </c>
      <c r="I85" s="11">
        <f>'^JKSE'!I85</f>
        <v>40778</v>
      </c>
      <c r="J85" s="12">
        <f t="shared" si="1"/>
        <v>3300</v>
      </c>
    </row>
    <row r="86" spans="1:10" x14ac:dyDescent="0.2">
      <c r="A86" s="15">
        <v>39944</v>
      </c>
      <c r="B86" s="12">
        <v>850</v>
      </c>
      <c r="C86" s="12">
        <v>850</v>
      </c>
      <c r="D86" s="12">
        <v>850</v>
      </c>
      <c r="E86" s="12">
        <v>850</v>
      </c>
      <c r="F86" s="14">
        <v>94500</v>
      </c>
      <c r="G86" s="12">
        <v>845.48</v>
      </c>
      <c r="I86" s="11">
        <f>'^JKSE'!I86</f>
        <v>40777</v>
      </c>
      <c r="J86" s="12">
        <f t="shared" si="1"/>
        <v>3250</v>
      </c>
    </row>
    <row r="87" spans="1:10" x14ac:dyDescent="0.2">
      <c r="A87" s="15">
        <v>39945</v>
      </c>
      <c r="B87" s="12">
        <v>840</v>
      </c>
      <c r="C87" s="12">
        <v>870</v>
      </c>
      <c r="D87" s="12">
        <v>840</v>
      </c>
      <c r="E87" s="12">
        <v>840</v>
      </c>
      <c r="F87" s="14">
        <v>0</v>
      </c>
      <c r="G87" s="12">
        <v>835.53</v>
      </c>
      <c r="I87" s="11">
        <f>'^JKSE'!I87</f>
        <v>40774</v>
      </c>
      <c r="J87" s="12">
        <f t="shared" si="1"/>
        <v>3100</v>
      </c>
    </row>
    <row r="88" spans="1:10" x14ac:dyDescent="0.2">
      <c r="A88" s="15">
        <v>39946</v>
      </c>
      <c r="B88" s="12">
        <v>840</v>
      </c>
      <c r="C88" s="12">
        <v>870</v>
      </c>
      <c r="D88" s="12">
        <v>840</v>
      </c>
      <c r="E88" s="12">
        <v>840</v>
      </c>
      <c r="F88" s="14">
        <v>0</v>
      </c>
      <c r="G88" s="12">
        <v>835.53</v>
      </c>
      <c r="I88" s="11">
        <f>'^JKSE'!I88</f>
        <v>40773</v>
      </c>
      <c r="J88" s="12">
        <f t="shared" si="1"/>
        <v>3150</v>
      </c>
    </row>
    <row r="89" spans="1:10" x14ac:dyDescent="0.2">
      <c r="A89" s="15">
        <v>39947</v>
      </c>
      <c r="B89" s="12">
        <v>840</v>
      </c>
      <c r="C89" s="12">
        <v>840</v>
      </c>
      <c r="D89" s="12">
        <v>840</v>
      </c>
      <c r="E89" s="12">
        <v>840</v>
      </c>
      <c r="F89" s="14">
        <v>266500</v>
      </c>
      <c r="G89" s="12">
        <v>835.53</v>
      </c>
      <c r="I89" s="11">
        <f>'^JKSE'!I89</f>
        <v>40772</v>
      </c>
      <c r="J89" s="12">
        <f t="shared" si="1"/>
        <v>3150</v>
      </c>
    </row>
    <row r="90" spans="1:10" x14ac:dyDescent="0.2">
      <c r="A90" s="15">
        <v>39948</v>
      </c>
      <c r="B90" s="12">
        <v>850</v>
      </c>
      <c r="C90" s="12">
        <v>870</v>
      </c>
      <c r="D90" s="12">
        <v>850</v>
      </c>
      <c r="E90" s="12">
        <v>870</v>
      </c>
      <c r="F90" s="14">
        <v>819000</v>
      </c>
      <c r="G90" s="12">
        <v>865.37</v>
      </c>
      <c r="I90" s="11">
        <f>'^JKSE'!I90</f>
        <v>40771</v>
      </c>
      <c r="J90" s="12">
        <f t="shared" si="1"/>
        <v>3150</v>
      </c>
    </row>
    <row r="91" spans="1:10" x14ac:dyDescent="0.2">
      <c r="A91" s="15">
        <v>39951</v>
      </c>
      <c r="B91" s="12">
        <v>870</v>
      </c>
      <c r="C91" s="12">
        <v>870</v>
      </c>
      <c r="D91" s="12">
        <v>860</v>
      </c>
      <c r="E91" s="12">
        <v>860</v>
      </c>
      <c r="F91" s="14">
        <v>225500</v>
      </c>
      <c r="G91" s="12">
        <v>855.43</v>
      </c>
      <c r="I91" s="11">
        <f>'^JKSE'!I91</f>
        <v>40770</v>
      </c>
      <c r="J91" s="12">
        <f t="shared" si="1"/>
        <v>3150</v>
      </c>
    </row>
    <row r="92" spans="1:10" x14ac:dyDescent="0.2">
      <c r="A92" s="15">
        <v>39952</v>
      </c>
      <c r="B92" s="12">
        <v>880</v>
      </c>
      <c r="C92" s="12">
        <v>880</v>
      </c>
      <c r="D92" s="12">
        <v>880</v>
      </c>
      <c r="E92" s="12">
        <v>880</v>
      </c>
      <c r="F92" s="14">
        <v>1372000</v>
      </c>
      <c r="G92" s="12">
        <v>875.32</v>
      </c>
      <c r="I92" s="11">
        <f>'^JKSE'!I92</f>
        <v>40767</v>
      </c>
      <c r="J92" s="12">
        <f t="shared" si="1"/>
        <v>3200</v>
      </c>
    </row>
    <row r="93" spans="1:10" x14ac:dyDescent="0.2">
      <c r="A93" s="15">
        <v>39953</v>
      </c>
      <c r="B93" s="12">
        <v>870</v>
      </c>
      <c r="C93" s="12">
        <v>900</v>
      </c>
      <c r="D93" s="12">
        <v>870</v>
      </c>
      <c r="E93" s="12">
        <v>870</v>
      </c>
      <c r="F93" s="14">
        <v>0</v>
      </c>
      <c r="G93" s="12">
        <v>865.37</v>
      </c>
      <c r="I93" s="11">
        <f>'^JKSE'!I93</f>
        <v>40766</v>
      </c>
      <c r="J93" s="12">
        <f t="shared" si="1"/>
        <v>3100</v>
      </c>
    </row>
    <row r="94" spans="1:10" x14ac:dyDescent="0.2">
      <c r="A94" s="15">
        <v>39955</v>
      </c>
      <c r="B94" s="12">
        <v>900</v>
      </c>
      <c r="C94" s="12">
        <v>900</v>
      </c>
      <c r="D94" s="12">
        <v>900</v>
      </c>
      <c r="E94" s="12">
        <v>900</v>
      </c>
      <c r="F94" s="14">
        <v>200000</v>
      </c>
      <c r="G94" s="12">
        <v>895.21</v>
      </c>
      <c r="I94" s="11">
        <f>'^JKSE'!I94</f>
        <v>40765</v>
      </c>
      <c r="J94" s="12">
        <f t="shared" si="1"/>
        <v>3250</v>
      </c>
    </row>
    <row r="95" spans="1:10" x14ac:dyDescent="0.2">
      <c r="A95" s="15">
        <v>39958</v>
      </c>
      <c r="B95" s="12">
        <v>920</v>
      </c>
      <c r="C95" s="12">
        <v>920</v>
      </c>
      <c r="D95" s="12">
        <v>920</v>
      </c>
      <c r="E95" s="12">
        <v>920</v>
      </c>
      <c r="F95" s="14">
        <v>100000</v>
      </c>
      <c r="G95" s="12">
        <v>915.11</v>
      </c>
      <c r="I95" s="11">
        <f>'^JKSE'!I95</f>
        <v>40764</v>
      </c>
      <c r="J95" s="12">
        <f t="shared" si="1"/>
        <v>3250</v>
      </c>
    </row>
    <row r="96" spans="1:10" x14ac:dyDescent="0.2">
      <c r="A96" s="15">
        <v>39959</v>
      </c>
      <c r="B96" s="12">
        <v>920</v>
      </c>
      <c r="C96" s="12">
        <v>930</v>
      </c>
      <c r="D96" s="12">
        <v>920</v>
      </c>
      <c r="E96" s="12">
        <v>920</v>
      </c>
      <c r="F96" s="14">
        <v>371500</v>
      </c>
      <c r="G96" s="12">
        <v>915.11</v>
      </c>
      <c r="I96" s="11">
        <f>'^JKSE'!I96</f>
        <v>40763</v>
      </c>
      <c r="J96" s="12">
        <f t="shared" si="1"/>
        <v>3400</v>
      </c>
    </row>
    <row r="97" spans="1:10" x14ac:dyDescent="0.2">
      <c r="A97" s="15">
        <v>39960</v>
      </c>
      <c r="B97" s="12">
        <v>920</v>
      </c>
      <c r="C97" s="12">
        <v>920</v>
      </c>
      <c r="D97" s="12">
        <v>920</v>
      </c>
      <c r="E97" s="12">
        <v>920</v>
      </c>
      <c r="F97" s="14">
        <v>25000</v>
      </c>
      <c r="G97" s="12">
        <v>915.11</v>
      </c>
      <c r="I97" s="11">
        <f>'^JKSE'!I97</f>
        <v>40760</v>
      </c>
      <c r="J97" s="12">
        <f t="shared" si="1"/>
        <v>3100</v>
      </c>
    </row>
    <row r="98" spans="1:10" x14ac:dyDescent="0.2">
      <c r="A98" s="15">
        <v>39961</v>
      </c>
      <c r="B98" s="12">
        <v>920</v>
      </c>
      <c r="C98" s="12">
        <v>920</v>
      </c>
      <c r="D98" s="12">
        <v>920</v>
      </c>
      <c r="E98" s="12">
        <v>920</v>
      </c>
      <c r="F98" s="14">
        <v>78000</v>
      </c>
      <c r="G98" s="12">
        <v>915.11</v>
      </c>
      <c r="I98" s="11">
        <f>'^JKSE'!I98</f>
        <v>40759</v>
      </c>
      <c r="J98" s="12">
        <f t="shared" si="1"/>
        <v>3150</v>
      </c>
    </row>
    <row r="99" spans="1:10" x14ac:dyDescent="0.2">
      <c r="A99" s="15">
        <v>39962</v>
      </c>
      <c r="B99" s="12">
        <v>920</v>
      </c>
      <c r="C99" s="12">
        <v>920</v>
      </c>
      <c r="D99" s="12">
        <v>920</v>
      </c>
      <c r="E99" s="12">
        <v>920</v>
      </c>
      <c r="F99" s="14">
        <v>80000</v>
      </c>
      <c r="G99" s="12">
        <v>915.11</v>
      </c>
      <c r="I99" s="11">
        <f>'^JKSE'!I99</f>
        <v>40758</v>
      </c>
      <c r="J99" s="12">
        <f t="shared" si="1"/>
        <v>3400</v>
      </c>
    </row>
    <row r="100" spans="1:10" x14ac:dyDescent="0.2">
      <c r="A100" s="15">
        <v>39965</v>
      </c>
      <c r="B100" s="12">
        <v>920</v>
      </c>
      <c r="C100" s="12">
        <v>930</v>
      </c>
      <c r="D100" s="12">
        <v>920</v>
      </c>
      <c r="E100" s="12">
        <v>930</v>
      </c>
      <c r="F100" s="14">
        <v>1253000</v>
      </c>
      <c r="G100" s="12">
        <v>925.05</v>
      </c>
      <c r="I100" s="11">
        <f>'^JKSE'!I100</f>
        <v>40757</v>
      </c>
      <c r="J100" s="12">
        <f t="shared" si="1"/>
        <v>3450</v>
      </c>
    </row>
    <row r="101" spans="1:10" x14ac:dyDescent="0.2">
      <c r="A101" s="15">
        <v>39966</v>
      </c>
      <c r="B101" s="12">
        <v>930</v>
      </c>
      <c r="C101" s="12">
        <v>930</v>
      </c>
      <c r="D101" s="12">
        <v>920</v>
      </c>
      <c r="E101" s="12">
        <v>930</v>
      </c>
      <c r="F101" s="14">
        <v>1792500</v>
      </c>
      <c r="G101" s="12">
        <v>925.05</v>
      </c>
      <c r="I101" s="11">
        <f>'^JKSE'!I101</f>
        <v>40756</v>
      </c>
      <c r="J101" s="12">
        <f t="shared" si="1"/>
        <v>3400</v>
      </c>
    </row>
    <row r="102" spans="1:10" x14ac:dyDescent="0.2">
      <c r="A102" s="15">
        <v>39967</v>
      </c>
      <c r="B102" s="12">
        <v>930</v>
      </c>
      <c r="C102" s="12">
        <v>940</v>
      </c>
      <c r="D102" s="12">
        <v>930</v>
      </c>
      <c r="E102" s="12">
        <v>940</v>
      </c>
      <c r="F102" s="14">
        <v>1206000</v>
      </c>
      <c r="G102" s="12">
        <v>935</v>
      </c>
      <c r="I102" s="11">
        <f>'^JKSE'!I102</f>
        <v>40753</v>
      </c>
      <c r="J102" s="12">
        <f t="shared" si="1"/>
        <v>3175</v>
      </c>
    </row>
    <row r="103" spans="1:10" x14ac:dyDescent="0.2">
      <c r="A103" s="15">
        <v>39968</v>
      </c>
      <c r="B103" s="12">
        <v>930</v>
      </c>
      <c r="C103" s="12">
        <v>940</v>
      </c>
      <c r="D103" s="12">
        <v>930</v>
      </c>
      <c r="E103" s="12">
        <v>940</v>
      </c>
      <c r="F103" s="14">
        <v>6308000</v>
      </c>
      <c r="G103" s="12">
        <v>935</v>
      </c>
      <c r="I103" s="11">
        <f>'^JKSE'!I103</f>
        <v>40752</v>
      </c>
      <c r="J103" s="12">
        <f t="shared" si="1"/>
        <v>3450</v>
      </c>
    </row>
    <row r="104" spans="1:10" x14ac:dyDescent="0.2">
      <c r="A104" s="15">
        <v>39969</v>
      </c>
      <c r="B104" s="12">
        <v>930</v>
      </c>
      <c r="C104" s="12">
        <v>950</v>
      </c>
      <c r="D104" s="12">
        <v>930</v>
      </c>
      <c r="E104" s="12">
        <v>940</v>
      </c>
      <c r="F104" s="14">
        <v>4472500</v>
      </c>
      <c r="G104" s="12">
        <v>935</v>
      </c>
      <c r="I104" s="11">
        <f>'^JKSE'!I104</f>
        <v>40751</v>
      </c>
      <c r="J104" s="12">
        <f t="shared" si="1"/>
        <v>3475</v>
      </c>
    </row>
    <row r="105" spans="1:10" x14ac:dyDescent="0.2">
      <c r="A105" s="15">
        <v>39972</v>
      </c>
      <c r="B105" s="12">
        <v>930</v>
      </c>
      <c r="C105" s="12">
        <v>930</v>
      </c>
      <c r="D105" s="12">
        <v>910</v>
      </c>
      <c r="E105" s="12">
        <v>930</v>
      </c>
      <c r="F105" s="14">
        <v>16298500</v>
      </c>
      <c r="G105" s="12">
        <v>925.05</v>
      </c>
      <c r="I105" s="11">
        <f>'^JKSE'!I105</f>
        <v>40750</v>
      </c>
      <c r="J105" s="12">
        <f t="shared" si="1"/>
        <v>3500</v>
      </c>
    </row>
    <row r="106" spans="1:10" x14ac:dyDescent="0.2">
      <c r="A106" s="15">
        <v>39973</v>
      </c>
      <c r="B106" s="12">
        <v>940</v>
      </c>
      <c r="C106" s="12">
        <v>940</v>
      </c>
      <c r="D106" s="12">
        <v>940</v>
      </c>
      <c r="E106" s="12">
        <v>940</v>
      </c>
      <c r="F106" s="14">
        <v>5000000</v>
      </c>
      <c r="G106" s="12">
        <v>935</v>
      </c>
      <c r="I106" s="11">
        <f>'^JKSE'!I106</f>
        <v>40749</v>
      </c>
      <c r="J106" s="12">
        <f t="shared" si="1"/>
        <v>3500</v>
      </c>
    </row>
    <row r="107" spans="1:10" x14ac:dyDescent="0.2">
      <c r="A107" s="15">
        <v>39974</v>
      </c>
      <c r="B107" s="12">
        <v>940</v>
      </c>
      <c r="C107" s="12">
        <v>940</v>
      </c>
      <c r="D107" s="12">
        <v>940</v>
      </c>
      <c r="E107" s="12">
        <v>940</v>
      </c>
      <c r="F107" s="14">
        <v>705000</v>
      </c>
      <c r="G107" s="12">
        <v>935</v>
      </c>
      <c r="I107" s="11">
        <f>'^JKSE'!I107</f>
        <v>40746</v>
      </c>
      <c r="J107" s="12">
        <f t="shared" si="1"/>
        <v>3550</v>
      </c>
    </row>
    <row r="108" spans="1:10" x14ac:dyDescent="0.2">
      <c r="A108" s="15">
        <v>39975</v>
      </c>
      <c r="B108" s="12">
        <v>930</v>
      </c>
      <c r="C108" s="12">
        <v>940</v>
      </c>
      <c r="D108" s="12">
        <v>930</v>
      </c>
      <c r="E108" s="12">
        <v>930</v>
      </c>
      <c r="F108" s="14">
        <v>0</v>
      </c>
      <c r="G108" s="12">
        <v>925.05</v>
      </c>
      <c r="I108" s="11">
        <f>'^JKSE'!I108</f>
        <v>40745</v>
      </c>
      <c r="J108" s="12">
        <f t="shared" si="1"/>
        <v>3550</v>
      </c>
    </row>
    <row r="109" spans="1:10" x14ac:dyDescent="0.2">
      <c r="A109" s="15">
        <v>39976</v>
      </c>
      <c r="B109" s="12">
        <v>930</v>
      </c>
      <c r="C109" s="12">
        <v>940</v>
      </c>
      <c r="D109" s="12">
        <v>930</v>
      </c>
      <c r="E109" s="12">
        <v>930</v>
      </c>
      <c r="F109" s="14">
        <v>0</v>
      </c>
      <c r="G109" s="12">
        <v>925.05</v>
      </c>
      <c r="I109" s="11">
        <f>'^JKSE'!I109</f>
        <v>40744</v>
      </c>
      <c r="J109" s="12">
        <f t="shared" si="1"/>
        <v>3150</v>
      </c>
    </row>
    <row r="110" spans="1:10" x14ac:dyDescent="0.2">
      <c r="A110" s="15">
        <v>39979</v>
      </c>
      <c r="B110" s="12">
        <v>930</v>
      </c>
      <c r="C110" s="12">
        <v>930</v>
      </c>
      <c r="D110" s="12">
        <v>930</v>
      </c>
      <c r="E110" s="12">
        <v>930</v>
      </c>
      <c r="F110" s="14">
        <v>1000000</v>
      </c>
      <c r="G110" s="12">
        <v>925.05</v>
      </c>
      <c r="I110" s="11">
        <f>'^JKSE'!I110</f>
        <v>40743</v>
      </c>
      <c r="J110" s="12">
        <f t="shared" si="1"/>
        <v>3150</v>
      </c>
    </row>
    <row r="111" spans="1:10" x14ac:dyDescent="0.2">
      <c r="A111" s="15">
        <v>39980</v>
      </c>
      <c r="B111" s="12">
        <v>920</v>
      </c>
      <c r="C111" s="12">
        <v>940</v>
      </c>
      <c r="D111" s="12">
        <v>920</v>
      </c>
      <c r="E111" s="12">
        <v>920</v>
      </c>
      <c r="F111" s="14">
        <v>0</v>
      </c>
      <c r="G111" s="12">
        <v>915.11</v>
      </c>
      <c r="I111" s="11">
        <f>'^JKSE'!I111</f>
        <v>40742</v>
      </c>
      <c r="J111" s="12">
        <f t="shared" si="1"/>
        <v>3150</v>
      </c>
    </row>
    <row r="112" spans="1:10" x14ac:dyDescent="0.2">
      <c r="A112" s="15">
        <v>39981</v>
      </c>
      <c r="B112" s="12">
        <v>920</v>
      </c>
      <c r="C112" s="12">
        <v>930</v>
      </c>
      <c r="D112" s="12">
        <v>920</v>
      </c>
      <c r="E112" s="12">
        <v>920</v>
      </c>
      <c r="F112" s="14">
        <v>0</v>
      </c>
      <c r="G112" s="12">
        <v>915.11</v>
      </c>
      <c r="I112" s="11">
        <f>'^JKSE'!I112</f>
        <v>40739</v>
      </c>
      <c r="J112" s="12">
        <f t="shared" si="1"/>
        <v>3100</v>
      </c>
    </row>
    <row r="113" spans="1:10" x14ac:dyDescent="0.2">
      <c r="A113" s="15">
        <v>39982</v>
      </c>
      <c r="B113" s="12">
        <v>920</v>
      </c>
      <c r="C113" s="12">
        <v>920</v>
      </c>
      <c r="D113" s="12">
        <v>920</v>
      </c>
      <c r="E113" s="12">
        <v>920</v>
      </c>
      <c r="F113" s="14">
        <v>6000</v>
      </c>
      <c r="G113" s="12">
        <v>915.11</v>
      </c>
      <c r="I113" s="11">
        <f>'^JKSE'!I113</f>
        <v>40738</v>
      </c>
      <c r="J113" s="12">
        <f t="shared" si="1"/>
        <v>3150</v>
      </c>
    </row>
    <row r="114" spans="1:10" x14ac:dyDescent="0.2">
      <c r="A114" s="15">
        <v>39983</v>
      </c>
      <c r="B114" s="12">
        <v>930</v>
      </c>
      <c r="C114" s="12">
        <v>930</v>
      </c>
      <c r="D114" s="12">
        <v>930</v>
      </c>
      <c r="E114" s="12">
        <v>930</v>
      </c>
      <c r="F114" s="14">
        <v>7500</v>
      </c>
      <c r="G114" s="12">
        <v>925.05</v>
      </c>
      <c r="I114" s="11">
        <f>'^JKSE'!I114</f>
        <v>40737</v>
      </c>
      <c r="J114" s="12">
        <f t="shared" si="1"/>
        <v>3000</v>
      </c>
    </row>
    <row r="115" spans="1:10" x14ac:dyDescent="0.2">
      <c r="A115" s="15">
        <v>39986</v>
      </c>
      <c r="B115" s="12">
        <v>930</v>
      </c>
      <c r="C115" s="12">
        <v>940</v>
      </c>
      <c r="D115" s="12">
        <v>930</v>
      </c>
      <c r="E115" s="12">
        <v>940</v>
      </c>
      <c r="F115" s="14">
        <v>80000</v>
      </c>
      <c r="G115" s="12">
        <v>935</v>
      </c>
      <c r="I115" s="11">
        <f>'^JKSE'!I115</f>
        <v>40736</v>
      </c>
      <c r="J115" s="12">
        <f t="shared" si="1"/>
        <v>3000</v>
      </c>
    </row>
    <row r="116" spans="1:10" x14ac:dyDescent="0.2">
      <c r="A116" s="15">
        <v>39987</v>
      </c>
      <c r="B116" s="12">
        <v>900</v>
      </c>
      <c r="C116" s="12">
        <v>940</v>
      </c>
      <c r="D116" s="12">
        <v>900</v>
      </c>
      <c r="E116" s="12">
        <v>940</v>
      </c>
      <c r="F116" s="14">
        <v>629000</v>
      </c>
      <c r="G116" s="12">
        <v>935</v>
      </c>
      <c r="I116" s="11">
        <f>'^JKSE'!I116</f>
        <v>40735</v>
      </c>
      <c r="J116" s="12">
        <f t="shared" si="1"/>
        <v>2925</v>
      </c>
    </row>
    <row r="117" spans="1:10" x14ac:dyDescent="0.2">
      <c r="A117" s="15">
        <v>39988</v>
      </c>
      <c r="B117" s="12">
        <v>940</v>
      </c>
      <c r="C117" s="12">
        <v>940</v>
      </c>
      <c r="D117" s="12">
        <v>930</v>
      </c>
      <c r="E117" s="12">
        <v>930</v>
      </c>
      <c r="F117" s="14">
        <v>35923000</v>
      </c>
      <c r="G117" s="12">
        <v>925.05</v>
      </c>
      <c r="I117" s="11">
        <f>'^JKSE'!I117</f>
        <v>40732</v>
      </c>
      <c r="J117" s="12">
        <f t="shared" si="1"/>
        <v>3000</v>
      </c>
    </row>
    <row r="118" spans="1:10" x14ac:dyDescent="0.2">
      <c r="A118" s="15">
        <v>39989</v>
      </c>
      <c r="B118" s="12">
        <v>920</v>
      </c>
      <c r="C118" s="12">
        <v>930</v>
      </c>
      <c r="D118" s="12">
        <v>920</v>
      </c>
      <c r="E118" s="12">
        <v>920</v>
      </c>
      <c r="F118" s="14">
        <v>0</v>
      </c>
      <c r="G118" s="12">
        <v>915.11</v>
      </c>
      <c r="I118" s="11">
        <f>'^JKSE'!I118</f>
        <v>40731</v>
      </c>
      <c r="J118" s="12">
        <f t="shared" si="1"/>
        <v>3000</v>
      </c>
    </row>
    <row r="119" spans="1:10" x14ac:dyDescent="0.2">
      <c r="A119" s="15">
        <v>39990</v>
      </c>
      <c r="B119" s="12">
        <v>920</v>
      </c>
      <c r="C119" s="12">
        <v>920</v>
      </c>
      <c r="D119" s="12">
        <v>910</v>
      </c>
      <c r="E119" s="12">
        <v>920</v>
      </c>
      <c r="F119" s="14">
        <v>176000</v>
      </c>
      <c r="G119" s="12">
        <v>915.11</v>
      </c>
      <c r="I119" s="11">
        <f>'^JKSE'!I119</f>
        <v>40730</v>
      </c>
      <c r="J119" s="12">
        <f t="shared" si="1"/>
        <v>3000</v>
      </c>
    </row>
    <row r="120" spans="1:10" x14ac:dyDescent="0.2">
      <c r="A120" s="15">
        <v>39993</v>
      </c>
      <c r="B120" s="12">
        <v>910</v>
      </c>
      <c r="C120" s="12">
        <v>920</v>
      </c>
      <c r="D120" s="12">
        <v>910</v>
      </c>
      <c r="E120" s="12">
        <v>910</v>
      </c>
      <c r="F120" s="14">
        <v>0</v>
      </c>
      <c r="G120" s="12">
        <v>905.16</v>
      </c>
      <c r="I120" s="11">
        <f>'^JKSE'!I120</f>
        <v>40729</v>
      </c>
      <c r="J120" s="12">
        <f t="shared" si="1"/>
        <v>3000</v>
      </c>
    </row>
    <row r="121" spans="1:10" x14ac:dyDescent="0.2">
      <c r="A121" s="15">
        <v>39994</v>
      </c>
      <c r="B121" s="12">
        <v>920</v>
      </c>
      <c r="C121" s="12">
        <v>920</v>
      </c>
      <c r="D121" s="12">
        <v>920</v>
      </c>
      <c r="E121" s="12">
        <v>920</v>
      </c>
      <c r="F121" s="14">
        <v>25000</v>
      </c>
      <c r="G121" s="12">
        <v>915.11</v>
      </c>
      <c r="I121" s="11">
        <f>'^JKSE'!I121</f>
        <v>40728</v>
      </c>
      <c r="J121" s="12">
        <f t="shared" si="1"/>
        <v>3000</v>
      </c>
    </row>
    <row r="122" spans="1:10" x14ac:dyDescent="0.2">
      <c r="A122" s="15">
        <v>39995</v>
      </c>
      <c r="B122" s="12">
        <v>920</v>
      </c>
      <c r="C122" s="12">
        <v>930</v>
      </c>
      <c r="D122" s="12">
        <v>920</v>
      </c>
      <c r="E122" s="12">
        <v>920</v>
      </c>
      <c r="F122" s="14">
        <v>0</v>
      </c>
      <c r="G122" s="12">
        <v>915.11</v>
      </c>
      <c r="I122" s="11">
        <f>'^JKSE'!I122</f>
        <v>40725</v>
      </c>
      <c r="J122" s="12">
        <f t="shared" si="1"/>
        <v>3000</v>
      </c>
    </row>
    <row r="123" spans="1:10" x14ac:dyDescent="0.2">
      <c r="A123" s="15">
        <v>39996</v>
      </c>
      <c r="B123" s="12">
        <v>930</v>
      </c>
      <c r="C123" s="12">
        <v>940</v>
      </c>
      <c r="D123" s="12">
        <v>930</v>
      </c>
      <c r="E123" s="12">
        <v>940</v>
      </c>
      <c r="F123" s="14">
        <v>730000</v>
      </c>
      <c r="G123" s="12">
        <v>935</v>
      </c>
      <c r="I123" s="11">
        <f>'^JKSE'!I123</f>
        <v>40724</v>
      </c>
      <c r="J123" s="12">
        <f t="shared" si="1"/>
        <v>3025</v>
      </c>
    </row>
    <row r="124" spans="1:10" x14ac:dyDescent="0.2">
      <c r="A124" s="15">
        <v>39997</v>
      </c>
      <c r="B124" s="12">
        <v>930</v>
      </c>
      <c r="C124" s="12">
        <v>930</v>
      </c>
      <c r="D124" s="12">
        <v>930</v>
      </c>
      <c r="E124" s="12">
        <v>930</v>
      </c>
      <c r="F124" s="14">
        <v>400500</v>
      </c>
      <c r="G124" s="12">
        <v>925.05</v>
      </c>
      <c r="I124" s="11">
        <f>'^JKSE'!I124</f>
        <v>40723</v>
      </c>
      <c r="J124" s="12">
        <f t="shared" si="1"/>
        <v>3000</v>
      </c>
    </row>
    <row r="125" spans="1:10" x14ac:dyDescent="0.2">
      <c r="A125" s="15">
        <v>40000</v>
      </c>
      <c r="B125" s="12">
        <v>930</v>
      </c>
      <c r="C125" s="12">
        <v>930</v>
      </c>
      <c r="D125" s="12">
        <v>930</v>
      </c>
      <c r="E125" s="12">
        <v>930</v>
      </c>
      <c r="F125" s="14">
        <v>900000</v>
      </c>
      <c r="G125" s="12">
        <v>925.05</v>
      </c>
      <c r="I125" s="11">
        <f>'^JKSE'!I125</f>
        <v>40722</v>
      </c>
      <c r="J125" s="12">
        <f t="shared" si="1"/>
        <v>3000</v>
      </c>
    </row>
    <row r="126" spans="1:10" x14ac:dyDescent="0.2">
      <c r="A126" s="15">
        <v>40001</v>
      </c>
      <c r="B126" s="12">
        <v>930</v>
      </c>
      <c r="C126" s="12">
        <v>930</v>
      </c>
      <c r="D126" s="12">
        <v>930</v>
      </c>
      <c r="E126" s="12">
        <v>930</v>
      </c>
      <c r="F126" s="14">
        <v>1475000</v>
      </c>
      <c r="G126" s="12">
        <v>925.05</v>
      </c>
      <c r="I126" s="11">
        <f>'^JKSE'!I126</f>
        <v>40721</v>
      </c>
      <c r="J126" s="12">
        <f t="shared" si="1"/>
        <v>3000</v>
      </c>
    </row>
    <row r="127" spans="1:10" x14ac:dyDescent="0.2">
      <c r="A127" s="15">
        <v>40003</v>
      </c>
      <c r="B127" s="12">
        <v>930</v>
      </c>
      <c r="C127" s="12">
        <v>930</v>
      </c>
      <c r="D127" s="12">
        <v>920</v>
      </c>
      <c r="E127" s="12">
        <v>930</v>
      </c>
      <c r="F127" s="14">
        <v>1170000</v>
      </c>
      <c r="G127" s="12">
        <v>925.05</v>
      </c>
      <c r="I127" s="11">
        <f>'^JKSE'!I127</f>
        <v>40718</v>
      </c>
      <c r="J127" s="12">
        <f t="shared" si="1"/>
        <v>3000</v>
      </c>
    </row>
    <row r="128" spans="1:10" x14ac:dyDescent="0.2">
      <c r="A128" s="15">
        <v>40004</v>
      </c>
      <c r="B128" s="12">
        <v>930</v>
      </c>
      <c r="C128" s="12">
        <v>940</v>
      </c>
      <c r="D128" s="12">
        <v>930</v>
      </c>
      <c r="E128" s="12">
        <v>940</v>
      </c>
      <c r="F128" s="14">
        <v>415000</v>
      </c>
      <c r="G128" s="12">
        <v>935</v>
      </c>
      <c r="I128" s="11">
        <f>'^JKSE'!I128</f>
        <v>40717</v>
      </c>
      <c r="J128" s="12">
        <f t="shared" si="1"/>
        <v>3000</v>
      </c>
    </row>
    <row r="129" spans="1:10" x14ac:dyDescent="0.2">
      <c r="A129" s="15">
        <v>40007</v>
      </c>
      <c r="B129" s="12">
        <v>930</v>
      </c>
      <c r="C129" s="12">
        <v>930</v>
      </c>
      <c r="D129" s="12">
        <v>930</v>
      </c>
      <c r="E129" s="12">
        <v>930</v>
      </c>
      <c r="F129" s="14">
        <v>1705500</v>
      </c>
      <c r="G129" s="12">
        <v>925.05</v>
      </c>
      <c r="I129" s="11">
        <f>'^JKSE'!I129</f>
        <v>40716</v>
      </c>
      <c r="J129" s="12">
        <f t="shared" si="1"/>
        <v>3000</v>
      </c>
    </row>
    <row r="130" spans="1:10" x14ac:dyDescent="0.2">
      <c r="A130" s="15">
        <v>40008</v>
      </c>
      <c r="B130" s="12">
        <v>920</v>
      </c>
      <c r="C130" s="12">
        <v>930</v>
      </c>
      <c r="D130" s="12">
        <v>920</v>
      </c>
      <c r="E130" s="12">
        <v>920</v>
      </c>
      <c r="F130" s="14">
        <v>0</v>
      </c>
      <c r="G130" s="12">
        <v>915.11</v>
      </c>
      <c r="I130" s="11">
        <f>'^JKSE'!I130</f>
        <v>40715</v>
      </c>
      <c r="J130" s="12">
        <f t="shared" si="1"/>
        <v>3000</v>
      </c>
    </row>
    <row r="131" spans="1:10" x14ac:dyDescent="0.2">
      <c r="A131" s="15">
        <v>40009</v>
      </c>
      <c r="B131" s="12">
        <v>920</v>
      </c>
      <c r="C131" s="12">
        <v>930</v>
      </c>
      <c r="D131" s="12">
        <v>920</v>
      </c>
      <c r="E131" s="12">
        <v>930</v>
      </c>
      <c r="F131" s="14">
        <v>14378500</v>
      </c>
      <c r="G131" s="12">
        <v>925.05</v>
      </c>
      <c r="I131" s="11">
        <f>'^JKSE'!I131</f>
        <v>40714</v>
      </c>
      <c r="J131" s="12">
        <f t="shared" ref="J131:J194" si="2">VLOOKUP($I$2:$I$751,$A$2:$G$705,7)</f>
        <v>2900</v>
      </c>
    </row>
    <row r="132" spans="1:10" x14ac:dyDescent="0.2">
      <c r="A132" s="15">
        <v>40010</v>
      </c>
      <c r="B132" s="12">
        <v>930</v>
      </c>
      <c r="C132" s="12">
        <v>930</v>
      </c>
      <c r="D132" s="12">
        <v>930</v>
      </c>
      <c r="E132" s="12">
        <v>930</v>
      </c>
      <c r="F132" s="14">
        <v>2500</v>
      </c>
      <c r="G132" s="12">
        <v>925.05</v>
      </c>
      <c r="I132" s="11">
        <f>'^JKSE'!I132</f>
        <v>40711</v>
      </c>
      <c r="J132" s="12">
        <f t="shared" si="2"/>
        <v>3000</v>
      </c>
    </row>
    <row r="133" spans="1:10" x14ac:dyDescent="0.2">
      <c r="A133" s="15">
        <v>40011</v>
      </c>
      <c r="B133" s="12">
        <v>940</v>
      </c>
      <c r="C133" s="12">
        <v>960</v>
      </c>
      <c r="D133" s="12">
        <v>940</v>
      </c>
      <c r="E133" s="12">
        <v>960</v>
      </c>
      <c r="F133" s="14">
        <v>1875000</v>
      </c>
      <c r="G133" s="12">
        <v>954.89</v>
      </c>
      <c r="I133" s="11">
        <f>'^JKSE'!I133</f>
        <v>40710</v>
      </c>
      <c r="J133" s="12">
        <f t="shared" si="2"/>
        <v>2900</v>
      </c>
    </row>
    <row r="134" spans="1:10" x14ac:dyDescent="0.2">
      <c r="A134" s="15">
        <v>40015</v>
      </c>
      <c r="B134" s="12">
        <v>970</v>
      </c>
      <c r="C134" s="12">
        <v>970</v>
      </c>
      <c r="D134" s="12">
        <v>970</v>
      </c>
      <c r="E134" s="12">
        <v>970</v>
      </c>
      <c r="F134" s="14">
        <v>500</v>
      </c>
      <c r="G134" s="12">
        <v>964.84</v>
      </c>
      <c r="I134" s="11">
        <f>'^JKSE'!I134</f>
        <v>40709</v>
      </c>
      <c r="J134" s="12">
        <f t="shared" si="2"/>
        <v>3000</v>
      </c>
    </row>
    <row r="135" spans="1:10" x14ac:dyDescent="0.2">
      <c r="A135" s="15">
        <v>40016</v>
      </c>
      <c r="B135" s="12">
        <v>960</v>
      </c>
      <c r="C135" s="12">
        <v>980</v>
      </c>
      <c r="D135" s="12">
        <v>960</v>
      </c>
      <c r="E135" s="12">
        <v>960</v>
      </c>
      <c r="F135" s="14">
        <v>0</v>
      </c>
      <c r="G135" s="12">
        <v>954.89</v>
      </c>
      <c r="I135" s="11">
        <f>'^JKSE'!I135</f>
        <v>40708</v>
      </c>
      <c r="J135" s="12">
        <f t="shared" si="2"/>
        <v>2900</v>
      </c>
    </row>
    <row r="136" spans="1:10" x14ac:dyDescent="0.2">
      <c r="A136" s="15">
        <v>40017</v>
      </c>
      <c r="B136" s="12">
        <v>960</v>
      </c>
      <c r="C136" s="12">
        <v>980</v>
      </c>
      <c r="D136" s="12">
        <v>960</v>
      </c>
      <c r="E136" s="12">
        <v>980</v>
      </c>
      <c r="F136" s="14">
        <v>20000</v>
      </c>
      <c r="G136" s="12">
        <v>974.79</v>
      </c>
      <c r="I136" s="11">
        <f>'^JKSE'!I136</f>
        <v>40707</v>
      </c>
      <c r="J136" s="12">
        <f t="shared" si="2"/>
        <v>3000</v>
      </c>
    </row>
    <row r="137" spans="1:10" x14ac:dyDescent="0.2">
      <c r="A137" s="15">
        <v>40018</v>
      </c>
      <c r="B137" s="12">
        <v>970</v>
      </c>
      <c r="C137" s="12">
        <v>990</v>
      </c>
      <c r="D137" s="12">
        <v>970</v>
      </c>
      <c r="E137" s="12">
        <v>970</v>
      </c>
      <c r="F137" s="14">
        <v>0</v>
      </c>
      <c r="G137" s="12">
        <v>964.84</v>
      </c>
      <c r="I137" s="11">
        <f>'^JKSE'!I137</f>
        <v>40704</v>
      </c>
      <c r="J137" s="12">
        <f t="shared" si="2"/>
        <v>3000</v>
      </c>
    </row>
    <row r="138" spans="1:10" x14ac:dyDescent="0.2">
      <c r="A138" s="15">
        <v>40021</v>
      </c>
      <c r="B138" s="12">
        <v>970</v>
      </c>
      <c r="C138" s="12">
        <v>970</v>
      </c>
      <c r="D138" s="12">
        <v>970</v>
      </c>
      <c r="E138" s="12">
        <v>970</v>
      </c>
      <c r="F138" s="14">
        <v>67000</v>
      </c>
      <c r="G138" s="12">
        <v>964.84</v>
      </c>
      <c r="I138" s="11">
        <f>'^JKSE'!I138</f>
        <v>40703</v>
      </c>
      <c r="J138" s="12">
        <f t="shared" si="2"/>
        <v>3000</v>
      </c>
    </row>
    <row r="139" spans="1:10" x14ac:dyDescent="0.2">
      <c r="A139" s="15">
        <v>40022</v>
      </c>
      <c r="B139" s="12">
        <v>980</v>
      </c>
      <c r="C139" s="12">
        <v>990</v>
      </c>
      <c r="D139" s="12">
        <v>980</v>
      </c>
      <c r="E139" s="12">
        <v>990</v>
      </c>
      <c r="F139" s="14">
        <v>322000</v>
      </c>
      <c r="G139" s="12">
        <v>984.74</v>
      </c>
      <c r="I139" s="11">
        <f>'^JKSE'!I139</f>
        <v>40702</v>
      </c>
      <c r="J139" s="12">
        <f t="shared" si="2"/>
        <v>3025</v>
      </c>
    </row>
    <row r="140" spans="1:10" x14ac:dyDescent="0.2">
      <c r="A140" s="15">
        <v>40023</v>
      </c>
      <c r="B140" s="12">
        <v>1000</v>
      </c>
      <c r="C140" s="12">
        <v>1040</v>
      </c>
      <c r="D140" s="12">
        <v>1000</v>
      </c>
      <c r="E140" s="12">
        <v>1040</v>
      </c>
      <c r="F140" s="14">
        <v>3395000</v>
      </c>
      <c r="G140" s="12">
        <v>1034.47</v>
      </c>
      <c r="I140" s="11">
        <f>'^JKSE'!I140</f>
        <v>40701</v>
      </c>
      <c r="J140" s="12">
        <f t="shared" si="2"/>
        <v>2800</v>
      </c>
    </row>
    <row r="141" spans="1:10" x14ac:dyDescent="0.2">
      <c r="A141" s="15">
        <v>40024</v>
      </c>
      <c r="B141" s="12">
        <v>1050</v>
      </c>
      <c r="C141" s="12">
        <v>1050</v>
      </c>
      <c r="D141" s="12">
        <v>1050</v>
      </c>
      <c r="E141" s="12">
        <v>1050</v>
      </c>
      <c r="F141" s="14">
        <v>5000</v>
      </c>
      <c r="G141" s="12">
        <v>1044.42</v>
      </c>
      <c r="I141" s="11">
        <f>'^JKSE'!I141</f>
        <v>40700</v>
      </c>
      <c r="J141" s="12">
        <f t="shared" si="2"/>
        <v>2600</v>
      </c>
    </row>
    <row r="142" spans="1:10" x14ac:dyDescent="0.2">
      <c r="A142" s="15">
        <v>40025</v>
      </c>
      <c r="B142" s="12">
        <v>1050</v>
      </c>
      <c r="C142" s="12">
        <v>1090</v>
      </c>
      <c r="D142" s="12">
        <v>1050</v>
      </c>
      <c r="E142" s="12">
        <v>1090</v>
      </c>
      <c r="F142" s="14">
        <v>6352500</v>
      </c>
      <c r="G142" s="12">
        <v>1084.2</v>
      </c>
      <c r="I142" s="11">
        <f>'^JKSE'!I142</f>
        <v>40697</v>
      </c>
      <c r="J142" s="12">
        <f t="shared" si="2"/>
        <v>2600</v>
      </c>
    </row>
    <row r="143" spans="1:10" x14ac:dyDescent="0.2">
      <c r="A143" s="15">
        <v>40028</v>
      </c>
      <c r="B143" s="12">
        <v>1080</v>
      </c>
      <c r="C143" s="12">
        <v>1080</v>
      </c>
      <c r="D143" s="12">
        <v>1050</v>
      </c>
      <c r="E143" s="12">
        <v>1050</v>
      </c>
      <c r="F143" s="14">
        <v>534500</v>
      </c>
      <c r="G143" s="12">
        <v>1044.42</v>
      </c>
      <c r="I143" s="11">
        <f>'^JKSE'!I143</f>
        <v>40696</v>
      </c>
      <c r="J143" s="12">
        <f t="shared" si="2"/>
        <v>2600</v>
      </c>
    </row>
    <row r="144" spans="1:10" x14ac:dyDescent="0.2">
      <c r="A144" s="15">
        <v>40029</v>
      </c>
      <c r="B144" s="12">
        <v>1080</v>
      </c>
      <c r="C144" s="12">
        <v>1080</v>
      </c>
      <c r="D144" s="12">
        <v>1030</v>
      </c>
      <c r="E144" s="12">
        <v>1080</v>
      </c>
      <c r="F144" s="14">
        <v>117500</v>
      </c>
      <c r="G144" s="12">
        <v>1074.26</v>
      </c>
      <c r="I144" s="11">
        <f>'^JKSE'!I144</f>
        <v>40695</v>
      </c>
      <c r="J144" s="12">
        <f t="shared" si="2"/>
        <v>2600</v>
      </c>
    </row>
    <row r="145" spans="1:10" x14ac:dyDescent="0.2">
      <c r="A145" s="15">
        <v>40030</v>
      </c>
      <c r="B145" s="12">
        <v>1070</v>
      </c>
      <c r="C145" s="12">
        <v>1070</v>
      </c>
      <c r="D145" s="12">
        <v>1060</v>
      </c>
      <c r="E145" s="12">
        <v>1060</v>
      </c>
      <c r="F145" s="14">
        <v>75000</v>
      </c>
      <c r="G145" s="12">
        <v>1054.3599999999999</v>
      </c>
      <c r="I145" s="11">
        <f>'^JKSE'!I145</f>
        <v>40694</v>
      </c>
      <c r="J145" s="12">
        <f t="shared" si="2"/>
        <v>2600</v>
      </c>
    </row>
    <row r="146" spans="1:10" x14ac:dyDescent="0.2">
      <c r="A146" s="15">
        <v>40031</v>
      </c>
      <c r="B146" s="12">
        <v>1050</v>
      </c>
      <c r="C146" s="12">
        <v>1070</v>
      </c>
      <c r="D146" s="12">
        <v>1050</v>
      </c>
      <c r="E146" s="12">
        <v>1050</v>
      </c>
      <c r="F146" s="14">
        <v>0</v>
      </c>
      <c r="G146" s="12">
        <v>1044.42</v>
      </c>
      <c r="I146" s="11">
        <f>'^JKSE'!I146</f>
        <v>40693</v>
      </c>
      <c r="J146" s="12">
        <f t="shared" si="2"/>
        <v>2575</v>
      </c>
    </row>
    <row r="147" spans="1:10" x14ac:dyDescent="0.2">
      <c r="A147" s="15">
        <v>40032</v>
      </c>
      <c r="B147" s="12">
        <v>1050</v>
      </c>
      <c r="C147" s="12">
        <v>1070</v>
      </c>
      <c r="D147" s="12">
        <v>1040</v>
      </c>
      <c r="E147" s="12">
        <v>1070</v>
      </c>
      <c r="F147" s="14">
        <v>86500</v>
      </c>
      <c r="G147" s="12">
        <v>1064.31</v>
      </c>
      <c r="I147" s="11">
        <f>'^JKSE'!I147</f>
        <v>40690</v>
      </c>
      <c r="J147" s="12">
        <f t="shared" si="2"/>
        <v>2700</v>
      </c>
    </row>
    <row r="148" spans="1:10" x14ac:dyDescent="0.2">
      <c r="A148" s="15">
        <v>40035</v>
      </c>
      <c r="B148" s="12">
        <v>1050</v>
      </c>
      <c r="C148" s="12">
        <v>1080</v>
      </c>
      <c r="D148" s="12">
        <v>1050</v>
      </c>
      <c r="E148" s="12">
        <v>1050</v>
      </c>
      <c r="F148" s="14">
        <v>0</v>
      </c>
      <c r="G148" s="12">
        <v>1044.42</v>
      </c>
      <c r="I148" s="11">
        <f>'^JKSE'!I148</f>
        <v>40689</v>
      </c>
      <c r="J148" s="12">
        <f t="shared" si="2"/>
        <v>2600</v>
      </c>
    </row>
    <row r="149" spans="1:10" x14ac:dyDescent="0.2">
      <c r="A149" s="15">
        <v>40036</v>
      </c>
      <c r="B149" s="12">
        <v>1070</v>
      </c>
      <c r="C149" s="12">
        <v>1070</v>
      </c>
      <c r="D149" s="12">
        <v>1050</v>
      </c>
      <c r="E149" s="12">
        <v>1050</v>
      </c>
      <c r="F149" s="14">
        <v>575000</v>
      </c>
      <c r="G149" s="12">
        <v>1044.42</v>
      </c>
      <c r="I149" s="11">
        <f>'^JKSE'!I149</f>
        <v>40688</v>
      </c>
      <c r="J149" s="12">
        <f t="shared" si="2"/>
        <v>2700</v>
      </c>
    </row>
    <row r="150" spans="1:10" x14ac:dyDescent="0.2">
      <c r="A150" s="15">
        <v>40037</v>
      </c>
      <c r="B150" s="12">
        <v>1040</v>
      </c>
      <c r="C150" s="12">
        <v>1060</v>
      </c>
      <c r="D150" s="12">
        <v>1040</v>
      </c>
      <c r="E150" s="12">
        <v>1040</v>
      </c>
      <c r="F150" s="14">
        <v>0</v>
      </c>
      <c r="G150" s="12">
        <v>1034.47</v>
      </c>
      <c r="I150" s="11">
        <f>'^JKSE'!I150</f>
        <v>40687</v>
      </c>
      <c r="J150" s="12">
        <f t="shared" si="2"/>
        <v>2700</v>
      </c>
    </row>
    <row r="151" spans="1:10" x14ac:dyDescent="0.2">
      <c r="A151" s="15">
        <v>40038</v>
      </c>
      <c r="B151" s="12">
        <v>1050</v>
      </c>
      <c r="C151" s="12">
        <v>1060</v>
      </c>
      <c r="D151" s="12">
        <v>1050</v>
      </c>
      <c r="E151" s="12">
        <v>1060</v>
      </c>
      <c r="F151" s="14">
        <v>37500</v>
      </c>
      <c r="G151" s="12">
        <v>1054.3599999999999</v>
      </c>
      <c r="I151" s="11">
        <f>'^JKSE'!I151</f>
        <v>40686</v>
      </c>
      <c r="J151" s="12">
        <f t="shared" si="2"/>
        <v>2650</v>
      </c>
    </row>
    <row r="152" spans="1:10" x14ac:dyDescent="0.2">
      <c r="A152" s="15">
        <v>40039</v>
      </c>
      <c r="B152" s="12">
        <v>1070</v>
      </c>
      <c r="C152" s="12">
        <v>1070</v>
      </c>
      <c r="D152" s="12">
        <v>1070</v>
      </c>
      <c r="E152" s="12">
        <v>1070</v>
      </c>
      <c r="F152" s="14">
        <v>5000</v>
      </c>
      <c r="G152" s="12">
        <v>1064.31</v>
      </c>
      <c r="I152" s="11">
        <f>'^JKSE'!I152</f>
        <v>40683</v>
      </c>
      <c r="J152" s="12">
        <f t="shared" si="2"/>
        <v>2700</v>
      </c>
    </row>
    <row r="153" spans="1:10" x14ac:dyDescent="0.2">
      <c r="A153" s="15">
        <v>40043</v>
      </c>
      <c r="B153" s="12">
        <v>1070</v>
      </c>
      <c r="C153" s="12">
        <v>1080</v>
      </c>
      <c r="D153" s="12">
        <v>1060</v>
      </c>
      <c r="E153" s="12">
        <v>1060</v>
      </c>
      <c r="F153" s="14">
        <v>112500</v>
      </c>
      <c r="G153" s="12">
        <v>1054.3599999999999</v>
      </c>
      <c r="I153" s="11">
        <f>'^JKSE'!I153</f>
        <v>40682</v>
      </c>
      <c r="J153" s="12">
        <f t="shared" si="2"/>
        <v>2600</v>
      </c>
    </row>
    <row r="154" spans="1:10" x14ac:dyDescent="0.2">
      <c r="A154" s="15">
        <v>40044</v>
      </c>
      <c r="B154" s="12">
        <v>1070</v>
      </c>
      <c r="C154" s="12">
        <v>1070</v>
      </c>
      <c r="D154" s="12">
        <v>1070</v>
      </c>
      <c r="E154" s="12">
        <v>1070</v>
      </c>
      <c r="F154" s="14">
        <v>5000</v>
      </c>
      <c r="G154" s="12">
        <v>1064.31</v>
      </c>
      <c r="I154" s="11">
        <f>'^JKSE'!I154</f>
        <v>40681</v>
      </c>
      <c r="J154" s="12">
        <f t="shared" si="2"/>
        <v>2700</v>
      </c>
    </row>
    <row r="155" spans="1:10" x14ac:dyDescent="0.2">
      <c r="A155" s="15">
        <v>40045</v>
      </c>
      <c r="B155" s="12">
        <v>1060</v>
      </c>
      <c r="C155" s="12">
        <v>1070</v>
      </c>
      <c r="D155" s="12">
        <v>1060</v>
      </c>
      <c r="E155" s="12">
        <v>1060</v>
      </c>
      <c r="F155" s="14">
        <v>0</v>
      </c>
      <c r="G155" s="12">
        <v>1054.3599999999999</v>
      </c>
      <c r="I155" s="11">
        <f>'^JKSE'!I155</f>
        <v>40680</v>
      </c>
      <c r="J155" s="12">
        <f t="shared" si="2"/>
        <v>2625</v>
      </c>
    </row>
    <row r="156" spans="1:10" x14ac:dyDescent="0.2">
      <c r="A156" s="15">
        <v>40046</v>
      </c>
      <c r="B156" s="12">
        <v>1060</v>
      </c>
      <c r="C156" s="12">
        <v>1060</v>
      </c>
      <c r="D156" s="12">
        <v>1060</v>
      </c>
      <c r="E156" s="12">
        <v>1060</v>
      </c>
      <c r="F156" s="14">
        <v>15000</v>
      </c>
      <c r="G156" s="12">
        <v>1054.3599999999999</v>
      </c>
      <c r="I156" s="11">
        <f>'^JKSE'!I156</f>
        <v>40679</v>
      </c>
      <c r="J156" s="12">
        <f t="shared" si="2"/>
        <v>2625</v>
      </c>
    </row>
    <row r="157" spans="1:10" x14ac:dyDescent="0.2">
      <c r="A157" s="15">
        <v>40049</v>
      </c>
      <c r="B157" s="12">
        <v>1050</v>
      </c>
      <c r="C157" s="12">
        <v>1070</v>
      </c>
      <c r="D157" s="12">
        <v>1050</v>
      </c>
      <c r="E157" s="12">
        <v>1050</v>
      </c>
      <c r="F157" s="14">
        <v>0</v>
      </c>
      <c r="G157" s="12">
        <v>1044.42</v>
      </c>
      <c r="I157" s="11">
        <f>'^JKSE'!I157</f>
        <v>40676</v>
      </c>
      <c r="J157" s="12">
        <f t="shared" si="2"/>
        <v>2700</v>
      </c>
    </row>
    <row r="158" spans="1:10" x14ac:dyDescent="0.2">
      <c r="A158" s="15">
        <v>40050</v>
      </c>
      <c r="B158" s="12">
        <v>1050</v>
      </c>
      <c r="C158" s="12">
        <v>1050</v>
      </c>
      <c r="D158" s="12">
        <v>1050</v>
      </c>
      <c r="E158" s="12">
        <v>1050</v>
      </c>
      <c r="F158" s="14">
        <v>1000</v>
      </c>
      <c r="G158" s="12">
        <v>1044.42</v>
      </c>
      <c r="I158" s="11">
        <f>'^JKSE'!I158</f>
        <v>40675</v>
      </c>
      <c r="J158" s="12">
        <f t="shared" si="2"/>
        <v>2675</v>
      </c>
    </row>
    <row r="159" spans="1:10" x14ac:dyDescent="0.2">
      <c r="A159" s="15">
        <v>40051</v>
      </c>
      <c r="B159" s="12">
        <v>1050</v>
      </c>
      <c r="C159" s="12">
        <v>1070</v>
      </c>
      <c r="D159" s="12">
        <v>1050</v>
      </c>
      <c r="E159" s="12">
        <v>1070</v>
      </c>
      <c r="F159" s="14">
        <v>5500</v>
      </c>
      <c r="G159" s="12">
        <v>1064.31</v>
      </c>
      <c r="I159" s="11">
        <f>'^JKSE'!I159</f>
        <v>40674</v>
      </c>
      <c r="J159" s="12">
        <f t="shared" si="2"/>
        <v>2675</v>
      </c>
    </row>
    <row r="160" spans="1:10" x14ac:dyDescent="0.2">
      <c r="A160" s="15">
        <v>40052</v>
      </c>
      <c r="B160" s="12">
        <v>1060</v>
      </c>
      <c r="C160" s="12">
        <v>1090</v>
      </c>
      <c r="D160" s="12">
        <v>1060</v>
      </c>
      <c r="E160" s="12">
        <v>1090</v>
      </c>
      <c r="F160" s="14">
        <v>2208000</v>
      </c>
      <c r="G160" s="12">
        <v>1084.2</v>
      </c>
      <c r="I160" s="11">
        <f>'^JKSE'!I160</f>
        <v>40673</v>
      </c>
      <c r="J160" s="12">
        <f t="shared" si="2"/>
        <v>2675</v>
      </c>
    </row>
    <row r="161" spans="1:10" x14ac:dyDescent="0.2">
      <c r="A161" s="15">
        <v>40053</v>
      </c>
      <c r="B161" s="12">
        <v>1070</v>
      </c>
      <c r="C161" s="12">
        <v>1090</v>
      </c>
      <c r="D161" s="12">
        <v>1070</v>
      </c>
      <c r="E161" s="12">
        <v>1090</v>
      </c>
      <c r="F161" s="14">
        <v>7500</v>
      </c>
      <c r="G161" s="12">
        <v>1084.2</v>
      </c>
      <c r="I161" s="11">
        <f>'^JKSE'!I161</f>
        <v>40672</v>
      </c>
      <c r="J161" s="12">
        <f t="shared" si="2"/>
        <v>2625</v>
      </c>
    </row>
    <row r="162" spans="1:10" x14ac:dyDescent="0.2">
      <c r="A162" s="15">
        <v>40056</v>
      </c>
      <c r="B162" s="12">
        <v>1090</v>
      </c>
      <c r="C162" s="12">
        <v>1110</v>
      </c>
      <c r="D162" s="12">
        <v>1090</v>
      </c>
      <c r="E162" s="12">
        <v>1110</v>
      </c>
      <c r="F162" s="14">
        <v>1155000</v>
      </c>
      <c r="G162" s="12">
        <v>1104.0999999999999</v>
      </c>
      <c r="I162" s="11">
        <f>'^JKSE'!I162</f>
        <v>40669</v>
      </c>
      <c r="J162" s="12">
        <f t="shared" si="2"/>
        <v>2650</v>
      </c>
    </row>
    <row r="163" spans="1:10" x14ac:dyDescent="0.2">
      <c r="A163" s="15">
        <v>40057</v>
      </c>
      <c r="B163" s="12">
        <v>1090</v>
      </c>
      <c r="C163" s="12">
        <v>1100</v>
      </c>
      <c r="D163" s="12">
        <v>1090</v>
      </c>
      <c r="E163" s="12">
        <v>1090</v>
      </c>
      <c r="F163" s="14">
        <v>0</v>
      </c>
      <c r="G163" s="12">
        <v>1084.2</v>
      </c>
      <c r="I163" s="11">
        <f>'^JKSE'!I163</f>
        <v>40668</v>
      </c>
      <c r="J163" s="12">
        <f t="shared" si="2"/>
        <v>2650</v>
      </c>
    </row>
    <row r="164" spans="1:10" x14ac:dyDescent="0.2">
      <c r="A164" s="15">
        <v>40058</v>
      </c>
      <c r="B164" s="12">
        <v>1100</v>
      </c>
      <c r="C164" s="12">
        <v>1100</v>
      </c>
      <c r="D164" s="12">
        <v>1090</v>
      </c>
      <c r="E164" s="12">
        <v>1090</v>
      </c>
      <c r="F164" s="14">
        <v>30000</v>
      </c>
      <c r="G164" s="12">
        <v>1084.2</v>
      </c>
      <c r="I164" s="11">
        <f>'^JKSE'!I164</f>
        <v>40667</v>
      </c>
      <c r="J164" s="12">
        <f t="shared" si="2"/>
        <v>2650</v>
      </c>
    </row>
    <row r="165" spans="1:10" x14ac:dyDescent="0.2">
      <c r="A165" s="15">
        <v>40059</v>
      </c>
      <c r="B165" s="12">
        <v>1090</v>
      </c>
      <c r="C165" s="12">
        <v>1110</v>
      </c>
      <c r="D165" s="12">
        <v>1090</v>
      </c>
      <c r="E165" s="12">
        <v>1110</v>
      </c>
      <c r="F165" s="14">
        <v>1385000</v>
      </c>
      <c r="G165" s="12">
        <v>1104.0999999999999</v>
      </c>
      <c r="I165" s="11">
        <f>'^JKSE'!I165</f>
        <v>40666</v>
      </c>
      <c r="J165" s="12">
        <f t="shared" si="2"/>
        <v>2650</v>
      </c>
    </row>
    <row r="166" spans="1:10" x14ac:dyDescent="0.2">
      <c r="A166" s="15">
        <v>40060</v>
      </c>
      <c r="B166" s="12">
        <v>1100</v>
      </c>
      <c r="C166" s="12">
        <v>1100</v>
      </c>
      <c r="D166" s="12">
        <v>1100</v>
      </c>
      <c r="E166" s="12">
        <v>1100</v>
      </c>
      <c r="F166" s="14">
        <v>5000</v>
      </c>
      <c r="G166" s="12">
        <v>1094.1500000000001</v>
      </c>
      <c r="I166" s="11">
        <f>'^JKSE'!I166</f>
        <v>40665</v>
      </c>
      <c r="J166" s="12">
        <f t="shared" si="2"/>
        <v>2650</v>
      </c>
    </row>
    <row r="167" spans="1:10" x14ac:dyDescent="0.2">
      <c r="A167" s="15">
        <v>40063</v>
      </c>
      <c r="B167" s="12">
        <v>1100</v>
      </c>
      <c r="C167" s="12">
        <v>1140</v>
      </c>
      <c r="D167" s="12">
        <v>1100</v>
      </c>
      <c r="E167" s="12">
        <v>1140</v>
      </c>
      <c r="F167" s="14">
        <v>2015000</v>
      </c>
      <c r="G167" s="12">
        <v>1133.94</v>
      </c>
      <c r="I167" s="11">
        <f>'^JKSE'!I167</f>
        <v>40662</v>
      </c>
      <c r="J167" s="12">
        <f t="shared" si="2"/>
        <v>2650</v>
      </c>
    </row>
    <row r="168" spans="1:10" x14ac:dyDescent="0.2">
      <c r="A168" s="15">
        <v>40064</v>
      </c>
      <c r="B168" s="12">
        <v>1140</v>
      </c>
      <c r="C168" s="12">
        <v>1140</v>
      </c>
      <c r="D168" s="12">
        <v>1140</v>
      </c>
      <c r="E168" s="12">
        <v>1140</v>
      </c>
      <c r="F168" s="14">
        <v>220000</v>
      </c>
      <c r="G168" s="12">
        <v>1133.94</v>
      </c>
      <c r="I168" s="11">
        <f>'^JKSE'!I168</f>
        <v>40661</v>
      </c>
      <c r="J168" s="12">
        <f t="shared" si="2"/>
        <v>2650</v>
      </c>
    </row>
    <row r="169" spans="1:10" x14ac:dyDescent="0.2">
      <c r="A169" s="15">
        <v>40065</v>
      </c>
      <c r="B169" s="12">
        <v>1150</v>
      </c>
      <c r="C169" s="12">
        <v>1180</v>
      </c>
      <c r="D169" s="12">
        <v>1150</v>
      </c>
      <c r="E169" s="12">
        <v>1180</v>
      </c>
      <c r="F169" s="14">
        <v>2857500</v>
      </c>
      <c r="G169" s="12">
        <v>1173.72</v>
      </c>
      <c r="I169" s="11">
        <f>'^JKSE'!I169</f>
        <v>40660</v>
      </c>
      <c r="J169" s="12">
        <f t="shared" si="2"/>
        <v>2625</v>
      </c>
    </row>
    <row r="170" spans="1:10" x14ac:dyDescent="0.2">
      <c r="A170" s="15">
        <v>40066</v>
      </c>
      <c r="B170" s="12">
        <v>1170</v>
      </c>
      <c r="C170" s="12">
        <v>1170</v>
      </c>
      <c r="D170" s="12">
        <v>1170</v>
      </c>
      <c r="E170" s="12">
        <v>1170</v>
      </c>
      <c r="F170" s="14">
        <v>10000</v>
      </c>
      <c r="G170" s="12">
        <v>1163.78</v>
      </c>
      <c r="I170" s="11">
        <f>'^JKSE'!I170</f>
        <v>40659</v>
      </c>
      <c r="J170" s="12">
        <f t="shared" si="2"/>
        <v>2600</v>
      </c>
    </row>
    <row r="171" spans="1:10" x14ac:dyDescent="0.2">
      <c r="A171" s="15">
        <v>40067</v>
      </c>
      <c r="B171" s="12">
        <v>1180</v>
      </c>
      <c r="C171" s="12">
        <v>1180</v>
      </c>
      <c r="D171" s="12">
        <v>1170</v>
      </c>
      <c r="E171" s="12">
        <v>1170</v>
      </c>
      <c r="F171" s="14">
        <v>110000</v>
      </c>
      <c r="G171" s="12">
        <v>1163.78</v>
      </c>
      <c r="I171" s="11">
        <f>'^JKSE'!I171</f>
        <v>40658</v>
      </c>
      <c r="J171" s="12">
        <f t="shared" si="2"/>
        <v>2600</v>
      </c>
    </row>
    <row r="172" spans="1:10" x14ac:dyDescent="0.2">
      <c r="A172" s="15">
        <v>40070</v>
      </c>
      <c r="B172" s="12">
        <v>1180</v>
      </c>
      <c r="C172" s="12">
        <v>1190</v>
      </c>
      <c r="D172" s="12">
        <v>1180</v>
      </c>
      <c r="E172" s="12">
        <v>1190</v>
      </c>
      <c r="F172" s="14">
        <v>422500</v>
      </c>
      <c r="G172" s="12">
        <v>1183.67</v>
      </c>
      <c r="I172" s="11">
        <f>'^JKSE'!I172</f>
        <v>40655</v>
      </c>
      <c r="J172" s="12">
        <f t="shared" si="2"/>
        <v>2625</v>
      </c>
    </row>
    <row r="173" spans="1:10" x14ac:dyDescent="0.2">
      <c r="A173" s="15">
        <v>40071</v>
      </c>
      <c r="B173" s="12">
        <v>1190</v>
      </c>
      <c r="C173" s="12">
        <v>1190</v>
      </c>
      <c r="D173" s="12">
        <v>1190</v>
      </c>
      <c r="E173" s="12">
        <v>1190</v>
      </c>
      <c r="F173" s="14">
        <v>5000</v>
      </c>
      <c r="G173" s="12">
        <v>1183.67</v>
      </c>
      <c r="I173" s="11">
        <f>'^JKSE'!I173</f>
        <v>40654</v>
      </c>
      <c r="J173" s="12">
        <f t="shared" si="2"/>
        <v>2625</v>
      </c>
    </row>
    <row r="174" spans="1:10" x14ac:dyDescent="0.2">
      <c r="A174" s="15">
        <v>40072</v>
      </c>
      <c r="B174" s="12">
        <v>1200</v>
      </c>
      <c r="C174" s="12">
        <v>1200</v>
      </c>
      <c r="D174" s="12">
        <v>1200</v>
      </c>
      <c r="E174" s="12">
        <v>1200</v>
      </c>
      <c r="F174" s="14">
        <v>110000</v>
      </c>
      <c r="G174" s="12">
        <v>1193.6199999999999</v>
      </c>
      <c r="I174" s="11">
        <f>'^JKSE'!I174</f>
        <v>40653</v>
      </c>
      <c r="J174" s="12">
        <f t="shared" si="2"/>
        <v>2575</v>
      </c>
    </row>
    <row r="175" spans="1:10" x14ac:dyDescent="0.2">
      <c r="A175" s="15">
        <v>40073</v>
      </c>
      <c r="B175" s="12">
        <v>1190</v>
      </c>
      <c r="C175" s="12">
        <v>1230</v>
      </c>
      <c r="D175" s="12">
        <v>1190</v>
      </c>
      <c r="E175" s="12">
        <v>1230</v>
      </c>
      <c r="F175" s="14">
        <v>3532500</v>
      </c>
      <c r="G175" s="12">
        <v>1223.46</v>
      </c>
      <c r="I175" s="11">
        <f>'^JKSE'!I175</f>
        <v>40652</v>
      </c>
      <c r="J175" s="12">
        <f t="shared" si="2"/>
        <v>2550</v>
      </c>
    </row>
    <row r="176" spans="1:10" x14ac:dyDescent="0.2">
      <c r="A176" s="15">
        <v>40080</v>
      </c>
      <c r="B176" s="12">
        <v>1200</v>
      </c>
      <c r="C176" s="12">
        <v>1230</v>
      </c>
      <c r="D176" s="12">
        <v>1200</v>
      </c>
      <c r="E176" s="12">
        <v>1230</v>
      </c>
      <c r="F176" s="14">
        <v>323000</v>
      </c>
      <c r="G176" s="12">
        <v>1223.46</v>
      </c>
      <c r="I176" s="11">
        <f>'^JKSE'!I176</f>
        <v>40651</v>
      </c>
      <c r="J176" s="12">
        <f t="shared" si="2"/>
        <v>2625</v>
      </c>
    </row>
    <row r="177" spans="1:10" x14ac:dyDescent="0.2">
      <c r="A177" s="15">
        <v>40081</v>
      </c>
      <c r="B177" s="12">
        <v>1220</v>
      </c>
      <c r="C177" s="12">
        <v>1220</v>
      </c>
      <c r="D177" s="12">
        <v>1220</v>
      </c>
      <c r="E177" s="12">
        <v>1220</v>
      </c>
      <c r="F177" s="14">
        <v>5000</v>
      </c>
      <c r="G177" s="12">
        <v>1213.51</v>
      </c>
      <c r="I177" s="11">
        <f>'^JKSE'!I177</f>
        <v>40648</v>
      </c>
      <c r="J177" s="12">
        <f t="shared" si="2"/>
        <v>2525</v>
      </c>
    </row>
    <row r="178" spans="1:10" x14ac:dyDescent="0.2">
      <c r="A178" s="15">
        <v>40084</v>
      </c>
      <c r="B178" s="12">
        <v>1230</v>
      </c>
      <c r="C178" s="12">
        <v>1230</v>
      </c>
      <c r="D178" s="12">
        <v>1220</v>
      </c>
      <c r="E178" s="12">
        <v>1220</v>
      </c>
      <c r="F178" s="14">
        <v>357500</v>
      </c>
      <c r="G178" s="12">
        <v>1213.51</v>
      </c>
      <c r="I178" s="11">
        <f>'^JKSE'!I178</f>
        <v>40647</v>
      </c>
      <c r="J178" s="12">
        <f t="shared" si="2"/>
        <v>2525</v>
      </c>
    </row>
    <row r="179" spans="1:10" x14ac:dyDescent="0.2">
      <c r="A179" s="15">
        <v>40085</v>
      </c>
      <c r="B179" s="12">
        <v>1220</v>
      </c>
      <c r="C179" s="12">
        <v>1220</v>
      </c>
      <c r="D179" s="12">
        <v>1220</v>
      </c>
      <c r="E179" s="12">
        <v>1220</v>
      </c>
      <c r="F179" s="14">
        <v>1270000</v>
      </c>
      <c r="G179" s="12">
        <v>1213.51</v>
      </c>
      <c r="I179" s="11">
        <f>'^JKSE'!I179</f>
        <v>40646</v>
      </c>
      <c r="J179" s="12">
        <f t="shared" si="2"/>
        <v>2500</v>
      </c>
    </row>
    <row r="180" spans="1:10" x14ac:dyDescent="0.2">
      <c r="A180" s="15">
        <v>40086</v>
      </c>
      <c r="B180" s="12">
        <v>1220</v>
      </c>
      <c r="C180" s="12">
        <v>1230</v>
      </c>
      <c r="D180" s="12">
        <v>1220</v>
      </c>
      <c r="E180" s="12">
        <v>1230</v>
      </c>
      <c r="F180" s="14">
        <v>1475000</v>
      </c>
      <c r="G180" s="12">
        <v>1223.46</v>
      </c>
      <c r="I180" s="11">
        <f>'^JKSE'!I180</f>
        <v>40645</v>
      </c>
      <c r="J180" s="12">
        <f t="shared" si="2"/>
        <v>2550</v>
      </c>
    </row>
    <row r="181" spans="1:10" x14ac:dyDescent="0.2">
      <c r="A181" s="15">
        <v>40087</v>
      </c>
      <c r="B181" s="12">
        <v>1220</v>
      </c>
      <c r="C181" s="12">
        <v>1220</v>
      </c>
      <c r="D181" s="12">
        <v>1220</v>
      </c>
      <c r="E181" s="12">
        <v>1220</v>
      </c>
      <c r="F181" s="14">
        <v>5000</v>
      </c>
      <c r="G181" s="12">
        <v>1213.51</v>
      </c>
      <c r="I181" s="11">
        <f>'^JKSE'!I181</f>
        <v>40644</v>
      </c>
      <c r="J181" s="12">
        <f t="shared" si="2"/>
        <v>2450</v>
      </c>
    </row>
    <row r="182" spans="1:10" x14ac:dyDescent="0.2">
      <c r="A182" s="15">
        <v>40088</v>
      </c>
      <c r="B182" s="12">
        <v>1210</v>
      </c>
      <c r="C182" s="12">
        <v>1230</v>
      </c>
      <c r="D182" s="12">
        <v>1210</v>
      </c>
      <c r="E182" s="12">
        <v>1210</v>
      </c>
      <c r="F182" s="14">
        <v>0</v>
      </c>
      <c r="G182" s="12">
        <v>1203.57</v>
      </c>
      <c r="I182" s="11">
        <f>'^JKSE'!I182</f>
        <v>40641</v>
      </c>
      <c r="J182" s="12">
        <f t="shared" si="2"/>
        <v>2425</v>
      </c>
    </row>
    <row r="183" spans="1:10" x14ac:dyDescent="0.2">
      <c r="A183" s="15">
        <v>40091</v>
      </c>
      <c r="B183" s="12">
        <v>1230</v>
      </c>
      <c r="C183" s="12">
        <v>1230</v>
      </c>
      <c r="D183" s="12">
        <v>1230</v>
      </c>
      <c r="E183" s="12">
        <v>1230</v>
      </c>
      <c r="F183" s="14">
        <v>375000</v>
      </c>
      <c r="G183" s="12">
        <v>1223.46</v>
      </c>
      <c r="I183" s="11">
        <f>'^JKSE'!I183</f>
        <v>40640</v>
      </c>
      <c r="J183" s="12">
        <f t="shared" si="2"/>
        <v>2500</v>
      </c>
    </row>
    <row r="184" spans="1:10" x14ac:dyDescent="0.2">
      <c r="A184" s="15">
        <v>40092</v>
      </c>
      <c r="B184" s="12">
        <v>1240</v>
      </c>
      <c r="C184" s="12">
        <v>1240</v>
      </c>
      <c r="D184" s="12">
        <v>1240</v>
      </c>
      <c r="E184" s="12">
        <v>1240</v>
      </c>
      <c r="F184" s="14">
        <v>695000</v>
      </c>
      <c r="G184" s="12">
        <v>1233.4100000000001</v>
      </c>
      <c r="I184" s="11">
        <f>'^JKSE'!I184</f>
        <v>40639</v>
      </c>
      <c r="J184" s="12">
        <f t="shared" si="2"/>
        <v>2550</v>
      </c>
    </row>
    <row r="185" spans="1:10" x14ac:dyDescent="0.2">
      <c r="A185" s="15">
        <v>40093</v>
      </c>
      <c r="B185" s="12">
        <v>1250</v>
      </c>
      <c r="C185" s="12">
        <v>1250</v>
      </c>
      <c r="D185" s="12">
        <v>1250</v>
      </c>
      <c r="E185" s="12">
        <v>1250</v>
      </c>
      <c r="F185" s="14">
        <v>760500</v>
      </c>
      <c r="G185" s="12">
        <v>1243.3499999999999</v>
      </c>
      <c r="I185" s="11">
        <f>'^JKSE'!I185</f>
        <v>40638</v>
      </c>
      <c r="J185" s="12">
        <f t="shared" si="2"/>
        <v>2600</v>
      </c>
    </row>
    <row r="186" spans="1:10" x14ac:dyDescent="0.2">
      <c r="A186" s="15">
        <v>40094</v>
      </c>
      <c r="B186" s="12">
        <v>1250</v>
      </c>
      <c r="C186" s="12">
        <v>1290</v>
      </c>
      <c r="D186" s="12">
        <v>1250</v>
      </c>
      <c r="E186" s="12">
        <v>1270</v>
      </c>
      <c r="F186" s="14">
        <v>2663000</v>
      </c>
      <c r="G186" s="12">
        <v>1263.25</v>
      </c>
      <c r="I186" s="11">
        <f>'^JKSE'!I186</f>
        <v>40637</v>
      </c>
      <c r="J186" s="12">
        <f t="shared" si="2"/>
        <v>2600</v>
      </c>
    </row>
    <row r="187" spans="1:10" x14ac:dyDescent="0.2">
      <c r="A187" s="15">
        <v>40095</v>
      </c>
      <c r="B187" s="12">
        <v>1280</v>
      </c>
      <c r="C187" s="12">
        <v>1290</v>
      </c>
      <c r="D187" s="12">
        <v>1280</v>
      </c>
      <c r="E187" s="12">
        <v>1290</v>
      </c>
      <c r="F187" s="14">
        <v>2284000</v>
      </c>
      <c r="G187" s="12">
        <v>1283.1400000000001</v>
      </c>
      <c r="I187" s="11">
        <f>'^JKSE'!I187</f>
        <v>40634</v>
      </c>
      <c r="J187" s="12">
        <f t="shared" si="2"/>
        <v>2600</v>
      </c>
    </row>
    <row r="188" spans="1:10" x14ac:dyDescent="0.2">
      <c r="A188" s="15">
        <v>40098</v>
      </c>
      <c r="B188" s="12">
        <v>1280</v>
      </c>
      <c r="C188" s="12">
        <v>1280</v>
      </c>
      <c r="D188" s="12">
        <v>1270</v>
      </c>
      <c r="E188" s="12">
        <v>1270</v>
      </c>
      <c r="F188" s="14">
        <v>522500</v>
      </c>
      <c r="G188" s="12">
        <v>1263.25</v>
      </c>
      <c r="I188" s="11">
        <f>'^JKSE'!I188</f>
        <v>40633</v>
      </c>
      <c r="J188" s="12">
        <f t="shared" si="2"/>
        <v>2550</v>
      </c>
    </row>
    <row r="189" spans="1:10" x14ac:dyDescent="0.2">
      <c r="A189" s="15">
        <v>40099</v>
      </c>
      <c r="B189" s="12">
        <v>1280</v>
      </c>
      <c r="C189" s="12">
        <v>1290</v>
      </c>
      <c r="D189" s="12">
        <v>1280</v>
      </c>
      <c r="E189" s="12">
        <v>1290</v>
      </c>
      <c r="F189" s="14">
        <v>243500</v>
      </c>
      <c r="G189" s="12">
        <v>1283.1400000000001</v>
      </c>
      <c r="I189" s="11">
        <f>'^JKSE'!I189</f>
        <v>40632</v>
      </c>
      <c r="J189" s="12">
        <f t="shared" si="2"/>
        <v>2600</v>
      </c>
    </row>
    <row r="190" spans="1:10" x14ac:dyDescent="0.2">
      <c r="A190" s="15">
        <v>40100</v>
      </c>
      <c r="B190" s="12">
        <v>1300</v>
      </c>
      <c r="C190" s="12">
        <v>1300</v>
      </c>
      <c r="D190" s="12">
        <v>1300</v>
      </c>
      <c r="E190" s="12">
        <v>1300</v>
      </c>
      <c r="F190" s="14">
        <v>2500</v>
      </c>
      <c r="G190" s="12">
        <v>1293.0899999999999</v>
      </c>
      <c r="I190" s="11">
        <f>'^JKSE'!I190</f>
        <v>40631</v>
      </c>
      <c r="J190" s="12">
        <f t="shared" si="2"/>
        <v>2650</v>
      </c>
    </row>
    <row r="191" spans="1:10" x14ac:dyDescent="0.2">
      <c r="A191" s="15">
        <v>40101</v>
      </c>
      <c r="B191" s="12">
        <v>1300</v>
      </c>
      <c r="C191" s="12">
        <v>1300</v>
      </c>
      <c r="D191" s="12">
        <v>1300</v>
      </c>
      <c r="E191" s="12">
        <v>1300</v>
      </c>
      <c r="F191" s="14">
        <v>6000</v>
      </c>
      <c r="G191" s="12">
        <v>1293.0899999999999</v>
      </c>
      <c r="I191" s="11">
        <f>'^JKSE'!I191</f>
        <v>40630</v>
      </c>
      <c r="J191" s="12">
        <f t="shared" si="2"/>
        <v>2600</v>
      </c>
    </row>
    <row r="192" spans="1:10" x14ac:dyDescent="0.2">
      <c r="A192" s="15">
        <v>40102</v>
      </c>
      <c r="B192" s="12">
        <v>1290</v>
      </c>
      <c r="C192" s="12">
        <v>1300</v>
      </c>
      <c r="D192" s="12">
        <v>1290</v>
      </c>
      <c r="E192" s="12">
        <v>1290</v>
      </c>
      <c r="F192" s="14">
        <v>0</v>
      </c>
      <c r="G192" s="12">
        <v>1283.1400000000001</v>
      </c>
      <c r="I192" s="11">
        <f>'^JKSE'!I192</f>
        <v>40627</v>
      </c>
      <c r="J192" s="12">
        <f t="shared" si="2"/>
        <v>2600</v>
      </c>
    </row>
    <row r="193" spans="1:10" x14ac:dyDescent="0.2">
      <c r="A193" s="15">
        <v>40105</v>
      </c>
      <c r="B193" s="12">
        <v>1290</v>
      </c>
      <c r="C193" s="12">
        <v>1300</v>
      </c>
      <c r="D193" s="12">
        <v>1290</v>
      </c>
      <c r="E193" s="12">
        <v>1300</v>
      </c>
      <c r="F193" s="14">
        <v>702500</v>
      </c>
      <c r="G193" s="12">
        <v>1293.0899999999999</v>
      </c>
      <c r="I193" s="11">
        <f>'^JKSE'!I193</f>
        <v>40626</v>
      </c>
      <c r="J193" s="12">
        <f t="shared" si="2"/>
        <v>2600</v>
      </c>
    </row>
    <row r="194" spans="1:10" x14ac:dyDescent="0.2">
      <c r="A194" s="15">
        <v>40106</v>
      </c>
      <c r="B194" s="12">
        <v>1300</v>
      </c>
      <c r="C194" s="12">
        <v>1350</v>
      </c>
      <c r="D194" s="12">
        <v>1300</v>
      </c>
      <c r="E194" s="12">
        <v>1350</v>
      </c>
      <c r="F194" s="14">
        <v>1301500</v>
      </c>
      <c r="G194" s="12">
        <v>1342.82</v>
      </c>
      <c r="I194" s="11">
        <f>'^JKSE'!I194</f>
        <v>40625</v>
      </c>
      <c r="J194" s="12">
        <f t="shared" si="2"/>
        <v>2600</v>
      </c>
    </row>
    <row r="195" spans="1:10" x14ac:dyDescent="0.2">
      <c r="A195" s="15">
        <v>40107</v>
      </c>
      <c r="B195" s="12">
        <v>1350</v>
      </c>
      <c r="C195" s="12">
        <v>1350</v>
      </c>
      <c r="D195" s="12">
        <v>1340</v>
      </c>
      <c r="E195" s="12">
        <v>1340</v>
      </c>
      <c r="F195" s="14">
        <v>12500</v>
      </c>
      <c r="G195" s="12">
        <v>1332.87</v>
      </c>
      <c r="I195" s="11">
        <f>'^JKSE'!I195</f>
        <v>40624</v>
      </c>
      <c r="J195" s="12">
        <f t="shared" ref="J195:J258" si="3">VLOOKUP($I$2:$I$751,$A$2:$G$705,7)</f>
        <v>2600</v>
      </c>
    </row>
    <row r="196" spans="1:10" x14ac:dyDescent="0.2">
      <c r="A196" s="15">
        <v>40108</v>
      </c>
      <c r="B196" s="12">
        <v>1350</v>
      </c>
      <c r="C196" s="12">
        <v>1350</v>
      </c>
      <c r="D196" s="12">
        <v>1350</v>
      </c>
      <c r="E196" s="12">
        <v>1350</v>
      </c>
      <c r="F196" s="14">
        <v>13500</v>
      </c>
      <c r="G196" s="12">
        <v>1342.82</v>
      </c>
      <c r="I196" s="11">
        <f>'^JKSE'!I196</f>
        <v>40623</v>
      </c>
      <c r="J196" s="12">
        <f t="shared" si="3"/>
        <v>2600</v>
      </c>
    </row>
    <row r="197" spans="1:10" x14ac:dyDescent="0.2">
      <c r="A197" s="15">
        <v>40109</v>
      </c>
      <c r="B197" s="12">
        <v>1360</v>
      </c>
      <c r="C197" s="12">
        <v>1420</v>
      </c>
      <c r="D197" s="12">
        <v>1360</v>
      </c>
      <c r="E197" s="12">
        <v>1420</v>
      </c>
      <c r="F197" s="14">
        <v>1964000</v>
      </c>
      <c r="G197" s="12">
        <v>1412.45</v>
      </c>
      <c r="I197" s="11">
        <f>'^JKSE'!I197</f>
        <v>40620</v>
      </c>
      <c r="J197" s="12">
        <f t="shared" si="3"/>
        <v>2600</v>
      </c>
    </row>
    <row r="198" spans="1:10" x14ac:dyDescent="0.2">
      <c r="A198" s="15">
        <v>40112</v>
      </c>
      <c r="B198" s="12">
        <v>1430</v>
      </c>
      <c r="C198" s="12">
        <v>1450</v>
      </c>
      <c r="D198" s="12">
        <v>1430</v>
      </c>
      <c r="E198" s="12">
        <v>1450</v>
      </c>
      <c r="F198" s="14">
        <v>84500</v>
      </c>
      <c r="G198" s="12">
        <v>1442.29</v>
      </c>
      <c r="I198" s="11">
        <f>'^JKSE'!I198</f>
        <v>40619</v>
      </c>
      <c r="J198" s="12">
        <f t="shared" si="3"/>
        <v>2625</v>
      </c>
    </row>
    <row r="199" spans="1:10" x14ac:dyDescent="0.2">
      <c r="A199" s="15">
        <v>40113</v>
      </c>
      <c r="B199" s="12">
        <v>1460</v>
      </c>
      <c r="C199" s="12">
        <v>1470</v>
      </c>
      <c r="D199" s="12">
        <v>1460</v>
      </c>
      <c r="E199" s="12">
        <v>1470</v>
      </c>
      <c r="F199" s="14">
        <v>54000</v>
      </c>
      <c r="G199" s="12">
        <v>1462.18</v>
      </c>
      <c r="I199" s="11">
        <f>'^JKSE'!I199</f>
        <v>40618</v>
      </c>
      <c r="J199" s="12">
        <f t="shared" si="3"/>
        <v>2600</v>
      </c>
    </row>
    <row r="200" spans="1:10" x14ac:dyDescent="0.2">
      <c r="A200" s="15">
        <v>40114</v>
      </c>
      <c r="B200" s="12">
        <v>1470</v>
      </c>
      <c r="C200" s="12">
        <v>1470</v>
      </c>
      <c r="D200" s="12">
        <v>1470</v>
      </c>
      <c r="E200" s="12">
        <v>1470</v>
      </c>
      <c r="F200" s="14">
        <v>27500</v>
      </c>
      <c r="G200" s="12">
        <v>1462.18</v>
      </c>
      <c r="I200" s="11">
        <f>'^JKSE'!I200</f>
        <v>40617</v>
      </c>
      <c r="J200" s="12">
        <f t="shared" si="3"/>
        <v>2600</v>
      </c>
    </row>
    <row r="201" spans="1:10" x14ac:dyDescent="0.2">
      <c r="A201" s="15">
        <v>40115</v>
      </c>
      <c r="B201" s="12">
        <v>1460</v>
      </c>
      <c r="C201" s="12">
        <v>1460</v>
      </c>
      <c r="D201" s="12">
        <v>1440</v>
      </c>
      <c r="E201" s="12">
        <v>1440</v>
      </c>
      <c r="F201" s="14">
        <v>48000</v>
      </c>
      <c r="G201" s="12">
        <v>1432.34</v>
      </c>
      <c r="I201" s="11">
        <f>'^JKSE'!I201</f>
        <v>40616</v>
      </c>
      <c r="J201" s="12">
        <f t="shared" si="3"/>
        <v>2600</v>
      </c>
    </row>
    <row r="202" spans="1:10" x14ac:dyDescent="0.2">
      <c r="A202" s="15">
        <v>40116</v>
      </c>
      <c r="B202" s="12">
        <v>1430</v>
      </c>
      <c r="C202" s="12">
        <v>1510</v>
      </c>
      <c r="D202" s="12">
        <v>1430</v>
      </c>
      <c r="E202" s="12">
        <v>1510</v>
      </c>
      <c r="F202" s="14">
        <v>1390500</v>
      </c>
      <c r="G202" s="12">
        <v>1501.97</v>
      </c>
      <c r="I202" s="11">
        <f>'^JKSE'!I202</f>
        <v>40613</v>
      </c>
      <c r="J202" s="12">
        <f t="shared" si="3"/>
        <v>2600</v>
      </c>
    </row>
    <row r="203" spans="1:10" x14ac:dyDescent="0.2">
      <c r="A203" s="15">
        <v>40119</v>
      </c>
      <c r="B203" s="12">
        <v>1520</v>
      </c>
      <c r="C203" s="12">
        <v>1520</v>
      </c>
      <c r="D203" s="12">
        <v>1520</v>
      </c>
      <c r="E203" s="12">
        <v>1520</v>
      </c>
      <c r="F203" s="14">
        <v>42000</v>
      </c>
      <c r="G203" s="12">
        <v>1511.92</v>
      </c>
      <c r="I203" s="11">
        <f>'^JKSE'!I203</f>
        <v>40612</v>
      </c>
      <c r="J203" s="12">
        <f t="shared" si="3"/>
        <v>2300</v>
      </c>
    </row>
    <row r="204" spans="1:10" x14ac:dyDescent="0.2">
      <c r="A204" s="15">
        <v>40120</v>
      </c>
      <c r="B204" s="12">
        <v>1530</v>
      </c>
      <c r="C204" s="12">
        <v>1530</v>
      </c>
      <c r="D204" s="12">
        <v>1530</v>
      </c>
      <c r="E204" s="12">
        <v>1530</v>
      </c>
      <c r="F204" s="14">
        <v>1500</v>
      </c>
      <c r="G204" s="12">
        <v>1521.86</v>
      </c>
      <c r="I204" s="11">
        <f>'^JKSE'!I204</f>
        <v>40611</v>
      </c>
      <c r="J204" s="12">
        <f t="shared" si="3"/>
        <v>2600</v>
      </c>
    </row>
    <row r="205" spans="1:10" x14ac:dyDescent="0.2">
      <c r="A205" s="15">
        <v>40121</v>
      </c>
      <c r="B205" s="12">
        <v>1540</v>
      </c>
      <c r="C205" s="12">
        <v>1570</v>
      </c>
      <c r="D205" s="12">
        <v>1540</v>
      </c>
      <c r="E205" s="12">
        <v>1570</v>
      </c>
      <c r="F205" s="14">
        <v>298500</v>
      </c>
      <c r="G205" s="12">
        <v>1561.65</v>
      </c>
      <c r="I205" s="11">
        <f>'^JKSE'!I205</f>
        <v>40610</v>
      </c>
      <c r="J205" s="12">
        <f t="shared" si="3"/>
        <v>2525</v>
      </c>
    </row>
    <row r="206" spans="1:10" x14ac:dyDescent="0.2">
      <c r="A206" s="15">
        <v>40122</v>
      </c>
      <c r="B206" s="12">
        <v>1580</v>
      </c>
      <c r="C206" s="12">
        <v>1590</v>
      </c>
      <c r="D206" s="12">
        <v>1580</v>
      </c>
      <c r="E206" s="12">
        <v>1590</v>
      </c>
      <c r="F206" s="14">
        <v>53000</v>
      </c>
      <c r="G206" s="12">
        <v>1581.54</v>
      </c>
      <c r="I206" s="11">
        <f>'^JKSE'!I206</f>
        <v>40609</v>
      </c>
      <c r="J206" s="12">
        <f t="shared" si="3"/>
        <v>2400</v>
      </c>
    </row>
    <row r="207" spans="1:10" x14ac:dyDescent="0.2">
      <c r="A207" s="15">
        <v>40123</v>
      </c>
      <c r="B207" s="12">
        <v>1600</v>
      </c>
      <c r="C207" s="12">
        <v>1600</v>
      </c>
      <c r="D207" s="12">
        <v>1580</v>
      </c>
      <c r="E207" s="12">
        <v>1580</v>
      </c>
      <c r="F207" s="14">
        <v>5500</v>
      </c>
      <c r="G207" s="12">
        <v>1571.6</v>
      </c>
      <c r="I207" s="11">
        <f>'^JKSE'!I207</f>
        <v>40606</v>
      </c>
      <c r="J207" s="12">
        <f t="shared" si="3"/>
        <v>2450</v>
      </c>
    </row>
    <row r="208" spans="1:10" x14ac:dyDescent="0.2">
      <c r="A208" s="15">
        <v>40126</v>
      </c>
      <c r="B208" s="12">
        <v>1590</v>
      </c>
      <c r="C208" s="12">
        <v>1590</v>
      </c>
      <c r="D208" s="12">
        <v>1530</v>
      </c>
      <c r="E208" s="12">
        <v>1550</v>
      </c>
      <c r="F208" s="14">
        <v>534500</v>
      </c>
      <c r="G208" s="12">
        <v>1541.76</v>
      </c>
      <c r="I208" s="11">
        <f>'^JKSE'!I208</f>
        <v>40605</v>
      </c>
      <c r="J208" s="12">
        <f t="shared" si="3"/>
        <v>2450</v>
      </c>
    </row>
    <row r="209" spans="1:10" x14ac:dyDescent="0.2">
      <c r="A209" s="15">
        <v>40127</v>
      </c>
      <c r="B209" s="12">
        <v>1550</v>
      </c>
      <c r="C209" s="12">
        <v>1550</v>
      </c>
      <c r="D209" s="12">
        <v>1520</v>
      </c>
      <c r="E209" s="12">
        <v>1520</v>
      </c>
      <c r="F209" s="14">
        <v>45000</v>
      </c>
      <c r="G209" s="12">
        <v>1511.92</v>
      </c>
      <c r="I209" s="11">
        <f>'^JKSE'!I209</f>
        <v>40604</v>
      </c>
      <c r="J209" s="12">
        <f t="shared" si="3"/>
        <v>2400</v>
      </c>
    </row>
    <row r="210" spans="1:10" x14ac:dyDescent="0.2">
      <c r="A210" s="15">
        <v>40128</v>
      </c>
      <c r="B210" s="12">
        <v>1520</v>
      </c>
      <c r="C210" s="12">
        <v>1520</v>
      </c>
      <c r="D210" s="12">
        <v>1510</v>
      </c>
      <c r="E210" s="12">
        <v>1520</v>
      </c>
      <c r="F210" s="14">
        <v>37000</v>
      </c>
      <c r="G210" s="12">
        <v>1511.92</v>
      </c>
      <c r="I210" s="11">
        <f>'^JKSE'!I210</f>
        <v>40603</v>
      </c>
      <c r="J210" s="12">
        <f t="shared" si="3"/>
        <v>2350</v>
      </c>
    </row>
    <row r="211" spans="1:10" x14ac:dyDescent="0.2">
      <c r="A211" s="15">
        <v>40129</v>
      </c>
      <c r="B211" s="12">
        <v>1520</v>
      </c>
      <c r="C211" s="12">
        <v>1520</v>
      </c>
      <c r="D211" s="12">
        <v>1520</v>
      </c>
      <c r="E211" s="12">
        <v>1520</v>
      </c>
      <c r="F211" s="14">
        <v>34500</v>
      </c>
      <c r="G211" s="12">
        <v>1511.92</v>
      </c>
      <c r="I211" s="11">
        <f>'^JKSE'!I211</f>
        <v>40602</v>
      </c>
      <c r="J211" s="12">
        <f t="shared" si="3"/>
        <v>2500</v>
      </c>
    </row>
    <row r="212" spans="1:10" x14ac:dyDescent="0.2">
      <c r="A212" s="15">
        <v>40130</v>
      </c>
      <c r="B212" s="12">
        <v>1520</v>
      </c>
      <c r="C212" s="12">
        <v>1540</v>
      </c>
      <c r="D212" s="12">
        <v>1520</v>
      </c>
      <c r="E212" s="12">
        <v>1540</v>
      </c>
      <c r="F212" s="14">
        <v>31500</v>
      </c>
      <c r="G212" s="12">
        <v>1531.81</v>
      </c>
      <c r="I212" s="11">
        <f>'^JKSE'!I212</f>
        <v>40599</v>
      </c>
      <c r="J212" s="12">
        <f t="shared" si="3"/>
        <v>2350</v>
      </c>
    </row>
    <row r="213" spans="1:10" x14ac:dyDescent="0.2">
      <c r="A213" s="15">
        <v>40133</v>
      </c>
      <c r="B213" s="12">
        <v>1550</v>
      </c>
      <c r="C213" s="12">
        <v>1550</v>
      </c>
      <c r="D213" s="12">
        <v>1540</v>
      </c>
      <c r="E213" s="12">
        <v>1550</v>
      </c>
      <c r="F213" s="14">
        <v>34000</v>
      </c>
      <c r="G213" s="12">
        <v>1541.76</v>
      </c>
      <c r="I213" s="11">
        <f>'^JKSE'!I213</f>
        <v>40598</v>
      </c>
      <c r="J213" s="12">
        <f t="shared" si="3"/>
        <v>2350</v>
      </c>
    </row>
    <row r="214" spans="1:10" x14ac:dyDescent="0.2">
      <c r="A214" s="15">
        <v>40134</v>
      </c>
      <c r="B214" s="12">
        <v>1550</v>
      </c>
      <c r="C214" s="12">
        <v>1550</v>
      </c>
      <c r="D214" s="12">
        <v>1520</v>
      </c>
      <c r="E214" s="12">
        <v>1530</v>
      </c>
      <c r="F214" s="14">
        <v>191500</v>
      </c>
      <c r="G214" s="12">
        <v>1521.86</v>
      </c>
      <c r="I214" s="11">
        <f>'^JKSE'!I214</f>
        <v>40597</v>
      </c>
      <c r="J214" s="12">
        <f t="shared" si="3"/>
        <v>2400</v>
      </c>
    </row>
    <row r="215" spans="1:10" x14ac:dyDescent="0.2">
      <c r="A215" s="15">
        <v>40135</v>
      </c>
      <c r="B215" s="12">
        <v>1540</v>
      </c>
      <c r="C215" s="12">
        <v>1540</v>
      </c>
      <c r="D215" s="12">
        <v>1490</v>
      </c>
      <c r="E215" s="12">
        <v>1490</v>
      </c>
      <c r="F215" s="14">
        <v>49000</v>
      </c>
      <c r="G215" s="12">
        <v>1482.08</v>
      </c>
      <c r="I215" s="11">
        <f>'^JKSE'!I215</f>
        <v>40596</v>
      </c>
      <c r="J215" s="12">
        <f t="shared" si="3"/>
        <v>2400</v>
      </c>
    </row>
    <row r="216" spans="1:10" x14ac:dyDescent="0.2">
      <c r="A216" s="15">
        <v>40136</v>
      </c>
      <c r="B216" s="12">
        <v>1500</v>
      </c>
      <c r="C216" s="12">
        <v>1500</v>
      </c>
      <c r="D216" s="12">
        <v>1500</v>
      </c>
      <c r="E216" s="12">
        <v>1500</v>
      </c>
      <c r="F216" s="14">
        <v>590500</v>
      </c>
      <c r="G216" s="12">
        <v>1492.02</v>
      </c>
      <c r="I216" s="11">
        <f>'^JKSE'!I216</f>
        <v>40595</v>
      </c>
      <c r="J216" s="12">
        <f t="shared" si="3"/>
        <v>2500</v>
      </c>
    </row>
    <row r="217" spans="1:10" x14ac:dyDescent="0.2">
      <c r="A217" s="15">
        <v>40137</v>
      </c>
      <c r="B217" s="12">
        <v>1510</v>
      </c>
      <c r="C217" s="12">
        <v>1510</v>
      </c>
      <c r="D217" s="12">
        <v>1500</v>
      </c>
      <c r="E217" s="12">
        <v>1500</v>
      </c>
      <c r="F217" s="14">
        <v>15500</v>
      </c>
      <c r="G217" s="12">
        <v>1492.02</v>
      </c>
      <c r="I217" s="11">
        <f>'^JKSE'!I217</f>
        <v>40592</v>
      </c>
      <c r="J217" s="12">
        <f t="shared" si="3"/>
        <v>2375</v>
      </c>
    </row>
    <row r="218" spans="1:10" x14ac:dyDescent="0.2">
      <c r="A218" s="15">
        <v>40140</v>
      </c>
      <c r="B218" s="12">
        <v>1520</v>
      </c>
      <c r="C218" s="12">
        <v>1520</v>
      </c>
      <c r="D218" s="12">
        <v>1500</v>
      </c>
      <c r="E218" s="12">
        <v>1500</v>
      </c>
      <c r="F218" s="14">
        <v>15000</v>
      </c>
      <c r="G218" s="12">
        <v>1492.02</v>
      </c>
      <c r="I218" s="11">
        <f>'^JKSE'!I218</f>
        <v>40591</v>
      </c>
      <c r="J218" s="12">
        <f t="shared" si="3"/>
        <v>2500</v>
      </c>
    </row>
    <row r="219" spans="1:10" x14ac:dyDescent="0.2">
      <c r="A219" s="15">
        <v>40141</v>
      </c>
      <c r="B219" s="12">
        <v>1510</v>
      </c>
      <c r="C219" s="12">
        <v>1510</v>
      </c>
      <c r="D219" s="12">
        <v>1480</v>
      </c>
      <c r="E219" s="12">
        <v>1490</v>
      </c>
      <c r="F219" s="14">
        <v>18000</v>
      </c>
      <c r="G219" s="12">
        <v>1482.08</v>
      </c>
      <c r="I219" s="11">
        <f>'^JKSE'!I219</f>
        <v>40590</v>
      </c>
      <c r="J219" s="12">
        <f t="shared" si="3"/>
        <v>2250</v>
      </c>
    </row>
    <row r="220" spans="1:10" x14ac:dyDescent="0.2">
      <c r="A220" s="15">
        <v>40142</v>
      </c>
      <c r="B220" s="12">
        <v>1500</v>
      </c>
      <c r="C220" s="12">
        <v>1510</v>
      </c>
      <c r="D220" s="12">
        <v>1500</v>
      </c>
      <c r="E220" s="12">
        <v>1510</v>
      </c>
      <c r="F220" s="14">
        <v>26500</v>
      </c>
      <c r="G220" s="12">
        <v>1501.97</v>
      </c>
      <c r="I220" s="11">
        <f>'^JKSE'!I220</f>
        <v>40589</v>
      </c>
      <c r="J220" s="12">
        <f t="shared" si="3"/>
        <v>2400</v>
      </c>
    </row>
    <row r="221" spans="1:10" x14ac:dyDescent="0.2">
      <c r="A221" s="15">
        <v>40143</v>
      </c>
      <c r="B221" s="12">
        <v>1500</v>
      </c>
      <c r="C221" s="12">
        <v>1520</v>
      </c>
      <c r="D221" s="12">
        <v>1500</v>
      </c>
      <c r="E221" s="12">
        <v>1520</v>
      </c>
      <c r="F221" s="14">
        <v>6000</v>
      </c>
      <c r="G221" s="12">
        <v>1511.92</v>
      </c>
      <c r="I221" s="11">
        <f>'^JKSE'!I221</f>
        <v>40588</v>
      </c>
      <c r="J221" s="12">
        <f t="shared" si="3"/>
        <v>2400</v>
      </c>
    </row>
    <row r="222" spans="1:10" x14ac:dyDescent="0.2">
      <c r="A222" s="15">
        <v>40147</v>
      </c>
      <c r="B222" s="12">
        <v>1520</v>
      </c>
      <c r="C222" s="12">
        <v>1550</v>
      </c>
      <c r="D222" s="12">
        <v>1510</v>
      </c>
      <c r="E222" s="12">
        <v>1550</v>
      </c>
      <c r="F222" s="14">
        <v>536500</v>
      </c>
      <c r="G222" s="12">
        <v>1541.76</v>
      </c>
      <c r="I222" s="11">
        <f>'^JKSE'!I222</f>
        <v>40585</v>
      </c>
      <c r="J222" s="12">
        <f t="shared" si="3"/>
        <v>2450</v>
      </c>
    </row>
    <row r="223" spans="1:10" x14ac:dyDescent="0.2">
      <c r="A223" s="15">
        <v>40148</v>
      </c>
      <c r="B223" s="12">
        <v>1540</v>
      </c>
      <c r="C223" s="12">
        <v>1540</v>
      </c>
      <c r="D223" s="12">
        <v>1530</v>
      </c>
      <c r="E223" s="12">
        <v>1540</v>
      </c>
      <c r="F223" s="14">
        <v>100500</v>
      </c>
      <c r="G223" s="12">
        <v>1531.81</v>
      </c>
      <c r="I223" s="11">
        <f>'^JKSE'!I223</f>
        <v>40584</v>
      </c>
      <c r="J223" s="12">
        <f t="shared" si="3"/>
        <v>2600</v>
      </c>
    </row>
    <row r="224" spans="1:10" x14ac:dyDescent="0.2">
      <c r="A224" s="15">
        <v>40149</v>
      </c>
      <c r="B224" s="12">
        <v>1540</v>
      </c>
      <c r="C224" s="12">
        <v>1540</v>
      </c>
      <c r="D224" s="12">
        <v>1520</v>
      </c>
      <c r="E224" s="12">
        <v>1540</v>
      </c>
      <c r="F224" s="14">
        <v>32000</v>
      </c>
      <c r="G224" s="12">
        <v>1531.81</v>
      </c>
      <c r="I224" s="11">
        <f>'^JKSE'!I224</f>
        <v>40583</v>
      </c>
      <c r="J224" s="12">
        <f t="shared" si="3"/>
        <v>2400</v>
      </c>
    </row>
    <row r="225" spans="1:10" x14ac:dyDescent="0.2">
      <c r="A225" s="15">
        <v>40150</v>
      </c>
      <c r="B225" s="12">
        <v>1540</v>
      </c>
      <c r="C225" s="12">
        <v>1540</v>
      </c>
      <c r="D225" s="12">
        <v>1530</v>
      </c>
      <c r="E225" s="12">
        <v>1540</v>
      </c>
      <c r="F225" s="14">
        <v>52000</v>
      </c>
      <c r="G225" s="12">
        <v>1531.81</v>
      </c>
      <c r="I225" s="11">
        <f>'^JKSE'!I225</f>
        <v>40582</v>
      </c>
      <c r="J225" s="12">
        <f t="shared" si="3"/>
        <v>2500</v>
      </c>
    </row>
    <row r="226" spans="1:10" x14ac:dyDescent="0.2">
      <c r="A226" s="15">
        <v>40151</v>
      </c>
      <c r="B226" s="12">
        <v>1540</v>
      </c>
      <c r="C226" s="12">
        <v>1550</v>
      </c>
      <c r="D226" s="12">
        <v>1540</v>
      </c>
      <c r="E226" s="12">
        <v>1540</v>
      </c>
      <c r="F226" s="14">
        <v>610500</v>
      </c>
      <c r="G226" s="12">
        <v>1531.81</v>
      </c>
      <c r="I226" s="11">
        <f>'^JKSE'!I226</f>
        <v>40581</v>
      </c>
      <c r="J226" s="12">
        <f t="shared" si="3"/>
        <v>2500</v>
      </c>
    </row>
    <row r="227" spans="1:10" x14ac:dyDescent="0.2">
      <c r="A227" s="15">
        <v>40154</v>
      </c>
      <c r="B227" s="12">
        <v>1550</v>
      </c>
      <c r="C227" s="12">
        <v>1550</v>
      </c>
      <c r="D227" s="12">
        <v>1550</v>
      </c>
      <c r="E227" s="12">
        <v>1550</v>
      </c>
      <c r="F227" s="14">
        <v>13500</v>
      </c>
      <c r="G227" s="12">
        <v>1541.76</v>
      </c>
      <c r="I227" s="11">
        <f>'^JKSE'!I227</f>
        <v>40578</v>
      </c>
      <c r="J227" s="12">
        <f t="shared" si="3"/>
        <v>2450</v>
      </c>
    </row>
    <row r="228" spans="1:10" x14ac:dyDescent="0.2">
      <c r="A228" s="15">
        <v>40155</v>
      </c>
      <c r="B228" s="12">
        <v>1540</v>
      </c>
      <c r="C228" s="12">
        <v>1540</v>
      </c>
      <c r="D228" s="12">
        <v>1540</v>
      </c>
      <c r="E228" s="12">
        <v>1540</v>
      </c>
      <c r="F228" s="14">
        <v>15000</v>
      </c>
      <c r="G228" s="12">
        <v>1531.81</v>
      </c>
      <c r="I228" s="11">
        <f>'^JKSE'!I228</f>
        <v>40577</v>
      </c>
      <c r="J228" s="12">
        <f t="shared" si="3"/>
        <v>2550</v>
      </c>
    </row>
    <row r="229" spans="1:10" x14ac:dyDescent="0.2">
      <c r="A229" s="15">
        <v>40156</v>
      </c>
      <c r="B229" s="12">
        <v>1550</v>
      </c>
      <c r="C229" s="12">
        <v>1550</v>
      </c>
      <c r="D229" s="12">
        <v>1530</v>
      </c>
      <c r="E229" s="12">
        <v>1530</v>
      </c>
      <c r="F229" s="14">
        <v>43500</v>
      </c>
      <c r="G229" s="12">
        <v>1521.86</v>
      </c>
      <c r="I229" s="11">
        <f>'^JKSE'!I229</f>
        <v>40576</v>
      </c>
      <c r="J229" s="12">
        <f t="shared" si="3"/>
        <v>2550</v>
      </c>
    </row>
    <row r="230" spans="1:10" x14ac:dyDescent="0.2">
      <c r="A230" s="15">
        <v>40157</v>
      </c>
      <c r="B230" s="12">
        <v>1530</v>
      </c>
      <c r="C230" s="12">
        <v>1530</v>
      </c>
      <c r="D230" s="12">
        <v>1530</v>
      </c>
      <c r="E230" s="12">
        <v>1530</v>
      </c>
      <c r="F230" s="14">
        <v>17500</v>
      </c>
      <c r="G230" s="12">
        <v>1521.86</v>
      </c>
      <c r="I230" s="11">
        <f>'^JKSE'!I230</f>
        <v>40575</v>
      </c>
      <c r="J230" s="12">
        <f t="shared" si="3"/>
        <v>2550</v>
      </c>
    </row>
    <row r="231" spans="1:10" x14ac:dyDescent="0.2">
      <c r="A231" s="15">
        <v>40158</v>
      </c>
      <c r="B231" s="12">
        <v>1530</v>
      </c>
      <c r="C231" s="12">
        <v>1530</v>
      </c>
      <c r="D231" s="12">
        <v>1520</v>
      </c>
      <c r="E231" s="12">
        <v>1520</v>
      </c>
      <c r="F231" s="14">
        <v>24000</v>
      </c>
      <c r="G231" s="12">
        <v>1511.92</v>
      </c>
      <c r="I231" s="11">
        <f>'^JKSE'!I231</f>
        <v>40574</v>
      </c>
      <c r="J231" s="12">
        <f t="shared" si="3"/>
        <v>2425</v>
      </c>
    </row>
    <row r="232" spans="1:10" x14ac:dyDescent="0.2">
      <c r="A232" s="15">
        <v>40161</v>
      </c>
      <c r="B232" s="12">
        <v>1520</v>
      </c>
      <c r="C232" s="12">
        <v>1530</v>
      </c>
      <c r="D232" s="12">
        <v>1500</v>
      </c>
      <c r="E232" s="12">
        <v>1520</v>
      </c>
      <c r="F232" s="14">
        <v>190000</v>
      </c>
      <c r="G232" s="12">
        <v>1511.92</v>
      </c>
      <c r="I232" s="11">
        <f>'^JKSE'!I232</f>
        <v>40571</v>
      </c>
      <c r="J232" s="12">
        <f t="shared" si="3"/>
        <v>2400</v>
      </c>
    </row>
    <row r="233" spans="1:10" x14ac:dyDescent="0.2">
      <c r="A233" s="15">
        <v>40162</v>
      </c>
      <c r="B233" s="12">
        <v>1520</v>
      </c>
      <c r="C233" s="12">
        <v>1520</v>
      </c>
      <c r="D233" s="12">
        <v>1510</v>
      </c>
      <c r="E233" s="12">
        <v>1520</v>
      </c>
      <c r="F233" s="14">
        <v>6000</v>
      </c>
      <c r="G233" s="12">
        <v>1511.92</v>
      </c>
      <c r="I233" s="11">
        <f>'^JKSE'!I233</f>
        <v>40570</v>
      </c>
      <c r="J233" s="12">
        <f t="shared" si="3"/>
        <v>2650</v>
      </c>
    </row>
    <row r="234" spans="1:10" x14ac:dyDescent="0.2">
      <c r="A234" s="15">
        <v>40163</v>
      </c>
      <c r="B234" s="12">
        <v>1520</v>
      </c>
      <c r="C234" s="12">
        <v>1520</v>
      </c>
      <c r="D234" s="12">
        <v>1500</v>
      </c>
      <c r="E234" s="12">
        <v>1520</v>
      </c>
      <c r="F234" s="14">
        <v>90500</v>
      </c>
      <c r="G234" s="12">
        <v>1511.92</v>
      </c>
      <c r="I234" s="11">
        <f>'^JKSE'!I234</f>
        <v>40569</v>
      </c>
      <c r="J234" s="12">
        <f t="shared" si="3"/>
        <v>2650</v>
      </c>
    </row>
    <row r="235" spans="1:10" x14ac:dyDescent="0.2">
      <c r="A235" s="15">
        <v>40164</v>
      </c>
      <c r="B235" s="12">
        <v>1500</v>
      </c>
      <c r="C235" s="12">
        <v>1520</v>
      </c>
      <c r="D235" s="12">
        <v>1500</v>
      </c>
      <c r="E235" s="12">
        <v>1520</v>
      </c>
      <c r="F235" s="14">
        <v>42500</v>
      </c>
      <c r="G235" s="12">
        <v>1511.92</v>
      </c>
      <c r="I235" s="11">
        <f>'^JKSE'!I235</f>
        <v>40568</v>
      </c>
      <c r="J235" s="12">
        <f t="shared" si="3"/>
        <v>2500</v>
      </c>
    </row>
    <row r="236" spans="1:10" x14ac:dyDescent="0.2">
      <c r="A236" s="15">
        <v>40168</v>
      </c>
      <c r="B236" s="12">
        <v>1520</v>
      </c>
      <c r="C236" s="12">
        <v>1520</v>
      </c>
      <c r="D236" s="12">
        <v>1510</v>
      </c>
      <c r="E236" s="12">
        <v>1510</v>
      </c>
      <c r="F236" s="14">
        <v>23000</v>
      </c>
      <c r="G236" s="12">
        <v>1501.97</v>
      </c>
      <c r="I236" s="11">
        <f>'^JKSE'!I236</f>
        <v>40567</v>
      </c>
      <c r="J236" s="12">
        <f t="shared" si="3"/>
        <v>2500</v>
      </c>
    </row>
    <row r="237" spans="1:10" x14ac:dyDescent="0.2">
      <c r="A237" s="15">
        <v>40169</v>
      </c>
      <c r="B237" s="12">
        <v>1500</v>
      </c>
      <c r="C237" s="12">
        <v>1520</v>
      </c>
      <c r="D237" s="12">
        <v>1500</v>
      </c>
      <c r="E237" s="12">
        <v>1520</v>
      </c>
      <c r="F237" s="14">
        <v>24500</v>
      </c>
      <c r="G237" s="12">
        <v>1511.92</v>
      </c>
      <c r="I237" s="11">
        <f>'^JKSE'!I237</f>
        <v>40564</v>
      </c>
      <c r="J237" s="12">
        <f t="shared" si="3"/>
        <v>2500</v>
      </c>
    </row>
    <row r="238" spans="1:10" x14ac:dyDescent="0.2">
      <c r="A238" s="15">
        <v>40170</v>
      </c>
      <c r="B238" s="12">
        <v>1530</v>
      </c>
      <c r="C238" s="12">
        <v>1530</v>
      </c>
      <c r="D238" s="12">
        <v>1530</v>
      </c>
      <c r="E238" s="12">
        <v>1530</v>
      </c>
      <c r="F238" s="14">
        <v>21500</v>
      </c>
      <c r="G238" s="12">
        <v>1521.86</v>
      </c>
      <c r="I238" s="11">
        <f>'^JKSE'!I238</f>
        <v>40563</v>
      </c>
      <c r="J238" s="12">
        <f t="shared" si="3"/>
        <v>2575</v>
      </c>
    </row>
    <row r="239" spans="1:10" x14ac:dyDescent="0.2">
      <c r="A239" s="15">
        <v>40175</v>
      </c>
      <c r="B239" s="12">
        <v>1520</v>
      </c>
      <c r="C239" s="12">
        <v>1530</v>
      </c>
      <c r="D239" s="12">
        <v>1520</v>
      </c>
      <c r="E239" s="12">
        <v>1520</v>
      </c>
      <c r="F239" s="14">
        <v>0</v>
      </c>
      <c r="G239" s="12">
        <v>1511.92</v>
      </c>
      <c r="I239" s="11">
        <f>'^JKSE'!I239</f>
        <v>40562</v>
      </c>
      <c r="J239" s="12">
        <f t="shared" si="3"/>
        <v>2475</v>
      </c>
    </row>
    <row r="240" spans="1:10" x14ac:dyDescent="0.2">
      <c r="A240" s="15">
        <v>40176</v>
      </c>
      <c r="B240" s="12">
        <v>1530</v>
      </c>
      <c r="C240" s="12">
        <v>1530</v>
      </c>
      <c r="D240" s="12">
        <v>1510</v>
      </c>
      <c r="E240" s="12">
        <v>1520</v>
      </c>
      <c r="F240" s="14">
        <v>49500</v>
      </c>
      <c r="G240" s="12">
        <v>1511.92</v>
      </c>
      <c r="I240" s="11">
        <f>'^JKSE'!I240</f>
        <v>40561</v>
      </c>
      <c r="J240" s="12">
        <f t="shared" si="3"/>
        <v>2675</v>
      </c>
    </row>
    <row r="241" spans="1:10" x14ac:dyDescent="0.2">
      <c r="A241" s="15">
        <v>40177</v>
      </c>
      <c r="B241" s="12">
        <v>1520</v>
      </c>
      <c r="C241" s="12">
        <v>1520</v>
      </c>
      <c r="D241" s="12">
        <v>1480</v>
      </c>
      <c r="E241" s="12">
        <v>1510</v>
      </c>
      <c r="F241" s="14">
        <v>747500</v>
      </c>
      <c r="G241" s="12">
        <v>1501.97</v>
      </c>
      <c r="I241" s="11">
        <f>'^JKSE'!I241</f>
        <v>40560</v>
      </c>
      <c r="J241" s="12">
        <f t="shared" si="3"/>
        <v>2450</v>
      </c>
    </row>
    <row r="242" spans="1:10" x14ac:dyDescent="0.2">
      <c r="A242" s="15">
        <v>40182</v>
      </c>
      <c r="B242" s="12">
        <v>1510</v>
      </c>
      <c r="C242" s="12">
        <v>1510</v>
      </c>
      <c r="D242" s="12">
        <v>1470</v>
      </c>
      <c r="E242" s="12">
        <v>1480</v>
      </c>
      <c r="F242" s="14">
        <v>138000</v>
      </c>
      <c r="G242" s="12">
        <v>1472.13</v>
      </c>
      <c r="I242" s="11">
        <f>'^JKSE'!I242</f>
        <v>40557</v>
      </c>
      <c r="J242" s="12">
        <f t="shared" si="3"/>
        <v>2650</v>
      </c>
    </row>
    <row r="243" spans="1:10" x14ac:dyDescent="0.2">
      <c r="A243" s="15">
        <v>40183</v>
      </c>
      <c r="B243" s="12">
        <v>1490</v>
      </c>
      <c r="C243" s="12">
        <v>1490</v>
      </c>
      <c r="D243" s="12">
        <v>1470</v>
      </c>
      <c r="E243" s="12">
        <v>1490</v>
      </c>
      <c r="F243" s="14">
        <v>263000</v>
      </c>
      <c r="G243" s="12">
        <v>1482.08</v>
      </c>
      <c r="I243" s="11">
        <f>'^JKSE'!I243</f>
        <v>40556</v>
      </c>
      <c r="J243" s="12">
        <f t="shared" si="3"/>
        <v>2675</v>
      </c>
    </row>
    <row r="244" spans="1:10" x14ac:dyDescent="0.2">
      <c r="A244" s="15">
        <v>40184</v>
      </c>
      <c r="B244" s="12">
        <v>1490</v>
      </c>
      <c r="C244" s="12">
        <v>1500</v>
      </c>
      <c r="D244" s="12">
        <v>1490</v>
      </c>
      <c r="E244" s="12">
        <v>1500</v>
      </c>
      <c r="F244" s="14">
        <v>49500</v>
      </c>
      <c r="G244" s="12">
        <v>1492.02</v>
      </c>
      <c r="I244" s="11">
        <f>'^JKSE'!I244</f>
        <v>40555</v>
      </c>
      <c r="J244" s="12">
        <f t="shared" si="3"/>
        <v>2675</v>
      </c>
    </row>
    <row r="245" spans="1:10" x14ac:dyDescent="0.2">
      <c r="A245" s="15">
        <v>40185</v>
      </c>
      <c r="B245" s="12">
        <v>1490</v>
      </c>
      <c r="C245" s="12">
        <v>1490</v>
      </c>
      <c r="D245" s="12">
        <v>1470</v>
      </c>
      <c r="E245" s="12">
        <v>1490</v>
      </c>
      <c r="F245" s="14">
        <v>99500</v>
      </c>
      <c r="G245" s="12">
        <v>1482.08</v>
      </c>
      <c r="I245" s="11">
        <f>'^JKSE'!I245</f>
        <v>40554</v>
      </c>
      <c r="J245" s="12">
        <f t="shared" si="3"/>
        <v>2675</v>
      </c>
    </row>
    <row r="246" spans="1:10" x14ac:dyDescent="0.2">
      <c r="A246" s="15">
        <v>40186</v>
      </c>
      <c r="B246" s="12">
        <v>1490</v>
      </c>
      <c r="C246" s="12">
        <v>1490</v>
      </c>
      <c r="D246" s="12">
        <v>1480</v>
      </c>
      <c r="E246" s="12">
        <v>1490</v>
      </c>
      <c r="F246" s="14">
        <v>40500</v>
      </c>
      <c r="G246" s="12">
        <v>1482.08</v>
      </c>
      <c r="I246" s="11">
        <f>'^JKSE'!I246</f>
        <v>40553</v>
      </c>
      <c r="J246" s="12">
        <f t="shared" si="3"/>
        <v>2700</v>
      </c>
    </row>
    <row r="247" spans="1:10" x14ac:dyDescent="0.2">
      <c r="A247" s="15">
        <v>40189</v>
      </c>
      <c r="B247" s="12">
        <v>1490</v>
      </c>
      <c r="C247" s="12">
        <v>1500</v>
      </c>
      <c r="D247" s="12">
        <v>1480</v>
      </c>
      <c r="E247" s="12">
        <v>1500</v>
      </c>
      <c r="F247" s="14">
        <v>45500</v>
      </c>
      <c r="G247" s="12">
        <v>1492.02</v>
      </c>
      <c r="I247" s="11">
        <f>'^JKSE'!I247</f>
        <v>40550</v>
      </c>
      <c r="J247" s="12">
        <f t="shared" si="3"/>
        <v>2800</v>
      </c>
    </row>
    <row r="248" spans="1:10" x14ac:dyDescent="0.2">
      <c r="A248" s="15">
        <v>40190</v>
      </c>
      <c r="B248" s="12">
        <v>1500</v>
      </c>
      <c r="C248" s="12">
        <v>1510</v>
      </c>
      <c r="D248" s="12">
        <v>1490</v>
      </c>
      <c r="E248" s="12">
        <v>1510</v>
      </c>
      <c r="F248" s="14">
        <v>15000</v>
      </c>
      <c r="G248" s="12">
        <v>1501.97</v>
      </c>
      <c r="I248" s="11">
        <f>'^JKSE'!I248</f>
        <v>40549</v>
      </c>
      <c r="J248" s="12">
        <f t="shared" si="3"/>
        <v>2850</v>
      </c>
    </row>
    <row r="249" spans="1:10" x14ac:dyDescent="0.2">
      <c r="A249" s="15">
        <v>40191</v>
      </c>
      <c r="B249" s="12">
        <v>1510</v>
      </c>
      <c r="C249" s="12">
        <v>1510</v>
      </c>
      <c r="D249" s="12">
        <v>1500</v>
      </c>
      <c r="E249" s="12">
        <v>1510</v>
      </c>
      <c r="F249" s="14">
        <v>58000</v>
      </c>
      <c r="G249" s="12">
        <v>1501.97</v>
      </c>
      <c r="I249" s="11">
        <f>'^JKSE'!I249</f>
        <v>40548</v>
      </c>
      <c r="J249" s="12">
        <f t="shared" si="3"/>
        <v>2800</v>
      </c>
    </row>
    <row r="250" spans="1:10" x14ac:dyDescent="0.2">
      <c r="A250" s="15">
        <v>40192</v>
      </c>
      <c r="B250" s="12">
        <v>1510</v>
      </c>
      <c r="C250" s="12">
        <v>1510</v>
      </c>
      <c r="D250" s="12">
        <v>1470</v>
      </c>
      <c r="E250" s="12">
        <v>1490</v>
      </c>
      <c r="F250" s="14">
        <v>83500</v>
      </c>
      <c r="G250" s="12">
        <v>1482.08</v>
      </c>
      <c r="I250" s="11">
        <f>'^JKSE'!I250</f>
        <v>40547</v>
      </c>
      <c r="J250" s="12">
        <f t="shared" si="3"/>
        <v>2700</v>
      </c>
    </row>
    <row r="251" spans="1:10" x14ac:dyDescent="0.2">
      <c r="A251" s="15">
        <v>40193</v>
      </c>
      <c r="B251" s="12">
        <v>1480</v>
      </c>
      <c r="C251" s="12">
        <v>1480</v>
      </c>
      <c r="D251" s="12">
        <v>1460</v>
      </c>
      <c r="E251" s="12">
        <v>1480</v>
      </c>
      <c r="F251" s="14">
        <v>108000</v>
      </c>
      <c r="G251" s="12">
        <v>1472.13</v>
      </c>
      <c r="I251" s="11">
        <f>'^JKSE'!I251</f>
        <v>40546</v>
      </c>
      <c r="J251" s="12">
        <f t="shared" si="3"/>
        <v>2850</v>
      </c>
    </row>
    <row r="252" spans="1:10" x14ac:dyDescent="0.2">
      <c r="A252" s="15">
        <v>40196</v>
      </c>
      <c r="B252" s="12">
        <v>1470</v>
      </c>
      <c r="C252" s="12">
        <v>1470</v>
      </c>
      <c r="D252" s="12">
        <v>1410</v>
      </c>
      <c r="E252" s="12">
        <v>1470</v>
      </c>
      <c r="F252" s="14">
        <v>382500</v>
      </c>
      <c r="G252" s="12">
        <v>1462.18</v>
      </c>
      <c r="I252" s="11">
        <f>'^JKSE'!I252</f>
        <v>40543</v>
      </c>
      <c r="J252" s="12">
        <f t="shared" si="3"/>
        <v>2950</v>
      </c>
    </row>
    <row r="253" spans="1:10" x14ac:dyDescent="0.2">
      <c r="A253" s="15">
        <v>40197</v>
      </c>
      <c r="B253" s="12">
        <v>1470</v>
      </c>
      <c r="C253" s="12">
        <v>1470</v>
      </c>
      <c r="D253" s="12">
        <v>1470</v>
      </c>
      <c r="E253" s="12">
        <v>1470</v>
      </c>
      <c r="F253" s="14">
        <v>17500</v>
      </c>
      <c r="G253" s="12">
        <v>1462.18</v>
      </c>
      <c r="I253" s="11">
        <f>'^JKSE'!I253</f>
        <v>40542</v>
      </c>
      <c r="J253" s="12">
        <f t="shared" si="3"/>
        <v>2950</v>
      </c>
    </row>
    <row r="254" spans="1:10" x14ac:dyDescent="0.2">
      <c r="A254" s="15">
        <v>40198</v>
      </c>
      <c r="B254" s="12">
        <v>1400</v>
      </c>
      <c r="C254" s="12">
        <v>1480</v>
      </c>
      <c r="D254" s="12">
        <v>1400</v>
      </c>
      <c r="E254" s="12">
        <v>1400</v>
      </c>
      <c r="F254" s="14">
        <v>0</v>
      </c>
      <c r="G254" s="12">
        <v>1392.55</v>
      </c>
      <c r="I254" s="11">
        <f>'^JKSE'!I254</f>
        <v>40541</v>
      </c>
      <c r="J254" s="12">
        <f t="shared" si="3"/>
        <v>2800</v>
      </c>
    </row>
    <row r="255" spans="1:10" x14ac:dyDescent="0.2">
      <c r="A255" s="15">
        <v>40199</v>
      </c>
      <c r="B255" s="12">
        <v>1480</v>
      </c>
      <c r="C255" s="12">
        <v>1530</v>
      </c>
      <c r="D255" s="12">
        <v>1480</v>
      </c>
      <c r="E255" s="12">
        <v>1510</v>
      </c>
      <c r="F255" s="14">
        <v>21000</v>
      </c>
      <c r="G255" s="12">
        <v>1501.97</v>
      </c>
      <c r="I255" s="11">
        <f>'^JKSE'!I255</f>
        <v>40540</v>
      </c>
      <c r="J255" s="12">
        <f t="shared" si="3"/>
        <v>2750</v>
      </c>
    </row>
    <row r="256" spans="1:10" x14ac:dyDescent="0.2">
      <c r="A256" s="15">
        <v>40200</v>
      </c>
      <c r="B256" s="12">
        <v>1510</v>
      </c>
      <c r="C256" s="12">
        <v>1510</v>
      </c>
      <c r="D256" s="12">
        <v>1500</v>
      </c>
      <c r="E256" s="12">
        <v>1500</v>
      </c>
      <c r="F256" s="14">
        <v>13000</v>
      </c>
      <c r="G256" s="12">
        <v>1492.02</v>
      </c>
      <c r="I256" s="11">
        <f>'^JKSE'!I256</f>
        <v>40539</v>
      </c>
      <c r="J256" s="12">
        <f t="shared" si="3"/>
        <v>2650</v>
      </c>
    </row>
    <row r="257" spans="1:10" x14ac:dyDescent="0.2">
      <c r="A257" s="15">
        <v>40203</v>
      </c>
      <c r="B257" s="12">
        <v>1500</v>
      </c>
      <c r="C257" s="12">
        <v>1500</v>
      </c>
      <c r="D257" s="12">
        <v>1500</v>
      </c>
      <c r="E257" s="12">
        <v>1500</v>
      </c>
      <c r="F257" s="14">
        <v>61000</v>
      </c>
      <c r="G257" s="12">
        <v>1492.02</v>
      </c>
      <c r="I257" s="11">
        <f>'^JKSE'!I257</f>
        <v>40536</v>
      </c>
      <c r="J257" s="12">
        <f t="shared" si="3"/>
        <v>2650</v>
      </c>
    </row>
    <row r="258" spans="1:10" x14ac:dyDescent="0.2">
      <c r="A258" s="15">
        <v>40204</v>
      </c>
      <c r="B258" s="12">
        <v>1500</v>
      </c>
      <c r="C258" s="12">
        <v>1500</v>
      </c>
      <c r="D258" s="12">
        <v>1500</v>
      </c>
      <c r="E258" s="12">
        <v>1500</v>
      </c>
      <c r="F258" s="14">
        <v>2000</v>
      </c>
      <c r="G258" s="12">
        <v>1492.02</v>
      </c>
      <c r="I258" s="11">
        <f>'^JKSE'!I258</f>
        <v>40535</v>
      </c>
      <c r="J258" s="12">
        <f t="shared" si="3"/>
        <v>2650</v>
      </c>
    </row>
    <row r="259" spans="1:10" x14ac:dyDescent="0.2">
      <c r="A259" s="15">
        <v>40205</v>
      </c>
      <c r="B259" s="12">
        <v>1510</v>
      </c>
      <c r="C259" s="12">
        <v>1510</v>
      </c>
      <c r="D259" s="12">
        <v>1470</v>
      </c>
      <c r="E259" s="12">
        <v>1490</v>
      </c>
      <c r="F259" s="14">
        <v>22500</v>
      </c>
      <c r="G259" s="12">
        <v>1482.08</v>
      </c>
      <c r="I259" s="11">
        <f>'^JKSE'!I259</f>
        <v>40534</v>
      </c>
      <c r="J259" s="12">
        <f t="shared" ref="J259:J265" si="4">VLOOKUP($I$2:$I$751,$A$2:$G$705,7)</f>
        <v>2650</v>
      </c>
    </row>
    <row r="260" spans="1:10" x14ac:dyDescent="0.2">
      <c r="A260" s="15">
        <v>40206</v>
      </c>
      <c r="B260" s="12">
        <v>1470</v>
      </c>
      <c r="C260" s="12">
        <v>1470</v>
      </c>
      <c r="D260" s="12">
        <v>1400</v>
      </c>
      <c r="E260" s="12">
        <v>1470</v>
      </c>
      <c r="F260" s="14">
        <v>79500</v>
      </c>
      <c r="G260" s="12">
        <v>1462.18</v>
      </c>
      <c r="I260" s="11">
        <f>'^JKSE'!I260</f>
        <v>40533</v>
      </c>
      <c r="J260" s="12">
        <f t="shared" si="4"/>
        <v>2625</v>
      </c>
    </row>
    <row r="261" spans="1:10" x14ac:dyDescent="0.2">
      <c r="A261" s="15">
        <v>40207</v>
      </c>
      <c r="B261" s="12">
        <v>1460</v>
      </c>
      <c r="C261" s="12">
        <v>1460</v>
      </c>
      <c r="D261" s="12">
        <v>1450</v>
      </c>
      <c r="E261" s="12">
        <v>1450</v>
      </c>
      <c r="F261" s="14">
        <v>9500</v>
      </c>
      <c r="G261" s="12">
        <v>1442.29</v>
      </c>
      <c r="I261" s="11">
        <f>'^JKSE'!I261</f>
        <v>40532</v>
      </c>
      <c r="J261" s="12">
        <f t="shared" si="4"/>
        <v>2650</v>
      </c>
    </row>
    <row r="262" spans="1:10" x14ac:dyDescent="0.2">
      <c r="A262" s="15">
        <v>40210</v>
      </c>
      <c r="B262" s="12">
        <v>1340</v>
      </c>
      <c r="C262" s="12">
        <v>1460</v>
      </c>
      <c r="D262" s="12">
        <v>1340</v>
      </c>
      <c r="E262" s="12">
        <v>1340</v>
      </c>
      <c r="F262" s="14">
        <v>0</v>
      </c>
      <c r="G262" s="12">
        <v>1332.87</v>
      </c>
      <c r="I262" s="11">
        <f>'^JKSE'!I262</f>
        <v>40529</v>
      </c>
      <c r="J262" s="12">
        <f t="shared" si="4"/>
        <v>2650</v>
      </c>
    </row>
    <row r="263" spans="1:10" x14ac:dyDescent="0.2">
      <c r="A263" s="15">
        <v>40211</v>
      </c>
      <c r="B263" s="12">
        <v>1460</v>
      </c>
      <c r="C263" s="12">
        <v>1460</v>
      </c>
      <c r="D263" s="12">
        <v>1460</v>
      </c>
      <c r="E263" s="12">
        <v>1460</v>
      </c>
      <c r="F263" s="14">
        <v>1000</v>
      </c>
      <c r="G263" s="12">
        <v>1452.24</v>
      </c>
      <c r="I263" s="11">
        <f>'^JKSE'!I263</f>
        <v>40528</v>
      </c>
      <c r="J263" s="12">
        <f t="shared" si="4"/>
        <v>2650</v>
      </c>
    </row>
    <row r="264" spans="1:10" x14ac:dyDescent="0.2">
      <c r="A264" s="15">
        <v>40212</v>
      </c>
      <c r="B264" s="12">
        <v>1340</v>
      </c>
      <c r="C264" s="12">
        <v>1470</v>
      </c>
      <c r="D264" s="12">
        <v>1340</v>
      </c>
      <c r="E264" s="12">
        <v>1340</v>
      </c>
      <c r="F264" s="14">
        <v>0</v>
      </c>
      <c r="G264" s="12">
        <v>1332.87</v>
      </c>
      <c r="I264" s="11">
        <f>'^JKSE'!I264</f>
        <v>40527</v>
      </c>
      <c r="J264" s="12">
        <f t="shared" si="4"/>
        <v>2700</v>
      </c>
    </row>
    <row r="265" spans="1:10" x14ac:dyDescent="0.2">
      <c r="A265" s="15">
        <v>40213</v>
      </c>
      <c r="B265" s="12">
        <v>1340</v>
      </c>
      <c r="C265" s="12">
        <v>1470</v>
      </c>
      <c r="D265" s="12">
        <v>1340</v>
      </c>
      <c r="E265" s="12">
        <v>1340</v>
      </c>
      <c r="F265" s="14">
        <v>0</v>
      </c>
      <c r="G265" s="12">
        <v>1332.87</v>
      </c>
      <c r="I265" s="11">
        <f>'^JKSE'!I265</f>
        <v>40526</v>
      </c>
      <c r="J265" s="12">
        <f t="shared" si="4"/>
        <v>2600</v>
      </c>
    </row>
    <row r="266" spans="1:10" x14ac:dyDescent="0.2">
      <c r="A266" s="15">
        <v>40214</v>
      </c>
      <c r="B266" s="12">
        <v>1340</v>
      </c>
      <c r="C266" s="12">
        <v>1470</v>
      </c>
      <c r="D266" s="12">
        <v>1340</v>
      </c>
      <c r="E266" s="12">
        <v>1340</v>
      </c>
      <c r="F266" s="14">
        <v>0</v>
      </c>
      <c r="G266" s="12">
        <v>1332.87</v>
      </c>
      <c r="I266" s="11">
        <f>'^JKSE'!I266</f>
        <v>40525</v>
      </c>
      <c r="J266" s="12">
        <f>VLOOKUP($I$2:$I$751,$A$2:$G$685,7)</f>
        <v>2600</v>
      </c>
    </row>
    <row r="267" spans="1:10" x14ac:dyDescent="0.2">
      <c r="A267" s="15">
        <v>40217</v>
      </c>
      <c r="B267" s="12">
        <v>1340</v>
      </c>
      <c r="C267" s="12">
        <v>1470</v>
      </c>
      <c r="D267" s="12">
        <v>1340</v>
      </c>
      <c r="E267" s="12">
        <v>1340</v>
      </c>
      <c r="F267" s="14">
        <v>0</v>
      </c>
      <c r="G267" s="12">
        <v>1332.87</v>
      </c>
      <c r="I267" s="11">
        <f>'^JKSE'!I267</f>
        <v>40522</v>
      </c>
      <c r="J267" s="12">
        <f>VLOOKUP($I$2:$I$751,$A$2:$G$685,7)</f>
        <v>2600</v>
      </c>
    </row>
    <row r="268" spans="1:10" x14ac:dyDescent="0.2">
      <c r="A268" s="15">
        <v>40218</v>
      </c>
      <c r="B268" s="12">
        <v>1340</v>
      </c>
      <c r="C268" s="12">
        <v>1470</v>
      </c>
      <c r="D268" s="12">
        <v>1340</v>
      </c>
      <c r="E268" s="12">
        <v>1340</v>
      </c>
      <c r="F268" s="14">
        <v>0</v>
      </c>
      <c r="G268" s="12">
        <v>1332.87</v>
      </c>
      <c r="I268" s="11"/>
    </row>
    <row r="269" spans="1:10" x14ac:dyDescent="0.2">
      <c r="A269" s="15">
        <v>40219</v>
      </c>
      <c r="B269" s="12">
        <v>1340</v>
      </c>
      <c r="C269" s="12">
        <v>1470</v>
      </c>
      <c r="D269" s="12">
        <v>1340</v>
      </c>
      <c r="E269" s="12">
        <v>1340</v>
      </c>
      <c r="F269" s="14">
        <v>0</v>
      </c>
      <c r="G269" s="12">
        <v>1332.87</v>
      </c>
      <c r="I269" s="11"/>
    </row>
    <row r="270" spans="1:10" x14ac:dyDescent="0.2">
      <c r="A270" s="15">
        <v>40220</v>
      </c>
      <c r="B270" s="12">
        <v>1470</v>
      </c>
      <c r="C270" s="12">
        <v>1470</v>
      </c>
      <c r="D270" s="12">
        <v>1400</v>
      </c>
      <c r="E270" s="12">
        <v>1450</v>
      </c>
      <c r="F270" s="14">
        <v>176500</v>
      </c>
      <c r="G270" s="12">
        <v>1442.29</v>
      </c>
      <c r="I270" s="11"/>
    </row>
    <row r="271" spans="1:10" x14ac:dyDescent="0.2">
      <c r="A271" s="15">
        <v>40221</v>
      </c>
      <c r="B271" s="12">
        <v>1370</v>
      </c>
      <c r="C271" s="12">
        <v>1370</v>
      </c>
      <c r="D271" s="12">
        <v>1340</v>
      </c>
      <c r="E271" s="12">
        <v>1340</v>
      </c>
      <c r="F271" s="14">
        <v>105000</v>
      </c>
      <c r="G271" s="12">
        <v>1332.87</v>
      </c>
      <c r="I271" s="11"/>
    </row>
    <row r="272" spans="1:10" x14ac:dyDescent="0.2">
      <c r="A272" s="15">
        <v>40224</v>
      </c>
      <c r="B272" s="12">
        <v>1340</v>
      </c>
      <c r="C272" s="12">
        <v>1400</v>
      </c>
      <c r="D272" s="12">
        <v>1340</v>
      </c>
      <c r="E272" s="12">
        <v>1400</v>
      </c>
      <c r="F272" s="14">
        <v>9000</v>
      </c>
      <c r="G272" s="12">
        <v>1392.55</v>
      </c>
      <c r="I272" s="11"/>
    </row>
    <row r="273" spans="1:9" x14ac:dyDescent="0.2">
      <c r="A273" s="15">
        <v>40225</v>
      </c>
      <c r="B273" s="12">
        <v>1360</v>
      </c>
      <c r="C273" s="12">
        <v>1430</v>
      </c>
      <c r="D273" s="12">
        <v>1360</v>
      </c>
      <c r="E273" s="12">
        <v>1430</v>
      </c>
      <c r="F273" s="14">
        <v>3500</v>
      </c>
      <c r="G273" s="12">
        <v>1422.4</v>
      </c>
      <c r="I273" s="11"/>
    </row>
    <row r="274" spans="1:9" x14ac:dyDescent="0.2">
      <c r="A274" s="15">
        <v>40226</v>
      </c>
      <c r="B274" s="12">
        <v>1440</v>
      </c>
      <c r="C274" s="12">
        <v>1440</v>
      </c>
      <c r="D274" s="12">
        <v>1320</v>
      </c>
      <c r="E274" s="12">
        <v>1320</v>
      </c>
      <c r="F274" s="14">
        <v>1410500</v>
      </c>
      <c r="G274" s="12">
        <v>1312.98</v>
      </c>
      <c r="I274" s="11"/>
    </row>
    <row r="275" spans="1:9" x14ac:dyDescent="0.2">
      <c r="A275" s="15">
        <v>40227</v>
      </c>
      <c r="B275" s="12">
        <v>1330</v>
      </c>
      <c r="C275" s="12">
        <v>1360</v>
      </c>
      <c r="D275" s="12">
        <v>1320</v>
      </c>
      <c r="E275" s="12">
        <v>1350</v>
      </c>
      <c r="F275" s="14">
        <v>1046000</v>
      </c>
      <c r="G275" s="12">
        <v>1342.82</v>
      </c>
      <c r="I275" s="11"/>
    </row>
    <row r="276" spans="1:9" x14ac:dyDescent="0.2">
      <c r="A276" s="15">
        <v>40228</v>
      </c>
      <c r="B276" s="12">
        <v>1340</v>
      </c>
      <c r="C276" s="12">
        <v>1350</v>
      </c>
      <c r="D276" s="12">
        <v>1340</v>
      </c>
      <c r="E276" s="12">
        <v>1350</v>
      </c>
      <c r="F276" s="14">
        <v>212000</v>
      </c>
      <c r="G276" s="12">
        <v>1342.82</v>
      </c>
      <c r="I276" s="11"/>
    </row>
    <row r="277" spans="1:9" x14ac:dyDescent="0.2">
      <c r="A277" s="15">
        <v>40231</v>
      </c>
      <c r="B277" s="12">
        <v>1350</v>
      </c>
      <c r="C277" s="12">
        <v>1350</v>
      </c>
      <c r="D277" s="12">
        <v>1350</v>
      </c>
      <c r="E277" s="12">
        <v>1350</v>
      </c>
      <c r="F277" s="14">
        <v>17500</v>
      </c>
      <c r="G277" s="12">
        <v>1342.82</v>
      </c>
      <c r="I277" s="11"/>
    </row>
    <row r="278" spans="1:9" x14ac:dyDescent="0.2">
      <c r="A278" s="15">
        <v>40232</v>
      </c>
      <c r="B278" s="12">
        <v>1340</v>
      </c>
      <c r="C278" s="12">
        <v>1340</v>
      </c>
      <c r="D278" s="12">
        <v>1320</v>
      </c>
      <c r="E278" s="12">
        <v>1320</v>
      </c>
      <c r="F278" s="14">
        <v>90000</v>
      </c>
      <c r="G278" s="12">
        <v>1312.98</v>
      </c>
      <c r="I278" s="11"/>
    </row>
    <row r="279" spans="1:9" x14ac:dyDescent="0.2">
      <c r="A279" s="15">
        <v>40233</v>
      </c>
      <c r="B279" s="12">
        <v>1350</v>
      </c>
      <c r="C279" s="12">
        <v>1390</v>
      </c>
      <c r="D279" s="12">
        <v>1350</v>
      </c>
      <c r="E279" s="12">
        <v>1390</v>
      </c>
      <c r="F279" s="14">
        <v>627500</v>
      </c>
      <c r="G279" s="12">
        <v>1382.61</v>
      </c>
      <c r="I279" s="11"/>
    </row>
    <row r="280" spans="1:9" x14ac:dyDescent="0.2">
      <c r="A280" s="15">
        <v>40234</v>
      </c>
      <c r="B280" s="12">
        <v>1360</v>
      </c>
      <c r="C280" s="12">
        <v>1360</v>
      </c>
      <c r="D280" s="12">
        <v>1340</v>
      </c>
      <c r="E280" s="12">
        <v>1360</v>
      </c>
      <c r="F280" s="14">
        <v>593500</v>
      </c>
      <c r="G280" s="12">
        <v>1352.77</v>
      </c>
      <c r="I280" s="11"/>
    </row>
    <row r="281" spans="1:9" x14ac:dyDescent="0.2">
      <c r="A281" s="15">
        <v>40238</v>
      </c>
      <c r="B281" s="12">
        <v>1360</v>
      </c>
      <c r="C281" s="12">
        <v>1380</v>
      </c>
      <c r="D281" s="12">
        <v>1360</v>
      </c>
      <c r="E281" s="12">
        <v>1380</v>
      </c>
      <c r="F281" s="14">
        <v>172500</v>
      </c>
      <c r="G281" s="12">
        <v>1372.66</v>
      </c>
      <c r="I281" s="11"/>
    </row>
    <row r="282" spans="1:9" x14ac:dyDescent="0.2">
      <c r="A282" s="15">
        <v>40239</v>
      </c>
      <c r="B282" s="12">
        <v>1360</v>
      </c>
      <c r="C282" s="12">
        <v>1390</v>
      </c>
      <c r="D282" s="12">
        <v>1360</v>
      </c>
      <c r="E282" s="12">
        <v>1360</v>
      </c>
      <c r="F282" s="14">
        <v>0</v>
      </c>
      <c r="G282" s="12">
        <v>1352.77</v>
      </c>
      <c r="I282" s="11"/>
    </row>
    <row r="283" spans="1:9" x14ac:dyDescent="0.2">
      <c r="A283" s="15">
        <v>40240</v>
      </c>
      <c r="B283" s="12">
        <v>1360</v>
      </c>
      <c r="C283" s="12">
        <v>1360</v>
      </c>
      <c r="D283" s="12">
        <v>1360</v>
      </c>
      <c r="E283" s="12">
        <v>1360</v>
      </c>
      <c r="F283" s="14">
        <v>100000</v>
      </c>
      <c r="G283" s="12">
        <v>1352.77</v>
      </c>
      <c r="I283" s="11"/>
    </row>
    <row r="284" spans="1:9" x14ac:dyDescent="0.2">
      <c r="A284" s="15">
        <v>40241</v>
      </c>
      <c r="B284" s="12">
        <v>1360</v>
      </c>
      <c r="C284" s="12">
        <v>1380</v>
      </c>
      <c r="D284" s="12">
        <v>1360</v>
      </c>
      <c r="E284" s="12">
        <v>1380</v>
      </c>
      <c r="F284" s="14">
        <v>114000</v>
      </c>
      <c r="G284" s="12">
        <v>1372.66</v>
      </c>
      <c r="I284" s="11"/>
    </row>
    <row r="285" spans="1:9" x14ac:dyDescent="0.2">
      <c r="A285" s="15">
        <v>40242</v>
      </c>
      <c r="B285" s="12">
        <v>1380</v>
      </c>
      <c r="C285" s="12">
        <v>1380</v>
      </c>
      <c r="D285" s="12">
        <v>1380</v>
      </c>
      <c r="E285" s="12">
        <v>1380</v>
      </c>
      <c r="F285" s="14">
        <v>25000</v>
      </c>
      <c r="G285" s="12">
        <v>1372.66</v>
      </c>
      <c r="I285" s="11"/>
    </row>
    <row r="286" spans="1:9" x14ac:dyDescent="0.2">
      <c r="A286" s="15">
        <v>40245</v>
      </c>
      <c r="B286" s="12">
        <v>1390</v>
      </c>
      <c r="C286" s="12">
        <v>1400</v>
      </c>
      <c r="D286" s="12">
        <v>1380</v>
      </c>
      <c r="E286" s="12">
        <v>1400</v>
      </c>
      <c r="F286" s="14">
        <v>158500</v>
      </c>
      <c r="G286" s="12">
        <v>1392.55</v>
      </c>
      <c r="I286" s="11"/>
    </row>
    <row r="287" spans="1:9" x14ac:dyDescent="0.2">
      <c r="A287" s="15">
        <v>40246</v>
      </c>
      <c r="B287" s="12">
        <v>1410</v>
      </c>
      <c r="C287" s="12">
        <v>1420</v>
      </c>
      <c r="D287" s="12">
        <v>1410</v>
      </c>
      <c r="E287" s="12">
        <v>1410</v>
      </c>
      <c r="F287" s="14">
        <v>125000</v>
      </c>
      <c r="G287" s="12">
        <v>1402.5</v>
      </c>
      <c r="I287" s="11"/>
    </row>
    <row r="288" spans="1:9" x14ac:dyDescent="0.2">
      <c r="A288" s="15">
        <v>40247</v>
      </c>
      <c r="B288" s="12">
        <v>1410</v>
      </c>
      <c r="C288" s="12">
        <v>1420</v>
      </c>
      <c r="D288" s="12">
        <v>1410</v>
      </c>
      <c r="E288" s="12">
        <v>1420</v>
      </c>
      <c r="F288" s="14">
        <v>403000</v>
      </c>
      <c r="G288" s="12">
        <v>1412.45</v>
      </c>
      <c r="I288" s="11"/>
    </row>
    <row r="289" spans="1:9" x14ac:dyDescent="0.2">
      <c r="A289" s="15">
        <v>40248</v>
      </c>
      <c r="B289" s="12">
        <v>1420</v>
      </c>
      <c r="C289" s="12">
        <v>1430</v>
      </c>
      <c r="D289" s="12">
        <v>1410</v>
      </c>
      <c r="E289" s="12">
        <v>1420</v>
      </c>
      <c r="F289" s="14">
        <v>1751000</v>
      </c>
      <c r="G289" s="12">
        <v>1412.45</v>
      </c>
      <c r="I289" s="11"/>
    </row>
    <row r="290" spans="1:9" x14ac:dyDescent="0.2">
      <c r="A290" s="15">
        <v>40249</v>
      </c>
      <c r="B290" s="12">
        <v>1420</v>
      </c>
      <c r="C290" s="12">
        <v>1430</v>
      </c>
      <c r="D290" s="12">
        <v>1420</v>
      </c>
      <c r="E290" s="12">
        <v>1430</v>
      </c>
      <c r="F290" s="14">
        <v>110000</v>
      </c>
      <c r="G290" s="12">
        <v>1422.4</v>
      </c>
      <c r="I290" s="11"/>
    </row>
    <row r="291" spans="1:9" x14ac:dyDescent="0.2">
      <c r="A291" s="15">
        <v>40252</v>
      </c>
      <c r="B291" s="12">
        <v>1440</v>
      </c>
      <c r="C291" s="12">
        <v>1440</v>
      </c>
      <c r="D291" s="12">
        <v>1440</v>
      </c>
      <c r="E291" s="12">
        <v>1440</v>
      </c>
      <c r="F291" s="14">
        <v>8000</v>
      </c>
      <c r="G291" s="12">
        <v>1432.34</v>
      </c>
      <c r="I291" s="11"/>
    </row>
    <row r="292" spans="1:9" x14ac:dyDescent="0.2">
      <c r="A292" s="15">
        <v>40254</v>
      </c>
      <c r="B292" s="12">
        <v>1440</v>
      </c>
      <c r="C292" s="12">
        <v>1570</v>
      </c>
      <c r="D292" s="12">
        <v>1440</v>
      </c>
      <c r="E292" s="12">
        <v>1570</v>
      </c>
      <c r="F292" s="14">
        <v>1397000</v>
      </c>
      <c r="G292" s="12">
        <v>1561.65</v>
      </c>
      <c r="I292" s="11"/>
    </row>
    <row r="293" spans="1:9" x14ac:dyDescent="0.2">
      <c r="A293" s="15">
        <v>40255</v>
      </c>
      <c r="B293" s="12">
        <v>1580</v>
      </c>
      <c r="C293" s="12">
        <v>1610</v>
      </c>
      <c r="D293" s="12">
        <v>1580</v>
      </c>
      <c r="E293" s="12">
        <v>1610</v>
      </c>
      <c r="F293" s="14">
        <v>256000</v>
      </c>
      <c r="G293" s="12">
        <v>1601.44</v>
      </c>
      <c r="I293" s="11"/>
    </row>
    <row r="294" spans="1:9" x14ac:dyDescent="0.2">
      <c r="A294" s="15">
        <v>40256</v>
      </c>
      <c r="B294" s="12">
        <v>1600</v>
      </c>
      <c r="C294" s="12">
        <v>1620</v>
      </c>
      <c r="D294" s="12">
        <v>1600</v>
      </c>
      <c r="E294" s="12">
        <v>1620</v>
      </c>
      <c r="F294" s="14">
        <v>123000</v>
      </c>
      <c r="G294" s="12">
        <v>1611.38</v>
      </c>
      <c r="I294" s="11"/>
    </row>
    <row r="295" spans="1:9" x14ac:dyDescent="0.2">
      <c r="A295" s="15">
        <v>40259</v>
      </c>
      <c r="B295" s="12">
        <v>1600</v>
      </c>
      <c r="C295" s="12">
        <v>1630</v>
      </c>
      <c r="D295" s="12">
        <v>1600</v>
      </c>
      <c r="E295" s="12">
        <v>1630</v>
      </c>
      <c r="F295" s="14">
        <v>76000</v>
      </c>
      <c r="G295" s="12">
        <v>1621.33</v>
      </c>
      <c r="I295" s="11"/>
    </row>
    <row r="296" spans="1:9" x14ac:dyDescent="0.2">
      <c r="A296" s="15">
        <v>40260</v>
      </c>
      <c r="B296" s="12">
        <v>1640</v>
      </c>
      <c r="C296" s="12">
        <v>1640</v>
      </c>
      <c r="D296" s="12">
        <v>1640</v>
      </c>
      <c r="E296" s="12">
        <v>1640</v>
      </c>
      <c r="F296" s="14">
        <v>35000</v>
      </c>
      <c r="G296" s="12">
        <v>1631.28</v>
      </c>
      <c r="I296" s="11"/>
    </row>
    <row r="297" spans="1:9" x14ac:dyDescent="0.2">
      <c r="A297" s="15">
        <v>40261</v>
      </c>
      <c r="B297" s="12">
        <v>1650</v>
      </c>
      <c r="C297" s="12">
        <v>1670</v>
      </c>
      <c r="D297" s="12">
        <v>1650</v>
      </c>
      <c r="E297" s="12">
        <v>1660</v>
      </c>
      <c r="F297" s="14">
        <v>226500</v>
      </c>
      <c r="G297" s="12">
        <v>1651.17</v>
      </c>
      <c r="I297" s="11"/>
    </row>
    <row r="298" spans="1:9" x14ac:dyDescent="0.2">
      <c r="A298" s="15">
        <v>40262</v>
      </c>
      <c r="B298" s="12">
        <v>1660</v>
      </c>
      <c r="C298" s="12">
        <v>1670</v>
      </c>
      <c r="D298" s="12">
        <v>1660</v>
      </c>
      <c r="E298" s="12">
        <v>1660</v>
      </c>
      <c r="F298" s="14">
        <v>5500</v>
      </c>
      <c r="G298" s="12">
        <v>1651.17</v>
      </c>
      <c r="I298" s="11"/>
    </row>
    <row r="299" spans="1:9" x14ac:dyDescent="0.2">
      <c r="A299" s="15">
        <v>40263</v>
      </c>
      <c r="B299" s="12">
        <v>1670</v>
      </c>
      <c r="C299" s="12">
        <v>1670</v>
      </c>
      <c r="D299" s="12">
        <v>1660</v>
      </c>
      <c r="E299" s="12">
        <v>1660</v>
      </c>
      <c r="F299" s="14">
        <v>1258000</v>
      </c>
      <c r="G299" s="12">
        <v>1651.17</v>
      </c>
      <c r="I299" s="11"/>
    </row>
    <row r="300" spans="1:9" x14ac:dyDescent="0.2">
      <c r="A300" s="15">
        <v>40266</v>
      </c>
      <c r="B300" s="12">
        <v>1650</v>
      </c>
      <c r="C300" s="12">
        <v>1650</v>
      </c>
      <c r="D300" s="12">
        <v>1640</v>
      </c>
      <c r="E300" s="12">
        <v>1640</v>
      </c>
      <c r="F300" s="14">
        <v>36000</v>
      </c>
      <c r="G300" s="12">
        <v>1631.28</v>
      </c>
      <c r="I300" s="11"/>
    </row>
    <row r="301" spans="1:9" x14ac:dyDescent="0.2">
      <c r="A301" s="15">
        <v>40267</v>
      </c>
      <c r="B301" s="12">
        <v>1630</v>
      </c>
      <c r="C301" s="12">
        <v>1640</v>
      </c>
      <c r="D301" s="12">
        <v>1630</v>
      </c>
      <c r="E301" s="12">
        <v>1630</v>
      </c>
      <c r="F301" s="14">
        <v>0</v>
      </c>
      <c r="G301" s="12">
        <v>1621.33</v>
      </c>
      <c r="I301" s="11"/>
    </row>
    <row r="302" spans="1:9" x14ac:dyDescent="0.2">
      <c r="A302" s="15">
        <v>40268</v>
      </c>
      <c r="B302" s="12">
        <v>1640</v>
      </c>
      <c r="C302" s="12">
        <v>1640</v>
      </c>
      <c r="D302" s="12">
        <v>1640</v>
      </c>
      <c r="E302" s="12">
        <v>1640</v>
      </c>
      <c r="F302" s="14">
        <v>500</v>
      </c>
      <c r="G302" s="12">
        <v>1631.28</v>
      </c>
      <c r="I302" s="11"/>
    </row>
    <row r="303" spans="1:9" x14ac:dyDescent="0.2">
      <c r="A303" s="15">
        <v>40269</v>
      </c>
      <c r="B303" s="12">
        <v>1640</v>
      </c>
      <c r="C303" s="12">
        <v>1650</v>
      </c>
      <c r="D303" s="12">
        <v>1640</v>
      </c>
      <c r="E303" s="12">
        <v>1650</v>
      </c>
      <c r="F303" s="14">
        <v>2500</v>
      </c>
      <c r="G303" s="12">
        <v>1641.23</v>
      </c>
      <c r="I303" s="11"/>
    </row>
    <row r="304" spans="1:9" x14ac:dyDescent="0.2">
      <c r="A304" s="15">
        <v>40273</v>
      </c>
      <c r="B304" s="12">
        <v>1630</v>
      </c>
      <c r="C304" s="12">
        <v>1660</v>
      </c>
      <c r="D304" s="12">
        <v>1630</v>
      </c>
      <c r="E304" s="12">
        <v>1630</v>
      </c>
      <c r="F304" s="14">
        <v>0</v>
      </c>
      <c r="G304" s="12">
        <v>1621.33</v>
      </c>
      <c r="I304" s="11"/>
    </row>
    <row r="305" spans="1:9" x14ac:dyDescent="0.2">
      <c r="A305" s="15">
        <v>40274</v>
      </c>
      <c r="B305" s="12">
        <v>1660</v>
      </c>
      <c r="C305" s="12">
        <v>1660</v>
      </c>
      <c r="D305" s="12">
        <v>1630</v>
      </c>
      <c r="E305" s="12">
        <v>1630</v>
      </c>
      <c r="F305" s="14">
        <v>77000</v>
      </c>
      <c r="G305" s="12">
        <v>1621.33</v>
      </c>
      <c r="I305" s="11"/>
    </row>
    <row r="306" spans="1:9" x14ac:dyDescent="0.2">
      <c r="A306" s="15">
        <v>40275</v>
      </c>
      <c r="B306" s="12">
        <v>1620</v>
      </c>
      <c r="C306" s="12">
        <v>1620</v>
      </c>
      <c r="D306" s="12">
        <v>1610</v>
      </c>
      <c r="E306" s="12">
        <v>1610</v>
      </c>
      <c r="F306" s="14">
        <v>20500</v>
      </c>
      <c r="G306" s="12">
        <v>1601.44</v>
      </c>
      <c r="I306" s="11"/>
    </row>
    <row r="307" spans="1:9" x14ac:dyDescent="0.2">
      <c r="A307" s="15">
        <v>40276</v>
      </c>
      <c r="B307" s="12">
        <v>1610</v>
      </c>
      <c r="C307" s="12">
        <v>1610</v>
      </c>
      <c r="D307" s="12">
        <v>1610</v>
      </c>
      <c r="E307" s="12">
        <v>1610</v>
      </c>
      <c r="F307" s="14">
        <v>7500</v>
      </c>
      <c r="G307" s="12">
        <v>1601.44</v>
      </c>
      <c r="I307" s="11"/>
    </row>
    <row r="308" spans="1:9" x14ac:dyDescent="0.2">
      <c r="A308" s="15">
        <v>40277</v>
      </c>
      <c r="B308" s="12">
        <v>1620</v>
      </c>
      <c r="C308" s="12">
        <v>1620</v>
      </c>
      <c r="D308" s="12">
        <v>1620</v>
      </c>
      <c r="E308" s="12">
        <v>1620</v>
      </c>
      <c r="F308" s="14">
        <v>225000</v>
      </c>
      <c r="G308" s="12">
        <v>1611.38</v>
      </c>
      <c r="I308" s="11"/>
    </row>
    <row r="309" spans="1:9" x14ac:dyDescent="0.2">
      <c r="A309" s="15">
        <v>40280</v>
      </c>
      <c r="B309" s="12">
        <v>1610</v>
      </c>
      <c r="C309" s="12">
        <v>1610</v>
      </c>
      <c r="D309" s="12">
        <v>1610</v>
      </c>
      <c r="E309" s="12">
        <v>1610</v>
      </c>
      <c r="F309" s="14">
        <v>1500</v>
      </c>
      <c r="G309" s="12">
        <v>1601.44</v>
      </c>
      <c r="I309" s="11"/>
    </row>
    <row r="310" spans="1:9" x14ac:dyDescent="0.2">
      <c r="A310" s="15">
        <v>40281</v>
      </c>
      <c r="B310" s="12">
        <v>1680</v>
      </c>
      <c r="C310" s="12">
        <v>1700</v>
      </c>
      <c r="D310" s="12">
        <v>1680</v>
      </c>
      <c r="E310" s="12">
        <v>1700</v>
      </c>
      <c r="F310" s="14">
        <v>1223000</v>
      </c>
      <c r="G310" s="12">
        <v>1690.96</v>
      </c>
      <c r="I310" s="11"/>
    </row>
    <row r="311" spans="1:9" x14ac:dyDescent="0.2">
      <c r="A311" s="15">
        <v>40282</v>
      </c>
      <c r="B311" s="12">
        <v>1690</v>
      </c>
      <c r="C311" s="12">
        <v>1700</v>
      </c>
      <c r="D311" s="12">
        <v>1690</v>
      </c>
      <c r="E311" s="12">
        <v>1690</v>
      </c>
      <c r="F311" s="14">
        <v>0</v>
      </c>
      <c r="G311" s="12">
        <v>1681.01</v>
      </c>
      <c r="I311" s="11"/>
    </row>
    <row r="312" spans="1:9" x14ac:dyDescent="0.2">
      <c r="A312" s="15">
        <v>40283</v>
      </c>
      <c r="B312" s="12">
        <v>1670</v>
      </c>
      <c r="C312" s="12">
        <v>1680</v>
      </c>
      <c r="D312" s="12">
        <v>1660</v>
      </c>
      <c r="E312" s="12">
        <v>1680</v>
      </c>
      <c r="F312" s="14">
        <v>103000</v>
      </c>
      <c r="G312" s="12">
        <v>1671.07</v>
      </c>
      <c r="I312" s="11"/>
    </row>
    <row r="313" spans="1:9" x14ac:dyDescent="0.2">
      <c r="A313" s="15">
        <v>40284</v>
      </c>
      <c r="B313" s="12">
        <v>1700</v>
      </c>
      <c r="C313" s="12">
        <v>1700</v>
      </c>
      <c r="D313" s="12">
        <v>1670</v>
      </c>
      <c r="E313" s="12">
        <v>1690</v>
      </c>
      <c r="F313" s="14">
        <v>55500</v>
      </c>
      <c r="G313" s="12">
        <v>1681.01</v>
      </c>
      <c r="I313" s="11"/>
    </row>
    <row r="314" spans="1:9" x14ac:dyDescent="0.2">
      <c r="A314" s="15">
        <v>40287</v>
      </c>
      <c r="B314" s="12">
        <v>1680</v>
      </c>
      <c r="C314" s="12">
        <v>1680</v>
      </c>
      <c r="D314" s="12">
        <v>1680</v>
      </c>
      <c r="E314" s="12">
        <v>1680</v>
      </c>
      <c r="F314" s="14">
        <v>25000</v>
      </c>
      <c r="G314" s="12">
        <v>1671.07</v>
      </c>
      <c r="I314" s="11"/>
    </row>
    <row r="315" spans="1:9" x14ac:dyDescent="0.2">
      <c r="A315" s="15">
        <v>40288</v>
      </c>
      <c r="B315" s="12">
        <v>1690</v>
      </c>
      <c r="C315" s="12">
        <v>1690</v>
      </c>
      <c r="D315" s="12">
        <v>1690</v>
      </c>
      <c r="E315" s="12">
        <v>1690</v>
      </c>
      <c r="F315" s="14">
        <v>100000</v>
      </c>
      <c r="G315" s="12">
        <v>1681.01</v>
      </c>
      <c r="I315" s="11"/>
    </row>
    <row r="316" spans="1:9" x14ac:dyDescent="0.2">
      <c r="A316" s="15">
        <v>40289</v>
      </c>
      <c r="B316" s="12">
        <v>1680</v>
      </c>
      <c r="C316" s="12">
        <v>1690</v>
      </c>
      <c r="D316" s="12">
        <v>1680</v>
      </c>
      <c r="E316" s="12">
        <v>1690</v>
      </c>
      <c r="F316" s="14">
        <v>20000</v>
      </c>
      <c r="G316" s="12">
        <v>1681.01</v>
      </c>
      <c r="I316" s="11"/>
    </row>
    <row r="317" spans="1:9" x14ac:dyDescent="0.2">
      <c r="A317" s="15">
        <v>40290</v>
      </c>
      <c r="B317" s="12">
        <v>1680</v>
      </c>
      <c r="C317" s="12">
        <v>1700</v>
      </c>
      <c r="D317" s="12">
        <v>1680</v>
      </c>
      <c r="E317" s="12">
        <v>1680</v>
      </c>
      <c r="F317" s="14">
        <v>0</v>
      </c>
      <c r="G317" s="12">
        <v>1671.07</v>
      </c>
      <c r="I317" s="11"/>
    </row>
    <row r="318" spans="1:9" x14ac:dyDescent="0.2">
      <c r="A318" s="15">
        <v>40291</v>
      </c>
      <c r="B318" s="12">
        <v>1700</v>
      </c>
      <c r="C318" s="12">
        <v>1710</v>
      </c>
      <c r="D318" s="12">
        <v>1700</v>
      </c>
      <c r="E318" s="12">
        <v>1710</v>
      </c>
      <c r="F318" s="14">
        <v>559000</v>
      </c>
      <c r="G318" s="12">
        <v>1700.91</v>
      </c>
      <c r="I318" s="11"/>
    </row>
    <row r="319" spans="1:9" x14ac:dyDescent="0.2">
      <c r="A319" s="15">
        <v>40294</v>
      </c>
      <c r="B319" s="12">
        <v>1710</v>
      </c>
      <c r="C319" s="12">
        <v>1710</v>
      </c>
      <c r="D319" s="12">
        <v>1710</v>
      </c>
      <c r="E319" s="12">
        <v>1710</v>
      </c>
      <c r="F319" s="14">
        <v>100000</v>
      </c>
      <c r="G319" s="12">
        <v>1700.91</v>
      </c>
      <c r="I319" s="11"/>
    </row>
    <row r="320" spans="1:9" x14ac:dyDescent="0.2">
      <c r="A320" s="15">
        <v>40295</v>
      </c>
      <c r="B320" s="12">
        <v>1700</v>
      </c>
      <c r="C320" s="12">
        <v>1710</v>
      </c>
      <c r="D320" s="12">
        <v>1700</v>
      </c>
      <c r="E320" s="12">
        <v>1710</v>
      </c>
      <c r="F320" s="14">
        <v>7500</v>
      </c>
      <c r="G320" s="12">
        <v>1700.91</v>
      </c>
      <c r="I320" s="11"/>
    </row>
    <row r="321" spans="1:9" x14ac:dyDescent="0.2">
      <c r="A321" s="15">
        <v>40296</v>
      </c>
      <c r="B321" s="12">
        <v>1700</v>
      </c>
      <c r="C321" s="12">
        <v>1720</v>
      </c>
      <c r="D321" s="12">
        <v>1700</v>
      </c>
      <c r="E321" s="12">
        <v>1700</v>
      </c>
      <c r="F321" s="14">
        <v>0</v>
      </c>
      <c r="G321" s="12">
        <v>1690.96</v>
      </c>
      <c r="I321" s="11"/>
    </row>
    <row r="322" spans="1:9" x14ac:dyDescent="0.2">
      <c r="A322" s="15">
        <v>40297</v>
      </c>
      <c r="B322" s="12">
        <v>1720</v>
      </c>
      <c r="C322" s="12">
        <v>1720</v>
      </c>
      <c r="D322" s="12">
        <v>1710</v>
      </c>
      <c r="E322" s="12">
        <v>1710</v>
      </c>
      <c r="F322" s="14">
        <v>84500</v>
      </c>
      <c r="G322" s="12">
        <v>1700.91</v>
      </c>
      <c r="I322" s="11"/>
    </row>
    <row r="323" spans="1:9" x14ac:dyDescent="0.2">
      <c r="A323" s="15">
        <v>40298</v>
      </c>
      <c r="B323" s="12">
        <v>1710</v>
      </c>
      <c r="C323" s="12">
        <v>1720</v>
      </c>
      <c r="D323" s="12">
        <v>1710</v>
      </c>
      <c r="E323" s="12">
        <v>1710</v>
      </c>
      <c r="F323" s="14">
        <v>0</v>
      </c>
      <c r="G323" s="12">
        <v>1700.91</v>
      </c>
      <c r="I323" s="11"/>
    </row>
    <row r="324" spans="1:9" x14ac:dyDescent="0.2">
      <c r="A324" s="15">
        <v>40301</v>
      </c>
      <c r="B324" s="12">
        <v>1720</v>
      </c>
      <c r="C324" s="12">
        <v>1720</v>
      </c>
      <c r="D324" s="12">
        <v>1710</v>
      </c>
      <c r="E324" s="12">
        <v>1710</v>
      </c>
      <c r="F324" s="14">
        <v>55500</v>
      </c>
      <c r="G324" s="12">
        <v>1700.91</v>
      </c>
      <c r="I324" s="11"/>
    </row>
    <row r="325" spans="1:9" x14ac:dyDescent="0.2">
      <c r="A325" s="15">
        <v>40302</v>
      </c>
      <c r="B325" s="12">
        <v>1710</v>
      </c>
      <c r="C325" s="12">
        <v>1720</v>
      </c>
      <c r="D325" s="12">
        <v>1710</v>
      </c>
      <c r="E325" s="12">
        <v>1720</v>
      </c>
      <c r="F325" s="14">
        <v>241000</v>
      </c>
      <c r="G325" s="12">
        <v>1710.85</v>
      </c>
      <c r="I325" s="11"/>
    </row>
    <row r="326" spans="1:9" x14ac:dyDescent="0.2">
      <c r="A326" s="15">
        <v>40303</v>
      </c>
      <c r="B326" s="12">
        <v>1710</v>
      </c>
      <c r="C326" s="12">
        <v>1730</v>
      </c>
      <c r="D326" s="12">
        <v>1700</v>
      </c>
      <c r="E326" s="12">
        <v>1730</v>
      </c>
      <c r="F326" s="14">
        <v>670500</v>
      </c>
      <c r="G326" s="12">
        <v>1720.8</v>
      </c>
      <c r="I326" s="11"/>
    </row>
    <row r="327" spans="1:9" x14ac:dyDescent="0.2">
      <c r="A327" s="15">
        <v>40304</v>
      </c>
      <c r="B327" s="12">
        <v>1730</v>
      </c>
      <c r="C327" s="12">
        <v>1730</v>
      </c>
      <c r="D327" s="12">
        <v>1730</v>
      </c>
      <c r="E327" s="12">
        <v>1730</v>
      </c>
      <c r="F327" s="14">
        <v>43000</v>
      </c>
      <c r="G327" s="12">
        <v>1720.8</v>
      </c>
      <c r="I327" s="11"/>
    </row>
    <row r="328" spans="1:9" x14ac:dyDescent="0.2">
      <c r="A328" s="15">
        <v>40305</v>
      </c>
      <c r="B328" s="12">
        <v>1710</v>
      </c>
      <c r="C328" s="12">
        <v>1710</v>
      </c>
      <c r="D328" s="12">
        <v>1700</v>
      </c>
      <c r="E328" s="12">
        <v>1710</v>
      </c>
      <c r="F328" s="14">
        <v>438500</v>
      </c>
      <c r="G328" s="12">
        <v>1700.91</v>
      </c>
      <c r="I328" s="11"/>
    </row>
    <row r="329" spans="1:9" x14ac:dyDescent="0.2">
      <c r="A329" s="15">
        <v>40308</v>
      </c>
      <c r="B329" s="12">
        <v>1710</v>
      </c>
      <c r="C329" s="12">
        <v>1710</v>
      </c>
      <c r="D329" s="12">
        <v>1710</v>
      </c>
      <c r="E329" s="12">
        <v>1710</v>
      </c>
      <c r="F329" s="14">
        <v>66000</v>
      </c>
      <c r="G329" s="12">
        <v>1700.91</v>
      </c>
      <c r="I329" s="11"/>
    </row>
    <row r="330" spans="1:9" x14ac:dyDescent="0.2">
      <c r="A330" s="15">
        <v>40309</v>
      </c>
      <c r="B330" s="12">
        <v>1710</v>
      </c>
      <c r="C330" s="12">
        <v>1720</v>
      </c>
      <c r="D330" s="12">
        <v>1710</v>
      </c>
      <c r="E330" s="12">
        <v>1720</v>
      </c>
      <c r="F330" s="14">
        <v>180500</v>
      </c>
      <c r="G330" s="12">
        <v>1710.85</v>
      </c>
      <c r="I330" s="11"/>
    </row>
    <row r="331" spans="1:9" x14ac:dyDescent="0.2">
      <c r="A331" s="15">
        <v>40310</v>
      </c>
      <c r="B331" s="12">
        <v>1720</v>
      </c>
      <c r="C331" s="12">
        <v>1720</v>
      </c>
      <c r="D331" s="12">
        <v>1720</v>
      </c>
      <c r="E331" s="12">
        <v>1720</v>
      </c>
      <c r="F331" s="14">
        <v>145000</v>
      </c>
      <c r="G331" s="12">
        <v>1710.85</v>
      </c>
      <c r="I331" s="11"/>
    </row>
    <row r="332" spans="1:9" x14ac:dyDescent="0.2">
      <c r="A332" s="15">
        <v>40312</v>
      </c>
      <c r="B332" s="12">
        <v>1710</v>
      </c>
      <c r="C332" s="12">
        <v>1730</v>
      </c>
      <c r="D332" s="12">
        <v>1710</v>
      </c>
      <c r="E332" s="12">
        <v>1710</v>
      </c>
      <c r="F332" s="14">
        <v>0</v>
      </c>
      <c r="G332" s="12">
        <v>1700.91</v>
      </c>
      <c r="I332" s="11"/>
    </row>
    <row r="333" spans="1:9" x14ac:dyDescent="0.2">
      <c r="A333" s="15">
        <v>40315</v>
      </c>
      <c r="B333" s="12">
        <v>1710</v>
      </c>
      <c r="C333" s="12">
        <v>1730</v>
      </c>
      <c r="D333" s="12">
        <v>1710</v>
      </c>
      <c r="E333" s="12">
        <v>1710</v>
      </c>
      <c r="F333" s="14">
        <v>0</v>
      </c>
      <c r="G333" s="12">
        <v>1700.91</v>
      </c>
      <c r="I333" s="11"/>
    </row>
    <row r="334" spans="1:9" x14ac:dyDescent="0.2">
      <c r="A334" s="15">
        <v>40316</v>
      </c>
      <c r="B334" s="12">
        <v>1720</v>
      </c>
      <c r="C334" s="12">
        <v>1720</v>
      </c>
      <c r="D334" s="12">
        <v>1720</v>
      </c>
      <c r="E334" s="12">
        <v>1720</v>
      </c>
      <c r="F334" s="14">
        <v>95500</v>
      </c>
      <c r="G334" s="12">
        <v>1710.85</v>
      </c>
      <c r="I334" s="11"/>
    </row>
    <row r="335" spans="1:9" x14ac:dyDescent="0.2">
      <c r="A335" s="15">
        <v>40317</v>
      </c>
      <c r="B335" s="12">
        <v>1710</v>
      </c>
      <c r="C335" s="12">
        <v>1730</v>
      </c>
      <c r="D335" s="12">
        <v>1710</v>
      </c>
      <c r="E335" s="12">
        <v>1710</v>
      </c>
      <c r="F335" s="14">
        <v>0</v>
      </c>
      <c r="G335" s="12">
        <v>1700.91</v>
      </c>
      <c r="I335" s="11"/>
    </row>
    <row r="336" spans="1:9" x14ac:dyDescent="0.2">
      <c r="A336" s="15">
        <v>40318</v>
      </c>
      <c r="B336" s="12">
        <v>1710</v>
      </c>
      <c r="C336" s="12">
        <v>1730</v>
      </c>
      <c r="D336" s="12">
        <v>1710</v>
      </c>
      <c r="E336" s="12">
        <v>1710</v>
      </c>
      <c r="F336" s="14">
        <v>0</v>
      </c>
      <c r="G336" s="12">
        <v>1700.91</v>
      </c>
      <c r="I336" s="11"/>
    </row>
    <row r="337" spans="1:9" x14ac:dyDescent="0.2">
      <c r="A337" s="15">
        <v>40319</v>
      </c>
      <c r="B337" s="12">
        <v>1710</v>
      </c>
      <c r="C337" s="12">
        <v>1720</v>
      </c>
      <c r="D337" s="12">
        <v>1710</v>
      </c>
      <c r="E337" s="12">
        <v>1710</v>
      </c>
      <c r="F337" s="14">
        <v>172500</v>
      </c>
      <c r="G337" s="12">
        <v>1700.91</v>
      </c>
      <c r="I337" s="11"/>
    </row>
    <row r="338" spans="1:9" x14ac:dyDescent="0.2">
      <c r="A338" s="15">
        <v>40322</v>
      </c>
      <c r="B338" s="12">
        <v>1710</v>
      </c>
      <c r="C338" s="12">
        <v>1710</v>
      </c>
      <c r="D338" s="12">
        <v>1710</v>
      </c>
      <c r="E338" s="12">
        <v>1710</v>
      </c>
      <c r="F338" s="14">
        <v>90000</v>
      </c>
      <c r="G338" s="12">
        <v>1700.91</v>
      </c>
      <c r="I338" s="11"/>
    </row>
    <row r="339" spans="1:9" x14ac:dyDescent="0.2">
      <c r="A339" s="15">
        <v>40323</v>
      </c>
      <c r="B339" s="12">
        <v>1700</v>
      </c>
      <c r="C339" s="12">
        <v>1720</v>
      </c>
      <c r="D339" s="12">
        <v>1700</v>
      </c>
      <c r="E339" s="12">
        <v>1720</v>
      </c>
      <c r="F339" s="14">
        <v>18000</v>
      </c>
      <c r="G339" s="12">
        <v>1710.85</v>
      </c>
      <c r="I339" s="11"/>
    </row>
    <row r="340" spans="1:9" x14ac:dyDescent="0.2">
      <c r="A340" s="15">
        <v>40324</v>
      </c>
      <c r="B340" s="12">
        <v>1710</v>
      </c>
      <c r="C340" s="12">
        <v>1730</v>
      </c>
      <c r="D340" s="12">
        <v>1710</v>
      </c>
      <c r="E340" s="12">
        <v>1710</v>
      </c>
      <c r="F340" s="14">
        <v>3064500</v>
      </c>
      <c r="G340" s="12">
        <v>1700.91</v>
      </c>
      <c r="I340" s="11"/>
    </row>
    <row r="341" spans="1:9" x14ac:dyDescent="0.2">
      <c r="A341" s="15">
        <v>40325</v>
      </c>
      <c r="B341" s="12">
        <v>1710</v>
      </c>
      <c r="C341" s="12">
        <v>1730</v>
      </c>
      <c r="D341" s="12">
        <v>1710</v>
      </c>
      <c r="E341" s="12">
        <v>1730</v>
      </c>
      <c r="F341" s="14">
        <v>1500000</v>
      </c>
      <c r="G341" s="12">
        <v>1720.8</v>
      </c>
      <c r="I341" s="11"/>
    </row>
    <row r="342" spans="1:9" x14ac:dyDescent="0.2">
      <c r="A342" s="15">
        <v>40329</v>
      </c>
      <c r="B342" s="12">
        <v>1730</v>
      </c>
      <c r="C342" s="12">
        <v>1770</v>
      </c>
      <c r="D342" s="12">
        <v>1730</v>
      </c>
      <c r="E342" s="12">
        <v>1730</v>
      </c>
      <c r="F342" s="14">
        <v>0</v>
      </c>
      <c r="G342" s="12">
        <v>1730</v>
      </c>
      <c r="I342" s="11"/>
    </row>
    <row r="343" spans="1:9" x14ac:dyDescent="0.2">
      <c r="A343" s="15">
        <v>40330</v>
      </c>
      <c r="B343" s="12">
        <v>1730</v>
      </c>
      <c r="C343" s="12">
        <v>1730</v>
      </c>
      <c r="D343" s="12">
        <v>1730</v>
      </c>
      <c r="E343" s="12">
        <v>1730</v>
      </c>
      <c r="F343" s="14">
        <v>14500</v>
      </c>
      <c r="G343" s="12">
        <v>1730</v>
      </c>
      <c r="I343" s="11"/>
    </row>
    <row r="344" spans="1:9" x14ac:dyDescent="0.2">
      <c r="A344" s="15">
        <v>40331</v>
      </c>
      <c r="B344" s="12">
        <v>1730</v>
      </c>
      <c r="C344" s="12">
        <v>1730</v>
      </c>
      <c r="D344" s="12">
        <v>1730</v>
      </c>
      <c r="E344" s="12">
        <v>1730</v>
      </c>
      <c r="F344" s="14">
        <v>5500</v>
      </c>
      <c r="G344" s="12">
        <v>1730</v>
      </c>
      <c r="I344" s="11"/>
    </row>
    <row r="345" spans="1:9" x14ac:dyDescent="0.2">
      <c r="A345" s="15">
        <v>40332</v>
      </c>
      <c r="B345" s="12">
        <v>1730</v>
      </c>
      <c r="C345" s="12">
        <v>1740</v>
      </c>
      <c r="D345" s="12">
        <v>1730</v>
      </c>
      <c r="E345" s="12">
        <v>1730</v>
      </c>
      <c r="F345" s="14">
        <v>0</v>
      </c>
      <c r="G345" s="12">
        <v>1730</v>
      </c>
      <c r="I345" s="11"/>
    </row>
    <row r="346" spans="1:9" x14ac:dyDescent="0.2">
      <c r="A346" s="15">
        <v>40333</v>
      </c>
      <c r="B346" s="12">
        <v>1720</v>
      </c>
      <c r="C346" s="12">
        <v>1740</v>
      </c>
      <c r="D346" s="12">
        <v>1720</v>
      </c>
      <c r="E346" s="12">
        <v>1720</v>
      </c>
      <c r="F346" s="14">
        <v>0</v>
      </c>
      <c r="G346" s="12">
        <v>1720</v>
      </c>
      <c r="I346" s="11"/>
    </row>
    <row r="347" spans="1:9" x14ac:dyDescent="0.2">
      <c r="A347" s="15">
        <v>40336</v>
      </c>
      <c r="B347" s="12">
        <v>1730</v>
      </c>
      <c r="C347" s="12">
        <v>1730</v>
      </c>
      <c r="D347" s="12">
        <v>1730</v>
      </c>
      <c r="E347" s="12">
        <v>1730</v>
      </c>
      <c r="F347" s="14">
        <v>1000000</v>
      </c>
      <c r="G347" s="12">
        <v>1730</v>
      </c>
      <c r="I347" s="11"/>
    </row>
    <row r="348" spans="1:9" x14ac:dyDescent="0.2">
      <c r="A348" s="15">
        <v>40337</v>
      </c>
      <c r="B348" s="12">
        <v>1740</v>
      </c>
      <c r="C348" s="12">
        <v>1740</v>
      </c>
      <c r="D348" s="12">
        <v>1740</v>
      </c>
      <c r="E348" s="12">
        <v>1740</v>
      </c>
      <c r="F348" s="14">
        <v>10000</v>
      </c>
      <c r="G348" s="12">
        <v>1740</v>
      </c>
      <c r="I348" s="11"/>
    </row>
    <row r="349" spans="1:9" x14ac:dyDescent="0.2">
      <c r="A349" s="15">
        <v>40338</v>
      </c>
      <c r="B349" s="12">
        <v>1740</v>
      </c>
      <c r="C349" s="12">
        <v>1750</v>
      </c>
      <c r="D349" s="12">
        <v>1740</v>
      </c>
      <c r="E349" s="12">
        <v>1750</v>
      </c>
      <c r="F349" s="14">
        <v>147000</v>
      </c>
      <c r="G349" s="12">
        <v>1750</v>
      </c>
      <c r="I349" s="11"/>
    </row>
    <row r="350" spans="1:9" x14ac:dyDescent="0.2">
      <c r="A350" s="15">
        <v>40339</v>
      </c>
      <c r="B350" s="12">
        <v>1760</v>
      </c>
      <c r="C350" s="12">
        <v>1770</v>
      </c>
      <c r="D350" s="12">
        <v>1760</v>
      </c>
      <c r="E350" s="12">
        <v>1770</v>
      </c>
      <c r="F350" s="14">
        <v>173500</v>
      </c>
      <c r="G350" s="12">
        <v>1770</v>
      </c>
      <c r="I350" s="11"/>
    </row>
    <row r="351" spans="1:9" x14ac:dyDescent="0.2">
      <c r="A351" s="15">
        <v>40340</v>
      </c>
      <c r="B351" s="12">
        <v>1760</v>
      </c>
      <c r="C351" s="12">
        <v>1770</v>
      </c>
      <c r="D351" s="12">
        <v>1760</v>
      </c>
      <c r="E351" s="12">
        <v>1770</v>
      </c>
      <c r="F351" s="14">
        <v>51000</v>
      </c>
      <c r="G351" s="12">
        <v>1770</v>
      </c>
      <c r="I351" s="11"/>
    </row>
    <row r="352" spans="1:9" x14ac:dyDescent="0.2">
      <c r="A352" s="15">
        <v>40343</v>
      </c>
      <c r="B352" s="12">
        <v>1780</v>
      </c>
      <c r="C352" s="12">
        <v>1780</v>
      </c>
      <c r="D352" s="12">
        <v>1780</v>
      </c>
      <c r="E352" s="12">
        <v>1780</v>
      </c>
      <c r="F352" s="14">
        <v>500</v>
      </c>
      <c r="G352" s="12">
        <v>1780</v>
      </c>
      <c r="I352" s="11"/>
    </row>
    <row r="353" spans="1:9" x14ac:dyDescent="0.2">
      <c r="A353" s="15">
        <v>40344</v>
      </c>
      <c r="B353" s="12">
        <v>1760</v>
      </c>
      <c r="C353" s="12">
        <v>1780</v>
      </c>
      <c r="D353" s="12">
        <v>1760</v>
      </c>
      <c r="E353" s="12">
        <v>1760</v>
      </c>
      <c r="F353" s="14">
        <v>0</v>
      </c>
      <c r="G353" s="12">
        <v>1760</v>
      </c>
      <c r="I353" s="11"/>
    </row>
    <row r="354" spans="1:9" x14ac:dyDescent="0.2">
      <c r="A354" s="15">
        <v>40345</v>
      </c>
      <c r="B354" s="12">
        <v>1780</v>
      </c>
      <c r="C354" s="12">
        <v>1780</v>
      </c>
      <c r="D354" s="12">
        <v>1760</v>
      </c>
      <c r="E354" s="12">
        <v>1760</v>
      </c>
      <c r="F354" s="14">
        <v>82000</v>
      </c>
      <c r="G354" s="12">
        <v>1760</v>
      </c>
      <c r="I354" s="11"/>
    </row>
    <row r="355" spans="1:9" x14ac:dyDescent="0.2">
      <c r="A355" s="15">
        <v>40346</v>
      </c>
      <c r="B355" s="12">
        <v>1750</v>
      </c>
      <c r="C355" s="12">
        <v>1770</v>
      </c>
      <c r="D355" s="12">
        <v>1750</v>
      </c>
      <c r="E355" s="12">
        <v>1750</v>
      </c>
      <c r="F355" s="14">
        <v>0</v>
      </c>
      <c r="G355" s="12">
        <v>1750</v>
      </c>
      <c r="I355" s="11"/>
    </row>
    <row r="356" spans="1:9" x14ac:dyDescent="0.2">
      <c r="A356" s="15">
        <v>40347</v>
      </c>
      <c r="B356" s="12">
        <v>1780</v>
      </c>
      <c r="C356" s="12">
        <v>1780</v>
      </c>
      <c r="D356" s="12">
        <v>1780</v>
      </c>
      <c r="E356" s="12">
        <v>1780</v>
      </c>
      <c r="F356" s="14">
        <v>150000</v>
      </c>
      <c r="G356" s="12">
        <v>1780</v>
      </c>
      <c r="I356" s="11"/>
    </row>
    <row r="357" spans="1:9" x14ac:dyDescent="0.2">
      <c r="A357" s="15">
        <v>40350</v>
      </c>
      <c r="B357" s="12">
        <v>1780</v>
      </c>
      <c r="C357" s="12">
        <v>1790</v>
      </c>
      <c r="D357" s="12">
        <v>1780</v>
      </c>
      <c r="E357" s="12">
        <v>1780</v>
      </c>
      <c r="F357" s="14">
        <v>0</v>
      </c>
      <c r="G357" s="12">
        <v>1780</v>
      </c>
      <c r="I357" s="11"/>
    </row>
    <row r="358" spans="1:9" x14ac:dyDescent="0.2">
      <c r="A358" s="15">
        <v>40351</v>
      </c>
      <c r="B358" s="12">
        <v>1780</v>
      </c>
      <c r="C358" s="12">
        <v>1800</v>
      </c>
      <c r="D358" s="12">
        <v>1780</v>
      </c>
      <c r="E358" s="12">
        <v>1800</v>
      </c>
      <c r="F358" s="14">
        <v>26000</v>
      </c>
      <c r="G358" s="12">
        <v>1800</v>
      </c>
      <c r="I358" s="11"/>
    </row>
    <row r="359" spans="1:9" x14ac:dyDescent="0.2">
      <c r="A359" s="15">
        <v>40352</v>
      </c>
      <c r="B359" s="12">
        <v>1770</v>
      </c>
      <c r="C359" s="12">
        <v>1800</v>
      </c>
      <c r="D359" s="12">
        <v>1770</v>
      </c>
      <c r="E359" s="12">
        <v>1770</v>
      </c>
      <c r="F359" s="14">
        <v>0</v>
      </c>
      <c r="G359" s="12">
        <v>1770</v>
      </c>
      <c r="I359" s="11"/>
    </row>
    <row r="360" spans="1:9" x14ac:dyDescent="0.2">
      <c r="A360" s="15">
        <v>40353</v>
      </c>
      <c r="B360" s="12">
        <v>1810</v>
      </c>
      <c r="C360" s="12">
        <v>1810</v>
      </c>
      <c r="D360" s="12">
        <v>1810</v>
      </c>
      <c r="E360" s="12">
        <v>1810</v>
      </c>
      <c r="F360" s="14">
        <v>1000</v>
      </c>
      <c r="G360" s="12">
        <v>1810</v>
      </c>
      <c r="I360" s="11"/>
    </row>
    <row r="361" spans="1:9" x14ac:dyDescent="0.2">
      <c r="A361" s="15">
        <v>40354</v>
      </c>
      <c r="B361" s="12">
        <v>1790</v>
      </c>
      <c r="C361" s="12">
        <v>1790</v>
      </c>
      <c r="D361" s="12">
        <v>1790</v>
      </c>
      <c r="E361" s="12">
        <v>1790</v>
      </c>
      <c r="F361" s="14">
        <v>9000</v>
      </c>
      <c r="G361" s="12">
        <v>1790</v>
      </c>
      <c r="I361" s="11"/>
    </row>
    <row r="362" spans="1:9" x14ac:dyDescent="0.2">
      <c r="A362" s="15">
        <v>40357</v>
      </c>
      <c r="B362" s="12">
        <v>1780</v>
      </c>
      <c r="C362" s="12">
        <v>1780</v>
      </c>
      <c r="D362" s="12">
        <v>1780</v>
      </c>
      <c r="E362" s="12">
        <v>1780</v>
      </c>
      <c r="F362" s="14">
        <v>1500</v>
      </c>
      <c r="G362" s="12">
        <v>1780</v>
      </c>
      <c r="I362" s="11"/>
    </row>
    <row r="363" spans="1:9" x14ac:dyDescent="0.2">
      <c r="A363" s="15">
        <v>40358</v>
      </c>
      <c r="B363" s="12">
        <v>1800</v>
      </c>
      <c r="C363" s="12">
        <v>1800</v>
      </c>
      <c r="D363" s="12">
        <v>1800</v>
      </c>
      <c r="E363" s="12">
        <v>1800</v>
      </c>
      <c r="F363" s="14">
        <v>1000</v>
      </c>
      <c r="G363" s="12">
        <v>1800</v>
      </c>
      <c r="I363" s="11"/>
    </row>
    <row r="364" spans="1:9" x14ac:dyDescent="0.2">
      <c r="A364" s="15">
        <v>40359</v>
      </c>
      <c r="B364" s="12">
        <v>1790</v>
      </c>
      <c r="C364" s="12">
        <v>1800</v>
      </c>
      <c r="D364" s="12">
        <v>1790</v>
      </c>
      <c r="E364" s="12">
        <v>1800</v>
      </c>
      <c r="F364" s="14">
        <v>3500</v>
      </c>
      <c r="G364" s="12">
        <v>1800</v>
      </c>
      <c r="I364" s="11"/>
    </row>
    <row r="365" spans="1:9" x14ac:dyDescent="0.2">
      <c r="A365" s="15">
        <v>40360</v>
      </c>
      <c r="B365" s="12">
        <v>1810</v>
      </c>
      <c r="C365" s="12">
        <v>1860</v>
      </c>
      <c r="D365" s="12">
        <v>1810</v>
      </c>
      <c r="E365" s="12">
        <v>1860</v>
      </c>
      <c r="F365" s="14">
        <v>374500</v>
      </c>
      <c r="G365" s="12">
        <v>1860</v>
      </c>
      <c r="I365" s="11"/>
    </row>
    <row r="366" spans="1:9" x14ac:dyDescent="0.2">
      <c r="A366" s="15">
        <v>40361</v>
      </c>
      <c r="B366" s="12">
        <v>1840</v>
      </c>
      <c r="C366" s="12">
        <v>1840</v>
      </c>
      <c r="D366" s="12">
        <v>1840</v>
      </c>
      <c r="E366" s="12">
        <v>1840</v>
      </c>
      <c r="F366" s="14">
        <v>2500</v>
      </c>
      <c r="G366" s="12">
        <v>1840</v>
      </c>
      <c r="I366" s="11"/>
    </row>
    <row r="367" spans="1:9" x14ac:dyDescent="0.2">
      <c r="A367" s="15">
        <v>40364</v>
      </c>
      <c r="B367" s="12">
        <v>1830</v>
      </c>
      <c r="C367" s="12">
        <v>1830</v>
      </c>
      <c r="D367" s="12">
        <v>1830</v>
      </c>
      <c r="E367" s="12">
        <v>1830</v>
      </c>
      <c r="F367" s="14">
        <v>6000</v>
      </c>
      <c r="G367" s="12">
        <v>1830</v>
      </c>
      <c r="I367" s="11"/>
    </row>
    <row r="368" spans="1:9" x14ac:dyDescent="0.2">
      <c r="A368" s="15">
        <v>40365</v>
      </c>
      <c r="B368" s="12">
        <v>1850</v>
      </c>
      <c r="C368" s="12">
        <v>1850</v>
      </c>
      <c r="D368" s="12">
        <v>1850</v>
      </c>
      <c r="E368" s="12">
        <v>1850</v>
      </c>
      <c r="F368" s="14">
        <v>2500</v>
      </c>
      <c r="G368" s="12">
        <v>1850</v>
      </c>
      <c r="I368" s="11"/>
    </row>
    <row r="369" spans="1:9" x14ac:dyDescent="0.2">
      <c r="A369" s="15">
        <v>40366</v>
      </c>
      <c r="B369" s="12">
        <v>1830</v>
      </c>
      <c r="C369" s="12">
        <v>1860</v>
      </c>
      <c r="D369" s="12">
        <v>1830</v>
      </c>
      <c r="E369" s="12">
        <v>1830</v>
      </c>
      <c r="F369" s="14">
        <v>0</v>
      </c>
      <c r="G369" s="12">
        <v>1830</v>
      </c>
      <c r="I369" s="11"/>
    </row>
    <row r="370" spans="1:9" x14ac:dyDescent="0.2">
      <c r="A370" s="15">
        <v>40367</v>
      </c>
      <c r="B370" s="12">
        <v>1860</v>
      </c>
      <c r="C370" s="12">
        <v>1860</v>
      </c>
      <c r="D370" s="12">
        <v>1860</v>
      </c>
      <c r="E370" s="12">
        <v>1860</v>
      </c>
      <c r="F370" s="14">
        <v>50000</v>
      </c>
      <c r="G370" s="12">
        <v>1860</v>
      </c>
      <c r="I370" s="11"/>
    </row>
    <row r="371" spans="1:9" x14ac:dyDescent="0.2">
      <c r="A371" s="15">
        <v>40368</v>
      </c>
      <c r="B371" s="12">
        <v>1870</v>
      </c>
      <c r="C371" s="12">
        <v>1870</v>
      </c>
      <c r="D371" s="12">
        <v>1870</v>
      </c>
      <c r="E371" s="12">
        <v>1870</v>
      </c>
      <c r="F371" s="14">
        <v>3000</v>
      </c>
      <c r="G371" s="12">
        <v>1870</v>
      </c>
      <c r="I371" s="11"/>
    </row>
    <row r="372" spans="1:9" x14ac:dyDescent="0.2">
      <c r="A372" s="15">
        <v>40371</v>
      </c>
      <c r="B372" s="12">
        <v>1870</v>
      </c>
      <c r="C372" s="12">
        <v>1870</v>
      </c>
      <c r="D372" s="12">
        <v>1860</v>
      </c>
      <c r="E372" s="12">
        <v>1860</v>
      </c>
      <c r="F372" s="14">
        <v>13500</v>
      </c>
      <c r="G372" s="12">
        <v>1860</v>
      </c>
      <c r="I372" s="11"/>
    </row>
    <row r="373" spans="1:9" x14ac:dyDescent="0.2">
      <c r="A373" s="15">
        <v>40372</v>
      </c>
      <c r="B373" s="12">
        <v>1860</v>
      </c>
      <c r="C373" s="12">
        <v>1860</v>
      </c>
      <c r="D373" s="12">
        <v>1860</v>
      </c>
      <c r="E373" s="12">
        <v>1860</v>
      </c>
      <c r="F373" s="14">
        <v>4000</v>
      </c>
      <c r="G373" s="12">
        <v>1860</v>
      </c>
      <c r="I373" s="11"/>
    </row>
    <row r="374" spans="1:9" x14ac:dyDescent="0.2">
      <c r="A374" s="15">
        <v>40373</v>
      </c>
      <c r="B374" s="12">
        <v>1860</v>
      </c>
      <c r="C374" s="12">
        <v>1860</v>
      </c>
      <c r="D374" s="12">
        <v>1860</v>
      </c>
      <c r="E374" s="12">
        <v>1860</v>
      </c>
      <c r="F374" s="14">
        <v>96000</v>
      </c>
      <c r="G374" s="12">
        <v>1860</v>
      </c>
      <c r="I374" s="11"/>
    </row>
    <row r="375" spans="1:9" x14ac:dyDescent="0.2">
      <c r="A375" s="15">
        <v>40374</v>
      </c>
      <c r="B375" s="12">
        <v>1860</v>
      </c>
      <c r="C375" s="12">
        <v>1870</v>
      </c>
      <c r="D375" s="12">
        <v>1860</v>
      </c>
      <c r="E375" s="12">
        <v>1860</v>
      </c>
      <c r="F375" s="14">
        <v>0</v>
      </c>
      <c r="G375" s="12">
        <v>1860</v>
      </c>
      <c r="I375" s="11"/>
    </row>
    <row r="376" spans="1:9" x14ac:dyDescent="0.2">
      <c r="A376" s="15">
        <v>40375</v>
      </c>
      <c r="B376" s="12">
        <v>1860</v>
      </c>
      <c r="C376" s="12">
        <v>1870</v>
      </c>
      <c r="D376" s="12">
        <v>1860</v>
      </c>
      <c r="E376" s="12">
        <v>1860</v>
      </c>
      <c r="F376" s="14">
        <v>0</v>
      </c>
      <c r="G376" s="12">
        <v>1860</v>
      </c>
      <c r="I376" s="11"/>
    </row>
    <row r="377" spans="1:9" x14ac:dyDescent="0.2">
      <c r="A377" s="15">
        <v>40378</v>
      </c>
      <c r="B377" s="12">
        <v>1860</v>
      </c>
      <c r="C377" s="12">
        <v>1860</v>
      </c>
      <c r="D377" s="12">
        <v>1860</v>
      </c>
      <c r="E377" s="12">
        <v>1860</v>
      </c>
      <c r="F377" s="14">
        <v>171000</v>
      </c>
      <c r="G377" s="12">
        <v>1860</v>
      </c>
      <c r="I377" s="11"/>
    </row>
    <row r="378" spans="1:9" x14ac:dyDescent="0.2">
      <c r="A378" s="15">
        <v>40379</v>
      </c>
      <c r="B378" s="12">
        <v>1860</v>
      </c>
      <c r="C378" s="12">
        <v>1860</v>
      </c>
      <c r="D378" s="12">
        <v>1860</v>
      </c>
      <c r="E378" s="12">
        <v>1860</v>
      </c>
      <c r="F378" s="14">
        <v>564000</v>
      </c>
      <c r="G378" s="12">
        <v>1860</v>
      </c>
      <c r="I378" s="11"/>
    </row>
    <row r="379" spans="1:9" x14ac:dyDescent="0.2">
      <c r="A379" s="15">
        <v>40380</v>
      </c>
      <c r="B379" s="12">
        <v>1850</v>
      </c>
      <c r="C379" s="12">
        <v>1850</v>
      </c>
      <c r="D379" s="12">
        <v>1850</v>
      </c>
      <c r="E379" s="12">
        <v>1850</v>
      </c>
      <c r="F379" s="14">
        <v>50000</v>
      </c>
      <c r="G379" s="12">
        <v>1850</v>
      </c>
      <c r="I379" s="11"/>
    </row>
    <row r="380" spans="1:9" x14ac:dyDescent="0.2">
      <c r="A380" s="15">
        <v>40381</v>
      </c>
      <c r="B380" s="12">
        <v>1850</v>
      </c>
      <c r="C380" s="12">
        <v>1850</v>
      </c>
      <c r="D380" s="12">
        <v>1850</v>
      </c>
      <c r="E380" s="12">
        <v>1850</v>
      </c>
      <c r="F380" s="14">
        <v>10000</v>
      </c>
      <c r="G380" s="12">
        <v>1850</v>
      </c>
      <c r="I380" s="11"/>
    </row>
    <row r="381" spans="1:9" x14ac:dyDescent="0.2">
      <c r="A381" s="15">
        <v>40382</v>
      </c>
      <c r="B381" s="12">
        <v>1850</v>
      </c>
      <c r="C381" s="12">
        <v>1850</v>
      </c>
      <c r="D381" s="12">
        <v>1850</v>
      </c>
      <c r="E381" s="12">
        <v>1850</v>
      </c>
      <c r="F381" s="14">
        <v>26000</v>
      </c>
      <c r="G381" s="12">
        <v>1850</v>
      </c>
      <c r="I381" s="11"/>
    </row>
    <row r="382" spans="1:9" x14ac:dyDescent="0.2">
      <c r="A382" s="15">
        <v>40385</v>
      </c>
      <c r="B382" s="12">
        <v>1840</v>
      </c>
      <c r="C382" s="12">
        <v>1840</v>
      </c>
      <c r="D382" s="12">
        <v>1840</v>
      </c>
      <c r="E382" s="12">
        <v>1840</v>
      </c>
      <c r="F382" s="14">
        <v>70000</v>
      </c>
      <c r="G382" s="12">
        <v>1840</v>
      </c>
      <c r="I382" s="11"/>
    </row>
    <row r="383" spans="1:9" x14ac:dyDescent="0.2">
      <c r="A383" s="15">
        <v>40386</v>
      </c>
      <c r="B383" s="12">
        <v>1830</v>
      </c>
      <c r="C383" s="12">
        <v>1850</v>
      </c>
      <c r="D383" s="12">
        <v>1830</v>
      </c>
      <c r="E383" s="12">
        <v>1830</v>
      </c>
      <c r="F383" s="14">
        <v>0</v>
      </c>
      <c r="G383" s="12">
        <v>1830</v>
      </c>
      <c r="I383" s="11"/>
    </row>
    <row r="384" spans="1:9" x14ac:dyDescent="0.2">
      <c r="A384" s="15">
        <v>40387</v>
      </c>
      <c r="B384" s="12">
        <v>1830</v>
      </c>
      <c r="C384" s="12">
        <v>1850</v>
      </c>
      <c r="D384" s="12">
        <v>1830</v>
      </c>
      <c r="E384" s="12">
        <v>1830</v>
      </c>
      <c r="F384" s="14">
        <v>0</v>
      </c>
      <c r="G384" s="12">
        <v>1830</v>
      </c>
      <c r="I384" s="11"/>
    </row>
    <row r="385" spans="1:9" x14ac:dyDescent="0.2">
      <c r="A385" s="15">
        <v>40388</v>
      </c>
      <c r="B385" s="12">
        <v>1830</v>
      </c>
      <c r="C385" s="12">
        <v>1850</v>
      </c>
      <c r="D385" s="12">
        <v>1830</v>
      </c>
      <c r="E385" s="12">
        <v>1830</v>
      </c>
      <c r="F385" s="14">
        <v>0</v>
      </c>
      <c r="G385" s="12">
        <v>1830</v>
      </c>
      <c r="I385" s="11"/>
    </row>
    <row r="386" spans="1:9" x14ac:dyDescent="0.2">
      <c r="A386" s="15">
        <v>40389</v>
      </c>
      <c r="B386" s="12">
        <v>1830</v>
      </c>
      <c r="C386" s="12">
        <v>1850</v>
      </c>
      <c r="D386" s="12">
        <v>1830</v>
      </c>
      <c r="E386" s="12">
        <v>1830</v>
      </c>
      <c r="F386" s="14">
        <v>0</v>
      </c>
      <c r="G386" s="12">
        <v>1830</v>
      </c>
      <c r="I386" s="11"/>
    </row>
    <row r="387" spans="1:9" x14ac:dyDescent="0.2">
      <c r="A387" s="15">
        <v>40392</v>
      </c>
      <c r="B387" s="12">
        <v>1850</v>
      </c>
      <c r="C387" s="12">
        <v>1850</v>
      </c>
      <c r="D387" s="12">
        <v>1850</v>
      </c>
      <c r="E387" s="12">
        <v>1850</v>
      </c>
      <c r="F387" s="14">
        <v>50000</v>
      </c>
      <c r="G387" s="12">
        <v>1850</v>
      </c>
      <c r="I387" s="11"/>
    </row>
    <row r="388" spans="1:9" x14ac:dyDescent="0.2">
      <c r="A388" s="15">
        <v>40393</v>
      </c>
      <c r="B388" s="12">
        <v>1840</v>
      </c>
      <c r="C388" s="12">
        <v>1850</v>
      </c>
      <c r="D388" s="12">
        <v>1840</v>
      </c>
      <c r="E388" s="12">
        <v>1840</v>
      </c>
      <c r="F388" s="14">
        <v>0</v>
      </c>
      <c r="G388" s="12">
        <v>1840</v>
      </c>
      <c r="I388" s="11"/>
    </row>
    <row r="389" spans="1:9" x14ac:dyDescent="0.2">
      <c r="A389" s="15">
        <v>40394</v>
      </c>
      <c r="B389" s="12">
        <v>1840</v>
      </c>
      <c r="C389" s="12">
        <v>1850</v>
      </c>
      <c r="D389" s="12">
        <v>1840</v>
      </c>
      <c r="E389" s="12">
        <v>1840</v>
      </c>
      <c r="F389" s="14">
        <v>0</v>
      </c>
      <c r="G389" s="12">
        <v>1840</v>
      </c>
      <c r="I389" s="11"/>
    </row>
    <row r="390" spans="1:9" x14ac:dyDescent="0.2">
      <c r="A390" s="15">
        <v>40395</v>
      </c>
      <c r="B390" s="12">
        <v>1840</v>
      </c>
      <c r="C390" s="12">
        <v>1870</v>
      </c>
      <c r="D390" s="12">
        <v>1840</v>
      </c>
      <c r="E390" s="12">
        <v>1870</v>
      </c>
      <c r="F390" s="14">
        <v>20000</v>
      </c>
      <c r="G390" s="12">
        <v>1870</v>
      </c>
      <c r="I390" s="11"/>
    </row>
    <row r="391" spans="1:9" x14ac:dyDescent="0.2">
      <c r="A391" s="15">
        <v>40396</v>
      </c>
      <c r="B391" s="12">
        <v>1850</v>
      </c>
      <c r="C391" s="12">
        <v>1850</v>
      </c>
      <c r="D391" s="12">
        <v>1830</v>
      </c>
      <c r="E391" s="12">
        <v>1830</v>
      </c>
      <c r="F391" s="14">
        <v>150000</v>
      </c>
      <c r="G391" s="12">
        <v>1830</v>
      </c>
      <c r="I391" s="11"/>
    </row>
    <row r="392" spans="1:9" x14ac:dyDescent="0.2">
      <c r="A392" s="15">
        <v>40399</v>
      </c>
      <c r="B392" s="12">
        <v>1830</v>
      </c>
      <c r="C392" s="12">
        <v>1840</v>
      </c>
      <c r="D392" s="12">
        <v>1830</v>
      </c>
      <c r="E392" s="12">
        <v>1830</v>
      </c>
      <c r="F392" s="14">
        <v>0</v>
      </c>
      <c r="G392" s="12">
        <v>1830</v>
      </c>
      <c r="I392" s="11"/>
    </row>
    <row r="393" spans="1:9" x14ac:dyDescent="0.2">
      <c r="A393" s="15">
        <v>40400</v>
      </c>
      <c r="B393" s="12">
        <v>1830</v>
      </c>
      <c r="C393" s="12">
        <v>1830</v>
      </c>
      <c r="D393" s="12">
        <v>1830</v>
      </c>
      <c r="E393" s="12">
        <v>1830</v>
      </c>
      <c r="F393" s="14">
        <v>243500</v>
      </c>
      <c r="G393" s="12">
        <v>1830</v>
      </c>
      <c r="I393" s="11"/>
    </row>
    <row r="394" spans="1:9" x14ac:dyDescent="0.2">
      <c r="A394" s="15">
        <v>40401</v>
      </c>
      <c r="B394" s="12">
        <v>1820</v>
      </c>
      <c r="C394" s="12">
        <v>1830</v>
      </c>
      <c r="D394" s="12">
        <v>1820</v>
      </c>
      <c r="E394" s="12">
        <v>1830</v>
      </c>
      <c r="F394" s="14">
        <v>2000</v>
      </c>
      <c r="G394" s="12">
        <v>1830</v>
      </c>
      <c r="I394" s="11"/>
    </row>
    <row r="395" spans="1:9" x14ac:dyDescent="0.2">
      <c r="A395" s="15">
        <v>40402</v>
      </c>
      <c r="B395" s="12">
        <v>1820</v>
      </c>
      <c r="C395" s="12">
        <v>1830</v>
      </c>
      <c r="D395" s="12">
        <v>1810</v>
      </c>
      <c r="E395" s="12">
        <v>1830</v>
      </c>
      <c r="F395" s="14">
        <v>70000</v>
      </c>
      <c r="G395" s="12">
        <v>1830</v>
      </c>
      <c r="I395" s="11"/>
    </row>
    <row r="396" spans="1:9" x14ac:dyDescent="0.2">
      <c r="A396" s="15">
        <v>40403</v>
      </c>
      <c r="B396" s="12">
        <v>1830</v>
      </c>
      <c r="C396" s="12">
        <v>1830</v>
      </c>
      <c r="D396" s="12">
        <v>1820</v>
      </c>
      <c r="E396" s="12">
        <v>1820</v>
      </c>
      <c r="F396" s="14">
        <v>32500</v>
      </c>
      <c r="G396" s="12">
        <v>1820</v>
      </c>
      <c r="I396" s="11"/>
    </row>
    <row r="397" spans="1:9" x14ac:dyDescent="0.2">
      <c r="A397" s="15">
        <v>40406</v>
      </c>
      <c r="B397" s="12">
        <v>1820</v>
      </c>
      <c r="C397" s="12">
        <v>1820</v>
      </c>
      <c r="D397" s="12">
        <v>1810</v>
      </c>
      <c r="E397" s="12">
        <v>1810</v>
      </c>
      <c r="F397" s="14">
        <v>10000</v>
      </c>
      <c r="G397" s="12">
        <v>1810</v>
      </c>
      <c r="I397" s="11"/>
    </row>
    <row r="398" spans="1:9" x14ac:dyDescent="0.2">
      <c r="A398" s="15">
        <v>40408</v>
      </c>
      <c r="B398" s="12">
        <v>1820</v>
      </c>
      <c r="C398" s="12">
        <v>1820</v>
      </c>
      <c r="D398" s="12">
        <v>1820</v>
      </c>
      <c r="E398" s="12">
        <v>1820</v>
      </c>
      <c r="F398" s="14">
        <v>53000</v>
      </c>
      <c r="G398" s="12">
        <v>1820</v>
      </c>
      <c r="I398" s="11"/>
    </row>
    <row r="399" spans="1:9" x14ac:dyDescent="0.2">
      <c r="A399" s="15">
        <v>40409</v>
      </c>
      <c r="B399" s="12">
        <v>1810</v>
      </c>
      <c r="C399" s="12">
        <v>1830</v>
      </c>
      <c r="D399" s="12">
        <v>1810</v>
      </c>
      <c r="E399" s="12">
        <v>1820</v>
      </c>
      <c r="F399" s="14">
        <v>507500</v>
      </c>
      <c r="G399" s="12">
        <v>1820</v>
      </c>
      <c r="I399" s="11"/>
    </row>
    <row r="400" spans="1:9" x14ac:dyDescent="0.2">
      <c r="A400" s="15">
        <v>40410</v>
      </c>
      <c r="B400" s="12">
        <v>1820</v>
      </c>
      <c r="C400" s="12">
        <v>1820</v>
      </c>
      <c r="D400" s="12">
        <v>1780</v>
      </c>
      <c r="E400" s="12">
        <v>1780</v>
      </c>
      <c r="F400" s="14">
        <v>999000</v>
      </c>
      <c r="G400" s="12">
        <v>1780</v>
      </c>
      <c r="I400" s="11"/>
    </row>
    <row r="401" spans="1:9" x14ac:dyDescent="0.2">
      <c r="A401" s="15">
        <v>40413</v>
      </c>
      <c r="B401" s="12">
        <v>1810</v>
      </c>
      <c r="C401" s="12">
        <v>1820</v>
      </c>
      <c r="D401" s="12">
        <v>1810</v>
      </c>
      <c r="E401" s="12">
        <v>1820</v>
      </c>
      <c r="F401" s="14">
        <v>10000</v>
      </c>
      <c r="G401" s="12">
        <v>1820</v>
      </c>
      <c r="I401" s="11"/>
    </row>
    <row r="402" spans="1:9" x14ac:dyDescent="0.2">
      <c r="A402" s="15">
        <v>40414</v>
      </c>
      <c r="B402" s="12">
        <v>1820</v>
      </c>
      <c r="C402" s="12">
        <v>1820</v>
      </c>
      <c r="D402" s="12">
        <v>1820</v>
      </c>
      <c r="E402" s="12">
        <v>1820</v>
      </c>
      <c r="F402" s="14">
        <v>37500</v>
      </c>
      <c r="G402" s="12">
        <v>1820</v>
      </c>
      <c r="I402" s="11"/>
    </row>
    <row r="403" spans="1:9" x14ac:dyDescent="0.2">
      <c r="A403" s="15">
        <v>40415</v>
      </c>
      <c r="B403" s="12">
        <v>1820</v>
      </c>
      <c r="C403" s="12">
        <v>1820</v>
      </c>
      <c r="D403" s="12">
        <v>1820</v>
      </c>
      <c r="E403" s="12">
        <v>1820</v>
      </c>
      <c r="F403" s="14">
        <v>47500</v>
      </c>
      <c r="G403" s="12">
        <v>1820</v>
      </c>
      <c r="I403" s="11"/>
    </row>
    <row r="404" spans="1:9" x14ac:dyDescent="0.2">
      <c r="A404" s="15">
        <v>40416</v>
      </c>
      <c r="B404" s="12">
        <v>1810</v>
      </c>
      <c r="C404" s="12">
        <v>1810</v>
      </c>
      <c r="D404" s="12">
        <v>1800</v>
      </c>
      <c r="E404" s="12">
        <v>1800</v>
      </c>
      <c r="F404" s="14">
        <v>55000</v>
      </c>
      <c r="G404" s="12">
        <v>1800</v>
      </c>
      <c r="I404" s="11"/>
    </row>
    <row r="405" spans="1:9" x14ac:dyDescent="0.2">
      <c r="A405" s="15">
        <v>40417</v>
      </c>
      <c r="B405" s="12">
        <v>1810</v>
      </c>
      <c r="C405" s="12">
        <v>1820</v>
      </c>
      <c r="D405" s="12">
        <v>1810</v>
      </c>
      <c r="E405" s="12">
        <v>1810</v>
      </c>
      <c r="F405" s="14">
        <v>0</v>
      </c>
      <c r="G405" s="12">
        <v>1810</v>
      </c>
      <c r="I405" s="11"/>
    </row>
    <row r="406" spans="1:9" x14ac:dyDescent="0.2">
      <c r="A406" s="15">
        <v>40420</v>
      </c>
      <c r="B406" s="12">
        <v>1800</v>
      </c>
      <c r="C406" s="12">
        <v>1800</v>
      </c>
      <c r="D406" s="12">
        <v>1800</v>
      </c>
      <c r="E406" s="12">
        <v>1800</v>
      </c>
      <c r="F406" s="14">
        <v>2500</v>
      </c>
      <c r="G406" s="12">
        <v>1800</v>
      </c>
      <c r="I406" s="11"/>
    </row>
    <row r="407" spans="1:9" x14ac:dyDescent="0.2">
      <c r="A407" s="15">
        <v>40421</v>
      </c>
      <c r="B407" s="12">
        <v>1800</v>
      </c>
      <c r="C407" s="12">
        <v>1840</v>
      </c>
      <c r="D407" s="12">
        <v>1780</v>
      </c>
      <c r="E407" s="12">
        <v>1780</v>
      </c>
      <c r="F407" s="14">
        <v>576000</v>
      </c>
      <c r="G407" s="12">
        <v>1780</v>
      </c>
      <c r="I407" s="11"/>
    </row>
    <row r="408" spans="1:9" x14ac:dyDescent="0.2">
      <c r="A408" s="15">
        <v>40422</v>
      </c>
      <c r="B408" s="12">
        <v>1790</v>
      </c>
      <c r="C408" s="12">
        <v>1800</v>
      </c>
      <c r="D408" s="12">
        <v>1790</v>
      </c>
      <c r="E408" s="12">
        <v>1790</v>
      </c>
      <c r="F408" s="14">
        <v>0</v>
      </c>
      <c r="G408" s="12">
        <v>1790</v>
      </c>
      <c r="I408" s="11"/>
    </row>
    <row r="409" spans="1:9" x14ac:dyDescent="0.2">
      <c r="A409" s="15">
        <v>40423</v>
      </c>
      <c r="B409" s="12">
        <v>1780</v>
      </c>
      <c r="C409" s="12">
        <v>1780</v>
      </c>
      <c r="D409" s="12">
        <v>1780</v>
      </c>
      <c r="E409" s="12">
        <v>1780</v>
      </c>
      <c r="F409" s="14">
        <v>500</v>
      </c>
      <c r="G409" s="12">
        <v>1780</v>
      </c>
      <c r="I409" s="11"/>
    </row>
    <row r="410" spans="1:9" x14ac:dyDescent="0.2">
      <c r="A410" s="15">
        <v>40424</v>
      </c>
      <c r="B410" s="12">
        <v>1770</v>
      </c>
      <c r="C410" s="12">
        <v>1770</v>
      </c>
      <c r="D410" s="12">
        <v>1770</v>
      </c>
      <c r="E410" s="12">
        <v>1770</v>
      </c>
      <c r="F410" s="14">
        <v>2500</v>
      </c>
      <c r="G410" s="12">
        <v>1770</v>
      </c>
      <c r="I410" s="11"/>
    </row>
    <row r="411" spans="1:9" x14ac:dyDescent="0.2">
      <c r="A411" s="15">
        <v>40427</v>
      </c>
      <c r="B411" s="12">
        <v>1770</v>
      </c>
      <c r="C411" s="12">
        <v>1800</v>
      </c>
      <c r="D411" s="12">
        <v>1760</v>
      </c>
      <c r="E411" s="12">
        <v>1800</v>
      </c>
      <c r="F411" s="14">
        <v>72000</v>
      </c>
      <c r="G411" s="12">
        <v>1800</v>
      </c>
      <c r="I411" s="11"/>
    </row>
    <row r="412" spans="1:9" x14ac:dyDescent="0.2">
      <c r="A412" s="15">
        <v>40428</v>
      </c>
      <c r="B412" s="12">
        <v>1760</v>
      </c>
      <c r="C412" s="12">
        <v>1800</v>
      </c>
      <c r="D412" s="12">
        <v>1760</v>
      </c>
      <c r="E412" s="12">
        <v>1800</v>
      </c>
      <c r="F412" s="14">
        <v>17500</v>
      </c>
      <c r="G412" s="12">
        <v>1800</v>
      </c>
      <c r="I412" s="11"/>
    </row>
    <row r="413" spans="1:9" x14ac:dyDescent="0.2">
      <c r="A413" s="15">
        <v>40436</v>
      </c>
      <c r="B413" s="12">
        <v>1820</v>
      </c>
      <c r="C413" s="12">
        <v>1860</v>
      </c>
      <c r="D413" s="12">
        <v>1820</v>
      </c>
      <c r="E413" s="12">
        <v>1860</v>
      </c>
      <c r="F413" s="14">
        <v>315500</v>
      </c>
      <c r="G413" s="12">
        <v>1860</v>
      </c>
      <c r="I413" s="11"/>
    </row>
    <row r="414" spans="1:9" x14ac:dyDescent="0.2">
      <c r="A414" s="15">
        <v>40437</v>
      </c>
      <c r="B414" s="12">
        <v>1870</v>
      </c>
      <c r="C414" s="12">
        <v>1930</v>
      </c>
      <c r="D414" s="12">
        <v>1870</v>
      </c>
      <c r="E414" s="12">
        <v>1930</v>
      </c>
      <c r="F414" s="14">
        <v>2435000</v>
      </c>
      <c r="G414" s="12">
        <v>1930</v>
      </c>
      <c r="I414" s="11"/>
    </row>
    <row r="415" spans="1:9" x14ac:dyDescent="0.2">
      <c r="A415" s="15">
        <v>40438</v>
      </c>
      <c r="B415" s="12">
        <v>1940</v>
      </c>
      <c r="C415" s="12">
        <v>2100</v>
      </c>
      <c r="D415" s="12">
        <v>1940</v>
      </c>
      <c r="E415" s="12">
        <v>2100</v>
      </c>
      <c r="F415" s="14">
        <v>1917000</v>
      </c>
      <c r="G415" s="12">
        <v>2100</v>
      </c>
      <c r="I415" s="11"/>
    </row>
    <row r="416" spans="1:9" x14ac:dyDescent="0.2">
      <c r="A416" s="15">
        <v>40441</v>
      </c>
      <c r="B416" s="12">
        <v>2125</v>
      </c>
      <c r="C416" s="12">
        <v>2200</v>
      </c>
      <c r="D416" s="12">
        <v>2050</v>
      </c>
      <c r="E416" s="12">
        <v>2175</v>
      </c>
      <c r="F416" s="14">
        <v>173000</v>
      </c>
      <c r="G416" s="12">
        <v>2175</v>
      </c>
      <c r="I416" s="11"/>
    </row>
    <row r="417" spans="1:9" x14ac:dyDescent="0.2">
      <c r="A417" s="15">
        <v>40442</v>
      </c>
      <c r="B417" s="12">
        <v>2000</v>
      </c>
      <c r="C417" s="12">
        <v>2200</v>
      </c>
      <c r="D417" s="12">
        <v>2000</v>
      </c>
      <c r="E417" s="12">
        <v>2200</v>
      </c>
      <c r="F417" s="14">
        <v>234500</v>
      </c>
      <c r="G417" s="12">
        <v>2200</v>
      </c>
      <c r="I417" s="11"/>
    </row>
    <row r="418" spans="1:9" x14ac:dyDescent="0.2">
      <c r="A418" s="15">
        <v>40443</v>
      </c>
      <c r="B418" s="12">
        <v>2100</v>
      </c>
      <c r="C418" s="12">
        <v>2175</v>
      </c>
      <c r="D418" s="12">
        <v>2050</v>
      </c>
      <c r="E418" s="12">
        <v>2050</v>
      </c>
      <c r="F418" s="14">
        <v>297500</v>
      </c>
      <c r="G418" s="12">
        <v>2050</v>
      </c>
      <c r="I418" s="11"/>
    </row>
    <row r="419" spans="1:9" x14ac:dyDescent="0.2">
      <c r="A419" s="15">
        <v>40444</v>
      </c>
      <c r="B419" s="12">
        <v>2050</v>
      </c>
      <c r="C419" s="12">
        <v>2050</v>
      </c>
      <c r="D419" s="12">
        <v>2000</v>
      </c>
      <c r="E419" s="12">
        <v>2000</v>
      </c>
      <c r="F419" s="14">
        <v>1205000</v>
      </c>
      <c r="G419" s="12">
        <v>2000</v>
      </c>
      <c r="I419" s="11"/>
    </row>
    <row r="420" spans="1:9" x14ac:dyDescent="0.2">
      <c r="A420" s="15">
        <v>40445</v>
      </c>
      <c r="B420" s="12">
        <v>2000</v>
      </c>
      <c r="C420" s="12">
        <v>2075</v>
      </c>
      <c r="D420" s="12">
        <v>1980</v>
      </c>
      <c r="E420" s="12">
        <v>2050</v>
      </c>
      <c r="F420" s="14">
        <v>1223000</v>
      </c>
      <c r="G420" s="12">
        <v>2050</v>
      </c>
      <c r="I420" s="11"/>
    </row>
    <row r="421" spans="1:9" x14ac:dyDescent="0.2">
      <c r="A421" s="15">
        <v>40448</v>
      </c>
      <c r="B421" s="12">
        <v>2050</v>
      </c>
      <c r="C421" s="12">
        <v>2050</v>
      </c>
      <c r="D421" s="12">
        <v>2050</v>
      </c>
      <c r="E421" s="12">
        <v>2050</v>
      </c>
      <c r="F421" s="14">
        <v>1070000</v>
      </c>
      <c r="G421" s="12">
        <v>2050</v>
      </c>
      <c r="I421" s="11"/>
    </row>
    <row r="422" spans="1:9" x14ac:dyDescent="0.2">
      <c r="A422" s="15">
        <v>40449</v>
      </c>
      <c r="B422" s="12">
        <v>2050</v>
      </c>
      <c r="C422" s="12">
        <v>2250</v>
      </c>
      <c r="D422" s="12">
        <v>2000</v>
      </c>
      <c r="E422" s="12">
        <v>2225</v>
      </c>
      <c r="F422" s="14">
        <v>2873000</v>
      </c>
      <c r="G422" s="12">
        <v>2225</v>
      </c>
      <c r="I422" s="11"/>
    </row>
    <row r="423" spans="1:9" x14ac:dyDescent="0.2">
      <c r="A423" s="15">
        <v>40450</v>
      </c>
      <c r="B423" s="12">
        <v>2225</v>
      </c>
      <c r="C423" s="12">
        <v>2275</v>
      </c>
      <c r="D423" s="12">
        <v>2050</v>
      </c>
      <c r="E423" s="12">
        <v>2100</v>
      </c>
      <c r="F423" s="14">
        <v>106000</v>
      </c>
      <c r="G423" s="12">
        <v>2100</v>
      </c>
      <c r="I423" s="11"/>
    </row>
    <row r="424" spans="1:9" x14ac:dyDescent="0.2">
      <c r="A424" s="15">
        <v>40451</v>
      </c>
      <c r="B424" s="12">
        <v>2100</v>
      </c>
      <c r="C424" s="12">
        <v>2100</v>
      </c>
      <c r="D424" s="12">
        <v>2025</v>
      </c>
      <c r="E424" s="12">
        <v>2025</v>
      </c>
      <c r="F424" s="14">
        <v>573500</v>
      </c>
      <c r="G424" s="12">
        <v>2025</v>
      </c>
      <c r="I424" s="11"/>
    </row>
    <row r="425" spans="1:9" x14ac:dyDescent="0.2">
      <c r="A425" s="15">
        <v>40452</v>
      </c>
      <c r="B425" s="12">
        <v>2050</v>
      </c>
      <c r="C425" s="12">
        <v>2100</v>
      </c>
      <c r="D425" s="12">
        <v>2025</v>
      </c>
      <c r="E425" s="12">
        <v>2100</v>
      </c>
      <c r="F425" s="14">
        <v>206000</v>
      </c>
      <c r="G425" s="12">
        <v>2100</v>
      </c>
      <c r="I425" s="11"/>
    </row>
    <row r="426" spans="1:9" x14ac:dyDescent="0.2">
      <c r="A426" s="15">
        <v>40455</v>
      </c>
      <c r="B426" s="12">
        <v>2025</v>
      </c>
      <c r="C426" s="12">
        <v>2125</v>
      </c>
      <c r="D426" s="12">
        <v>2025</v>
      </c>
      <c r="E426" s="12">
        <v>2125</v>
      </c>
      <c r="F426" s="14">
        <v>847500</v>
      </c>
      <c r="G426" s="12">
        <v>2125</v>
      </c>
      <c r="I426" s="11"/>
    </row>
    <row r="427" spans="1:9" x14ac:dyDescent="0.2">
      <c r="A427" s="15">
        <v>40456</v>
      </c>
      <c r="B427" s="12">
        <v>2125</v>
      </c>
      <c r="C427" s="12">
        <v>2350</v>
      </c>
      <c r="D427" s="12">
        <v>2125</v>
      </c>
      <c r="E427" s="12">
        <v>2275</v>
      </c>
      <c r="F427" s="14">
        <v>1465000</v>
      </c>
      <c r="G427" s="12">
        <v>2275</v>
      </c>
      <c r="I427" s="11"/>
    </row>
    <row r="428" spans="1:9" x14ac:dyDescent="0.2">
      <c r="A428" s="15">
        <v>40457</v>
      </c>
      <c r="B428" s="12">
        <v>2300</v>
      </c>
      <c r="C428" s="12">
        <v>2325</v>
      </c>
      <c r="D428" s="12">
        <v>2200</v>
      </c>
      <c r="E428" s="12">
        <v>2200</v>
      </c>
      <c r="F428" s="14">
        <v>164000</v>
      </c>
      <c r="G428" s="12">
        <v>2200</v>
      </c>
      <c r="I428" s="11"/>
    </row>
    <row r="429" spans="1:9" x14ac:dyDescent="0.2">
      <c r="A429" s="15">
        <v>40458</v>
      </c>
      <c r="B429" s="12">
        <v>2100</v>
      </c>
      <c r="C429" s="12">
        <v>2150</v>
      </c>
      <c r="D429" s="12">
        <v>2100</v>
      </c>
      <c r="E429" s="12">
        <v>2125</v>
      </c>
      <c r="F429" s="14">
        <v>26500</v>
      </c>
      <c r="G429" s="12">
        <v>2125</v>
      </c>
      <c r="I429" s="11"/>
    </row>
    <row r="430" spans="1:9" x14ac:dyDescent="0.2">
      <c r="A430" s="15">
        <v>40459</v>
      </c>
      <c r="B430" s="12">
        <v>2150</v>
      </c>
      <c r="C430" s="12">
        <v>2200</v>
      </c>
      <c r="D430" s="12">
        <v>2150</v>
      </c>
      <c r="E430" s="12">
        <v>2175</v>
      </c>
      <c r="F430" s="14">
        <v>20000</v>
      </c>
      <c r="G430" s="12">
        <v>2175</v>
      </c>
      <c r="I430" s="11"/>
    </row>
    <row r="431" spans="1:9" x14ac:dyDescent="0.2">
      <c r="A431" s="15">
        <v>40462</v>
      </c>
      <c r="B431" s="12">
        <v>2200</v>
      </c>
      <c r="C431" s="12">
        <v>2200</v>
      </c>
      <c r="D431" s="12">
        <v>2050</v>
      </c>
      <c r="E431" s="12">
        <v>2100</v>
      </c>
      <c r="F431" s="14">
        <v>94500</v>
      </c>
      <c r="G431" s="12">
        <v>2100</v>
      </c>
      <c r="I431" s="11"/>
    </row>
    <row r="432" spans="1:9" x14ac:dyDescent="0.2">
      <c r="A432" s="15">
        <v>40463</v>
      </c>
      <c r="B432" s="12">
        <v>2150</v>
      </c>
      <c r="C432" s="12">
        <v>2250</v>
      </c>
      <c r="D432" s="12">
        <v>2075</v>
      </c>
      <c r="E432" s="12">
        <v>2075</v>
      </c>
      <c r="F432" s="14">
        <v>287000</v>
      </c>
      <c r="G432" s="12">
        <v>2075</v>
      </c>
      <c r="I432" s="11"/>
    </row>
    <row r="433" spans="1:9" x14ac:dyDescent="0.2">
      <c r="A433" s="15">
        <v>40464</v>
      </c>
      <c r="B433" s="12">
        <v>2100</v>
      </c>
      <c r="C433" s="12">
        <v>2150</v>
      </c>
      <c r="D433" s="12">
        <v>2100</v>
      </c>
      <c r="E433" s="12">
        <v>2150</v>
      </c>
      <c r="F433" s="14">
        <v>7500</v>
      </c>
      <c r="G433" s="12">
        <v>2150</v>
      </c>
      <c r="I433" s="11"/>
    </row>
    <row r="434" spans="1:9" x14ac:dyDescent="0.2">
      <c r="A434" s="15">
        <v>40465</v>
      </c>
      <c r="B434" s="12">
        <v>2050</v>
      </c>
      <c r="C434" s="12">
        <v>2250</v>
      </c>
      <c r="D434" s="12">
        <v>2050</v>
      </c>
      <c r="E434" s="12">
        <v>2075</v>
      </c>
      <c r="F434" s="14">
        <v>563500</v>
      </c>
      <c r="G434" s="12">
        <v>2075</v>
      </c>
      <c r="I434" s="11"/>
    </row>
    <row r="435" spans="1:9" x14ac:dyDescent="0.2">
      <c r="A435" s="15">
        <v>40466</v>
      </c>
      <c r="B435" s="12">
        <v>2150</v>
      </c>
      <c r="C435" s="12">
        <v>2225</v>
      </c>
      <c r="D435" s="12">
        <v>2100</v>
      </c>
      <c r="E435" s="12">
        <v>2100</v>
      </c>
      <c r="F435" s="14">
        <v>608500</v>
      </c>
      <c r="G435" s="12">
        <v>2100</v>
      </c>
      <c r="I435" s="11"/>
    </row>
    <row r="436" spans="1:9" x14ac:dyDescent="0.2">
      <c r="A436" s="15">
        <v>40469</v>
      </c>
      <c r="B436" s="12">
        <v>2100</v>
      </c>
      <c r="C436" s="12">
        <v>2175</v>
      </c>
      <c r="D436" s="12">
        <v>2100</v>
      </c>
      <c r="E436" s="12">
        <v>2175</v>
      </c>
      <c r="F436" s="14">
        <v>414500</v>
      </c>
      <c r="G436" s="12">
        <v>2175</v>
      </c>
      <c r="I436" s="11"/>
    </row>
    <row r="437" spans="1:9" x14ac:dyDescent="0.2">
      <c r="A437" s="15">
        <v>40470</v>
      </c>
      <c r="B437" s="12">
        <v>2175</v>
      </c>
      <c r="C437" s="12">
        <v>2175</v>
      </c>
      <c r="D437" s="12">
        <v>2125</v>
      </c>
      <c r="E437" s="12">
        <v>2150</v>
      </c>
      <c r="F437" s="14">
        <v>200500</v>
      </c>
      <c r="G437" s="12">
        <v>2150</v>
      </c>
      <c r="I437" s="11"/>
    </row>
    <row r="438" spans="1:9" x14ac:dyDescent="0.2">
      <c r="A438" s="15">
        <v>40471</v>
      </c>
      <c r="B438" s="12">
        <v>2150</v>
      </c>
      <c r="C438" s="12">
        <v>2175</v>
      </c>
      <c r="D438" s="12">
        <v>2150</v>
      </c>
      <c r="E438" s="12">
        <v>2150</v>
      </c>
      <c r="F438" s="14">
        <v>451500</v>
      </c>
      <c r="G438" s="12">
        <v>2150</v>
      </c>
      <c r="I438" s="11"/>
    </row>
    <row r="439" spans="1:9" x14ac:dyDescent="0.2">
      <c r="A439" s="15">
        <v>40472</v>
      </c>
      <c r="B439" s="12">
        <v>2150</v>
      </c>
      <c r="C439" s="12">
        <v>2150</v>
      </c>
      <c r="D439" s="12">
        <v>2150</v>
      </c>
      <c r="E439" s="12">
        <v>2150</v>
      </c>
      <c r="F439" s="14">
        <v>778500</v>
      </c>
      <c r="G439" s="12">
        <v>2150</v>
      </c>
      <c r="I439" s="11"/>
    </row>
    <row r="440" spans="1:9" x14ac:dyDescent="0.2">
      <c r="A440" s="15">
        <v>40473</v>
      </c>
      <c r="B440" s="12">
        <v>2175</v>
      </c>
      <c r="C440" s="12">
        <v>2175</v>
      </c>
      <c r="D440" s="12">
        <v>2150</v>
      </c>
      <c r="E440" s="12">
        <v>2175</v>
      </c>
      <c r="F440" s="14">
        <v>36500</v>
      </c>
      <c r="G440" s="12">
        <v>2175</v>
      </c>
      <c r="I440" s="11"/>
    </row>
    <row r="441" spans="1:9" x14ac:dyDescent="0.2">
      <c r="A441" s="15">
        <v>40476</v>
      </c>
      <c r="B441" s="12">
        <v>2150</v>
      </c>
      <c r="C441" s="12">
        <v>2225</v>
      </c>
      <c r="D441" s="12">
        <v>2150</v>
      </c>
      <c r="E441" s="12">
        <v>2225</v>
      </c>
      <c r="F441" s="14">
        <v>51500</v>
      </c>
      <c r="G441" s="12">
        <v>2225</v>
      </c>
      <c r="I441" s="11"/>
    </row>
    <row r="442" spans="1:9" x14ac:dyDescent="0.2">
      <c r="A442" s="15">
        <v>40477</v>
      </c>
      <c r="B442" s="12">
        <v>2225</v>
      </c>
      <c r="C442" s="12">
        <v>2300</v>
      </c>
      <c r="D442" s="12">
        <v>2200</v>
      </c>
      <c r="E442" s="12">
        <v>2300</v>
      </c>
      <c r="F442" s="14">
        <v>245000</v>
      </c>
      <c r="G442" s="12">
        <v>2300</v>
      </c>
      <c r="I442" s="11"/>
    </row>
    <row r="443" spans="1:9" x14ac:dyDescent="0.2">
      <c r="A443" s="15">
        <v>40478</v>
      </c>
      <c r="B443" s="12">
        <v>2300</v>
      </c>
      <c r="C443" s="12">
        <v>2700</v>
      </c>
      <c r="D443" s="12">
        <v>2300</v>
      </c>
      <c r="E443" s="12">
        <v>2700</v>
      </c>
      <c r="F443" s="14">
        <v>1015000</v>
      </c>
      <c r="G443" s="12">
        <v>2700</v>
      </c>
      <c r="I443" s="11"/>
    </row>
    <row r="444" spans="1:9" x14ac:dyDescent="0.2">
      <c r="A444" s="15">
        <v>40479</v>
      </c>
      <c r="B444" s="12">
        <v>2675</v>
      </c>
      <c r="C444" s="12">
        <v>2675</v>
      </c>
      <c r="D444" s="12">
        <v>2550</v>
      </c>
      <c r="E444" s="12">
        <v>2650</v>
      </c>
      <c r="F444" s="14">
        <v>57500</v>
      </c>
      <c r="G444" s="12">
        <v>2650</v>
      </c>
      <c r="I444" s="11"/>
    </row>
    <row r="445" spans="1:9" x14ac:dyDescent="0.2">
      <c r="A445" s="15">
        <v>40480</v>
      </c>
      <c r="B445" s="12">
        <v>2650</v>
      </c>
      <c r="C445" s="12">
        <v>2700</v>
      </c>
      <c r="D445" s="12">
        <v>2575</v>
      </c>
      <c r="E445" s="12">
        <v>2700</v>
      </c>
      <c r="F445" s="14">
        <v>100000</v>
      </c>
      <c r="G445" s="12">
        <v>2700</v>
      </c>
      <c r="I445" s="11"/>
    </row>
    <row r="446" spans="1:9" x14ac:dyDescent="0.2">
      <c r="A446" s="15">
        <v>40483</v>
      </c>
      <c r="B446" s="12">
        <v>2700</v>
      </c>
      <c r="C446" s="12">
        <v>2700</v>
      </c>
      <c r="D446" s="12">
        <v>2575</v>
      </c>
      <c r="E446" s="12">
        <v>2575</v>
      </c>
      <c r="F446" s="14">
        <v>687000</v>
      </c>
      <c r="G446" s="12">
        <v>2575</v>
      </c>
      <c r="I446" s="11"/>
    </row>
    <row r="447" spans="1:9" x14ac:dyDescent="0.2">
      <c r="A447" s="15">
        <v>40484</v>
      </c>
      <c r="B447" s="12">
        <v>2600</v>
      </c>
      <c r="C447" s="12">
        <v>2625</v>
      </c>
      <c r="D447" s="12">
        <v>2600</v>
      </c>
      <c r="E447" s="12">
        <v>2600</v>
      </c>
      <c r="F447" s="14">
        <v>22500</v>
      </c>
      <c r="G447" s="12">
        <v>2600</v>
      </c>
      <c r="I447" s="11"/>
    </row>
    <row r="448" spans="1:9" x14ac:dyDescent="0.2">
      <c r="A448" s="15">
        <v>40485</v>
      </c>
      <c r="B448" s="12">
        <v>2600</v>
      </c>
      <c r="C448" s="12">
        <v>2750</v>
      </c>
      <c r="D448" s="12">
        <v>2600</v>
      </c>
      <c r="E448" s="12">
        <v>2750</v>
      </c>
      <c r="F448" s="14">
        <v>26500</v>
      </c>
      <c r="G448" s="12">
        <v>2750</v>
      </c>
      <c r="I448" s="11"/>
    </row>
    <row r="449" spans="1:9" x14ac:dyDescent="0.2">
      <c r="A449" s="15">
        <v>40486</v>
      </c>
      <c r="B449" s="12">
        <v>2750</v>
      </c>
      <c r="C449" s="12">
        <v>2800</v>
      </c>
      <c r="D449" s="12">
        <v>2600</v>
      </c>
      <c r="E449" s="12">
        <v>2650</v>
      </c>
      <c r="F449" s="14">
        <v>79500</v>
      </c>
      <c r="G449" s="12">
        <v>2650</v>
      </c>
      <c r="I449" s="11"/>
    </row>
    <row r="450" spans="1:9" x14ac:dyDescent="0.2">
      <c r="A450" s="15">
        <v>40487</v>
      </c>
      <c r="B450" s="12">
        <v>2750</v>
      </c>
      <c r="C450" s="12">
        <v>2800</v>
      </c>
      <c r="D450" s="12">
        <v>2650</v>
      </c>
      <c r="E450" s="12">
        <v>2700</v>
      </c>
      <c r="F450" s="14">
        <v>107500</v>
      </c>
      <c r="G450" s="12">
        <v>2700</v>
      </c>
      <c r="I450" s="11"/>
    </row>
    <row r="451" spans="1:9" x14ac:dyDescent="0.2">
      <c r="A451" s="15">
        <v>40490</v>
      </c>
      <c r="B451" s="12">
        <v>2700</v>
      </c>
      <c r="C451" s="12">
        <v>2700</v>
      </c>
      <c r="D451" s="12">
        <v>2700</v>
      </c>
      <c r="E451" s="12">
        <v>2700</v>
      </c>
      <c r="F451" s="14">
        <v>40500</v>
      </c>
      <c r="G451" s="12">
        <v>2700</v>
      </c>
      <c r="I451" s="11"/>
    </row>
    <row r="452" spans="1:9" x14ac:dyDescent="0.2">
      <c r="A452" s="15">
        <v>40491</v>
      </c>
      <c r="B452" s="12">
        <v>2750</v>
      </c>
      <c r="C452" s="12">
        <v>2825</v>
      </c>
      <c r="D452" s="12">
        <v>2750</v>
      </c>
      <c r="E452" s="12">
        <v>2750</v>
      </c>
      <c r="F452" s="14">
        <v>502000</v>
      </c>
      <c r="G452" s="12">
        <v>2750</v>
      </c>
      <c r="I452" s="11"/>
    </row>
    <row r="453" spans="1:9" x14ac:dyDescent="0.2">
      <c r="A453" s="15">
        <v>40492</v>
      </c>
      <c r="B453" s="12">
        <v>2700</v>
      </c>
      <c r="C453" s="12">
        <v>2700</v>
      </c>
      <c r="D453" s="12">
        <v>2675</v>
      </c>
      <c r="E453" s="12">
        <v>2675</v>
      </c>
      <c r="F453" s="14">
        <v>117500</v>
      </c>
      <c r="G453" s="12">
        <v>2675</v>
      </c>
      <c r="I453" s="11"/>
    </row>
    <row r="454" spans="1:9" x14ac:dyDescent="0.2">
      <c r="A454" s="15">
        <v>40493</v>
      </c>
      <c r="B454" s="12">
        <v>2625</v>
      </c>
      <c r="C454" s="12">
        <v>2625</v>
      </c>
      <c r="D454" s="12">
        <v>2600</v>
      </c>
      <c r="E454" s="12">
        <v>2600</v>
      </c>
      <c r="F454" s="14">
        <v>66500</v>
      </c>
      <c r="G454" s="12">
        <v>2600</v>
      </c>
      <c r="I454" s="11"/>
    </row>
    <row r="455" spans="1:9" x14ac:dyDescent="0.2">
      <c r="A455" s="15">
        <v>40494</v>
      </c>
      <c r="B455" s="12">
        <v>2700</v>
      </c>
      <c r="C455" s="12">
        <v>2700</v>
      </c>
      <c r="D455" s="12">
        <v>2600</v>
      </c>
      <c r="E455" s="12">
        <v>2600</v>
      </c>
      <c r="F455" s="14">
        <v>13000</v>
      </c>
      <c r="G455" s="12">
        <v>2600</v>
      </c>
      <c r="I455" s="11"/>
    </row>
    <row r="456" spans="1:9" x14ac:dyDescent="0.2">
      <c r="A456" s="15">
        <v>40497</v>
      </c>
      <c r="B456" s="12">
        <v>2700</v>
      </c>
      <c r="C456" s="12">
        <v>2700</v>
      </c>
      <c r="D456" s="12">
        <v>2500</v>
      </c>
      <c r="E456" s="12">
        <v>2500</v>
      </c>
      <c r="F456" s="14">
        <v>9000</v>
      </c>
      <c r="G456" s="12">
        <v>2500</v>
      </c>
      <c r="I456" s="11"/>
    </row>
    <row r="457" spans="1:9" x14ac:dyDescent="0.2">
      <c r="A457" s="15">
        <v>40498</v>
      </c>
      <c r="B457" s="12">
        <v>2625</v>
      </c>
      <c r="C457" s="12">
        <v>2625</v>
      </c>
      <c r="D457" s="12">
        <v>2525</v>
      </c>
      <c r="E457" s="12">
        <v>2600</v>
      </c>
      <c r="F457" s="14">
        <v>425000</v>
      </c>
      <c r="G457" s="12">
        <v>2600</v>
      </c>
      <c r="I457" s="11"/>
    </row>
    <row r="458" spans="1:9" x14ac:dyDescent="0.2">
      <c r="A458" s="15">
        <v>40500</v>
      </c>
      <c r="B458" s="12">
        <v>2625</v>
      </c>
      <c r="C458" s="12">
        <v>2800</v>
      </c>
      <c r="D458" s="12">
        <v>2550</v>
      </c>
      <c r="E458" s="12">
        <v>2600</v>
      </c>
      <c r="F458" s="14">
        <v>4225500</v>
      </c>
      <c r="G458" s="12">
        <v>2600</v>
      </c>
      <c r="I458" s="11"/>
    </row>
    <row r="459" spans="1:9" x14ac:dyDescent="0.2">
      <c r="A459" s="15">
        <v>40501</v>
      </c>
      <c r="B459" s="12">
        <v>2600</v>
      </c>
      <c r="C459" s="12">
        <v>2600</v>
      </c>
      <c r="D459" s="12">
        <v>2550</v>
      </c>
      <c r="E459" s="12">
        <v>2600</v>
      </c>
      <c r="F459" s="14">
        <v>759500</v>
      </c>
      <c r="G459" s="12">
        <v>2600</v>
      </c>
      <c r="I459" s="11"/>
    </row>
    <row r="460" spans="1:9" x14ac:dyDescent="0.2">
      <c r="A460" s="11">
        <v>40504</v>
      </c>
      <c r="B460" s="12">
        <v>2625</v>
      </c>
      <c r="C460" s="12">
        <v>2625</v>
      </c>
      <c r="D460" s="12">
        <v>2600</v>
      </c>
      <c r="E460" s="12">
        <v>2600</v>
      </c>
      <c r="F460" s="14">
        <v>63000</v>
      </c>
      <c r="G460" s="12">
        <v>2600</v>
      </c>
      <c r="I460" s="11"/>
    </row>
    <row r="461" spans="1:9" x14ac:dyDescent="0.2">
      <c r="A461" s="11">
        <v>40505</v>
      </c>
      <c r="B461" s="12">
        <v>2600</v>
      </c>
      <c r="C461" s="12">
        <v>2600</v>
      </c>
      <c r="D461" s="12">
        <v>2250</v>
      </c>
      <c r="E461" s="12">
        <v>2475</v>
      </c>
      <c r="F461" s="14">
        <v>88000</v>
      </c>
      <c r="G461" s="12">
        <v>2475</v>
      </c>
      <c r="I461" s="11"/>
    </row>
    <row r="462" spans="1:9" x14ac:dyDescent="0.2">
      <c r="A462" s="11">
        <v>40506</v>
      </c>
      <c r="B462" s="12">
        <v>2550</v>
      </c>
      <c r="C462" s="12">
        <v>2550</v>
      </c>
      <c r="D462" s="12">
        <v>2200</v>
      </c>
      <c r="E462" s="12">
        <v>2350</v>
      </c>
      <c r="F462" s="14">
        <v>62500</v>
      </c>
      <c r="G462" s="12">
        <v>2350</v>
      </c>
      <c r="I462" s="11"/>
    </row>
    <row r="463" spans="1:9" x14ac:dyDescent="0.2">
      <c r="A463" s="11">
        <v>40507</v>
      </c>
      <c r="B463" s="12">
        <v>2400</v>
      </c>
      <c r="C463" s="12">
        <v>2450</v>
      </c>
      <c r="D463" s="12">
        <v>2400</v>
      </c>
      <c r="E463" s="12">
        <v>2400</v>
      </c>
      <c r="F463" s="14">
        <v>122500</v>
      </c>
      <c r="G463" s="12">
        <v>2400</v>
      </c>
      <c r="I463" s="11"/>
    </row>
    <row r="464" spans="1:9" x14ac:dyDescent="0.2">
      <c r="A464" s="11">
        <v>40508</v>
      </c>
      <c r="B464" s="12">
        <v>2550</v>
      </c>
      <c r="C464" s="12">
        <v>2550</v>
      </c>
      <c r="D464" s="12">
        <v>2300</v>
      </c>
      <c r="E464" s="12">
        <v>2325</v>
      </c>
      <c r="F464" s="14">
        <v>23000</v>
      </c>
      <c r="G464" s="12">
        <v>2325</v>
      </c>
      <c r="I464" s="11"/>
    </row>
    <row r="465" spans="1:9" x14ac:dyDescent="0.2">
      <c r="A465" s="11">
        <v>40511</v>
      </c>
      <c r="B465" s="12">
        <v>2325</v>
      </c>
      <c r="C465" s="12">
        <v>2475</v>
      </c>
      <c r="D465" s="12">
        <v>2325</v>
      </c>
      <c r="E465" s="12">
        <v>2475</v>
      </c>
      <c r="F465" s="14">
        <v>279000</v>
      </c>
      <c r="G465" s="12">
        <v>2475</v>
      </c>
      <c r="I465" s="11"/>
    </row>
    <row r="466" spans="1:9" x14ac:dyDescent="0.2">
      <c r="A466" s="11">
        <v>40512</v>
      </c>
      <c r="B466" s="12">
        <v>2525</v>
      </c>
      <c r="C466" s="12">
        <v>2675</v>
      </c>
      <c r="D466" s="12">
        <v>2475</v>
      </c>
      <c r="E466" s="12">
        <v>2675</v>
      </c>
      <c r="F466" s="14">
        <v>307500</v>
      </c>
      <c r="G466" s="12">
        <v>2675</v>
      </c>
      <c r="I466" s="11"/>
    </row>
    <row r="467" spans="1:9" x14ac:dyDescent="0.2">
      <c r="A467" s="11">
        <v>40513</v>
      </c>
      <c r="B467" s="12">
        <v>2600</v>
      </c>
      <c r="C467" s="12">
        <v>2600</v>
      </c>
      <c r="D467" s="12">
        <v>2600</v>
      </c>
      <c r="E467" s="12">
        <v>2600</v>
      </c>
      <c r="F467" s="14">
        <v>500</v>
      </c>
      <c r="G467" s="12">
        <v>2600</v>
      </c>
      <c r="I467" s="11"/>
    </row>
    <row r="468" spans="1:9" x14ac:dyDescent="0.2">
      <c r="A468" s="11">
        <v>40514</v>
      </c>
      <c r="B468" s="12">
        <v>2600</v>
      </c>
      <c r="C468" s="12">
        <v>2625</v>
      </c>
      <c r="D468" s="12">
        <v>2500</v>
      </c>
      <c r="E468" s="12">
        <v>2600</v>
      </c>
      <c r="F468" s="14">
        <v>752500</v>
      </c>
      <c r="G468" s="12">
        <v>2600</v>
      </c>
      <c r="I468" s="11"/>
    </row>
    <row r="469" spans="1:9" x14ac:dyDescent="0.2">
      <c r="A469" s="11">
        <v>40515</v>
      </c>
      <c r="B469" s="12">
        <v>2600</v>
      </c>
      <c r="C469" s="12">
        <v>2600</v>
      </c>
      <c r="D469" s="12">
        <v>2600</v>
      </c>
      <c r="E469" s="12">
        <v>2600</v>
      </c>
      <c r="F469" s="14">
        <v>438000</v>
      </c>
      <c r="G469" s="12">
        <v>2600</v>
      </c>
      <c r="I469" s="11"/>
    </row>
    <row r="470" spans="1:9" x14ac:dyDescent="0.2">
      <c r="A470" s="11">
        <v>40518</v>
      </c>
      <c r="B470" s="12">
        <v>2700</v>
      </c>
      <c r="C470" s="12">
        <v>2700</v>
      </c>
      <c r="D470" s="12">
        <v>2575</v>
      </c>
      <c r="E470" s="12">
        <v>2600</v>
      </c>
      <c r="F470" s="14">
        <v>1340000</v>
      </c>
      <c r="G470" s="12">
        <v>2600</v>
      </c>
      <c r="I470" s="11"/>
    </row>
    <row r="471" spans="1:9" x14ac:dyDescent="0.2">
      <c r="A471" s="11">
        <v>40520</v>
      </c>
      <c r="B471" s="12">
        <v>2575</v>
      </c>
      <c r="C471" s="12">
        <v>2575</v>
      </c>
      <c r="D471" s="12">
        <v>2575</v>
      </c>
      <c r="E471" s="12">
        <v>2575</v>
      </c>
      <c r="F471" s="14">
        <v>259500</v>
      </c>
      <c r="G471" s="12">
        <v>2575</v>
      </c>
      <c r="I471" s="11"/>
    </row>
    <row r="472" spans="1:9" x14ac:dyDescent="0.2">
      <c r="A472" s="11">
        <v>40521</v>
      </c>
      <c r="B472" s="12">
        <v>2600</v>
      </c>
      <c r="C472" s="12">
        <v>2625</v>
      </c>
      <c r="D472" s="12">
        <v>2600</v>
      </c>
      <c r="E472" s="12">
        <v>2600</v>
      </c>
      <c r="F472" s="14">
        <v>1003000</v>
      </c>
      <c r="G472" s="12">
        <v>2600</v>
      </c>
      <c r="I472" s="11"/>
    </row>
    <row r="473" spans="1:9" x14ac:dyDescent="0.2">
      <c r="A473" s="11">
        <v>40522</v>
      </c>
      <c r="B473" s="12">
        <v>2600</v>
      </c>
      <c r="C473" s="12">
        <v>2600</v>
      </c>
      <c r="D473" s="12">
        <v>2600</v>
      </c>
      <c r="E473" s="12">
        <v>2600</v>
      </c>
      <c r="F473" s="14">
        <v>11500</v>
      </c>
      <c r="G473" s="12">
        <v>2600</v>
      </c>
      <c r="I473" s="11"/>
    </row>
    <row r="474" spans="1:9" x14ac:dyDescent="0.2">
      <c r="A474" s="11">
        <v>40525</v>
      </c>
      <c r="B474" s="12">
        <v>2600</v>
      </c>
      <c r="C474" s="12">
        <v>2600</v>
      </c>
      <c r="D474" s="12">
        <v>2500</v>
      </c>
      <c r="E474" s="12">
        <v>2600</v>
      </c>
      <c r="F474" s="14">
        <v>804500</v>
      </c>
      <c r="G474" s="12">
        <v>2600</v>
      </c>
      <c r="I474" s="11"/>
    </row>
    <row r="475" spans="1:9" x14ac:dyDescent="0.2">
      <c r="A475" s="11">
        <v>40526</v>
      </c>
      <c r="B475" s="12">
        <v>2600</v>
      </c>
      <c r="C475" s="12">
        <v>2600</v>
      </c>
      <c r="D475" s="12">
        <v>2600</v>
      </c>
      <c r="E475" s="12">
        <v>2600</v>
      </c>
      <c r="F475" s="14">
        <v>6000</v>
      </c>
      <c r="G475" s="12">
        <v>2600</v>
      </c>
      <c r="I475" s="11"/>
    </row>
    <row r="476" spans="1:9" x14ac:dyDescent="0.2">
      <c r="A476" s="11">
        <v>40527</v>
      </c>
      <c r="B476" s="12">
        <v>2700</v>
      </c>
      <c r="C476" s="12">
        <v>2700</v>
      </c>
      <c r="D476" s="12">
        <v>2700</v>
      </c>
      <c r="E476" s="12">
        <v>2700</v>
      </c>
      <c r="F476" s="14">
        <v>7000</v>
      </c>
      <c r="G476" s="12">
        <v>2700</v>
      </c>
      <c r="I476" s="11"/>
    </row>
    <row r="477" spans="1:9" x14ac:dyDescent="0.2">
      <c r="A477" s="11">
        <v>40528</v>
      </c>
      <c r="B477" s="12">
        <v>2650</v>
      </c>
      <c r="C477" s="12">
        <v>2650</v>
      </c>
      <c r="D477" s="12">
        <v>2650</v>
      </c>
      <c r="E477" s="12">
        <v>2650</v>
      </c>
      <c r="F477" s="14">
        <v>78000</v>
      </c>
      <c r="G477" s="12">
        <v>2650</v>
      </c>
      <c r="I477" s="11"/>
    </row>
    <row r="478" spans="1:9" x14ac:dyDescent="0.2">
      <c r="A478" s="11">
        <v>40529</v>
      </c>
      <c r="B478" s="12">
        <v>2650</v>
      </c>
      <c r="C478" s="12">
        <v>2650</v>
      </c>
      <c r="D478" s="12">
        <v>2625</v>
      </c>
      <c r="E478" s="12">
        <v>2650</v>
      </c>
      <c r="F478" s="14">
        <v>409500</v>
      </c>
      <c r="G478" s="12">
        <v>2650</v>
      </c>
      <c r="I478" s="11"/>
    </row>
    <row r="479" spans="1:9" x14ac:dyDescent="0.2">
      <c r="A479" s="11">
        <v>40532</v>
      </c>
      <c r="B479" s="12">
        <v>2650</v>
      </c>
      <c r="C479" s="12">
        <v>2650</v>
      </c>
      <c r="D479" s="12">
        <v>2400</v>
      </c>
      <c r="E479" s="12">
        <v>2650</v>
      </c>
      <c r="F479" s="14">
        <v>366000</v>
      </c>
      <c r="G479" s="12">
        <v>2650</v>
      </c>
      <c r="I479" s="11"/>
    </row>
    <row r="480" spans="1:9" x14ac:dyDescent="0.2">
      <c r="A480" s="11">
        <v>40533</v>
      </c>
      <c r="B480" s="12">
        <v>2425</v>
      </c>
      <c r="C480" s="12">
        <v>2625</v>
      </c>
      <c r="D480" s="12">
        <v>2425</v>
      </c>
      <c r="E480" s="12">
        <v>2625</v>
      </c>
      <c r="F480" s="14">
        <v>15000</v>
      </c>
      <c r="G480" s="12">
        <v>2625</v>
      </c>
      <c r="I480" s="11"/>
    </row>
    <row r="481" spans="1:9" x14ac:dyDescent="0.2">
      <c r="A481" s="11">
        <v>40534</v>
      </c>
      <c r="B481" s="12">
        <v>2650</v>
      </c>
      <c r="C481" s="12">
        <v>2675</v>
      </c>
      <c r="D481" s="12">
        <v>2625</v>
      </c>
      <c r="E481" s="12">
        <v>2650</v>
      </c>
      <c r="F481" s="14">
        <v>1081500</v>
      </c>
      <c r="G481" s="12">
        <v>2650</v>
      </c>
      <c r="I481" s="11"/>
    </row>
    <row r="482" spans="1:9" x14ac:dyDescent="0.2">
      <c r="A482" s="11">
        <v>40535</v>
      </c>
      <c r="B482" s="12">
        <v>2650</v>
      </c>
      <c r="C482" s="12">
        <v>2650</v>
      </c>
      <c r="D482" s="12">
        <v>2650</v>
      </c>
      <c r="E482" s="12">
        <v>2650</v>
      </c>
      <c r="F482" s="14">
        <v>611000</v>
      </c>
      <c r="G482" s="12">
        <v>2650</v>
      </c>
      <c r="I482" s="11"/>
    </row>
    <row r="483" spans="1:9" x14ac:dyDescent="0.2">
      <c r="A483" s="11">
        <v>40539</v>
      </c>
      <c r="B483" s="12">
        <v>2650</v>
      </c>
      <c r="C483" s="12">
        <v>2650</v>
      </c>
      <c r="D483" s="12">
        <v>2650</v>
      </c>
      <c r="E483" s="12">
        <v>2650</v>
      </c>
      <c r="F483" s="14">
        <v>500</v>
      </c>
      <c r="G483" s="12">
        <v>2650</v>
      </c>
      <c r="I483" s="11"/>
    </row>
    <row r="484" spans="1:9" x14ac:dyDescent="0.2">
      <c r="A484" s="11">
        <v>40540</v>
      </c>
      <c r="B484" s="12">
        <v>2650</v>
      </c>
      <c r="C484" s="12">
        <v>2775</v>
      </c>
      <c r="D484" s="12">
        <v>2650</v>
      </c>
      <c r="E484" s="12">
        <v>2750</v>
      </c>
      <c r="F484" s="14">
        <v>53000</v>
      </c>
      <c r="G484" s="12">
        <v>2750</v>
      </c>
      <c r="I484" s="11"/>
    </row>
    <row r="485" spans="1:9" x14ac:dyDescent="0.2">
      <c r="A485" s="11">
        <v>40541</v>
      </c>
      <c r="B485" s="12">
        <v>2800</v>
      </c>
      <c r="C485" s="12">
        <v>2800</v>
      </c>
      <c r="D485" s="12">
        <v>2775</v>
      </c>
      <c r="E485" s="12">
        <v>2800</v>
      </c>
      <c r="F485" s="14">
        <v>55000</v>
      </c>
      <c r="G485" s="12">
        <v>2800</v>
      </c>
      <c r="I485" s="11"/>
    </row>
    <row r="486" spans="1:9" x14ac:dyDescent="0.2">
      <c r="A486" s="11">
        <v>40542</v>
      </c>
      <c r="B486" s="12">
        <v>2800</v>
      </c>
      <c r="C486" s="12">
        <v>2950</v>
      </c>
      <c r="D486" s="12">
        <v>2800</v>
      </c>
      <c r="E486" s="12">
        <v>2950</v>
      </c>
      <c r="F486" s="14">
        <v>7500</v>
      </c>
      <c r="G486" s="12">
        <v>2950</v>
      </c>
      <c r="I486" s="11"/>
    </row>
    <row r="487" spans="1:9" x14ac:dyDescent="0.2">
      <c r="A487" s="11">
        <v>40546</v>
      </c>
      <c r="B487" s="12">
        <v>2950</v>
      </c>
      <c r="C487" s="12">
        <v>2950</v>
      </c>
      <c r="D487" s="12">
        <v>2625</v>
      </c>
      <c r="E487" s="12">
        <v>2850</v>
      </c>
      <c r="F487" s="14">
        <v>410000</v>
      </c>
      <c r="G487" s="12">
        <v>2850</v>
      </c>
      <c r="I487" s="11"/>
    </row>
    <row r="488" spans="1:9" x14ac:dyDescent="0.2">
      <c r="A488" s="11">
        <v>40547</v>
      </c>
      <c r="B488" s="12">
        <v>2850</v>
      </c>
      <c r="C488" s="12">
        <v>2850</v>
      </c>
      <c r="D488" s="12">
        <v>2700</v>
      </c>
      <c r="E488" s="12">
        <v>2700</v>
      </c>
      <c r="F488" s="14">
        <v>3500</v>
      </c>
      <c r="G488" s="12">
        <v>2700</v>
      </c>
      <c r="I488" s="11"/>
    </row>
    <row r="489" spans="1:9" x14ac:dyDescent="0.2">
      <c r="A489" s="11">
        <v>40548</v>
      </c>
      <c r="B489" s="12">
        <v>2800</v>
      </c>
      <c r="C489" s="12">
        <v>2800</v>
      </c>
      <c r="D489" s="12">
        <v>2725</v>
      </c>
      <c r="E489" s="12">
        <v>2800</v>
      </c>
      <c r="F489" s="14">
        <v>14500</v>
      </c>
      <c r="G489" s="12">
        <v>2800</v>
      </c>
      <c r="I489" s="11"/>
    </row>
    <row r="490" spans="1:9" x14ac:dyDescent="0.2">
      <c r="A490" s="11">
        <v>40549</v>
      </c>
      <c r="B490" s="12">
        <v>2850</v>
      </c>
      <c r="C490" s="12">
        <v>2850</v>
      </c>
      <c r="D490" s="12">
        <v>2850</v>
      </c>
      <c r="E490" s="12">
        <v>2850</v>
      </c>
      <c r="F490" s="14">
        <v>53000</v>
      </c>
      <c r="G490" s="12">
        <v>2850</v>
      </c>
      <c r="I490" s="11"/>
    </row>
    <row r="491" spans="1:9" x14ac:dyDescent="0.2">
      <c r="A491" s="11">
        <v>40550</v>
      </c>
      <c r="B491" s="12">
        <v>2800</v>
      </c>
      <c r="C491" s="12">
        <v>2800</v>
      </c>
      <c r="D491" s="12">
        <v>2800</v>
      </c>
      <c r="E491" s="12">
        <v>2800</v>
      </c>
      <c r="F491" s="14">
        <v>16000</v>
      </c>
      <c r="G491" s="12">
        <v>2800</v>
      </c>
      <c r="I491" s="11"/>
    </row>
    <row r="492" spans="1:9" x14ac:dyDescent="0.2">
      <c r="A492" s="11">
        <v>40553</v>
      </c>
      <c r="B492" s="12">
        <v>2800</v>
      </c>
      <c r="C492" s="12">
        <v>2800</v>
      </c>
      <c r="D492" s="12">
        <v>2600</v>
      </c>
      <c r="E492" s="12">
        <v>2700</v>
      </c>
      <c r="F492" s="14">
        <v>180500</v>
      </c>
      <c r="G492" s="12">
        <v>2700</v>
      </c>
      <c r="I492" s="11"/>
    </row>
    <row r="493" spans="1:9" x14ac:dyDescent="0.2">
      <c r="A493" s="11">
        <v>40554</v>
      </c>
      <c r="B493" s="12">
        <v>2700</v>
      </c>
      <c r="C493" s="12">
        <v>2700</v>
      </c>
      <c r="D493" s="12">
        <v>2600</v>
      </c>
      <c r="E493" s="12">
        <v>2675</v>
      </c>
      <c r="F493" s="14">
        <v>305500</v>
      </c>
      <c r="G493" s="12">
        <v>2675</v>
      </c>
      <c r="I493" s="11"/>
    </row>
    <row r="494" spans="1:9" x14ac:dyDescent="0.2">
      <c r="A494" s="11">
        <v>40555</v>
      </c>
      <c r="B494" s="12">
        <v>2700</v>
      </c>
      <c r="C494" s="12">
        <v>2700</v>
      </c>
      <c r="D494" s="12">
        <v>2675</v>
      </c>
      <c r="E494" s="12">
        <v>2675</v>
      </c>
      <c r="F494" s="14">
        <v>157000</v>
      </c>
      <c r="G494" s="12">
        <v>2675</v>
      </c>
      <c r="I494" s="11"/>
    </row>
    <row r="495" spans="1:9" x14ac:dyDescent="0.2">
      <c r="A495" s="11">
        <v>40556</v>
      </c>
      <c r="B495" s="12">
        <v>2700</v>
      </c>
      <c r="C495" s="12">
        <v>2700</v>
      </c>
      <c r="D495" s="12">
        <v>2675</v>
      </c>
      <c r="E495" s="12">
        <v>2675</v>
      </c>
      <c r="F495" s="14">
        <v>17000</v>
      </c>
      <c r="G495" s="12">
        <v>2675</v>
      </c>
      <c r="I495" s="11"/>
    </row>
    <row r="496" spans="1:9" x14ac:dyDescent="0.2">
      <c r="A496" s="11">
        <v>40557</v>
      </c>
      <c r="B496" s="12">
        <v>2700</v>
      </c>
      <c r="C496" s="12">
        <v>2700</v>
      </c>
      <c r="D496" s="12">
        <v>2650</v>
      </c>
      <c r="E496" s="12">
        <v>2650</v>
      </c>
      <c r="F496" s="14">
        <v>503500</v>
      </c>
      <c r="G496" s="12">
        <v>2650</v>
      </c>
      <c r="I496" s="11"/>
    </row>
    <row r="497" spans="1:9" x14ac:dyDescent="0.2">
      <c r="A497" s="11">
        <v>40560</v>
      </c>
      <c r="B497" s="12">
        <v>2450</v>
      </c>
      <c r="C497" s="12">
        <v>2550</v>
      </c>
      <c r="D497" s="12">
        <v>2450</v>
      </c>
      <c r="E497" s="12">
        <v>2450</v>
      </c>
      <c r="F497" s="14">
        <v>0</v>
      </c>
      <c r="G497" s="12">
        <v>2450</v>
      </c>
      <c r="I497" s="11"/>
    </row>
    <row r="498" spans="1:9" x14ac:dyDescent="0.2">
      <c r="A498" s="11">
        <v>40561</v>
      </c>
      <c r="B498" s="12">
        <v>2675</v>
      </c>
      <c r="C498" s="12">
        <v>2675</v>
      </c>
      <c r="D498" s="12">
        <v>2625</v>
      </c>
      <c r="E498" s="12">
        <v>2675</v>
      </c>
      <c r="F498" s="14">
        <v>343000</v>
      </c>
      <c r="G498" s="12">
        <v>2675</v>
      </c>
      <c r="I498" s="11"/>
    </row>
    <row r="499" spans="1:9" x14ac:dyDescent="0.2">
      <c r="A499" s="11">
        <v>40562</v>
      </c>
      <c r="B499" s="12">
        <v>2425</v>
      </c>
      <c r="C499" s="12">
        <v>2475</v>
      </c>
      <c r="D499" s="12">
        <v>2425</v>
      </c>
      <c r="E499" s="12">
        <v>2475</v>
      </c>
      <c r="F499" s="14">
        <v>9000</v>
      </c>
      <c r="G499" s="12">
        <v>2475</v>
      </c>
      <c r="I499" s="11"/>
    </row>
    <row r="500" spans="1:9" x14ac:dyDescent="0.2">
      <c r="A500" s="11">
        <v>40563</v>
      </c>
      <c r="B500" s="12">
        <v>2500</v>
      </c>
      <c r="C500" s="12">
        <v>2575</v>
      </c>
      <c r="D500" s="12">
        <v>2500</v>
      </c>
      <c r="E500" s="12">
        <v>2575</v>
      </c>
      <c r="F500" s="14">
        <v>61500</v>
      </c>
      <c r="G500" s="12">
        <v>2575</v>
      </c>
      <c r="I500" s="11"/>
    </row>
    <row r="501" spans="1:9" x14ac:dyDescent="0.2">
      <c r="A501" s="11">
        <v>40564</v>
      </c>
      <c r="B501" s="12">
        <v>2550</v>
      </c>
      <c r="C501" s="12">
        <v>2550</v>
      </c>
      <c r="D501" s="12">
        <v>2500</v>
      </c>
      <c r="E501" s="12">
        <v>2500</v>
      </c>
      <c r="F501" s="14">
        <v>16500</v>
      </c>
      <c r="G501" s="12">
        <v>2500</v>
      </c>
      <c r="I501" s="11"/>
    </row>
    <row r="502" spans="1:9" x14ac:dyDescent="0.2">
      <c r="A502" s="11">
        <v>40567</v>
      </c>
      <c r="B502" s="12">
        <v>2500</v>
      </c>
      <c r="C502" s="12">
        <v>2500</v>
      </c>
      <c r="D502" s="12">
        <v>2500</v>
      </c>
      <c r="E502" s="12">
        <v>2500</v>
      </c>
      <c r="F502" s="14">
        <v>500</v>
      </c>
      <c r="G502" s="12">
        <v>2500</v>
      </c>
      <c r="I502" s="11"/>
    </row>
    <row r="503" spans="1:9" x14ac:dyDescent="0.2">
      <c r="A503" s="11">
        <v>40568</v>
      </c>
      <c r="B503" s="12">
        <v>2500</v>
      </c>
      <c r="C503" s="12">
        <v>2500</v>
      </c>
      <c r="D503" s="12">
        <v>2500</v>
      </c>
      <c r="E503" s="12">
        <v>2500</v>
      </c>
      <c r="F503" s="14">
        <v>48000</v>
      </c>
      <c r="G503" s="12">
        <v>2500</v>
      </c>
      <c r="I503" s="11"/>
    </row>
    <row r="504" spans="1:9" x14ac:dyDescent="0.2">
      <c r="A504" s="11">
        <v>40569</v>
      </c>
      <c r="B504" s="12">
        <v>2575</v>
      </c>
      <c r="C504" s="12">
        <v>2650</v>
      </c>
      <c r="D504" s="12">
        <v>2575</v>
      </c>
      <c r="E504" s="12">
        <v>2650</v>
      </c>
      <c r="F504" s="14">
        <v>20500</v>
      </c>
      <c r="G504" s="12">
        <v>2650</v>
      </c>
      <c r="I504" s="11"/>
    </row>
    <row r="505" spans="1:9" x14ac:dyDescent="0.2">
      <c r="A505" s="11">
        <v>40570</v>
      </c>
      <c r="B505" s="12">
        <v>2650</v>
      </c>
      <c r="C505" s="12">
        <v>2650</v>
      </c>
      <c r="D505" s="12">
        <v>2650</v>
      </c>
      <c r="E505" s="12">
        <v>2650</v>
      </c>
      <c r="F505" s="14">
        <v>10500</v>
      </c>
      <c r="G505" s="12">
        <v>2650</v>
      </c>
      <c r="I505" s="11"/>
    </row>
    <row r="506" spans="1:9" x14ac:dyDescent="0.2">
      <c r="A506" s="11">
        <v>40571</v>
      </c>
      <c r="B506" s="12">
        <v>2400</v>
      </c>
      <c r="C506" s="12">
        <v>2650</v>
      </c>
      <c r="D506" s="12">
        <v>2400</v>
      </c>
      <c r="E506" s="12">
        <v>2400</v>
      </c>
      <c r="F506" s="14">
        <v>0</v>
      </c>
      <c r="G506" s="12">
        <v>2400</v>
      </c>
      <c r="I506" s="11"/>
    </row>
    <row r="507" spans="1:9" x14ac:dyDescent="0.2">
      <c r="A507" s="11">
        <v>40574</v>
      </c>
      <c r="B507" s="12">
        <v>2425</v>
      </c>
      <c r="C507" s="12">
        <v>2550</v>
      </c>
      <c r="D507" s="12">
        <v>2425</v>
      </c>
      <c r="E507" s="12">
        <v>2425</v>
      </c>
      <c r="F507" s="14">
        <v>0</v>
      </c>
      <c r="G507" s="12">
        <v>2425</v>
      </c>
      <c r="I507" s="11"/>
    </row>
    <row r="508" spans="1:9" x14ac:dyDescent="0.2">
      <c r="A508" s="11">
        <v>40575</v>
      </c>
      <c r="B508" s="12">
        <v>2400</v>
      </c>
      <c r="C508" s="12">
        <v>2600</v>
      </c>
      <c r="D508" s="12">
        <v>2400</v>
      </c>
      <c r="E508" s="12">
        <v>2550</v>
      </c>
      <c r="F508" s="14">
        <v>1155000</v>
      </c>
      <c r="G508" s="12">
        <v>2550</v>
      </c>
      <c r="I508" s="11"/>
    </row>
    <row r="509" spans="1:9" x14ac:dyDescent="0.2">
      <c r="A509" s="11">
        <v>40576</v>
      </c>
      <c r="B509" s="12">
        <v>2450</v>
      </c>
      <c r="C509" s="12">
        <v>2550</v>
      </c>
      <c r="D509" s="12">
        <v>2450</v>
      </c>
      <c r="E509" s="12">
        <v>2550</v>
      </c>
      <c r="F509" s="14">
        <v>539000</v>
      </c>
      <c r="G509" s="12">
        <v>2550</v>
      </c>
      <c r="I509" s="11"/>
    </row>
    <row r="510" spans="1:9" x14ac:dyDescent="0.2">
      <c r="A510" s="11">
        <v>40578</v>
      </c>
      <c r="B510" s="12">
        <v>2450</v>
      </c>
      <c r="C510" s="12">
        <v>2450</v>
      </c>
      <c r="D510" s="12">
        <v>2450</v>
      </c>
      <c r="E510" s="12">
        <v>2450</v>
      </c>
      <c r="F510" s="14">
        <v>6000</v>
      </c>
      <c r="G510" s="12">
        <v>2450</v>
      </c>
      <c r="I510" s="11"/>
    </row>
    <row r="511" spans="1:9" x14ac:dyDescent="0.2">
      <c r="A511" s="11">
        <v>40581</v>
      </c>
      <c r="B511" s="12">
        <v>2500</v>
      </c>
      <c r="C511" s="12">
        <v>2500</v>
      </c>
      <c r="D511" s="12">
        <v>2500</v>
      </c>
      <c r="E511" s="12">
        <v>2500</v>
      </c>
      <c r="F511" s="14">
        <v>3500</v>
      </c>
      <c r="G511" s="12">
        <v>2500</v>
      </c>
      <c r="I511" s="11"/>
    </row>
    <row r="512" spans="1:9" x14ac:dyDescent="0.2">
      <c r="A512" s="11">
        <v>40582</v>
      </c>
      <c r="B512" s="12">
        <v>2500</v>
      </c>
      <c r="C512" s="12">
        <v>2500</v>
      </c>
      <c r="D512" s="12">
        <v>2500</v>
      </c>
      <c r="E512" s="12">
        <v>2500</v>
      </c>
      <c r="F512" s="14">
        <v>15000</v>
      </c>
      <c r="G512" s="12">
        <v>2500</v>
      </c>
      <c r="I512" s="11"/>
    </row>
    <row r="513" spans="1:9" x14ac:dyDescent="0.2">
      <c r="A513" s="11">
        <v>40583</v>
      </c>
      <c r="B513" s="12">
        <v>2400</v>
      </c>
      <c r="C513" s="12">
        <v>2500</v>
      </c>
      <c r="D513" s="12">
        <v>2400</v>
      </c>
      <c r="E513" s="12">
        <v>2400</v>
      </c>
      <c r="F513" s="14">
        <v>0</v>
      </c>
      <c r="G513" s="12">
        <v>2400</v>
      </c>
      <c r="I513" s="11"/>
    </row>
    <row r="514" spans="1:9" x14ac:dyDescent="0.2">
      <c r="A514" s="11">
        <v>40584</v>
      </c>
      <c r="B514" s="12">
        <v>2500</v>
      </c>
      <c r="C514" s="12">
        <v>2600</v>
      </c>
      <c r="D514" s="12">
        <v>2500</v>
      </c>
      <c r="E514" s="12">
        <v>2600</v>
      </c>
      <c r="F514" s="14">
        <v>10000</v>
      </c>
      <c r="G514" s="12">
        <v>2600</v>
      </c>
      <c r="I514" s="11"/>
    </row>
    <row r="515" spans="1:9" x14ac:dyDescent="0.2">
      <c r="A515" s="11">
        <v>40585</v>
      </c>
      <c r="B515" s="12">
        <v>2450</v>
      </c>
      <c r="C515" s="12">
        <v>2450</v>
      </c>
      <c r="D515" s="12">
        <v>2450</v>
      </c>
      <c r="E515" s="12">
        <v>2450</v>
      </c>
      <c r="F515" s="14">
        <v>9500</v>
      </c>
      <c r="G515" s="12">
        <v>2450</v>
      </c>
      <c r="I515" s="11"/>
    </row>
    <row r="516" spans="1:9" x14ac:dyDescent="0.2">
      <c r="A516" s="11">
        <v>40588</v>
      </c>
      <c r="B516" s="12">
        <v>2400</v>
      </c>
      <c r="C516" s="12">
        <v>2450</v>
      </c>
      <c r="D516" s="12">
        <v>2375</v>
      </c>
      <c r="E516" s="12">
        <v>2400</v>
      </c>
      <c r="F516" s="14">
        <v>382000</v>
      </c>
      <c r="G516" s="12">
        <v>2400</v>
      </c>
      <c r="I516" s="11"/>
    </row>
    <row r="517" spans="1:9" x14ac:dyDescent="0.2">
      <c r="A517" s="11">
        <v>40590</v>
      </c>
      <c r="B517" s="12">
        <v>2300</v>
      </c>
      <c r="C517" s="12">
        <v>2300</v>
      </c>
      <c r="D517" s="12">
        <v>2250</v>
      </c>
      <c r="E517" s="12">
        <v>2250</v>
      </c>
      <c r="F517" s="14">
        <v>80000</v>
      </c>
      <c r="G517" s="12">
        <v>2250</v>
      </c>
      <c r="I517" s="11"/>
    </row>
    <row r="518" spans="1:9" x14ac:dyDescent="0.2">
      <c r="A518" s="11">
        <v>40591</v>
      </c>
      <c r="B518" s="12">
        <v>2450</v>
      </c>
      <c r="C518" s="12">
        <v>2500</v>
      </c>
      <c r="D518" s="12">
        <v>2450</v>
      </c>
      <c r="E518" s="12">
        <v>2500</v>
      </c>
      <c r="F518" s="14">
        <v>37500</v>
      </c>
      <c r="G518" s="12">
        <v>2500</v>
      </c>
      <c r="I518" s="11"/>
    </row>
    <row r="519" spans="1:9" x14ac:dyDescent="0.2">
      <c r="A519" s="11">
        <v>40592</v>
      </c>
      <c r="B519" s="12">
        <v>2375</v>
      </c>
      <c r="C519" s="12">
        <v>2500</v>
      </c>
      <c r="D519" s="12">
        <v>2375</v>
      </c>
      <c r="E519" s="12">
        <v>2375</v>
      </c>
      <c r="F519" s="14">
        <v>0</v>
      </c>
      <c r="G519" s="12">
        <v>2375</v>
      </c>
      <c r="I519" s="11"/>
    </row>
    <row r="520" spans="1:9" x14ac:dyDescent="0.2">
      <c r="A520" s="11">
        <v>40595</v>
      </c>
      <c r="B520" s="12">
        <v>2500</v>
      </c>
      <c r="C520" s="12">
        <v>2500</v>
      </c>
      <c r="D520" s="12">
        <v>2500</v>
      </c>
      <c r="E520" s="12">
        <v>2500</v>
      </c>
      <c r="F520" s="14">
        <v>450000</v>
      </c>
      <c r="G520" s="12">
        <v>2500</v>
      </c>
      <c r="I520" s="11"/>
    </row>
    <row r="521" spans="1:9" x14ac:dyDescent="0.2">
      <c r="A521" s="11">
        <v>40596</v>
      </c>
      <c r="B521" s="12">
        <v>2400</v>
      </c>
      <c r="C521" s="12">
        <v>2400</v>
      </c>
      <c r="D521" s="12">
        <v>2400</v>
      </c>
      <c r="E521" s="12">
        <v>2400</v>
      </c>
      <c r="F521" s="14">
        <v>276000</v>
      </c>
      <c r="G521" s="12">
        <v>2400</v>
      </c>
      <c r="I521" s="11"/>
    </row>
    <row r="522" spans="1:9" x14ac:dyDescent="0.2">
      <c r="A522" s="11">
        <v>40597</v>
      </c>
      <c r="B522" s="12">
        <v>2400</v>
      </c>
      <c r="C522" s="12">
        <v>2400</v>
      </c>
      <c r="D522" s="12">
        <v>2400</v>
      </c>
      <c r="E522" s="12">
        <v>2400</v>
      </c>
      <c r="F522" s="14">
        <v>717000</v>
      </c>
      <c r="G522" s="12">
        <v>2400</v>
      </c>
      <c r="I522" s="11"/>
    </row>
    <row r="523" spans="1:9" x14ac:dyDescent="0.2">
      <c r="A523" s="11">
        <v>40598</v>
      </c>
      <c r="B523" s="12">
        <v>2400</v>
      </c>
      <c r="C523" s="12">
        <v>2400</v>
      </c>
      <c r="D523" s="12">
        <v>2350</v>
      </c>
      <c r="E523" s="12">
        <v>2350</v>
      </c>
      <c r="F523" s="14">
        <v>409000</v>
      </c>
      <c r="G523" s="12">
        <v>2350</v>
      </c>
      <c r="I523" s="11"/>
    </row>
    <row r="524" spans="1:9" x14ac:dyDescent="0.2">
      <c r="A524" s="11">
        <v>40599</v>
      </c>
      <c r="B524" s="12">
        <v>2350</v>
      </c>
      <c r="C524" s="12">
        <v>2350</v>
      </c>
      <c r="D524" s="12">
        <v>2350</v>
      </c>
      <c r="E524" s="12">
        <v>2350</v>
      </c>
      <c r="F524" s="14">
        <v>5000</v>
      </c>
      <c r="G524" s="12">
        <v>2350</v>
      </c>
      <c r="I524" s="11"/>
    </row>
    <row r="525" spans="1:9" x14ac:dyDescent="0.2">
      <c r="A525" s="11">
        <v>40602</v>
      </c>
      <c r="B525" s="12">
        <v>2350</v>
      </c>
      <c r="C525" s="12">
        <v>2500</v>
      </c>
      <c r="D525" s="12">
        <v>2350</v>
      </c>
      <c r="E525" s="12">
        <v>2500</v>
      </c>
      <c r="F525" s="14">
        <v>1380500</v>
      </c>
      <c r="G525" s="12">
        <v>2500</v>
      </c>
      <c r="I525" s="11"/>
    </row>
    <row r="526" spans="1:9" x14ac:dyDescent="0.2">
      <c r="A526" s="11">
        <v>40603</v>
      </c>
      <c r="B526" s="12">
        <v>2350</v>
      </c>
      <c r="C526" s="12">
        <v>2475</v>
      </c>
      <c r="D526" s="12">
        <v>2350</v>
      </c>
      <c r="E526" s="12">
        <v>2350</v>
      </c>
      <c r="F526" s="14">
        <v>0</v>
      </c>
      <c r="G526" s="12">
        <v>2350</v>
      </c>
      <c r="I526" s="11"/>
    </row>
    <row r="527" spans="1:9" x14ac:dyDescent="0.2">
      <c r="A527" s="11">
        <v>40604</v>
      </c>
      <c r="B527" s="12">
        <v>2500</v>
      </c>
      <c r="C527" s="12">
        <v>2500</v>
      </c>
      <c r="D527" s="12">
        <v>2400</v>
      </c>
      <c r="E527" s="12">
        <v>2400</v>
      </c>
      <c r="F527" s="14">
        <v>1000</v>
      </c>
      <c r="G527" s="12">
        <v>2400</v>
      </c>
      <c r="I527" s="11"/>
    </row>
    <row r="528" spans="1:9" x14ac:dyDescent="0.2">
      <c r="A528" s="11">
        <v>40605</v>
      </c>
      <c r="B528" s="12">
        <v>2450</v>
      </c>
      <c r="C528" s="12">
        <v>2450</v>
      </c>
      <c r="D528" s="12">
        <v>2450</v>
      </c>
      <c r="E528" s="12">
        <v>2450</v>
      </c>
      <c r="F528" s="14">
        <v>500</v>
      </c>
      <c r="G528" s="12">
        <v>2450</v>
      </c>
      <c r="I528" s="11"/>
    </row>
    <row r="529" spans="1:9" x14ac:dyDescent="0.2">
      <c r="A529" s="11">
        <v>40606</v>
      </c>
      <c r="B529" s="12">
        <v>2450</v>
      </c>
      <c r="C529" s="12">
        <v>2450</v>
      </c>
      <c r="D529" s="12">
        <v>2450</v>
      </c>
      <c r="E529" s="12">
        <v>2450</v>
      </c>
      <c r="F529" s="14">
        <v>500</v>
      </c>
      <c r="G529" s="12">
        <v>2450</v>
      </c>
      <c r="I529" s="11"/>
    </row>
    <row r="530" spans="1:9" x14ac:dyDescent="0.2">
      <c r="A530" s="11">
        <v>40609</v>
      </c>
      <c r="B530" s="12">
        <v>2400</v>
      </c>
      <c r="C530" s="12">
        <v>2400</v>
      </c>
      <c r="D530" s="12">
        <v>2400</v>
      </c>
      <c r="E530" s="12">
        <v>2400</v>
      </c>
      <c r="F530" s="14">
        <v>10000</v>
      </c>
      <c r="G530" s="12">
        <v>2400</v>
      </c>
      <c r="I530" s="11"/>
    </row>
    <row r="531" spans="1:9" x14ac:dyDescent="0.2">
      <c r="A531" s="11">
        <v>40610</v>
      </c>
      <c r="B531" s="12">
        <v>2550</v>
      </c>
      <c r="C531" s="12">
        <v>2550</v>
      </c>
      <c r="D531" s="12">
        <v>2500</v>
      </c>
      <c r="E531" s="12">
        <v>2525</v>
      </c>
      <c r="F531" s="14">
        <v>8500</v>
      </c>
      <c r="G531" s="12">
        <v>2525</v>
      </c>
      <c r="I531" s="11"/>
    </row>
    <row r="532" spans="1:9" x14ac:dyDescent="0.2">
      <c r="A532" s="11">
        <v>40611</v>
      </c>
      <c r="B532" s="12">
        <v>2525</v>
      </c>
      <c r="C532" s="12">
        <v>2600</v>
      </c>
      <c r="D532" s="12">
        <v>2525</v>
      </c>
      <c r="E532" s="12">
        <v>2600</v>
      </c>
      <c r="F532" s="14">
        <v>422500</v>
      </c>
      <c r="G532" s="12">
        <v>2600</v>
      </c>
      <c r="I532" s="11"/>
    </row>
    <row r="533" spans="1:9" x14ac:dyDescent="0.2">
      <c r="A533" s="11">
        <v>40612</v>
      </c>
      <c r="B533" s="12">
        <v>2300</v>
      </c>
      <c r="C533" s="12">
        <v>2550</v>
      </c>
      <c r="D533" s="12">
        <v>2300</v>
      </c>
      <c r="E533" s="12">
        <v>2300</v>
      </c>
      <c r="F533" s="14">
        <v>0</v>
      </c>
      <c r="G533" s="12">
        <v>2300</v>
      </c>
      <c r="I533" s="11"/>
    </row>
    <row r="534" spans="1:9" x14ac:dyDescent="0.2">
      <c r="A534" s="11">
        <v>40613</v>
      </c>
      <c r="B534" s="12">
        <v>2400</v>
      </c>
      <c r="C534" s="12">
        <v>2625</v>
      </c>
      <c r="D534" s="12">
        <v>2400</v>
      </c>
      <c r="E534" s="12">
        <v>2600</v>
      </c>
      <c r="F534" s="14">
        <v>1160500</v>
      </c>
      <c r="G534" s="12">
        <v>2600</v>
      </c>
      <c r="I534" s="11"/>
    </row>
    <row r="535" spans="1:9" x14ac:dyDescent="0.2">
      <c r="A535" s="11">
        <v>40616</v>
      </c>
      <c r="B535" s="12">
        <v>2600</v>
      </c>
      <c r="C535" s="12">
        <v>2600</v>
      </c>
      <c r="D535" s="12">
        <v>2600</v>
      </c>
      <c r="E535" s="12">
        <v>2600</v>
      </c>
      <c r="F535" s="14">
        <v>351000</v>
      </c>
      <c r="G535" s="12">
        <v>2600</v>
      </c>
      <c r="I535" s="11"/>
    </row>
    <row r="536" spans="1:9" x14ac:dyDescent="0.2">
      <c r="A536" s="11">
        <v>40617</v>
      </c>
      <c r="B536" s="12">
        <v>2600</v>
      </c>
      <c r="C536" s="12">
        <v>2600</v>
      </c>
      <c r="D536" s="12">
        <v>2600</v>
      </c>
      <c r="E536" s="12">
        <v>2600</v>
      </c>
      <c r="F536" s="14">
        <v>200000</v>
      </c>
      <c r="G536" s="12">
        <v>2600</v>
      </c>
      <c r="I536" s="11"/>
    </row>
    <row r="537" spans="1:9" x14ac:dyDescent="0.2">
      <c r="A537" s="11">
        <v>40618</v>
      </c>
      <c r="B537" s="12">
        <v>2600</v>
      </c>
      <c r="C537" s="12">
        <v>2600</v>
      </c>
      <c r="D537" s="12">
        <v>2600</v>
      </c>
      <c r="E537" s="12">
        <v>2600</v>
      </c>
      <c r="F537" s="14">
        <v>200000</v>
      </c>
      <c r="G537" s="12">
        <v>2600</v>
      </c>
      <c r="I537" s="11"/>
    </row>
    <row r="538" spans="1:9" x14ac:dyDescent="0.2">
      <c r="A538" s="11">
        <v>40619</v>
      </c>
      <c r="B538" s="12">
        <v>2625</v>
      </c>
      <c r="C538" s="12">
        <v>2625</v>
      </c>
      <c r="D538" s="12">
        <v>2625</v>
      </c>
      <c r="E538" s="12">
        <v>2625</v>
      </c>
      <c r="F538" s="14">
        <v>23500</v>
      </c>
      <c r="G538" s="12">
        <v>2625</v>
      </c>
      <c r="I538" s="11"/>
    </row>
    <row r="539" spans="1:9" x14ac:dyDescent="0.2">
      <c r="A539" s="11">
        <v>40620</v>
      </c>
      <c r="B539" s="12">
        <v>2600</v>
      </c>
      <c r="C539" s="12">
        <v>2600</v>
      </c>
      <c r="D539" s="12">
        <v>2600</v>
      </c>
      <c r="E539" s="12">
        <v>2600</v>
      </c>
      <c r="F539" s="14">
        <v>35000</v>
      </c>
      <c r="G539" s="12">
        <v>2600</v>
      </c>
      <c r="I539" s="11"/>
    </row>
    <row r="540" spans="1:9" x14ac:dyDescent="0.2">
      <c r="A540" s="11">
        <v>40623</v>
      </c>
      <c r="B540" s="12">
        <v>2600</v>
      </c>
      <c r="C540" s="12">
        <v>2625</v>
      </c>
      <c r="D540" s="12">
        <v>2600</v>
      </c>
      <c r="E540" s="12">
        <v>2600</v>
      </c>
      <c r="F540" s="14">
        <v>0</v>
      </c>
      <c r="G540" s="12">
        <v>2600</v>
      </c>
      <c r="I540" s="11"/>
    </row>
    <row r="541" spans="1:9" x14ac:dyDescent="0.2">
      <c r="A541" s="11">
        <v>40624</v>
      </c>
      <c r="B541" s="12">
        <v>2600</v>
      </c>
      <c r="C541" s="12">
        <v>2600</v>
      </c>
      <c r="D541" s="12">
        <v>2600</v>
      </c>
      <c r="E541" s="12">
        <v>2600</v>
      </c>
      <c r="F541" s="14">
        <v>40000</v>
      </c>
      <c r="G541" s="12">
        <v>2600</v>
      </c>
      <c r="I541" s="11"/>
    </row>
    <row r="542" spans="1:9" x14ac:dyDescent="0.2">
      <c r="A542" s="11">
        <v>40625</v>
      </c>
      <c r="B542" s="12">
        <v>2500</v>
      </c>
      <c r="C542" s="12">
        <v>2600</v>
      </c>
      <c r="D542" s="12">
        <v>2500</v>
      </c>
      <c r="E542" s="12">
        <v>2600</v>
      </c>
      <c r="F542" s="14">
        <v>19500</v>
      </c>
      <c r="G542" s="12">
        <v>2600</v>
      </c>
      <c r="I542" s="11"/>
    </row>
    <row r="543" spans="1:9" x14ac:dyDescent="0.2">
      <c r="A543" s="11">
        <v>40626</v>
      </c>
      <c r="B543" s="12">
        <v>2600</v>
      </c>
      <c r="C543" s="12">
        <v>2600</v>
      </c>
      <c r="D543" s="12">
        <v>2600</v>
      </c>
      <c r="E543" s="12">
        <v>2600</v>
      </c>
      <c r="F543" s="14">
        <v>7000</v>
      </c>
      <c r="G543" s="12">
        <v>2600</v>
      </c>
      <c r="I543" s="11"/>
    </row>
    <row r="544" spans="1:9" x14ac:dyDescent="0.2">
      <c r="A544" s="11">
        <v>40627</v>
      </c>
      <c r="B544" s="12">
        <v>2500</v>
      </c>
      <c r="C544" s="12">
        <v>2600</v>
      </c>
      <c r="D544" s="12">
        <v>2500</v>
      </c>
      <c r="E544" s="12">
        <v>2600</v>
      </c>
      <c r="F544" s="14">
        <v>13000</v>
      </c>
      <c r="G544" s="12">
        <v>2600</v>
      </c>
      <c r="I544" s="11"/>
    </row>
    <row r="545" spans="1:9" x14ac:dyDescent="0.2">
      <c r="A545" s="11">
        <v>40630</v>
      </c>
      <c r="B545" s="12">
        <v>2600</v>
      </c>
      <c r="C545" s="12">
        <v>2650</v>
      </c>
      <c r="D545" s="12">
        <v>2600</v>
      </c>
      <c r="E545" s="12">
        <v>2600</v>
      </c>
      <c r="F545" s="14">
        <v>0</v>
      </c>
      <c r="G545" s="12">
        <v>2600</v>
      </c>
      <c r="I545" s="11"/>
    </row>
    <row r="546" spans="1:9" x14ac:dyDescent="0.2">
      <c r="A546" s="11">
        <v>40631</v>
      </c>
      <c r="B546" s="12">
        <v>2600</v>
      </c>
      <c r="C546" s="12">
        <v>2650</v>
      </c>
      <c r="D546" s="12">
        <v>2575</v>
      </c>
      <c r="E546" s="12">
        <v>2650</v>
      </c>
      <c r="F546" s="14">
        <v>663500</v>
      </c>
      <c r="G546" s="12">
        <v>2650</v>
      </c>
      <c r="I546" s="11"/>
    </row>
    <row r="547" spans="1:9" x14ac:dyDescent="0.2">
      <c r="A547" s="11">
        <v>40632</v>
      </c>
      <c r="B547" s="12">
        <v>2600</v>
      </c>
      <c r="C547" s="12">
        <v>2600</v>
      </c>
      <c r="D547" s="12">
        <v>2600</v>
      </c>
      <c r="E547" s="12">
        <v>2600</v>
      </c>
      <c r="F547" s="14">
        <v>1150000</v>
      </c>
      <c r="G547" s="12">
        <v>2600</v>
      </c>
      <c r="I547" s="11"/>
    </row>
    <row r="548" spans="1:9" x14ac:dyDescent="0.2">
      <c r="A548" s="11">
        <v>40633</v>
      </c>
      <c r="B548" s="12">
        <v>2600</v>
      </c>
      <c r="C548" s="12">
        <v>2600</v>
      </c>
      <c r="D548" s="12">
        <v>2550</v>
      </c>
      <c r="E548" s="12">
        <v>2550</v>
      </c>
      <c r="F548" s="14">
        <v>236000</v>
      </c>
      <c r="G548" s="12">
        <v>2550</v>
      </c>
      <c r="I548" s="11"/>
    </row>
    <row r="549" spans="1:9" x14ac:dyDescent="0.2">
      <c r="A549" s="11">
        <v>40634</v>
      </c>
      <c r="B549" s="12">
        <v>2550</v>
      </c>
      <c r="C549" s="12">
        <v>2600</v>
      </c>
      <c r="D549" s="12">
        <v>2550</v>
      </c>
      <c r="E549" s="12">
        <v>2600</v>
      </c>
      <c r="F549" s="14">
        <v>545500</v>
      </c>
      <c r="G549" s="12">
        <v>2600</v>
      </c>
      <c r="I549" s="11"/>
    </row>
    <row r="550" spans="1:9" x14ac:dyDescent="0.2">
      <c r="A550" s="11">
        <v>40637</v>
      </c>
      <c r="B550" s="12">
        <v>2600</v>
      </c>
      <c r="C550" s="12">
        <v>2600</v>
      </c>
      <c r="D550" s="12">
        <v>2600</v>
      </c>
      <c r="E550" s="12">
        <v>2600</v>
      </c>
      <c r="F550" s="14">
        <v>51500</v>
      </c>
      <c r="G550" s="12">
        <v>2600</v>
      </c>
      <c r="I550" s="11"/>
    </row>
    <row r="551" spans="1:9" x14ac:dyDescent="0.2">
      <c r="A551" s="11">
        <v>40638</v>
      </c>
      <c r="B551" s="12">
        <v>2600</v>
      </c>
      <c r="C551" s="12">
        <v>2600</v>
      </c>
      <c r="D551" s="12">
        <v>2550</v>
      </c>
      <c r="E551" s="12">
        <v>2600</v>
      </c>
      <c r="F551" s="14">
        <v>66000</v>
      </c>
      <c r="G551" s="12">
        <v>2600</v>
      </c>
      <c r="I551" s="11"/>
    </row>
    <row r="552" spans="1:9" x14ac:dyDescent="0.2">
      <c r="A552" s="11">
        <v>40639</v>
      </c>
      <c r="B552" s="12">
        <v>2550</v>
      </c>
      <c r="C552" s="12">
        <v>2600</v>
      </c>
      <c r="D552" s="12">
        <v>2550</v>
      </c>
      <c r="E552" s="12">
        <v>2550</v>
      </c>
      <c r="F552" s="14">
        <v>0</v>
      </c>
      <c r="G552" s="12">
        <v>2550</v>
      </c>
      <c r="I552" s="11"/>
    </row>
    <row r="553" spans="1:9" x14ac:dyDescent="0.2">
      <c r="A553" s="11">
        <v>40640</v>
      </c>
      <c r="B553" s="12">
        <v>2550</v>
      </c>
      <c r="C553" s="12">
        <v>2550</v>
      </c>
      <c r="D553" s="12">
        <v>2500</v>
      </c>
      <c r="E553" s="12">
        <v>2500</v>
      </c>
      <c r="F553" s="14">
        <v>70000</v>
      </c>
      <c r="G553" s="12">
        <v>2500</v>
      </c>
      <c r="I553" s="11"/>
    </row>
    <row r="554" spans="1:9" x14ac:dyDescent="0.2">
      <c r="A554" s="11">
        <v>40641</v>
      </c>
      <c r="B554" s="12">
        <v>2500</v>
      </c>
      <c r="C554" s="12">
        <v>2575</v>
      </c>
      <c r="D554" s="12">
        <v>2400</v>
      </c>
      <c r="E554" s="12">
        <v>2425</v>
      </c>
      <c r="F554" s="14">
        <v>521500</v>
      </c>
      <c r="G554" s="12">
        <v>2425</v>
      </c>
      <c r="I554" s="11"/>
    </row>
    <row r="555" spans="1:9" x14ac:dyDescent="0.2">
      <c r="A555" s="11">
        <v>40644</v>
      </c>
      <c r="B555" s="12">
        <v>2425</v>
      </c>
      <c r="C555" s="12">
        <v>2475</v>
      </c>
      <c r="D555" s="12">
        <v>2425</v>
      </c>
      <c r="E555" s="12">
        <v>2450</v>
      </c>
      <c r="F555" s="14">
        <v>485500</v>
      </c>
      <c r="G555" s="12">
        <v>2450</v>
      </c>
      <c r="I555" s="11"/>
    </row>
    <row r="556" spans="1:9" x14ac:dyDescent="0.2">
      <c r="A556" s="11">
        <v>40645</v>
      </c>
      <c r="B556" s="12">
        <v>2450</v>
      </c>
      <c r="C556" s="12">
        <v>2550</v>
      </c>
      <c r="D556" s="12">
        <v>2425</v>
      </c>
      <c r="E556" s="12">
        <v>2550</v>
      </c>
      <c r="F556" s="14">
        <v>95000</v>
      </c>
      <c r="G556" s="12">
        <v>2550</v>
      </c>
      <c r="I556" s="11"/>
    </row>
    <row r="557" spans="1:9" x14ac:dyDescent="0.2">
      <c r="A557" s="11">
        <v>40646</v>
      </c>
      <c r="B557" s="12">
        <v>2500</v>
      </c>
      <c r="C557" s="12">
        <v>2550</v>
      </c>
      <c r="D557" s="12">
        <v>2500</v>
      </c>
      <c r="E557" s="12">
        <v>2500</v>
      </c>
      <c r="F557" s="14">
        <v>0</v>
      </c>
      <c r="G557" s="12">
        <v>2500</v>
      </c>
      <c r="I557" s="11"/>
    </row>
    <row r="558" spans="1:9" x14ac:dyDescent="0.2">
      <c r="A558" s="11">
        <v>40647</v>
      </c>
      <c r="B558" s="12">
        <v>2500</v>
      </c>
      <c r="C558" s="12">
        <v>2525</v>
      </c>
      <c r="D558" s="12">
        <v>2500</v>
      </c>
      <c r="E558" s="12">
        <v>2525</v>
      </c>
      <c r="F558" s="14">
        <v>2000</v>
      </c>
      <c r="G558" s="12">
        <v>2525</v>
      </c>
      <c r="I558" s="11"/>
    </row>
    <row r="559" spans="1:9" x14ac:dyDescent="0.2">
      <c r="A559" s="11">
        <v>40648</v>
      </c>
      <c r="B559" s="12">
        <v>2525</v>
      </c>
      <c r="C559" s="12">
        <v>2525</v>
      </c>
      <c r="D559" s="12">
        <v>2525</v>
      </c>
      <c r="E559" s="12">
        <v>2525</v>
      </c>
      <c r="F559" s="14">
        <v>3000</v>
      </c>
      <c r="G559" s="12">
        <v>2525</v>
      </c>
      <c r="I559" s="11"/>
    </row>
    <row r="560" spans="1:9" x14ac:dyDescent="0.2">
      <c r="A560" s="11">
        <v>40651</v>
      </c>
      <c r="B560" s="12">
        <v>2525</v>
      </c>
      <c r="C560" s="12">
        <v>2650</v>
      </c>
      <c r="D560" s="12">
        <v>2525</v>
      </c>
      <c r="E560" s="12">
        <v>2625</v>
      </c>
      <c r="F560" s="14">
        <v>316500</v>
      </c>
      <c r="G560" s="12">
        <v>2625</v>
      </c>
      <c r="I560" s="11"/>
    </row>
    <row r="561" spans="1:9" x14ac:dyDescent="0.2">
      <c r="A561" s="11">
        <v>40652</v>
      </c>
      <c r="B561" s="12">
        <v>2550</v>
      </c>
      <c r="C561" s="12">
        <v>2650</v>
      </c>
      <c r="D561" s="12">
        <v>2550</v>
      </c>
      <c r="E561" s="12">
        <v>2550</v>
      </c>
      <c r="F561" s="14">
        <v>2417000</v>
      </c>
      <c r="G561" s="12">
        <v>2550</v>
      </c>
      <c r="I561" s="11"/>
    </row>
    <row r="562" spans="1:9" x14ac:dyDescent="0.2">
      <c r="A562" s="11">
        <v>40653</v>
      </c>
      <c r="B562" s="12">
        <v>2550</v>
      </c>
      <c r="C562" s="12">
        <v>2600</v>
      </c>
      <c r="D562" s="12">
        <v>2550</v>
      </c>
      <c r="E562" s="12">
        <v>2575</v>
      </c>
      <c r="F562" s="14">
        <v>62500</v>
      </c>
      <c r="G562" s="12">
        <v>2575</v>
      </c>
      <c r="I562" s="11"/>
    </row>
    <row r="563" spans="1:9" x14ac:dyDescent="0.2">
      <c r="A563" s="11">
        <v>40654</v>
      </c>
      <c r="B563" s="12">
        <v>2575</v>
      </c>
      <c r="C563" s="12">
        <v>2625</v>
      </c>
      <c r="D563" s="12">
        <v>2575</v>
      </c>
      <c r="E563" s="12">
        <v>2625</v>
      </c>
      <c r="F563" s="14">
        <v>1133500</v>
      </c>
      <c r="G563" s="12">
        <v>2625</v>
      </c>
      <c r="I563" s="11"/>
    </row>
    <row r="564" spans="1:9" x14ac:dyDescent="0.2">
      <c r="A564" s="11">
        <v>40658</v>
      </c>
      <c r="B564" s="12">
        <v>2625</v>
      </c>
      <c r="C564" s="12">
        <v>2650</v>
      </c>
      <c r="D564" s="12">
        <v>2575</v>
      </c>
      <c r="E564" s="12">
        <v>2600</v>
      </c>
      <c r="F564" s="14">
        <v>1943500</v>
      </c>
      <c r="G564" s="12">
        <v>2600</v>
      </c>
      <c r="I564" s="11"/>
    </row>
    <row r="565" spans="1:9" x14ac:dyDescent="0.2">
      <c r="A565" s="11">
        <v>40659</v>
      </c>
      <c r="B565" s="12">
        <v>2625</v>
      </c>
      <c r="C565" s="12">
        <v>2700</v>
      </c>
      <c r="D565" s="12">
        <v>2600</v>
      </c>
      <c r="E565" s="12">
        <v>2600</v>
      </c>
      <c r="F565" s="14">
        <v>5189000</v>
      </c>
      <c r="G565" s="12">
        <v>2600</v>
      </c>
      <c r="I565" s="11"/>
    </row>
    <row r="566" spans="1:9" x14ac:dyDescent="0.2">
      <c r="A566" s="11">
        <v>40660</v>
      </c>
      <c r="B566" s="12">
        <v>2625</v>
      </c>
      <c r="C566" s="12">
        <v>2650</v>
      </c>
      <c r="D566" s="12">
        <v>2625</v>
      </c>
      <c r="E566" s="12">
        <v>2625</v>
      </c>
      <c r="F566" s="14">
        <v>222000</v>
      </c>
      <c r="G566" s="12">
        <v>2625</v>
      </c>
      <c r="I566" s="11"/>
    </row>
    <row r="567" spans="1:9" x14ac:dyDescent="0.2">
      <c r="A567" s="11">
        <v>40661</v>
      </c>
      <c r="B567" s="12">
        <v>2625</v>
      </c>
      <c r="C567" s="12">
        <v>2675</v>
      </c>
      <c r="D567" s="12">
        <v>2625</v>
      </c>
      <c r="E567" s="12">
        <v>2650</v>
      </c>
      <c r="F567" s="14">
        <v>1046000</v>
      </c>
      <c r="G567" s="12">
        <v>2650</v>
      </c>
      <c r="I567" s="11"/>
    </row>
    <row r="568" spans="1:9" x14ac:dyDescent="0.2">
      <c r="A568" s="11">
        <v>40662</v>
      </c>
      <c r="B568" s="12">
        <v>2650</v>
      </c>
      <c r="C568" s="12">
        <v>2700</v>
      </c>
      <c r="D568" s="12">
        <v>2650</v>
      </c>
      <c r="E568" s="12">
        <v>2650</v>
      </c>
      <c r="F568" s="14">
        <v>2045000</v>
      </c>
      <c r="G568" s="12">
        <v>2650</v>
      </c>
      <c r="I568" s="11"/>
    </row>
    <row r="569" spans="1:9" x14ac:dyDescent="0.2">
      <c r="A569" s="11">
        <v>40665</v>
      </c>
      <c r="B569" s="12">
        <v>2600</v>
      </c>
      <c r="C569" s="12">
        <v>2650</v>
      </c>
      <c r="D569" s="12">
        <v>2600</v>
      </c>
      <c r="E569" s="12">
        <v>2650</v>
      </c>
      <c r="F569" s="14">
        <v>815000</v>
      </c>
      <c r="G569" s="12">
        <v>2650</v>
      </c>
      <c r="I569" s="11"/>
    </row>
    <row r="570" spans="1:9" x14ac:dyDescent="0.2">
      <c r="A570" s="11">
        <v>40666</v>
      </c>
      <c r="B570" s="12">
        <v>2625</v>
      </c>
      <c r="C570" s="12">
        <v>2650</v>
      </c>
      <c r="D570" s="12">
        <v>2625</v>
      </c>
      <c r="E570" s="12">
        <v>2650</v>
      </c>
      <c r="F570" s="14">
        <v>20500</v>
      </c>
      <c r="G570" s="12">
        <v>2650</v>
      </c>
      <c r="I570" s="11"/>
    </row>
    <row r="571" spans="1:9" x14ac:dyDescent="0.2">
      <c r="A571" s="11">
        <v>40667</v>
      </c>
      <c r="B571" s="12">
        <v>2700</v>
      </c>
      <c r="C571" s="12">
        <v>2700</v>
      </c>
      <c r="D571" s="12">
        <v>2600</v>
      </c>
      <c r="E571" s="12">
        <v>2650</v>
      </c>
      <c r="F571" s="14">
        <v>589000</v>
      </c>
      <c r="G571" s="12">
        <v>2650</v>
      </c>
      <c r="I571" s="11"/>
    </row>
    <row r="572" spans="1:9" x14ac:dyDescent="0.2">
      <c r="A572" s="11">
        <v>40668</v>
      </c>
      <c r="B572" s="12">
        <v>2650</v>
      </c>
      <c r="C572" s="12">
        <v>2650</v>
      </c>
      <c r="D572" s="12">
        <v>2650</v>
      </c>
      <c r="E572" s="12">
        <v>2650</v>
      </c>
      <c r="F572" s="14">
        <v>389000</v>
      </c>
      <c r="G572" s="12">
        <v>2650</v>
      </c>
      <c r="I572" s="11"/>
    </row>
    <row r="573" spans="1:9" x14ac:dyDescent="0.2">
      <c r="A573" s="11">
        <v>40669</v>
      </c>
      <c r="B573" s="12">
        <v>2650</v>
      </c>
      <c r="C573" s="12">
        <v>2650</v>
      </c>
      <c r="D573" s="12">
        <v>2625</v>
      </c>
      <c r="E573" s="12">
        <v>2650</v>
      </c>
      <c r="F573" s="14">
        <v>422500</v>
      </c>
      <c r="G573" s="12">
        <v>2650</v>
      </c>
      <c r="I573" s="11"/>
    </row>
    <row r="574" spans="1:9" x14ac:dyDescent="0.2">
      <c r="A574" s="11">
        <v>40672</v>
      </c>
      <c r="B574" s="12">
        <v>2650</v>
      </c>
      <c r="C574" s="12">
        <v>2650</v>
      </c>
      <c r="D574" s="12">
        <v>2625</v>
      </c>
      <c r="E574" s="12">
        <v>2625</v>
      </c>
      <c r="F574" s="14">
        <v>205000</v>
      </c>
      <c r="G574" s="12">
        <v>2625</v>
      </c>
      <c r="I574" s="11"/>
    </row>
    <row r="575" spans="1:9" x14ac:dyDescent="0.2">
      <c r="A575" s="11">
        <v>40673</v>
      </c>
      <c r="B575" s="12">
        <v>2625</v>
      </c>
      <c r="C575" s="12">
        <v>2675</v>
      </c>
      <c r="D575" s="12">
        <v>2625</v>
      </c>
      <c r="E575" s="12">
        <v>2675</v>
      </c>
      <c r="F575" s="14">
        <v>191500</v>
      </c>
      <c r="G575" s="12">
        <v>2675</v>
      </c>
      <c r="I575" s="11"/>
    </row>
    <row r="576" spans="1:9" x14ac:dyDescent="0.2">
      <c r="A576" s="11">
        <v>40674</v>
      </c>
      <c r="B576" s="12">
        <v>2650</v>
      </c>
      <c r="C576" s="12">
        <v>2675</v>
      </c>
      <c r="D576" s="12">
        <v>2650</v>
      </c>
      <c r="E576" s="12">
        <v>2675</v>
      </c>
      <c r="F576" s="14">
        <v>417000</v>
      </c>
      <c r="G576" s="12">
        <v>2675</v>
      </c>
      <c r="I576" s="11"/>
    </row>
    <row r="577" spans="1:9" x14ac:dyDescent="0.2">
      <c r="A577" s="11">
        <v>40675</v>
      </c>
      <c r="B577" s="12">
        <v>2700</v>
      </c>
      <c r="C577" s="12">
        <v>2700</v>
      </c>
      <c r="D577" s="12">
        <v>2675</v>
      </c>
      <c r="E577" s="12">
        <v>2675</v>
      </c>
      <c r="F577" s="14">
        <v>245500</v>
      </c>
      <c r="G577" s="12">
        <v>2675</v>
      </c>
      <c r="I577" s="11"/>
    </row>
    <row r="578" spans="1:9" x14ac:dyDescent="0.2">
      <c r="A578" s="11">
        <v>40676</v>
      </c>
      <c r="B578" s="12">
        <v>2675</v>
      </c>
      <c r="C578" s="12">
        <v>2700</v>
      </c>
      <c r="D578" s="12">
        <v>2650</v>
      </c>
      <c r="E578" s="12">
        <v>2700</v>
      </c>
      <c r="F578" s="14">
        <v>386000</v>
      </c>
      <c r="G578" s="12">
        <v>2700</v>
      </c>
      <c r="I578" s="11"/>
    </row>
    <row r="579" spans="1:9" x14ac:dyDescent="0.2">
      <c r="A579" s="11">
        <v>40679</v>
      </c>
      <c r="B579" s="12">
        <v>2625</v>
      </c>
      <c r="C579" s="12">
        <v>2700</v>
      </c>
      <c r="D579" s="12">
        <v>2625</v>
      </c>
      <c r="E579" s="12">
        <v>2625</v>
      </c>
      <c r="F579" s="14">
        <v>0</v>
      </c>
      <c r="G579" s="12">
        <v>2625</v>
      </c>
      <c r="I579" s="11"/>
    </row>
    <row r="580" spans="1:9" x14ac:dyDescent="0.2">
      <c r="A580" s="11">
        <v>40681</v>
      </c>
      <c r="B580" s="12">
        <v>2700</v>
      </c>
      <c r="C580" s="12">
        <v>2700</v>
      </c>
      <c r="D580" s="12">
        <v>2700</v>
      </c>
      <c r="E580" s="12">
        <v>2700</v>
      </c>
      <c r="F580" s="14">
        <v>152000</v>
      </c>
      <c r="G580" s="12">
        <v>2700</v>
      </c>
      <c r="I580" s="11"/>
    </row>
    <row r="581" spans="1:9" x14ac:dyDescent="0.2">
      <c r="A581" s="11">
        <v>40682</v>
      </c>
      <c r="B581" s="12">
        <v>2700</v>
      </c>
      <c r="C581" s="12">
        <v>2700</v>
      </c>
      <c r="D581" s="12">
        <v>2600</v>
      </c>
      <c r="E581" s="12">
        <v>2600</v>
      </c>
      <c r="F581" s="14">
        <v>94000</v>
      </c>
      <c r="G581" s="12">
        <v>2600</v>
      </c>
      <c r="I581" s="11"/>
    </row>
    <row r="582" spans="1:9" x14ac:dyDescent="0.2">
      <c r="A582" s="11">
        <v>40683</v>
      </c>
      <c r="B582" s="12">
        <v>2600</v>
      </c>
      <c r="C582" s="12">
        <v>2700</v>
      </c>
      <c r="D582" s="12">
        <v>2600</v>
      </c>
      <c r="E582" s="12">
        <v>2700</v>
      </c>
      <c r="F582" s="14">
        <v>1500</v>
      </c>
      <c r="G582" s="12">
        <v>2700</v>
      </c>
      <c r="I582" s="11"/>
    </row>
    <row r="583" spans="1:9" x14ac:dyDescent="0.2">
      <c r="A583" s="11">
        <v>40686</v>
      </c>
      <c r="B583" s="12">
        <v>2650</v>
      </c>
      <c r="C583" s="12">
        <v>2650</v>
      </c>
      <c r="D583" s="12">
        <v>2650</v>
      </c>
      <c r="E583" s="12">
        <v>2650</v>
      </c>
      <c r="F583" s="14">
        <v>1000</v>
      </c>
      <c r="G583" s="12">
        <v>2650</v>
      </c>
      <c r="I583" s="11"/>
    </row>
    <row r="584" spans="1:9" x14ac:dyDescent="0.2">
      <c r="A584" s="11">
        <v>40687</v>
      </c>
      <c r="B584" s="12">
        <v>2600</v>
      </c>
      <c r="C584" s="12">
        <v>2700</v>
      </c>
      <c r="D584" s="12">
        <v>2600</v>
      </c>
      <c r="E584" s="12">
        <v>2700</v>
      </c>
      <c r="F584" s="14">
        <v>38000</v>
      </c>
      <c r="G584" s="12">
        <v>2700</v>
      </c>
      <c r="I584" s="11"/>
    </row>
    <row r="585" spans="1:9" x14ac:dyDescent="0.2">
      <c r="A585" s="11">
        <v>40688</v>
      </c>
      <c r="B585" s="12">
        <v>2700</v>
      </c>
      <c r="C585" s="12">
        <v>2700</v>
      </c>
      <c r="D585" s="12">
        <v>2700</v>
      </c>
      <c r="E585" s="12">
        <v>2700</v>
      </c>
      <c r="F585" s="14">
        <v>5000</v>
      </c>
      <c r="G585" s="12">
        <v>2700</v>
      </c>
      <c r="I585" s="11"/>
    </row>
    <row r="586" spans="1:9" x14ac:dyDescent="0.2">
      <c r="A586" s="11">
        <v>40689</v>
      </c>
      <c r="B586" s="12">
        <v>2600</v>
      </c>
      <c r="C586" s="12">
        <v>2700</v>
      </c>
      <c r="D586" s="12">
        <v>2600</v>
      </c>
      <c r="E586" s="12">
        <v>2600</v>
      </c>
      <c r="F586" s="14">
        <v>0</v>
      </c>
      <c r="G586" s="12">
        <v>2600</v>
      </c>
      <c r="I586" s="11"/>
    </row>
    <row r="587" spans="1:9" x14ac:dyDescent="0.2">
      <c r="A587" s="11">
        <v>40690</v>
      </c>
      <c r="B587" s="12">
        <v>2700</v>
      </c>
      <c r="C587" s="12">
        <v>2700</v>
      </c>
      <c r="D587" s="12">
        <v>2700</v>
      </c>
      <c r="E587" s="12">
        <v>2700</v>
      </c>
      <c r="F587" s="14">
        <v>500</v>
      </c>
      <c r="G587" s="12">
        <v>2700</v>
      </c>
      <c r="I587" s="11"/>
    </row>
    <row r="588" spans="1:9" x14ac:dyDescent="0.2">
      <c r="A588" s="11">
        <v>40693</v>
      </c>
      <c r="B588" s="12">
        <v>2575</v>
      </c>
      <c r="C588" s="12">
        <v>2700</v>
      </c>
      <c r="D588" s="12">
        <v>2575</v>
      </c>
      <c r="E588" s="12">
        <v>2575</v>
      </c>
      <c r="F588" s="14">
        <v>0</v>
      </c>
      <c r="G588" s="12">
        <v>2575</v>
      </c>
      <c r="I588" s="11"/>
    </row>
    <row r="589" spans="1:9" x14ac:dyDescent="0.2">
      <c r="A589" s="11">
        <v>40694</v>
      </c>
      <c r="B589" s="12">
        <v>2600</v>
      </c>
      <c r="C589" s="12">
        <v>2725</v>
      </c>
      <c r="D589" s="12">
        <v>2600</v>
      </c>
      <c r="E589" s="12">
        <v>2600</v>
      </c>
      <c r="F589" s="14">
        <v>0</v>
      </c>
      <c r="G589" s="12">
        <v>2600</v>
      </c>
      <c r="I589" s="11"/>
    </row>
    <row r="590" spans="1:9" x14ac:dyDescent="0.2">
      <c r="A590" s="11">
        <v>40695</v>
      </c>
      <c r="B590" s="12">
        <v>2600</v>
      </c>
      <c r="C590" s="12">
        <v>2600</v>
      </c>
      <c r="D590" s="12">
        <v>2600</v>
      </c>
      <c r="E590" s="12">
        <v>2600</v>
      </c>
      <c r="F590" s="14">
        <v>5000</v>
      </c>
      <c r="G590" s="12">
        <v>2600</v>
      </c>
      <c r="I590" s="11"/>
    </row>
    <row r="591" spans="1:9" x14ac:dyDescent="0.2">
      <c r="A591" s="11">
        <v>40697</v>
      </c>
      <c r="B591" s="12">
        <v>2600</v>
      </c>
      <c r="C591" s="12">
        <v>2625</v>
      </c>
      <c r="D591" s="12">
        <v>2600</v>
      </c>
      <c r="E591" s="12">
        <v>2600</v>
      </c>
      <c r="F591" s="14">
        <v>431500</v>
      </c>
      <c r="G591" s="12">
        <v>2600</v>
      </c>
      <c r="I591" s="11"/>
    </row>
    <row r="592" spans="1:9" x14ac:dyDescent="0.2">
      <c r="A592" s="11">
        <v>40700</v>
      </c>
      <c r="B592" s="12">
        <v>2600</v>
      </c>
      <c r="C592" s="12">
        <v>2600</v>
      </c>
      <c r="D592" s="12">
        <v>2600</v>
      </c>
      <c r="E592" s="12">
        <v>2600</v>
      </c>
      <c r="F592" s="14">
        <v>237500</v>
      </c>
      <c r="G592" s="12">
        <v>2600</v>
      </c>
      <c r="I592" s="11"/>
    </row>
    <row r="593" spans="1:9" x14ac:dyDescent="0.2">
      <c r="A593" s="11">
        <v>40701</v>
      </c>
      <c r="B593" s="12">
        <v>2700</v>
      </c>
      <c r="C593" s="12">
        <v>2800</v>
      </c>
      <c r="D593" s="12">
        <v>2700</v>
      </c>
      <c r="E593" s="12">
        <v>2800</v>
      </c>
      <c r="F593" s="14">
        <v>96000</v>
      </c>
      <c r="G593" s="12">
        <v>2800</v>
      </c>
      <c r="I593" s="11"/>
    </row>
    <row r="594" spans="1:9" x14ac:dyDescent="0.2">
      <c r="A594" s="11">
        <v>40702</v>
      </c>
      <c r="B594" s="12">
        <v>2800</v>
      </c>
      <c r="C594" s="12">
        <v>3075</v>
      </c>
      <c r="D594" s="12">
        <v>2750</v>
      </c>
      <c r="E594" s="12">
        <v>3025</v>
      </c>
      <c r="F594" s="14">
        <v>321000</v>
      </c>
      <c r="G594" s="12">
        <v>3025</v>
      </c>
      <c r="I594" s="11"/>
    </row>
    <row r="595" spans="1:9" x14ac:dyDescent="0.2">
      <c r="A595" s="11">
        <v>40703</v>
      </c>
      <c r="B595" s="12">
        <v>3025</v>
      </c>
      <c r="C595" s="12">
        <v>3025</v>
      </c>
      <c r="D595" s="12">
        <v>2800</v>
      </c>
      <c r="E595" s="12">
        <v>3000</v>
      </c>
      <c r="F595" s="14">
        <v>675000</v>
      </c>
      <c r="G595" s="12">
        <v>3000</v>
      </c>
      <c r="I595" s="11"/>
    </row>
    <row r="596" spans="1:9" x14ac:dyDescent="0.2">
      <c r="A596" s="11">
        <v>40704</v>
      </c>
      <c r="B596" s="12">
        <v>2800</v>
      </c>
      <c r="C596" s="12">
        <v>3000</v>
      </c>
      <c r="D596" s="12">
        <v>2800</v>
      </c>
      <c r="E596" s="12">
        <v>3000</v>
      </c>
      <c r="F596" s="14">
        <v>4500</v>
      </c>
      <c r="G596" s="12">
        <v>3000</v>
      </c>
      <c r="I596" s="11"/>
    </row>
    <row r="597" spans="1:9" x14ac:dyDescent="0.2">
      <c r="A597" s="11">
        <v>40707</v>
      </c>
      <c r="B597" s="12">
        <v>3000</v>
      </c>
      <c r="C597" s="12">
        <v>3000</v>
      </c>
      <c r="D597" s="12">
        <v>3000</v>
      </c>
      <c r="E597" s="12">
        <v>3000</v>
      </c>
      <c r="F597" s="14">
        <v>1021500</v>
      </c>
      <c r="G597" s="12">
        <v>3000</v>
      </c>
      <c r="I597" s="11"/>
    </row>
    <row r="598" spans="1:9" x14ac:dyDescent="0.2">
      <c r="A598" s="11">
        <v>40708</v>
      </c>
      <c r="B598" s="12">
        <v>3000</v>
      </c>
      <c r="C598" s="12">
        <v>3000</v>
      </c>
      <c r="D598" s="12">
        <v>2900</v>
      </c>
      <c r="E598" s="12">
        <v>2900</v>
      </c>
      <c r="F598" s="14">
        <v>48000</v>
      </c>
      <c r="G598" s="12">
        <v>2900</v>
      </c>
      <c r="I598" s="11"/>
    </row>
    <row r="599" spans="1:9" x14ac:dyDescent="0.2">
      <c r="A599" s="11">
        <v>40709</v>
      </c>
      <c r="B599" s="12">
        <v>3000</v>
      </c>
      <c r="C599" s="12">
        <v>3000</v>
      </c>
      <c r="D599" s="12">
        <v>2900</v>
      </c>
      <c r="E599" s="12">
        <v>3000</v>
      </c>
      <c r="F599" s="14">
        <v>31500</v>
      </c>
      <c r="G599" s="12">
        <v>3000</v>
      </c>
      <c r="I599" s="11"/>
    </row>
    <row r="600" spans="1:9" x14ac:dyDescent="0.2">
      <c r="A600" s="11">
        <v>40710</v>
      </c>
      <c r="B600" s="12">
        <v>3000</v>
      </c>
      <c r="C600" s="12">
        <v>3000</v>
      </c>
      <c r="D600" s="12">
        <v>2825</v>
      </c>
      <c r="E600" s="12">
        <v>2900</v>
      </c>
      <c r="F600" s="14">
        <v>344500</v>
      </c>
      <c r="G600" s="12">
        <v>2900</v>
      </c>
      <c r="I600" s="11"/>
    </row>
    <row r="601" spans="1:9" x14ac:dyDescent="0.2">
      <c r="A601" s="11">
        <v>40711</v>
      </c>
      <c r="B601" s="12">
        <v>2600</v>
      </c>
      <c r="C601" s="12">
        <v>3000</v>
      </c>
      <c r="D601" s="12">
        <v>2600</v>
      </c>
      <c r="E601" s="12">
        <v>3000</v>
      </c>
      <c r="F601" s="14">
        <v>403500</v>
      </c>
      <c r="G601" s="12">
        <v>3000</v>
      </c>
      <c r="I601" s="11"/>
    </row>
    <row r="602" spans="1:9" x14ac:dyDescent="0.2">
      <c r="A602" s="11">
        <v>40714</v>
      </c>
      <c r="B602" s="12">
        <v>2925</v>
      </c>
      <c r="C602" s="12">
        <v>2925</v>
      </c>
      <c r="D602" s="12">
        <v>2900</v>
      </c>
      <c r="E602" s="12">
        <v>2900</v>
      </c>
      <c r="F602" s="14">
        <v>7500</v>
      </c>
      <c r="G602" s="12">
        <v>2900</v>
      </c>
      <c r="I602" s="11"/>
    </row>
    <row r="603" spans="1:9" x14ac:dyDescent="0.2">
      <c r="A603" s="11">
        <v>40715</v>
      </c>
      <c r="B603" s="12">
        <v>2900</v>
      </c>
      <c r="C603" s="12">
        <v>3000</v>
      </c>
      <c r="D603" s="12">
        <v>2900</v>
      </c>
      <c r="E603" s="12">
        <v>3000</v>
      </c>
      <c r="F603" s="14">
        <v>1892500</v>
      </c>
      <c r="G603" s="12">
        <v>3000</v>
      </c>
      <c r="I603" s="11"/>
    </row>
    <row r="604" spans="1:9" x14ac:dyDescent="0.2">
      <c r="A604" s="11">
        <v>40716</v>
      </c>
      <c r="B604" s="12">
        <v>2950</v>
      </c>
      <c r="C604" s="12">
        <v>3000</v>
      </c>
      <c r="D604" s="12">
        <v>2950</v>
      </c>
      <c r="E604" s="12">
        <v>3000</v>
      </c>
      <c r="F604" s="14">
        <v>1566500</v>
      </c>
      <c r="G604" s="12">
        <v>3000</v>
      </c>
      <c r="I604" s="11"/>
    </row>
    <row r="605" spans="1:9" x14ac:dyDescent="0.2">
      <c r="A605" s="11">
        <v>40717</v>
      </c>
      <c r="B605" s="12">
        <v>3000</v>
      </c>
      <c r="C605" s="12">
        <v>3200</v>
      </c>
      <c r="D605" s="12">
        <v>3000</v>
      </c>
      <c r="E605" s="12">
        <v>3000</v>
      </c>
      <c r="F605" s="14">
        <v>82500</v>
      </c>
      <c r="G605" s="12">
        <v>3000</v>
      </c>
      <c r="I605" s="11"/>
    </row>
    <row r="606" spans="1:9" x14ac:dyDescent="0.2">
      <c r="A606" s="11">
        <v>40718</v>
      </c>
      <c r="B606" s="12">
        <v>3000</v>
      </c>
      <c r="C606" s="12">
        <v>3000</v>
      </c>
      <c r="D606" s="12">
        <v>3000</v>
      </c>
      <c r="E606" s="12">
        <v>3000</v>
      </c>
      <c r="F606" s="14">
        <v>17500</v>
      </c>
      <c r="G606" s="12">
        <v>3000</v>
      </c>
      <c r="I606" s="11"/>
    </row>
    <row r="607" spans="1:9" x14ac:dyDescent="0.2">
      <c r="A607" s="11">
        <v>40721</v>
      </c>
      <c r="B607" s="12">
        <v>3000</v>
      </c>
      <c r="C607" s="12">
        <v>3050</v>
      </c>
      <c r="D607" s="12">
        <v>3000</v>
      </c>
      <c r="E607" s="12">
        <v>3000</v>
      </c>
      <c r="F607" s="14">
        <v>217500</v>
      </c>
      <c r="G607" s="12">
        <v>3000</v>
      </c>
      <c r="I607" s="11"/>
    </row>
    <row r="608" spans="1:9" x14ac:dyDescent="0.2">
      <c r="A608" s="11">
        <v>40722</v>
      </c>
      <c r="B608" s="12">
        <v>3000</v>
      </c>
      <c r="C608" s="12">
        <v>3000</v>
      </c>
      <c r="D608" s="12">
        <v>3000</v>
      </c>
      <c r="E608" s="12">
        <v>3000</v>
      </c>
      <c r="F608" s="14">
        <v>5000</v>
      </c>
      <c r="G608" s="12">
        <v>3000</v>
      </c>
      <c r="I608" s="11"/>
    </row>
    <row r="609" spans="1:9" x14ac:dyDescent="0.2">
      <c r="A609" s="11">
        <v>40724</v>
      </c>
      <c r="B609" s="12">
        <v>3025</v>
      </c>
      <c r="C609" s="12">
        <v>3100</v>
      </c>
      <c r="D609" s="12">
        <v>2800</v>
      </c>
      <c r="E609" s="12">
        <v>3025</v>
      </c>
      <c r="F609" s="14">
        <v>3018500</v>
      </c>
      <c r="G609" s="12">
        <v>3025</v>
      </c>
      <c r="I609" s="11"/>
    </row>
    <row r="610" spans="1:9" x14ac:dyDescent="0.2">
      <c r="A610" s="11">
        <v>40725</v>
      </c>
      <c r="B610" s="12">
        <v>3000</v>
      </c>
      <c r="C610" s="12">
        <v>3000</v>
      </c>
      <c r="D610" s="12">
        <v>2950</v>
      </c>
      <c r="E610" s="12">
        <v>3000</v>
      </c>
      <c r="F610" s="14">
        <v>56000</v>
      </c>
      <c r="G610" s="12">
        <v>3000</v>
      </c>
      <c r="I610" s="11"/>
    </row>
    <row r="611" spans="1:9" x14ac:dyDescent="0.2">
      <c r="A611" s="11">
        <v>40728</v>
      </c>
      <c r="B611" s="12">
        <v>3000</v>
      </c>
      <c r="C611" s="12">
        <v>3025</v>
      </c>
      <c r="D611" s="12">
        <v>3000</v>
      </c>
      <c r="E611" s="12">
        <v>3000</v>
      </c>
      <c r="F611" s="14">
        <v>0</v>
      </c>
      <c r="G611" s="12">
        <v>3000</v>
      </c>
      <c r="I611" s="11"/>
    </row>
    <row r="612" spans="1:9" x14ac:dyDescent="0.2">
      <c r="A612" s="11">
        <v>40729</v>
      </c>
      <c r="B612" s="12">
        <v>3000</v>
      </c>
      <c r="C612" s="12">
        <v>3000</v>
      </c>
      <c r="D612" s="12">
        <v>3000</v>
      </c>
      <c r="E612" s="12">
        <v>3000</v>
      </c>
      <c r="F612" s="14">
        <v>7000</v>
      </c>
      <c r="G612" s="12">
        <v>3000</v>
      </c>
      <c r="I612" s="11"/>
    </row>
    <row r="613" spans="1:9" x14ac:dyDescent="0.2">
      <c r="A613" s="11">
        <v>40730</v>
      </c>
      <c r="B613" s="12">
        <v>3000</v>
      </c>
      <c r="C613" s="12">
        <v>3075</v>
      </c>
      <c r="D613" s="12">
        <v>3000</v>
      </c>
      <c r="E613" s="12">
        <v>3000</v>
      </c>
      <c r="F613" s="14">
        <v>0</v>
      </c>
      <c r="G613" s="12">
        <v>3000</v>
      </c>
      <c r="I613" s="11"/>
    </row>
    <row r="614" spans="1:9" x14ac:dyDescent="0.2">
      <c r="A614" s="11">
        <v>40731</v>
      </c>
      <c r="B614" s="12">
        <v>3000</v>
      </c>
      <c r="C614" s="12">
        <v>3000</v>
      </c>
      <c r="D614" s="12">
        <v>3000</v>
      </c>
      <c r="E614" s="12">
        <v>3000</v>
      </c>
      <c r="F614" s="14">
        <v>109500</v>
      </c>
      <c r="G614" s="12">
        <v>3000</v>
      </c>
      <c r="I614" s="11"/>
    </row>
    <row r="615" spans="1:9" x14ac:dyDescent="0.2">
      <c r="A615" s="11">
        <v>40732</v>
      </c>
      <c r="B615" s="12">
        <v>3000</v>
      </c>
      <c r="C615" s="12">
        <v>3000</v>
      </c>
      <c r="D615" s="12">
        <v>3000</v>
      </c>
      <c r="E615" s="12">
        <v>3000</v>
      </c>
      <c r="F615" s="14">
        <v>128000</v>
      </c>
      <c r="G615" s="12">
        <v>3000</v>
      </c>
      <c r="I615" s="11"/>
    </row>
    <row r="616" spans="1:9" x14ac:dyDescent="0.2">
      <c r="A616" s="11">
        <v>40735</v>
      </c>
      <c r="B616" s="12">
        <v>2925</v>
      </c>
      <c r="C616" s="12">
        <v>3200</v>
      </c>
      <c r="D616" s="12">
        <v>2925</v>
      </c>
      <c r="E616" s="12">
        <v>2925</v>
      </c>
      <c r="F616" s="14">
        <v>0</v>
      </c>
      <c r="G616" s="12">
        <v>2925</v>
      </c>
      <c r="I616" s="11"/>
    </row>
    <row r="617" spans="1:9" x14ac:dyDescent="0.2">
      <c r="A617" s="11">
        <v>40736</v>
      </c>
      <c r="B617" s="12">
        <v>2850</v>
      </c>
      <c r="C617" s="12">
        <v>3000</v>
      </c>
      <c r="D617" s="12">
        <v>2850</v>
      </c>
      <c r="E617" s="12">
        <v>3000</v>
      </c>
      <c r="F617" s="14">
        <v>131000</v>
      </c>
      <c r="G617" s="12">
        <v>3000</v>
      </c>
      <c r="I617" s="11"/>
    </row>
    <row r="618" spans="1:9" x14ac:dyDescent="0.2">
      <c r="A618" s="11">
        <v>40737</v>
      </c>
      <c r="B618" s="12">
        <v>3000</v>
      </c>
      <c r="C618" s="12">
        <v>3000</v>
      </c>
      <c r="D618" s="12">
        <v>3000</v>
      </c>
      <c r="E618" s="12">
        <v>3000</v>
      </c>
      <c r="F618" s="14">
        <v>223500</v>
      </c>
      <c r="G618" s="12">
        <v>3000</v>
      </c>
      <c r="I618" s="11"/>
    </row>
    <row r="619" spans="1:9" x14ac:dyDescent="0.2">
      <c r="A619" s="11">
        <v>40738</v>
      </c>
      <c r="B619" s="12">
        <v>3000</v>
      </c>
      <c r="C619" s="12">
        <v>3150</v>
      </c>
      <c r="D619" s="12">
        <v>3000</v>
      </c>
      <c r="E619" s="12">
        <v>3150</v>
      </c>
      <c r="F619" s="14">
        <v>172000</v>
      </c>
      <c r="G619" s="12">
        <v>3150</v>
      </c>
      <c r="I619" s="11"/>
    </row>
    <row r="620" spans="1:9" x14ac:dyDescent="0.2">
      <c r="A620" s="11">
        <v>40739</v>
      </c>
      <c r="B620" s="12">
        <v>3150</v>
      </c>
      <c r="C620" s="12">
        <v>3150</v>
      </c>
      <c r="D620" s="12">
        <v>3100</v>
      </c>
      <c r="E620" s="12">
        <v>3100</v>
      </c>
      <c r="F620" s="14">
        <v>12000</v>
      </c>
      <c r="G620" s="12">
        <v>3100</v>
      </c>
      <c r="I620" s="11"/>
    </row>
    <row r="621" spans="1:9" x14ac:dyDescent="0.2">
      <c r="A621" s="11">
        <v>40742</v>
      </c>
      <c r="B621" s="12">
        <v>3100</v>
      </c>
      <c r="C621" s="12">
        <v>3150</v>
      </c>
      <c r="D621" s="12">
        <v>3100</v>
      </c>
      <c r="E621" s="12">
        <v>3150</v>
      </c>
      <c r="F621" s="14">
        <v>162500</v>
      </c>
      <c r="G621" s="12">
        <v>3150</v>
      </c>
      <c r="I621" s="11"/>
    </row>
    <row r="622" spans="1:9" x14ac:dyDescent="0.2">
      <c r="A622" s="11">
        <v>40743</v>
      </c>
      <c r="B622" s="12">
        <v>3150</v>
      </c>
      <c r="C622" s="12">
        <v>3150</v>
      </c>
      <c r="D622" s="12">
        <v>3150</v>
      </c>
      <c r="E622" s="12">
        <v>3150</v>
      </c>
      <c r="F622" s="14">
        <v>10500</v>
      </c>
      <c r="G622" s="12">
        <v>3150</v>
      </c>
      <c r="I622" s="11"/>
    </row>
    <row r="623" spans="1:9" x14ac:dyDescent="0.2">
      <c r="A623" s="11">
        <v>40744</v>
      </c>
      <c r="B623" s="12">
        <v>3150</v>
      </c>
      <c r="C623" s="12">
        <v>3150</v>
      </c>
      <c r="D623" s="12">
        <v>3150</v>
      </c>
      <c r="E623" s="12">
        <v>3150</v>
      </c>
      <c r="F623" s="14">
        <v>3500</v>
      </c>
      <c r="G623" s="12">
        <v>3150</v>
      </c>
      <c r="I623" s="11"/>
    </row>
    <row r="624" spans="1:9" x14ac:dyDescent="0.2">
      <c r="A624" s="11">
        <v>40745</v>
      </c>
      <c r="B624" s="12">
        <v>3150</v>
      </c>
      <c r="C624" s="12">
        <v>3550</v>
      </c>
      <c r="D624" s="12">
        <v>3150</v>
      </c>
      <c r="E624" s="12">
        <v>3550</v>
      </c>
      <c r="F624" s="14">
        <v>65500</v>
      </c>
      <c r="G624" s="12">
        <v>3550</v>
      </c>
      <c r="I624" s="11"/>
    </row>
    <row r="625" spans="1:9" x14ac:dyDescent="0.2">
      <c r="A625" s="11">
        <v>40746</v>
      </c>
      <c r="B625" s="12">
        <v>3550</v>
      </c>
      <c r="C625" s="12">
        <v>3575</v>
      </c>
      <c r="D625" s="12">
        <v>3550</v>
      </c>
      <c r="E625" s="12">
        <v>3550</v>
      </c>
      <c r="F625" s="14">
        <v>404500</v>
      </c>
      <c r="G625" s="12">
        <v>3550</v>
      </c>
      <c r="I625" s="11"/>
    </row>
    <row r="626" spans="1:9" x14ac:dyDescent="0.2">
      <c r="A626" s="11">
        <v>40749</v>
      </c>
      <c r="B626" s="12">
        <v>3500</v>
      </c>
      <c r="C626" s="12">
        <v>3550</v>
      </c>
      <c r="D626" s="12">
        <v>3500</v>
      </c>
      <c r="E626" s="12">
        <v>3500</v>
      </c>
      <c r="F626" s="14">
        <v>0</v>
      </c>
      <c r="G626" s="12">
        <v>3500</v>
      </c>
      <c r="I626" s="11"/>
    </row>
    <row r="627" spans="1:9" x14ac:dyDescent="0.2">
      <c r="A627" s="11">
        <v>40750</v>
      </c>
      <c r="B627" s="12">
        <v>3500</v>
      </c>
      <c r="C627" s="12">
        <v>3500</v>
      </c>
      <c r="D627" s="12">
        <v>3500</v>
      </c>
      <c r="E627" s="12">
        <v>3500</v>
      </c>
      <c r="F627" s="14">
        <v>17000</v>
      </c>
      <c r="G627" s="12">
        <v>3500</v>
      </c>
      <c r="I627" s="11"/>
    </row>
    <row r="628" spans="1:9" x14ac:dyDescent="0.2">
      <c r="A628" s="11">
        <v>40751</v>
      </c>
      <c r="B628" s="12">
        <v>3475</v>
      </c>
      <c r="C628" s="12">
        <v>3475</v>
      </c>
      <c r="D628" s="12">
        <v>3475</v>
      </c>
      <c r="E628" s="12">
        <v>3475</v>
      </c>
      <c r="F628" s="14">
        <v>32500</v>
      </c>
      <c r="G628" s="12">
        <v>3475</v>
      </c>
      <c r="I628" s="11"/>
    </row>
    <row r="629" spans="1:9" x14ac:dyDescent="0.2">
      <c r="A629" s="11">
        <v>40752</v>
      </c>
      <c r="B629" s="12">
        <v>3450</v>
      </c>
      <c r="C629" s="12">
        <v>3450</v>
      </c>
      <c r="D629" s="12">
        <v>3450</v>
      </c>
      <c r="E629" s="12">
        <v>3450</v>
      </c>
      <c r="F629" s="14">
        <v>90000</v>
      </c>
      <c r="G629" s="12">
        <v>3450</v>
      </c>
      <c r="I629" s="11"/>
    </row>
    <row r="630" spans="1:9" x14ac:dyDescent="0.2">
      <c r="A630" s="11">
        <v>40753</v>
      </c>
      <c r="B630" s="12">
        <v>3175</v>
      </c>
      <c r="C630" s="12">
        <v>3450</v>
      </c>
      <c r="D630" s="12">
        <v>3175</v>
      </c>
      <c r="E630" s="12">
        <v>3175</v>
      </c>
      <c r="F630" s="14">
        <v>0</v>
      </c>
      <c r="G630" s="12">
        <v>3175</v>
      </c>
      <c r="I630" s="11"/>
    </row>
    <row r="631" spans="1:9" x14ac:dyDescent="0.2">
      <c r="A631" s="11">
        <v>40756</v>
      </c>
      <c r="B631" s="12">
        <v>3400</v>
      </c>
      <c r="C631" s="12">
        <v>3400</v>
      </c>
      <c r="D631" s="12">
        <v>3400</v>
      </c>
      <c r="E631" s="12">
        <v>3400</v>
      </c>
      <c r="F631" s="14">
        <v>500</v>
      </c>
      <c r="G631" s="12">
        <v>3400</v>
      </c>
      <c r="I631" s="11"/>
    </row>
    <row r="632" spans="1:9" x14ac:dyDescent="0.2">
      <c r="A632" s="11">
        <v>40757</v>
      </c>
      <c r="B632" s="12">
        <v>3500</v>
      </c>
      <c r="C632" s="12">
        <v>3500</v>
      </c>
      <c r="D632" s="12">
        <v>3400</v>
      </c>
      <c r="E632" s="12">
        <v>3450</v>
      </c>
      <c r="F632" s="14">
        <v>287000</v>
      </c>
      <c r="G632" s="12">
        <v>3450</v>
      </c>
      <c r="I632" s="11"/>
    </row>
    <row r="633" spans="1:9" x14ac:dyDescent="0.2">
      <c r="A633" s="11">
        <v>40758</v>
      </c>
      <c r="B633" s="12">
        <v>3400</v>
      </c>
      <c r="C633" s="12">
        <v>3400</v>
      </c>
      <c r="D633" s="12">
        <v>3300</v>
      </c>
      <c r="E633" s="12">
        <v>3400</v>
      </c>
      <c r="F633" s="14">
        <v>1288000</v>
      </c>
      <c r="G633" s="12">
        <v>3400</v>
      </c>
      <c r="I633" s="11"/>
    </row>
    <row r="634" spans="1:9" x14ac:dyDescent="0.2">
      <c r="A634" s="11">
        <v>40759</v>
      </c>
      <c r="B634" s="12">
        <v>3150</v>
      </c>
      <c r="C634" s="12">
        <v>3300</v>
      </c>
      <c r="D634" s="12">
        <v>3150</v>
      </c>
      <c r="E634" s="12">
        <v>3150</v>
      </c>
      <c r="F634" s="14">
        <v>0</v>
      </c>
      <c r="G634" s="12">
        <v>3150</v>
      </c>
      <c r="I634" s="11"/>
    </row>
    <row r="635" spans="1:9" x14ac:dyDescent="0.2">
      <c r="A635" s="11">
        <v>40760</v>
      </c>
      <c r="B635" s="12">
        <v>3200</v>
      </c>
      <c r="C635" s="12">
        <v>3200</v>
      </c>
      <c r="D635" s="12">
        <v>3100</v>
      </c>
      <c r="E635" s="12">
        <v>3100</v>
      </c>
      <c r="F635" s="14">
        <v>642500</v>
      </c>
      <c r="G635" s="12">
        <v>3100</v>
      </c>
      <c r="I635" s="11"/>
    </row>
    <row r="636" spans="1:9" x14ac:dyDescent="0.2">
      <c r="A636" s="11">
        <v>40763</v>
      </c>
      <c r="B636" s="12">
        <v>3000</v>
      </c>
      <c r="C636" s="12">
        <v>3400</v>
      </c>
      <c r="D636" s="12">
        <v>3000</v>
      </c>
      <c r="E636" s="12">
        <v>3400</v>
      </c>
      <c r="F636" s="14">
        <v>386000</v>
      </c>
      <c r="G636" s="12">
        <v>3400</v>
      </c>
      <c r="I636" s="11"/>
    </row>
    <row r="637" spans="1:9" x14ac:dyDescent="0.2">
      <c r="A637" s="11">
        <v>40764</v>
      </c>
      <c r="B637" s="12">
        <v>3200</v>
      </c>
      <c r="C637" s="12">
        <v>3250</v>
      </c>
      <c r="D637" s="12">
        <v>3200</v>
      </c>
      <c r="E637" s="12">
        <v>3250</v>
      </c>
      <c r="F637" s="14">
        <v>89000</v>
      </c>
      <c r="G637" s="12">
        <v>3250</v>
      </c>
      <c r="I637" s="11"/>
    </row>
    <row r="638" spans="1:9" x14ac:dyDescent="0.2">
      <c r="A638" s="11">
        <v>40765</v>
      </c>
      <c r="B638" s="12">
        <v>3250</v>
      </c>
      <c r="C638" s="12">
        <v>3250</v>
      </c>
      <c r="D638" s="12">
        <v>3250</v>
      </c>
      <c r="E638" s="12">
        <v>3250</v>
      </c>
      <c r="F638" s="14">
        <v>2000</v>
      </c>
      <c r="G638" s="12">
        <v>3250</v>
      </c>
      <c r="I638" s="11"/>
    </row>
    <row r="639" spans="1:9" x14ac:dyDescent="0.2">
      <c r="A639" s="11">
        <v>40766</v>
      </c>
      <c r="B639" s="12">
        <v>3100</v>
      </c>
      <c r="C639" s="12">
        <v>3225</v>
      </c>
      <c r="D639" s="12">
        <v>3100</v>
      </c>
      <c r="E639" s="12">
        <v>3100</v>
      </c>
      <c r="F639" s="14">
        <v>0</v>
      </c>
      <c r="G639" s="12">
        <v>3100</v>
      </c>
      <c r="I639" s="11"/>
    </row>
    <row r="640" spans="1:9" x14ac:dyDescent="0.2">
      <c r="A640" s="11">
        <v>40767</v>
      </c>
      <c r="B640" s="12">
        <v>3250</v>
      </c>
      <c r="C640" s="12">
        <v>3300</v>
      </c>
      <c r="D640" s="12">
        <v>3200</v>
      </c>
      <c r="E640" s="12">
        <v>3200</v>
      </c>
      <c r="F640" s="14">
        <v>982500</v>
      </c>
      <c r="G640" s="12">
        <v>3200</v>
      </c>
      <c r="I640" s="11"/>
    </row>
    <row r="641" spans="1:9" x14ac:dyDescent="0.2">
      <c r="A641" s="11">
        <v>40770</v>
      </c>
      <c r="B641" s="12">
        <v>3025</v>
      </c>
      <c r="C641" s="12">
        <v>3175</v>
      </c>
      <c r="D641" s="12">
        <v>3025</v>
      </c>
      <c r="E641" s="12">
        <v>3150</v>
      </c>
      <c r="F641" s="14">
        <v>64500</v>
      </c>
      <c r="G641" s="12">
        <v>3150</v>
      </c>
      <c r="I641" s="11"/>
    </row>
    <row r="642" spans="1:9" x14ac:dyDescent="0.2">
      <c r="A642" s="11">
        <v>40771</v>
      </c>
      <c r="B642" s="12">
        <v>3150</v>
      </c>
      <c r="C642" s="12">
        <v>3175</v>
      </c>
      <c r="D642" s="12">
        <v>3150</v>
      </c>
      <c r="E642" s="12">
        <v>3150</v>
      </c>
      <c r="F642" s="14">
        <v>412500</v>
      </c>
      <c r="G642" s="12">
        <v>3150</v>
      </c>
      <c r="I642" s="11"/>
    </row>
    <row r="643" spans="1:9" x14ac:dyDescent="0.2">
      <c r="A643" s="11">
        <v>40773</v>
      </c>
      <c r="B643" s="12">
        <v>3150</v>
      </c>
      <c r="C643" s="12">
        <v>3150</v>
      </c>
      <c r="D643" s="12">
        <v>3150</v>
      </c>
      <c r="E643" s="12">
        <v>3150</v>
      </c>
      <c r="F643" s="14">
        <v>73000</v>
      </c>
      <c r="G643" s="12">
        <v>3150</v>
      </c>
      <c r="I643" s="11"/>
    </row>
    <row r="644" spans="1:9" x14ac:dyDescent="0.2">
      <c r="A644" s="11">
        <v>40774</v>
      </c>
      <c r="B644" s="12">
        <v>3100</v>
      </c>
      <c r="C644" s="12">
        <v>3150</v>
      </c>
      <c r="D644" s="12">
        <v>3100</v>
      </c>
      <c r="E644" s="12">
        <v>3100</v>
      </c>
      <c r="F644" s="14">
        <v>784000</v>
      </c>
      <c r="G644" s="12">
        <v>3100</v>
      </c>
      <c r="I644" s="11"/>
    </row>
    <row r="645" spans="1:9" x14ac:dyDescent="0.2">
      <c r="A645" s="11">
        <v>40777</v>
      </c>
      <c r="B645" s="12">
        <v>3100</v>
      </c>
      <c r="C645" s="12">
        <v>3250</v>
      </c>
      <c r="D645" s="12">
        <v>3100</v>
      </c>
      <c r="E645" s="12">
        <v>3250</v>
      </c>
      <c r="F645" s="14">
        <v>8500</v>
      </c>
      <c r="G645" s="12">
        <v>3250</v>
      </c>
      <c r="I645" s="11"/>
    </row>
    <row r="646" spans="1:9" x14ac:dyDescent="0.2">
      <c r="A646" s="11">
        <v>40778</v>
      </c>
      <c r="B646" s="12">
        <v>3200</v>
      </c>
      <c r="C646" s="12">
        <v>3325</v>
      </c>
      <c r="D646" s="12">
        <v>3200</v>
      </c>
      <c r="E646" s="12">
        <v>3300</v>
      </c>
      <c r="F646" s="14">
        <v>751000</v>
      </c>
      <c r="G646" s="12">
        <v>3300</v>
      </c>
      <c r="I646" s="11"/>
    </row>
    <row r="647" spans="1:9" x14ac:dyDescent="0.2">
      <c r="A647" s="11">
        <v>40779</v>
      </c>
      <c r="B647" s="12">
        <v>3300</v>
      </c>
      <c r="C647" s="12">
        <v>3325</v>
      </c>
      <c r="D647" s="12">
        <v>3300</v>
      </c>
      <c r="E647" s="12">
        <v>3325</v>
      </c>
      <c r="F647" s="14">
        <v>323500</v>
      </c>
      <c r="G647" s="12">
        <v>3325</v>
      </c>
      <c r="I647" s="11"/>
    </row>
    <row r="648" spans="1:9" x14ac:dyDescent="0.2">
      <c r="A648" s="11">
        <v>40780</v>
      </c>
      <c r="B648" s="12">
        <v>3325</v>
      </c>
      <c r="C648" s="12">
        <v>3325</v>
      </c>
      <c r="D648" s="12">
        <v>3325</v>
      </c>
      <c r="E648" s="12">
        <v>3325</v>
      </c>
      <c r="F648" s="14">
        <v>134000</v>
      </c>
      <c r="G648" s="12">
        <v>3325</v>
      </c>
      <c r="I648" s="11"/>
    </row>
    <row r="649" spans="1:9" x14ac:dyDescent="0.2">
      <c r="A649" s="11">
        <v>40781</v>
      </c>
      <c r="B649" s="12">
        <v>3300</v>
      </c>
      <c r="C649" s="12">
        <v>3300</v>
      </c>
      <c r="D649" s="12">
        <v>3300</v>
      </c>
      <c r="E649" s="12">
        <v>3300</v>
      </c>
      <c r="F649" s="14">
        <v>500</v>
      </c>
      <c r="G649" s="12">
        <v>3300</v>
      </c>
      <c r="I649" s="11"/>
    </row>
    <row r="650" spans="1:9" x14ac:dyDescent="0.2">
      <c r="A650" s="11">
        <v>40791</v>
      </c>
      <c r="B650" s="12">
        <v>3300</v>
      </c>
      <c r="C650" s="12">
        <v>3350</v>
      </c>
      <c r="D650" s="12">
        <v>3300</v>
      </c>
      <c r="E650" s="12">
        <v>3325</v>
      </c>
      <c r="F650" s="14">
        <v>5468500</v>
      </c>
      <c r="G650" s="12">
        <v>3325</v>
      </c>
      <c r="I650" s="11"/>
    </row>
    <row r="651" spans="1:9" x14ac:dyDescent="0.2">
      <c r="A651" s="11">
        <v>40792</v>
      </c>
      <c r="B651" s="12">
        <v>3200</v>
      </c>
      <c r="C651" s="12">
        <v>3350</v>
      </c>
      <c r="D651" s="12">
        <v>3200</v>
      </c>
      <c r="E651" s="12">
        <v>3350</v>
      </c>
      <c r="F651" s="14">
        <v>31500</v>
      </c>
      <c r="G651" s="12">
        <v>3350</v>
      </c>
      <c r="I651" s="11"/>
    </row>
    <row r="652" spans="1:9" x14ac:dyDescent="0.2">
      <c r="A652" s="11">
        <v>40793</v>
      </c>
      <c r="B652" s="12">
        <v>3250</v>
      </c>
      <c r="C652" s="12">
        <v>3325</v>
      </c>
      <c r="D652" s="12">
        <v>3200</v>
      </c>
      <c r="E652" s="12">
        <v>3325</v>
      </c>
      <c r="F652" s="14">
        <v>355000</v>
      </c>
      <c r="G652" s="12">
        <v>3325</v>
      </c>
      <c r="I652" s="11"/>
    </row>
    <row r="653" spans="1:9" x14ac:dyDescent="0.2">
      <c r="A653" s="11">
        <v>40794</v>
      </c>
      <c r="B653" s="12">
        <v>3300</v>
      </c>
      <c r="C653" s="12">
        <v>3300</v>
      </c>
      <c r="D653" s="12">
        <v>3200</v>
      </c>
      <c r="E653" s="12">
        <v>3200</v>
      </c>
      <c r="F653" s="14">
        <v>31000</v>
      </c>
      <c r="G653" s="12">
        <v>3200</v>
      </c>
      <c r="I653" s="11"/>
    </row>
    <row r="654" spans="1:9" x14ac:dyDescent="0.2">
      <c r="A654" s="11">
        <v>40795</v>
      </c>
      <c r="B654" s="12">
        <v>3225</v>
      </c>
      <c r="C654" s="12">
        <v>3250</v>
      </c>
      <c r="D654" s="12">
        <v>3225</v>
      </c>
      <c r="E654" s="12">
        <v>3250</v>
      </c>
      <c r="F654" s="14">
        <v>8000</v>
      </c>
      <c r="G654" s="12">
        <v>3250</v>
      </c>
      <c r="I654" s="11"/>
    </row>
    <row r="655" spans="1:9" x14ac:dyDescent="0.2">
      <c r="A655" s="11">
        <v>40798</v>
      </c>
      <c r="B655" s="12">
        <v>3250</v>
      </c>
      <c r="C655" s="12">
        <v>3325</v>
      </c>
      <c r="D655" s="12">
        <v>3250</v>
      </c>
      <c r="E655" s="12">
        <v>3250</v>
      </c>
      <c r="F655" s="14">
        <v>0</v>
      </c>
      <c r="G655" s="12">
        <v>3250</v>
      </c>
      <c r="I655" s="11"/>
    </row>
    <row r="656" spans="1:9" x14ac:dyDescent="0.2">
      <c r="A656" s="11">
        <v>40799</v>
      </c>
      <c r="B656" s="12">
        <v>3250</v>
      </c>
      <c r="C656" s="12">
        <v>3275</v>
      </c>
      <c r="D656" s="12">
        <v>3250</v>
      </c>
      <c r="E656" s="12">
        <v>3275</v>
      </c>
      <c r="F656" s="14">
        <v>366500</v>
      </c>
      <c r="G656" s="12">
        <v>3275</v>
      </c>
      <c r="I656" s="11"/>
    </row>
    <row r="657" spans="1:9" x14ac:dyDescent="0.2">
      <c r="A657" s="11">
        <v>40800</v>
      </c>
      <c r="B657" s="12">
        <v>3200</v>
      </c>
      <c r="C657" s="12">
        <v>3325</v>
      </c>
      <c r="D657" s="12">
        <v>3200</v>
      </c>
      <c r="E657" s="12">
        <v>3325</v>
      </c>
      <c r="F657" s="14">
        <v>121000</v>
      </c>
      <c r="G657" s="12">
        <v>3325</v>
      </c>
      <c r="I657" s="11"/>
    </row>
    <row r="658" spans="1:9" x14ac:dyDescent="0.2">
      <c r="A658" s="11">
        <v>40801</v>
      </c>
      <c r="B658" s="12">
        <v>3300</v>
      </c>
      <c r="C658" s="12">
        <v>3300</v>
      </c>
      <c r="D658" s="12">
        <v>3300</v>
      </c>
      <c r="E658" s="12">
        <v>3300</v>
      </c>
      <c r="F658" s="14">
        <v>2000000</v>
      </c>
      <c r="G658" s="12">
        <v>3300</v>
      </c>
      <c r="I658" s="11"/>
    </row>
    <row r="659" spans="1:9" x14ac:dyDescent="0.2">
      <c r="A659" s="11">
        <v>40802</v>
      </c>
      <c r="B659" s="12">
        <v>3250</v>
      </c>
      <c r="C659" s="12">
        <v>3275</v>
      </c>
      <c r="D659" s="12">
        <v>3250</v>
      </c>
      <c r="E659" s="12">
        <v>3275</v>
      </c>
      <c r="F659" s="14">
        <v>213000</v>
      </c>
      <c r="G659" s="12">
        <v>3275</v>
      </c>
      <c r="I659" s="11"/>
    </row>
    <row r="660" spans="1:9" x14ac:dyDescent="0.2">
      <c r="A660" s="11">
        <v>40805</v>
      </c>
      <c r="B660" s="12">
        <v>3200</v>
      </c>
      <c r="C660" s="12">
        <v>3250</v>
      </c>
      <c r="D660" s="12">
        <v>3200</v>
      </c>
      <c r="E660" s="12">
        <v>3200</v>
      </c>
      <c r="F660" s="14">
        <v>0</v>
      </c>
      <c r="G660" s="12">
        <v>3200</v>
      </c>
      <c r="I660" s="11"/>
    </row>
    <row r="661" spans="1:9" x14ac:dyDescent="0.2">
      <c r="A661" s="11">
        <v>40806</v>
      </c>
      <c r="B661" s="12">
        <v>3200</v>
      </c>
      <c r="C661" s="12">
        <v>3325</v>
      </c>
      <c r="D661" s="12">
        <v>3200</v>
      </c>
      <c r="E661" s="12">
        <v>3250</v>
      </c>
      <c r="F661" s="14">
        <v>1571500</v>
      </c>
      <c r="G661" s="12">
        <v>3250</v>
      </c>
      <c r="I661" s="11"/>
    </row>
    <row r="662" spans="1:9" x14ac:dyDescent="0.2">
      <c r="A662" s="11">
        <v>40807</v>
      </c>
      <c r="B662" s="12">
        <v>3250</v>
      </c>
      <c r="C662" s="12">
        <v>3250</v>
      </c>
      <c r="D662" s="12">
        <v>3250</v>
      </c>
      <c r="E662" s="12">
        <v>3250</v>
      </c>
      <c r="F662" s="14">
        <v>1111500</v>
      </c>
      <c r="G662" s="12">
        <v>3250</v>
      </c>
      <c r="I662" s="11"/>
    </row>
    <row r="663" spans="1:9" x14ac:dyDescent="0.2">
      <c r="A663" s="11">
        <v>40808</v>
      </c>
      <c r="B663" s="12">
        <v>3200</v>
      </c>
      <c r="C663" s="12">
        <v>3250</v>
      </c>
      <c r="D663" s="12">
        <v>3200</v>
      </c>
      <c r="E663" s="12">
        <v>3250</v>
      </c>
      <c r="F663" s="14">
        <v>21000</v>
      </c>
      <c r="G663" s="12">
        <v>3250</v>
      </c>
      <c r="I663" s="11"/>
    </row>
    <row r="664" spans="1:9" x14ac:dyDescent="0.2">
      <c r="A664" s="11">
        <v>40809</v>
      </c>
      <c r="B664" s="12">
        <v>3200</v>
      </c>
      <c r="C664" s="12">
        <v>3250</v>
      </c>
      <c r="D664" s="12">
        <v>3150</v>
      </c>
      <c r="E664" s="12">
        <v>3250</v>
      </c>
      <c r="F664" s="14">
        <v>33000</v>
      </c>
      <c r="G664" s="12">
        <v>3250</v>
      </c>
      <c r="I664" s="11"/>
    </row>
    <row r="665" spans="1:9" x14ac:dyDescent="0.2">
      <c r="A665" s="11">
        <v>40812</v>
      </c>
      <c r="B665" s="12">
        <v>3200</v>
      </c>
      <c r="C665" s="12">
        <v>3200</v>
      </c>
      <c r="D665" s="12">
        <v>3100</v>
      </c>
      <c r="E665" s="12">
        <v>3100</v>
      </c>
      <c r="F665" s="14">
        <v>1021000</v>
      </c>
      <c r="G665" s="12">
        <v>3100</v>
      </c>
      <c r="I665" s="11"/>
    </row>
    <row r="666" spans="1:9" x14ac:dyDescent="0.2">
      <c r="A666" s="11">
        <v>40813</v>
      </c>
      <c r="B666" s="12">
        <v>3025</v>
      </c>
      <c r="C666" s="12">
        <v>3200</v>
      </c>
      <c r="D666" s="12">
        <v>3025</v>
      </c>
      <c r="E666" s="12">
        <v>3200</v>
      </c>
      <c r="F666" s="14">
        <v>35500</v>
      </c>
      <c r="G666" s="12">
        <v>3200</v>
      </c>
      <c r="I666" s="11"/>
    </row>
    <row r="667" spans="1:9" x14ac:dyDescent="0.2">
      <c r="A667" s="11">
        <v>40814</v>
      </c>
      <c r="B667" s="12">
        <v>3200</v>
      </c>
      <c r="C667" s="12">
        <v>3350</v>
      </c>
      <c r="D667" s="12">
        <v>3175</v>
      </c>
      <c r="E667" s="12">
        <v>3350</v>
      </c>
      <c r="F667" s="14">
        <v>1902000</v>
      </c>
      <c r="G667" s="12">
        <v>3350</v>
      </c>
      <c r="I667" s="11"/>
    </row>
    <row r="668" spans="1:9" x14ac:dyDescent="0.2">
      <c r="A668" s="11">
        <v>40815</v>
      </c>
      <c r="B668" s="12">
        <v>3300</v>
      </c>
      <c r="C668" s="12">
        <v>3350</v>
      </c>
      <c r="D668" s="12">
        <v>3300</v>
      </c>
      <c r="E668" s="12">
        <v>3350</v>
      </c>
      <c r="F668" s="14">
        <v>505000</v>
      </c>
      <c r="G668" s="12">
        <v>3350</v>
      </c>
      <c r="I668" s="11"/>
    </row>
    <row r="669" spans="1:9" x14ac:dyDescent="0.2">
      <c r="A669" s="11">
        <v>40816</v>
      </c>
      <c r="B669" s="12">
        <v>3300</v>
      </c>
      <c r="C669" s="12">
        <v>3325</v>
      </c>
      <c r="D669" s="12">
        <v>3300</v>
      </c>
      <c r="E669" s="12">
        <v>3300</v>
      </c>
      <c r="F669" s="14">
        <v>407500</v>
      </c>
      <c r="G669" s="12">
        <v>3300</v>
      </c>
      <c r="I669" s="11"/>
    </row>
    <row r="670" spans="1:9" x14ac:dyDescent="0.2">
      <c r="A670" s="11">
        <v>40819</v>
      </c>
      <c r="B670" s="12">
        <v>3100</v>
      </c>
      <c r="C670" s="12">
        <v>3350</v>
      </c>
      <c r="D670" s="12">
        <v>3100</v>
      </c>
      <c r="E670" s="12">
        <v>3275</v>
      </c>
      <c r="F670" s="14">
        <v>719000</v>
      </c>
      <c r="G670" s="12">
        <v>3275</v>
      </c>
      <c r="I670" s="11"/>
    </row>
    <row r="671" spans="1:9" x14ac:dyDescent="0.2">
      <c r="A671" s="11">
        <v>40820</v>
      </c>
      <c r="B671" s="12">
        <v>3100</v>
      </c>
      <c r="C671" s="12">
        <v>3225</v>
      </c>
      <c r="D671" s="12">
        <v>3100</v>
      </c>
      <c r="E671" s="12">
        <v>3100</v>
      </c>
      <c r="F671" s="14">
        <v>1837500</v>
      </c>
      <c r="G671" s="12">
        <v>3100</v>
      </c>
      <c r="I671" s="11"/>
    </row>
    <row r="672" spans="1:9" x14ac:dyDescent="0.2">
      <c r="A672" s="11">
        <v>40821</v>
      </c>
      <c r="B672" s="12">
        <v>3150</v>
      </c>
      <c r="C672" s="12">
        <v>3200</v>
      </c>
      <c r="D672" s="12">
        <v>3150</v>
      </c>
      <c r="E672" s="12">
        <v>3175</v>
      </c>
      <c r="F672" s="14">
        <v>405500</v>
      </c>
      <c r="G672" s="12">
        <v>3175</v>
      </c>
      <c r="I672" s="11"/>
    </row>
    <row r="673" spans="1:9" x14ac:dyDescent="0.2">
      <c r="A673" s="11">
        <v>40822</v>
      </c>
      <c r="B673" s="12">
        <v>3050</v>
      </c>
      <c r="C673" s="12">
        <v>3250</v>
      </c>
      <c r="D673" s="12">
        <v>3050</v>
      </c>
      <c r="E673" s="12">
        <v>3200</v>
      </c>
      <c r="F673" s="14">
        <v>27000</v>
      </c>
      <c r="G673" s="12">
        <v>3200</v>
      </c>
      <c r="I673" s="11"/>
    </row>
    <row r="674" spans="1:9" x14ac:dyDescent="0.2">
      <c r="A674" s="11">
        <v>40823</v>
      </c>
      <c r="B674" s="12">
        <v>3200</v>
      </c>
      <c r="C674" s="12">
        <v>3525</v>
      </c>
      <c r="D674" s="12">
        <v>3200</v>
      </c>
      <c r="E674" s="12">
        <v>3500</v>
      </c>
      <c r="F674" s="14">
        <v>1299500</v>
      </c>
      <c r="G674" s="12">
        <v>3500</v>
      </c>
      <c r="I674" s="11"/>
    </row>
    <row r="675" spans="1:9" x14ac:dyDescent="0.2">
      <c r="A675" s="11">
        <v>40826</v>
      </c>
      <c r="B675" s="12">
        <v>3400</v>
      </c>
      <c r="C675" s="12">
        <v>3400</v>
      </c>
      <c r="D675" s="12">
        <v>3400</v>
      </c>
      <c r="E675" s="12">
        <v>3400</v>
      </c>
      <c r="F675" s="14">
        <v>7142500</v>
      </c>
      <c r="G675" s="12">
        <v>3400</v>
      </c>
      <c r="I675" s="11"/>
    </row>
    <row r="676" spans="1:9" x14ac:dyDescent="0.2">
      <c r="A676" s="11">
        <v>40827</v>
      </c>
      <c r="B676" s="12">
        <v>3400</v>
      </c>
      <c r="C676" s="12">
        <v>3400</v>
      </c>
      <c r="D676" s="12">
        <v>3375</v>
      </c>
      <c r="E676" s="12">
        <v>3400</v>
      </c>
      <c r="F676" s="14">
        <v>4456000</v>
      </c>
      <c r="G676" s="12">
        <v>3400</v>
      </c>
      <c r="I676" s="11"/>
    </row>
    <row r="677" spans="1:9" x14ac:dyDescent="0.2">
      <c r="A677" s="11">
        <v>40828</v>
      </c>
      <c r="B677" s="12">
        <v>3400</v>
      </c>
      <c r="C677" s="12">
        <v>3400</v>
      </c>
      <c r="D677" s="12">
        <v>3375</v>
      </c>
      <c r="E677" s="12">
        <v>3400</v>
      </c>
      <c r="F677" s="14">
        <v>35000</v>
      </c>
      <c r="G677" s="12">
        <v>3400</v>
      </c>
      <c r="I677" s="11"/>
    </row>
    <row r="678" spans="1:9" x14ac:dyDescent="0.2">
      <c r="A678" s="11">
        <v>40829</v>
      </c>
      <c r="B678" s="12">
        <v>3400</v>
      </c>
      <c r="C678" s="12">
        <v>3400</v>
      </c>
      <c r="D678" s="12">
        <v>3400</v>
      </c>
      <c r="E678" s="12">
        <v>3400</v>
      </c>
      <c r="F678" s="14">
        <v>2590500</v>
      </c>
      <c r="G678" s="12">
        <v>3400</v>
      </c>
      <c r="I678" s="11"/>
    </row>
    <row r="679" spans="1:9" x14ac:dyDescent="0.2">
      <c r="A679" s="11">
        <v>40830</v>
      </c>
      <c r="B679" s="12">
        <v>3125</v>
      </c>
      <c r="C679" s="12">
        <v>3400</v>
      </c>
      <c r="D679" s="12">
        <v>3125</v>
      </c>
      <c r="E679" s="12">
        <v>3125</v>
      </c>
      <c r="F679" s="14">
        <v>0</v>
      </c>
      <c r="G679" s="12">
        <v>3125</v>
      </c>
      <c r="I679" s="11"/>
    </row>
    <row r="680" spans="1:9" x14ac:dyDescent="0.2">
      <c r="A680" s="11">
        <v>40833</v>
      </c>
      <c r="B680" s="12">
        <v>3400</v>
      </c>
      <c r="C680" s="12">
        <v>3475</v>
      </c>
      <c r="D680" s="12">
        <v>3400</v>
      </c>
      <c r="E680" s="12">
        <v>3425</v>
      </c>
      <c r="F680" s="14">
        <v>8393000</v>
      </c>
      <c r="G680" s="12">
        <v>3425</v>
      </c>
      <c r="I680" s="11"/>
    </row>
    <row r="681" spans="1:9" x14ac:dyDescent="0.2">
      <c r="A681" s="11">
        <v>40834</v>
      </c>
      <c r="B681" s="12">
        <v>3400</v>
      </c>
      <c r="C681" s="12">
        <v>3400</v>
      </c>
      <c r="D681" s="12">
        <v>3375</v>
      </c>
      <c r="E681" s="12">
        <v>3375</v>
      </c>
      <c r="F681" s="14">
        <v>25000</v>
      </c>
      <c r="G681" s="12">
        <v>3375</v>
      </c>
      <c r="I681" s="11"/>
    </row>
    <row r="682" spans="1:9" x14ac:dyDescent="0.2">
      <c r="A682" s="11">
        <v>40835</v>
      </c>
      <c r="B682" s="12">
        <v>3375</v>
      </c>
      <c r="C682" s="12">
        <v>3400</v>
      </c>
      <c r="D682" s="12">
        <v>3375</v>
      </c>
      <c r="E682" s="12">
        <v>3375</v>
      </c>
      <c r="F682" s="14">
        <v>359000</v>
      </c>
      <c r="G682" s="12">
        <v>3375</v>
      </c>
      <c r="I682" s="11"/>
    </row>
    <row r="683" spans="1:9" x14ac:dyDescent="0.2">
      <c r="A683" s="11">
        <v>40836</v>
      </c>
      <c r="B683" s="12">
        <v>3400</v>
      </c>
      <c r="C683" s="12">
        <v>3400</v>
      </c>
      <c r="D683" s="12">
        <v>3375</v>
      </c>
      <c r="E683" s="12">
        <v>3400</v>
      </c>
      <c r="F683" s="14">
        <v>553000</v>
      </c>
      <c r="G683" s="12">
        <v>3400</v>
      </c>
      <c r="I683" s="11"/>
    </row>
    <row r="684" spans="1:9" x14ac:dyDescent="0.2">
      <c r="A684" s="11">
        <v>40837</v>
      </c>
      <c r="B684" s="12">
        <v>3400</v>
      </c>
      <c r="C684" s="12">
        <v>3400</v>
      </c>
      <c r="D684" s="12">
        <v>3375</v>
      </c>
      <c r="E684" s="12">
        <v>3400</v>
      </c>
      <c r="F684" s="14">
        <v>1246500</v>
      </c>
      <c r="G684" s="12">
        <v>3400</v>
      </c>
      <c r="I684" s="11"/>
    </row>
    <row r="685" spans="1:9" x14ac:dyDescent="0.2">
      <c r="A685" s="11">
        <v>40840</v>
      </c>
      <c r="B685" s="12">
        <v>3400</v>
      </c>
      <c r="C685" s="12">
        <v>3400</v>
      </c>
      <c r="D685" s="12">
        <v>3400</v>
      </c>
      <c r="E685" s="12">
        <v>3400</v>
      </c>
      <c r="F685" s="14">
        <v>55000</v>
      </c>
      <c r="G685" s="12">
        <v>3400</v>
      </c>
      <c r="I685" s="11"/>
    </row>
    <row r="686" spans="1:9" x14ac:dyDescent="0.2">
      <c r="A686" s="11">
        <v>40841</v>
      </c>
      <c r="B686" s="12">
        <v>3150</v>
      </c>
      <c r="C686" s="12">
        <v>3400</v>
      </c>
      <c r="D686" s="12">
        <v>3125</v>
      </c>
      <c r="E686" s="12">
        <v>3400</v>
      </c>
      <c r="F686" s="14">
        <v>14500</v>
      </c>
      <c r="G686" s="12">
        <v>3400</v>
      </c>
      <c r="I686" s="11"/>
    </row>
    <row r="687" spans="1:9" x14ac:dyDescent="0.2">
      <c r="A687" s="11">
        <v>40842</v>
      </c>
      <c r="B687" s="12">
        <v>3150</v>
      </c>
      <c r="C687" s="12">
        <v>3375</v>
      </c>
      <c r="D687" s="12">
        <v>3150</v>
      </c>
      <c r="E687" s="12">
        <v>3150</v>
      </c>
      <c r="F687" s="14">
        <v>0</v>
      </c>
      <c r="G687" s="12">
        <v>3150</v>
      </c>
      <c r="I687" s="11"/>
    </row>
    <row r="688" spans="1:9" x14ac:dyDescent="0.2">
      <c r="A688" s="11">
        <v>40843</v>
      </c>
      <c r="B688" s="12">
        <v>3200</v>
      </c>
      <c r="C688" s="12">
        <v>3350</v>
      </c>
      <c r="D688" s="12">
        <v>3175</v>
      </c>
      <c r="E688" s="12">
        <v>3275</v>
      </c>
      <c r="F688" s="14">
        <v>374500</v>
      </c>
      <c r="G688" s="12">
        <v>3275</v>
      </c>
      <c r="I688" s="11"/>
    </row>
    <row r="689" spans="1:9" x14ac:dyDescent="0.2">
      <c r="A689" s="11">
        <v>40844</v>
      </c>
      <c r="B689" s="12">
        <v>3350</v>
      </c>
      <c r="C689" s="12">
        <v>3350</v>
      </c>
      <c r="D689" s="12">
        <v>3300</v>
      </c>
      <c r="E689" s="12">
        <v>3300</v>
      </c>
      <c r="F689" s="14">
        <v>23000</v>
      </c>
      <c r="G689" s="12">
        <v>3300</v>
      </c>
      <c r="I689" s="11"/>
    </row>
    <row r="690" spans="1:9" x14ac:dyDescent="0.2">
      <c r="A690" s="11">
        <v>40847</v>
      </c>
      <c r="B690" s="12">
        <v>3125</v>
      </c>
      <c r="C690" s="12">
        <v>3400</v>
      </c>
      <c r="D690" s="12">
        <v>3125</v>
      </c>
      <c r="E690" s="12">
        <v>3375</v>
      </c>
      <c r="F690" s="14">
        <v>69000</v>
      </c>
      <c r="G690" s="12">
        <v>3375</v>
      </c>
      <c r="I690" s="11"/>
    </row>
    <row r="691" spans="1:9" x14ac:dyDescent="0.2">
      <c r="A691" s="11">
        <v>40848</v>
      </c>
      <c r="B691" s="12">
        <v>3375</v>
      </c>
      <c r="C691" s="12">
        <v>3400</v>
      </c>
      <c r="D691" s="12">
        <v>3375</v>
      </c>
      <c r="E691" s="12">
        <v>3400</v>
      </c>
      <c r="F691" s="14">
        <v>1094500</v>
      </c>
      <c r="G691" s="12">
        <v>3400</v>
      </c>
      <c r="I691" s="11"/>
    </row>
    <row r="692" spans="1:9" x14ac:dyDescent="0.2">
      <c r="A692" s="11">
        <v>40849</v>
      </c>
      <c r="B692" s="12">
        <v>3200</v>
      </c>
      <c r="C692" s="12">
        <v>3450</v>
      </c>
      <c r="D692" s="12">
        <v>3150</v>
      </c>
      <c r="E692" s="12">
        <v>3400</v>
      </c>
      <c r="F692" s="14">
        <v>1190000</v>
      </c>
      <c r="G692" s="12">
        <v>3400</v>
      </c>
      <c r="I692" s="11"/>
    </row>
    <row r="693" spans="1:9" x14ac:dyDescent="0.2">
      <c r="A693" s="11">
        <v>40850</v>
      </c>
      <c r="B693" s="12">
        <v>3400</v>
      </c>
      <c r="C693" s="12">
        <v>3400</v>
      </c>
      <c r="D693" s="12">
        <v>3400</v>
      </c>
      <c r="E693" s="12">
        <v>3400</v>
      </c>
      <c r="F693" s="14">
        <v>302500</v>
      </c>
      <c r="G693" s="12">
        <v>3400</v>
      </c>
      <c r="I693" s="11"/>
    </row>
    <row r="694" spans="1:9" x14ac:dyDescent="0.2">
      <c r="A694" s="11">
        <v>40851</v>
      </c>
      <c r="B694" s="12">
        <v>3475</v>
      </c>
      <c r="C694" s="12">
        <v>3600</v>
      </c>
      <c r="D694" s="12">
        <v>3475</v>
      </c>
      <c r="E694" s="12">
        <v>3600</v>
      </c>
      <c r="F694" s="14">
        <v>672500</v>
      </c>
      <c r="G694" s="12">
        <v>3600</v>
      </c>
      <c r="I694" s="11"/>
    </row>
    <row r="695" spans="1:9" x14ac:dyDescent="0.2">
      <c r="A695" s="11">
        <v>40854</v>
      </c>
      <c r="B695" s="12">
        <v>3450</v>
      </c>
      <c r="C695" s="12">
        <v>3450</v>
      </c>
      <c r="D695" s="12">
        <v>3450</v>
      </c>
      <c r="E695" s="12">
        <v>3450</v>
      </c>
      <c r="F695" s="14">
        <v>5000</v>
      </c>
      <c r="G695" s="12">
        <v>3450</v>
      </c>
      <c r="I695" s="11"/>
    </row>
    <row r="696" spans="1:9" x14ac:dyDescent="0.2">
      <c r="A696" s="11">
        <v>40855</v>
      </c>
      <c r="B696" s="12">
        <v>3450</v>
      </c>
      <c r="C696" s="12">
        <v>3450</v>
      </c>
      <c r="D696" s="12">
        <v>3400</v>
      </c>
      <c r="E696" s="12">
        <v>3450</v>
      </c>
      <c r="F696" s="14">
        <v>10500</v>
      </c>
      <c r="G696" s="12">
        <v>3450</v>
      </c>
      <c r="I696" s="11"/>
    </row>
    <row r="697" spans="1:9" x14ac:dyDescent="0.2">
      <c r="A697" s="11">
        <v>40856</v>
      </c>
      <c r="B697" s="12">
        <v>3450</v>
      </c>
      <c r="C697" s="12">
        <v>3600</v>
      </c>
      <c r="D697" s="12">
        <v>3450</v>
      </c>
      <c r="E697" s="12">
        <v>3600</v>
      </c>
      <c r="F697" s="14">
        <v>12473500</v>
      </c>
      <c r="G697" s="12">
        <v>3600</v>
      </c>
      <c r="I697" s="11"/>
    </row>
    <row r="698" spans="1:9" x14ac:dyDescent="0.2">
      <c r="A698" s="11">
        <v>40857</v>
      </c>
      <c r="B698" s="12">
        <v>3500</v>
      </c>
      <c r="C698" s="12">
        <v>3500</v>
      </c>
      <c r="D698" s="12">
        <v>3450</v>
      </c>
      <c r="E698" s="12">
        <v>3475</v>
      </c>
      <c r="F698" s="14">
        <v>123000</v>
      </c>
      <c r="G698" s="12">
        <v>3475</v>
      </c>
      <c r="I698" s="11"/>
    </row>
    <row r="699" spans="1:9" x14ac:dyDescent="0.2">
      <c r="A699" s="11">
        <v>40858</v>
      </c>
      <c r="B699" s="12">
        <v>3600</v>
      </c>
      <c r="C699" s="12">
        <v>3650</v>
      </c>
      <c r="D699" s="12">
        <v>3600</v>
      </c>
      <c r="E699" s="12">
        <v>3650</v>
      </c>
      <c r="F699" s="14">
        <v>76000</v>
      </c>
      <c r="G699" s="12">
        <v>3650</v>
      </c>
      <c r="I699" s="11"/>
    </row>
    <row r="700" spans="1:9" x14ac:dyDescent="0.2">
      <c r="A700" s="11">
        <v>40861</v>
      </c>
      <c r="B700" s="12">
        <v>3625</v>
      </c>
      <c r="C700" s="12">
        <v>3625</v>
      </c>
      <c r="D700" s="12">
        <v>3625</v>
      </c>
      <c r="E700" s="12">
        <v>3625</v>
      </c>
      <c r="F700" s="14">
        <v>2000</v>
      </c>
      <c r="G700" s="12">
        <v>3625</v>
      </c>
      <c r="I700" s="11"/>
    </row>
    <row r="701" spans="1:9" x14ac:dyDescent="0.2">
      <c r="A701" s="11">
        <v>40862</v>
      </c>
      <c r="B701" s="12">
        <v>3550</v>
      </c>
      <c r="C701" s="12">
        <v>3625</v>
      </c>
      <c r="D701" s="12">
        <v>3550</v>
      </c>
      <c r="E701" s="12">
        <v>3550</v>
      </c>
      <c r="F701" s="14">
        <v>0</v>
      </c>
      <c r="G701" s="12">
        <v>3550</v>
      </c>
      <c r="I701" s="11"/>
    </row>
    <row r="702" spans="1:9" x14ac:dyDescent="0.2">
      <c r="A702" s="11">
        <v>40863</v>
      </c>
      <c r="B702" s="12">
        <v>3625</v>
      </c>
      <c r="C702" s="12">
        <v>3625</v>
      </c>
      <c r="D702" s="12">
        <v>3625</v>
      </c>
      <c r="E702" s="12">
        <v>3625</v>
      </c>
      <c r="F702" s="14">
        <v>106500</v>
      </c>
      <c r="G702" s="12">
        <v>3625</v>
      </c>
      <c r="I702" s="11"/>
    </row>
    <row r="703" spans="1:9" x14ac:dyDescent="0.2">
      <c r="A703" s="11">
        <v>40864</v>
      </c>
      <c r="B703" s="12">
        <v>3700</v>
      </c>
      <c r="C703" s="12">
        <v>3800</v>
      </c>
      <c r="D703" s="12">
        <v>3700</v>
      </c>
      <c r="E703" s="12">
        <v>3800</v>
      </c>
      <c r="F703" s="14">
        <v>125500</v>
      </c>
      <c r="G703" s="12">
        <v>3800</v>
      </c>
      <c r="I703" s="11"/>
    </row>
    <row r="704" spans="1:9" x14ac:dyDescent="0.2">
      <c r="A704" s="11">
        <v>40865</v>
      </c>
      <c r="B704" s="12">
        <v>3800</v>
      </c>
      <c r="C704" s="12">
        <v>3850</v>
      </c>
      <c r="D704" s="12">
        <v>3800</v>
      </c>
      <c r="E704" s="12">
        <v>3850</v>
      </c>
      <c r="F704" s="14">
        <v>190000</v>
      </c>
      <c r="G704" s="12">
        <v>3850</v>
      </c>
      <c r="I704" s="11"/>
    </row>
    <row r="705" spans="1:9" x14ac:dyDescent="0.2">
      <c r="A705" s="11">
        <v>40868</v>
      </c>
      <c r="B705" s="12">
        <v>3800</v>
      </c>
      <c r="C705" s="12">
        <v>3900</v>
      </c>
      <c r="D705" s="12">
        <v>3800</v>
      </c>
      <c r="E705" s="12">
        <v>3825</v>
      </c>
      <c r="F705" s="14">
        <v>190000</v>
      </c>
      <c r="G705" s="12">
        <v>3825</v>
      </c>
      <c r="I705" s="11"/>
    </row>
    <row r="706" spans="1:9" x14ac:dyDescent="0.2">
      <c r="A706" s="11">
        <v>40869</v>
      </c>
      <c r="B706" s="12">
        <v>3800</v>
      </c>
      <c r="C706" s="12">
        <v>3800</v>
      </c>
      <c r="D706" s="12">
        <v>3800</v>
      </c>
      <c r="E706" s="12">
        <v>3800</v>
      </c>
      <c r="F706" s="14">
        <v>500</v>
      </c>
      <c r="G706" s="12">
        <v>3800</v>
      </c>
      <c r="I706" s="11"/>
    </row>
    <row r="707" spans="1:9" x14ac:dyDescent="0.2">
      <c r="A707" s="11">
        <v>40870</v>
      </c>
      <c r="B707" s="12">
        <v>3800</v>
      </c>
      <c r="C707" s="12">
        <v>3800</v>
      </c>
      <c r="D707" s="12">
        <v>3800</v>
      </c>
      <c r="E707" s="12">
        <v>3800</v>
      </c>
      <c r="F707" s="14">
        <v>119500</v>
      </c>
      <c r="G707" s="12">
        <v>3800</v>
      </c>
      <c r="I707" s="11"/>
    </row>
    <row r="708" spans="1:9" x14ac:dyDescent="0.2">
      <c r="A708" s="11">
        <v>40871</v>
      </c>
      <c r="B708" s="12">
        <v>3800</v>
      </c>
      <c r="C708" s="12">
        <v>3800</v>
      </c>
      <c r="D708" s="12">
        <v>3800</v>
      </c>
      <c r="E708" s="12">
        <v>3800</v>
      </c>
      <c r="F708" s="14">
        <v>500</v>
      </c>
      <c r="G708" s="12">
        <v>3800</v>
      </c>
      <c r="I708" s="11"/>
    </row>
    <row r="709" spans="1:9" x14ac:dyDescent="0.2">
      <c r="A709" s="11">
        <v>40872</v>
      </c>
      <c r="B709" s="12">
        <v>3800</v>
      </c>
      <c r="C709" s="12">
        <v>3800</v>
      </c>
      <c r="D709" s="12">
        <v>3650</v>
      </c>
      <c r="E709" s="12">
        <v>3650</v>
      </c>
      <c r="F709" s="14">
        <v>306500</v>
      </c>
      <c r="G709" s="12">
        <v>3650</v>
      </c>
      <c r="I709" s="11"/>
    </row>
    <row r="710" spans="1:9" x14ac:dyDescent="0.2">
      <c r="A710" s="11">
        <v>40875</v>
      </c>
      <c r="B710" s="12">
        <v>3650</v>
      </c>
      <c r="C710" s="12">
        <v>3800</v>
      </c>
      <c r="D710" s="12">
        <v>3600</v>
      </c>
      <c r="E710" s="12">
        <v>3800</v>
      </c>
      <c r="F710" s="14">
        <v>13500</v>
      </c>
      <c r="G710" s="12">
        <v>3800</v>
      </c>
      <c r="I710" s="11"/>
    </row>
    <row r="711" spans="1:9" x14ac:dyDescent="0.2">
      <c r="A711" s="11">
        <v>40876</v>
      </c>
      <c r="B711" s="12">
        <v>3850</v>
      </c>
      <c r="C711" s="12">
        <v>3900</v>
      </c>
      <c r="D711" s="12">
        <v>3850</v>
      </c>
      <c r="E711" s="12">
        <v>3900</v>
      </c>
      <c r="F711" s="14">
        <v>628000</v>
      </c>
      <c r="G711" s="12">
        <v>3900</v>
      </c>
      <c r="I711" s="11"/>
    </row>
    <row r="712" spans="1:9" x14ac:dyDescent="0.2">
      <c r="A712" s="11">
        <v>40877</v>
      </c>
      <c r="B712" s="12">
        <v>3900</v>
      </c>
      <c r="C712" s="12">
        <v>3900</v>
      </c>
      <c r="D712" s="12">
        <v>3700</v>
      </c>
      <c r="E712" s="12">
        <v>3800</v>
      </c>
      <c r="F712" s="14">
        <v>151500</v>
      </c>
      <c r="G712" s="12">
        <v>3800</v>
      </c>
      <c r="I712" s="11"/>
    </row>
    <row r="713" spans="1:9" x14ac:dyDescent="0.2">
      <c r="A713" s="11">
        <v>40878</v>
      </c>
      <c r="B713" s="12">
        <v>3900</v>
      </c>
      <c r="C713" s="12">
        <v>3900</v>
      </c>
      <c r="D713" s="12">
        <v>3800</v>
      </c>
      <c r="E713" s="12">
        <v>3800</v>
      </c>
      <c r="F713" s="14">
        <v>15000</v>
      </c>
      <c r="G713" s="12">
        <v>3800</v>
      </c>
      <c r="I713" s="11"/>
    </row>
    <row r="714" spans="1:9" x14ac:dyDescent="0.2">
      <c r="A714" s="11">
        <v>40879</v>
      </c>
      <c r="B714" s="12">
        <v>3650</v>
      </c>
      <c r="C714" s="12">
        <v>3650</v>
      </c>
      <c r="D714" s="12">
        <v>3600</v>
      </c>
      <c r="E714" s="12">
        <v>3600</v>
      </c>
      <c r="F714" s="14">
        <v>69500</v>
      </c>
      <c r="G714" s="12">
        <v>3600</v>
      </c>
      <c r="I714" s="11"/>
    </row>
    <row r="715" spans="1:9" x14ac:dyDescent="0.2">
      <c r="A715" s="11">
        <v>40882</v>
      </c>
      <c r="B715" s="12">
        <v>3800</v>
      </c>
      <c r="C715" s="12">
        <v>3900</v>
      </c>
      <c r="D715" s="12">
        <v>3800</v>
      </c>
      <c r="E715" s="12">
        <v>3800</v>
      </c>
      <c r="F715" s="14">
        <v>715000</v>
      </c>
      <c r="G715" s="12">
        <v>3800</v>
      </c>
      <c r="I715" s="11"/>
    </row>
    <row r="716" spans="1:9" x14ac:dyDescent="0.2">
      <c r="A716" s="11">
        <v>40883</v>
      </c>
      <c r="B716" s="12">
        <v>3800</v>
      </c>
      <c r="C716" s="12">
        <v>3800</v>
      </c>
      <c r="D716" s="12">
        <v>3800</v>
      </c>
      <c r="E716" s="12">
        <v>3800</v>
      </c>
      <c r="F716" s="14">
        <v>159000</v>
      </c>
      <c r="G716" s="12">
        <v>3800</v>
      </c>
      <c r="I716" s="11"/>
    </row>
    <row r="717" spans="1:9" x14ac:dyDescent="0.2">
      <c r="A717" s="11">
        <v>40884</v>
      </c>
      <c r="B717" s="12">
        <v>3850</v>
      </c>
      <c r="C717" s="12">
        <v>3850</v>
      </c>
      <c r="D717" s="12">
        <v>3800</v>
      </c>
      <c r="E717" s="12">
        <v>3800</v>
      </c>
      <c r="F717" s="14">
        <v>11000</v>
      </c>
      <c r="G717" s="12">
        <v>3800</v>
      </c>
      <c r="I717" s="11"/>
    </row>
    <row r="718" spans="1:9" x14ac:dyDescent="0.2">
      <c r="A718" s="11">
        <v>40885</v>
      </c>
      <c r="B718" s="12">
        <v>3800</v>
      </c>
      <c r="C718" s="12">
        <v>3875</v>
      </c>
      <c r="D718" s="12">
        <v>3800</v>
      </c>
      <c r="E718" s="12">
        <v>3875</v>
      </c>
      <c r="F718" s="14">
        <v>519000</v>
      </c>
      <c r="G718" s="12">
        <v>3875</v>
      </c>
      <c r="I718" s="11"/>
    </row>
    <row r="719" spans="1:9" x14ac:dyDescent="0.2">
      <c r="A719" s="11">
        <v>40886</v>
      </c>
      <c r="B719" s="12">
        <v>3875</v>
      </c>
      <c r="C719" s="12">
        <v>3900</v>
      </c>
      <c r="D719" s="12">
        <v>3875</v>
      </c>
      <c r="E719" s="12">
        <v>3900</v>
      </c>
      <c r="F719" s="14">
        <v>425000</v>
      </c>
      <c r="G719" s="12">
        <v>3900</v>
      </c>
      <c r="I719" s="11"/>
    </row>
    <row r="720" spans="1:9" x14ac:dyDescent="0.2">
      <c r="A720" s="11">
        <v>40889</v>
      </c>
      <c r="B720" s="12">
        <v>3900</v>
      </c>
      <c r="C720" s="12">
        <v>3900</v>
      </c>
      <c r="D720" s="12">
        <v>3875</v>
      </c>
      <c r="E720" s="12">
        <v>3900</v>
      </c>
      <c r="F720" s="14">
        <v>2094000</v>
      </c>
      <c r="G720" s="12">
        <v>3900</v>
      </c>
      <c r="I720" s="11"/>
    </row>
    <row r="721" spans="1:9" x14ac:dyDescent="0.2">
      <c r="A721" s="11">
        <v>40890</v>
      </c>
      <c r="B721" s="12">
        <v>3900</v>
      </c>
      <c r="C721" s="12">
        <v>3900</v>
      </c>
      <c r="D721" s="12">
        <v>3850</v>
      </c>
      <c r="E721" s="12">
        <v>3900</v>
      </c>
      <c r="F721" s="14">
        <v>1076000</v>
      </c>
      <c r="G721" s="12">
        <v>3900</v>
      </c>
      <c r="I721" s="11"/>
    </row>
    <row r="722" spans="1:9" x14ac:dyDescent="0.2">
      <c r="A722" s="11">
        <v>40891</v>
      </c>
      <c r="B722" s="12">
        <v>3725</v>
      </c>
      <c r="C722" s="12">
        <v>3900</v>
      </c>
      <c r="D722" s="12">
        <v>3725</v>
      </c>
      <c r="E722" s="12">
        <v>3725</v>
      </c>
      <c r="F722" s="14">
        <v>0</v>
      </c>
      <c r="G722" s="12">
        <v>3725</v>
      </c>
      <c r="I722" s="11"/>
    </row>
    <row r="723" spans="1:9" x14ac:dyDescent="0.2">
      <c r="A723" s="11">
        <v>40892</v>
      </c>
      <c r="B723" s="12">
        <v>3900</v>
      </c>
      <c r="C723" s="12">
        <v>3900</v>
      </c>
      <c r="D723" s="12">
        <v>3900</v>
      </c>
      <c r="E723" s="12">
        <v>3900</v>
      </c>
      <c r="F723" s="14">
        <v>36500</v>
      </c>
      <c r="G723" s="12">
        <v>3900</v>
      </c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3">
      <sortCondition ref="A1"/>
    </sortState>
  </autoFilter>
  <sortState ref="A2:G704">
    <sortCondition ref="A699"/>
  </sortState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882"/>
  <sheetViews>
    <sheetView workbookViewId="0">
      <selection activeCell="B7" sqref="B7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5">
        <v>39818</v>
      </c>
      <c r="B2" s="12">
        <v>225</v>
      </c>
      <c r="C2" s="12">
        <v>245</v>
      </c>
      <c r="D2" s="12">
        <v>225</v>
      </c>
      <c r="E2" s="12">
        <v>225</v>
      </c>
      <c r="F2" s="14">
        <v>0</v>
      </c>
      <c r="G2" s="12">
        <v>225</v>
      </c>
      <c r="I2" s="11">
        <f>'^JKSE'!I2</f>
        <v>40893</v>
      </c>
      <c r="J2" s="12">
        <f>VLOOKUP($I$2:$I$751,$A$2:$G$705,7)</f>
        <v>1070</v>
      </c>
    </row>
    <row r="3" spans="1:10" x14ac:dyDescent="0.2">
      <c r="A3" s="15">
        <v>39819</v>
      </c>
      <c r="B3" s="12">
        <v>205</v>
      </c>
      <c r="C3" s="12">
        <v>250</v>
      </c>
      <c r="D3" s="12">
        <v>205</v>
      </c>
      <c r="E3" s="12">
        <v>205</v>
      </c>
      <c r="F3" s="14">
        <v>0</v>
      </c>
      <c r="G3" s="12">
        <v>205</v>
      </c>
      <c r="I3" s="11">
        <f>'^JKSE'!I3</f>
        <v>40892</v>
      </c>
      <c r="J3" s="12">
        <f t="shared" ref="J3:J66" si="0">VLOOKUP($I$2:$I$751,$A$2:$G$705,7)</f>
        <v>1070</v>
      </c>
    </row>
    <row r="4" spans="1:10" x14ac:dyDescent="0.2">
      <c r="A4" s="15">
        <v>39820</v>
      </c>
      <c r="B4" s="12">
        <v>210</v>
      </c>
      <c r="C4" s="12">
        <v>210</v>
      </c>
      <c r="D4" s="12">
        <v>210</v>
      </c>
      <c r="E4" s="12">
        <v>210</v>
      </c>
      <c r="F4" s="14">
        <v>20000</v>
      </c>
      <c r="G4" s="12">
        <v>210</v>
      </c>
      <c r="I4" s="11">
        <f>'^JKSE'!I4</f>
        <v>40891</v>
      </c>
      <c r="J4" s="12">
        <f t="shared" si="0"/>
        <v>1070</v>
      </c>
    </row>
    <row r="5" spans="1:10" x14ac:dyDescent="0.2">
      <c r="A5" s="15">
        <v>39821</v>
      </c>
      <c r="B5" s="12">
        <v>240</v>
      </c>
      <c r="C5" s="12">
        <v>240</v>
      </c>
      <c r="D5" s="12">
        <v>220</v>
      </c>
      <c r="E5" s="12">
        <v>220</v>
      </c>
      <c r="F5" s="14">
        <v>25000</v>
      </c>
      <c r="G5" s="12">
        <v>220</v>
      </c>
      <c r="I5" s="11">
        <f>'^JKSE'!I5</f>
        <v>40890</v>
      </c>
      <c r="J5" s="12">
        <f t="shared" si="0"/>
        <v>1070</v>
      </c>
    </row>
    <row r="6" spans="1:10" x14ac:dyDescent="0.2">
      <c r="A6" s="15">
        <v>39822</v>
      </c>
      <c r="B6" s="12">
        <v>200</v>
      </c>
      <c r="C6" s="12">
        <v>240</v>
      </c>
      <c r="D6" s="12">
        <v>200</v>
      </c>
      <c r="E6" s="12">
        <v>200</v>
      </c>
      <c r="F6" s="14">
        <v>0</v>
      </c>
      <c r="G6" s="12">
        <v>200</v>
      </c>
      <c r="I6" s="11">
        <f>'^JKSE'!I6</f>
        <v>40889</v>
      </c>
      <c r="J6" s="12">
        <f t="shared" si="0"/>
        <v>1070</v>
      </c>
    </row>
    <row r="7" spans="1:10" x14ac:dyDescent="0.2">
      <c r="A7" s="15">
        <v>39825</v>
      </c>
      <c r="B7" s="12">
        <v>225</v>
      </c>
      <c r="C7" s="12">
        <v>240</v>
      </c>
      <c r="D7" s="12">
        <v>200</v>
      </c>
      <c r="E7" s="12">
        <v>205</v>
      </c>
      <c r="F7" s="14">
        <v>108500</v>
      </c>
      <c r="G7" s="12">
        <v>205</v>
      </c>
      <c r="I7" s="11">
        <f>'^JKSE'!I7</f>
        <v>40886</v>
      </c>
      <c r="J7" s="12">
        <f t="shared" si="0"/>
        <v>1070</v>
      </c>
    </row>
    <row r="8" spans="1:10" x14ac:dyDescent="0.2">
      <c r="A8" s="15">
        <v>39826</v>
      </c>
      <c r="B8" s="12">
        <v>200</v>
      </c>
      <c r="C8" s="12">
        <v>200</v>
      </c>
      <c r="D8" s="12">
        <v>200</v>
      </c>
      <c r="E8" s="12">
        <v>200</v>
      </c>
      <c r="F8" s="14">
        <v>41000</v>
      </c>
      <c r="G8" s="12">
        <v>200</v>
      </c>
      <c r="I8" s="11">
        <f>'^JKSE'!I8</f>
        <v>40885</v>
      </c>
      <c r="J8" s="12">
        <f t="shared" si="0"/>
        <v>1070</v>
      </c>
    </row>
    <row r="9" spans="1:10" x14ac:dyDescent="0.2">
      <c r="A9" s="15">
        <v>39827</v>
      </c>
      <c r="B9" s="12">
        <v>215</v>
      </c>
      <c r="C9" s="12">
        <v>215</v>
      </c>
      <c r="D9" s="12">
        <v>215</v>
      </c>
      <c r="E9" s="12">
        <v>215</v>
      </c>
      <c r="F9" s="14">
        <v>2000</v>
      </c>
      <c r="G9" s="12">
        <v>215</v>
      </c>
      <c r="I9" s="11">
        <f>'^JKSE'!I9</f>
        <v>40884</v>
      </c>
      <c r="J9" s="12">
        <f t="shared" si="0"/>
        <v>1070</v>
      </c>
    </row>
    <row r="10" spans="1:10" x14ac:dyDescent="0.2">
      <c r="A10" s="15">
        <v>39828</v>
      </c>
      <c r="B10" s="12">
        <v>215</v>
      </c>
      <c r="C10" s="12">
        <v>215</v>
      </c>
      <c r="D10" s="12">
        <v>215</v>
      </c>
      <c r="E10" s="12">
        <v>215</v>
      </c>
      <c r="F10" s="14">
        <v>1000</v>
      </c>
      <c r="G10" s="12">
        <v>215</v>
      </c>
      <c r="I10" s="11">
        <f>'^JKSE'!I10</f>
        <v>40883</v>
      </c>
      <c r="J10" s="12">
        <f t="shared" si="0"/>
        <v>1070</v>
      </c>
    </row>
    <row r="11" spans="1:10" x14ac:dyDescent="0.2">
      <c r="A11" s="15">
        <v>39829</v>
      </c>
      <c r="B11" s="12">
        <v>195</v>
      </c>
      <c r="C11" s="12">
        <v>215</v>
      </c>
      <c r="D11" s="12">
        <v>195</v>
      </c>
      <c r="E11" s="12">
        <v>195</v>
      </c>
      <c r="F11" s="14">
        <v>0</v>
      </c>
      <c r="G11" s="12">
        <v>195</v>
      </c>
      <c r="I11" s="11">
        <f>'^JKSE'!I11</f>
        <v>40882</v>
      </c>
      <c r="J11" s="12">
        <f t="shared" si="0"/>
        <v>1070</v>
      </c>
    </row>
    <row r="12" spans="1:10" x14ac:dyDescent="0.2">
      <c r="A12" s="15">
        <v>39832</v>
      </c>
      <c r="B12" s="12">
        <v>215</v>
      </c>
      <c r="C12" s="12">
        <v>220</v>
      </c>
      <c r="D12" s="12">
        <v>215</v>
      </c>
      <c r="E12" s="12">
        <v>220</v>
      </c>
      <c r="F12" s="14">
        <v>1000</v>
      </c>
      <c r="G12" s="12">
        <v>220</v>
      </c>
      <c r="I12" s="11">
        <f>'^JKSE'!I12</f>
        <v>40879</v>
      </c>
      <c r="J12" s="12">
        <f t="shared" si="0"/>
        <v>1000</v>
      </c>
    </row>
    <row r="13" spans="1:10" x14ac:dyDescent="0.2">
      <c r="A13" s="15">
        <v>39833</v>
      </c>
      <c r="B13" s="12">
        <v>210</v>
      </c>
      <c r="C13" s="12">
        <v>210</v>
      </c>
      <c r="D13" s="12">
        <v>195</v>
      </c>
      <c r="E13" s="12">
        <v>195</v>
      </c>
      <c r="F13" s="14">
        <v>45000</v>
      </c>
      <c r="G13" s="12">
        <v>195</v>
      </c>
      <c r="I13" s="11">
        <f>'^JKSE'!I13</f>
        <v>40878</v>
      </c>
      <c r="J13" s="12">
        <f t="shared" si="0"/>
        <v>1000</v>
      </c>
    </row>
    <row r="14" spans="1:10" x14ac:dyDescent="0.2">
      <c r="A14" s="15">
        <v>39834</v>
      </c>
      <c r="B14" s="12">
        <v>200</v>
      </c>
      <c r="C14" s="12">
        <v>200</v>
      </c>
      <c r="D14" s="12">
        <v>195</v>
      </c>
      <c r="E14" s="12">
        <v>195</v>
      </c>
      <c r="F14" s="14">
        <v>4000</v>
      </c>
      <c r="G14" s="12">
        <v>195</v>
      </c>
      <c r="I14" s="11">
        <f>'^JKSE'!I14</f>
        <v>40877</v>
      </c>
      <c r="J14" s="12">
        <f t="shared" si="0"/>
        <v>1000</v>
      </c>
    </row>
    <row r="15" spans="1:10" x14ac:dyDescent="0.2">
      <c r="A15" s="15">
        <v>39835</v>
      </c>
      <c r="B15" s="12">
        <v>190</v>
      </c>
      <c r="C15" s="12">
        <v>220</v>
      </c>
      <c r="D15" s="12">
        <v>190</v>
      </c>
      <c r="E15" s="12">
        <v>190</v>
      </c>
      <c r="F15" s="14">
        <v>0</v>
      </c>
      <c r="G15" s="12">
        <v>190</v>
      </c>
      <c r="I15" s="11">
        <f>'^JKSE'!I15</f>
        <v>40876</v>
      </c>
      <c r="J15" s="12">
        <f t="shared" si="0"/>
        <v>1010</v>
      </c>
    </row>
    <row r="16" spans="1:10" x14ac:dyDescent="0.2">
      <c r="A16" s="15">
        <v>39836</v>
      </c>
      <c r="B16" s="12">
        <v>161</v>
      </c>
      <c r="C16" s="12">
        <v>205</v>
      </c>
      <c r="D16" s="12">
        <v>161</v>
      </c>
      <c r="E16" s="12">
        <v>161</v>
      </c>
      <c r="F16" s="14">
        <v>0</v>
      </c>
      <c r="G16" s="12">
        <v>161</v>
      </c>
      <c r="I16" s="11">
        <f>'^JKSE'!I16</f>
        <v>40875</v>
      </c>
      <c r="J16" s="12">
        <f t="shared" si="0"/>
        <v>1000</v>
      </c>
    </row>
    <row r="17" spans="1:10" x14ac:dyDescent="0.2">
      <c r="A17" s="15">
        <v>39840</v>
      </c>
      <c r="B17" s="12">
        <v>210</v>
      </c>
      <c r="C17" s="12">
        <v>210</v>
      </c>
      <c r="D17" s="12">
        <v>210</v>
      </c>
      <c r="E17" s="12">
        <v>210</v>
      </c>
      <c r="F17" s="14">
        <v>7000</v>
      </c>
      <c r="G17" s="12">
        <v>210</v>
      </c>
      <c r="I17" s="11">
        <f>'^JKSE'!I17</f>
        <v>40872</v>
      </c>
      <c r="J17" s="12">
        <f t="shared" si="0"/>
        <v>1000</v>
      </c>
    </row>
    <row r="18" spans="1:10" x14ac:dyDescent="0.2">
      <c r="A18" s="15">
        <v>39841</v>
      </c>
      <c r="B18" s="12">
        <v>205</v>
      </c>
      <c r="C18" s="12">
        <v>210</v>
      </c>
      <c r="D18" s="12">
        <v>205</v>
      </c>
      <c r="E18" s="12">
        <v>210</v>
      </c>
      <c r="F18" s="14">
        <v>2500</v>
      </c>
      <c r="G18" s="12">
        <v>210</v>
      </c>
      <c r="I18" s="11">
        <f>'^JKSE'!I18</f>
        <v>40871</v>
      </c>
      <c r="J18" s="12">
        <f t="shared" si="0"/>
        <v>1000</v>
      </c>
    </row>
    <row r="19" spans="1:10" x14ac:dyDescent="0.2">
      <c r="A19" s="15">
        <v>39842</v>
      </c>
      <c r="B19" s="12">
        <v>210</v>
      </c>
      <c r="C19" s="12">
        <v>210</v>
      </c>
      <c r="D19" s="12">
        <v>210</v>
      </c>
      <c r="E19" s="12">
        <v>210</v>
      </c>
      <c r="F19" s="14">
        <v>6000</v>
      </c>
      <c r="G19" s="12">
        <v>210</v>
      </c>
      <c r="I19" s="11">
        <f>'^JKSE'!I19</f>
        <v>40870</v>
      </c>
      <c r="J19" s="12">
        <f t="shared" si="0"/>
        <v>1000</v>
      </c>
    </row>
    <row r="20" spans="1:10" x14ac:dyDescent="0.2">
      <c r="A20" s="15">
        <v>39843</v>
      </c>
      <c r="B20" s="12">
        <v>210</v>
      </c>
      <c r="C20" s="12">
        <v>210</v>
      </c>
      <c r="D20" s="12">
        <v>210</v>
      </c>
      <c r="E20" s="12">
        <v>210</v>
      </c>
      <c r="F20" s="14">
        <v>6500</v>
      </c>
      <c r="G20" s="12">
        <v>210</v>
      </c>
      <c r="I20" s="11">
        <f>'^JKSE'!I20</f>
        <v>40869</v>
      </c>
      <c r="J20" s="12">
        <f t="shared" si="0"/>
        <v>1000</v>
      </c>
    </row>
    <row r="21" spans="1:10" x14ac:dyDescent="0.2">
      <c r="A21" s="15">
        <v>39846</v>
      </c>
      <c r="B21" s="12">
        <v>200</v>
      </c>
      <c r="C21" s="12">
        <v>200</v>
      </c>
      <c r="D21" s="12">
        <v>160</v>
      </c>
      <c r="E21" s="12">
        <v>160</v>
      </c>
      <c r="F21" s="14">
        <v>70000</v>
      </c>
      <c r="G21" s="12">
        <v>160</v>
      </c>
      <c r="I21" s="11">
        <f>'^JKSE'!I21</f>
        <v>40868</v>
      </c>
      <c r="J21" s="12">
        <f t="shared" si="0"/>
        <v>1000</v>
      </c>
    </row>
    <row r="22" spans="1:10" x14ac:dyDescent="0.2">
      <c r="A22" s="15">
        <v>39847</v>
      </c>
      <c r="B22" s="12">
        <v>170</v>
      </c>
      <c r="C22" s="12">
        <v>205</v>
      </c>
      <c r="D22" s="12">
        <v>170</v>
      </c>
      <c r="E22" s="12">
        <v>180</v>
      </c>
      <c r="F22" s="14">
        <v>121500</v>
      </c>
      <c r="G22" s="12">
        <v>180</v>
      </c>
      <c r="I22" s="11">
        <f>'^JKSE'!I22</f>
        <v>40865</v>
      </c>
      <c r="J22" s="12">
        <f t="shared" si="0"/>
        <v>1010</v>
      </c>
    </row>
    <row r="23" spans="1:10" x14ac:dyDescent="0.2">
      <c r="A23" s="15">
        <v>39848</v>
      </c>
      <c r="B23" s="12">
        <v>185</v>
      </c>
      <c r="C23" s="12">
        <v>190</v>
      </c>
      <c r="D23" s="12">
        <v>180</v>
      </c>
      <c r="E23" s="12">
        <v>190</v>
      </c>
      <c r="F23" s="14">
        <v>76000</v>
      </c>
      <c r="G23" s="12">
        <v>190</v>
      </c>
      <c r="I23" s="11">
        <f>'^JKSE'!I23</f>
        <v>40864</v>
      </c>
      <c r="J23" s="12">
        <f t="shared" si="0"/>
        <v>1020</v>
      </c>
    </row>
    <row r="24" spans="1:10" x14ac:dyDescent="0.2">
      <c r="A24" s="15">
        <v>39849</v>
      </c>
      <c r="B24" s="12">
        <v>200</v>
      </c>
      <c r="C24" s="12">
        <v>215</v>
      </c>
      <c r="D24" s="12">
        <v>200</v>
      </c>
      <c r="E24" s="12">
        <v>200</v>
      </c>
      <c r="F24" s="14">
        <v>839000</v>
      </c>
      <c r="G24" s="12">
        <v>200</v>
      </c>
      <c r="I24" s="11">
        <f>'^JKSE'!I24</f>
        <v>40863</v>
      </c>
      <c r="J24" s="12">
        <f t="shared" si="0"/>
        <v>1040</v>
      </c>
    </row>
    <row r="25" spans="1:10" x14ac:dyDescent="0.2">
      <c r="A25" s="15">
        <v>39850</v>
      </c>
      <c r="B25" s="12">
        <v>210</v>
      </c>
      <c r="C25" s="12">
        <v>210</v>
      </c>
      <c r="D25" s="12">
        <v>200</v>
      </c>
      <c r="E25" s="12">
        <v>205</v>
      </c>
      <c r="F25" s="14">
        <v>363000</v>
      </c>
      <c r="G25" s="12">
        <v>205</v>
      </c>
      <c r="I25" s="11">
        <f>'^JKSE'!I25</f>
        <v>40862</v>
      </c>
      <c r="J25" s="12">
        <f t="shared" si="0"/>
        <v>1010</v>
      </c>
    </row>
    <row r="26" spans="1:10" x14ac:dyDescent="0.2">
      <c r="A26" s="15">
        <v>39853</v>
      </c>
      <c r="B26" s="12">
        <v>215</v>
      </c>
      <c r="C26" s="12">
        <v>225</v>
      </c>
      <c r="D26" s="12">
        <v>200</v>
      </c>
      <c r="E26" s="12">
        <v>205</v>
      </c>
      <c r="F26" s="14">
        <v>327000</v>
      </c>
      <c r="G26" s="12">
        <v>205</v>
      </c>
      <c r="I26" s="11">
        <f>'^JKSE'!I26</f>
        <v>40861</v>
      </c>
      <c r="J26" s="12">
        <f t="shared" si="0"/>
        <v>1010</v>
      </c>
    </row>
    <row r="27" spans="1:10" x14ac:dyDescent="0.2">
      <c r="A27" s="15">
        <v>39854</v>
      </c>
      <c r="B27" s="12">
        <v>205</v>
      </c>
      <c r="C27" s="12">
        <v>215</v>
      </c>
      <c r="D27" s="12">
        <v>205</v>
      </c>
      <c r="E27" s="12">
        <v>215</v>
      </c>
      <c r="F27" s="14">
        <v>170500</v>
      </c>
      <c r="G27" s="12">
        <v>215</v>
      </c>
      <c r="I27" s="11">
        <f>'^JKSE'!I27</f>
        <v>40858</v>
      </c>
      <c r="J27" s="12">
        <f t="shared" si="0"/>
        <v>1010</v>
      </c>
    </row>
    <row r="28" spans="1:10" x14ac:dyDescent="0.2">
      <c r="A28" s="15">
        <v>39855</v>
      </c>
      <c r="B28" s="12">
        <v>205</v>
      </c>
      <c r="C28" s="12">
        <v>210</v>
      </c>
      <c r="D28" s="12">
        <v>205</v>
      </c>
      <c r="E28" s="12">
        <v>210</v>
      </c>
      <c r="F28" s="14">
        <v>134000</v>
      </c>
      <c r="G28" s="12">
        <v>210</v>
      </c>
      <c r="I28" s="11">
        <f>'^JKSE'!I28</f>
        <v>40857</v>
      </c>
      <c r="J28" s="12">
        <f t="shared" si="0"/>
        <v>1000</v>
      </c>
    </row>
    <row r="29" spans="1:10" x14ac:dyDescent="0.2">
      <c r="A29" s="15">
        <v>39856</v>
      </c>
      <c r="B29" s="12">
        <v>205</v>
      </c>
      <c r="C29" s="12">
        <v>210</v>
      </c>
      <c r="D29" s="12">
        <v>205</v>
      </c>
      <c r="E29" s="12">
        <v>210</v>
      </c>
      <c r="F29" s="14">
        <v>29500</v>
      </c>
      <c r="G29" s="12">
        <v>210</v>
      </c>
      <c r="I29" s="11">
        <f>'^JKSE'!I29</f>
        <v>40856</v>
      </c>
      <c r="J29" s="12">
        <f t="shared" si="0"/>
        <v>1030</v>
      </c>
    </row>
    <row r="30" spans="1:10" x14ac:dyDescent="0.2">
      <c r="A30" s="15">
        <v>39857</v>
      </c>
      <c r="B30" s="12">
        <v>210</v>
      </c>
      <c r="C30" s="12">
        <v>240</v>
      </c>
      <c r="D30" s="12">
        <v>210</v>
      </c>
      <c r="E30" s="12">
        <v>230</v>
      </c>
      <c r="F30" s="14">
        <v>693000</v>
      </c>
      <c r="G30" s="12">
        <v>230</v>
      </c>
      <c r="I30" s="11">
        <f>'^JKSE'!I30</f>
        <v>40855</v>
      </c>
      <c r="J30" s="12">
        <f t="shared" si="0"/>
        <v>1020</v>
      </c>
    </row>
    <row r="31" spans="1:10" x14ac:dyDescent="0.2">
      <c r="A31" s="15">
        <v>39860</v>
      </c>
      <c r="B31" s="12">
        <v>230</v>
      </c>
      <c r="C31" s="12">
        <v>285</v>
      </c>
      <c r="D31" s="12">
        <v>230</v>
      </c>
      <c r="E31" s="12">
        <v>285</v>
      </c>
      <c r="F31" s="14">
        <v>484000</v>
      </c>
      <c r="G31" s="12">
        <v>285</v>
      </c>
      <c r="I31" s="11">
        <f>'^JKSE'!I31</f>
        <v>40854</v>
      </c>
      <c r="J31" s="12">
        <f t="shared" si="0"/>
        <v>1000</v>
      </c>
    </row>
    <row r="32" spans="1:10" x14ac:dyDescent="0.2">
      <c r="A32" s="15">
        <v>39861</v>
      </c>
      <c r="B32" s="12">
        <v>290</v>
      </c>
      <c r="C32" s="12">
        <v>355</v>
      </c>
      <c r="D32" s="12">
        <v>290</v>
      </c>
      <c r="E32" s="12">
        <v>355</v>
      </c>
      <c r="F32" s="14">
        <v>1288000</v>
      </c>
      <c r="G32" s="12">
        <v>355</v>
      </c>
      <c r="I32" s="11">
        <f>'^JKSE'!I32</f>
        <v>40851</v>
      </c>
      <c r="J32" s="12">
        <f t="shared" si="0"/>
        <v>1020</v>
      </c>
    </row>
    <row r="33" spans="1:10" x14ac:dyDescent="0.2">
      <c r="A33" s="15">
        <v>39862</v>
      </c>
      <c r="B33" s="12">
        <v>375</v>
      </c>
      <c r="C33" s="12">
        <v>440</v>
      </c>
      <c r="D33" s="12">
        <v>350</v>
      </c>
      <c r="E33" s="12">
        <v>410</v>
      </c>
      <c r="F33" s="14">
        <v>5907000</v>
      </c>
      <c r="G33" s="12">
        <v>410</v>
      </c>
      <c r="I33" s="11">
        <f>'^JKSE'!I33</f>
        <v>40850</v>
      </c>
      <c r="J33" s="12">
        <f t="shared" si="0"/>
        <v>1010</v>
      </c>
    </row>
    <row r="34" spans="1:10" x14ac:dyDescent="0.2">
      <c r="A34" s="15">
        <v>39864</v>
      </c>
      <c r="B34" s="12">
        <v>420</v>
      </c>
      <c r="C34" s="12">
        <v>440</v>
      </c>
      <c r="D34" s="12">
        <v>360</v>
      </c>
      <c r="E34" s="12">
        <v>385</v>
      </c>
      <c r="F34" s="14">
        <v>1451000</v>
      </c>
      <c r="G34" s="12">
        <v>385</v>
      </c>
      <c r="I34" s="11">
        <f>'^JKSE'!I34</f>
        <v>40849</v>
      </c>
      <c r="J34" s="12">
        <f t="shared" si="0"/>
        <v>1040</v>
      </c>
    </row>
    <row r="35" spans="1:10" x14ac:dyDescent="0.2">
      <c r="A35" s="15">
        <v>39867</v>
      </c>
      <c r="B35" s="12">
        <v>400</v>
      </c>
      <c r="C35" s="12">
        <v>400</v>
      </c>
      <c r="D35" s="12">
        <v>360</v>
      </c>
      <c r="E35" s="12">
        <v>390</v>
      </c>
      <c r="F35" s="14">
        <v>68000</v>
      </c>
      <c r="G35" s="12">
        <v>390</v>
      </c>
      <c r="I35" s="11">
        <f>'^JKSE'!I35</f>
        <v>40848</v>
      </c>
      <c r="J35" s="12">
        <f t="shared" si="0"/>
        <v>1000</v>
      </c>
    </row>
    <row r="36" spans="1:10" x14ac:dyDescent="0.2">
      <c r="A36" s="15">
        <v>39868</v>
      </c>
      <c r="B36" s="12">
        <v>385</v>
      </c>
      <c r="C36" s="12">
        <v>385</v>
      </c>
      <c r="D36" s="12">
        <v>340</v>
      </c>
      <c r="E36" s="12">
        <v>370</v>
      </c>
      <c r="F36" s="14">
        <v>149000</v>
      </c>
      <c r="G36" s="12">
        <v>370</v>
      </c>
      <c r="I36" s="11">
        <f>'^JKSE'!I36</f>
        <v>40847</v>
      </c>
      <c r="J36" s="12">
        <f t="shared" si="0"/>
        <v>1070</v>
      </c>
    </row>
    <row r="37" spans="1:10" x14ac:dyDescent="0.2">
      <c r="A37" s="15">
        <v>39869</v>
      </c>
      <c r="B37" s="12">
        <v>350</v>
      </c>
      <c r="C37" s="12">
        <v>355</v>
      </c>
      <c r="D37" s="12">
        <v>325</v>
      </c>
      <c r="E37" s="12">
        <v>330</v>
      </c>
      <c r="F37" s="14">
        <v>80000</v>
      </c>
      <c r="G37" s="12">
        <v>330</v>
      </c>
      <c r="I37" s="11">
        <f>'^JKSE'!I37</f>
        <v>40844</v>
      </c>
      <c r="J37" s="12">
        <f t="shared" si="0"/>
        <v>1080</v>
      </c>
    </row>
    <row r="38" spans="1:10" x14ac:dyDescent="0.2">
      <c r="A38" s="15">
        <v>39870</v>
      </c>
      <c r="B38" s="12">
        <v>320</v>
      </c>
      <c r="C38" s="12">
        <v>320</v>
      </c>
      <c r="D38" s="12">
        <v>280</v>
      </c>
      <c r="E38" s="12">
        <v>295</v>
      </c>
      <c r="F38" s="14">
        <v>284500</v>
      </c>
      <c r="G38" s="12">
        <v>295</v>
      </c>
      <c r="I38" s="11">
        <f>'^JKSE'!I38</f>
        <v>40843</v>
      </c>
      <c r="J38" s="12">
        <f t="shared" si="0"/>
        <v>1100</v>
      </c>
    </row>
    <row r="39" spans="1:10" x14ac:dyDescent="0.2">
      <c r="A39" s="15">
        <v>39871</v>
      </c>
      <c r="B39" s="12">
        <v>295</v>
      </c>
      <c r="C39" s="12">
        <v>365</v>
      </c>
      <c r="D39" s="12">
        <v>290</v>
      </c>
      <c r="E39" s="12">
        <v>365</v>
      </c>
      <c r="F39" s="14">
        <v>1023500</v>
      </c>
      <c r="G39" s="12">
        <v>365</v>
      </c>
      <c r="I39" s="11">
        <f>'^JKSE'!I39</f>
        <v>40842</v>
      </c>
      <c r="J39" s="12">
        <f t="shared" si="0"/>
        <v>1040</v>
      </c>
    </row>
    <row r="40" spans="1:10" x14ac:dyDescent="0.2">
      <c r="A40" s="15">
        <v>39874</v>
      </c>
      <c r="B40" s="12">
        <v>385</v>
      </c>
      <c r="C40" s="12">
        <v>410</v>
      </c>
      <c r="D40" s="12">
        <v>355</v>
      </c>
      <c r="E40" s="12">
        <v>360</v>
      </c>
      <c r="F40" s="14">
        <v>733000</v>
      </c>
      <c r="G40" s="12">
        <v>360</v>
      </c>
      <c r="I40" s="11">
        <f>'^JKSE'!I40</f>
        <v>40841</v>
      </c>
      <c r="J40" s="12">
        <f t="shared" si="0"/>
        <v>1050</v>
      </c>
    </row>
    <row r="41" spans="1:10" x14ac:dyDescent="0.2">
      <c r="A41" s="15">
        <v>39875</v>
      </c>
      <c r="B41" s="12">
        <v>355</v>
      </c>
      <c r="C41" s="12">
        <v>395</v>
      </c>
      <c r="D41" s="12">
        <v>355</v>
      </c>
      <c r="E41" s="12">
        <v>370</v>
      </c>
      <c r="F41" s="14">
        <v>610000</v>
      </c>
      <c r="G41" s="12">
        <v>370</v>
      </c>
      <c r="I41" s="11">
        <f>'^JKSE'!I41</f>
        <v>40840</v>
      </c>
      <c r="J41" s="12">
        <f t="shared" si="0"/>
        <v>1030</v>
      </c>
    </row>
    <row r="42" spans="1:10" x14ac:dyDescent="0.2">
      <c r="A42" s="15">
        <v>39876</v>
      </c>
      <c r="B42" s="12">
        <v>365</v>
      </c>
      <c r="C42" s="12">
        <v>370</v>
      </c>
      <c r="D42" s="12">
        <v>365</v>
      </c>
      <c r="E42" s="12">
        <v>365</v>
      </c>
      <c r="F42" s="14">
        <v>21500</v>
      </c>
      <c r="G42" s="12">
        <v>365</v>
      </c>
      <c r="I42" s="11">
        <f>'^JKSE'!I42</f>
        <v>40837</v>
      </c>
      <c r="J42" s="12">
        <f t="shared" si="0"/>
        <v>1000</v>
      </c>
    </row>
    <row r="43" spans="1:10" x14ac:dyDescent="0.2">
      <c r="A43" s="15">
        <v>39877</v>
      </c>
      <c r="B43" s="12">
        <v>345</v>
      </c>
      <c r="C43" s="12">
        <v>365</v>
      </c>
      <c r="D43" s="12">
        <v>335</v>
      </c>
      <c r="E43" s="12">
        <v>365</v>
      </c>
      <c r="F43" s="14">
        <v>21500</v>
      </c>
      <c r="G43" s="12">
        <v>365</v>
      </c>
      <c r="I43" s="11">
        <f>'^JKSE'!I43</f>
        <v>40836</v>
      </c>
      <c r="J43" s="12">
        <f t="shared" si="0"/>
        <v>1000</v>
      </c>
    </row>
    <row r="44" spans="1:10" x14ac:dyDescent="0.2">
      <c r="A44" s="15">
        <v>39878</v>
      </c>
      <c r="B44" s="12">
        <v>340</v>
      </c>
      <c r="C44" s="12">
        <v>360</v>
      </c>
      <c r="D44" s="12">
        <v>340</v>
      </c>
      <c r="E44" s="12">
        <v>360</v>
      </c>
      <c r="F44" s="14">
        <v>7000</v>
      </c>
      <c r="G44" s="12">
        <v>360</v>
      </c>
      <c r="I44" s="11">
        <f>'^JKSE'!I44</f>
        <v>40835</v>
      </c>
      <c r="J44" s="12">
        <f t="shared" si="0"/>
        <v>1000</v>
      </c>
    </row>
    <row r="45" spans="1:10" x14ac:dyDescent="0.2">
      <c r="A45" s="15">
        <v>39882</v>
      </c>
      <c r="B45" s="12">
        <v>340</v>
      </c>
      <c r="C45" s="12">
        <v>340</v>
      </c>
      <c r="D45" s="12">
        <v>340</v>
      </c>
      <c r="E45" s="12">
        <v>340</v>
      </c>
      <c r="F45" s="14">
        <v>2500</v>
      </c>
      <c r="G45" s="12">
        <v>340</v>
      </c>
      <c r="I45" s="11">
        <f>'^JKSE'!I45</f>
        <v>40834</v>
      </c>
      <c r="J45" s="12">
        <f t="shared" si="0"/>
        <v>970</v>
      </c>
    </row>
    <row r="46" spans="1:10" x14ac:dyDescent="0.2">
      <c r="A46" s="15">
        <v>39883</v>
      </c>
      <c r="B46" s="12">
        <v>340</v>
      </c>
      <c r="C46" s="12">
        <v>345</v>
      </c>
      <c r="D46" s="12">
        <v>330</v>
      </c>
      <c r="E46" s="12">
        <v>335</v>
      </c>
      <c r="F46" s="14">
        <v>59500</v>
      </c>
      <c r="G46" s="12">
        <v>335</v>
      </c>
      <c r="I46" s="11">
        <f>'^JKSE'!I46</f>
        <v>40833</v>
      </c>
      <c r="J46" s="12">
        <f t="shared" si="0"/>
        <v>1020</v>
      </c>
    </row>
    <row r="47" spans="1:10" x14ac:dyDescent="0.2">
      <c r="A47" s="15">
        <v>39884</v>
      </c>
      <c r="B47" s="12">
        <v>335</v>
      </c>
      <c r="C47" s="12">
        <v>350</v>
      </c>
      <c r="D47" s="12">
        <v>335</v>
      </c>
      <c r="E47" s="12">
        <v>350</v>
      </c>
      <c r="F47" s="14">
        <v>19500</v>
      </c>
      <c r="G47" s="12">
        <v>350</v>
      </c>
      <c r="I47" s="11">
        <f>'^JKSE'!I47</f>
        <v>40830</v>
      </c>
      <c r="J47" s="12">
        <f t="shared" si="0"/>
        <v>1000</v>
      </c>
    </row>
    <row r="48" spans="1:10" x14ac:dyDescent="0.2">
      <c r="A48" s="15">
        <v>39885</v>
      </c>
      <c r="B48" s="12">
        <v>345</v>
      </c>
      <c r="C48" s="12">
        <v>390</v>
      </c>
      <c r="D48" s="12">
        <v>340</v>
      </c>
      <c r="E48" s="12">
        <v>360</v>
      </c>
      <c r="F48" s="14">
        <v>692500</v>
      </c>
      <c r="G48" s="12">
        <v>360</v>
      </c>
      <c r="I48" s="11">
        <f>'^JKSE'!I48</f>
        <v>40829</v>
      </c>
      <c r="J48" s="12">
        <f t="shared" si="0"/>
        <v>1000</v>
      </c>
    </row>
    <row r="49" spans="1:10" x14ac:dyDescent="0.2">
      <c r="A49" s="15">
        <v>39888</v>
      </c>
      <c r="B49" s="12">
        <v>360</v>
      </c>
      <c r="C49" s="12">
        <v>440</v>
      </c>
      <c r="D49" s="12">
        <v>360</v>
      </c>
      <c r="E49" s="12">
        <v>410</v>
      </c>
      <c r="F49" s="14">
        <v>3245500</v>
      </c>
      <c r="G49" s="12">
        <v>410</v>
      </c>
      <c r="I49" s="11">
        <f>'^JKSE'!I49</f>
        <v>40828</v>
      </c>
      <c r="J49" s="12">
        <f t="shared" si="0"/>
        <v>1010</v>
      </c>
    </row>
    <row r="50" spans="1:10" x14ac:dyDescent="0.2">
      <c r="A50" s="15">
        <v>39889</v>
      </c>
      <c r="B50" s="12">
        <v>410</v>
      </c>
      <c r="C50" s="12">
        <v>415</v>
      </c>
      <c r="D50" s="12">
        <v>375</v>
      </c>
      <c r="E50" s="12">
        <v>380</v>
      </c>
      <c r="F50" s="14">
        <v>806500</v>
      </c>
      <c r="G50" s="12">
        <v>380</v>
      </c>
      <c r="I50" s="11">
        <f>'^JKSE'!I50</f>
        <v>40827</v>
      </c>
      <c r="J50" s="12">
        <f t="shared" si="0"/>
        <v>1000</v>
      </c>
    </row>
    <row r="51" spans="1:10" x14ac:dyDescent="0.2">
      <c r="A51" s="15">
        <v>39890</v>
      </c>
      <c r="B51" s="12">
        <v>380</v>
      </c>
      <c r="C51" s="12">
        <v>395</v>
      </c>
      <c r="D51" s="12">
        <v>380</v>
      </c>
      <c r="E51" s="12">
        <v>395</v>
      </c>
      <c r="F51" s="14">
        <v>198000</v>
      </c>
      <c r="G51" s="12">
        <v>395</v>
      </c>
      <c r="I51" s="11">
        <f>'^JKSE'!I51</f>
        <v>40826</v>
      </c>
      <c r="J51" s="12">
        <f t="shared" si="0"/>
        <v>990</v>
      </c>
    </row>
    <row r="52" spans="1:10" x14ac:dyDescent="0.2">
      <c r="A52" s="15">
        <v>39891</v>
      </c>
      <c r="B52" s="12">
        <v>395</v>
      </c>
      <c r="C52" s="12">
        <v>440</v>
      </c>
      <c r="D52" s="12">
        <v>395</v>
      </c>
      <c r="E52" s="12">
        <v>400</v>
      </c>
      <c r="F52" s="14">
        <v>1329500</v>
      </c>
      <c r="G52" s="12">
        <v>400</v>
      </c>
      <c r="I52" s="11">
        <f>'^JKSE'!I52</f>
        <v>40823</v>
      </c>
      <c r="J52" s="12">
        <f t="shared" si="0"/>
        <v>980</v>
      </c>
    </row>
    <row r="53" spans="1:10" x14ac:dyDescent="0.2">
      <c r="A53" s="15">
        <v>39892</v>
      </c>
      <c r="B53" s="12">
        <v>400</v>
      </c>
      <c r="C53" s="12">
        <v>425</v>
      </c>
      <c r="D53" s="12">
        <v>395</v>
      </c>
      <c r="E53" s="12">
        <v>410</v>
      </c>
      <c r="F53" s="14">
        <v>593500</v>
      </c>
      <c r="G53" s="12">
        <v>410</v>
      </c>
      <c r="I53" s="11">
        <f>'^JKSE'!I53</f>
        <v>40822</v>
      </c>
      <c r="J53" s="12">
        <f t="shared" si="0"/>
        <v>990</v>
      </c>
    </row>
    <row r="54" spans="1:10" x14ac:dyDescent="0.2">
      <c r="A54" s="15">
        <v>39895</v>
      </c>
      <c r="B54" s="12">
        <v>410</v>
      </c>
      <c r="C54" s="12">
        <v>430</v>
      </c>
      <c r="D54" s="12">
        <v>405</v>
      </c>
      <c r="E54" s="12">
        <v>405</v>
      </c>
      <c r="F54" s="14">
        <v>435500</v>
      </c>
      <c r="G54" s="12">
        <v>405</v>
      </c>
      <c r="I54" s="11">
        <f>'^JKSE'!I54</f>
        <v>40821</v>
      </c>
      <c r="J54" s="12">
        <f t="shared" si="0"/>
        <v>960</v>
      </c>
    </row>
    <row r="55" spans="1:10" x14ac:dyDescent="0.2">
      <c r="A55" s="15">
        <v>39896</v>
      </c>
      <c r="B55" s="12">
        <v>410</v>
      </c>
      <c r="C55" s="12">
        <v>430</v>
      </c>
      <c r="D55" s="12">
        <v>405</v>
      </c>
      <c r="E55" s="12">
        <v>410</v>
      </c>
      <c r="F55" s="14">
        <v>1189500</v>
      </c>
      <c r="G55" s="12">
        <v>410</v>
      </c>
      <c r="I55" s="11">
        <f>'^JKSE'!I55</f>
        <v>40820</v>
      </c>
      <c r="J55" s="12">
        <f t="shared" si="0"/>
        <v>930</v>
      </c>
    </row>
    <row r="56" spans="1:10" x14ac:dyDescent="0.2">
      <c r="A56" s="15">
        <v>39897</v>
      </c>
      <c r="B56" s="12">
        <v>420</v>
      </c>
      <c r="C56" s="12">
        <v>420</v>
      </c>
      <c r="D56" s="12">
        <v>405</v>
      </c>
      <c r="E56" s="12">
        <v>405</v>
      </c>
      <c r="F56" s="14">
        <v>212000</v>
      </c>
      <c r="G56" s="12">
        <v>405</v>
      </c>
      <c r="I56" s="11">
        <f>'^JKSE'!I56</f>
        <v>40819</v>
      </c>
      <c r="J56" s="12">
        <f t="shared" si="0"/>
        <v>950</v>
      </c>
    </row>
    <row r="57" spans="1:10" x14ac:dyDescent="0.2">
      <c r="A57" s="15">
        <v>39899</v>
      </c>
      <c r="B57" s="12">
        <v>400</v>
      </c>
      <c r="C57" s="12">
        <v>420</v>
      </c>
      <c r="D57" s="12">
        <v>400</v>
      </c>
      <c r="E57" s="12">
        <v>405</v>
      </c>
      <c r="F57" s="14">
        <v>151000</v>
      </c>
      <c r="G57" s="12">
        <v>405</v>
      </c>
      <c r="I57" s="11">
        <f>'^JKSE'!I57</f>
        <v>40816</v>
      </c>
      <c r="J57" s="12">
        <f t="shared" si="0"/>
        <v>1000</v>
      </c>
    </row>
    <row r="58" spans="1:10" x14ac:dyDescent="0.2">
      <c r="A58" s="15">
        <v>39902</v>
      </c>
      <c r="B58" s="12">
        <v>405</v>
      </c>
      <c r="C58" s="12">
        <v>405</v>
      </c>
      <c r="D58" s="12">
        <v>395</v>
      </c>
      <c r="E58" s="12">
        <v>395</v>
      </c>
      <c r="F58" s="14">
        <v>188500</v>
      </c>
      <c r="G58" s="12">
        <v>395</v>
      </c>
      <c r="I58" s="11">
        <f>'^JKSE'!I58</f>
        <v>40815</v>
      </c>
      <c r="J58" s="12">
        <f t="shared" si="0"/>
        <v>1000</v>
      </c>
    </row>
    <row r="59" spans="1:10" x14ac:dyDescent="0.2">
      <c r="A59" s="15">
        <v>39903</v>
      </c>
      <c r="B59" s="12">
        <v>405</v>
      </c>
      <c r="C59" s="12">
        <v>410</v>
      </c>
      <c r="D59" s="12">
        <v>395</v>
      </c>
      <c r="E59" s="12">
        <v>395</v>
      </c>
      <c r="F59" s="14">
        <v>223000</v>
      </c>
      <c r="G59" s="12">
        <v>395</v>
      </c>
      <c r="I59" s="11">
        <f>'^JKSE'!I59</f>
        <v>40814</v>
      </c>
      <c r="J59" s="12">
        <f t="shared" si="0"/>
        <v>990</v>
      </c>
    </row>
    <row r="60" spans="1:10" x14ac:dyDescent="0.2">
      <c r="A60" s="15">
        <v>39904</v>
      </c>
      <c r="B60" s="12">
        <v>400</v>
      </c>
      <c r="C60" s="12">
        <v>425</v>
      </c>
      <c r="D60" s="12">
        <v>395</v>
      </c>
      <c r="E60" s="12">
        <v>425</v>
      </c>
      <c r="F60" s="14">
        <v>1485500</v>
      </c>
      <c r="G60" s="12">
        <v>425</v>
      </c>
      <c r="I60" s="11">
        <f>'^JKSE'!I60</f>
        <v>40813</v>
      </c>
      <c r="J60" s="12">
        <f t="shared" si="0"/>
        <v>1050</v>
      </c>
    </row>
    <row r="61" spans="1:10" x14ac:dyDescent="0.2">
      <c r="A61" s="15">
        <v>39905</v>
      </c>
      <c r="B61" s="12">
        <v>430</v>
      </c>
      <c r="C61" s="12">
        <v>455</v>
      </c>
      <c r="D61" s="12">
        <v>430</v>
      </c>
      <c r="E61" s="12">
        <v>445</v>
      </c>
      <c r="F61" s="14">
        <v>4261500</v>
      </c>
      <c r="G61" s="12">
        <v>445</v>
      </c>
      <c r="I61" s="11">
        <f>'^JKSE'!I61</f>
        <v>40812</v>
      </c>
      <c r="J61" s="12">
        <f t="shared" si="0"/>
        <v>990</v>
      </c>
    </row>
    <row r="62" spans="1:10" x14ac:dyDescent="0.2">
      <c r="A62" s="15">
        <v>39906</v>
      </c>
      <c r="B62" s="12">
        <v>450</v>
      </c>
      <c r="C62" s="12">
        <v>500</v>
      </c>
      <c r="D62" s="12">
        <v>430</v>
      </c>
      <c r="E62" s="12">
        <v>435</v>
      </c>
      <c r="F62" s="14">
        <v>5806500</v>
      </c>
      <c r="G62" s="12">
        <v>435</v>
      </c>
      <c r="I62" s="11">
        <f>'^JKSE'!I62</f>
        <v>40809</v>
      </c>
      <c r="J62" s="12">
        <f t="shared" si="0"/>
        <v>1050</v>
      </c>
    </row>
    <row r="63" spans="1:10" x14ac:dyDescent="0.2">
      <c r="A63" s="15">
        <v>39909</v>
      </c>
      <c r="B63" s="12">
        <v>430</v>
      </c>
      <c r="C63" s="12">
        <v>440</v>
      </c>
      <c r="D63" s="12">
        <v>405</v>
      </c>
      <c r="E63" s="12">
        <v>415</v>
      </c>
      <c r="F63" s="14">
        <v>485500</v>
      </c>
      <c r="G63" s="12">
        <v>415</v>
      </c>
      <c r="I63" s="11">
        <f>'^JKSE'!I63</f>
        <v>40808</v>
      </c>
      <c r="J63" s="12">
        <f t="shared" si="0"/>
        <v>1070</v>
      </c>
    </row>
    <row r="64" spans="1:10" x14ac:dyDescent="0.2">
      <c r="A64" s="15">
        <v>39910</v>
      </c>
      <c r="B64" s="12">
        <v>415</v>
      </c>
      <c r="C64" s="12">
        <v>425</v>
      </c>
      <c r="D64" s="12">
        <v>405</v>
      </c>
      <c r="E64" s="12">
        <v>415</v>
      </c>
      <c r="F64" s="14">
        <v>186000</v>
      </c>
      <c r="G64" s="12">
        <v>415</v>
      </c>
      <c r="I64" s="11">
        <f>'^JKSE'!I64</f>
        <v>40807</v>
      </c>
      <c r="J64" s="12">
        <f t="shared" si="0"/>
        <v>1210</v>
      </c>
    </row>
    <row r="65" spans="1:10" x14ac:dyDescent="0.2">
      <c r="A65" s="15">
        <v>39911</v>
      </c>
      <c r="B65" s="12">
        <v>415</v>
      </c>
      <c r="C65" s="12">
        <v>420</v>
      </c>
      <c r="D65" s="12">
        <v>410</v>
      </c>
      <c r="E65" s="12">
        <v>410</v>
      </c>
      <c r="F65" s="14">
        <v>136500</v>
      </c>
      <c r="G65" s="12">
        <v>410</v>
      </c>
      <c r="I65" s="11">
        <f>'^JKSE'!I65</f>
        <v>40806</v>
      </c>
      <c r="J65" s="12">
        <f t="shared" si="0"/>
        <v>1220</v>
      </c>
    </row>
    <row r="66" spans="1:10" x14ac:dyDescent="0.2">
      <c r="A66" s="15">
        <v>39916</v>
      </c>
      <c r="B66" s="12">
        <v>410</v>
      </c>
      <c r="C66" s="12">
        <v>415</v>
      </c>
      <c r="D66" s="12">
        <v>410</v>
      </c>
      <c r="E66" s="12">
        <v>410</v>
      </c>
      <c r="F66" s="14">
        <v>114000</v>
      </c>
      <c r="G66" s="12">
        <v>410</v>
      </c>
      <c r="I66" s="11">
        <f>'^JKSE'!I66</f>
        <v>40805</v>
      </c>
      <c r="J66" s="12">
        <f t="shared" si="0"/>
        <v>1210</v>
      </c>
    </row>
    <row r="67" spans="1:10" x14ac:dyDescent="0.2">
      <c r="A67" s="15">
        <v>39917</v>
      </c>
      <c r="B67" s="12">
        <v>415</v>
      </c>
      <c r="C67" s="12">
        <v>430</v>
      </c>
      <c r="D67" s="12">
        <v>415</v>
      </c>
      <c r="E67" s="12">
        <v>420</v>
      </c>
      <c r="F67" s="14">
        <v>290000</v>
      </c>
      <c r="G67" s="12">
        <v>420</v>
      </c>
      <c r="I67" s="11">
        <f>'^JKSE'!I67</f>
        <v>40802</v>
      </c>
      <c r="J67" s="12">
        <f t="shared" ref="J67:J130" si="1">VLOOKUP($I$2:$I$751,$A$2:$G$705,7)</f>
        <v>1250</v>
      </c>
    </row>
    <row r="68" spans="1:10" x14ac:dyDescent="0.2">
      <c r="A68" s="15">
        <v>39918</v>
      </c>
      <c r="B68" s="12">
        <v>420</v>
      </c>
      <c r="C68" s="12">
        <v>430</v>
      </c>
      <c r="D68" s="12">
        <v>410</v>
      </c>
      <c r="E68" s="12">
        <v>410</v>
      </c>
      <c r="F68" s="14">
        <v>92000</v>
      </c>
      <c r="G68" s="12">
        <v>410</v>
      </c>
      <c r="I68" s="11">
        <f>'^JKSE'!I68</f>
        <v>40801</v>
      </c>
      <c r="J68" s="12">
        <f t="shared" si="1"/>
        <v>1250</v>
      </c>
    </row>
    <row r="69" spans="1:10" x14ac:dyDescent="0.2">
      <c r="A69" s="15">
        <v>39919</v>
      </c>
      <c r="B69" s="12">
        <v>410</v>
      </c>
      <c r="C69" s="12">
        <v>425</v>
      </c>
      <c r="D69" s="12">
        <v>400</v>
      </c>
      <c r="E69" s="12">
        <v>405</v>
      </c>
      <c r="F69" s="14">
        <v>431500</v>
      </c>
      <c r="G69" s="12">
        <v>405</v>
      </c>
      <c r="I69" s="11">
        <f>'^JKSE'!I69</f>
        <v>40800</v>
      </c>
      <c r="J69" s="12">
        <f t="shared" si="1"/>
        <v>1260</v>
      </c>
    </row>
    <row r="70" spans="1:10" x14ac:dyDescent="0.2">
      <c r="A70" s="15">
        <v>39920</v>
      </c>
      <c r="B70" s="12">
        <v>405</v>
      </c>
      <c r="C70" s="12">
        <v>410</v>
      </c>
      <c r="D70" s="12">
        <v>405</v>
      </c>
      <c r="E70" s="12">
        <v>405</v>
      </c>
      <c r="F70" s="14">
        <v>174500</v>
      </c>
      <c r="G70" s="12">
        <v>405</v>
      </c>
      <c r="I70" s="11">
        <f>'^JKSE'!I70</f>
        <v>40799</v>
      </c>
      <c r="J70" s="12">
        <f t="shared" si="1"/>
        <v>1270</v>
      </c>
    </row>
    <row r="71" spans="1:10" x14ac:dyDescent="0.2">
      <c r="A71" s="15">
        <v>39923</v>
      </c>
      <c r="B71" s="12">
        <v>405</v>
      </c>
      <c r="C71" s="12">
        <v>405</v>
      </c>
      <c r="D71" s="12">
        <v>400</v>
      </c>
      <c r="E71" s="12">
        <v>405</v>
      </c>
      <c r="F71" s="14">
        <v>33000</v>
      </c>
      <c r="G71" s="12">
        <v>405</v>
      </c>
      <c r="I71" s="11">
        <f>'^JKSE'!I71</f>
        <v>40798</v>
      </c>
      <c r="J71" s="12">
        <f t="shared" si="1"/>
        <v>1250</v>
      </c>
    </row>
    <row r="72" spans="1:10" x14ac:dyDescent="0.2">
      <c r="A72" s="15">
        <v>39924</v>
      </c>
      <c r="B72" s="12">
        <v>395</v>
      </c>
      <c r="C72" s="12">
        <v>415</v>
      </c>
      <c r="D72" s="12">
        <v>370</v>
      </c>
      <c r="E72" s="12">
        <v>410</v>
      </c>
      <c r="F72" s="14">
        <v>180000</v>
      </c>
      <c r="G72" s="12">
        <v>410</v>
      </c>
      <c r="I72" s="11">
        <f>'^JKSE'!I72</f>
        <v>40795</v>
      </c>
      <c r="J72" s="12">
        <f t="shared" si="1"/>
        <v>1270</v>
      </c>
    </row>
    <row r="73" spans="1:10" x14ac:dyDescent="0.2">
      <c r="A73" s="15">
        <v>39925</v>
      </c>
      <c r="B73" s="12">
        <v>405</v>
      </c>
      <c r="C73" s="12">
        <v>420</v>
      </c>
      <c r="D73" s="12">
        <v>385</v>
      </c>
      <c r="E73" s="12">
        <v>400</v>
      </c>
      <c r="F73" s="14">
        <v>451500</v>
      </c>
      <c r="G73" s="12">
        <v>400</v>
      </c>
      <c r="I73" s="11">
        <f>'^JKSE'!I73</f>
        <v>40794</v>
      </c>
      <c r="J73" s="12">
        <f t="shared" si="1"/>
        <v>1250</v>
      </c>
    </row>
    <row r="74" spans="1:10" x14ac:dyDescent="0.2">
      <c r="A74" s="15">
        <v>39926</v>
      </c>
      <c r="B74" s="12">
        <v>385</v>
      </c>
      <c r="C74" s="12">
        <v>395</v>
      </c>
      <c r="D74" s="12">
        <v>385</v>
      </c>
      <c r="E74" s="12">
        <v>385</v>
      </c>
      <c r="F74" s="14">
        <v>90500</v>
      </c>
      <c r="G74" s="12">
        <v>385</v>
      </c>
      <c r="I74" s="11">
        <f>'^JKSE'!I74</f>
        <v>40793</v>
      </c>
      <c r="J74" s="12">
        <f t="shared" si="1"/>
        <v>1250</v>
      </c>
    </row>
    <row r="75" spans="1:10" x14ac:dyDescent="0.2">
      <c r="A75" s="15">
        <v>39927</v>
      </c>
      <c r="B75" s="12">
        <v>395</v>
      </c>
      <c r="C75" s="12">
        <v>400</v>
      </c>
      <c r="D75" s="12">
        <v>385</v>
      </c>
      <c r="E75" s="12">
        <v>390</v>
      </c>
      <c r="F75" s="14">
        <v>142000</v>
      </c>
      <c r="G75" s="12">
        <v>390</v>
      </c>
      <c r="I75" s="11">
        <f>'^JKSE'!I75</f>
        <v>40792</v>
      </c>
      <c r="J75" s="12">
        <f t="shared" si="1"/>
        <v>1230</v>
      </c>
    </row>
    <row r="76" spans="1:10" x14ac:dyDescent="0.2">
      <c r="A76" s="15">
        <v>39930</v>
      </c>
      <c r="B76" s="12">
        <v>385</v>
      </c>
      <c r="C76" s="12">
        <v>400</v>
      </c>
      <c r="D76" s="12">
        <v>385</v>
      </c>
      <c r="E76" s="12">
        <v>395</v>
      </c>
      <c r="F76" s="14">
        <v>159500</v>
      </c>
      <c r="G76" s="12">
        <v>395</v>
      </c>
      <c r="I76" s="11">
        <f>'^JKSE'!I76</f>
        <v>40791</v>
      </c>
      <c r="J76" s="12">
        <f t="shared" si="1"/>
        <v>1240</v>
      </c>
    </row>
    <row r="77" spans="1:10" x14ac:dyDescent="0.2">
      <c r="A77" s="15">
        <v>39931</v>
      </c>
      <c r="B77" s="12">
        <v>385</v>
      </c>
      <c r="C77" s="12">
        <v>400</v>
      </c>
      <c r="D77" s="12">
        <v>385</v>
      </c>
      <c r="E77" s="12">
        <v>385</v>
      </c>
      <c r="F77" s="14">
        <v>120500</v>
      </c>
      <c r="G77" s="12">
        <v>385</v>
      </c>
      <c r="I77" s="11">
        <f>'^JKSE'!I77</f>
        <v>40788</v>
      </c>
      <c r="J77" s="12">
        <f t="shared" si="1"/>
        <v>1260</v>
      </c>
    </row>
    <row r="78" spans="1:10" x14ac:dyDescent="0.2">
      <c r="A78" s="15">
        <v>39932</v>
      </c>
      <c r="B78" s="12">
        <v>400</v>
      </c>
      <c r="C78" s="12">
        <v>400</v>
      </c>
      <c r="D78" s="12">
        <v>385</v>
      </c>
      <c r="E78" s="12">
        <v>385</v>
      </c>
      <c r="F78" s="14">
        <v>94000</v>
      </c>
      <c r="G78" s="12">
        <v>385</v>
      </c>
      <c r="I78" s="11">
        <f>'^JKSE'!I78</f>
        <v>40787</v>
      </c>
      <c r="J78" s="12">
        <f t="shared" si="1"/>
        <v>1260</v>
      </c>
    </row>
    <row r="79" spans="1:10" x14ac:dyDescent="0.2">
      <c r="A79" s="15">
        <v>39933</v>
      </c>
      <c r="B79" s="12">
        <v>385</v>
      </c>
      <c r="C79" s="12">
        <v>415</v>
      </c>
      <c r="D79" s="12">
        <v>385</v>
      </c>
      <c r="E79" s="12">
        <v>410</v>
      </c>
      <c r="F79" s="14">
        <v>569000</v>
      </c>
      <c r="G79" s="12">
        <v>410</v>
      </c>
      <c r="I79" s="11">
        <f>'^JKSE'!I79</f>
        <v>40786</v>
      </c>
      <c r="J79" s="12">
        <f t="shared" si="1"/>
        <v>1260</v>
      </c>
    </row>
    <row r="80" spans="1:10" x14ac:dyDescent="0.2">
      <c r="A80" s="15">
        <v>39934</v>
      </c>
      <c r="B80" s="12">
        <v>415</v>
      </c>
      <c r="C80" s="12">
        <v>415</v>
      </c>
      <c r="D80" s="12">
        <v>405</v>
      </c>
      <c r="E80" s="12">
        <v>405</v>
      </c>
      <c r="F80" s="14">
        <v>297500</v>
      </c>
      <c r="G80" s="12">
        <v>405</v>
      </c>
      <c r="I80" s="11">
        <f>'^JKSE'!I80</f>
        <v>40785</v>
      </c>
      <c r="J80" s="12">
        <f t="shared" si="1"/>
        <v>1260</v>
      </c>
    </row>
    <row r="81" spans="1:10" x14ac:dyDescent="0.2">
      <c r="A81" s="15">
        <v>39937</v>
      </c>
      <c r="B81" s="12">
        <v>410</v>
      </c>
      <c r="C81" s="12">
        <v>445</v>
      </c>
      <c r="D81" s="12">
        <v>410</v>
      </c>
      <c r="E81" s="12">
        <v>440</v>
      </c>
      <c r="F81" s="14">
        <v>930000</v>
      </c>
      <c r="G81" s="12">
        <v>440</v>
      </c>
      <c r="I81" s="11">
        <f>'^JKSE'!I81</f>
        <v>40784</v>
      </c>
      <c r="J81" s="12">
        <f t="shared" si="1"/>
        <v>1260</v>
      </c>
    </row>
    <row r="82" spans="1:10" x14ac:dyDescent="0.2">
      <c r="A82" s="15">
        <v>39938</v>
      </c>
      <c r="B82" s="12">
        <v>445</v>
      </c>
      <c r="C82" s="12">
        <v>500</v>
      </c>
      <c r="D82" s="12">
        <v>440</v>
      </c>
      <c r="E82" s="12">
        <v>460</v>
      </c>
      <c r="F82" s="14">
        <v>2079000</v>
      </c>
      <c r="G82" s="12">
        <v>460</v>
      </c>
      <c r="I82" s="11">
        <f>'^JKSE'!I82</f>
        <v>40781</v>
      </c>
      <c r="J82" s="12">
        <f t="shared" si="1"/>
        <v>1260</v>
      </c>
    </row>
    <row r="83" spans="1:10" x14ac:dyDescent="0.2">
      <c r="A83" s="15">
        <v>39939</v>
      </c>
      <c r="B83" s="12">
        <v>460</v>
      </c>
      <c r="C83" s="12">
        <v>570</v>
      </c>
      <c r="D83" s="12">
        <v>450</v>
      </c>
      <c r="E83" s="12">
        <v>570</v>
      </c>
      <c r="F83" s="14">
        <v>10542500</v>
      </c>
      <c r="G83" s="12">
        <v>570</v>
      </c>
      <c r="I83" s="11">
        <f>'^JKSE'!I83</f>
        <v>40780</v>
      </c>
      <c r="J83" s="12">
        <f t="shared" si="1"/>
        <v>1290</v>
      </c>
    </row>
    <row r="84" spans="1:10" x14ac:dyDescent="0.2">
      <c r="A84" s="15">
        <v>39940</v>
      </c>
      <c r="B84" s="12">
        <v>600</v>
      </c>
      <c r="C84" s="12">
        <v>680</v>
      </c>
      <c r="D84" s="12">
        <v>510</v>
      </c>
      <c r="E84" s="12">
        <v>530</v>
      </c>
      <c r="F84" s="14">
        <v>14588000</v>
      </c>
      <c r="G84" s="12">
        <v>530</v>
      </c>
      <c r="I84" s="11">
        <f>'^JKSE'!I84</f>
        <v>40779</v>
      </c>
      <c r="J84" s="12">
        <f t="shared" si="1"/>
        <v>1300</v>
      </c>
    </row>
    <row r="85" spans="1:10" x14ac:dyDescent="0.2">
      <c r="A85" s="15">
        <v>39941</v>
      </c>
      <c r="B85" s="12">
        <v>560</v>
      </c>
      <c r="C85" s="12">
        <v>570</v>
      </c>
      <c r="D85" s="12">
        <v>520</v>
      </c>
      <c r="E85" s="12">
        <v>520</v>
      </c>
      <c r="F85" s="14">
        <v>224000</v>
      </c>
      <c r="G85" s="12">
        <v>520</v>
      </c>
      <c r="I85" s="11">
        <f>'^JKSE'!I85</f>
        <v>40778</v>
      </c>
      <c r="J85" s="12">
        <f t="shared" si="1"/>
        <v>1280</v>
      </c>
    </row>
    <row r="86" spans="1:10" x14ac:dyDescent="0.2">
      <c r="A86" s="15">
        <v>39944</v>
      </c>
      <c r="B86" s="12">
        <v>530</v>
      </c>
      <c r="C86" s="12">
        <v>570</v>
      </c>
      <c r="D86" s="12">
        <v>530</v>
      </c>
      <c r="E86" s="12">
        <v>530</v>
      </c>
      <c r="F86" s="14">
        <v>185500</v>
      </c>
      <c r="G86" s="12">
        <v>530</v>
      </c>
      <c r="I86" s="11">
        <f>'^JKSE'!I86</f>
        <v>40777</v>
      </c>
      <c r="J86" s="12">
        <f t="shared" si="1"/>
        <v>1290</v>
      </c>
    </row>
    <row r="87" spans="1:10" x14ac:dyDescent="0.2">
      <c r="A87" s="15">
        <v>39945</v>
      </c>
      <c r="B87" s="12">
        <v>540</v>
      </c>
      <c r="C87" s="12">
        <v>560</v>
      </c>
      <c r="D87" s="12">
        <v>530</v>
      </c>
      <c r="E87" s="12">
        <v>540</v>
      </c>
      <c r="F87" s="14">
        <v>334000</v>
      </c>
      <c r="G87" s="12">
        <v>540</v>
      </c>
      <c r="I87" s="11">
        <f>'^JKSE'!I87</f>
        <v>40774</v>
      </c>
      <c r="J87" s="12">
        <f t="shared" si="1"/>
        <v>1280</v>
      </c>
    </row>
    <row r="88" spans="1:10" x14ac:dyDescent="0.2">
      <c r="A88" s="15">
        <v>39946</v>
      </c>
      <c r="B88" s="12">
        <v>530</v>
      </c>
      <c r="C88" s="12">
        <v>600</v>
      </c>
      <c r="D88" s="12">
        <v>530</v>
      </c>
      <c r="E88" s="12">
        <v>600</v>
      </c>
      <c r="F88" s="14">
        <v>661500</v>
      </c>
      <c r="G88" s="12">
        <v>600</v>
      </c>
      <c r="I88" s="11">
        <f>'^JKSE'!I88</f>
        <v>40773</v>
      </c>
      <c r="J88" s="12">
        <f t="shared" si="1"/>
        <v>1310</v>
      </c>
    </row>
    <row r="89" spans="1:10" x14ac:dyDescent="0.2">
      <c r="A89" s="15">
        <v>39947</v>
      </c>
      <c r="B89" s="12">
        <v>590</v>
      </c>
      <c r="C89" s="12">
        <v>600</v>
      </c>
      <c r="D89" s="12">
        <v>570</v>
      </c>
      <c r="E89" s="12">
        <v>580</v>
      </c>
      <c r="F89" s="14">
        <v>505500</v>
      </c>
      <c r="G89" s="12">
        <v>580</v>
      </c>
      <c r="I89" s="11">
        <f>'^JKSE'!I89</f>
        <v>40772</v>
      </c>
      <c r="J89" s="12">
        <f t="shared" si="1"/>
        <v>1330</v>
      </c>
    </row>
    <row r="90" spans="1:10" x14ac:dyDescent="0.2">
      <c r="A90" s="15">
        <v>39948</v>
      </c>
      <c r="B90" s="12">
        <v>600</v>
      </c>
      <c r="C90" s="12">
        <v>720</v>
      </c>
      <c r="D90" s="12">
        <v>600</v>
      </c>
      <c r="E90" s="12">
        <v>720</v>
      </c>
      <c r="F90" s="14">
        <v>3140500</v>
      </c>
      <c r="G90" s="12">
        <v>720</v>
      </c>
      <c r="I90" s="11">
        <f>'^JKSE'!I90</f>
        <v>40771</v>
      </c>
      <c r="J90" s="12">
        <f t="shared" si="1"/>
        <v>1330</v>
      </c>
    </row>
    <row r="91" spans="1:10" x14ac:dyDescent="0.2">
      <c r="A91" s="15">
        <v>39951</v>
      </c>
      <c r="B91" s="12">
        <v>750</v>
      </c>
      <c r="C91" s="12">
        <v>810</v>
      </c>
      <c r="D91" s="12">
        <v>600</v>
      </c>
      <c r="E91" s="12">
        <v>620</v>
      </c>
      <c r="F91" s="14">
        <v>9553000</v>
      </c>
      <c r="G91" s="12">
        <v>620</v>
      </c>
      <c r="I91" s="11">
        <f>'^JKSE'!I91</f>
        <v>40770</v>
      </c>
      <c r="J91" s="12">
        <f t="shared" si="1"/>
        <v>1330</v>
      </c>
    </row>
    <row r="92" spans="1:10" x14ac:dyDescent="0.2">
      <c r="A92" s="15">
        <v>39952</v>
      </c>
      <c r="B92" s="12">
        <v>640</v>
      </c>
      <c r="C92" s="12">
        <v>670</v>
      </c>
      <c r="D92" s="12">
        <v>620</v>
      </c>
      <c r="E92" s="12">
        <v>620</v>
      </c>
      <c r="F92" s="14">
        <v>235500</v>
      </c>
      <c r="G92" s="12">
        <v>620</v>
      </c>
      <c r="I92" s="11">
        <f>'^JKSE'!I92</f>
        <v>40767</v>
      </c>
      <c r="J92" s="12">
        <f t="shared" si="1"/>
        <v>1310</v>
      </c>
    </row>
    <row r="93" spans="1:10" x14ac:dyDescent="0.2">
      <c r="A93" s="15">
        <v>39953</v>
      </c>
      <c r="B93" s="12">
        <v>640</v>
      </c>
      <c r="C93" s="12">
        <v>660</v>
      </c>
      <c r="D93" s="12">
        <v>600</v>
      </c>
      <c r="E93" s="12">
        <v>600</v>
      </c>
      <c r="F93" s="14">
        <v>69500</v>
      </c>
      <c r="G93" s="12">
        <v>600</v>
      </c>
      <c r="I93" s="11">
        <f>'^JKSE'!I93</f>
        <v>40766</v>
      </c>
      <c r="J93" s="12">
        <f t="shared" si="1"/>
        <v>1290</v>
      </c>
    </row>
    <row r="94" spans="1:10" x14ac:dyDescent="0.2">
      <c r="A94" s="15">
        <v>39955</v>
      </c>
      <c r="B94" s="12">
        <v>640</v>
      </c>
      <c r="C94" s="12">
        <v>640</v>
      </c>
      <c r="D94" s="12">
        <v>630</v>
      </c>
      <c r="E94" s="12">
        <v>630</v>
      </c>
      <c r="F94" s="14">
        <v>1000</v>
      </c>
      <c r="G94" s="12">
        <v>630</v>
      </c>
      <c r="I94" s="11">
        <f>'^JKSE'!I94</f>
        <v>40765</v>
      </c>
      <c r="J94" s="12">
        <f t="shared" si="1"/>
        <v>1290</v>
      </c>
    </row>
    <row r="95" spans="1:10" x14ac:dyDescent="0.2">
      <c r="A95" s="15">
        <v>39958</v>
      </c>
      <c r="B95" s="12">
        <v>630</v>
      </c>
      <c r="C95" s="12">
        <v>650</v>
      </c>
      <c r="D95" s="12">
        <v>600</v>
      </c>
      <c r="E95" s="12">
        <v>600</v>
      </c>
      <c r="F95" s="14">
        <v>80000</v>
      </c>
      <c r="G95" s="12">
        <v>600</v>
      </c>
      <c r="I95" s="11">
        <f>'^JKSE'!I95</f>
        <v>40764</v>
      </c>
      <c r="J95" s="12">
        <f t="shared" si="1"/>
        <v>1280</v>
      </c>
    </row>
    <row r="96" spans="1:10" x14ac:dyDescent="0.2">
      <c r="A96" s="15">
        <v>39959</v>
      </c>
      <c r="B96" s="12">
        <v>640</v>
      </c>
      <c r="C96" s="12">
        <v>640</v>
      </c>
      <c r="D96" s="12">
        <v>590</v>
      </c>
      <c r="E96" s="12">
        <v>620</v>
      </c>
      <c r="F96" s="14">
        <v>435000</v>
      </c>
      <c r="G96" s="12">
        <v>620</v>
      </c>
      <c r="I96" s="11">
        <f>'^JKSE'!I96</f>
        <v>40763</v>
      </c>
      <c r="J96" s="12">
        <f t="shared" si="1"/>
        <v>1350</v>
      </c>
    </row>
    <row r="97" spans="1:10" x14ac:dyDescent="0.2">
      <c r="A97" s="15">
        <v>39960</v>
      </c>
      <c r="B97" s="12">
        <v>600</v>
      </c>
      <c r="C97" s="12">
        <v>620</v>
      </c>
      <c r="D97" s="12">
        <v>580</v>
      </c>
      <c r="E97" s="12">
        <v>600</v>
      </c>
      <c r="F97" s="14">
        <v>110000</v>
      </c>
      <c r="G97" s="12">
        <v>600</v>
      </c>
      <c r="I97" s="11">
        <f>'^JKSE'!I97</f>
        <v>40760</v>
      </c>
      <c r="J97" s="12">
        <f t="shared" si="1"/>
        <v>1370</v>
      </c>
    </row>
    <row r="98" spans="1:10" x14ac:dyDescent="0.2">
      <c r="A98" s="15">
        <v>39961</v>
      </c>
      <c r="B98" s="12">
        <v>580</v>
      </c>
      <c r="C98" s="12">
        <v>600</v>
      </c>
      <c r="D98" s="12">
        <v>570</v>
      </c>
      <c r="E98" s="12">
        <v>590</v>
      </c>
      <c r="F98" s="14">
        <v>43000</v>
      </c>
      <c r="G98" s="12">
        <v>590</v>
      </c>
      <c r="I98" s="11">
        <f>'^JKSE'!I98</f>
        <v>40759</v>
      </c>
      <c r="J98" s="12">
        <f t="shared" si="1"/>
        <v>1490</v>
      </c>
    </row>
    <row r="99" spans="1:10" x14ac:dyDescent="0.2">
      <c r="A99" s="15">
        <v>39962</v>
      </c>
      <c r="B99" s="12">
        <v>600</v>
      </c>
      <c r="C99" s="12">
        <v>610</v>
      </c>
      <c r="D99" s="12">
        <v>580</v>
      </c>
      <c r="E99" s="12">
        <v>590</v>
      </c>
      <c r="F99" s="14">
        <v>113500</v>
      </c>
      <c r="G99" s="12">
        <v>590</v>
      </c>
      <c r="I99" s="11">
        <f>'^JKSE'!I99</f>
        <v>40758</v>
      </c>
      <c r="J99" s="12">
        <f t="shared" si="1"/>
        <v>1490</v>
      </c>
    </row>
    <row r="100" spans="1:10" x14ac:dyDescent="0.2">
      <c r="A100" s="15">
        <v>39965</v>
      </c>
      <c r="B100" s="12">
        <v>600</v>
      </c>
      <c r="C100" s="12">
        <v>610</v>
      </c>
      <c r="D100" s="12">
        <v>590</v>
      </c>
      <c r="E100" s="12">
        <v>610</v>
      </c>
      <c r="F100" s="14">
        <v>96500</v>
      </c>
      <c r="G100" s="12">
        <v>610</v>
      </c>
      <c r="I100" s="11">
        <f>'^JKSE'!I100</f>
        <v>40757</v>
      </c>
      <c r="J100" s="12">
        <f t="shared" si="1"/>
        <v>1510</v>
      </c>
    </row>
    <row r="101" spans="1:10" x14ac:dyDescent="0.2">
      <c r="A101" s="15">
        <v>39966</v>
      </c>
      <c r="B101" s="12">
        <v>610</v>
      </c>
      <c r="C101" s="12">
        <v>610</v>
      </c>
      <c r="D101" s="12">
        <v>590</v>
      </c>
      <c r="E101" s="12">
        <v>610</v>
      </c>
      <c r="F101" s="14">
        <v>46500</v>
      </c>
      <c r="G101" s="12">
        <v>610</v>
      </c>
      <c r="I101" s="11">
        <f>'^JKSE'!I101</f>
        <v>40756</v>
      </c>
      <c r="J101" s="12">
        <f t="shared" si="1"/>
        <v>1550</v>
      </c>
    </row>
    <row r="102" spans="1:10" x14ac:dyDescent="0.2">
      <c r="A102" s="15">
        <v>39967</v>
      </c>
      <c r="B102" s="12">
        <v>610</v>
      </c>
      <c r="C102" s="12">
        <v>760</v>
      </c>
      <c r="D102" s="12">
        <v>600</v>
      </c>
      <c r="E102" s="12">
        <v>760</v>
      </c>
      <c r="F102" s="14">
        <v>5500500</v>
      </c>
      <c r="G102" s="12">
        <v>760</v>
      </c>
      <c r="I102" s="11">
        <f>'^JKSE'!I102</f>
        <v>40753</v>
      </c>
      <c r="J102" s="12">
        <f t="shared" si="1"/>
        <v>1560</v>
      </c>
    </row>
    <row r="103" spans="1:10" x14ac:dyDescent="0.2">
      <c r="A103" s="15">
        <v>39968</v>
      </c>
      <c r="B103" s="12">
        <v>760</v>
      </c>
      <c r="C103" s="12">
        <v>820</v>
      </c>
      <c r="D103" s="12">
        <v>760</v>
      </c>
      <c r="E103" s="12">
        <v>770</v>
      </c>
      <c r="F103" s="14">
        <v>4110500</v>
      </c>
      <c r="G103" s="12">
        <v>770</v>
      </c>
      <c r="I103" s="11">
        <f>'^JKSE'!I103</f>
        <v>40752</v>
      </c>
      <c r="J103" s="12">
        <f t="shared" si="1"/>
        <v>1560</v>
      </c>
    </row>
    <row r="104" spans="1:10" x14ac:dyDescent="0.2">
      <c r="A104" s="15">
        <v>39969</v>
      </c>
      <c r="B104" s="12">
        <v>770</v>
      </c>
      <c r="C104" s="12">
        <v>940</v>
      </c>
      <c r="D104" s="12">
        <v>770</v>
      </c>
      <c r="E104" s="12">
        <v>850</v>
      </c>
      <c r="F104" s="14">
        <v>14754500</v>
      </c>
      <c r="G104" s="12">
        <v>850</v>
      </c>
      <c r="I104" s="11">
        <f>'^JKSE'!I104</f>
        <v>40751</v>
      </c>
      <c r="J104" s="12">
        <f t="shared" si="1"/>
        <v>1550</v>
      </c>
    </row>
    <row r="105" spans="1:10" x14ac:dyDescent="0.2">
      <c r="A105" s="15">
        <v>39972</v>
      </c>
      <c r="B105" s="12">
        <v>860</v>
      </c>
      <c r="C105" s="12">
        <v>870</v>
      </c>
      <c r="D105" s="12">
        <v>790</v>
      </c>
      <c r="E105" s="12">
        <v>820</v>
      </c>
      <c r="F105" s="14">
        <v>442000</v>
      </c>
      <c r="G105" s="12">
        <v>820</v>
      </c>
      <c r="I105" s="11">
        <f>'^JKSE'!I105</f>
        <v>40750</v>
      </c>
      <c r="J105" s="12">
        <f t="shared" si="1"/>
        <v>1550</v>
      </c>
    </row>
    <row r="106" spans="1:10" x14ac:dyDescent="0.2">
      <c r="A106" s="15">
        <v>39973</v>
      </c>
      <c r="B106" s="12">
        <v>800</v>
      </c>
      <c r="C106" s="12">
        <v>800</v>
      </c>
      <c r="D106" s="12">
        <v>750</v>
      </c>
      <c r="E106" s="12">
        <v>770</v>
      </c>
      <c r="F106" s="14">
        <v>137500</v>
      </c>
      <c r="G106" s="12">
        <v>770</v>
      </c>
      <c r="I106" s="11">
        <f>'^JKSE'!I106</f>
        <v>40749</v>
      </c>
      <c r="J106" s="12">
        <f t="shared" si="1"/>
        <v>1560</v>
      </c>
    </row>
    <row r="107" spans="1:10" x14ac:dyDescent="0.2">
      <c r="A107" s="15">
        <v>39974</v>
      </c>
      <c r="B107" s="12">
        <v>750</v>
      </c>
      <c r="C107" s="12">
        <v>790</v>
      </c>
      <c r="D107" s="12">
        <v>750</v>
      </c>
      <c r="E107" s="12">
        <v>790</v>
      </c>
      <c r="F107" s="14">
        <v>142500</v>
      </c>
      <c r="G107" s="12">
        <v>790</v>
      </c>
      <c r="I107" s="11">
        <f>'^JKSE'!I107</f>
        <v>40746</v>
      </c>
      <c r="J107" s="12">
        <f t="shared" si="1"/>
        <v>1550</v>
      </c>
    </row>
    <row r="108" spans="1:10" x14ac:dyDescent="0.2">
      <c r="A108" s="15">
        <v>39975</v>
      </c>
      <c r="B108" s="12">
        <v>780</v>
      </c>
      <c r="C108" s="12">
        <v>790</v>
      </c>
      <c r="D108" s="12">
        <v>760</v>
      </c>
      <c r="E108" s="12">
        <v>770</v>
      </c>
      <c r="F108" s="14">
        <v>77500</v>
      </c>
      <c r="G108" s="12">
        <v>770</v>
      </c>
      <c r="I108" s="11">
        <f>'^JKSE'!I108</f>
        <v>40745</v>
      </c>
      <c r="J108" s="12">
        <f t="shared" si="1"/>
        <v>1580</v>
      </c>
    </row>
    <row r="109" spans="1:10" x14ac:dyDescent="0.2">
      <c r="A109" s="15">
        <v>39976</v>
      </c>
      <c r="B109" s="12">
        <v>750</v>
      </c>
      <c r="C109" s="12">
        <v>830</v>
      </c>
      <c r="D109" s="12">
        <v>740</v>
      </c>
      <c r="E109" s="12">
        <v>770</v>
      </c>
      <c r="F109" s="14">
        <v>211000</v>
      </c>
      <c r="G109" s="12">
        <v>770</v>
      </c>
      <c r="I109" s="11">
        <f>'^JKSE'!I109</f>
        <v>40744</v>
      </c>
      <c r="J109" s="12">
        <f t="shared" si="1"/>
        <v>1580</v>
      </c>
    </row>
    <row r="110" spans="1:10" x14ac:dyDescent="0.2">
      <c r="A110" s="15">
        <v>39979</v>
      </c>
      <c r="B110" s="12">
        <v>770</v>
      </c>
      <c r="C110" s="12">
        <v>770</v>
      </c>
      <c r="D110" s="12">
        <v>740</v>
      </c>
      <c r="E110" s="12">
        <v>740</v>
      </c>
      <c r="F110" s="14">
        <v>89500</v>
      </c>
      <c r="G110" s="12">
        <v>740</v>
      </c>
      <c r="I110" s="11">
        <f>'^JKSE'!I110</f>
        <v>40743</v>
      </c>
      <c r="J110" s="12">
        <f t="shared" si="1"/>
        <v>1590</v>
      </c>
    </row>
    <row r="111" spans="1:10" x14ac:dyDescent="0.2">
      <c r="A111" s="15">
        <v>39980</v>
      </c>
      <c r="B111" s="12">
        <v>730</v>
      </c>
      <c r="C111" s="12">
        <v>730</v>
      </c>
      <c r="D111" s="12">
        <v>600</v>
      </c>
      <c r="E111" s="12">
        <v>640</v>
      </c>
      <c r="F111" s="14">
        <v>2254000</v>
      </c>
      <c r="G111" s="12">
        <v>640</v>
      </c>
      <c r="I111" s="11">
        <f>'^JKSE'!I111</f>
        <v>40742</v>
      </c>
      <c r="J111" s="12">
        <f t="shared" si="1"/>
        <v>1530</v>
      </c>
    </row>
    <row r="112" spans="1:10" x14ac:dyDescent="0.2">
      <c r="A112" s="15">
        <v>39981</v>
      </c>
      <c r="B112" s="12">
        <v>650</v>
      </c>
      <c r="C112" s="12">
        <v>720</v>
      </c>
      <c r="D112" s="12">
        <v>650</v>
      </c>
      <c r="E112" s="12">
        <v>680</v>
      </c>
      <c r="F112" s="14">
        <v>1385500</v>
      </c>
      <c r="G112" s="12">
        <v>680</v>
      </c>
      <c r="I112" s="11">
        <f>'^JKSE'!I112</f>
        <v>40739</v>
      </c>
      <c r="J112" s="12">
        <f t="shared" si="1"/>
        <v>1570</v>
      </c>
    </row>
    <row r="113" spans="1:10" x14ac:dyDescent="0.2">
      <c r="A113" s="15">
        <v>39982</v>
      </c>
      <c r="B113" s="12">
        <v>680</v>
      </c>
      <c r="C113" s="12">
        <v>680</v>
      </c>
      <c r="D113" s="12">
        <v>640</v>
      </c>
      <c r="E113" s="12">
        <v>640</v>
      </c>
      <c r="F113" s="14">
        <v>111000</v>
      </c>
      <c r="G113" s="12">
        <v>640</v>
      </c>
      <c r="I113" s="11">
        <f>'^JKSE'!I113</f>
        <v>40738</v>
      </c>
      <c r="J113" s="12">
        <f t="shared" si="1"/>
        <v>1510</v>
      </c>
    </row>
    <row r="114" spans="1:10" x14ac:dyDescent="0.2">
      <c r="A114" s="15">
        <v>39983</v>
      </c>
      <c r="B114" s="12">
        <v>640</v>
      </c>
      <c r="C114" s="12">
        <v>670</v>
      </c>
      <c r="D114" s="12">
        <v>640</v>
      </c>
      <c r="E114" s="12">
        <v>660</v>
      </c>
      <c r="F114" s="14">
        <v>178500</v>
      </c>
      <c r="G114" s="12">
        <v>660</v>
      </c>
      <c r="I114" s="11">
        <f>'^JKSE'!I114</f>
        <v>40737</v>
      </c>
      <c r="J114" s="12">
        <f t="shared" si="1"/>
        <v>1550</v>
      </c>
    </row>
    <row r="115" spans="1:10" x14ac:dyDescent="0.2">
      <c r="A115" s="15">
        <v>39986</v>
      </c>
      <c r="B115" s="12">
        <v>670</v>
      </c>
      <c r="C115" s="12">
        <v>670</v>
      </c>
      <c r="D115" s="12">
        <v>640</v>
      </c>
      <c r="E115" s="12">
        <v>650</v>
      </c>
      <c r="F115" s="14">
        <v>85500</v>
      </c>
      <c r="G115" s="12">
        <v>650</v>
      </c>
      <c r="I115" s="11">
        <f>'^JKSE'!I115</f>
        <v>40736</v>
      </c>
      <c r="J115" s="12">
        <f t="shared" si="1"/>
        <v>1570</v>
      </c>
    </row>
    <row r="116" spans="1:10" x14ac:dyDescent="0.2">
      <c r="A116" s="15">
        <v>39987</v>
      </c>
      <c r="B116" s="12">
        <v>600</v>
      </c>
      <c r="C116" s="12">
        <v>640</v>
      </c>
      <c r="D116" s="12">
        <v>590</v>
      </c>
      <c r="E116" s="12">
        <v>600</v>
      </c>
      <c r="F116" s="14">
        <v>212000</v>
      </c>
      <c r="G116" s="12">
        <v>600</v>
      </c>
      <c r="I116" s="11">
        <f>'^JKSE'!I116</f>
        <v>40735</v>
      </c>
      <c r="J116" s="12">
        <f t="shared" si="1"/>
        <v>1500</v>
      </c>
    </row>
    <row r="117" spans="1:10" x14ac:dyDescent="0.2">
      <c r="A117" s="15">
        <v>39988</v>
      </c>
      <c r="B117" s="12">
        <v>600</v>
      </c>
      <c r="C117" s="12">
        <v>630</v>
      </c>
      <c r="D117" s="12">
        <v>600</v>
      </c>
      <c r="E117" s="12">
        <v>610</v>
      </c>
      <c r="F117" s="14">
        <v>75000</v>
      </c>
      <c r="G117" s="12">
        <v>610</v>
      </c>
      <c r="I117" s="11">
        <f>'^JKSE'!I117</f>
        <v>40732</v>
      </c>
      <c r="J117" s="12">
        <f t="shared" si="1"/>
        <v>1400</v>
      </c>
    </row>
    <row r="118" spans="1:10" x14ac:dyDescent="0.2">
      <c r="A118" s="15">
        <v>39989</v>
      </c>
      <c r="B118" s="12">
        <v>620</v>
      </c>
      <c r="C118" s="12">
        <v>630</v>
      </c>
      <c r="D118" s="12">
        <v>610</v>
      </c>
      <c r="E118" s="12">
        <v>610</v>
      </c>
      <c r="F118" s="14">
        <v>94500</v>
      </c>
      <c r="G118" s="12">
        <v>610</v>
      </c>
      <c r="I118" s="11">
        <f>'^JKSE'!I118</f>
        <v>40731</v>
      </c>
      <c r="J118" s="12">
        <f t="shared" si="1"/>
        <v>1420</v>
      </c>
    </row>
    <row r="119" spans="1:10" x14ac:dyDescent="0.2">
      <c r="A119" s="15">
        <v>39990</v>
      </c>
      <c r="B119" s="12">
        <v>630</v>
      </c>
      <c r="C119" s="12">
        <v>640</v>
      </c>
      <c r="D119" s="12">
        <v>610</v>
      </c>
      <c r="E119" s="12">
        <v>610</v>
      </c>
      <c r="F119" s="14">
        <v>304500</v>
      </c>
      <c r="G119" s="12">
        <v>610</v>
      </c>
      <c r="I119" s="11">
        <f>'^JKSE'!I119</f>
        <v>40730</v>
      </c>
      <c r="J119" s="12">
        <f t="shared" si="1"/>
        <v>1400</v>
      </c>
    </row>
    <row r="120" spans="1:10" x14ac:dyDescent="0.2">
      <c r="A120" s="15">
        <v>39993</v>
      </c>
      <c r="B120" s="12">
        <v>630</v>
      </c>
      <c r="C120" s="12">
        <v>650</v>
      </c>
      <c r="D120" s="12">
        <v>620</v>
      </c>
      <c r="E120" s="12">
        <v>620</v>
      </c>
      <c r="F120" s="14">
        <v>111500</v>
      </c>
      <c r="G120" s="12">
        <v>620</v>
      </c>
      <c r="I120" s="11">
        <f>'^JKSE'!I120</f>
        <v>40729</v>
      </c>
      <c r="J120" s="12">
        <f t="shared" si="1"/>
        <v>1410</v>
      </c>
    </row>
    <row r="121" spans="1:10" x14ac:dyDescent="0.2">
      <c r="A121" s="15">
        <v>39994</v>
      </c>
      <c r="B121" s="12">
        <v>630</v>
      </c>
      <c r="C121" s="12">
        <v>640</v>
      </c>
      <c r="D121" s="12">
        <v>620</v>
      </c>
      <c r="E121" s="12">
        <v>630</v>
      </c>
      <c r="F121" s="14">
        <v>54500</v>
      </c>
      <c r="G121" s="12">
        <v>630</v>
      </c>
      <c r="I121" s="11">
        <f>'^JKSE'!I121</f>
        <v>40728</v>
      </c>
      <c r="J121" s="12">
        <f t="shared" si="1"/>
        <v>1400</v>
      </c>
    </row>
    <row r="122" spans="1:10" x14ac:dyDescent="0.2">
      <c r="A122" s="15">
        <v>39995</v>
      </c>
      <c r="B122" s="12">
        <v>650</v>
      </c>
      <c r="C122" s="12">
        <v>650</v>
      </c>
      <c r="D122" s="12">
        <v>620</v>
      </c>
      <c r="E122" s="12">
        <v>620</v>
      </c>
      <c r="F122" s="14">
        <v>137000</v>
      </c>
      <c r="G122" s="12">
        <v>620</v>
      </c>
      <c r="I122" s="11">
        <f>'^JKSE'!I122</f>
        <v>40725</v>
      </c>
      <c r="J122" s="12">
        <f t="shared" si="1"/>
        <v>1370</v>
      </c>
    </row>
    <row r="123" spans="1:10" x14ac:dyDescent="0.2">
      <c r="A123" s="15">
        <v>39996</v>
      </c>
      <c r="B123" s="12">
        <v>630</v>
      </c>
      <c r="C123" s="12">
        <v>640</v>
      </c>
      <c r="D123" s="12">
        <v>610</v>
      </c>
      <c r="E123" s="12">
        <v>610</v>
      </c>
      <c r="F123" s="14">
        <v>144000</v>
      </c>
      <c r="G123" s="12">
        <v>610</v>
      </c>
      <c r="I123" s="11">
        <f>'^JKSE'!I123</f>
        <v>40724</v>
      </c>
      <c r="J123" s="12">
        <f t="shared" si="1"/>
        <v>1390</v>
      </c>
    </row>
    <row r="124" spans="1:10" x14ac:dyDescent="0.2">
      <c r="A124" s="15">
        <v>39997</v>
      </c>
      <c r="B124" s="12">
        <v>620</v>
      </c>
      <c r="C124" s="12">
        <v>630</v>
      </c>
      <c r="D124" s="12">
        <v>610</v>
      </c>
      <c r="E124" s="12">
        <v>630</v>
      </c>
      <c r="F124" s="14">
        <v>116000</v>
      </c>
      <c r="G124" s="12">
        <v>630</v>
      </c>
      <c r="I124" s="11">
        <f>'^JKSE'!I124</f>
        <v>40723</v>
      </c>
      <c r="J124" s="12">
        <f t="shared" si="1"/>
        <v>1400</v>
      </c>
    </row>
    <row r="125" spans="1:10" x14ac:dyDescent="0.2">
      <c r="A125" s="15">
        <v>40000</v>
      </c>
      <c r="B125" s="12">
        <v>620</v>
      </c>
      <c r="C125" s="12">
        <v>620</v>
      </c>
      <c r="D125" s="12">
        <v>610</v>
      </c>
      <c r="E125" s="12">
        <v>610</v>
      </c>
      <c r="F125" s="14">
        <v>80000</v>
      </c>
      <c r="G125" s="12">
        <v>610</v>
      </c>
      <c r="I125" s="11">
        <f>'^JKSE'!I125</f>
        <v>40722</v>
      </c>
      <c r="J125" s="12">
        <f t="shared" si="1"/>
        <v>1400</v>
      </c>
    </row>
    <row r="126" spans="1:10" x14ac:dyDescent="0.2">
      <c r="A126" s="15">
        <v>40001</v>
      </c>
      <c r="B126" s="12">
        <v>610</v>
      </c>
      <c r="C126" s="12">
        <v>620</v>
      </c>
      <c r="D126" s="12">
        <v>590</v>
      </c>
      <c r="E126" s="12">
        <v>620</v>
      </c>
      <c r="F126" s="14">
        <v>155000</v>
      </c>
      <c r="G126" s="12">
        <v>620</v>
      </c>
      <c r="I126" s="11">
        <f>'^JKSE'!I126</f>
        <v>40721</v>
      </c>
      <c r="J126" s="12">
        <f t="shared" si="1"/>
        <v>1400</v>
      </c>
    </row>
    <row r="127" spans="1:10" x14ac:dyDescent="0.2">
      <c r="A127" s="15">
        <v>40003</v>
      </c>
      <c r="B127" s="12">
        <v>630</v>
      </c>
      <c r="C127" s="12">
        <v>630</v>
      </c>
      <c r="D127" s="12">
        <v>610</v>
      </c>
      <c r="E127" s="12">
        <v>610</v>
      </c>
      <c r="F127" s="14">
        <v>61000</v>
      </c>
      <c r="G127" s="12">
        <v>610</v>
      </c>
      <c r="I127" s="11">
        <f>'^JKSE'!I127</f>
        <v>40718</v>
      </c>
      <c r="J127" s="12">
        <f t="shared" si="1"/>
        <v>1420</v>
      </c>
    </row>
    <row r="128" spans="1:10" x14ac:dyDescent="0.2">
      <c r="A128" s="15">
        <v>40004</v>
      </c>
      <c r="B128" s="12">
        <v>610</v>
      </c>
      <c r="C128" s="12">
        <v>610</v>
      </c>
      <c r="D128" s="12">
        <v>600</v>
      </c>
      <c r="E128" s="12">
        <v>610</v>
      </c>
      <c r="F128" s="14">
        <v>46500</v>
      </c>
      <c r="G128" s="12">
        <v>610</v>
      </c>
      <c r="I128" s="11">
        <f>'^JKSE'!I128</f>
        <v>40717</v>
      </c>
      <c r="J128" s="12">
        <f t="shared" si="1"/>
        <v>1360</v>
      </c>
    </row>
    <row r="129" spans="1:10" x14ac:dyDescent="0.2">
      <c r="A129" s="15">
        <v>40007</v>
      </c>
      <c r="B129" s="12">
        <v>600</v>
      </c>
      <c r="C129" s="12">
        <v>600</v>
      </c>
      <c r="D129" s="12">
        <v>570</v>
      </c>
      <c r="E129" s="12">
        <v>570</v>
      </c>
      <c r="F129" s="14">
        <v>137500</v>
      </c>
      <c r="G129" s="12">
        <v>570</v>
      </c>
      <c r="I129" s="11">
        <f>'^JKSE'!I129</f>
        <v>40716</v>
      </c>
      <c r="J129" s="12">
        <f t="shared" si="1"/>
        <v>1380</v>
      </c>
    </row>
    <row r="130" spans="1:10" x14ac:dyDescent="0.2">
      <c r="A130" s="15">
        <v>40008</v>
      </c>
      <c r="B130" s="12">
        <v>590</v>
      </c>
      <c r="C130" s="12">
        <v>600</v>
      </c>
      <c r="D130" s="12">
        <v>590</v>
      </c>
      <c r="E130" s="12">
        <v>600</v>
      </c>
      <c r="F130" s="14">
        <v>31500</v>
      </c>
      <c r="G130" s="12">
        <v>600</v>
      </c>
      <c r="I130" s="11">
        <f>'^JKSE'!I130</f>
        <v>40715</v>
      </c>
      <c r="J130" s="12">
        <f t="shared" si="1"/>
        <v>1370</v>
      </c>
    </row>
    <row r="131" spans="1:10" x14ac:dyDescent="0.2">
      <c r="A131" s="15">
        <v>40009</v>
      </c>
      <c r="B131" s="12">
        <v>610</v>
      </c>
      <c r="C131" s="12">
        <v>640</v>
      </c>
      <c r="D131" s="12">
        <v>610</v>
      </c>
      <c r="E131" s="12">
        <v>610</v>
      </c>
      <c r="F131" s="14">
        <v>123000</v>
      </c>
      <c r="G131" s="12">
        <v>610</v>
      </c>
      <c r="I131" s="11">
        <f>'^JKSE'!I131</f>
        <v>40714</v>
      </c>
      <c r="J131" s="12">
        <f t="shared" ref="J131:J194" si="2">VLOOKUP($I$2:$I$751,$A$2:$G$705,7)</f>
        <v>1350</v>
      </c>
    </row>
    <row r="132" spans="1:10" x14ac:dyDescent="0.2">
      <c r="A132" s="15">
        <v>40010</v>
      </c>
      <c r="B132" s="12">
        <v>620</v>
      </c>
      <c r="C132" s="12">
        <v>630</v>
      </c>
      <c r="D132" s="12">
        <v>610</v>
      </c>
      <c r="E132" s="12">
        <v>610</v>
      </c>
      <c r="F132" s="14">
        <v>167000</v>
      </c>
      <c r="G132" s="12">
        <v>610</v>
      </c>
      <c r="I132" s="11">
        <f>'^JKSE'!I132</f>
        <v>40711</v>
      </c>
      <c r="J132" s="12">
        <f t="shared" si="2"/>
        <v>1400</v>
      </c>
    </row>
    <row r="133" spans="1:10" x14ac:dyDescent="0.2">
      <c r="A133" s="15">
        <v>40011</v>
      </c>
      <c r="B133" s="12">
        <v>610</v>
      </c>
      <c r="C133" s="12">
        <v>610</v>
      </c>
      <c r="D133" s="12">
        <v>590</v>
      </c>
      <c r="E133" s="12">
        <v>600</v>
      </c>
      <c r="F133" s="14">
        <v>95500</v>
      </c>
      <c r="G133" s="12">
        <v>600</v>
      </c>
      <c r="I133" s="11">
        <f>'^JKSE'!I133</f>
        <v>40710</v>
      </c>
      <c r="J133" s="12">
        <f t="shared" si="2"/>
        <v>1410</v>
      </c>
    </row>
    <row r="134" spans="1:10" x14ac:dyDescent="0.2">
      <c r="A134" s="15">
        <v>40015</v>
      </c>
      <c r="B134" s="12">
        <v>590</v>
      </c>
      <c r="C134" s="12">
        <v>620</v>
      </c>
      <c r="D134" s="12">
        <v>590</v>
      </c>
      <c r="E134" s="12">
        <v>600</v>
      </c>
      <c r="F134" s="14">
        <v>31500</v>
      </c>
      <c r="G134" s="12">
        <v>600</v>
      </c>
      <c r="I134" s="11">
        <f>'^JKSE'!I134</f>
        <v>40709</v>
      </c>
      <c r="J134" s="12">
        <f t="shared" si="2"/>
        <v>1410</v>
      </c>
    </row>
    <row r="135" spans="1:10" x14ac:dyDescent="0.2">
      <c r="A135" s="15">
        <v>40016</v>
      </c>
      <c r="B135" s="12">
        <v>610</v>
      </c>
      <c r="C135" s="12">
        <v>620</v>
      </c>
      <c r="D135" s="12">
        <v>610</v>
      </c>
      <c r="E135" s="12">
        <v>610</v>
      </c>
      <c r="F135" s="14">
        <v>77500</v>
      </c>
      <c r="G135" s="12">
        <v>610</v>
      </c>
      <c r="I135" s="11">
        <f>'^JKSE'!I135</f>
        <v>40708</v>
      </c>
      <c r="J135" s="12">
        <f t="shared" si="2"/>
        <v>1410</v>
      </c>
    </row>
    <row r="136" spans="1:10" x14ac:dyDescent="0.2">
      <c r="A136" s="15">
        <v>40017</v>
      </c>
      <c r="B136" s="12">
        <v>610</v>
      </c>
      <c r="C136" s="12">
        <v>620</v>
      </c>
      <c r="D136" s="12">
        <v>600</v>
      </c>
      <c r="E136" s="12">
        <v>600</v>
      </c>
      <c r="F136" s="14">
        <v>106500</v>
      </c>
      <c r="G136" s="12">
        <v>600</v>
      </c>
      <c r="I136" s="11">
        <f>'^JKSE'!I136</f>
        <v>40707</v>
      </c>
      <c r="J136" s="12">
        <f t="shared" si="2"/>
        <v>1400</v>
      </c>
    </row>
    <row r="137" spans="1:10" x14ac:dyDescent="0.2">
      <c r="A137" s="15">
        <v>40018</v>
      </c>
      <c r="B137" s="12">
        <v>610</v>
      </c>
      <c r="C137" s="12">
        <v>610</v>
      </c>
      <c r="D137" s="12">
        <v>610</v>
      </c>
      <c r="E137" s="12">
        <v>610</v>
      </c>
      <c r="F137" s="14">
        <v>88000</v>
      </c>
      <c r="G137" s="12">
        <v>610</v>
      </c>
      <c r="I137" s="11">
        <f>'^JKSE'!I137</f>
        <v>40704</v>
      </c>
      <c r="J137" s="12">
        <f t="shared" si="2"/>
        <v>1480</v>
      </c>
    </row>
    <row r="138" spans="1:10" x14ac:dyDescent="0.2">
      <c r="A138" s="15">
        <v>40021</v>
      </c>
      <c r="B138" s="12">
        <v>610</v>
      </c>
      <c r="C138" s="12">
        <v>610</v>
      </c>
      <c r="D138" s="12">
        <v>600</v>
      </c>
      <c r="E138" s="12">
        <v>600</v>
      </c>
      <c r="F138" s="14">
        <v>3000</v>
      </c>
      <c r="G138" s="12">
        <v>600</v>
      </c>
      <c r="I138" s="11">
        <f>'^JKSE'!I138</f>
        <v>40703</v>
      </c>
      <c r="J138" s="12">
        <f t="shared" si="2"/>
        <v>1510</v>
      </c>
    </row>
    <row r="139" spans="1:10" x14ac:dyDescent="0.2">
      <c r="A139" s="15">
        <v>40022</v>
      </c>
      <c r="B139" s="12">
        <v>620</v>
      </c>
      <c r="C139" s="12">
        <v>620</v>
      </c>
      <c r="D139" s="12">
        <v>600</v>
      </c>
      <c r="E139" s="12">
        <v>610</v>
      </c>
      <c r="F139" s="14">
        <v>84000</v>
      </c>
      <c r="G139" s="12">
        <v>610</v>
      </c>
      <c r="I139" s="11">
        <f>'^JKSE'!I139</f>
        <v>40702</v>
      </c>
      <c r="J139" s="12">
        <f t="shared" si="2"/>
        <v>1530</v>
      </c>
    </row>
    <row r="140" spans="1:10" x14ac:dyDescent="0.2">
      <c r="A140" s="15">
        <v>40023</v>
      </c>
      <c r="B140" s="12">
        <v>600</v>
      </c>
      <c r="C140" s="12">
        <v>610</v>
      </c>
      <c r="D140" s="12">
        <v>590</v>
      </c>
      <c r="E140" s="12">
        <v>600</v>
      </c>
      <c r="F140" s="14">
        <v>190000</v>
      </c>
      <c r="G140" s="12">
        <v>600</v>
      </c>
      <c r="I140" s="11">
        <f>'^JKSE'!I140</f>
        <v>40701</v>
      </c>
      <c r="J140" s="12">
        <f t="shared" si="2"/>
        <v>1530</v>
      </c>
    </row>
    <row r="141" spans="1:10" x14ac:dyDescent="0.2">
      <c r="A141" s="15">
        <v>40024</v>
      </c>
      <c r="B141" s="12">
        <v>610</v>
      </c>
      <c r="C141" s="12">
        <v>610</v>
      </c>
      <c r="D141" s="12">
        <v>600</v>
      </c>
      <c r="E141" s="12">
        <v>600</v>
      </c>
      <c r="F141" s="14">
        <v>149000</v>
      </c>
      <c r="G141" s="12">
        <v>600</v>
      </c>
      <c r="I141" s="11">
        <f>'^JKSE'!I141</f>
        <v>40700</v>
      </c>
      <c r="J141" s="12">
        <f t="shared" si="2"/>
        <v>1520</v>
      </c>
    </row>
    <row r="142" spans="1:10" x14ac:dyDescent="0.2">
      <c r="A142" s="15">
        <v>40025</v>
      </c>
      <c r="B142" s="12">
        <v>600</v>
      </c>
      <c r="C142" s="12">
        <v>610</v>
      </c>
      <c r="D142" s="12">
        <v>590</v>
      </c>
      <c r="E142" s="12">
        <v>590</v>
      </c>
      <c r="F142" s="14">
        <v>95000</v>
      </c>
      <c r="G142" s="12">
        <v>590</v>
      </c>
      <c r="I142" s="11">
        <f>'^JKSE'!I142</f>
        <v>40697</v>
      </c>
      <c r="J142" s="12">
        <f t="shared" si="2"/>
        <v>1510</v>
      </c>
    </row>
    <row r="143" spans="1:10" x14ac:dyDescent="0.2">
      <c r="A143" s="15">
        <v>40028</v>
      </c>
      <c r="B143" s="12">
        <v>590</v>
      </c>
      <c r="C143" s="12">
        <v>600</v>
      </c>
      <c r="D143" s="12">
        <v>590</v>
      </c>
      <c r="E143" s="12">
        <v>590</v>
      </c>
      <c r="F143" s="14">
        <v>70000</v>
      </c>
      <c r="G143" s="12">
        <v>590</v>
      </c>
      <c r="I143" s="11">
        <f>'^JKSE'!I143</f>
        <v>40696</v>
      </c>
      <c r="J143" s="12">
        <f t="shared" si="2"/>
        <v>1520</v>
      </c>
    </row>
    <row r="144" spans="1:10" x14ac:dyDescent="0.2">
      <c r="A144" s="15">
        <v>40029</v>
      </c>
      <c r="B144" s="12">
        <v>600</v>
      </c>
      <c r="C144" s="12">
        <v>600</v>
      </c>
      <c r="D144" s="12">
        <v>590</v>
      </c>
      <c r="E144" s="12">
        <v>590</v>
      </c>
      <c r="F144" s="14">
        <v>44500</v>
      </c>
      <c r="G144" s="12">
        <v>590</v>
      </c>
      <c r="I144" s="11">
        <f>'^JKSE'!I144</f>
        <v>40695</v>
      </c>
      <c r="J144" s="12">
        <f t="shared" si="2"/>
        <v>1520</v>
      </c>
    </row>
    <row r="145" spans="1:10" x14ac:dyDescent="0.2">
      <c r="A145" s="15">
        <v>40030</v>
      </c>
      <c r="B145" s="12">
        <v>600</v>
      </c>
      <c r="C145" s="12">
        <v>600</v>
      </c>
      <c r="D145" s="12">
        <v>600</v>
      </c>
      <c r="E145" s="12">
        <v>600</v>
      </c>
      <c r="F145" s="14">
        <v>2000</v>
      </c>
      <c r="G145" s="12">
        <v>600</v>
      </c>
      <c r="I145" s="11">
        <f>'^JKSE'!I145</f>
        <v>40694</v>
      </c>
      <c r="J145" s="12">
        <f t="shared" si="2"/>
        <v>1500</v>
      </c>
    </row>
    <row r="146" spans="1:10" x14ac:dyDescent="0.2">
      <c r="A146" s="15">
        <v>40031</v>
      </c>
      <c r="B146" s="12">
        <v>610</v>
      </c>
      <c r="C146" s="12">
        <v>620</v>
      </c>
      <c r="D146" s="12">
        <v>610</v>
      </c>
      <c r="E146" s="12">
        <v>610</v>
      </c>
      <c r="F146" s="14">
        <v>61500</v>
      </c>
      <c r="G146" s="12">
        <v>610</v>
      </c>
      <c r="I146" s="11">
        <f>'^JKSE'!I146</f>
        <v>40693</v>
      </c>
      <c r="J146" s="12">
        <f t="shared" si="2"/>
        <v>1510</v>
      </c>
    </row>
    <row r="147" spans="1:10" x14ac:dyDescent="0.2">
      <c r="A147" s="15">
        <v>40032</v>
      </c>
      <c r="B147" s="12">
        <v>600</v>
      </c>
      <c r="C147" s="12">
        <v>610</v>
      </c>
      <c r="D147" s="12">
        <v>600</v>
      </c>
      <c r="E147" s="12">
        <v>600</v>
      </c>
      <c r="F147" s="14">
        <v>39500</v>
      </c>
      <c r="G147" s="12">
        <v>600</v>
      </c>
      <c r="I147" s="11">
        <f>'^JKSE'!I147</f>
        <v>40690</v>
      </c>
      <c r="J147" s="12">
        <f t="shared" si="2"/>
        <v>1510</v>
      </c>
    </row>
    <row r="148" spans="1:10" x14ac:dyDescent="0.2">
      <c r="A148" s="15">
        <v>40035</v>
      </c>
      <c r="B148" s="12">
        <v>600</v>
      </c>
      <c r="C148" s="12">
        <v>610</v>
      </c>
      <c r="D148" s="12">
        <v>590</v>
      </c>
      <c r="E148" s="12">
        <v>610</v>
      </c>
      <c r="F148" s="14">
        <v>63500</v>
      </c>
      <c r="G148" s="12">
        <v>610</v>
      </c>
      <c r="I148" s="11">
        <f>'^JKSE'!I148</f>
        <v>40689</v>
      </c>
      <c r="J148" s="12">
        <f t="shared" si="2"/>
        <v>1530</v>
      </c>
    </row>
    <row r="149" spans="1:10" x14ac:dyDescent="0.2">
      <c r="A149" s="15">
        <v>40036</v>
      </c>
      <c r="B149" s="12">
        <v>610</v>
      </c>
      <c r="C149" s="12">
        <v>610</v>
      </c>
      <c r="D149" s="12">
        <v>600</v>
      </c>
      <c r="E149" s="12">
        <v>600</v>
      </c>
      <c r="F149" s="14">
        <v>30000</v>
      </c>
      <c r="G149" s="12">
        <v>600</v>
      </c>
      <c r="I149" s="11">
        <f>'^JKSE'!I149</f>
        <v>40688</v>
      </c>
      <c r="J149" s="12">
        <f t="shared" si="2"/>
        <v>1530</v>
      </c>
    </row>
    <row r="150" spans="1:10" x14ac:dyDescent="0.2">
      <c r="A150" s="15">
        <v>40037</v>
      </c>
      <c r="B150" s="12">
        <v>610</v>
      </c>
      <c r="C150" s="12">
        <v>690</v>
      </c>
      <c r="D150" s="12">
        <v>610</v>
      </c>
      <c r="E150" s="12">
        <v>630</v>
      </c>
      <c r="F150" s="14">
        <v>925000</v>
      </c>
      <c r="G150" s="12">
        <v>630</v>
      </c>
      <c r="I150" s="11">
        <f>'^JKSE'!I150</f>
        <v>40687</v>
      </c>
      <c r="J150" s="12">
        <f t="shared" si="2"/>
        <v>1550</v>
      </c>
    </row>
    <row r="151" spans="1:10" x14ac:dyDescent="0.2">
      <c r="A151" s="15">
        <v>40038</v>
      </c>
      <c r="B151" s="12">
        <v>650</v>
      </c>
      <c r="C151" s="12">
        <v>670</v>
      </c>
      <c r="D151" s="12">
        <v>630</v>
      </c>
      <c r="E151" s="12">
        <v>650</v>
      </c>
      <c r="F151" s="14">
        <v>135500</v>
      </c>
      <c r="G151" s="12">
        <v>650</v>
      </c>
      <c r="I151" s="11">
        <f>'^JKSE'!I151</f>
        <v>40686</v>
      </c>
      <c r="J151" s="12">
        <f t="shared" si="2"/>
        <v>1530</v>
      </c>
    </row>
    <row r="152" spans="1:10" x14ac:dyDescent="0.2">
      <c r="A152" s="15">
        <v>40039</v>
      </c>
      <c r="B152" s="12">
        <v>650</v>
      </c>
      <c r="C152" s="12">
        <v>650</v>
      </c>
      <c r="D152" s="12">
        <v>630</v>
      </c>
      <c r="E152" s="12">
        <v>630</v>
      </c>
      <c r="F152" s="14">
        <v>18000</v>
      </c>
      <c r="G152" s="12">
        <v>630</v>
      </c>
      <c r="I152" s="11">
        <f>'^JKSE'!I152</f>
        <v>40683</v>
      </c>
      <c r="J152" s="12">
        <f t="shared" si="2"/>
        <v>1550</v>
      </c>
    </row>
    <row r="153" spans="1:10" x14ac:dyDescent="0.2">
      <c r="A153" s="15">
        <v>40043</v>
      </c>
      <c r="B153" s="12">
        <v>600</v>
      </c>
      <c r="C153" s="12">
        <v>630</v>
      </c>
      <c r="D153" s="12">
        <v>600</v>
      </c>
      <c r="E153" s="12">
        <v>630</v>
      </c>
      <c r="F153" s="14">
        <v>11000</v>
      </c>
      <c r="G153" s="12">
        <v>630</v>
      </c>
      <c r="I153" s="11">
        <f>'^JKSE'!I153</f>
        <v>40682</v>
      </c>
      <c r="J153" s="12">
        <f t="shared" si="2"/>
        <v>1560</v>
      </c>
    </row>
    <row r="154" spans="1:10" x14ac:dyDescent="0.2">
      <c r="A154" s="15">
        <v>40044</v>
      </c>
      <c r="B154" s="12">
        <v>620</v>
      </c>
      <c r="C154" s="12">
        <v>620</v>
      </c>
      <c r="D154" s="12">
        <v>600</v>
      </c>
      <c r="E154" s="12">
        <v>600</v>
      </c>
      <c r="F154" s="14">
        <v>48000</v>
      </c>
      <c r="G154" s="12">
        <v>600</v>
      </c>
      <c r="I154" s="11">
        <f>'^JKSE'!I154</f>
        <v>40681</v>
      </c>
      <c r="J154" s="12">
        <f t="shared" si="2"/>
        <v>1540</v>
      </c>
    </row>
    <row r="155" spans="1:10" x14ac:dyDescent="0.2">
      <c r="A155" s="15">
        <v>40045</v>
      </c>
      <c r="B155" s="12">
        <v>590</v>
      </c>
      <c r="C155" s="12">
        <v>720</v>
      </c>
      <c r="D155" s="12">
        <v>590</v>
      </c>
      <c r="E155" s="12">
        <v>680</v>
      </c>
      <c r="F155" s="14">
        <v>2176000</v>
      </c>
      <c r="G155" s="12">
        <v>680</v>
      </c>
      <c r="I155" s="11">
        <f>'^JKSE'!I155</f>
        <v>40680</v>
      </c>
      <c r="J155" s="12">
        <f t="shared" si="2"/>
        <v>1540</v>
      </c>
    </row>
    <row r="156" spans="1:10" x14ac:dyDescent="0.2">
      <c r="A156" s="15">
        <v>40046</v>
      </c>
      <c r="B156" s="12">
        <v>680</v>
      </c>
      <c r="C156" s="12">
        <v>710</v>
      </c>
      <c r="D156" s="12">
        <v>670</v>
      </c>
      <c r="E156" s="12">
        <v>700</v>
      </c>
      <c r="F156" s="14">
        <v>1127500</v>
      </c>
      <c r="G156" s="12">
        <v>700</v>
      </c>
      <c r="I156" s="11">
        <f>'^JKSE'!I156</f>
        <v>40679</v>
      </c>
      <c r="J156" s="12">
        <f t="shared" si="2"/>
        <v>1540</v>
      </c>
    </row>
    <row r="157" spans="1:10" x14ac:dyDescent="0.2">
      <c r="A157" s="15">
        <v>40049</v>
      </c>
      <c r="B157" s="12">
        <v>710</v>
      </c>
      <c r="C157" s="12">
        <v>740</v>
      </c>
      <c r="D157" s="12">
        <v>650</v>
      </c>
      <c r="E157" s="12">
        <v>660</v>
      </c>
      <c r="F157" s="14">
        <v>3927000</v>
      </c>
      <c r="G157" s="12">
        <v>660</v>
      </c>
      <c r="I157" s="11">
        <f>'^JKSE'!I157</f>
        <v>40676</v>
      </c>
      <c r="J157" s="12">
        <f t="shared" si="2"/>
        <v>1540</v>
      </c>
    </row>
    <row r="158" spans="1:10" x14ac:dyDescent="0.2">
      <c r="A158" s="15">
        <v>40050</v>
      </c>
      <c r="B158" s="12">
        <v>650</v>
      </c>
      <c r="C158" s="12">
        <v>660</v>
      </c>
      <c r="D158" s="12">
        <v>640</v>
      </c>
      <c r="E158" s="12">
        <v>640</v>
      </c>
      <c r="F158" s="14">
        <v>87000</v>
      </c>
      <c r="G158" s="12">
        <v>640</v>
      </c>
      <c r="I158" s="11">
        <f>'^JKSE'!I158</f>
        <v>40675</v>
      </c>
      <c r="J158" s="12">
        <f t="shared" si="2"/>
        <v>1570</v>
      </c>
    </row>
    <row r="159" spans="1:10" x14ac:dyDescent="0.2">
      <c r="A159" s="15">
        <v>40051</v>
      </c>
      <c r="B159" s="12">
        <v>650</v>
      </c>
      <c r="C159" s="12">
        <v>660</v>
      </c>
      <c r="D159" s="12">
        <v>640</v>
      </c>
      <c r="E159" s="12">
        <v>640</v>
      </c>
      <c r="F159" s="14">
        <v>233500</v>
      </c>
      <c r="G159" s="12">
        <v>640</v>
      </c>
      <c r="I159" s="11">
        <f>'^JKSE'!I159</f>
        <v>40674</v>
      </c>
      <c r="J159" s="12">
        <f t="shared" si="2"/>
        <v>1570</v>
      </c>
    </row>
    <row r="160" spans="1:10" x14ac:dyDescent="0.2">
      <c r="A160" s="15">
        <v>40052</v>
      </c>
      <c r="B160" s="12">
        <v>640</v>
      </c>
      <c r="C160" s="12">
        <v>640</v>
      </c>
      <c r="D160" s="12">
        <v>620</v>
      </c>
      <c r="E160" s="12">
        <v>630</v>
      </c>
      <c r="F160" s="14">
        <v>205500</v>
      </c>
      <c r="G160" s="12">
        <v>630</v>
      </c>
      <c r="I160" s="11">
        <f>'^JKSE'!I160</f>
        <v>40673</v>
      </c>
      <c r="J160" s="12">
        <f t="shared" si="2"/>
        <v>1590</v>
      </c>
    </row>
    <row r="161" spans="1:10" x14ac:dyDescent="0.2">
      <c r="A161" s="15">
        <v>40053</v>
      </c>
      <c r="B161" s="12">
        <v>620</v>
      </c>
      <c r="C161" s="12">
        <v>650</v>
      </c>
      <c r="D161" s="12">
        <v>620</v>
      </c>
      <c r="E161" s="12">
        <v>630</v>
      </c>
      <c r="F161" s="14">
        <v>53000</v>
      </c>
      <c r="G161" s="12">
        <v>630</v>
      </c>
      <c r="I161" s="11">
        <f>'^JKSE'!I161</f>
        <v>40672</v>
      </c>
      <c r="J161" s="12">
        <f t="shared" si="2"/>
        <v>1600</v>
      </c>
    </row>
    <row r="162" spans="1:10" x14ac:dyDescent="0.2">
      <c r="A162" s="15">
        <v>40056</v>
      </c>
      <c r="B162" s="12">
        <v>640</v>
      </c>
      <c r="C162" s="12">
        <v>730</v>
      </c>
      <c r="D162" s="12">
        <v>620</v>
      </c>
      <c r="E162" s="12">
        <v>680</v>
      </c>
      <c r="F162" s="14">
        <v>1554000</v>
      </c>
      <c r="G162" s="12">
        <v>680</v>
      </c>
      <c r="I162" s="11">
        <f>'^JKSE'!I162</f>
        <v>40669</v>
      </c>
      <c r="J162" s="12">
        <f t="shared" si="2"/>
        <v>1610</v>
      </c>
    </row>
    <row r="163" spans="1:10" x14ac:dyDescent="0.2">
      <c r="A163" s="15">
        <v>40057</v>
      </c>
      <c r="B163" s="12">
        <v>700</v>
      </c>
      <c r="C163" s="12">
        <v>850</v>
      </c>
      <c r="D163" s="12">
        <v>680</v>
      </c>
      <c r="E163" s="12">
        <v>850</v>
      </c>
      <c r="F163" s="14">
        <v>5390500</v>
      </c>
      <c r="G163" s="12">
        <v>850</v>
      </c>
      <c r="I163" s="11">
        <f>'^JKSE'!I163</f>
        <v>40668</v>
      </c>
      <c r="J163" s="12">
        <f t="shared" si="2"/>
        <v>1600</v>
      </c>
    </row>
    <row r="164" spans="1:10" x14ac:dyDescent="0.2">
      <c r="A164" s="15">
        <v>40058</v>
      </c>
      <c r="B164" s="12">
        <v>850</v>
      </c>
      <c r="C164" s="12">
        <v>880</v>
      </c>
      <c r="D164" s="12">
        <v>660</v>
      </c>
      <c r="E164" s="12">
        <v>670</v>
      </c>
      <c r="F164" s="14">
        <v>41712000</v>
      </c>
      <c r="G164" s="12">
        <v>670</v>
      </c>
      <c r="I164" s="11">
        <f>'^JKSE'!I164</f>
        <v>40667</v>
      </c>
      <c r="J164" s="12">
        <f t="shared" si="2"/>
        <v>1610</v>
      </c>
    </row>
    <row r="165" spans="1:10" x14ac:dyDescent="0.2">
      <c r="A165" s="15">
        <v>40059</v>
      </c>
      <c r="B165" s="12">
        <v>670</v>
      </c>
      <c r="C165" s="12">
        <v>690</v>
      </c>
      <c r="D165" s="12">
        <v>650</v>
      </c>
      <c r="E165" s="12">
        <v>660</v>
      </c>
      <c r="F165" s="14">
        <v>920000</v>
      </c>
      <c r="G165" s="12">
        <v>660</v>
      </c>
      <c r="I165" s="11">
        <f>'^JKSE'!I165</f>
        <v>40666</v>
      </c>
      <c r="J165" s="12">
        <f t="shared" si="2"/>
        <v>1620</v>
      </c>
    </row>
    <row r="166" spans="1:10" x14ac:dyDescent="0.2">
      <c r="A166" s="15">
        <v>40060</v>
      </c>
      <c r="B166" s="12">
        <v>660</v>
      </c>
      <c r="C166" s="12">
        <v>680</v>
      </c>
      <c r="D166" s="12">
        <v>650</v>
      </c>
      <c r="E166" s="12">
        <v>660</v>
      </c>
      <c r="F166" s="14">
        <v>288500</v>
      </c>
      <c r="G166" s="12">
        <v>660</v>
      </c>
      <c r="I166" s="11">
        <f>'^JKSE'!I166</f>
        <v>40665</v>
      </c>
      <c r="J166" s="12">
        <f t="shared" si="2"/>
        <v>1640</v>
      </c>
    </row>
    <row r="167" spans="1:10" x14ac:dyDescent="0.2">
      <c r="A167" s="15">
        <v>40063</v>
      </c>
      <c r="B167" s="12">
        <v>670</v>
      </c>
      <c r="C167" s="12">
        <v>710</v>
      </c>
      <c r="D167" s="12">
        <v>650</v>
      </c>
      <c r="E167" s="12">
        <v>650</v>
      </c>
      <c r="F167" s="14">
        <v>275500</v>
      </c>
      <c r="G167" s="12">
        <v>650</v>
      </c>
      <c r="I167" s="11">
        <f>'^JKSE'!I167</f>
        <v>40662</v>
      </c>
      <c r="J167" s="12">
        <f t="shared" si="2"/>
        <v>1600</v>
      </c>
    </row>
    <row r="168" spans="1:10" x14ac:dyDescent="0.2">
      <c r="A168" s="15">
        <v>40064</v>
      </c>
      <c r="B168" s="12">
        <v>660</v>
      </c>
      <c r="C168" s="12">
        <v>690</v>
      </c>
      <c r="D168" s="12">
        <v>660</v>
      </c>
      <c r="E168" s="12">
        <v>690</v>
      </c>
      <c r="F168" s="14">
        <v>730000</v>
      </c>
      <c r="G168" s="12">
        <v>690</v>
      </c>
      <c r="I168" s="11">
        <f>'^JKSE'!I168</f>
        <v>40661</v>
      </c>
      <c r="J168" s="12">
        <f t="shared" si="2"/>
        <v>1630</v>
      </c>
    </row>
    <row r="169" spans="1:10" x14ac:dyDescent="0.2">
      <c r="A169" s="15">
        <v>40065</v>
      </c>
      <c r="B169" s="12">
        <v>690</v>
      </c>
      <c r="C169" s="12">
        <v>780</v>
      </c>
      <c r="D169" s="12">
        <v>670</v>
      </c>
      <c r="E169" s="12">
        <v>780</v>
      </c>
      <c r="F169" s="14">
        <v>1815500</v>
      </c>
      <c r="G169" s="12">
        <v>780</v>
      </c>
      <c r="I169" s="11">
        <f>'^JKSE'!I169</f>
        <v>40660</v>
      </c>
      <c r="J169" s="12">
        <f t="shared" si="2"/>
        <v>1640</v>
      </c>
    </row>
    <row r="170" spans="1:10" x14ac:dyDescent="0.2">
      <c r="A170" s="15">
        <v>40066</v>
      </c>
      <c r="B170" s="12">
        <v>780</v>
      </c>
      <c r="C170" s="12">
        <v>820</v>
      </c>
      <c r="D170" s="12">
        <v>740</v>
      </c>
      <c r="E170" s="12">
        <v>750</v>
      </c>
      <c r="F170" s="14">
        <v>6594000</v>
      </c>
      <c r="G170" s="12">
        <v>750</v>
      </c>
      <c r="I170" s="11">
        <f>'^JKSE'!I170</f>
        <v>40659</v>
      </c>
      <c r="J170" s="12">
        <f t="shared" si="2"/>
        <v>1630</v>
      </c>
    </row>
    <row r="171" spans="1:10" x14ac:dyDescent="0.2">
      <c r="A171" s="15">
        <v>40067</v>
      </c>
      <c r="B171" s="12">
        <v>750</v>
      </c>
      <c r="C171" s="12">
        <v>750</v>
      </c>
      <c r="D171" s="12">
        <v>730</v>
      </c>
      <c r="E171" s="12">
        <v>730</v>
      </c>
      <c r="F171" s="14">
        <v>171500</v>
      </c>
      <c r="G171" s="12">
        <v>730</v>
      </c>
      <c r="I171" s="11">
        <f>'^JKSE'!I171</f>
        <v>40658</v>
      </c>
      <c r="J171" s="12">
        <f t="shared" si="2"/>
        <v>1680</v>
      </c>
    </row>
    <row r="172" spans="1:10" x14ac:dyDescent="0.2">
      <c r="A172" s="15">
        <v>40070</v>
      </c>
      <c r="B172" s="12">
        <v>710</v>
      </c>
      <c r="C172" s="12">
        <v>750</v>
      </c>
      <c r="D172" s="12">
        <v>700</v>
      </c>
      <c r="E172" s="12">
        <v>710</v>
      </c>
      <c r="F172" s="14">
        <v>148000</v>
      </c>
      <c r="G172" s="12">
        <v>710</v>
      </c>
      <c r="I172" s="11">
        <f>'^JKSE'!I172</f>
        <v>40655</v>
      </c>
      <c r="J172" s="12">
        <f t="shared" si="2"/>
        <v>1480</v>
      </c>
    </row>
    <row r="173" spans="1:10" x14ac:dyDescent="0.2">
      <c r="A173" s="15">
        <v>40071</v>
      </c>
      <c r="B173" s="12">
        <v>720</v>
      </c>
      <c r="C173" s="12">
        <v>720</v>
      </c>
      <c r="D173" s="12">
        <v>700</v>
      </c>
      <c r="E173" s="12">
        <v>720</v>
      </c>
      <c r="F173" s="14">
        <v>177000</v>
      </c>
      <c r="G173" s="12">
        <v>720</v>
      </c>
      <c r="I173" s="11">
        <f>'^JKSE'!I173</f>
        <v>40654</v>
      </c>
      <c r="J173" s="12">
        <f t="shared" si="2"/>
        <v>1480</v>
      </c>
    </row>
    <row r="174" spans="1:10" x14ac:dyDescent="0.2">
      <c r="A174" s="15">
        <v>40072</v>
      </c>
      <c r="B174" s="12">
        <v>720</v>
      </c>
      <c r="C174" s="12">
        <v>730</v>
      </c>
      <c r="D174" s="12">
        <v>700</v>
      </c>
      <c r="E174" s="12">
        <v>720</v>
      </c>
      <c r="F174" s="14">
        <v>169000</v>
      </c>
      <c r="G174" s="12">
        <v>720</v>
      </c>
      <c r="I174" s="11">
        <f>'^JKSE'!I174</f>
        <v>40653</v>
      </c>
      <c r="J174" s="12">
        <f t="shared" si="2"/>
        <v>1490</v>
      </c>
    </row>
    <row r="175" spans="1:10" x14ac:dyDescent="0.2">
      <c r="A175" s="15">
        <v>40073</v>
      </c>
      <c r="B175" s="12">
        <v>700</v>
      </c>
      <c r="C175" s="12">
        <v>720</v>
      </c>
      <c r="D175" s="12">
        <v>700</v>
      </c>
      <c r="E175" s="12">
        <v>720</v>
      </c>
      <c r="F175" s="14">
        <v>100500</v>
      </c>
      <c r="G175" s="12">
        <v>720</v>
      </c>
      <c r="I175" s="11">
        <f>'^JKSE'!I175</f>
        <v>40652</v>
      </c>
      <c r="J175" s="12">
        <f t="shared" si="2"/>
        <v>1520</v>
      </c>
    </row>
    <row r="176" spans="1:10" x14ac:dyDescent="0.2">
      <c r="A176" s="15">
        <v>40080</v>
      </c>
      <c r="B176" s="12">
        <v>720</v>
      </c>
      <c r="C176" s="12">
        <v>730</v>
      </c>
      <c r="D176" s="12">
        <v>700</v>
      </c>
      <c r="E176" s="12">
        <v>700</v>
      </c>
      <c r="F176" s="14">
        <v>218000</v>
      </c>
      <c r="G176" s="12">
        <v>700</v>
      </c>
      <c r="I176" s="11">
        <f>'^JKSE'!I176</f>
        <v>40651</v>
      </c>
      <c r="J176" s="12">
        <f t="shared" si="2"/>
        <v>1530</v>
      </c>
    </row>
    <row r="177" spans="1:10" x14ac:dyDescent="0.2">
      <c r="A177" s="15">
        <v>40081</v>
      </c>
      <c r="B177" s="12">
        <v>690</v>
      </c>
      <c r="C177" s="12">
        <v>740</v>
      </c>
      <c r="D177" s="12">
        <v>690</v>
      </c>
      <c r="E177" s="12">
        <v>690</v>
      </c>
      <c r="F177" s="14">
        <v>1187500</v>
      </c>
      <c r="G177" s="12">
        <v>690</v>
      </c>
      <c r="I177" s="11">
        <f>'^JKSE'!I177</f>
        <v>40648</v>
      </c>
      <c r="J177" s="12">
        <f t="shared" si="2"/>
        <v>1560</v>
      </c>
    </row>
    <row r="178" spans="1:10" x14ac:dyDescent="0.2">
      <c r="A178" s="15">
        <v>40084</v>
      </c>
      <c r="B178" s="12">
        <v>690</v>
      </c>
      <c r="C178" s="12">
        <v>730</v>
      </c>
      <c r="D178" s="12">
        <v>690</v>
      </c>
      <c r="E178" s="12">
        <v>730</v>
      </c>
      <c r="F178" s="14">
        <v>3060500</v>
      </c>
      <c r="G178" s="12">
        <v>730</v>
      </c>
      <c r="I178" s="11">
        <f>'^JKSE'!I178</f>
        <v>40647</v>
      </c>
      <c r="J178" s="12">
        <f t="shared" si="2"/>
        <v>1580</v>
      </c>
    </row>
    <row r="179" spans="1:10" x14ac:dyDescent="0.2">
      <c r="A179" s="15">
        <v>40085</v>
      </c>
      <c r="B179" s="12">
        <v>740</v>
      </c>
      <c r="C179" s="12">
        <v>750</v>
      </c>
      <c r="D179" s="12">
        <v>730</v>
      </c>
      <c r="E179" s="12">
        <v>740</v>
      </c>
      <c r="F179" s="14">
        <v>535000</v>
      </c>
      <c r="G179" s="12">
        <v>740</v>
      </c>
      <c r="I179" s="11">
        <f>'^JKSE'!I179</f>
        <v>40646</v>
      </c>
      <c r="J179" s="12">
        <f t="shared" si="2"/>
        <v>1610</v>
      </c>
    </row>
    <row r="180" spans="1:10" x14ac:dyDescent="0.2">
      <c r="A180" s="15">
        <v>40086</v>
      </c>
      <c r="B180" s="12">
        <v>740</v>
      </c>
      <c r="C180" s="12">
        <v>880</v>
      </c>
      <c r="D180" s="12">
        <v>730</v>
      </c>
      <c r="E180" s="12">
        <v>870</v>
      </c>
      <c r="F180" s="14">
        <v>3848500</v>
      </c>
      <c r="G180" s="12">
        <v>870</v>
      </c>
      <c r="I180" s="11">
        <f>'^JKSE'!I180</f>
        <v>40645</v>
      </c>
      <c r="J180" s="12">
        <f t="shared" si="2"/>
        <v>1620</v>
      </c>
    </row>
    <row r="181" spans="1:10" x14ac:dyDescent="0.2">
      <c r="A181" s="15">
        <v>40087</v>
      </c>
      <c r="B181" s="12">
        <v>870</v>
      </c>
      <c r="C181" s="12">
        <v>890</v>
      </c>
      <c r="D181" s="12">
        <v>760</v>
      </c>
      <c r="E181" s="12">
        <v>760</v>
      </c>
      <c r="F181" s="14">
        <v>20850000</v>
      </c>
      <c r="G181" s="12">
        <v>760</v>
      </c>
      <c r="I181" s="11">
        <f>'^JKSE'!I181</f>
        <v>40644</v>
      </c>
      <c r="J181" s="12">
        <f t="shared" si="2"/>
        <v>1640</v>
      </c>
    </row>
    <row r="182" spans="1:10" x14ac:dyDescent="0.2">
      <c r="A182" s="15">
        <v>40088</v>
      </c>
      <c r="B182" s="12">
        <v>760</v>
      </c>
      <c r="C182" s="12">
        <v>800</v>
      </c>
      <c r="D182" s="12">
        <v>730</v>
      </c>
      <c r="E182" s="12">
        <v>770</v>
      </c>
      <c r="F182" s="14">
        <v>270000</v>
      </c>
      <c r="G182" s="12">
        <v>770</v>
      </c>
      <c r="I182" s="11">
        <f>'^JKSE'!I182</f>
        <v>40641</v>
      </c>
      <c r="J182" s="12">
        <f t="shared" si="2"/>
        <v>1630</v>
      </c>
    </row>
    <row r="183" spans="1:10" x14ac:dyDescent="0.2">
      <c r="A183" s="15">
        <v>40091</v>
      </c>
      <c r="B183" s="12">
        <v>770</v>
      </c>
      <c r="C183" s="12">
        <v>770</v>
      </c>
      <c r="D183" s="12">
        <v>760</v>
      </c>
      <c r="E183" s="12">
        <v>770</v>
      </c>
      <c r="F183" s="14">
        <v>220500</v>
      </c>
      <c r="G183" s="12">
        <v>770</v>
      </c>
      <c r="I183" s="11">
        <f>'^JKSE'!I183</f>
        <v>40640</v>
      </c>
      <c r="J183" s="12">
        <f t="shared" si="2"/>
        <v>1730</v>
      </c>
    </row>
    <row r="184" spans="1:10" x14ac:dyDescent="0.2">
      <c r="A184" s="15">
        <v>40092</v>
      </c>
      <c r="B184" s="12">
        <v>780</v>
      </c>
      <c r="C184" s="12">
        <v>780</v>
      </c>
      <c r="D184" s="12">
        <v>750</v>
      </c>
      <c r="E184" s="12">
        <v>760</v>
      </c>
      <c r="F184" s="14">
        <v>360500</v>
      </c>
      <c r="G184" s="12">
        <v>760</v>
      </c>
      <c r="I184" s="11">
        <f>'^JKSE'!I184</f>
        <v>40639</v>
      </c>
      <c r="J184" s="12">
        <f t="shared" si="2"/>
        <v>1870</v>
      </c>
    </row>
    <row r="185" spans="1:10" x14ac:dyDescent="0.2">
      <c r="A185" s="15">
        <v>40093</v>
      </c>
      <c r="B185" s="12">
        <v>750</v>
      </c>
      <c r="C185" s="12">
        <v>760</v>
      </c>
      <c r="D185" s="12">
        <v>720</v>
      </c>
      <c r="E185" s="12">
        <v>720</v>
      </c>
      <c r="F185" s="14">
        <v>346500</v>
      </c>
      <c r="G185" s="12">
        <v>720</v>
      </c>
      <c r="I185" s="11">
        <f>'^JKSE'!I185</f>
        <v>40638</v>
      </c>
      <c r="J185" s="12">
        <f t="shared" si="2"/>
        <v>1550</v>
      </c>
    </row>
    <row r="186" spans="1:10" x14ac:dyDescent="0.2">
      <c r="A186" s="15">
        <v>40094</v>
      </c>
      <c r="B186" s="12">
        <v>730</v>
      </c>
      <c r="C186" s="12">
        <v>740</v>
      </c>
      <c r="D186" s="12">
        <v>720</v>
      </c>
      <c r="E186" s="12">
        <v>740</v>
      </c>
      <c r="F186" s="14">
        <v>637500</v>
      </c>
      <c r="G186" s="12">
        <v>740</v>
      </c>
      <c r="I186" s="11">
        <f>'^JKSE'!I186</f>
        <v>40637</v>
      </c>
      <c r="J186" s="12">
        <f t="shared" si="2"/>
        <v>1240</v>
      </c>
    </row>
    <row r="187" spans="1:10" x14ac:dyDescent="0.2">
      <c r="A187" s="15">
        <v>40095</v>
      </c>
      <c r="B187" s="12">
        <v>740</v>
      </c>
      <c r="C187" s="12">
        <v>820</v>
      </c>
      <c r="D187" s="12">
        <v>740</v>
      </c>
      <c r="E187" s="12">
        <v>800</v>
      </c>
      <c r="F187" s="14">
        <v>3171500</v>
      </c>
      <c r="G187" s="12">
        <v>800</v>
      </c>
      <c r="I187" s="11">
        <f>'^JKSE'!I187</f>
        <v>40634</v>
      </c>
      <c r="J187" s="12">
        <f t="shared" si="2"/>
        <v>1200</v>
      </c>
    </row>
    <row r="188" spans="1:10" x14ac:dyDescent="0.2">
      <c r="A188" s="15">
        <v>40098</v>
      </c>
      <c r="B188" s="12">
        <v>820</v>
      </c>
      <c r="C188" s="12">
        <v>820</v>
      </c>
      <c r="D188" s="12">
        <v>780</v>
      </c>
      <c r="E188" s="12">
        <v>800</v>
      </c>
      <c r="F188" s="14">
        <v>615500</v>
      </c>
      <c r="G188" s="12">
        <v>800</v>
      </c>
      <c r="I188" s="11">
        <f>'^JKSE'!I188</f>
        <v>40633</v>
      </c>
      <c r="J188" s="12">
        <f t="shared" si="2"/>
        <v>1180</v>
      </c>
    </row>
    <row r="189" spans="1:10" x14ac:dyDescent="0.2">
      <c r="A189" s="15">
        <v>40099</v>
      </c>
      <c r="B189" s="12">
        <v>810</v>
      </c>
      <c r="C189" s="12">
        <v>810</v>
      </c>
      <c r="D189" s="12">
        <v>760</v>
      </c>
      <c r="E189" s="12">
        <v>780</v>
      </c>
      <c r="F189" s="14">
        <v>640500</v>
      </c>
      <c r="G189" s="12">
        <v>780</v>
      </c>
      <c r="I189" s="11">
        <f>'^JKSE'!I189</f>
        <v>40632</v>
      </c>
      <c r="J189" s="12">
        <f t="shared" si="2"/>
        <v>1170</v>
      </c>
    </row>
    <row r="190" spans="1:10" x14ac:dyDescent="0.2">
      <c r="A190" s="15">
        <v>40100</v>
      </c>
      <c r="B190" s="12">
        <v>780</v>
      </c>
      <c r="C190" s="12">
        <v>790</v>
      </c>
      <c r="D190" s="12">
        <v>760</v>
      </c>
      <c r="E190" s="12">
        <v>780</v>
      </c>
      <c r="F190" s="14">
        <v>648000</v>
      </c>
      <c r="G190" s="12">
        <v>780</v>
      </c>
      <c r="I190" s="11">
        <f>'^JKSE'!I190</f>
        <v>40631</v>
      </c>
      <c r="J190" s="12">
        <f t="shared" si="2"/>
        <v>1160</v>
      </c>
    </row>
    <row r="191" spans="1:10" x14ac:dyDescent="0.2">
      <c r="A191" s="15">
        <v>40101</v>
      </c>
      <c r="B191" s="12">
        <v>770</v>
      </c>
      <c r="C191" s="12">
        <v>780</v>
      </c>
      <c r="D191" s="12">
        <v>740</v>
      </c>
      <c r="E191" s="12">
        <v>760</v>
      </c>
      <c r="F191" s="14">
        <v>781500</v>
      </c>
      <c r="G191" s="12">
        <v>760</v>
      </c>
      <c r="I191" s="11">
        <f>'^JKSE'!I191</f>
        <v>40630</v>
      </c>
      <c r="J191" s="12">
        <f t="shared" si="2"/>
        <v>1160</v>
      </c>
    </row>
    <row r="192" spans="1:10" x14ac:dyDescent="0.2">
      <c r="A192" s="15">
        <v>40102</v>
      </c>
      <c r="B192" s="12">
        <v>760</v>
      </c>
      <c r="C192" s="12">
        <v>760</v>
      </c>
      <c r="D192" s="12">
        <v>750</v>
      </c>
      <c r="E192" s="12">
        <v>760</v>
      </c>
      <c r="F192" s="14">
        <v>123000</v>
      </c>
      <c r="G192" s="12">
        <v>760</v>
      </c>
      <c r="I192" s="11">
        <f>'^JKSE'!I192</f>
        <v>40627</v>
      </c>
      <c r="J192" s="12">
        <f t="shared" si="2"/>
        <v>1160</v>
      </c>
    </row>
    <row r="193" spans="1:10" x14ac:dyDescent="0.2">
      <c r="A193" s="15">
        <v>40105</v>
      </c>
      <c r="B193" s="12">
        <v>760</v>
      </c>
      <c r="C193" s="12">
        <v>770</v>
      </c>
      <c r="D193" s="12">
        <v>750</v>
      </c>
      <c r="E193" s="12">
        <v>760</v>
      </c>
      <c r="F193" s="14">
        <v>288000</v>
      </c>
      <c r="G193" s="12">
        <v>760</v>
      </c>
      <c r="I193" s="11">
        <f>'^JKSE'!I193</f>
        <v>40626</v>
      </c>
      <c r="J193" s="12">
        <f t="shared" si="2"/>
        <v>1160</v>
      </c>
    </row>
    <row r="194" spans="1:10" x14ac:dyDescent="0.2">
      <c r="A194" s="15">
        <v>40106</v>
      </c>
      <c r="B194" s="12">
        <v>760</v>
      </c>
      <c r="C194" s="12">
        <v>760</v>
      </c>
      <c r="D194" s="12">
        <v>740</v>
      </c>
      <c r="E194" s="12">
        <v>750</v>
      </c>
      <c r="F194" s="14">
        <v>255500</v>
      </c>
      <c r="G194" s="12">
        <v>750</v>
      </c>
      <c r="I194" s="11">
        <f>'^JKSE'!I194</f>
        <v>40625</v>
      </c>
      <c r="J194" s="12">
        <f t="shared" si="2"/>
        <v>1150</v>
      </c>
    </row>
    <row r="195" spans="1:10" x14ac:dyDescent="0.2">
      <c r="A195" s="15">
        <v>40107</v>
      </c>
      <c r="B195" s="12">
        <v>750</v>
      </c>
      <c r="C195" s="12">
        <v>750</v>
      </c>
      <c r="D195" s="12">
        <v>740</v>
      </c>
      <c r="E195" s="12">
        <v>740</v>
      </c>
      <c r="F195" s="14">
        <v>69000</v>
      </c>
      <c r="G195" s="12">
        <v>740</v>
      </c>
      <c r="I195" s="11">
        <f>'^JKSE'!I195</f>
        <v>40624</v>
      </c>
      <c r="J195" s="12">
        <f t="shared" ref="J195:J258" si="3">VLOOKUP($I$2:$I$751,$A$2:$G$705,7)</f>
        <v>1140</v>
      </c>
    </row>
    <row r="196" spans="1:10" x14ac:dyDescent="0.2">
      <c r="A196" s="15">
        <v>40108</v>
      </c>
      <c r="B196" s="12">
        <v>760</v>
      </c>
      <c r="C196" s="12">
        <v>760</v>
      </c>
      <c r="D196" s="12">
        <v>730</v>
      </c>
      <c r="E196" s="12">
        <v>740</v>
      </c>
      <c r="F196" s="14">
        <v>191500</v>
      </c>
      <c r="G196" s="12">
        <v>740</v>
      </c>
      <c r="I196" s="11">
        <f>'^JKSE'!I196</f>
        <v>40623</v>
      </c>
      <c r="J196" s="12">
        <f t="shared" si="3"/>
        <v>1150</v>
      </c>
    </row>
    <row r="197" spans="1:10" x14ac:dyDescent="0.2">
      <c r="A197" s="15">
        <v>40109</v>
      </c>
      <c r="B197" s="12">
        <v>740</v>
      </c>
      <c r="C197" s="12">
        <v>750</v>
      </c>
      <c r="D197" s="12">
        <v>730</v>
      </c>
      <c r="E197" s="12">
        <v>730</v>
      </c>
      <c r="F197" s="14">
        <v>75500</v>
      </c>
      <c r="G197" s="12">
        <v>730</v>
      </c>
      <c r="I197" s="11">
        <f>'^JKSE'!I197</f>
        <v>40620</v>
      </c>
      <c r="J197" s="12">
        <f t="shared" si="3"/>
        <v>1150</v>
      </c>
    </row>
    <row r="198" spans="1:10" x14ac:dyDescent="0.2">
      <c r="A198" s="15">
        <v>40112</v>
      </c>
      <c r="B198" s="12">
        <v>730</v>
      </c>
      <c r="C198" s="12">
        <v>750</v>
      </c>
      <c r="D198" s="12">
        <v>730</v>
      </c>
      <c r="E198" s="12">
        <v>740</v>
      </c>
      <c r="F198" s="14">
        <v>119000</v>
      </c>
      <c r="G198" s="12">
        <v>740</v>
      </c>
      <c r="I198" s="11">
        <f>'^JKSE'!I198</f>
        <v>40619</v>
      </c>
      <c r="J198" s="12">
        <f t="shared" si="3"/>
        <v>1140</v>
      </c>
    </row>
    <row r="199" spans="1:10" x14ac:dyDescent="0.2">
      <c r="A199" s="15">
        <v>40113</v>
      </c>
      <c r="B199" s="12">
        <v>740</v>
      </c>
      <c r="C199" s="12">
        <v>740</v>
      </c>
      <c r="D199" s="12">
        <v>710</v>
      </c>
      <c r="E199" s="12">
        <v>720</v>
      </c>
      <c r="F199" s="14">
        <v>338500</v>
      </c>
      <c r="G199" s="12">
        <v>720</v>
      </c>
      <c r="I199" s="11">
        <f>'^JKSE'!I199</f>
        <v>40618</v>
      </c>
      <c r="J199" s="12">
        <f t="shared" si="3"/>
        <v>1160</v>
      </c>
    </row>
    <row r="200" spans="1:10" x14ac:dyDescent="0.2">
      <c r="A200" s="15">
        <v>40114</v>
      </c>
      <c r="B200" s="12">
        <v>710</v>
      </c>
      <c r="C200" s="12">
        <v>710</v>
      </c>
      <c r="D200" s="12">
        <v>630</v>
      </c>
      <c r="E200" s="12">
        <v>660</v>
      </c>
      <c r="F200" s="14">
        <v>1343000</v>
      </c>
      <c r="G200" s="12">
        <v>660</v>
      </c>
      <c r="I200" s="11">
        <f>'^JKSE'!I200</f>
        <v>40617</v>
      </c>
      <c r="J200" s="12">
        <f t="shared" si="3"/>
        <v>1170</v>
      </c>
    </row>
    <row r="201" spans="1:10" x14ac:dyDescent="0.2">
      <c r="A201" s="15">
        <v>40115</v>
      </c>
      <c r="B201" s="12">
        <v>610</v>
      </c>
      <c r="C201" s="12">
        <v>660</v>
      </c>
      <c r="D201" s="12">
        <v>610</v>
      </c>
      <c r="E201" s="12">
        <v>640</v>
      </c>
      <c r="F201" s="14">
        <v>218000</v>
      </c>
      <c r="G201" s="12">
        <v>640</v>
      </c>
      <c r="I201" s="11">
        <f>'^JKSE'!I201</f>
        <v>40616</v>
      </c>
      <c r="J201" s="12">
        <f t="shared" si="3"/>
        <v>1170</v>
      </c>
    </row>
    <row r="202" spans="1:10" x14ac:dyDescent="0.2">
      <c r="A202" s="15">
        <v>40116</v>
      </c>
      <c r="B202" s="12">
        <v>670</v>
      </c>
      <c r="C202" s="12">
        <v>680</v>
      </c>
      <c r="D202" s="12">
        <v>640</v>
      </c>
      <c r="E202" s="12">
        <v>660</v>
      </c>
      <c r="F202" s="14">
        <v>638500</v>
      </c>
      <c r="G202" s="12">
        <v>660</v>
      </c>
      <c r="I202" s="11">
        <f>'^JKSE'!I202</f>
        <v>40613</v>
      </c>
      <c r="J202" s="12">
        <f t="shared" si="3"/>
        <v>1170</v>
      </c>
    </row>
    <row r="203" spans="1:10" x14ac:dyDescent="0.2">
      <c r="A203" s="15">
        <v>40119</v>
      </c>
      <c r="B203" s="12">
        <v>650</v>
      </c>
      <c r="C203" s="12">
        <v>670</v>
      </c>
      <c r="D203" s="12">
        <v>640</v>
      </c>
      <c r="E203" s="12">
        <v>650</v>
      </c>
      <c r="F203" s="14">
        <v>79500</v>
      </c>
      <c r="G203" s="12">
        <v>650</v>
      </c>
      <c r="I203" s="11">
        <f>'^JKSE'!I203</f>
        <v>40612</v>
      </c>
      <c r="J203" s="12">
        <f t="shared" si="3"/>
        <v>1170</v>
      </c>
    </row>
    <row r="204" spans="1:10" x14ac:dyDescent="0.2">
      <c r="A204" s="15">
        <v>40120</v>
      </c>
      <c r="B204" s="12">
        <v>650</v>
      </c>
      <c r="C204" s="12">
        <v>650</v>
      </c>
      <c r="D204" s="12">
        <v>610</v>
      </c>
      <c r="E204" s="12">
        <v>620</v>
      </c>
      <c r="F204" s="14">
        <v>104000</v>
      </c>
      <c r="G204" s="12">
        <v>620</v>
      </c>
      <c r="I204" s="11">
        <f>'^JKSE'!I204</f>
        <v>40611</v>
      </c>
      <c r="J204" s="12">
        <f t="shared" si="3"/>
        <v>1180</v>
      </c>
    </row>
    <row r="205" spans="1:10" x14ac:dyDescent="0.2">
      <c r="A205" s="15">
        <v>40121</v>
      </c>
      <c r="B205" s="12">
        <v>630</v>
      </c>
      <c r="C205" s="12">
        <v>650</v>
      </c>
      <c r="D205" s="12">
        <v>620</v>
      </c>
      <c r="E205" s="12">
        <v>650</v>
      </c>
      <c r="F205" s="14">
        <v>84000</v>
      </c>
      <c r="G205" s="12">
        <v>650</v>
      </c>
      <c r="I205" s="11">
        <f>'^JKSE'!I205</f>
        <v>40610</v>
      </c>
      <c r="J205" s="12">
        <f t="shared" si="3"/>
        <v>1150</v>
      </c>
    </row>
    <row r="206" spans="1:10" x14ac:dyDescent="0.2">
      <c r="A206" s="15">
        <v>40122</v>
      </c>
      <c r="B206" s="12">
        <v>640</v>
      </c>
      <c r="C206" s="12">
        <v>660</v>
      </c>
      <c r="D206" s="12">
        <v>640</v>
      </c>
      <c r="E206" s="12">
        <v>650</v>
      </c>
      <c r="F206" s="14">
        <v>75000</v>
      </c>
      <c r="G206" s="12">
        <v>650</v>
      </c>
      <c r="I206" s="11">
        <f>'^JKSE'!I206</f>
        <v>40609</v>
      </c>
      <c r="J206" s="12">
        <f t="shared" si="3"/>
        <v>1140</v>
      </c>
    </row>
    <row r="207" spans="1:10" x14ac:dyDescent="0.2">
      <c r="A207" s="15">
        <v>40123</v>
      </c>
      <c r="B207" s="12">
        <v>660</v>
      </c>
      <c r="C207" s="12">
        <v>660</v>
      </c>
      <c r="D207" s="12">
        <v>640</v>
      </c>
      <c r="E207" s="12">
        <v>640</v>
      </c>
      <c r="F207" s="14">
        <v>69500</v>
      </c>
      <c r="G207" s="12">
        <v>640</v>
      </c>
      <c r="I207" s="11">
        <f>'^JKSE'!I207</f>
        <v>40606</v>
      </c>
      <c r="J207" s="12">
        <f t="shared" si="3"/>
        <v>1150</v>
      </c>
    </row>
    <row r="208" spans="1:10" x14ac:dyDescent="0.2">
      <c r="A208" s="15">
        <v>40126</v>
      </c>
      <c r="B208" s="12">
        <v>640</v>
      </c>
      <c r="C208" s="12">
        <v>660</v>
      </c>
      <c r="D208" s="12">
        <v>640</v>
      </c>
      <c r="E208" s="12">
        <v>640</v>
      </c>
      <c r="F208" s="14">
        <v>165500</v>
      </c>
      <c r="G208" s="12">
        <v>640</v>
      </c>
      <c r="I208" s="11">
        <f>'^JKSE'!I208</f>
        <v>40605</v>
      </c>
      <c r="J208" s="12">
        <f t="shared" si="3"/>
        <v>1060</v>
      </c>
    </row>
    <row r="209" spans="1:10" x14ac:dyDescent="0.2">
      <c r="A209" s="15">
        <v>40127</v>
      </c>
      <c r="B209" s="12">
        <v>650</v>
      </c>
      <c r="C209" s="12">
        <v>660</v>
      </c>
      <c r="D209" s="12">
        <v>630</v>
      </c>
      <c r="E209" s="12">
        <v>660</v>
      </c>
      <c r="F209" s="14">
        <v>409000</v>
      </c>
      <c r="G209" s="12">
        <v>660</v>
      </c>
      <c r="I209" s="11">
        <f>'^JKSE'!I209</f>
        <v>40604</v>
      </c>
      <c r="J209" s="12">
        <f t="shared" si="3"/>
        <v>1060</v>
      </c>
    </row>
    <row r="210" spans="1:10" x14ac:dyDescent="0.2">
      <c r="A210" s="15">
        <v>40128</v>
      </c>
      <c r="B210" s="12">
        <v>660</v>
      </c>
      <c r="C210" s="12">
        <v>670</v>
      </c>
      <c r="D210" s="12">
        <v>650</v>
      </c>
      <c r="E210" s="12">
        <v>650</v>
      </c>
      <c r="F210" s="14">
        <v>52000</v>
      </c>
      <c r="G210" s="12">
        <v>650</v>
      </c>
      <c r="I210" s="11">
        <f>'^JKSE'!I210</f>
        <v>40603</v>
      </c>
      <c r="J210" s="12">
        <f t="shared" si="3"/>
        <v>1070</v>
      </c>
    </row>
    <row r="211" spans="1:10" x14ac:dyDescent="0.2">
      <c r="A211" s="15">
        <v>40129</v>
      </c>
      <c r="B211" s="12">
        <v>650</v>
      </c>
      <c r="C211" s="12">
        <v>680</v>
      </c>
      <c r="D211" s="12">
        <v>650</v>
      </c>
      <c r="E211" s="12">
        <v>670</v>
      </c>
      <c r="F211" s="14">
        <v>78000</v>
      </c>
      <c r="G211" s="12">
        <v>670</v>
      </c>
      <c r="I211" s="11">
        <f>'^JKSE'!I211</f>
        <v>40602</v>
      </c>
      <c r="J211" s="12">
        <f t="shared" si="3"/>
        <v>1040</v>
      </c>
    </row>
    <row r="212" spans="1:10" x14ac:dyDescent="0.2">
      <c r="A212" s="15">
        <v>40130</v>
      </c>
      <c r="B212" s="12">
        <v>650</v>
      </c>
      <c r="C212" s="12">
        <v>670</v>
      </c>
      <c r="D212" s="12">
        <v>650</v>
      </c>
      <c r="E212" s="12">
        <v>670</v>
      </c>
      <c r="F212" s="14">
        <v>71500</v>
      </c>
      <c r="G212" s="12">
        <v>670</v>
      </c>
      <c r="I212" s="11">
        <f>'^JKSE'!I212</f>
        <v>40599</v>
      </c>
      <c r="J212" s="12">
        <f t="shared" si="3"/>
        <v>1040</v>
      </c>
    </row>
    <row r="213" spans="1:10" x14ac:dyDescent="0.2">
      <c r="A213" s="15">
        <v>40133</v>
      </c>
      <c r="B213" s="12">
        <v>650</v>
      </c>
      <c r="C213" s="12">
        <v>710</v>
      </c>
      <c r="D213" s="12">
        <v>650</v>
      </c>
      <c r="E213" s="12">
        <v>670</v>
      </c>
      <c r="F213" s="14">
        <v>494000</v>
      </c>
      <c r="G213" s="12">
        <v>670</v>
      </c>
      <c r="I213" s="11">
        <f>'^JKSE'!I213</f>
        <v>40598</v>
      </c>
      <c r="J213" s="12">
        <f t="shared" si="3"/>
        <v>1050</v>
      </c>
    </row>
    <row r="214" spans="1:10" x14ac:dyDescent="0.2">
      <c r="A214" s="15">
        <v>40134</v>
      </c>
      <c r="B214" s="12">
        <v>670</v>
      </c>
      <c r="C214" s="12">
        <v>690</v>
      </c>
      <c r="D214" s="12">
        <v>660</v>
      </c>
      <c r="E214" s="12">
        <v>660</v>
      </c>
      <c r="F214" s="14">
        <v>322500</v>
      </c>
      <c r="G214" s="12">
        <v>660</v>
      </c>
      <c r="I214" s="11">
        <f>'^JKSE'!I214</f>
        <v>40597</v>
      </c>
      <c r="J214" s="12">
        <f t="shared" si="3"/>
        <v>1040</v>
      </c>
    </row>
    <row r="215" spans="1:10" x14ac:dyDescent="0.2">
      <c r="A215" s="15">
        <v>40135</v>
      </c>
      <c r="B215" s="12">
        <v>660</v>
      </c>
      <c r="C215" s="12">
        <v>720</v>
      </c>
      <c r="D215" s="12">
        <v>660</v>
      </c>
      <c r="E215" s="12">
        <v>680</v>
      </c>
      <c r="F215" s="14">
        <v>1728500</v>
      </c>
      <c r="G215" s="12">
        <v>680</v>
      </c>
      <c r="I215" s="11">
        <f>'^JKSE'!I215</f>
        <v>40596</v>
      </c>
      <c r="J215" s="12">
        <f t="shared" si="3"/>
        <v>1040</v>
      </c>
    </row>
    <row r="216" spans="1:10" x14ac:dyDescent="0.2">
      <c r="A216" s="15">
        <v>40136</v>
      </c>
      <c r="B216" s="12">
        <v>670</v>
      </c>
      <c r="C216" s="12">
        <v>690</v>
      </c>
      <c r="D216" s="12">
        <v>670</v>
      </c>
      <c r="E216" s="12">
        <v>670</v>
      </c>
      <c r="F216" s="14">
        <v>178500</v>
      </c>
      <c r="G216" s="12">
        <v>670</v>
      </c>
      <c r="I216" s="11">
        <f>'^JKSE'!I216</f>
        <v>40595</v>
      </c>
      <c r="J216" s="12">
        <f t="shared" si="3"/>
        <v>1040</v>
      </c>
    </row>
    <row r="217" spans="1:10" x14ac:dyDescent="0.2">
      <c r="A217" s="15">
        <v>40137</v>
      </c>
      <c r="B217" s="12">
        <v>670</v>
      </c>
      <c r="C217" s="12">
        <v>670</v>
      </c>
      <c r="D217" s="12">
        <v>660</v>
      </c>
      <c r="E217" s="12">
        <v>660</v>
      </c>
      <c r="F217" s="14">
        <v>92500</v>
      </c>
      <c r="G217" s="12">
        <v>660</v>
      </c>
      <c r="I217" s="11">
        <f>'^JKSE'!I217</f>
        <v>40592</v>
      </c>
      <c r="J217" s="12">
        <f t="shared" si="3"/>
        <v>1030</v>
      </c>
    </row>
    <row r="218" spans="1:10" x14ac:dyDescent="0.2">
      <c r="A218" s="15">
        <v>40140</v>
      </c>
      <c r="B218" s="12">
        <v>660</v>
      </c>
      <c r="C218" s="12">
        <v>680</v>
      </c>
      <c r="D218" s="12">
        <v>660</v>
      </c>
      <c r="E218" s="12">
        <v>680</v>
      </c>
      <c r="F218" s="14">
        <v>84000</v>
      </c>
      <c r="G218" s="12">
        <v>680</v>
      </c>
      <c r="I218" s="11">
        <f>'^JKSE'!I218</f>
        <v>40591</v>
      </c>
      <c r="J218" s="12">
        <f t="shared" si="3"/>
        <v>1040</v>
      </c>
    </row>
    <row r="219" spans="1:10" x14ac:dyDescent="0.2">
      <c r="A219" s="15">
        <v>40141</v>
      </c>
      <c r="B219" s="12">
        <v>670</v>
      </c>
      <c r="C219" s="12">
        <v>670</v>
      </c>
      <c r="D219" s="12">
        <v>660</v>
      </c>
      <c r="E219" s="12">
        <v>660</v>
      </c>
      <c r="F219" s="14">
        <v>73000</v>
      </c>
      <c r="G219" s="12">
        <v>660</v>
      </c>
      <c r="I219" s="11">
        <f>'^JKSE'!I219</f>
        <v>40590</v>
      </c>
      <c r="J219" s="12">
        <f t="shared" si="3"/>
        <v>1040</v>
      </c>
    </row>
    <row r="220" spans="1:10" x14ac:dyDescent="0.2">
      <c r="A220" s="15">
        <v>40142</v>
      </c>
      <c r="B220" s="12">
        <v>660</v>
      </c>
      <c r="C220" s="12">
        <v>680</v>
      </c>
      <c r="D220" s="12">
        <v>660</v>
      </c>
      <c r="E220" s="12">
        <v>670</v>
      </c>
      <c r="F220" s="14">
        <v>54500</v>
      </c>
      <c r="G220" s="12">
        <v>670</v>
      </c>
      <c r="I220" s="11">
        <f>'^JKSE'!I220</f>
        <v>40589</v>
      </c>
      <c r="J220" s="12">
        <f t="shared" si="3"/>
        <v>1040</v>
      </c>
    </row>
    <row r="221" spans="1:10" x14ac:dyDescent="0.2">
      <c r="A221" s="15">
        <v>40143</v>
      </c>
      <c r="B221" s="12">
        <v>660</v>
      </c>
      <c r="C221" s="12">
        <v>660</v>
      </c>
      <c r="D221" s="12">
        <v>630</v>
      </c>
      <c r="E221" s="12">
        <v>640</v>
      </c>
      <c r="F221" s="14">
        <v>232000</v>
      </c>
      <c r="G221" s="12">
        <v>640</v>
      </c>
      <c r="I221" s="11">
        <f>'^JKSE'!I221</f>
        <v>40588</v>
      </c>
      <c r="J221" s="12">
        <f t="shared" si="3"/>
        <v>1040</v>
      </c>
    </row>
    <row r="222" spans="1:10" x14ac:dyDescent="0.2">
      <c r="A222" s="15">
        <v>40147</v>
      </c>
      <c r="B222" s="12">
        <v>610</v>
      </c>
      <c r="C222" s="12">
        <v>640</v>
      </c>
      <c r="D222" s="12">
        <v>610</v>
      </c>
      <c r="E222" s="12">
        <v>630</v>
      </c>
      <c r="F222" s="14">
        <v>150000</v>
      </c>
      <c r="G222" s="12">
        <v>630</v>
      </c>
      <c r="I222" s="11">
        <f>'^JKSE'!I222</f>
        <v>40585</v>
      </c>
      <c r="J222" s="12">
        <f t="shared" si="3"/>
        <v>1040</v>
      </c>
    </row>
    <row r="223" spans="1:10" x14ac:dyDescent="0.2">
      <c r="A223" s="15">
        <v>40148</v>
      </c>
      <c r="B223" s="12">
        <v>630</v>
      </c>
      <c r="C223" s="12">
        <v>630</v>
      </c>
      <c r="D223" s="12">
        <v>630</v>
      </c>
      <c r="E223" s="12">
        <v>630</v>
      </c>
      <c r="F223" s="14">
        <v>30500</v>
      </c>
      <c r="G223" s="12">
        <v>630</v>
      </c>
      <c r="I223" s="11">
        <f>'^JKSE'!I223</f>
        <v>40584</v>
      </c>
      <c r="J223" s="12">
        <f t="shared" si="3"/>
        <v>1070</v>
      </c>
    </row>
    <row r="224" spans="1:10" x14ac:dyDescent="0.2">
      <c r="A224" s="15">
        <v>40149</v>
      </c>
      <c r="B224" s="12">
        <v>650</v>
      </c>
      <c r="C224" s="12">
        <v>660</v>
      </c>
      <c r="D224" s="12">
        <v>640</v>
      </c>
      <c r="E224" s="12">
        <v>650</v>
      </c>
      <c r="F224" s="14">
        <v>240500</v>
      </c>
      <c r="G224" s="12">
        <v>650</v>
      </c>
      <c r="I224" s="11">
        <f>'^JKSE'!I224</f>
        <v>40583</v>
      </c>
      <c r="J224" s="12">
        <f t="shared" si="3"/>
        <v>1100</v>
      </c>
    </row>
    <row r="225" spans="1:10" x14ac:dyDescent="0.2">
      <c r="A225" s="15">
        <v>40150</v>
      </c>
      <c r="B225" s="12">
        <v>640</v>
      </c>
      <c r="C225" s="12">
        <v>660</v>
      </c>
      <c r="D225" s="12">
        <v>640</v>
      </c>
      <c r="E225" s="12">
        <v>640</v>
      </c>
      <c r="F225" s="14">
        <v>299500</v>
      </c>
      <c r="G225" s="12">
        <v>640</v>
      </c>
      <c r="I225" s="11">
        <f>'^JKSE'!I225</f>
        <v>40582</v>
      </c>
      <c r="J225" s="12">
        <f t="shared" si="3"/>
        <v>1120</v>
      </c>
    </row>
    <row r="226" spans="1:10" x14ac:dyDescent="0.2">
      <c r="A226" s="15">
        <v>40151</v>
      </c>
      <c r="B226" s="12">
        <v>640</v>
      </c>
      <c r="C226" s="12">
        <v>640</v>
      </c>
      <c r="D226" s="12">
        <v>630</v>
      </c>
      <c r="E226" s="12">
        <v>630</v>
      </c>
      <c r="F226" s="14">
        <v>7500</v>
      </c>
      <c r="G226" s="12">
        <v>630</v>
      </c>
      <c r="I226" s="11">
        <f>'^JKSE'!I226</f>
        <v>40581</v>
      </c>
      <c r="J226" s="12">
        <f t="shared" si="3"/>
        <v>1080</v>
      </c>
    </row>
    <row r="227" spans="1:10" x14ac:dyDescent="0.2">
      <c r="A227" s="15">
        <v>40154</v>
      </c>
      <c r="B227" s="12">
        <v>640</v>
      </c>
      <c r="C227" s="12">
        <v>670</v>
      </c>
      <c r="D227" s="12">
        <v>640</v>
      </c>
      <c r="E227" s="12">
        <v>640</v>
      </c>
      <c r="F227" s="14">
        <v>472500</v>
      </c>
      <c r="G227" s="12">
        <v>640</v>
      </c>
      <c r="I227" s="11">
        <f>'^JKSE'!I227</f>
        <v>40578</v>
      </c>
      <c r="J227" s="12">
        <f t="shared" si="3"/>
        <v>1130</v>
      </c>
    </row>
    <row r="228" spans="1:10" x14ac:dyDescent="0.2">
      <c r="A228" s="15">
        <v>40155</v>
      </c>
      <c r="B228" s="12">
        <v>650</v>
      </c>
      <c r="C228" s="12">
        <v>650</v>
      </c>
      <c r="D228" s="12">
        <v>640</v>
      </c>
      <c r="E228" s="12">
        <v>650</v>
      </c>
      <c r="F228" s="14">
        <v>166500</v>
      </c>
      <c r="G228" s="12">
        <v>650</v>
      </c>
      <c r="I228" s="11">
        <f>'^JKSE'!I228</f>
        <v>40577</v>
      </c>
      <c r="J228" s="12">
        <f t="shared" si="3"/>
        <v>1150</v>
      </c>
    </row>
    <row r="229" spans="1:10" x14ac:dyDescent="0.2">
      <c r="A229" s="15">
        <v>40156</v>
      </c>
      <c r="B229" s="12">
        <v>630</v>
      </c>
      <c r="C229" s="12">
        <v>650</v>
      </c>
      <c r="D229" s="12">
        <v>630</v>
      </c>
      <c r="E229" s="12">
        <v>630</v>
      </c>
      <c r="F229" s="14">
        <v>0</v>
      </c>
      <c r="G229" s="12">
        <v>630</v>
      </c>
      <c r="I229" s="11">
        <f>'^JKSE'!I229</f>
        <v>40576</v>
      </c>
      <c r="J229" s="12">
        <f t="shared" si="3"/>
        <v>1150</v>
      </c>
    </row>
    <row r="230" spans="1:10" x14ac:dyDescent="0.2">
      <c r="A230" s="15">
        <v>40157</v>
      </c>
      <c r="B230" s="12">
        <v>640</v>
      </c>
      <c r="C230" s="12">
        <v>640</v>
      </c>
      <c r="D230" s="12">
        <v>640</v>
      </c>
      <c r="E230" s="12">
        <v>640</v>
      </c>
      <c r="F230" s="14">
        <v>11000</v>
      </c>
      <c r="G230" s="12">
        <v>640</v>
      </c>
      <c r="I230" s="11">
        <f>'^JKSE'!I230</f>
        <v>40575</v>
      </c>
      <c r="J230" s="12">
        <f t="shared" si="3"/>
        <v>1160</v>
      </c>
    </row>
    <row r="231" spans="1:10" x14ac:dyDescent="0.2">
      <c r="A231" s="15">
        <v>40158</v>
      </c>
      <c r="B231" s="12">
        <v>640</v>
      </c>
      <c r="C231" s="12">
        <v>670</v>
      </c>
      <c r="D231" s="12">
        <v>640</v>
      </c>
      <c r="E231" s="12">
        <v>650</v>
      </c>
      <c r="F231" s="14">
        <v>638500</v>
      </c>
      <c r="G231" s="12">
        <v>650</v>
      </c>
      <c r="I231" s="11">
        <f>'^JKSE'!I231</f>
        <v>40574</v>
      </c>
      <c r="J231" s="12">
        <f t="shared" si="3"/>
        <v>1160</v>
      </c>
    </row>
    <row r="232" spans="1:10" x14ac:dyDescent="0.2">
      <c r="A232" s="15">
        <v>40161</v>
      </c>
      <c r="B232" s="12">
        <v>640</v>
      </c>
      <c r="C232" s="12">
        <v>650</v>
      </c>
      <c r="D232" s="12">
        <v>640</v>
      </c>
      <c r="E232" s="12">
        <v>640</v>
      </c>
      <c r="F232" s="14">
        <v>89500</v>
      </c>
      <c r="G232" s="12">
        <v>640</v>
      </c>
      <c r="I232" s="11">
        <f>'^JKSE'!I232</f>
        <v>40571</v>
      </c>
      <c r="J232" s="12">
        <f t="shared" si="3"/>
        <v>1220</v>
      </c>
    </row>
    <row r="233" spans="1:10" x14ac:dyDescent="0.2">
      <c r="A233" s="15">
        <v>40162</v>
      </c>
      <c r="B233" s="12">
        <v>640</v>
      </c>
      <c r="C233" s="12">
        <v>640</v>
      </c>
      <c r="D233" s="12">
        <v>620</v>
      </c>
      <c r="E233" s="12">
        <v>620</v>
      </c>
      <c r="F233" s="14">
        <v>93000</v>
      </c>
      <c r="G233" s="12">
        <v>620</v>
      </c>
      <c r="I233" s="11">
        <f>'^JKSE'!I233</f>
        <v>40570</v>
      </c>
      <c r="J233" s="12">
        <f t="shared" si="3"/>
        <v>1230</v>
      </c>
    </row>
    <row r="234" spans="1:10" x14ac:dyDescent="0.2">
      <c r="A234" s="15">
        <v>40163</v>
      </c>
      <c r="B234" s="12">
        <v>630</v>
      </c>
      <c r="C234" s="12">
        <v>630</v>
      </c>
      <c r="D234" s="12">
        <v>630</v>
      </c>
      <c r="E234" s="12">
        <v>630</v>
      </c>
      <c r="F234" s="14">
        <v>184000</v>
      </c>
      <c r="G234" s="12">
        <v>630</v>
      </c>
      <c r="I234" s="11">
        <f>'^JKSE'!I234</f>
        <v>40569</v>
      </c>
      <c r="J234" s="12">
        <f t="shared" si="3"/>
        <v>1270</v>
      </c>
    </row>
    <row r="235" spans="1:10" x14ac:dyDescent="0.2">
      <c r="A235" s="15">
        <v>40164</v>
      </c>
      <c r="B235" s="12">
        <v>630</v>
      </c>
      <c r="C235" s="12">
        <v>670</v>
      </c>
      <c r="D235" s="12">
        <v>630</v>
      </c>
      <c r="E235" s="12">
        <v>630</v>
      </c>
      <c r="F235" s="14">
        <v>614500</v>
      </c>
      <c r="G235" s="12">
        <v>630</v>
      </c>
      <c r="I235" s="11">
        <f>'^JKSE'!I235</f>
        <v>40568</v>
      </c>
      <c r="J235" s="12">
        <f t="shared" si="3"/>
        <v>1250</v>
      </c>
    </row>
    <row r="236" spans="1:10" x14ac:dyDescent="0.2">
      <c r="A236" s="15">
        <v>40168</v>
      </c>
      <c r="B236" s="12">
        <v>630</v>
      </c>
      <c r="C236" s="12">
        <v>630</v>
      </c>
      <c r="D236" s="12">
        <v>600</v>
      </c>
      <c r="E236" s="12">
        <v>610</v>
      </c>
      <c r="F236" s="14">
        <v>149000</v>
      </c>
      <c r="G236" s="12">
        <v>610</v>
      </c>
      <c r="I236" s="11">
        <f>'^JKSE'!I236</f>
        <v>40567</v>
      </c>
      <c r="J236" s="12">
        <f t="shared" si="3"/>
        <v>1240</v>
      </c>
    </row>
    <row r="237" spans="1:10" x14ac:dyDescent="0.2">
      <c r="A237" s="15">
        <v>40169</v>
      </c>
      <c r="B237" s="12">
        <v>610</v>
      </c>
      <c r="C237" s="12">
        <v>630</v>
      </c>
      <c r="D237" s="12">
        <v>610</v>
      </c>
      <c r="E237" s="12">
        <v>630</v>
      </c>
      <c r="F237" s="14">
        <v>49500</v>
      </c>
      <c r="G237" s="12">
        <v>630</v>
      </c>
      <c r="I237" s="11">
        <f>'^JKSE'!I237</f>
        <v>40564</v>
      </c>
      <c r="J237" s="12">
        <f t="shared" si="3"/>
        <v>1340</v>
      </c>
    </row>
    <row r="238" spans="1:10" x14ac:dyDescent="0.2">
      <c r="A238" s="15">
        <v>40170</v>
      </c>
      <c r="B238" s="12">
        <v>610</v>
      </c>
      <c r="C238" s="12">
        <v>620</v>
      </c>
      <c r="D238" s="12">
        <v>610</v>
      </c>
      <c r="E238" s="12">
        <v>610</v>
      </c>
      <c r="F238" s="14">
        <v>114000</v>
      </c>
      <c r="G238" s="12">
        <v>610</v>
      </c>
      <c r="I238" s="11">
        <f>'^JKSE'!I238</f>
        <v>40563</v>
      </c>
      <c r="J238" s="12">
        <f t="shared" si="3"/>
        <v>1330</v>
      </c>
    </row>
    <row r="239" spans="1:10" x14ac:dyDescent="0.2">
      <c r="A239" s="15">
        <v>40175</v>
      </c>
      <c r="B239" s="12">
        <v>610</v>
      </c>
      <c r="C239" s="12">
        <v>650</v>
      </c>
      <c r="D239" s="12">
        <v>610</v>
      </c>
      <c r="E239" s="12">
        <v>640</v>
      </c>
      <c r="F239" s="14">
        <v>447500</v>
      </c>
      <c r="G239" s="12">
        <v>640</v>
      </c>
      <c r="I239" s="11">
        <f>'^JKSE'!I239</f>
        <v>40562</v>
      </c>
      <c r="J239" s="12">
        <f t="shared" si="3"/>
        <v>1410</v>
      </c>
    </row>
    <row r="240" spans="1:10" x14ac:dyDescent="0.2">
      <c r="A240" s="15">
        <v>40176</v>
      </c>
      <c r="B240" s="12">
        <v>620</v>
      </c>
      <c r="C240" s="12">
        <v>650</v>
      </c>
      <c r="D240" s="12">
        <v>620</v>
      </c>
      <c r="E240" s="12">
        <v>630</v>
      </c>
      <c r="F240" s="14">
        <v>275500</v>
      </c>
      <c r="G240" s="12">
        <v>630</v>
      </c>
      <c r="I240" s="11">
        <f>'^JKSE'!I240</f>
        <v>40561</v>
      </c>
      <c r="J240" s="12">
        <f t="shared" si="3"/>
        <v>1440</v>
      </c>
    </row>
    <row r="241" spans="1:10" x14ac:dyDescent="0.2">
      <c r="A241" s="15">
        <v>40177</v>
      </c>
      <c r="B241" s="12">
        <v>630</v>
      </c>
      <c r="C241" s="12">
        <v>650</v>
      </c>
      <c r="D241" s="12">
        <v>630</v>
      </c>
      <c r="E241" s="12">
        <v>640</v>
      </c>
      <c r="F241" s="14">
        <v>179500</v>
      </c>
      <c r="G241" s="12">
        <v>640</v>
      </c>
      <c r="I241" s="11">
        <f>'^JKSE'!I241</f>
        <v>40560</v>
      </c>
      <c r="J241" s="12">
        <f t="shared" si="3"/>
        <v>1410</v>
      </c>
    </row>
    <row r="242" spans="1:10" x14ac:dyDescent="0.2">
      <c r="A242" s="15">
        <v>40182</v>
      </c>
      <c r="B242" s="12">
        <v>630</v>
      </c>
      <c r="C242" s="12">
        <v>630</v>
      </c>
      <c r="D242" s="12">
        <v>620</v>
      </c>
      <c r="E242" s="12">
        <v>630</v>
      </c>
      <c r="F242" s="14">
        <v>162000</v>
      </c>
      <c r="G242" s="12">
        <v>630</v>
      </c>
      <c r="I242" s="11">
        <f>'^JKSE'!I242</f>
        <v>40557</v>
      </c>
      <c r="J242" s="12">
        <f t="shared" si="3"/>
        <v>1440</v>
      </c>
    </row>
    <row r="243" spans="1:10" x14ac:dyDescent="0.2">
      <c r="A243" s="15">
        <v>40183</v>
      </c>
      <c r="B243" s="12">
        <v>630</v>
      </c>
      <c r="C243" s="12">
        <v>650</v>
      </c>
      <c r="D243" s="12">
        <v>630</v>
      </c>
      <c r="E243" s="12">
        <v>630</v>
      </c>
      <c r="F243" s="14">
        <v>379000</v>
      </c>
      <c r="G243" s="12">
        <v>630</v>
      </c>
      <c r="I243" s="11">
        <f>'^JKSE'!I243</f>
        <v>40556</v>
      </c>
      <c r="J243" s="12">
        <f t="shared" si="3"/>
        <v>1450</v>
      </c>
    </row>
    <row r="244" spans="1:10" x14ac:dyDescent="0.2">
      <c r="A244" s="15">
        <v>40184</v>
      </c>
      <c r="B244" s="12">
        <v>630</v>
      </c>
      <c r="C244" s="12">
        <v>660</v>
      </c>
      <c r="D244" s="12">
        <v>630</v>
      </c>
      <c r="E244" s="12">
        <v>630</v>
      </c>
      <c r="F244" s="14">
        <v>317000</v>
      </c>
      <c r="G244" s="12">
        <v>630</v>
      </c>
      <c r="I244" s="11">
        <f>'^JKSE'!I244</f>
        <v>40555</v>
      </c>
      <c r="J244" s="12">
        <f t="shared" si="3"/>
        <v>1460</v>
      </c>
    </row>
    <row r="245" spans="1:10" x14ac:dyDescent="0.2">
      <c r="A245" s="15">
        <v>40185</v>
      </c>
      <c r="B245" s="12">
        <v>630</v>
      </c>
      <c r="C245" s="12">
        <v>640</v>
      </c>
      <c r="D245" s="12">
        <v>620</v>
      </c>
      <c r="E245" s="12">
        <v>630</v>
      </c>
      <c r="F245" s="14">
        <v>216500</v>
      </c>
      <c r="G245" s="12">
        <v>630</v>
      </c>
      <c r="I245" s="11">
        <f>'^JKSE'!I245</f>
        <v>40554</v>
      </c>
      <c r="J245" s="12">
        <f t="shared" si="3"/>
        <v>1470</v>
      </c>
    </row>
    <row r="246" spans="1:10" x14ac:dyDescent="0.2">
      <c r="A246" s="15">
        <v>40186</v>
      </c>
      <c r="B246" s="12">
        <v>630</v>
      </c>
      <c r="C246" s="12">
        <v>630</v>
      </c>
      <c r="D246" s="12">
        <v>630</v>
      </c>
      <c r="E246" s="12">
        <v>630</v>
      </c>
      <c r="F246" s="14">
        <v>54500</v>
      </c>
      <c r="G246" s="12">
        <v>630</v>
      </c>
      <c r="I246" s="11">
        <f>'^JKSE'!I246</f>
        <v>40553</v>
      </c>
      <c r="J246" s="12">
        <f t="shared" si="3"/>
        <v>1640</v>
      </c>
    </row>
    <row r="247" spans="1:10" x14ac:dyDescent="0.2">
      <c r="A247" s="15">
        <v>40189</v>
      </c>
      <c r="B247" s="12">
        <v>620</v>
      </c>
      <c r="C247" s="12">
        <v>630</v>
      </c>
      <c r="D247" s="12">
        <v>610</v>
      </c>
      <c r="E247" s="12">
        <v>630</v>
      </c>
      <c r="F247" s="14">
        <v>207500</v>
      </c>
      <c r="G247" s="12">
        <v>630</v>
      </c>
      <c r="I247" s="11">
        <f>'^JKSE'!I247</f>
        <v>40550</v>
      </c>
      <c r="J247" s="12">
        <f t="shared" si="3"/>
        <v>1610</v>
      </c>
    </row>
    <row r="248" spans="1:10" x14ac:dyDescent="0.2">
      <c r="A248" s="15">
        <v>40190</v>
      </c>
      <c r="B248" s="12">
        <v>620</v>
      </c>
      <c r="C248" s="12">
        <v>630</v>
      </c>
      <c r="D248" s="12">
        <v>620</v>
      </c>
      <c r="E248" s="12">
        <v>630</v>
      </c>
      <c r="F248" s="14">
        <v>109500</v>
      </c>
      <c r="G248" s="12">
        <v>630</v>
      </c>
      <c r="I248" s="11">
        <f>'^JKSE'!I248</f>
        <v>40549</v>
      </c>
      <c r="J248" s="12">
        <f t="shared" si="3"/>
        <v>1610</v>
      </c>
    </row>
    <row r="249" spans="1:10" x14ac:dyDescent="0.2">
      <c r="A249" s="15">
        <v>40191</v>
      </c>
      <c r="B249" s="12">
        <v>620</v>
      </c>
      <c r="C249" s="12">
        <v>620</v>
      </c>
      <c r="D249" s="12">
        <v>610</v>
      </c>
      <c r="E249" s="12">
        <v>620</v>
      </c>
      <c r="F249" s="14">
        <v>215500</v>
      </c>
      <c r="G249" s="12">
        <v>620</v>
      </c>
      <c r="I249" s="11">
        <f>'^JKSE'!I249</f>
        <v>40548</v>
      </c>
      <c r="J249" s="12">
        <f t="shared" si="3"/>
        <v>1620</v>
      </c>
    </row>
    <row r="250" spans="1:10" x14ac:dyDescent="0.2">
      <c r="A250" s="15">
        <v>40192</v>
      </c>
      <c r="B250" s="12">
        <v>610</v>
      </c>
      <c r="C250" s="12">
        <v>620</v>
      </c>
      <c r="D250" s="12">
        <v>610</v>
      </c>
      <c r="E250" s="12">
        <v>610</v>
      </c>
      <c r="F250" s="14">
        <v>478500</v>
      </c>
      <c r="G250" s="12">
        <v>610</v>
      </c>
      <c r="I250" s="11">
        <f>'^JKSE'!I250</f>
        <v>40547</v>
      </c>
      <c r="J250" s="12">
        <f t="shared" si="3"/>
        <v>1640</v>
      </c>
    </row>
    <row r="251" spans="1:10" x14ac:dyDescent="0.2">
      <c r="A251" s="15">
        <v>40193</v>
      </c>
      <c r="B251" s="12">
        <v>620</v>
      </c>
      <c r="C251" s="12">
        <v>620</v>
      </c>
      <c r="D251" s="12">
        <v>610</v>
      </c>
      <c r="E251" s="12">
        <v>620</v>
      </c>
      <c r="F251" s="14">
        <v>279000</v>
      </c>
      <c r="G251" s="12">
        <v>620</v>
      </c>
      <c r="I251" s="11">
        <f>'^JKSE'!I251</f>
        <v>40546</v>
      </c>
      <c r="J251" s="12">
        <f t="shared" si="3"/>
        <v>1630</v>
      </c>
    </row>
    <row r="252" spans="1:10" x14ac:dyDescent="0.2">
      <c r="A252" s="15">
        <v>40196</v>
      </c>
      <c r="B252" s="12">
        <v>610</v>
      </c>
      <c r="C252" s="12">
        <v>610</v>
      </c>
      <c r="D252" s="12">
        <v>610</v>
      </c>
      <c r="E252" s="12">
        <v>610</v>
      </c>
      <c r="F252" s="14">
        <v>110000</v>
      </c>
      <c r="G252" s="12">
        <v>610</v>
      </c>
      <c r="I252" s="11">
        <f>'^JKSE'!I252</f>
        <v>40543</v>
      </c>
      <c r="J252" s="12">
        <f t="shared" si="3"/>
        <v>1620</v>
      </c>
    </row>
    <row r="253" spans="1:10" x14ac:dyDescent="0.2">
      <c r="A253" s="15">
        <v>40197</v>
      </c>
      <c r="B253" s="12">
        <v>600</v>
      </c>
      <c r="C253" s="12">
        <v>610</v>
      </c>
      <c r="D253" s="12">
        <v>600</v>
      </c>
      <c r="E253" s="12">
        <v>610</v>
      </c>
      <c r="F253" s="14">
        <v>91000</v>
      </c>
      <c r="G253" s="12">
        <v>610</v>
      </c>
      <c r="I253" s="11">
        <f>'^JKSE'!I253</f>
        <v>40542</v>
      </c>
      <c r="J253" s="12">
        <f t="shared" si="3"/>
        <v>1620</v>
      </c>
    </row>
    <row r="254" spans="1:10" x14ac:dyDescent="0.2">
      <c r="A254" s="15">
        <v>40198</v>
      </c>
      <c r="B254" s="12">
        <v>610</v>
      </c>
      <c r="C254" s="12">
        <v>610</v>
      </c>
      <c r="D254" s="12">
        <v>600</v>
      </c>
      <c r="E254" s="12">
        <v>600</v>
      </c>
      <c r="F254" s="14">
        <v>64500</v>
      </c>
      <c r="G254" s="12">
        <v>600</v>
      </c>
      <c r="I254" s="11">
        <f>'^JKSE'!I254</f>
        <v>40541</v>
      </c>
      <c r="J254" s="12">
        <f t="shared" si="3"/>
        <v>1630</v>
      </c>
    </row>
    <row r="255" spans="1:10" x14ac:dyDescent="0.2">
      <c r="A255" s="15">
        <v>40199</v>
      </c>
      <c r="B255" s="12">
        <v>600</v>
      </c>
      <c r="C255" s="12">
        <v>610</v>
      </c>
      <c r="D255" s="12">
        <v>600</v>
      </c>
      <c r="E255" s="12">
        <v>600</v>
      </c>
      <c r="F255" s="14">
        <v>46500</v>
      </c>
      <c r="G255" s="12">
        <v>600</v>
      </c>
      <c r="I255" s="11">
        <f>'^JKSE'!I255</f>
        <v>40540</v>
      </c>
      <c r="J255" s="12">
        <f t="shared" si="3"/>
        <v>1660</v>
      </c>
    </row>
    <row r="256" spans="1:10" x14ac:dyDescent="0.2">
      <c r="A256" s="15">
        <v>40200</v>
      </c>
      <c r="B256" s="12">
        <v>600</v>
      </c>
      <c r="C256" s="12">
        <v>600</v>
      </c>
      <c r="D256" s="12">
        <v>590</v>
      </c>
      <c r="E256" s="12">
        <v>600</v>
      </c>
      <c r="F256" s="14">
        <v>297500</v>
      </c>
      <c r="G256" s="12">
        <v>600</v>
      </c>
      <c r="I256" s="11">
        <f>'^JKSE'!I256</f>
        <v>40539</v>
      </c>
      <c r="J256" s="12">
        <f t="shared" si="3"/>
        <v>1620</v>
      </c>
    </row>
    <row r="257" spans="1:10" x14ac:dyDescent="0.2">
      <c r="A257" s="15">
        <v>40203</v>
      </c>
      <c r="B257" s="12">
        <v>590</v>
      </c>
      <c r="C257" s="12">
        <v>600</v>
      </c>
      <c r="D257" s="12">
        <v>590</v>
      </c>
      <c r="E257" s="12">
        <v>600</v>
      </c>
      <c r="F257" s="14">
        <v>35000</v>
      </c>
      <c r="G257" s="12">
        <v>600</v>
      </c>
      <c r="I257" s="11">
        <f>'^JKSE'!I257</f>
        <v>40536</v>
      </c>
      <c r="J257" s="12">
        <f t="shared" si="3"/>
        <v>1660</v>
      </c>
    </row>
    <row r="258" spans="1:10" x14ac:dyDescent="0.2">
      <c r="A258" s="15">
        <v>40204</v>
      </c>
      <c r="B258" s="12">
        <v>600</v>
      </c>
      <c r="C258" s="12">
        <v>610</v>
      </c>
      <c r="D258" s="12">
        <v>580</v>
      </c>
      <c r="E258" s="12">
        <v>590</v>
      </c>
      <c r="F258" s="14">
        <v>166500</v>
      </c>
      <c r="G258" s="12">
        <v>590</v>
      </c>
      <c r="I258" s="11">
        <f>'^JKSE'!I258</f>
        <v>40535</v>
      </c>
      <c r="J258" s="12">
        <f t="shared" si="3"/>
        <v>1660</v>
      </c>
    </row>
    <row r="259" spans="1:10" x14ac:dyDescent="0.2">
      <c r="A259" s="15">
        <v>40205</v>
      </c>
      <c r="B259" s="12">
        <v>600</v>
      </c>
      <c r="C259" s="12">
        <v>600</v>
      </c>
      <c r="D259" s="12">
        <v>590</v>
      </c>
      <c r="E259" s="12">
        <v>590</v>
      </c>
      <c r="F259" s="14">
        <v>4000</v>
      </c>
      <c r="G259" s="12">
        <v>590</v>
      </c>
      <c r="I259" s="11">
        <f>'^JKSE'!I259</f>
        <v>40534</v>
      </c>
      <c r="J259" s="12">
        <f t="shared" ref="J259:J265" si="4">VLOOKUP($I$2:$I$751,$A$2:$G$705,7)</f>
        <v>1670</v>
      </c>
    </row>
    <row r="260" spans="1:10" x14ac:dyDescent="0.2">
      <c r="A260" s="15">
        <v>40206</v>
      </c>
      <c r="B260" s="12">
        <v>590</v>
      </c>
      <c r="C260" s="12">
        <v>590</v>
      </c>
      <c r="D260" s="12">
        <v>590</v>
      </c>
      <c r="E260" s="12">
        <v>590</v>
      </c>
      <c r="F260" s="14">
        <v>32000</v>
      </c>
      <c r="G260" s="12">
        <v>590</v>
      </c>
      <c r="I260" s="11">
        <f>'^JKSE'!I260</f>
        <v>40533</v>
      </c>
      <c r="J260" s="12">
        <f t="shared" si="4"/>
        <v>1690</v>
      </c>
    </row>
    <row r="261" spans="1:10" x14ac:dyDescent="0.2">
      <c r="A261" s="15">
        <v>40207</v>
      </c>
      <c r="B261" s="12">
        <v>590</v>
      </c>
      <c r="C261" s="12">
        <v>590</v>
      </c>
      <c r="D261" s="12">
        <v>590</v>
      </c>
      <c r="E261" s="12">
        <v>590</v>
      </c>
      <c r="F261" s="14">
        <v>30000</v>
      </c>
      <c r="G261" s="12">
        <v>590</v>
      </c>
      <c r="I261" s="11">
        <f>'^JKSE'!I261</f>
        <v>40532</v>
      </c>
      <c r="J261" s="12">
        <f t="shared" si="4"/>
        <v>1680</v>
      </c>
    </row>
    <row r="262" spans="1:10" x14ac:dyDescent="0.2">
      <c r="A262" s="15">
        <v>40210</v>
      </c>
      <c r="B262" s="12">
        <v>590</v>
      </c>
      <c r="C262" s="12">
        <v>610</v>
      </c>
      <c r="D262" s="12">
        <v>590</v>
      </c>
      <c r="E262" s="12">
        <v>590</v>
      </c>
      <c r="F262" s="14">
        <v>202000</v>
      </c>
      <c r="G262" s="12">
        <v>590</v>
      </c>
      <c r="I262" s="11">
        <f>'^JKSE'!I262</f>
        <v>40529</v>
      </c>
      <c r="J262" s="12">
        <f t="shared" si="4"/>
        <v>1710</v>
      </c>
    </row>
    <row r="263" spans="1:10" x14ac:dyDescent="0.2">
      <c r="A263" s="15">
        <v>40211</v>
      </c>
      <c r="B263" s="12">
        <v>590</v>
      </c>
      <c r="C263" s="12">
        <v>600</v>
      </c>
      <c r="D263" s="12">
        <v>580</v>
      </c>
      <c r="E263" s="12">
        <v>590</v>
      </c>
      <c r="F263" s="14">
        <v>201500</v>
      </c>
      <c r="G263" s="12">
        <v>590</v>
      </c>
      <c r="I263" s="11">
        <f>'^JKSE'!I263</f>
        <v>40528</v>
      </c>
      <c r="J263" s="12">
        <f t="shared" si="4"/>
        <v>1710</v>
      </c>
    </row>
    <row r="264" spans="1:10" x14ac:dyDescent="0.2">
      <c r="A264" s="15">
        <v>40212</v>
      </c>
      <c r="B264" s="12">
        <v>590</v>
      </c>
      <c r="C264" s="12">
        <v>620</v>
      </c>
      <c r="D264" s="12">
        <v>590</v>
      </c>
      <c r="E264" s="12">
        <v>590</v>
      </c>
      <c r="F264" s="14">
        <v>360000</v>
      </c>
      <c r="G264" s="12">
        <v>590</v>
      </c>
      <c r="I264" s="11">
        <f>'^JKSE'!I264</f>
        <v>40527</v>
      </c>
      <c r="J264" s="12">
        <f t="shared" si="4"/>
        <v>1720</v>
      </c>
    </row>
    <row r="265" spans="1:10" x14ac:dyDescent="0.2">
      <c r="A265" s="15">
        <v>40213</v>
      </c>
      <c r="B265" s="12">
        <v>590</v>
      </c>
      <c r="C265" s="12">
        <v>600</v>
      </c>
      <c r="D265" s="12">
        <v>590</v>
      </c>
      <c r="E265" s="12">
        <v>590</v>
      </c>
      <c r="F265" s="14">
        <v>253000</v>
      </c>
      <c r="G265" s="12">
        <v>590</v>
      </c>
      <c r="I265" s="11">
        <f>'^JKSE'!I265</f>
        <v>40526</v>
      </c>
      <c r="J265" s="12">
        <f t="shared" si="4"/>
        <v>1720</v>
      </c>
    </row>
    <row r="266" spans="1:10" x14ac:dyDescent="0.2">
      <c r="A266" s="15">
        <v>40214</v>
      </c>
      <c r="B266" s="12">
        <v>580</v>
      </c>
      <c r="C266" s="12">
        <v>580</v>
      </c>
      <c r="D266" s="12">
        <v>580</v>
      </c>
      <c r="E266" s="12">
        <v>580</v>
      </c>
      <c r="F266" s="14">
        <v>65000</v>
      </c>
      <c r="G266" s="12">
        <v>580</v>
      </c>
      <c r="I266" s="11">
        <f>'^JKSE'!I266</f>
        <v>40525</v>
      </c>
      <c r="J266" s="12">
        <f>VLOOKUP($I$2:$I$751,$A$2:$G$685,7)</f>
        <v>1740</v>
      </c>
    </row>
    <row r="267" spans="1:10" x14ac:dyDescent="0.2">
      <c r="A267" s="15">
        <v>40217</v>
      </c>
      <c r="B267" s="12">
        <v>580</v>
      </c>
      <c r="C267" s="12">
        <v>580</v>
      </c>
      <c r="D267" s="12">
        <v>550</v>
      </c>
      <c r="E267" s="12">
        <v>550</v>
      </c>
      <c r="F267" s="14">
        <v>89500</v>
      </c>
      <c r="G267" s="12">
        <v>550</v>
      </c>
      <c r="I267" s="11">
        <f>'^JKSE'!I267</f>
        <v>40522</v>
      </c>
      <c r="J267" s="12">
        <f>VLOOKUP($I$2:$I$751,$A$2:$G$685,7)</f>
        <v>1740</v>
      </c>
    </row>
    <row r="268" spans="1:10" x14ac:dyDescent="0.2">
      <c r="A268" s="15">
        <v>40218</v>
      </c>
      <c r="B268" s="12">
        <v>550</v>
      </c>
      <c r="C268" s="12">
        <v>560</v>
      </c>
      <c r="D268" s="12">
        <v>540</v>
      </c>
      <c r="E268" s="12">
        <v>560</v>
      </c>
      <c r="F268" s="14">
        <v>83500</v>
      </c>
      <c r="G268" s="12">
        <v>560</v>
      </c>
      <c r="I268" s="11"/>
    </row>
    <row r="269" spans="1:10" x14ac:dyDescent="0.2">
      <c r="A269" s="15">
        <v>40219</v>
      </c>
      <c r="B269" s="12">
        <v>550</v>
      </c>
      <c r="C269" s="12">
        <v>570</v>
      </c>
      <c r="D269" s="12">
        <v>550</v>
      </c>
      <c r="E269" s="12">
        <v>570</v>
      </c>
      <c r="F269" s="14">
        <v>69500</v>
      </c>
      <c r="G269" s="12">
        <v>570</v>
      </c>
      <c r="I269" s="11"/>
    </row>
    <row r="270" spans="1:10" x14ac:dyDescent="0.2">
      <c r="A270" s="15">
        <v>40220</v>
      </c>
      <c r="B270" s="12">
        <v>560</v>
      </c>
      <c r="C270" s="12">
        <v>560</v>
      </c>
      <c r="D270" s="12">
        <v>550</v>
      </c>
      <c r="E270" s="12">
        <v>560</v>
      </c>
      <c r="F270" s="14">
        <v>45500</v>
      </c>
      <c r="G270" s="12">
        <v>560</v>
      </c>
      <c r="I270" s="11"/>
    </row>
    <row r="271" spans="1:10" x14ac:dyDescent="0.2">
      <c r="A271" s="15">
        <v>40221</v>
      </c>
      <c r="B271" s="12">
        <v>560</v>
      </c>
      <c r="C271" s="12">
        <v>560</v>
      </c>
      <c r="D271" s="12">
        <v>560</v>
      </c>
      <c r="E271" s="12">
        <v>560</v>
      </c>
      <c r="F271" s="14">
        <v>3500</v>
      </c>
      <c r="G271" s="12">
        <v>560</v>
      </c>
      <c r="I271" s="11"/>
    </row>
    <row r="272" spans="1:10" x14ac:dyDescent="0.2">
      <c r="A272" s="15">
        <v>40224</v>
      </c>
      <c r="B272" s="12">
        <v>550</v>
      </c>
      <c r="C272" s="12">
        <v>550</v>
      </c>
      <c r="D272" s="12">
        <v>550</v>
      </c>
      <c r="E272" s="12">
        <v>550</v>
      </c>
      <c r="F272" s="14">
        <v>3500</v>
      </c>
      <c r="G272" s="12">
        <v>550</v>
      </c>
      <c r="I272" s="11"/>
    </row>
    <row r="273" spans="1:9" x14ac:dyDescent="0.2">
      <c r="A273" s="15">
        <v>40225</v>
      </c>
      <c r="B273" s="12">
        <v>550</v>
      </c>
      <c r="C273" s="12">
        <v>560</v>
      </c>
      <c r="D273" s="12">
        <v>550</v>
      </c>
      <c r="E273" s="12">
        <v>560</v>
      </c>
      <c r="F273" s="14">
        <v>140000</v>
      </c>
      <c r="G273" s="12">
        <v>560</v>
      </c>
      <c r="I273" s="11"/>
    </row>
    <row r="274" spans="1:9" x14ac:dyDescent="0.2">
      <c r="A274" s="15">
        <v>40226</v>
      </c>
      <c r="B274" s="12">
        <v>570</v>
      </c>
      <c r="C274" s="12">
        <v>570</v>
      </c>
      <c r="D274" s="12">
        <v>550</v>
      </c>
      <c r="E274" s="12">
        <v>550</v>
      </c>
      <c r="F274" s="14">
        <v>56500</v>
      </c>
      <c r="G274" s="12">
        <v>550</v>
      </c>
      <c r="I274" s="11"/>
    </row>
    <row r="275" spans="1:9" x14ac:dyDescent="0.2">
      <c r="A275" s="15">
        <v>40227</v>
      </c>
      <c r="B275" s="12">
        <v>550</v>
      </c>
      <c r="C275" s="12">
        <v>550</v>
      </c>
      <c r="D275" s="12">
        <v>540</v>
      </c>
      <c r="E275" s="12">
        <v>540</v>
      </c>
      <c r="F275" s="14">
        <v>83500</v>
      </c>
      <c r="G275" s="12">
        <v>540</v>
      </c>
      <c r="I275" s="11"/>
    </row>
    <row r="276" spans="1:9" x14ac:dyDescent="0.2">
      <c r="A276" s="15">
        <v>40228</v>
      </c>
      <c r="B276" s="12">
        <v>540</v>
      </c>
      <c r="C276" s="12">
        <v>540</v>
      </c>
      <c r="D276" s="12">
        <v>530</v>
      </c>
      <c r="E276" s="12">
        <v>540</v>
      </c>
      <c r="F276" s="14">
        <v>81500</v>
      </c>
      <c r="G276" s="12">
        <v>540</v>
      </c>
      <c r="I276" s="11"/>
    </row>
    <row r="277" spans="1:9" x14ac:dyDescent="0.2">
      <c r="A277" s="15">
        <v>40231</v>
      </c>
      <c r="B277" s="12">
        <v>530</v>
      </c>
      <c r="C277" s="12">
        <v>540</v>
      </c>
      <c r="D277" s="12">
        <v>530</v>
      </c>
      <c r="E277" s="12">
        <v>530</v>
      </c>
      <c r="F277" s="14">
        <v>77000</v>
      </c>
      <c r="G277" s="12">
        <v>530</v>
      </c>
      <c r="I277" s="11"/>
    </row>
    <row r="278" spans="1:9" x14ac:dyDescent="0.2">
      <c r="A278" s="15">
        <v>40232</v>
      </c>
      <c r="B278" s="12">
        <v>530</v>
      </c>
      <c r="C278" s="12">
        <v>540</v>
      </c>
      <c r="D278" s="12">
        <v>530</v>
      </c>
      <c r="E278" s="12">
        <v>530</v>
      </c>
      <c r="F278" s="14">
        <v>142000</v>
      </c>
      <c r="G278" s="12">
        <v>530</v>
      </c>
      <c r="I278" s="11"/>
    </row>
    <row r="279" spans="1:9" x14ac:dyDescent="0.2">
      <c r="A279" s="15">
        <v>40233</v>
      </c>
      <c r="B279" s="12">
        <v>540</v>
      </c>
      <c r="C279" s="12">
        <v>590</v>
      </c>
      <c r="D279" s="12">
        <v>540</v>
      </c>
      <c r="E279" s="12">
        <v>570</v>
      </c>
      <c r="F279" s="14">
        <v>549500</v>
      </c>
      <c r="G279" s="12">
        <v>570</v>
      </c>
      <c r="I279" s="11"/>
    </row>
    <row r="280" spans="1:9" x14ac:dyDescent="0.2">
      <c r="A280" s="15">
        <v>40234</v>
      </c>
      <c r="B280" s="12">
        <v>560</v>
      </c>
      <c r="C280" s="12">
        <v>560</v>
      </c>
      <c r="D280" s="12">
        <v>550</v>
      </c>
      <c r="E280" s="12">
        <v>550</v>
      </c>
      <c r="F280" s="14">
        <v>180000</v>
      </c>
      <c r="G280" s="12">
        <v>550</v>
      </c>
      <c r="I280" s="11"/>
    </row>
    <row r="281" spans="1:9" x14ac:dyDescent="0.2">
      <c r="A281" s="15">
        <v>40238</v>
      </c>
      <c r="B281" s="12">
        <v>550</v>
      </c>
      <c r="C281" s="12">
        <v>550</v>
      </c>
      <c r="D281" s="12">
        <v>540</v>
      </c>
      <c r="E281" s="12">
        <v>540</v>
      </c>
      <c r="F281" s="14">
        <v>107000</v>
      </c>
      <c r="G281" s="12">
        <v>540</v>
      </c>
      <c r="I281" s="11"/>
    </row>
    <row r="282" spans="1:9" x14ac:dyDescent="0.2">
      <c r="A282" s="15">
        <v>40239</v>
      </c>
      <c r="B282" s="12">
        <v>540</v>
      </c>
      <c r="C282" s="12">
        <v>550</v>
      </c>
      <c r="D282" s="12">
        <v>540</v>
      </c>
      <c r="E282" s="12">
        <v>550</v>
      </c>
      <c r="F282" s="14">
        <v>29000</v>
      </c>
      <c r="G282" s="12">
        <v>550</v>
      </c>
      <c r="I282" s="11"/>
    </row>
    <row r="283" spans="1:9" x14ac:dyDescent="0.2">
      <c r="A283" s="15">
        <v>40240</v>
      </c>
      <c r="B283" s="12">
        <v>540</v>
      </c>
      <c r="C283" s="12">
        <v>550</v>
      </c>
      <c r="D283" s="12">
        <v>540</v>
      </c>
      <c r="E283" s="12">
        <v>550</v>
      </c>
      <c r="F283" s="14">
        <v>44500</v>
      </c>
      <c r="G283" s="12">
        <v>550</v>
      </c>
      <c r="I283" s="11"/>
    </row>
    <row r="284" spans="1:9" x14ac:dyDescent="0.2">
      <c r="A284" s="15">
        <v>40241</v>
      </c>
      <c r="B284" s="12">
        <v>550</v>
      </c>
      <c r="C284" s="12">
        <v>550</v>
      </c>
      <c r="D284" s="12">
        <v>540</v>
      </c>
      <c r="E284" s="12">
        <v>540</v>
      </c>
      <c r="F284" s="14">
        <v>80000</v>
      </c>
      <c r="G284" s="12">
        <v>540</v>
      </c>
      <c r="I284" s="11"/>
    </row>
    <row r="285" spans="1:9" x14ac:dyDescent="0.2">
      <c r="A285" s="15">
        <v>40242</v>
      </c>
      <c r="B285" s="12">
        <v>540</v>
      </c>
      <c r="C285" s="12">
        <v>560</v>
      </c>
      <c r="D285" s="12">
        <v>540</v>
      </c>
      <c r="E285" s="12">
        <v>540</v>
      </c>
      <c r="F285" s="14">
        <v>0</v>
      </c>
      <c r="G285" s="12">
        <v>540</v>
      </c>
      <c r="I285" s="11"/>
    </row>
    <row r="286" spans="1:9" x14ac:dyDescent="0.2">
      <c r="A286" s="15">
        <v>40245</v>
      </c>
      <c r="B286" s="12">
        <v>560</v>
      </c>
      <c r="C286" s="12">
        <v>570</v>
      </c>
      <c r="D286" s="12">
        <v>560</v>
      </c>
      <c r="E286" s="12">
        <v>560</v>
      </c>
      <c r="F286" s="14">
        <v>42000</v>
      </c>
      <c r="G286" s="12">
        <v>560</v>
      </c>
      <c r="I286" s="11"/>
    </row>
    <row r="287" spans="1:9" x14ac:dyDescent="0.2">
      <c r="A287" s="15">
        <v>40246</v>
      </c>
      <c r="B287" s="12">
        <v>580</v>
      </c>
      <c r="C287" s="12">
        <v>580</v>
      </c>
      <c r="D287" s="12">
        <v>570</v>
      </c>
      <c r="E287" s="12">
        <v>570</v>
      </c>
      <c r="F287" s="14">
        <v>183500</v>
      </c>
      <c r="G287" s="12">
        <v>570</v>
      </c>
      <c r="I287" s="11"/>
    </row>
    <row r="288" spans="1:9" x14ac:dyDescent="0.2">
      <c r="A288" s="15">
        <v>40247</v>
      </c>
      <c r="B288" s="12">
        <v>590</v>
      </c>
      <c r="C288" s="12">
        <v>600</v>
      </c>
      <c r="D288" s="12">
        <v>580</v>
      </c>
      <c r="E288" s="12">
        <v>600</v>
      </c>
      <c r="F288" s="14">
        <v>172000</v>
      </c>
      <c r="G288" s="12">
        <v>600</v>
      </c>
      <c r="I288" s="11"/>
    </row>
    <row r="289" spans="1:9" x14ac:dyDescent="0.2">
      <c r="A289" s="15">
        <v>40248</v>
      </c>
      <c r="B289" s="12">
        <v>590</v>
      </c>
      <c r="C289" s="12">
        <v>610</v>
      </c>
      <c r="D289" s="12">
        <v>590</v>
      </c>
      <c r="E289" s="12">
        <v>590</v>
      </c>
      <c r="F289" s="14">
        <v>95000</v>
      </c>
      <c r="G289" s="12">
        <v>590</v>
      </c>
      <c r="I289" s="11"/>
    </row>
    <row r="290" spans="1:9" x14ac:dyDescent="0.2">
      <c r="A290" s="15">
        <v>40249</v>
      </c>
      <c r="B290" s="12">
        <v>590</v>
      </c>
      <c r="C290" s="12">
        <v>660</v>
      </c>
      <c r="D290" s="12">
        <v>590</v>
      </c>
      <c r="E290" s="12">
        <v>640</v>
      </c>
      <c r="F290" s="14">
        <v>811500</v>
      </c>
      <c r="G290" s="12">
        <v>640</v>
      </c>
      <c r="I290" s="11"/>
    </row>
    <row r="291" spans="1:9" x14ac:dyDescent="0.2">
      <c r="A291" s="15">
        <v>40252</v>
      </c>
      <c r="B291" s="12">
        <v>630</v>
      </c>
      <c r="C291" s="12">
        <v>650</v>
      </c>
      <c r="D291" s="12">
        <v>630</v>
      </c>
      <c r="E291" s="12">
        <v>650</v>
      </c>
      <c r="F291" s="14">
        <v>41500</v>
      </c>
      <c r="G291" s="12">
        <v>650</v>
      </c>
      <c r="I291" s="11"/>
    </row>
    <row r="292" spans="1:9" x14ac:dyDescent="0.2">
      <c r="A292" s="15">
        <v>40254</v>
      </c>
      <c r="B292" s="12">
        <v>630</v>
      </c>
      <c r="C292" s="12">
        <v>640</v>
      </c>
      <c r="D292" s="12">
        <v>630</v>
      </c>
      <c r="E292" s="12">
        <v>630</v>
      </c>
      <c r="F292" s="14">
        <v>175500</v>
      </c>
      <c r="G292" s="12">
        <v>630</v>
      </c>
      <c r="I292" s="11"/>
    </row>
    <row r="293" spans="1:9" x14ac:dyDescent="0.2">
      <c r="A293" s="15">
        <v>40255</v>
      </c>
      <c r="B293" s="12">
        <v>620</v>
      </c>
      <c r="C293" s="12">
        <v>630</v>
      </c>
      <c r="D293" s="12">
        <v>590</v>
      </c>
      <c r="E293" s="12">
        <v>590</v>
      </c>
      <c r="F293" s="14">
        <v>442000</v>
      </c>
      <c r="G293" s="12">
        <v>590</v>
      </c>
      <c r="I293" s="11"/>
    </row>
    <row r="294" spans="1:9" x14ac:dyDescent="0.2">
      <c r="A294" s="15">
        <v>40256</v>
      </c>
      <c r="B294" s="12">
        <v>590</v>
      </c>
      <c r="C294" s="12">
        <v>630</v>
      </c>
      <c r="D294" s="12">
        <v>590</v>
      </c>
      <c r="E294" s="12">
        <v>610</v>
      </c>
      <c r="F294" s="14">
        <v>411000</v>
      </c>
      <c r="G294" s="12">
        <v>610</v>
      </c>
      <c r="I294" s="11"/>
    </row>
    <row r="295" spans="1:9" x14ac:dyDescent="0.2">
      <c r="A295" s="15">
        <v>40259</v>
      </c>
      <c r="B295" s="12">
        <v>620</v>
      </c>
      <c r="C295" s="12">
        <v>620</v>
      </c>
      <c r="D295" s="12">
        <v>610</v>
      </c>
      <c r="E295" s="12">
        <v>610</v>
      </c>
      <c r="F295" s="14">
        <v>39000</v>
      </c>
      <c r="G295" s="12">
        <v>610</v>
      </c>
      <c r="I295" s="11"/>
    </row>
    <row r="296" spans="1:9" x14ac:dyDescent="0.2">
      <c r="A296" s="15">
        <v>40260</v>
      </c>
      <c r="B296" s="12">
        <v>610</v>
      </c>
      <c r="C296" s="12">
        <v>610</v>
      </c>
      <c r="D296" s="12">
        <v>610</v>
      </c>
      <c r="E296" s="12">
        <v>610</v>
      </c>
      <c r="F296" s="14">
        <v>10000</v>
      </c>
      <c r="G296" s="12">
        <v>610</v>
      </c>
      <c r="I296" s="11"/>
    </row>
    <row r="297" spans="1:9" x14ac:dyDescent="0.2">
      <c r="A297" s="15">
        <v>40261</v>
      </c>
      <c r="B297" s="12">
        <v>610</v>
      </c>
      <c r="C297" s="12">
        <v>640</v>
      </c>
      <c r="D297" s="12">
        <v>610</v>
      </c>
      <c r="E297" s="12">
        <v>610</v>
      </c>
      <c r="F297" s="14">
        <v>85000</v>
      </c>
      <c r="G297" s="12">
        <v>610</v>
      </c>
      <c r="I297" s="11"/>
    </row>
    <row r="298" spans="1:9" x14ac:dyDescent="0.2">
      <c r="A298" s="15">
        <v>40262</v>
      </c>
      <c r="B298" s="12">
        <v>610</v>
      </c>
      <c r="C298" s="12">
        <v>620</v>
      </c>
      <c r="D298" s="12">
        <v>610</v>
      </c>
      <c r="E298" s="12">
        <v>610</v>
      </c>
      <c r="F298" s="14">
        <v>62500</v>
      </c>
      <c r="G298" s="12">
        <v>610</v>
      </c>
      <c r="I298" s="11"/>
    </row>
    <row r="299" spans="1:9" x14ac:dyDescent="0.2">
      <c r="A299" s="15">
        <v>40263</v>
      </c>
      <c r="B299" s="12">
        <v>630</v>
      </c>
      <c r="C299" s="12">
        <v>640</v>
      </c>
      <c r="D299" s="12">
        <v>630</v>
      </c>
      <c r="E299" s="12">
        <v>630</v>
      </c>
      <c r="F299" s="14">
        <v>179000</v>
      </c>
      <c r="G299" s="12">
        <v>630</v>
      </c>
      <c r="I299" s="11"/>
    </row>
    <row r="300" spans="1:9" x14ac:dyDescent="0.2">
      <c r="A300" s="15">
        <v>40266</v>
      </c>
      <c r="B300" s="12">
        <v>630</v>
      </c>
      <c r="C300" s="12">
        <v>640</v>
      </c>
      <c r="D300" s="12">
        <v>630</v>
      </c>
      <c r="E300" s="12">
        <v>630</v>
      </c>
      <c r="F300" s="14">
        <v>87500</v>
      </c>
      <c r="G300" s="12">
        <v>630</v>
      </c>
      <c r="I300" s="11"/>
    </row>
    <row r="301" spans="1:9" x14ac:dyDescent="0.2">
      <c r="A301" s="15">
        <v>40267</v>
      </c>
      <c r="B301" s="12">
        <v>650</v>
      </c>
      <c r="C301" s="12">
        <v>650</v>
      </c>
      <c r="D301" s="12">
        <v>630</v>
      </c>
      <c r="E301" s="12">
        <v>650</v>
      </c>
      <c r="F301" s="14">
        <v>241000</v>
      </c>
      <c r="G301" s="12">
        <v>650</v>
      </c>
      <c r="I301" s="11"/>
    </row>
    <row r="302" spans="1:9" x14ac:dyDescent="0.2">
      <c r="A302" s="15">
        <v>40268</v>
      </c>
      <c r="B302" s="12">
        <v>660</v>
      </c>
      <c r="C302" s="12">
        <v>660</v>
      </c>
      <c r="D302" s="12">
        <v>650</v>
      </c>
      <c r="E302" s="12">
        <v>650</v>
      </c>
      <c r="F302" s="14">
        <v>376000</v>
      </c>
      <c r="G302" s="12">
        <v>650</v>
      </c>
      <c r="I302" s="11"/>
    </row>
    <row r="303" spans="1:9" x14ac:dyDescent="0.2">
      <c r="A303" s="15">
        <v>40269</v>
      </c>
      <c r="B303" s="12">
        <v>660</v>
      </c>
      <c r="C303" s="12">
        <v>770</v>
      </c>
      <c r="D303" s="12">
        <v>650</v>
      </c>
      <c r="E303" s="12">
        <v>720</v>
      </c>
      <c r="F303" s="14">
        <v>10962000</v>
      </c>
      <c r="G303" s="12">
        <v>720</v>
      </c>
      <c r="I303" s="11"/>
    </row>
    <row r="304" spans="1:9" x14ac:dyDescent="0.2">
      <c r="A304" s="15">
        <v>40273</v>
      </c>
      <c r="B304" s="12">
        <v>730</v>
      </c>
      <c r="C304" s="12">
        <v>750</v>
      </c>
      <c r="D304" s="12">
        <v>700</v>
      </c>
      <c r="E304" s="12">
        <v>710</v>
      </c>
      <c r="F304" s="14">
        <v>8905000</v>
      </c>
      <c r="G304" s="12">
        <v>710</v>
      </c>
      <c r="I304" s="11"/>
    </row>
    <row r="305" spans="1:9" x14ac:dyDescent="0.2">
      <c r="A305" s="15">
        <v>40274</v>
      </c>
      <c r="B305" s="12">
        <v>700</v>
      </c>
      <c r="C305" s="12">
        <v>710</v>
      </c>
      <c r="D305" s="12">
        <v>680</v>
      </c>
      <c r="E305" s="12">
        <v>690</v>
      </c>
      <c r="F305" s="14">
        <v>296000</v>
      </c>
      <c r="G305" s="12">
        <v>690</v>
      </c>
      <c r="I305" s="11"/>
    </row>
    <row r="306" spans="1:9" x14ac:dyDescent="0.2">
      <c r="A306" s="15">
        <v>40275</v>
      </c>
      <c r="B306" s="12">
        <v>690</v>
      </c>
      <c r="C306" s="12">
        <v>700</v>
      </c>
      <c r="D306" s="12">
        <v>690</v>
      </c>
      <c r="E306" s="12">
        <v>690</v>
      </c>
      <c r="F306" s="14">
        <v>204500</v>
      </c>
      <c r="G306" s="12">
        <v>690</v>
      </c>
      <c r="I306" s="11"/>
    </row>
    <row r="307" spans="1:9" x14ac:dyDescent="0.2">
      <c r="A307" s="15">
        <v>40276</v>
      </c>
      <c r="B307" s="12">
        <v>690</v>
      </c>
      <c r="C307" s="12">
        <v>700</v>
      </c>
      <c r="D307" s="12">
        <v>690</v>
      </c>
      <c r="E307" s="12">
        <v>690</v>
      </c>
      <c r="F307" s="14">
        <v>42500</v>
      </c>
      <c r="G307" s="12">
        <v>690</v>
      </c>
      <c r="I307" s="11"/>
    </row>
    <row r="308" spans="1:9" x14ac:dyDescent="0.2">
      <c r="A308" s="15">
        <v>40277</v>
      </c>
      <c r="B308" s="12">
        <v>700</v>
      </c>
      <c r="C308" s="12">
        <v>770</v>
      </c>
      <c r="D308" s="12">
        <v>700</v>
      </c>
      <c r="E308" s="12">
        <v>740</v>
      </c>
      <c r="F308" s="14">
        <v>11940500</v>
      </c>
      <c r="G308" s="12">
        <v>740</v>
      </c>
      <c r="I308" s="11"/>
    </row>
    <row r="309" spans="1:9" x14ac:dyDescent="0.2">
      <c r="A309" s="15">
        <v>40280</v>
      </c>
      <c r="B309" s="12">
        <v>750</v>
      </c>
      <c r="C309" s="12">
        <v>770</v>
      </c>
      <c r="D309" s="12">
        <v>670</v>
      </c>
      <c r="E309" s="12">
        <v>690</v>
      </c>
      <c r="F309" s="14">
        <v>13494000</v>
      </c>
      <c r="G309" s="12">
        <v>690</v>
      </c>
      <c r="I309" s="11"/>
    </row>
    <row r="310" spans="1:9" x14ac:dyDescent="0.2">
      <c r="A310" s="15">
        <v>40281</v>
      </c>
      <c r="B310" s="12">
        <v>670</v>
      </c>
      <c r="C310" s="12">
        <v>690</v>
      </c>
      <c r="D310" s="12">
        <v>660</v>
      </c>
      <c r="E310" s="12">
        <v>660</v>
      </c>
      <c r="F310" s="14">
        <v>411000</v>
      </c>
      <c r="G310" s="12">
        <v>660</v>
      </c>
      <c r="I310" s="11"/>
    </row>
    <row r="311" spans="1:9" x14ac:dyDescent="0.2">
      <c r="A311" s="15">
        <v>40282</v>
      </c>
      <c r="B311" s="12">
        <v>680</v>
      </c>
      <c r="C311" s="12">
        <v>680</v>
      </c>
      <c r="D311" s="12">
        <v>660</v>
      </c>
      <c r="E311" s="12">
        <v>670</v>
      </c>
      <c r="F311" s="14">
        <v>253000</v>
      </c>
      <c r="G311" s="12">
        <v>670</v>
      </c>
      <c r="I311" s="11"/>
    </row>
    <row r="312" spans="1:9" x14ac:dyDescent="0.2">
      <c r="A312" s="15">
        <v>40283</v>
      </c>
      <c r="B312" s="12">
        <v>690</v>
      </c>
      <c r="C312" s="12">
        <v>700</v>
      </c>
      <c r="D312" s="12">
        <v>670</v>
      </c>
      <c r="E312" s="12">
        <v>680</v>
      </c>
      <c r="F312" s="14">
        <v>179500</v>
      </c>
      <c r="G312" s="12">
        <v>680</v>
      </c>
      <c r="I312" s="11"/>
    </row>
    <row r="313" spans="1:9" x14ac:dyDescent="0.2">
      <c r="A313" s="15">
        <v>40284</v>
      </c>
      <c r="B313" s="12">
        <v>670</v>
      </c>
      <c r="C313" s="12">
        <v>670</v>
      </c>
      <c r="D313" s="12">
        <v>670</v>
      </c>
      <c r="E313" s="12">
        <v>670</v>
      </c>
      <c r="F313" s="14">
        <v>217500</v>
      </c>
      <c r="G313" s="12">
        <v>670</v>
      </c>
      <c r="I313" s="11"/>
    </row>
    <row r="314" spans="1:9" x14ac:dyDescent="0.2">
      <c r="A314" s="15">
        <v>40287</v>
      </c>
      <c r="B314" s="12">
        <v>660</v>
      </c>
      <c r="C314" s="12">
        <v>670</v>
      </c>
      <c r="D314" s="12">
        <v>650</v>
      </c>
      <c r="E314" s="12">
        <v>650</v>
      </c>
      <c r="F314" s="14">
        <v>35500</v>
      </c>
      <c r="G314" s="12">
        <v>650</v>
      </c>
      <c r="I314" s="11"/>
    </row>
    <row r="315" spans="1:9" x14ac:dyDescent="0.2">
      <c r="A315" s="15">
        <v>40288</v>
      </c>
      <c r="B315" s="12">
        <v>660</v>
      </c>
      <c r="C315" s="12">
        <v>680</v>
      </c>
      <c r="D315" s="12">
        <v>660</v>
      </c>
      <c r="E315" s="12">
        <v>660</v>
      </c>
      <c r="F315" s="14">
        <v>22500</v>
      </c>
      <c r="G315" s="12">
        <v>660</v>
      </c>
      <c r="I315" s="11"/>
    </row>
    <row r="316" spans="1:9" x14ac:dyDescent="0.2">
      <c r="A316" s="15">
        <v>40289</v>
      </c>
      <c r="B316" s="12">
        <v>660</v>
      </c>
      <c r="C316" s="12">
        <v>670</v>
      </c>
      <c r="D316" s="12">
        <v>640</v>
      </c>
      <c r="E316" s="12">
        <v>640</v>
      </c>
      <c r="F316" s="14">
        <v>429000</v>
      </c>
      <c r="G316" s="12">
        <v>640</v>
      </c>
      <c r="I316" s="11"/>
    </row>
    <row r="317" spans="1:9" x14ac:dyDescent="0.2">
      <c r="A317" s="15">
        <v>40290</v>
      </c>
      <c r="B317" s="12">
        <v>640</v>
      </c>
      <c r="C317" s="12">
        <v>670</v>
      </c>
      <c r="D317" s="12">
        <v>640</v>
      </c>
      <c r="E317" s="12">
        <v>660</v>
      </c>
      <c r="F317" s="14">
        <v>66000</v>
      </c>
      <c r="G317" s="12">
        <v>660</v>
      </c>
      <c r="I317" s="11"/>
    </row>
    <row r="318" spans="1:9" x14ac:dyDescent="0.2">
      <c r="A318" s="15">
        <v>40291</v>
      </c>
      <c r="B318" s="12">
        <v>660</v>
      </c>
      <c r="C318" s="12">
        <v>670</v>
      </c>
      <c r="D318" s="12">
        <v>650</v>
      </c>
      <c r="E318" s="12">
        <v>650</v>
      </c>
      <c r="F318" s="14">
        <v>114500</v>
      </c>
      <c r="G318" s="12">
        <v>650</v>
      </c>
      <c r="I318" s="11"/>
    </row>
    <row r="319" spans="1:9" x14ac:dyDescent="0.2">
      <c r="A319" s="15">
        <v>40294</v>
      </c>
      <c r="B319" s="12">
        <v>660</v>
      </c>
      <c r="C319" s="12">
        <v>720</v>
      </c>
      <c r="D319" s="12">
        <v>660</v>
      </c>
      <c r="E319" s="12">
        <v>670</v>
      </c>
      <c r="F319" s="14">
        <v>676000</v>
      </c>
      <c r="G319" s="12">
        <v>670</v>
      </c>
      <c r="I319" s="11"/>
    </row>
    <row r="320" spans="1:9" x14ac:dyDescent="0.2">
      <c r="A320" s="15">
        <v>40295</v>
      </c>
      <c r="B320" s="12">
        <v>670</v>
      </c>
      <c r="C320" s="12">
        <v>680</v>
      </c>
      <c r="D320" s="12">
        <v>670</v>
      </c>
      <c r="E320" s="12">
        <v>670</v>
      </c>
      <c r="F320" s="14">
        <v>208500</v>
      </c>
      <c r="G320" s="12">
        <v>670</v>
      </c>
      <c r="I320" s="11"/>
    </row>
    <row r="321" spans="1:9" x14ac:dyDescent="0.2">
      <c r="A321" s="15">
        <v>40296</v>
      </c>
      <c r="B321" s="12">
        <v>650</v>
      </c>
      <c r="C321" s="12">
        <v>680</v>
      </c>
      <c r="D321" s="12">
        <v>650</v>
      </c>
      <c r="E321" s="12">
        <v>660</v>
      </c>
      <c r="F321" s="14">
        <v>66000</v>
      </c>
      <c r="G321" s="12">
        <v>660</v>
      </c>
      <c r="I321" s="11"/>
    </row>
    <row r="322" spans="1:9" x14ac:dyDescent="0.2">
      <c r="A322" s="15">
        <v>40297</v>
      </c>
      <c r="B322" s="12">
        <v>670</v>
      </c>
      <c r="C322" s="12">
        <v>690</v>
      </c>
      <c r="D322" s="12">
        <v>670</v>
      </c>
      <c r="E322" s="12">
        <v>670</v>
      </c>
      <c r="F322" s="14">
        <v>120000</v>
      </c>
      <c r="G322" s="12">
        <v>670</v>
      </c>
      <c r="I322" s="11"/>
    </row>
    <row r="323" spans="1:9" x14ac:dyDescent="0.2">
      <c r="A323" s="15">
        <v>40298</v>
      </c>
      <c r="B323" s="12">
        <v>680</v>
      </c>
      <c r="C323" s="12">
        <v>690</v>
      </c>
      <c r="D323" s="12">
        <v>670</v>
      </c>
      <c r="E323" s="12">
        <v>670</v>
      </c>
      <c r="F323" s="14">
        <v>159000</v>
      </c>
      <c r="G323" s="12">
        <v>670</v>
      </c>
      <c r="I323" s="11"/>
    </row>
    <row r="324" spans="1:9" x14ac:dyDescent="0.2">
      <c r="A324" s="15">
        <v>40301</v>
      </c>
      <c r="B324" s="12">
        <v>670</v>
      </c>
      <c r="C324" s="12">
        <v>680</v>
      </c>
      <c r="D324" s="12">
        <v>670</v>
      </c>
      <c r="E324" s="12">
        <v>670</v>
      </c>
      <c r="F324" s="14">
        <v>38000</v>
      </c>
      <c r="G324" s="12">
        <v>670</v>
      </c>
      <c r="I324" s="11"/>
    </row>
    <row r="325" spans="1:9" x14ac:dyDescent="0.2">
      <c r="A325" s="15">
        <v>40302</v>
      </c>
      <c r="B325" s="12">
        <v>680</v>
      </c>
      <c r="C325" s="12">
        <v>680</v>
      </c>
      <c r="D325" s="12">
        <v>670</v>
      </c>
      <c r="E325" s="12">
        <v>680</v>
      </c>
      <c r="F325" s="14">
        <v>312000</v>
      </c>
      <c r="G325" s="12">
        <v>680</v>
      </c>
      <c r="I325" s="11"/>
    </row>
    <row r="326" spans="1:9" x14ac:dyDescent="0.2">
      <c r="A326" s="15">
        <v>40303</v>
      </c>
      <c r="B326" s="12">
        <v>660</v>
      </c>
      <c r="C326" s="12">
        <v>660</v>
      </c>
      <c r="D326" s="12">
        <v>640</v>
      </c>
      <c r="E326" s="12">
        <v>640</v>
      </c>
      <c r="F326" s="14">
        <v>72500</v>
      </c>
      <c r="G326" s="12">
        <v>640</v>
      </c>
      <c r="I326" s="11"/>
    </row>
    <row r="327" spans="1:9" x14ac:dyDescent="0.2">
      <c r="A327" s="15">
        <v>40304</v>
      </c>
      <c r="B327" s="12">
        <v>650</v>
      </c>
      <c r="C327" s="12">
        <v>650</v>
      </c>
      <c r="D327" s="12">
        <v>610</v>
      </c>
      <c r="E327" s="12">
        <v>620</v>
      </c>
      <c r="F327" s="14">
        <v>178000</v>
      </c>
      <c r="G327" s="12">
        <v>620</v>
      </c>
      <c r="I327" s="11"/>
    </row>
    <row r="328" spans="1:9" x14ac:dyDescent="0.2">
      <c r="A328" s="15">
        <v>40305</v>
      </c>
      <c r="B328" s="12">
        <v>610</v>
      </c>
      <c r="C328" s="12">
        <v>630</v>
      </c>
      <c r="D328" s="12">
        <v>600</v>
      </c>
      <c r="E328" s="12">
        <v>600</v>
      </c>
      <c r="F328" s="14">
        <v>261000</v>
      </c>
      <c r="G328" s="12">
        <v>600</v>
      </c>
      <c r="I328" s="11"/>
    </row>
    <row r="329" spans="1:9" x14ac:dyDescent="0.2">
      <c r="A329" s="15">
        <v>40308</v>
      </c>
      <c r="B329" s="12">
        <v>640</v>
      </c>
      <c r="C329" s="12">
        <v>640</v>
      </c>
      <c r="D329" s="12">
        <v>600</v>
      </c>
      <c r="E329" s="12">
        <v>610</v>
      </c>
      <c r="F329" s="14">
        <v>135000</v>
      </c>
      <c r="G329" s="12">
        <v>610</v>
      </c>
      <c r="I329" s="11"/>
    </row>
    <row r="330" spans="1:9" x14ac:dyDescent="0.2">
      <c r="A330" s="15">
        <v>40309</v>
      </c>
      <c r="B330" s="12">
        <v>620</v>
      </c>
      <c r="C330" s="12">
        <v>630</v>
      </c>
      <c r="D330" s="12">
        <v>600</v>
      </c>
      <c r="E330" s="12">
        <v>610</v>
      </c>
      <c r="F330" s="14">
        <v>126500</v>
      </c>
      <c r="G330" s="12">
        <v>610</v>
      </c>
      <c r="I330" s="11"/>
    </row>
    <row r="331" spans="1:9" x14ac:dyDescent="0.2">
      <c r="A331" s="15">
        <v>40310</v>
      </c>
      <c r="B331" s="12">
        <v>610</v>
      </c>
      <c r="C331" s="12">
        <v>610</v>
      </c>
      <c r="D331" s="12">
        <v>610</v>
      </c>
      <c r="E331" s="12">
        <v>610</v>
      </c>
      <c r="F331" s="14">
        <v>26500</v>
      </c>
      <c r="G331" s="12">
        <v>610</v>
      </c>
      <c r="I331" s="11"/>
    </row>
    <row r="332" spans="1:9" x14ac:dyDescent="0.2">
      <c r="A332" s="15">
        <v>40312</v>
      </c>
      <c r="B332" s="12">
        <v>600</v>
      </c>
      <c r="C332" s="12">
        <v>610</v>
      </c>
      <c r="D332" s="12">
        <v>600</v>
      </c>
      <c r="E332" s="12">
        <v>610</v>
      </c>
      <c r="F332" s="14">
        <v>8500</v>
      </c>
      <c r="G332" s="12">
        <v>610</v>
      </c>
      <c r="I332" s="11"/>
    </row>
    <row r="333" spans="1:9" x14ac:dyDescent="0.2">
      <c r="A333" s="15">
        <v>40315</v>
      </c>
      <c r="B333" s="12">
        <v>590</v>
      </c>
      <c r="C333" s="12">
        <v>600</v>
      </c>
      <c r="D333" s="12">
        <v>580</v>
      </c>
      <c r="E333" s="12">
        <v>590</v>
      </c>
      <c r="F333" s="14">
        <v>40000</v>
      </c>
      <c r="G333" s="12">
        <v>590</v>
      </c>
      <c r="I333" s="11"/>
    </row>
    <row r="334" spans="1:9" x14ac:dyDescent="0.2">
      <c r="A334" s="15">
        <v>40316</v>
      </c>
      <c r="B334" s="12">
        <v>590</v>
      </c>
      <c r="C334" s="12">
        <v>620</v>
      </c>
      <c r="D334" s="12">
        <v>590</v>
      </c>
      <c r="E334" s="12">
        <v>590</v>
      </c>
      <c r="F334" s="14">
        <v>0</v>
      </c>
      <c r="G334" s="12">
        <v>590</v>
      </c>
      <c r="I334" s="11"/>
    </row>
    <row r="335" spans="1:9" x14ac:dyDescent="0.2">
      <c r="A335" s="15">
        <v>40317</v>
      </c>
      <c r="B335" s="12">
        <v>590</v>
      </c>
      <c r="C335" s="12">
        <v>590</v>
      </c>
      <c r="D335" s="12">
        <v>580</v>
      </c>
      <c r="E335" s="12">
        <v>590</v>
      </c>
      <c r="F335" s="14">
        <v>97000</v>
      </c>
      <c r="G335" s="12">
        <v>590</v>
      </c>
      <c r="I335" s="11"/>
    </row>
    <row r="336" spans="1:9" x14ac:dyDescent="0.2">
      <c r="A336" s="15">
        <v>40318</v>
      </c>
      <c r="B336" s="12">
        <v>570</v>
      </c>
      <c r="C336" s="12">
        <v>590</v>
      </c>
      <c r="D336" s="12">
        <v>570</v>
      </c>
      <c r="E336" s="12">
        <v>590</v>
      </c>
      <c r="F336" s="14">
        <v>36500</v>
      </c>
      <c r="G336" s="12">
        <v>590</v>
      </c>
      <c r="I336" s="11"/>
    </row>
    <row r="337" spans="1:9" x14ac:dyDescent="0.2">
      <c r="A337" s="15">
        <v>40319</v>
      </c>
      <c r="B337" s="12">
        <v>570</v>
      </c>
      <c r="C337" s="12">
        <v>590</v>
      </c>
      <c r="D337" s="12">
        <v>560</v>
      </c>
      <c r="E337" s="12">
        <v>590</v>
      </c>
      <c r="F337" s="14">
        <v>51000</v>
      </c>
      <c r="G337" s="12">
        <v>590</v>
      </c>
      <c r="I337" s="11"/>
    </row>
    <row r="338" spans="1:9" x14ac:dyDescent="0.2">
      <c r="A338" s="15">
        <v>40322</v>
      </c>
      <c r="B338" s="12">
        <v>550</v>
      </c>
      <c r="C338" s="12">
        <v>560</v>
      </c>
      <c r="D338" s="12">
        <v>550</v>
      </c>
      <c r="E338" s="12">
        <v>550</v>
      </c>
      <c r="F338" s="14">
        <v>54000</v>
      </c>
      <c r="G338" s="12">
        <v>550</v>
      </c>
      <c r="I338" s="11"/>
    </row>
    <row r="339" spans="1:9" x14ac:dyDescent="0.2">
      <c r="A339" s="15">
        <v>40323</v>
      </c>
      <c r="B339" s="12">
        <v>530</v>
      </c>
      <c r="C339" s="12">
        <v>550</v>
      </c>
      <c r="D339" s="12">
        <v>500</v>
      </c>
      <c r="E339" s="12">
        <v>500</v>
      </c>
      <c r="F339" s="14">
        <v>82000</v>
      </c>
      <c r="G339" s="12">
        <v>500</v>
      </c>
      <c r="I339" s="11"/>
    </row>
    <row r="340" spans="1:9" x14ac:dyDescent="0.2">
      <c r="A340" s="15">
        <v>40324</v>
      </c>
      <c r="B340" s="12">
        <v>500</v>
      </c>
      <c r="C340" s="12">
        <v>550</v>
      </c>
      <c r="D340" s="12">
        <v>500</v>
      </c>
      <c r="E340" s="12">
        <v>550</v>
      </c>
      <c r="F340" s="14">
        <v>45000</v>
      </c>
      <c r="G340" s="12">
        <v>550</v>
      </c>
      <c r="I340" s="11"/>
    </row>
    <row r="341" spans="1:9" x14ac:dyDescent="0.2">
      <c r="A341" s="15">
        <v>40325</v>
      </c>
      <c r="B341" s="12">
        <v>550</v>
      </c>
      <c r="C341" s="12">
        <v>550</v>
      </c>
      <c r="D341" s="12">
        <v>540</v>
      </c>
      <c r="E341" s="12">
        <v>540</v>
      </c>
      <c r="F341" s="14">
        <v>32500</v>
      </c>
      <c r="G341" s="12">
        <v>540</v>
      </c>
      <c r="I341" s="11"/>
    </row>
    <row r="342" spans="1:9" x14ac:dyDescent="0.2">
      <c r="A342" s="15">
        <v>40329</v>
      </c>
      <c r="B342" s="12">
        <v>580</v>
      </c>
      <c r="C342" s="12">
        <v>580</v>
      </c>
      <c r="D342" s="12">
        <v>580</v>
      </c>
      <c r="E342" s="12">
        <v>580</v>
      </c>
      <c r="F342" s="14">
        <v>20000</v>
      </c>
      <c r="G342" s="12">
        <v>580</v>
      </c>
      <c r="I342" s="11"/>
    </row>
    <row r="343" spans="1:9" x14ac:dyDescent="0.2">
      <c r="A343" s="15">
        <v>40330</v>
      </c>
      <c r="B343" s="12">
        <v>560</v>
      </c>
      <c r="C343" s="12">
        <v>570</v>
      </c>
      <c r="D343" s="12">
        <v>560</v>
      </c>
      <c r="E343" s="12">
        <v>560</v>
      </c>
      <c r="F343" s="14">
        <v>39000</v>
      </c>
      <c r="G343" s="12">
        <v>560</v>
      </c>
      <c r="I343" s="11"/>
    </row>
    <row r="344" spans="1:9" x14ac:dyDescent="0.2">
      <c r="A344" s="15">
        <v>40331</v>
      </c>
      <c r="B344" s="12">
        <v>570</v>
      </c>
      <c r="C344" s="12">
        <v>570</v>
      </c>
      <c r="D344" s="12">
        <v>560</v>
      </c>
      <c r="E344" s="12">
        <v>560</v>
      </c>
      <c r="F344" s="14">
        <v>41500</v>
      </c>
      <c r="G344" s="12">
        <v>560</v>
      </c>
      <c r="I344" s="11"/>
    </row>
    <row r="345" spans="1:9" x14ac:dyDescent="0.2">
      <c r="A345" s="15">
        <v>40332</v>
      </c>
      <c r="B345" s="12">
        <v>540</v>
      </c>
      <c r="C345" s="12">
        <v>550</v>
      </c>
      <c r="D345" s="12">
        <v>540</v>
      </c>
      <c r="E345" s="12">
        <v>550</v>
      </c>
      <c r="F345" s="14">
        <v>7000</v>
      </c>
      <c r="G345" s="12">
        <v>550</v>
      </c>
      <c r="I345" s="11"/>
    </row>
    <row r="346" spans="1:9" x14ac:dyDescent="0.2">
      <c r="A346" s="15">
        <v>40333</v>
      </c>
      <c r="B346" s="12">
        <v>530</v>
      </c>
      <c r="C346" s="12">
        <v>560</v>
      </c>
      <c r="D346" s="12">
        <v>530</v>
      </c>
      <c r="E346" s="12">
        <v>560</v>
      </c>
      <c r="F346" s="14">
        <v>15500</v>
      </c>
      <c r="G346" s="12">
        <v>560</v>
      </c>
      <c r="I346" s="11"/>
    </row>
    <row r="347" spans="1:9" x14ac:dyDescent="0.2">
      <c r="A347" s="15">
        <v>40336</v>
      </c>
      <c r="B347" s="12">
        <v>530</v>
      </c>
      <c r="C347" s="12">
        <v>550</v>
      </c>
      <c r="D347" s="12">
        <v>530</v>
      </c>
      <c r="E347" s="12">
        <v>550</v>
      </c>
      <c r="F347" s="14">
        <v>83000</v>
      </c>
      <c r="G347" s="12">
        <v>550</v>
      </c>
      <c r="I347" s="11"/>
    </row>
    <row r="348" spans="1:9" x14ac:dyDescent="0.2">
      <c r="A348" s="15">
        <v>40337</v>
      </c>
      <c r="B348" s="12">
        <v>530</v>
      </c>
      <c r="C348" s="12">
        <v>600</v>
      </c>
      <c r="D348" s="12">
        <v>530</v>
      </c>
      <c r="E348" s="12">
        <v>560</v>
      </c>
      <c r="F348" s="14">
        <v>235500</v>
      </c>
      <c r="G348" s="12">
        <v>560</v>
      </c>
      <c r="I348" s="11"/>
    </row>
    <row r="349" spans="1:9" x14ac:dyDescent="0.2">
      <c r="A349" s="15">
        <v>40338</v>
      </c>
      <c r="B349" s="12">
        <v>550</v>
      </c>
      <c r="C349" s="12">
        <v>560</v>
      </c>
      <c r="D349" s="12">
        <v>550</v>
      </c>
      <c r="E349" s="12">
        <v>550</v>
      </c>
      <c r="F349" s="14">
        <v>13000</v>
      </c>
      <c r="G349" s="12">
        <v>550</v>
      </c>
      <c r="I349" s="11"/>
    </row>
    <row r="350" spans="1:9" x14ac:dyDescent="0.2">
      <c r="A350" s="15">
        <v>40339</v>
      </c>
      <c r="B350" s="12">
        <v>550</v>
      </c>
      <c r="C350" s="12">
        <v>550</v>
      </c>
      <c r="D350" s="12">
        <v>550</v>
      </c>
      <c r="E350" s="12">
        <v>550</v>
      </c>
      <c r="F350" s="14">
        <v>1000</v>
      </c>
      <c r="G350" s="12">
        <v>550</v>
      </c>
      <c r="I350" s="11"/>
    </row>
    <row r="351" spans="1:9" x14ac:dyDescent="0.2">
      <c r="A351" s="15">
        <v>40340</v>
      </c>
      <c r="B351" s="12">
        <v>560</v>
      </c>
      <c r="C351" s="12">
        <v>560</v>
      </c>
      <c r="D351" s="12">
        <v>550</v>
      </c>
      <c r="E351" s="12">
        <v>550</v>
      </c>
      <c r="F351" s="14">
        <v>19500</v>
      </c>
      <c r="G351" s="12">
        <v>550</v>
      </c>
      <c r="I351" s="11"/>
    </row>
    <row r="352" spans="1:9" x14ac:dyDescent="0.2">
      <c r="A352" s="15">
        <v>40343</v>
      </c>
      <c r="B352" s="12">
        <v>550</v>
      </c>
      <c r="C352" s="12">
        <v>550</v>
      </c>
      <c r="D352" s="12">
        <v>550</v>
      </c>
      <c r="E352" s="12">
        <v>550</v>
      </c>
      <c r="F352" s="14">
        <v>10500</v>
      </c>
      <c r="G352" s="12">
        <v>550</v>
      </c>
      <c r="I352" s="11"/>
    </row>
    <row r="353" spans="1:9" x14ac:dyDescent="0.2">
      <c r="A353" s="15">
        <v>40344</v>
      </c>
      <c r="B353" s="12">
        <v>560</v>
      </c>
      <c r="C353" s="12">
        <v>590</v>
      </c>
      <c r="D353" s="12">
        <v>560</v>
      </c>
      <c r="E353" s="12">
        <v>570</v>
      </c>
      <c r="F353" s="14">
        <v>76500</v>
      </c>
      <c r="G353" s="12">
        <v>570</v>
      </c>
      <c r="I353" s="11"/>
    </row>
    <row r="354" spans="1:9" x14ac:dyDescent="0.2">
      <c r="A354" s="15">
        <v>40345</v>
      </c>
      <c r="B354" s="12">
        <v>570</v>
      </c>
      <c r="C354" s="12">
        <v>590</v>
      </c>
      <c r="D354" s="12">
        <v>570</v>
      </c>
      <c r="E354" s="12">
        <v>590</v>
      </c>
      <c r="F354" s="14">
        <v>66500</v>
      </c>
      <c r="G354" s="12">
        <v>590</v>
      </c>
      <c r="I354" s="11"/>
    </row>
    <row r="355" spans="1:9" x14ac:dyDescent="0.2">
      <c r="A355" s="15">
        <v>40346</v>
      </c>
      <c r="B355" s="12">
        <v>580</v>
      </c>
      <c r="C355" s="12">
        <v>580</v>
      </c>
      <c r="D355" s="12">
        <v>580</v>
      </c>
      <c r="E355" s="12">
        <v>580</v>
      </c>
      <c r="F355" s="14">
        <v>76500</v>
      </c>
      <c r="G355" s="12">
        <v>580</v>
      </c>
      <c r="I355" s="11"/>
    </row>
    <row r="356" spans="1:9" x14ac:dyDescent="0.2">
      <c r="A356" s="15">
        <v>40347</v>
      </c>
      <c r="B356" s="12">
        <v>560</v>
      </c>
      <c r="C356" s="12">
        <v>590</v>
      </c>
      <c r="D356" s="12">
        <v>560</v>
      </c>
      <c r="E356" s="12">
        <v>590</v>
      </c>
      <c r="F356" s="14">
        <v>34000</v>
      </c>
      <c r="G356" s="12">
        <v>590</v>
      </c>
      <c r="I356" s="11"/>
    </row>
    <row r="357" spans="1:9" x14ac:dyDescent="0.2">
      <c r="A357" s="15">
        <v>40350</v>
      </c>
      <c r="B357" s="12">
        <v>590</v>
      </c>
      <c r="C357" s="12">
        <v>590</v>
      </c>
      <c r="D357" s="12">
        <v>580</v>
      </c>
      <c r="E357" s="12">
        <v>580</v>
      </c>
      <c r="F357" s="14">
        <v>14000</v>
      </c>
      <c r="G357" s="12">
        <v>580</v>
      </c>
      <c r="I357" s="11"/>
    </row>
    <row r="358" spans="1:9" x14ac:dyDescent="0.2">
      <c r="A358" s="15">
        <v>40351</v>
      </c>
      <c r="B358" s="12">
        <v>570</v>
      </c>
      <c r="C358" s="12">
        <v>580</v>
      </c>
      <c r="D358" s="12">
        <v>570</v>
      </c>
      <c r="E358" s="12">
        <v>580</v>
      </c>
      <c r="F358" s="14">
        <v>16500</v>
      </c>
      <c r="G358" s="12">
        <v>580</v>
      </c>
      <c r="I358" s="11"/>
    </row>
    <row r="359" spans="1:9" x14ac:dyDescent="0.2">
      <c r="A359" s="15">
        <v>40352</v>
      </c>
      <c r="B359" s="12">
        <v>570</v>
      </c>
      <c r="C359" s="12">
        <v>570</v>
      </c>
      <c r="D359" s="12">
        <v>570</v>
      </c>
      <c r="E359" s="12">
        <v>570</v>
      </c>
      <c r="F359" s="14">
        <v>5000</v>
      </c>
      <c r="G359" s="12">
        <v>570</v>
      </c>
      <c r="I359" s="11"/>
    </row>
    <row r="360" spans="1:9" x14ac:dyDescent="0.2">
      <c r="A360" s="15">
        <v>40353</v>
      </c>
      <c r="B360" s="12">
        <v>570</v>
      </c>
      <c r="C360" s="12">
        <v>570</v>
      </c>
      <c r="D360" s="12">
        <v>570</v>
      </c>
      <c r="E360" s="12">
        <v>570</v>
      </c>
      <c r="F360" s="14">
        <v>29000</v>
      </c>
      <c r="G360" s="12">
        <v>570</v>
      </c>
      <c r="I360" s="11"/>
    </row>
    <row r="361" spans="1:9" x14ac:dyDescent="0.2">
      <c r="A361" s="15">
        <v>40354</v>
      </c>
      <c r="B361" s="12">
        <v>580</v>
      </c>
      <c r="C361" s="12">
        <v>590</v>
      </c>
      <c r="D361" s="12">
        <v>580</v>
      </c>
      <c r="E361" s="12">
        <v>590</v>
      </c>
      <c r="F361" s="14">
        <v>13000</v>
      </c>
      <c r="G361" s="12">
        <v>590</v>
      </c>
      <c r="I361" s="11"/>
    </row>
    <row r="362" spans="1:9" x14ac:dyDescent="0.2">
      <c r="A362" s="15">
        <v>40357</v>
      </c>
      <c r="B362" s="12">
        <v>590</v>
      </c>
      <c r="C362" s="12">
        <v>590</v>
      </c>
      <c r="D362" s="12">
        <v>570</v>
      </c>
      <c r="E362" s="12">
        <v>570</v>
      </c>
      <c r="F362" s="14">
        <v>35000</v>
      </c>
      <c r="G362" s="12">
        <v>570</v>
      </c>
      <c r="I362" s="11"/>
    </row>
    <row r="363" spans="1:9" x14ac:dyDescent="0.2">
      <c r="A363" s="15">
        <v>40358</v>
      </c>
      <c r="B363" s="12">
        <v>580</v>
      </c>
      <c r="C363" s="12">
        <v>580</v>
      </c>
      <c r="D363" s="12">
        <v>560</v>
      </c>
      <c r="E363" s="12">
        <v>560</v>
      </c>
      <c r="F363" s="14">
        <v>33500</v>
      </c>
      <c r="G363" s="12">
        <v>560</v>
      </c>
      <c r="I363" s="11"/>
    </row>
    <row r="364" spans="1:9" x14ac:dyDescent="0.2">
      <c r="A364" s="15">
        <v>40359</v>
      </c>
      <c r="B364" s="12">
        <v>580</v>
      </c>
      <c r="C364" s="12">
        <v>580</v>
      </c>
      <c r="D364" s="12">
        <v>560</v>
      </c>
      <c r="E364" s="12">
        <v>560</v>
      </c>
      <c r="F364" s="14">
        <v>1000</v>
      </c>
      <c r="G364" s="12">
        <v>560</v>
      </c>
      <c r="I364" s="11"/>
    </row>
    <row r="365" spans="1:9" x14ac:dyDescent="0.2">
      <c r="A365" s="15">
        <v>40360</v>
      </c>
      <c r="B365" s="12">
        <v>550</v>
      </c>
      <c r="C365" s="12">
        <v>580</v>
      </c>
      <c r="D365" s="12">
        <v>550</v>
      </c>
      <c r="E365" s="12">
        <v>550</v>
      </c>
      <c r="F365" s="14">
        <v>0</v>
      </c>
      <c r="G365" s="12">
        <v>550</v>
      </c>
      <c r="I365" s="11"/>
    </row>
    <row r="366" spans="1:9" x14ac:dyDescent="0.2">
      <c r="A366" s="15">
        <v>40361</v>
      </c>
      <c r="B366" s="12">
        <v>540</v>
      </c>
      <c r="C366" s="12">
        <v>560</v>
      </c>
      <c r="D366" s="12">
        <v>540</v>
      </c>
      <c r="E366" s="12">
        <v>560</v>
      </c>
      <c r="F366" s="14">
        <v>15000</v>
      </c>
      <c r="G366" s="12">
        <v>560</v>
      </c>
      <c r="I366" s="11"/>
    </row>
    <row r="367" spans="1:9" x14ac:dyDescent="0.2">
      <c r="A367" s="15">
        <v>40364</v>
      </c>
      <c r="B367" s="12">
        <v>580</v>
      </c>
      <c r="C367" s="12">
        <v>580</v>
      </c>
      <c r="D367" s="12">
        <v>580</v>
      </c>
      <c r="E367" s="12">
        <v>580</v>
      </c>
      <c r="F367" s="14">
        <v>500</v>
      </c>
      <c r="G367" s="12">
        <v>580</v>
      </c>
      <c r="I367" s="11"/>
    </row>
    <row r="368" spans="1:9" x14ac:dyDescent="0.2">
      <c r="A368" s="15">
        <v>40365</v>
      </c>
      <c r="B368" s="12">
        <v>540</v>
      </c>
      <c r="C368" s="12">
        <v>560</v>
      </c>
      <c r="D368" s="12">
        <v>540</v>
      </c>
      <c r="E368" s="12">
        <v>560</v>
      </c>
      <c r="F368" s="14">
        <v>4000</v>
      </c>
      <c r="G368" s="12">
        <v>560</v>
      </c>
      <c r="I368" s="11"/>
    </row>
    <row r="369" spans="1:9" x14ac:dyDescent="0.2">
      <c r="A369" s="15">
        <v>40366</v>
      </c>
      <c r="B369" s="12">
        <v>550</v>
      </c>
      <c r="C369" s="12">
        <v>550</v>
      </c>
      <c r="D369" s="12">
        <v>540</v>
      </c>
      <c r="E369" s="12">
        <v>550</v>
      </c>
      <c r="F369" s="14">
        <v>48000</v>
      </c>
      <c r="G369" s="12">
        <v>550</v>
      </c>
      <c r="I369" s="11"/>
    </row>
    <row r="370" spans="1:9" x14ac:dyDescent="0.2">
      <c r="A370" s="15">
        <v>40367</v>
      </c>
      <c r="B370" s="12">
        <v>550</v>
      </c>
      <c r="C370" s="12">
        <v>560</v>
      </c>
      <c r="D370" s="12">
        <v>550</v>
      </c>
      <c r="E370" s="12">
        <v>550</v>
      </c>
      <c r="F370" s="14">
        <v>7500</v>
      </c>
      <c r="G370" s="12">
        <v>550</v>
      </c>
      <c r="I370" s="11"/>
    </row>
    <row r="371" spans="1:9" x14ac:dyDescent="0.2">
      <c r="A371" s="15">
        <v>40368</v>
      </c>
      <c r="B371" s="12">
        <v>550</v>
      </c>
      <c r="C371" s="12">
        <v>580</v>
      </c>
      <c r="D371" s="12">
        <v>550</v>
      </c>
      <c r="E371" s="12">
        <v>550</v>
      </c>
      <c r="F371" s="14">
        <v>0</v>
      </c>
      <c r="G371" s="12">
        <v>550</v>
      </c>
      <c r="I371" s="11"/>
    </row>
    <row r="372" spans="1:9" x14ac:dyDescent="0.2">
      <c r="A372" s="15">
        <v>40371</v>
      </c>
      <c r="B372" s="12">
        <v>550</v>
      </c>
      <c r="C372" s="12">
        <v>580</v>
      </c>
      <c r="D372" s="12">
        <v>550</v>
      </c>
      <c r="E372" s="12">
        <v>550</v>
      </c>
      <c r="F372" s="14">
        <v>0</v>
      </c>
      <c r="G372" s="12">
        <v>550</v>
      </c>
      <c r="I372" s="11"/>
    </row>
    <row r="373" spans="1:9" x14ac:dyDescent="0.2">
      <c r="A373" s="15">
        <v>40372</v>
      </c>
      <c r="B373" s="12">
        <v>550</v>
      </c>
      <c r="C373" s="12">
        <v>550</v>
      </c>
      <c r="D373" s="12">
        <v>550</v>
      </c>
      <c r="E373" s="12">
        <v>550</v>
      </c>
      <c r="F373" s="14">
        <v>1500</v>
      </c>
      <c r="G373" s="12">
        <v>550</v>
      </c>
      <c r="I373" s="11"/>
    </row>
    <row r="374" spans="1:9" x14ac:dyDescent="0.2">
      <c r="A374" s="15">
        <v>40373</v>
      </c>
      <c r="B374" s="12">
        <v>600</v>
      </c>
      <c r="C374" s="12">
        <v>640</v>
      </c>
      <c r="D374" s="12">
        <v>600</v>
      </c>
      <c r="E374" s="12">
        <v>610</v>
      </c>
      <c r="F374" s="14">
        <v>404000</v>
      </c>
      <c r="G374" s="12">
        <v>610</v>
      </c>
      <c r="I374" s="11"/>
    </row>
    <row r="375" spans="1:9" x14ac:dyDescent="0.2">
      <c r="A375" s="15">
        <v>40374</v>
      </c>
      <c r="B375" s="12">
        <v>610</v>
      </c>
      <c r="C375" s="12">
        <v>610</v>
      </c>
      <c r="D375" s="12">
        <v>580</v>
      </c>
      <c r="E375" s="12">
        <v>580</v>
      </c>
      <c r="F375" s="14">
        <v>79500</v>
      </c>
      <c r="G375" s="12">
        <v>580</v>
      </c>
      <c r="I375" s="11"/>
    </row>
    <row r="376" spans="1:9" x14ac:dyDescent="0.2">
      <c r="A376" s="15">
        <v>40375</v>
      </c>
      <c r="B376" s="12">
        <v>570</v>
      </c>
      <c r="C376" s="12">
        <v>580</v>
      </c>
      <c r="D376" s="12">
        <v>570</v>
      </c>
      <c r="E376" s="12">
        <v>580</v>
      </c>
      <c r="F376" s="14">
        <v>20000</v>
      </c>
      <c r="G376" s="12">
        <v>580</v>
      </c>
      <c r="I376" s="11"/>
    </row>
    <row r="377" spans="1:9" x14ac:dyDescent="0.2">
      <c r="A377" s="15">
        <v>40378</v>
      </c>
      <c r="B377" s="12">
        <v>570</v>
      </c>
      <c r="C377" s="12">
        <v>570</v>
      </c>
      <c r="D377" s="12">
        <v>570</v>
      </c>
      <c r="E377" s="12">
        <v>570</v>
      </c>
      <c r="F377" s="14">
        <v>3000</v>
      </c>
      <c r="G377" s="12">
        <v>570</v>
      </c>
      <c r="I377" s="11"/>
    </row>
    <row r="378" spans="1:9" x14ac:dyDescent="0.2">
      <c r="A378" s="15">
        <v>40379</v>
      </c>
      <c r="B378" s="12">
        <v>600</v>
      </c>
      <c r="C378" s="12">
        <v>600</v>
      </c>
      <c r="D378" s="12">
        <v>590</v>
      </c>
      <c r="E378" s="12">
        <v>590</v>
      </c>
      <c r="F378" s="14">
        <v>1000</v>
      </c>
      <c r="G378" s="12">
        <v>590</v>
      </c>
      <c r="I378" s="11"/>
    </row>
    <row r="379" spans="1:9" x14ac:dyDescent="0.2">
      <c r="A379" s="15">
        <v>40380</v>
      </c>
      <c r="B379" s="12">
        <v>600</v>
      </c>
      <c r="C379" s="12">
        <v>610</v>
      </c>
      <c r="D379" s="12">
        <v>580</v>
      </c>
      <c r="E379" s="12">
        <v>580</v>
      </c>
      <c r="F379" s="14">
        <v>111000</v>
      </c>
      <c r="G379" s="12">
        <v>580</v>
      </c>
      <c r="I379" s="11"/>
    </row>
    <row r="380" spans="1:9" x14ac:dyDescent="0.2">
      <c r="A380" s="15">
        <v>40381</v>
      </c>
      <c r="B380" s="12">
        <v>590</v>
      </c>
      <c r="C380" s="12">
        <v>600</v>
      </c>
      <c r="D380" s="12">
        <v>580</v>
      </c>
      <c r="E380" s="12">
        <v>600</v>
      </c>
      <c r="F380" s="14">
        <v>101500</v>
      </c>
      <c r="G380" s="12">
        <v>600</v>
      </c>
      <c r="I380" s="11"/>
    </row>
    <row r="381" spans="1:9" x14ac:dyDescent="0.2">
      <c r="A381" s="15">
        <v>40382</v>
      </c>
      <c r="B381" s="12">
        <v>610</v>
      </c>
      <c r="C381" s="12">
        <v>610</v>
      </c>
      <c r="D381" s="12">
        <v>590</v>
      </c>
      <c r="E381" s="12">
        <v>590</v>
      </c>
      <c r="F381" s="14">
        <v>35000</v>
      </c>
      <c r="G381" s="12">
        <v>590</v>
      </c>
      <c r="I381" s="11"/>
    </row>
    <row r="382" spans="1:9" x14ac:dyDescent="0.2">
      <c r="A382" s="15">
        <v>40385</v>
      </c>
      <c r="B382" s="12">
        <v>590</v>
      </c>
      <c r="C382" s="12">
        <v>590</v>
      </c>
      <c r="D382" s="12">
        <v>580</v>
      </c>
      <c r="E382" s="12">
        <v>580</v>
      </c>
      <c r="F382" s="14">
        <v>34500</v>
      </c>
      <c r="G382" s="12">
        <v>580</v>
      </c>
      <c r="I382" s="11"/>
    </row>
    <row r="383" spans="1:9" x14ac:dyDescent="0.2">
      <c r="A383" s="15">
        <v>40386</v>
      </c>
      <c r="B383" s="12">
        <v>580</v>
      </c>
      <c r="C383" s="12">
        <v>600</v>
      </c>
      <c r="D383" s="12">
        <v>580</v>
      </c>
      <c r="E383" s="12">
        <v>590</v>
      </c>
      <c r="F383" s="14">
        <v>38500</v>
      </c>
      <c r="G383" s="12">
        <v>590</v>
      </c>
      <c r="I383" s="11"/>
    </row>
    <row r="384" spans="1:9" x14ac:dyDescent="0.2">
      <c r="A384" s="15">
        <v>40387</v>
      </c>
      <c r="B384" s="12">
        <v>580</v>
      </c>
      <c r="C384" s="12">
        <v>600</v>
      </c>
      <c r="D384" s="12">
        <v>580</v>
      </c>
      <c r="E384" s="12">
        <v>600</v>
      </c>
      <c r="F384" s="14">
        <v>85500</v>
      </c>
      <c r="G384" s="12">
        <v>600</v>
      </c>
      <c r="I384" s="11"/>
    </row>
    <row r="385" spans="1:9" x14ac:dyDescent="0.2">
      <c r="A385" s="15">
        <v>40388</v>
      </c>
      <c r="B385" s="12">
        <v>590</v>
      </c>
      <c r="C385" s="12">
        <v>620</v>
      </c>
      <c r="D385" s="12">
        <v>590</v>
      </c>
      <c r="E385" s="12">
        <v>620</v>
      </c>
      <c r="F385" s="14">
        <v>145500</v>
      </c>
      <c r="G385" s="12">
        <v>620</v>
      </c>
      <c r="I385" s="11"/>
    </row>
    <row r="386" spans="1:9" x14ac:dyDescent="0.2">
      <c r="A386" s="15">
        <v>40389</v>
      </c>
      <c r="B386" s="12">
        <v>600</v>
      </c>
      <c r="C386" s="12">
        <v>610</v>
      </c>
      <c r="D386" s="12">
        <v>600</v>
      </c>
      <c r="E386" s="12">
        <v>600</v>
      </c>
      <c r="F386" s="14">
        <v>102000</v>
      </c>
      <c r="G386" s="12">
        <v>600</v>
      </c>
      <c r="I386" s="11"/>
    </row>
    <row r="387" spans="1:9" x14ac:dyDescent="0.2">
      <c r="A387" s="15">
        <v>40392</v>
      </c>
      <c r="B387" s="12">
        <v>600</v>
      </c>
      <c r="C387" s="12">
        <v>600</v>
      </c>
      <c r="D387" s="12">
        <v>600</v>
      </c>
      <c r="E387" s="12">
        <v>600</v>
      </c>
      <c r="F387" s="14">
        <v>15500</v>
      </c>
      <c r="G387" s="12">
        <v>600</v>
      </c>
      <c r="I387" s="11"/>
    </row>
    <row r="388" spans="1:9" x14ac:dyDescent="0.2">
      <c r="A388" s="15">
        <v>40393</v>
      </c>
      <c r="B388" s="12">
        <v>580</v>
      </c>
      <c r="C388" s="12">
        <v>600</v>
      </c>
      <c r="D388" s="12">
        <v>580</v>
      </c>
      <c r="E388" s="12">
        <v>580</v>
      </c>
      <c r="F388" s="14">
        <v>90500</v>
      </c>
      <c r="G388" s="12">
        <v>580</v>
      </c>
      <c r="I388" s="11"/>
    </row>
    <row r="389" spans="1:9" x14ac:dyDescent="0.2">
      <c r="A389" s="15">
        <v>40394</v>
      </c>
      <c r="B389" s="12">
        <v>610</v>
      </c>
      <c r="C389" s="12">
        <v>660</v>
      </c>
      <c r="D389" s="12">
        <v>600</v>
      </c>
      <c r="E389" s="12">
        <v>620</v>
      </c>
      <c r="F389" s="14">
        <v>903500</v>
      </c>
      <c r="G389" s="12">
        <v>620</v>
      </c>
      <c r="I389" s="11"/>
    </row>
    <row r="390" spans="1:9" x14ac:dyDescent="0.2">
      <c r="A390" s="15">
        <v>40395</v>
      </c>
      <c r="B390" s="12">
        <v>610</v>
      </c>
      <c r="C390" s="12">
        <v>640</v>
      </c>
      <c r="D390" s="12">
        <v>610</v>
      </c>
      <c r="E390" s="12">
        <v>630</v>
      </c>
      <c r="F390" s="14">
        <v>227000</v>
      </c>
      <c r="G390" s="12">
        <v>630</v>
      </c>
      <c r="I390" s="11"/>
    </row>
    <row r="391" spans="1:9" x14ac:dyDescent="0.2">
      <c r="A391" s="15">
        <v>40396</v>
      </c>
      <c r="B391" s="12">
        <v>630</v>
      </c>
      <c r="C391" s="12">
        <v>650</v>
      </c>
      <c r="D391" s="12">
        <v>630</v>
      </c>
      <c r="E391" s="12">
        <v>640</v>
      </c>
      <c r="F391" s="14">
        <v>269500</v>
      </c>
      <c r="G391" s="12">
        <v>640</v>
      </c>
      <c r="I391" s="11"/>
    </row>
    <row r="392" spans="1:9" x14ac:dyDescent="0.2">
      <c r="A392" s="15">
        <v>40399</v>
      </c>
      <c r="B392" s="12">
        <v>620</v>
      </c>
      <c r="C392" s="12">
        <v>640</v>
      </c>
      <c r="D392" s="12">
        <v>620</v>
      </c>
      <c r="E392" s="12">
        <v>620</v>
      </c>
      <c r="F392" s="14">
        <v>127000</v>
      </c>
      <c r="G392" s="12">
        <v>620</v>
      </c>
      <c r="I392" s="11"/>
    </row>
    <row r="393" spans="1:9" x14ac:dyDescent="0.2">
      <c r="A393" s="15">
        <v>40400</v>
      </c>
      <c r="B393" s="12">
        <v>620</v>
      </c>
      <c r="C393" s="12">
        <v>620</v>
      </c>
      <c r="D393" s="12">
        <v>610</v>
      </c>
      <c r="E393" s="12">
        <v>610</v>
      </c>
      <c r="F393" s="14">
        <v>34500</v>
      </c>
      <c r="G393" s="12">
        <v>610</v>
      </c>
      <c r="I393" s="11"/>
    </row>
    <row r="394" spans="1:9" x14ac:dyDescent="0.2">
      <c r="A394" s="15">
        <v>40401</v>
      </c>
      <c r="B394" s="12">
        <v>610</v>
      </c>
      <c r="C394" s="12">
        <v>660</v>
      </c>
      <c r="D394" s="12">
        <v>610</v>
      </c>
      <c r="E394" s="12">
        <v>630</v>
      </c>
      <c r="F394" s="14">
        <v>529000</v>
      </c>
      <c r="G394" s="12">
        <v>630</v>
      </c>
      <c r="I394" s="11"/>
    </row>
    <row r="395" spans="1:9" x14ac:dyDescent="0.2">
      <c r="A395" s="15">
        <v>40402</v>
      </c>
      <c r="B395" s="12">
        <v>620</v>
      </c>
      <c r="C395" s="12">
        <v>690</v>
      </c>
      <c r="D395" s="12">
        <v>620</v>
      </c>
      <c r="E395" s="12">
        <v>690</v>
      </c>
      <c r="F395" s="14">
        <v>1266500</v>
      </c>
      <c r="G395" s="12">
        <v>690</v>
      </c>
      <c r="I395" s="11"/>
    </row>
    <row r="396" spans="1:9" x14ac:dyDescent="0.2">
      <c r="A396" s="15">
        <v>40403</v>
      </c>
      <c r="B396" s="12">
        <v>690</v>
      </c>
      <c r="C396" s="12">
        <v>690</v>
      </c>
      <c r="D396" s="12">
        <v>660</v>
      </c>
      <c r="E396" s="12">
        <v>660</v>
      </c>
      <c r="F396" s="14">
        <v>50500</v>
      </c>
      <c r="G396" s="12">
        <v>660</v>
      </c>
      <c r="I396" s="11"/>
    </row>
    <row r="397" spans="1:9" x14ac:dyDescent="0.2">
      <c r="A397" s="15">
        <v>40406</v>
      </c>
      <c r="B397" s="12">
        <v>650</v>
      </c>
      <c r="C397" s="12">
        <v>660</v>
      </c>
      <c r="D397" s="12">
        <v>630</v>
      </c>
      <c r="E397" s="12">
        <v>650</v>
      </c>
      <c r="F397" s="14">
        <v>41500</v>
      </c>
      <c r="G397" s="12">
        <v>650</v>
      </c>
      <c r="I397" s="11"/>
    </row>
    <row r="398" spans="1:9" x14ac:dyDescent="0.2">
      <c r="A398" s="15">
        <v>40408</v>
      </c>
      <c r="B398" s="12">
        <v>650</v>
      </c>
      <c r="C398" s="12">
        <v>650</v>
      </c>
      <c r="D398" s="12">
        <v>630</v>
      </c>
      <c r="E398" s="12">
        <v>630</v>
      </c>
      <c r="F398" s="14">
        <v>198500</v>
      </c>
      <c r="G398" s="12">
        <v>630</v>
      </c>
      <c r="I398" s="11"/>
    </row>
    <row r="399" spans="1:9" x14ac:dyDescent="0.2">
      <c r="A399" s="15">
        <v>40409</v>
      </c>
      <c r="B399" s="12">
        <v>630</v>
      </c>
      <c r="C399" s="12">
        <v>660</v>
      </c>
      <c r="D399" s="12">
        <v>630</v>
      </c>
      <c r="E399" s="12">
        <v>640</v>
      </c>
      <c r="F399" s="14">
        <v>165000</v>
      </c>
      <c r="G399" s="12">
        <v>640</v>
      </c>
      <c r="I399" s="11"/>
    </row>
    <row r="400" spans="1:9" x14ac:dyDescent="0.2">
      <c r="A400" s="15">
        <v>40410</v>
      </c>
      <c r="B400" s="12">
        <v>660</v>
      </c>
      <c r="C400" s="12">
        <v>660</v>
      </c>
      <c r="D400" s="12">
        <v>650</v>
      </c>
      <c r="E400" s="12">
        <v>650</v>
      </c>
      <c r="F400" s="14">
        <v>6500</v>
      </c>
      <c r="G400" s="12">
        <v>650</v>
      </c>
      <c r="I400" s="11"/>
    </row>
    <row r="401" spans="1:9" x14ac:dyDescent="0.2">
      <c r="A401" s="15">
        <v>40413</v>
      </c>
      <c r="B401" s="12">
        <v>640</v>
      </c>
      <c r="C401" s="12">
        <v>650</v>
      </c>
      <c r="D401" s="12">
        <v>640</v>
      </c>
      <c r="E401" s="12">
        <v>640</v>
      </c>
      <c r="F401" s="14">
        <v>107500</v>
      </c>
      <c r="G401" s="12">
        <v>640</v>
      </c>
      <c r="I401" s="11"/>
    </row>
    <row r="402" spans="1:9" x14ac:dyDescent="0.2">
      <c r="A402" s="15">
        <v>40414</v>
      </c>
      <c r="B402" s="12">
        <v>640</v>
      </c>
      <c r="C402" s="12">
        <v>680</v>
      </c>
      <c r="D402" s="12">
        <v>640</v>
      </c>
      <c r="E402" s="12">
        <v>650</v>
      </c>
      <c r="F402" s="14">
        <v>1347000</v>
      </c>
      <c r="G402" s="12">
        <v>650</v>
      </c>
      <c r="I402" s="11"/>
    </row>
    <row r="403" spans="1:9" x14ac:dyDescent="0.2">
      <c r="A403" s="15">
        <v>40415</v>
      </c>
      <c r="B403" s="12">
        <v>650</v>
      </c>
      <c r="C403" s="12">
        <v>680</v>
      </c>
      <c r="D403" s="12">
        <v>650</v>
      </c>
      <c r="E403" s="12">
        <v>670</v>
      </c>
      <c r="F403" s="14">
        <v>263500</v>
      </c>
      <c r="G403" s="12">
        <v>670</v>
      </c>
      <c r="I403" s="11"/>
    </row>
    <row r="404" spans="1:9" x14ac:dyDescent="0.2">
      <c r="A404" s="15">
        <v>40416</v>
      </c>
      <c r="B404" s="12">
        <v>680</v>
      </c>
      <c r="C404" s="12">
        <v>680</v>
      </c>
      <c r="D404" s="12">
        <v>660</v>
      </c>
      <c r="E404" s="12">
        <v>670</v>
      </c>
      <c r="F404" s="14">
        <v>186000</v>
      </c>
      <c r="G404" s="12">
        <v>670</v>
      </c>
      <c r="I404" s="11"/>
    </row>
    <row r="405" spans="1:9" x14ac:dyDescent="0.2">
      <c r="A405" s="15">
        <v>40417</v>
      </c>
      <c r="B405" s="12">
        <v>670</v>
      </c>
      <c r="C405" s="12">
        <v>680</v>
      </c>
      <c r="D405" s="12">
        <v>660</v>
      </c>
      <c r="E405" s="12">
        <v>670</v>
      </c>
      <c r="F405" s="14">
        <v>115000</v>
      </c>
      <c r="G405" s="12">
        <v>670</v>
      </c>
      <c r="I405" s="11"/>
    </row>
    <row r="406" spans="1:9" x14ac:dyDescent="0.2">
      <c r="A406" s="15">
        <v>40420</v>
      </c>
      <c r="B406" s="12">
        <v>670</v>
      </c>
      <c r="C406" s="12">
        <v>670</v>
      </c>
      <c r="D406" s="12">
        <v>670</v>
      </c>
      <c r="E406" s="12">
        <v>670</v>
      </c>
      <c r="F406" s="14">
        <v>3500</v>
      </c>
      <c r="G406" s="12">
        <v>670</v>
      </c>
      <c r="I406" s="11"/>
    </row>
    <row r="407" spans="1:9" x14ac:dyDescent="0.2">
      <c r="A407" s="15">
        <v>40421</v>
      </c>
      <c r="B407" s="12">
        <v>670</v>
      </c>
      <c r="C407" s="12">
        <v>690</v>
      </c>
      <c r="D407" s="12">
        <v>670</v>
      </c>
      <c r="E407" s="12">
        <v>680</v>
      </c>
      <c r="F407" s="14">
        <v>119500</v>
      </c>
      <c r="G407" s="12">
        <v>680</v>
      </c>
      <c r="I407" s="11"/>
    </row>
    <row r="408" spans="1:9" x14ac:dyDescent="0.2">
      <c r="A408" s="15">
        <v>40422</v>
      </c>
      <c r="B408" s="12">
        <v>680</v>
      </c>
      <c r="C408" s="12">
        <v>680</v>
      </c>
      <c r="D408" s="12">
        <v>670</v>
      </c>
      <c r="E408" s="12">
        <v>680</v>
      </c>
      <c r="F408" s="14">
        <v>117500</v>
      </c>
      <c r="G408" s="12">
        <v>680</v>
      </c>
      <c r="I408" s="11"/>
    </row>
    <row r="409" spans="1:9" x14ac:dyDescent="0.2">
      <c r="A409" s="15">
        <v>40423</v>
      </c>
      <c r="B409" s="12">
        <v>680</v>
      </c>
      <c r="C409" s="12">
        <v>680</v>
      </c>
      <c r="D409" s="12">
        <v>660</v>
      </c>
      <c r="E409" s="12">
        <v>680</v>
      </c>
      <c r="F409" s="14">
        <v>46500</v>
      </c>
      <c r="G409" s="12">
        <v>680</v>
      </c>
      <c r="I409" s="11"/>
    </row>
    <row r="410" spans="1:9" x14ac:dyDescent="0.2">
      <c r="A410" s="15">
        <v>40424</v>
      </c>
      <c r="B410" s="12">
        <v>660</v>
      </c>
      <c r="C410" s="12">
        <v>680</v>
      </c>
      <c r="D410" s="12">
        <v>660</v>
      </c>
      <c r="E410" s="12">
        <v>670</v>
      </c>
      <c r="F410" s="14">
        <v>79000</v>
      </c>
      <c r="G410" s="12">
        <v>670</v>
      </c>
      <c r="I410" s="11"/>
    </row>
    <row r="411" spans="1:9" x14ac:dyDescent="0.2">
      <c r="A411" s="15">
        <v>40427</v>
      </c>
      <c r="B411" s="12">
        <v>670</v>
      </c>
      <c r="C411" s="12">
        <v>680</v>
      </c>
      <c r="D411" s="12">
        <v>660</v>
      </c>
      <c r="E411" s="12">
        <v>680</v>
      </c>
      <c r="F411" s="14">
        <v>238500</v>
      </c>
      <c r="G411" s="12">
        <v>680</v>
      </c>
      <c r="I411" s="11"/>
    </row>
    <row r="412" spans="1:9" x14ac:dyDescent="0.2">
      <c r="A412" s="15">
        <v>40428</v>
      </c>
      <c r="B412" s="12">
        <v>670</v>
      </c>
      <c r="C412" s="12">
        <v>840</v>
      </c>
      <c r="D412" s="12">
        <v>660</v>
      </c>
      <c r="E412" s="12">
        <v>820</v>
      </c>
      <c r="F412" s="14">
        <v>10417500</v>
      </c>
      <c r="G412" s="12">
        <v>820</v>
      </c>
      <c r="I412" s="11"/>
    </row>
    <row r="413" spans="1:9" x14ac:dyDescent="0.2">
      <c r="A413" s="15">
        <v>40436</v>
      </c>
      <c r="B413" s="12">
        <v>820</v>
      </c>
      <c r="C413" s="12">
        <v>850</v>
      </c>
      <c r="D413" s="12">
        <v>760</v>
      </c>
      <c r="E413" s="12">
        <v>790</v>
      </c>
      <c r="F413" s="14">
        <v>2693500</v>
      </c>
      <c r="G413" s="12">
        <v>790</v>
      </c>
      <c r="I413" s="11"/>
    </row>
    <row r="414" spans="1:9" x14ac:dyDescent="0.2">
      <c r="A414" s="15">
        <v>40437</v>
      </c>
      <c r="B414" s="12">
        <v>820</v>
      </c>
      <c r="C414" s="12">
        <v>860</v>
      </c>
      <c r="D414" s="12">
        <v>790</v>
      </c>
      <c r="E414" s="12">
        <v>810</v>
      </c>
      <c r="F414" s="14">
        <v>3015500</v>
      </c>
      <c r="G414" s="12">
        <v>810</v>
      </c>
      <c r="I414" s="11"/>
    </row>
    <row r="415" spans="1:9" x14ac:dyDescent="0.2">
      <c r="A415" s="15">
        <v>40438</v>
      </c>
      <c r="B415" s="12">
        <v>820</v>
      </c>
      <c r="C415" s="12">
        <v>830</v>
      </c>
      <c r="D415" s="12">
        <v>800</v>
      </c>
      <c r="E415" s="12">
        <v>810</v>
      </c>
      <c r="F415" s="14">
        <v>1030500</v>
      </c>
      <c r="G415" s="12">
        <v>810</v>
      </c>
      <c r="I415" s="11"/>
    </row>
    <row r="416" spans="1:9" x14ac:dyDescent="0.2">
      <c r="A416" s="15">
        <v>40441</v>
      </c>
      <c r="B416" s="12">
        <v>810</v>
      </c>
      <c r="C416" s="12">
        <v>810</v>
      </c>
      <c r="D416" s="12">
        <v>790</v>
      </c>
      <c r="E416" s="12">
        <v>790</v>
      </c>
      <c r="F416" s="14">
        <v>688500</v>
      </c>
      <c r="G416" s="12">
        <v>790</v>
      </c>
      <c r="I416" s="11"/>
    </row>
    <row r="417" spans="1:9" x14ac:dyDescent="0.2">
      <c r="A417" s="15">
        <v>40442</v>
      </c>
      <c r="B417" s="12">
        <v>790</v>
      </c>
      <c r="C417" s="12">
        <v>790</v>
      </c>
      <c r="D417" s="12">
        <v>780</v>
      </c>
      <c r="E417" s="12">
        <v>780</v>
      </c>
      <c r="F417" s="14">
        <v>136000</v>
      </c>
      <c r="G417" s="12">
        <v>780</v>
      </c>
      <c r="I417" s="11"/>
    </row>
    <row r="418" spans="1:9" x14ac:dyDescent="0.2">
      <c r="A418" s="15">
        <v>40443</v>
      </c>
      <c r="B418" s="12">
        <v>780</v>
      </c>
      <c r="C418" s="12">
        <v>970</v>
      </c>
      <c r="D418" s="12">
        <v>780</v>
      </c>
      <c r="E418" s="12">
        <v>970</v>
      </c>
      <c r="F418" s="14">
        <v>10099500</v>
      </c>
      <c r="G418" s="12">
        <v>970</v>
      </c>
      <c r="I418" s="11"/>
    </row>
    <row r="419" spans="1:9" x14ac:dyDescent="0.2">
      <c r="A419" s="15">
        <v>40444</v>
      </c>
      <c r="B419" s="12">
        <v>990</v>
      </c>
      <c r="C419" s="12">
        <v>1210</v>
      </c>
      <c r="D419" s="12">
        <v>990</v>
      </c>
      <c r="E419" s="12">
        <v>1210</v>
      </c>
      <c r="F419" s="14">
        <v>12525000</v>
      </c>
      <c r="G419" s="12">
        <v>1210</v>
      </c>
      <c r="I419" s="11"/>
    </row>
    <row r="420" spans="1:9" x14ac:dyDescent="0.2">
      <c r="A420" s="15">
        <v>40445</v>
      </c>
      <c r="B420" s="12">
        <v>1290</v>
      </c>
      <c r="C420" s="12">
        <v>1510</v>
      </c>
      <c r="D420" s="12">
        <v>1260</v>
      </c>
      <c r="E420" s="12">
        <v>1510</v>
      </c>
      <c r="F420" s="14">
        <v>12173000</v>
      </c>
      <c r="G420" s="12">
        <v>1510</v>
      </c>
      <c r="I420" s="11"/>
    </row>
    <row r="421" spans="1:9" x14ac:dyDescent="0.2">
      <c r="A421" s="15">
        <v>40448</v>
      </c>
      <c r="B421" s="12">
        <v>1700</v>
      </c>
      <c r="C421" s="12">
        <v>1880</v>
      </c>
      <c r="D421" s="12">
        <v>1600</v>
      </c>
      <c r="E421" s="12">
        <v>1880</v>
      </c>
      <c r="F421" s="14">
        <v>4300000</v>
      </c>
      <c r="G421" s="12">
        <v>1880</v>
      </c>
      <c r="I421" s="11"/>
    </row>
    <row r="422" spans="1:9" x14ac:dyDescent="0.2">
      <c r="A422" s="15">
        <v>40450</v>
      </c>
      <c r="B422" s="12">
        <v>1950</v>
      </c>
      <c r="C422" s="12">
        <v>2350</v>
      </c>
      <c r="D422" s="12">
        <v>1950</v>
      </c>
      <c r="E422" s="12">
        <v>2350</v>
      </c>
      <c r="F422" s="14">
        <v>4445000</v>
      </c>
      <c r="G422" s="12">
        <v>2350</v>
      </c>
      <c r="I422" s="11"/>
    </row>
    <row r="423" spans="1:9" x14ac:dyDescent="0.2">
      <c r="A423" s="15">
        <v>40451</v>
      </c>
      <c r="B423" s="12">
        <v>2600</v>
      </c>
      <c r="C423" s="12">
        <v>2925</v>
      </c>
      <c r="D423" s="12">
        <v>2600</v>
      </c>
      <c r="E423" s="12">
        <v>2925</v>
      </c>
      <c r="F423" s="14">
        <v>768000</v>
      </c>
      <c r="G423" s="12">
        <v>2925</v>
      </c>
      <c r="I423" s="11"/>
    </row>
    <row r="424" spans="1:9" x14ac:dyDescent="0.2">
      <c r="A424" s="15">
        <v>40465</v>
      </c>
      <c r="B424" s="12">
        <v>2850</v>
      </c>
      <c r="C424" s="12">
        <v>3600</v>
      </c>
      <c r="D424" s="12">
        <v>2200</v>
      </c>
      <c r="E424" s="12">
        <v>2800</v>
      </c>
      <c r="F424" s="14">
        <v>15007000</v>
      </c>
      <c r="G424" s="12">
        <v>2800</v>
      </c>
      <c r="I424" s="11"/>
    </row>
    <row r="425" spans="1:9" x14ac:dyDescent="0.2">
      <c r="A425" s="15">
        <v>40466</v>
      </c>
      <c r="B425" s="12">
        <v>2800</v>
      </c>
      <c r="C425" s="12">
        <v>2800</v>
      </c>
      <c r="D425" s="12">
        <v>2225</v>
      </c>
      <c r="E425" s="12">
        <v>2275</v>
      </c>
      <c r="F425" s="14">
        <v>8546500</v>
      </c>
      <c r="G425" s="12">
        <v>2275</v>
      </c>
      <c r="I425" s="11"/>
    </row>
    <row r="426" spans="1:9" x14ac:dyDescent="0.2">
      <c r="A426" s="15">
        <v>40469</v>
      </c>
      <c r="B426" s="12">
        <v>2275</v>
      </c>
      <c r="C426" s="12">
        <v>2625</v>
      </c>
      <c r="D426" s="12">
        <v>1840</v>
      </c>
      <c r="E426" s="12">
        <v>2350</v>
      </c>
      <c r="F426" s="14">
        <v>46599500</v>
      </c>
      <c r="G426" s="12">
        <v>2350</v>
      </c>
      <c r="I426" s="11"/>
    </row>
    <row r="427" spans="1:9" x14ac:dyDescent="0.2">
      <c r="A427" s="15">
        <v>40470</v>
      </c>
      <c r="B427" s="12">
        <v>2400</v>
      </c>
      <c r="C427" s="12">
        <v>2500</v>
      </c>
      <c r="D427" s="12">
        <v>2250</v>
      </c>
      <c r="E427" s="12">
        <v>2275</v>
      </c>
      <c r="F427" s="14">
        <v>2564000</v>
      </c>
      <c r="G427" s="12">
        <v>2275</v>
      </c>
      <c r="I427" s="11"/>
    </row>
    <row r="428" spans="1:9" x14ac:dyDescent="0.2">
      <c r="A428" s="15">
        <v>40471</v>
      </c>
      <c r="B428" s="12">
        <v>2275</v>
      </c>
      <c r="C428" s="12">
        <v>2375</v>
      </c>
      <c r="D428" s="12">
        <v>2175</v>
      </c>
      <c r="E428" s="12">
        <v>2250</v>
      </c>
      <c r="F428" s="14">
        <v>1059500</v>
      </c>
      <c r="G428" s="12">
        <v>2250</v>
      </c>
      <c r="I428" s="11"/>
    </row>
    <row r="429" spans="1:9" x14ac:dyDescent="0.2">
      <c r="A429" s="15">
        <v>40472</v>
      </c>
      <c r="B429" s="12">
        <v>2325</v>
      </c>
      <c r="C429" s="12">
        <v>2350</v>
      </c>
      <c r="D429" s="12">
        <v>2250</v>
      </c>
      <c r="E429" s="12">
        <v>2250</v>
      </c>
      <c r="F429" s="14">
        <v>898500</v>
      </c>
      <c r="G429" s="12">
        <v>2250</v>
      </c>
      <c r="I429" s="11"/>
    </row>
    <row r="430" spans="1:9" x14ac:dyDescent="0.2">
      <c r="A430" s="15">
        <v>40473</v>
      </c>
      <c r="B430" s="12">
        <v>2300</v>
      </c>
      <c r="C430" s="12">
        <v>2325</v>
      </c>
      <c r="D430" s="12">
        <v>2150</v>
      </c>
      <c r="E430" s="12">
        <v>2150</v>
      </c>
      <c r="F430" s="14">
        <v>1461000</v>
      </c>
      <c r="G430" s="12">
        <v>2150</v>
      </c>
      <c r="I430" s="11"/>
    </row>
    <row r="431" spans="1:9" x14ac:dyDescent="0.2">
      <c r="A431" s="15">
        <v>40476</v>
      </c>
      <c r="B431" s="12">
        <v>2175</v>
      </c>
      <c r="C431" s="12">
        <v>2325</v>
      </c>
      <c r="D431" s="12">
        <v>2150</v>
      </c>
      <c r="E431" s="12">
        <v>2225</v>
      </c>
      <c r="F431" s="14">
        <v>1650000</v>
      </c>
      <c r="G431" s="12">
        <v>2225</v>
      </c>
      <c r="I431" s="11"/>
    </row>
    <row r="432" spans="1:9" x14ac:dyDescent="0.2">
      <c r="A432" s="15">
        <v>40477</v>
      </c>
      <c r="B432" s="12">
        <v>2225</v>
      </c>
      <c r="C432" s="12">
        <v>2225</v>
      </c>
      <c r="D432" s="12">
        <v>2125</v>
      </c>
      <c r="E432" s="12">
        <v>2150</v>
      </c>
      <c r="F432" s="14">
        <v>385000</v>
      </c>
      <c r="G432" s="12">
        <v>2150</v>
      </c>
      <c r="I432" s="11"/>
    </row>
    <row r="433" spans="1:9" x14ac:dyDescent="0.2">
      <c r="A433" s="15">
        <v>40478</v>
      </c>
      <c r="B433" s="12">
        <v>2150</v>
      </c>
      <c r="C433" s="12">
        <v>2150</v>
      </c>
      <c r="D433" s="12">
        <v>1970</v>
      </c>
      <c r="E433" s="12">
        <v>1990</v>
      </c>
      <c r="F433" s="14">
        <v>4051500</v>
      </c>
      <c r="G433" s="12">
        <v>1990</v>
      </c>
      <c r="I433" s="11"/>
    </row>
    <row r="434" spans="1:9" x14ac:dyDescent="0.2">
      <c r="A434" s="15">
        <v>40479</v>
      </c>
      <c r="B434" s="12">
        <v>1980</v>
      </c>
      <c r="C434" s="12">
        <v>2150</v>
      </c>
      <c r="D434" s="12">
        <v>1980</v>
      </c>
      <c r="E434" s="12">
        <v>2100</v>
      </c>
      <c r="F434" s="14">
        <v>5747000</v>
      </c>
      <c r="G434" s="12">
        <v>2100</v>
      </c>
      <c r="I434" s="11"/>
    </row>
    <row r="435" spans="1:9" x14ac:dyDescent="0.2">
      <c r="A435" s="15">
        <v>40480</v>
      </c>
      <c r="B435" s="12">
        <v>2125</v>
      </c>
      <c r="C435" s="12">
        <v>2150</v>
      </c>
      <c r="D435" s="12">
        <v>2025</v>
      </c>
      <c r="E435" s="12">
        <v>2075</v>
      </c>
      <c r="F435" s="14">
        <v>863000</v>
      </c>
      <c r="G435" s="12">
        <v>2075</v>
      </c>
      <c r="I435" s="11"/>
    </row>
    <row r="436" spans="1:9" x14ac:dyDescent="0.2">
      <c r="A436" s="15">
        <v>40483</v>
      </c>
      <c r="B436" s="12">
        <v>2100</v>
      </c>
      <c r="C436" s="12">
        <v>2125</v>
      </c>
      <c r="D436" s="12">
        <v>2025</v>
      </c>
      <c r="E436" s="12">
        <v>2050</v>
      </c>
      <c r="F436" s="14">
        <v>981500</v>
      </c>
      <c r="G436" s="12">
        <v>2050</v>
      </c>
      <c r="I436" s="11"/>
    </row>
    <row r="437" spans="1:9" x14ac:dyDescent="0.2">
      <c r="A437" s="15">
        <v>40484</v>
      </c>
      <c r="B437" s="12">
        <v>2050</v>
      </c>
      <c r="C437" s="12">
        <v>2050</v>
      </c>
      <c r="D437" s="12">
        <v>1970</v>
      </c>
      <c r="E437" s="12">
        <v>1990</v>
      </c>
      <c r="F437" s="14">
        <v>786000</v>
      </c>
      <c r="G437" s="12">
        <v>1990</v>
      </c>
      <c r="I437" s="11"/>
    </row>
    <row r="438" spans="1:9" x14ac:dyDescent="0.2">
      <c r="A438" s="15">
        <v>40485</v>
      </c>
      <c r="B438" s="12">
        <v>2000</v>
      </c>
      <c r="C438" s="12">
        <v>2225</v>
      </c>
      <c r="D438" s="12">
        <v>1990</v>
      </c>
      <c r="E438" s="12">
        <v>2050</v>
      </c>
      <c r="F438" s="14">
        <v>12636500</v>
      </c>
      <c r="G438" s="12">
        <v>2050</v>
      </c>
      <c r="I438" s="11"/>
    </row>
    <row r="439" spans="1:9" x14ac:dyDescent="0.2">
      <c r="A439" s="15">
        <v>40486</v>
      </c>
      <c r="B439" s="12">
        <v>2075</v>
      </c>
      <c r="C439" s="12">
        <v>2125</v>
      </c>
      <c r="D439" s="12">
        <v>2025</v>
      </c>
      <c r="E439" s="12">
        <v>2050</v>
      </c>
      <c r="F439" s="14">
        <v>694500</v>
      </c>
      <c r="G439" s="12">
        <v>2050</v>
      </c>
      <c r="I439" s="11"/>
    </row>
    <row r="440" spans="1:9" x14ac:dyDescent="0.2">
      <c r="A440" s="15">
        <v>40487</v>
      </c>
      <c r="B440" s="12">
        <v>2075</v>
      </c>
      <c r="C440" s="12">
        <v>2100</v>
      </c>
      <c r="D440" s="12">
        <v>2000</v>
      </c>
      <c r="E440" s="12">
        <v>2025</v>
      </c>
      <c r="F440" s="14">
        <v>482000</v>
      </c>
      <c r="G440" s="12">
        <v>2025</v>
      </c>
      <c r="I440" s="11"/>
    </row>
    <row r="441" spans="1:9" x14ac:dyDescent="0.2">
      <c r="A441" s="15">
        <v>40490</v>
      </c>
      <c r="B441" s="12">
        <v>2025</v>
      </c>
      <c r="C441" s="12">
        <v>2025</v>
      </c>
      <c r="D441" s="12">
        <v>2000</v>
      </c>
      <c r="E441" s="12">
        <v>2025</v>
      </c>
      <c r="F441" s="14">
        <v>152500</v>
      </c>
      <c r="G441" s="12">
        <v>2025</v>
      </c>
      <c r="I441" s="11"/>
    </row>
    <row r="442" spans="1:9" x14ac:dyDescent="0.2">
      <c r="A442" s="15">
        <v>40491</v>
      </c>
      <c r="B442" s="12">
        <v>2025</v>
      </c>
      <c r="C442" s="12">
        <v>2050</v>
      </c>
      <c r="D442" s="12">
        <v>1990</v>
      </c>
      <c r="E442" s="12">
        <v>2025</v>
      </c>
      <c r="F442" s="14">
        <v>962000</v>
      </c>
      <c r="G442" s="12">
        <v>2025</v>
      </c>
      <c r="I442" s="11"/>
    </row>
    <row r="443" spans="1:9" x14ac:dyDescent="0.2">
      <c r="A443" s="15">
        <v>40492</v>
      </c>
      <c r="B443" s="12">
        <v>2000</v>
      </c>
      <c r="C443" s="12">
        <v>2000</v>
      </c>
      <c r="D443" s="12">
        <v>1970</v>
      </c>
      <c r="E443" s="12">
        <v>1980</v>
      </c>
      <c r="F443" s="14">
        <v>1091000</v>
      </c>
      <c r="G443" s="12">
        <v>1980</v>
      </c>
      <c r="I443" s="11"/>
    </row>
    <row r="444" spans="1:9" x14ac:dyDescent="0.2">
      <c r="A444" s="15">
        <v>40493</v>
      </c>
      <c r="B444" s="12">
        <v>1980</v>
      </c>
      <c r="C444" s="12">
        <v>1980</v>
      </c>
      <c r="D444" s="12">
        <v>1920</v>
      </c>
      <c r="E444" s="12">
        <v>1930</v>
      </c>
      <c r="F444" s="14">
        <v>882500</v>
      </c>
      <c r="G444" s="12">
        <v>1930</v>
      </c>
      <c r="I444" s="11"/>
    </row>
    <row r="445" spans="1:9" x14ac:dyDescent="0.2">
      <c r="A445" s="15">
        <v>40494</v>
      </c>
      <c r="B445" s="12">
        <v>1930</v>
      </c>
      <c r="C445" s="12">
        <v>1930</v>
      </c>
      <c r="D445" s="12">
        <v>1830</v>
      </c>
      <c r="E445" s="12">
        <v>1860</v>
      </c>
      <c r="F445" s="14">
        <v>543000</v>
      </c>
      <c r="G445" s="12">
        <v>1860</v>
      </c>
      <c r="I445" s="11"/>
    </row>
    <row r="446" spans="1:9" x14ac:dyDescent="0.2">
      <c r="A446" s="15">
        <v>40497</v>
      </c>
      <c r="B446" s="12">
        <v>1860</v>
      </c>
      <c r="C446" s="12">
        <v>1860</v>
      </c>
      <c r="D446" s="12">
        <v>1760</v>
      </c>
      <c r="E446" s="12">
        <v>1780</v>
      </c>
      <c r="F446" s="14">
        <v>502500</v>
      </c>
      <c r="G446" s="12">
        <v>1780</v>
      </c>
      <c r="I446" s="11"/>
    </row>
    <row r="447" spans="1:9" x14ac:dyDescent="0.2">
      <c r="A447" s="15">
        <v>40498</v>
      </c>
      <c r="B447" s="12">
        <v>1780</v>
      </c>
      <c r="C447" s="12">
        <v>1960</v>
      </c>
      <c r="D447" s="12">
        <v>1780</v>
      </c>
      <c r="E447" s="12">
        <v>1910</v>
      </c>
      <c r="F447" s="14">
        <v>3693000</v>
      </c>
      <c r="G447" s="12">
        <v>1910</v>
      </c>
      <c r="I447" s="11"/>
    </row>
    <row r="448" spans="1:9" x14ac:dyDescent="0.2">
      <c r="A448" s="15">
        <v>40500</v>
      </c>
      <c r="B448" s="12">
        <v>1950</v>
      </c>
      <c r="C448" s="12">
        <v>1950</v>
      </c>
      <c r="D448" s="12">
        <v>1860</v>
      </c>
      <c r="E448" s="12">
        <v>1910</v>
      </c>
      <c r="F448" s="14">
        <v>535500</v>
      </c>
      <c r="G448" s="12">
        <v>1910</v>
      </c>
      <c r="I448" s="11"/>
    </row>
    <row r="449" spans="1:9" x14ac:dyDescent="0.2">
      <c r="A449" s="15">
        <v>40501</v>
      </c>
      <c r="B449" s="12">
        <v>1880</v>
      </c>
      <c r="C449" s="12">
        <v>1900</v>
      </c>
      <c r="D449" s="12">
        <v>1870</v>
      </c>
      <c r="E449" s="12">
        <v>1890</v>
      </c>
      <c r="F449" s="14">
        <v>99500</v>
      </c>
      <c r="G449" s="12">
        <v>1890</v>
      </c>
      <c r="I449" s="11"/>
    </row>
    <row r="450" spans="1:9" x14ac:dyDescent="0.2">
      <c r="A450" s="11">
        <v>40504</v>
      </c>
      <c r="B450" s="12">
        <v>1900</v>
      </c>
      <c r="C450" s="12">
        <v>1900</v>
      </c>
      <c r="D450" s="12">
        <v>1870</v>
      </c>
      <c r="E450" s="12">
        <v>1870</v>
      </c>
      <c r="F450" s="14">
        <v>110000</v>
      </c>
      <c r="G450" s="12">
        <v>1870</v>
      </c>
      <c r="I450" s="11"/>
    </row>
    <row r="451" spans="1:9" x14ac:dyDescent="0.2">
      <c r="A451" s="11">
        <v>40505</v>
      </c>
      <c r="B451" s="12">
        <v>1860</v>
      </c>
      <c r="C451" s="12">
        <v>1940</v>
      </c>
      <c r="D451" s="12">
        <v>1850</v>
      </c>
      <c r="E451" s="12">
        <v>1890</v>
      </c>
      <c r="F451" s="14">
        <v>613500</v>
      </c>
      <c r="G451" s="12">
        <v>1890</v>
      </c>
      <c r="I451" s="11"/>
    </row>
    <row r="452" spans="1:9" x14ac:dyDescent="0.2">
      <c r="A452" s="11">
        <v>40506</v>
      </c>
      <c r="B452" s="12">
        <v>1870</v>
      </c>
      <c r="C452" s="12">
        <v>1870</v>
      </c>
      <c r="D452" s="12">
        <v>1830</v>
      </c>
      <c r="E452" s="12">
        <v>1840</v>
      </c>
      <c r="F452" s="14">
        <v>313000</v>
      </c>
      <c r="G452" s="12">
        <v>1840</v>
      </c>
      <c r="I452" s="11"/>
    </row>
    <row r="453" spans="1:9" x14ac:dyDescent="0.2">
      <c r="A453" s="11">
        <v>40507</v>
      </c>
      <c r="B453" s="12">
        <v>1850</v>
      </c>
      <c r="C453" s="12">
        <v>1880</v>
      </c>
      <c r="D453" s="12">
        <v>1840</v>
      </c>
      <c r="E453" s="12">
        <v>1840</v>
      </c>
      <c r="F453" s="14">
        <v>239000</v>
      </c>
      <c r="G453" s="12">
        <v>1840</v>
      </c>
      <c r="I453" s="11"/>
    </row>
    <row r="454" spans="1:9" x14ac:dyDescent="0.2">
      <c r="A454" s="11">
        <v>40508</v>
      </c>
      <c r="B454" s="12">
        <v>1840</v>
      </c>
      <c r="C454" s="12">
        <v>1840</v>
      </c>
      <c r="D454" s="12">
        <v>1790</v>
      </c>
      <c r="E454" s="12">
        <v>1800</v>
      </c>
      <c r="F454" s="14">
        <v>256500</v>
      </c>
      <c r="G454" s="12">
        <v>1800</v>
      </c>
      <c r="I454" s="11"/>
    </row>
    <row r="455" spans="1:9" x14ac:dyDescent="0.2">
      <c r="A455" s="11">
        <v>40511</v>
      </c>
      <c r="B455" s="12">
        <v>1780</v>
      </c>
      <c r="C455" s="12">
        <v>1810</v>
      </c>
      <c r="D455" s="12">
        <v>1760</v>
      </c>
      <c r="E455" s="12">
        <v>1800</v>
      </c>
      <c r="F455" s="14">
        <v>248500</v>
      </c>
      <c r="G455" s="12">
        <v>1800</v>
      </c>
      <c r="I455" s="11"/>
    </row>
    <row r="456" spans="1:9" x14ac:dyDescent="0.2">
      <c r="A456" s="11">
        <v>40512</v>
      </c>
      <c r="B456" s="12">
        <v>1780</v>
      </c>
      <c r="C456" s="12">
        <v>1780</v>
      </c>
      <c r="D456" s="12">
        <v>1730</v>
      </c>
      <c r="E456" s="12">
        <v>1760</v>
      </c>
      <c r="F456" s="14">
        <v>203500</v>
      </c>
      <c r="G456" s="12">
        <v>1760</v>
      </c>
      <c r="I456" s="11"/>
    </row>
    <row r="457" spans="1:9" x14ac:dyDescent="0.2">
      <c r="A457" s="11">
        <v>40513</v>
      </c>
      <c r="B457" s="12">
        <v>1720</v>
      </c>
      <c r="C457" s="12">
        <v>1810</v>
      </c>
      <c r="D457" s="12">
        <v>1710</v>
      </c>
      <c r="E457" s="12">
        <v>1720</v>
      </c>
      <c r="F457" s="14">
        <v>230500</v>
      </c>
      <c r="G457" s="12">
        <v>1720</v>
      </c>
      <c r="I457" s="11"/>
    </row>
    <row r="458" spans="1:9" x14ac:dyDescent="0.2">
      <c r="A458" s="11">
        <v>40514</v>
      </c>
      <c r="B458" s="12">
        <v>1740</v>
      </c>
      <c r="C458" s="12">
        <v>1830</v>
      </c>
      <c r="D458" s="12">
        <v>1740</v>
      </c>
      <c r="E458" s="12">
        <v>1750</v>
      </c>
      <c r="F458" s="14">
        <v>401500</v>
      </c>
      <c r="G458" s="12">
        <v>1750</v>
      </c>
      <c r="I458" s="11"/>
    </row>
    <row r="459" spans="1:9" x14ac:dyDescent="0.2">
      <c r="A459" s="11">
        <v>40515</v>
      </c>
      <c r="B459" s="12">
        <v>1750</v>
      </c>
      <c r="C459" s="12">
        <v>1830</v>
      </c>
      <c r="D459" s="12">
        <v>1750</v>
      </c>
      <c r="E459" s="12">
        <v>1750</v>
      </c>
      <c r="F459" s="14">
        <v>577500</v>
      </c>
      <c r="G459" s="12">
        <v>1750</v>
      </c>
      <c r="I459" s="11"/>
    </row>
    <row r="460" spans="1:9" x14ac:dyDescent="0.2">
      <c r="A460" s="11">
        <v>40518</v>
      </c>
      <c r="B460" s="12">
        <v>1800</v>
      </c>
      <c r="C460" s="12">
        <v>1800</v>
      </c>
      <c r="D460" s="12">
        <v>1750</v>
      </c>
      <c r="E460" s="12">
        <v>1750</v>
      </c>
      <c r="F460" s="14">
        <v>85000</v>
      </c>
      <c r="G460" s="12">
        <v>1750</v>
      </c>
      <c r="I460" s="11"/>
    </row>
    <row r="461" spans="1:9" x14ac:dyDescent="0.2">
      <c r="A461" s="11">
        <v>40520</v>
      </c>
      <c r="B461" s="12">
        <v>1750</v>
      </c>
      <c r="C461" s="12">
        <v>1770</v>
      </c>
      <c r="D461" s="12">
        <v>1740</v>
      </c>
      <c r="E461" s="12">
        <v>1740</v>
      </c>
      <c r="F461" s="14">
        <v>205500</v>
      </c>
      <c r="G461" s="12">
        <v>1740</v>
      </c>
      <c r="I461" s="11"/>
    </row>
    <row r="462" spans="1:9" x14ac:dyDescent="0.2">
      <c r="A462" s="11">
        <v>40521</v>
      </c>
      <c r="B462" s="12">
        <v>1730</v>
      </c>
      <c r="C462" s="12">
        <v>1740</v>
      </c>
      <c r="D462" s="12">
        <v>1720</v>
      </c>
      <c r="E462" s="12">
        <v>1720</v>
      </c>
      <c r="F462" s="14">
        <v>80500</v>
      </c>
      <c r="G462" s="12">
        <v>1720</v>
      </c>
      <c r="I462" s="11"/>
    </row>
    <row r="463" spans="1:9" x14ac:dyDescent="0.2">
      <c r="A463" s="11">
        <v>40522</v>
      </c>
      <c r="B463" s="12">
        <v>1720</v>
      </c>
      <c r="C463" s="12">
        <v>1770</v>
      </c>
      <c r="D463" s="12">
        <v>1710</v>
      </c>
      <c r="E463" s="12">
        <v>1740</v>
      </c>
      <c r="F463" s="14">
        <v>370500</v>
      </c>
      <c r="G463" s="12">
        <v>1740</v>
      </c>
      <c r="I463" s="11"/>
    </row>
    <row r="464" spans="1:9" x14ac:dyDescent="0.2">
      <c r="A464" s="11">
        <v>40525</v>
      </c>
      <c r="B464" s="12">
        <v>1740</v>
      </c>
      <c r="C464" s="12">
        <v>1740</v>
      </c>
      <c r="D464" s="12">
        <v>1700</v>
      </c>
      <c r="E464" s="12">
        <v>1740</v>
      </c>
      <c r="F464" s="14">
        <v>150000</v>
      </c>
      <c r="G464" s="12">
        <v>1740</v>
      </c>
      <c r="I464" s="11"/>
    </row>
    <row r="465" spans="1:9" x14ac:dyDescent="0.2">
      <c r="A465" s="11">
        <v>40526</v>
      </c>
      <c r="B465" s="12">
        <v>1740</v>
      </c>
      <c r="C465" s="12">
        <v>1810</v>
      </c>
      <c r="D465" s="12">
        <v>1720</v>
      </c>
      <c r="E465" s="12">
        <v>1720</v>
      </c>
      <c r="F465" s="14">
        <v>378000</v>
      </c>
      <c r="G465" s="12">
        <v>1720</v>
      </c>
      <c r="I465" s="11"/>
    </row>
    <row r="466" spans="1:9" x14ac:dyDescent="0.2">
      <c r="A466" s="11">
        <v>40527</v>
      </c>
      <c r="B466" s="12">
        <v>1720</v>
      </c>
      <c r="C466" s="12">
        <v>1750</v>
      </c>
      <c r="D466" s="12">
        <v>1680</v>
      </c>
      <c r="E466" s="12">
        <v>1720</v>
      </c>
      <c r="F466" s="14">
        <v>421500</v>
      </c>
      <c r="G466" s="12">
        <v>1720</v>
      </c>
      <c r="I466" s="11"/>
    </row>
    <row r="467" spans="1:9" x14ac:dyDescent="0.2">
      <c r="A467" s="11">
        <v>40528</v>
      </c>
      <c r="B467" s="12">
        <v>1730</v>
      </c>
      <c r="C467" s="12">
        <v>1830</v>
      </c>
      <c r="D467" s="12">
        <v>1710</v>
      </c>
      <c r="E467" s="12">
        <v>1710</v>
      </c>
      <c r="F467" s="14">
        <v>5319500</v>
      </c>
      <c r="G467" s="12">
        <v>1710</v>
      </c>
      <c r="I467" s="11"/>
    </row>
    <row r="468" spans="1:9" x14ac:dyDescent="0.2">
      <c r="A468" s="11">
        <v>40529</v>
      </c>
      <c r="B468" s="12">
        <v>1710</v>
      </c>
      <c r="C468" s="12">
        <v>1760</v>
      </c>
      <c r="D468" s="12">
        <v>1700</v>
      </c>
      <c r="E468" s="12">
        <v>1710</v>
      </c>
      <c r="F468" s="14">
        <v>215000</v>
      </c>
      <c r="G468" s="12">
        <v>1710</v>
      </c>
      <c r="I468" s="11"/>
    </row>
    <row r="469" spans="1:9" x14ac:dyDescent="0.2">
      <c r="A469" s="11">
        <v>40532</v>
      </c>
      <c r="B469" s="12">
        <v>1700</v>
      </c>
      <c r="C469" s="12">
        <v>1710</v>
      </c>
      <c r="D469" s="12">
        <v>1680</v>
      </c>
      <c r="E469" s="12">
        <v>1680</v>
      </c>
      <c r="F469" s="14">
        <v>76500</v>
      </c>
      <c r="G469" s="12">
        <v>1680</v>
      </c>
      <c r="I469" s="11"/>
    </row>
    <row r="470" spans="1:9" x14ac:dyDescent="0.2">
      <c r="A470" s="11">
        <v>40533</v>
      </c>
      <c r="B470" s="12">
        <v>1680</v>
      </c>
      <c r="C470" s="12">
        <v>1730</v>
      </c>
      <c r="D470" s="12">
        <v>1680</v>
      </c>
      <c r="E470" s="12">
        <v>1690</v>
      </c>
      <c r="F470" s="14">
        <v>163500</v>
      </c>
      <c r="G470" s="12">
        <v>1690</v>
      </c>
      <c r="I470" s="11"/>
    </row>
    <row r="471" spans="1:9" x14ac:dyDescent="0.2">
      <c r="A471" s="11">
        <v>40534</v>
      </c>
      <c r="B471" s="12">
        <v>1720</v>
      </c>
      <c r="C471" s="12">
        <v>1720</v>
      </c>
      <c r="D471" s="12">
        <v>1670</v>
      </c>
      <c r="E471" s="12">
        <v>1670</v>
      </c>
      <c r="F471" s="14">
        <v>65500</v>
      </c>
      <c r="G471" s="12">
        <v>1670</v>
      </c>
      <c r="I471" s="11"/>
    </row>
    <row r="472" spans="1:9" x14ac:dyDescent="0.2">
      <c r="A472" s="11">
        <v>40535</v>
      </c>
      <c r="B472" s="12">
        <v>1660</v>
      </c>
      <c r="C472" s="12">
        <v>1700</v>
      </c>
      <c r="D472" s="12">
        <v>1650</v>
      </c>
      <c r="E472" s="12">
        <v>1660</v>
      </c>
      <c r="F472" s="14">
        <v>41000</v>
      </c>
      <c r="G472" s="12">
        <v>1660</v>
      </c>
      <c r="I472" s="11"/>
    </row>
    <row r="473" spans="1:9" x14ac:dyDescent="0.2">
      <c r="A473" s="11">
        <v>40539</v>
      </c>
      <c r="B473" s="12">
        <v>1650</v>
      </c>
      <c r="C473" s="12">
        <v>1700</v>
      </c>
      <c r="D473" s="12">
        <v>1620</v>
      </c>
      <c r="E473" s="12">
        <v>1620</v>
      </c>
      <c r="F473" s="14">
        <v>33500</v>
      </c>
      <c r="G473" s="12">
        <v>1620</v>
      </c>
      <c r="I473" s="11"/>
    </row>
    <row r="474" spans="1:9" x14ac:dyDescent="0.2">
      <c r="A474" s="11">
        <v>40540</v>
      </c>
      <c r="B474" s="12">
        <v>1640</v>
      </c>
      <c r="C474" s="12">
        <v>1660</v>
      </c>
      <c r="D474" s="12">
        <v>1630</v>
      </c>
      <c r="E474" s="12">
        <v>1660</v>
      </c>
      <c r="F474" s="14">
        <v>105000</v>
      </c>
      <c r="G474" s="12">
        <v>1660</v>
      </c>
      <c r="I474" s="11"/>
    </row>
    <row r="475" spans="1:9" x14ac:dyDescent="0.2">
      <c r="A475" s="11">
        <v>40541</v>
      </c>
      <c r="B475" s="12">
        <v>1650</v>
      </c>
      <c r="C475" s="12">
        <v>1650</v>
      </c>
      <c r="D475" s="12">
        <v>1620</v>
      </c>
      <c r="E475" s="12">
        <v>1630</v>
      </c>
      <c r="F475" s="14">
        <v>45000</v>
      </c>
      <c r="G475" s="12">
        <v>1630</v>
      </c>
      <c r="I475" s="11"/>
    </row>
    <row r="476" spans="1:9" x14ac:dyDescent="0.2">
      <c r="A476" s="11">
        <v>40542</v>
      </c>
      <c r="B476" s="12">
        <v>1630</v>
      </c>
      <c r="C476" s="12">
        <v>1680</v>
      </c>
      <c r="D476" s="12">
        <v>1620</v>
      </c>
      <c r="E476" s="12">
        <v>1620</v>
      </c>
      <c r="F476" s="14">
        <v>232500</v>
      </c>
      <c r="G476" s="12">
        <v>1620</v>
      </c>
      <c r="I476" s="11"/>
    </row>
    <row r="477" spans="1:9" x14ac:dyDescent="0.2">
      <c r="A477" s="11">
        <v>40546</v>
      </c>
      <c r="B477" s="12">
        <v>1650</v>
      </c>
      <c r="C477" s="12">
        <v>1650</v>
      </c>
      <c r="D477" s="12">
        <v>1620</v>
      </c>
      <c r="E477" s="12">
        <v>1630</v>
      </c>
      <c r="F477" s="14">
        <v>104500</v>
      </c>
      <c r="G477" s="12">
        <v>1630</v>
      </c>
      <c r="I477" s="11"/>
    </row>
    <row r="478" spans="1:9" x14ac:dyDescent="0.2">
      <c r="A478" s="11">
        <v>40547</v>
      </c>
      <c r="B478" s="12">
        <v>1640</v>
      </c>
      <c r="C478" s="12">
        <v>1680</v>
      </c>
      <c r="D478" s="12">
        <v>1620</v>
      </c>
      <c r="E478" s="12">
        <v>1640</v>
      </c>
      <c r="F478" s="14">
        <v>372000</v>
      </c>
      <c r="G478" s="12">
        <v>1640</v>
      </c>
      <c r="I478" s="11"/>
    </row>
    <row r="479" spans="1:9" x14ac:dyDescent="0.2">
      <c r="A479" s="11">
        <v>40548</v>
      </c>
      <c r="B479" s="12">
        <v>1640</v>
      </c>
      <c r="C479" s="12">
        <v>1650</v>
      </c>
      <c r="D479" s="12">
        <v>1620</v>
      </c>
      <c r="E479" s="12">
        <v>1620</v>
      </c>
      <c r="F479" s="14">
        <v>151500</v>
      </c>
      <c r="G479" s="12">
        <v>1620</v>
      </c>
      <c r="I479" s="11"/>
    </row>
    <row r="480" spans="1:9" x14ac:dyDescent="0.2">
      <c r="A480" s="11">
        <v>40549</v>
      </c>
      <c r="B480" s="12">
        <v>1630</v>
      </c>
      <c r="C480" s="12">
        <v>1630</v>
      </c>
      <c r="D480" s="12">
        <v>1610</v>
      </c>
      <c r="E480" s="12">
        <v>1610</v>
      </c>
      <c r="F480" s="14">
        <v>71000</v>
      </c>
      <c r="G480" s="12">
        <v>1610</v>
      </c>
      <c r="I480" s="11"/>
    </row>
    <row r="481" spans="1:9" x14ac:dyDescent="0.2">
      <c r="A481" s="11">
        <v>40550</v>
      </c>
      <c r="B481" s="12">
        <v>1610</v>
      </c>
      <c r="C481" s="12">
        <v>1620</v>
      </c>
      <c r="D481" s="12">
        <v>1570</v>
      </c>
      <c r="E481" s="12">
        <v>1610</v>
      </c>
      <c r="F481" s="14">
        <v>300000</v>
      </c>
      <c r="G481" s="12">
        <v>1610</v>
      </c>
      <c r="I481" s="11"/>
    </row>
    <row r="482" spans="1:9" x14ac:dyDescent="0.2">
      <c r="A482" s="11">
        <v>40553</v>
      </c>
      <c r="B482" s="12">
        <v>1580</v>
      </c>
      <c r="C482" s="12">
        <v>1640</v>
      </c>
      <c r="D482" s="12">
        <v>1570</v>
      </c>
      <c r="E482" s="12">
        <v>1640</v>
      </c>
      <c r="F482" s="14">
        <v>968000</v>
      </c>
      <c r="G482" s="12">
        <v>1640</v>
      </c>
      <c r="I482" s="11"/>
    </row>
    <row r="483" spans="1:9" x14ac:dyDescent="0.2">
      <c r="A483" s="11">
        <v>40554</v>
      </c>
      <c r="B483" s="12">
        <v>1640</v>
      </c>
      <c r="C483" s="12">
        <v>1680</v>
      </c>
      <c r="D483" s="12">
        <v>1470</v>
      </c>
      <c r="E483" s="12">
        <v>1470</v>
      </c>
      <c r="F483" s="14">
        <v>5806500</v>
      </c>
      <c r="G483" s="12">
        <v>1470</v>
      </c>
      <c r="I483" s="11"/>
    </row>
    <row r="484" spans="1:9" x14ac:dyDescent="0.2">
      <c r="A484" s="11">
        <v>40555</v>
      </c>
      <c r="B484" s="12">
        <v>1480</v>
      </c>
      <c r="C484" s="12">
        <v>1520</v>
      </c>
      <c r="D484" s="12">
        <v>1460</v>
      </c>
      <c r="E484" s="12">
        <v>1460</v>
      </c>
      <c r="F484" s="14">
        <v>154500</v>
      </c>
      <c r="G484" s="12">
        <v>1460</v>
      </c>
      <c r="I484" s="11"/>
    </row>
    <row r="485" spans="1:9" x14ac:dyDescent="0.2">
      <c r="A485" s="11">
        <v>40556</v>
      </c>
      <c r="B485" s="12">
        <v>1460</v>
      </c>
      <c r="C485" s="12">
        <v>1540</v>
      </c>
      <c r="D485" s="12">
        <v>1450</v>
      </c>
      <c r="E485" s="12">
        <v>1450</v>
      </c>
      <c r="F485" s="14">
        <v>831500</v>
      </c>
      <c r="G485" s="12">
        <v>1450</v>
      </c>
      <c r="I485" s="11"/>
    </row>
    <row r="486" spans="1:9" x14ac:dyDescent="0.2">
      <c r="A486" s="11">
        <v>40557</v>
      </c>
      <c r="B486" s="12">
        <v>1490</v>
      </c>
      <c r="C486" s="12">
        <v>1500</v>
      </c>
      <c r="D486" s="12">
        <v>1420</v>
      </c>
      <c r="E486" s="12">
        <v>1440</v>
      </c>
      <c r="F486" s="14">
        <v>48500</v>
      </c>
      <c r="G486" s="12">
        <v>1440</v>
      </c>
      <c r="I486" s="11"/>
    </row>
    <row r="487" spans="1:9" x14ac:dyDescent="0.2">
      <c r="A487" s="11">
        <v>40560</v>
      </c>
      <c r="B487" s="12">
        <v>1420</v>
      </c>
      <c r="C487" s="12">
        <v>1430</v>
      </c>
      <c r="D487" s="12">
        <v>1410</v>
      </c>
      <c r="E487" s="12">
        <v>1410</v>
      </c>
      <c r="F487" s="14">
        <v>60500</v>
      </c>
      <c r="G487" s="12">
        <v>1410</v>
      </c>
      <c r="I487" s="11"/>
    </row>
    <row r="488" spans="1:9" x14ac:dyDescent="0.2">
      <c r="A488" s="11">
        <v>40561</v>
      </c>
      <c r="B488" s="12">
        <v>1410</v>
      </c>
      <c r="C488" s="12">
        <v>1480</v>
      </c>
      <c r="D488" s="12">
        <v>1410</v>
      </c>
      <c r="E488" s="12">
        <v>1440</v>
      </c>
      <c r="F488" s="14">
        <v>1092000</v>
      </c>
      <c r="G488" s="12">
        <v>1440</v>
      </c>
      <c r="I488" s="11"/>
    </row>
    <row r="489" spans="1:9" x14ac:dyDescent="0.2">
      <c r="A489" s="11">
        <v>40562</v>
      </c>
      <c r="B489" s="12">
        <v>1440</v>
      </c>
      <c r="C489" s="12">
        <v>1450</v>
      </c>
      <c r="D489" s="12">
        <v>1360</v>
      </c>
      <c r="E489" s="12">
        <v>1410</v>
      </c>
      <c r="F489" s="14">
        <v>1361000</v>
      </c>
      <c r="G489" s="12">
        <v>1410</v>
      </c>
      <c r="I489" s="11"/>
    </row>
    <row r="490" spans="1:9" x14ac:dyDescent="0.2">
      <c r="A490" s="11">
        <v>40563</v>
      </c>
      <c r="B490" s="12">
        <v>1390</v>
      </c>
      <c r="C490" s="12">
        <v>1450</v>
      </c>
      <c r="D490" s="12">
        <v>1320</v>
      </c>
      <c r="E490" s="12">
        <v>1330</v>
      </c>
      <c r="F490" s="14">
        <v>2887500</v>
      </c>
      <c r="G490" s="12">
        <v>1330</v>
      </c>
      <c r="I490" s="11"/>
    </row>
    <row r="491" spans="1:9" x14ac:dyDescent="0.2">
      <c r="A491" s="11">
        <v>40564</v>
      </c>
      <c r="B491" s="12">
        <v>1290</v>
      </c>
      <c r="C491" s="12">
        <v>1350</v>
      </c>
      <c r="D491" s="12">
        <v>1250</v>
      </c>
      <c r="E491" s="12">
        <v>1340</v>
      </c>
      <c r="F491" s="14">
        <v>145500</v>
      </c>
      <c r="G491" s="12">
        <v>1340</v>
      </c>
      <c r="I491" s="11"/>
    </row>
    <row r="492" spans="1:9" x14ac:dyDescent="0.2">
      <c r="A492" s="11">
        <v>40567</v>
      </c>
      <c r="B492" s="12">
        <v>1300</v>
      </c>
      <c r="C492" s="12">
        <v>1340</v>
      </c>
      <c r="D492" s="12">
        <v>1240</v>
      </c>
      <c r="E492" s="12">
        <v>1240</v>
      </c>
      <c r="F492" s="14">
        <v>60500</v>
      </c>
      <c r="G492" s="12">
        <v>1240</v>
      </c>
      <c r="I492" s="11"/>
    </row>
    <row r="493" spans="1:9" x14ac:dyDescent="0.2">
      <c r="A493" s="11">
        <v>40568</v>
      </c>
      <c r="B493" s="12">
        <v>1250</v>
      </c>
      <c r="C493" s="12">
        <v>1300</v>
      </c>
      <c r="D493" s="12">
        <v>1250</v>
      </c>
      <c r="E493" s="12">
        <v>1250</v>
      </c>
      <c r="F493" s="14">
        <v>187000</v>
      </c>
      <c r="G493" s="12">
        <v>1250</v>
      </c>
      <c r="I493" s="11"/>
    </row>
    <row r="494" spans="1:9" x14ac:dyDescent="0.2">
      <c r="A494" s="11">
        <v>40569</v>
      </c>
      <c r="B494" s="12">
        <v>1250</v>
      </c>
      <c r="C494" s="12">
        <v>1270</v>
      </c>
      <c r="D494" s="12">
        <v>1240</v>
      </c>
      <c r="E494" s="12">
        <v>1270</v>
      </c>
      <c r="F494" s="14">
        <v>106000</v>
      </c>
      <c r="G494" s="12">
        <v>1270</v>
      </c>
      <c r="I494" s="11"/>
    </row>
    <row r="495" spans="1:9" x14ac:dyDescent="0.2">
      <c r="A495" s="11">
        <v>40570</v>
      </c>
      <c r="B495" s="12">
        <v>1270</v>
      </c>
      <c r="C495" s="12">
        <v>1270</v>
      </c>
      <c r="D495" s="12">
        <v>1230</v>
      </c>
      <c r="E495" s="12">
        <v>1230</v>
      </c>
      <c r="F495" s="14">
        <v>131000</v>
      </c>
      <c r="G495" s="12">
        <v>1230</v>
      </c>
      <c r="I495" s="11"/>
    </row>
    <row r="496" spans="1:9" x14ac:dyDescent="0.2">
      <c r="A496" s="11">
        <v>40571</v>
      </c>
      <c r="B496" s="12">
        <v>1230</v>
      </c>
      <c r="C496" s="12">
        <v>1260</v>
      </c>
      <c r="D496" s="12">
        <v>1220</v>
      </c>
      <c r="E496" s="12">
        <v>1220</v>
      </c>
      <c r="F496" s="14">
        <v>41500</v>
      </c>
      <c r="G496" s="12">
        <v>1220</v>
      </c>
      <c r="I496" s="11"/>
    </row>
    <row r="497" spans="1:9" x14ac:dyDescent="0.2">
      <c r="A497" s="11">
        <v>40574</v>
      </c>
      <c r="B497" s="12">
        <v>1220</v>
      </c>
      <c r="C497" s="12">
        <v>1220</v>
      </c>
      <c r="D497" s="12">
        <v>1160</v>
      </c>
      <c r="E497" s="12">
        <v>1160</v>
      </c>
      <c r="F497" s="14">
        <v>110500</v>
      </c>
      <c r="G497" s="12">
        <v>1160</v>
      </c>
      <c r="I497" s="11"/>
    </row>
    <row r="498" spans="1:9" x14ac:dyDescent="0.2">
      <c r="A498" s="11">
        <v>40575</v>
      </c>
      <c r="B498" s="12">
        <v>1160</v>
      </c>
      <c r="C498" s="12">
        <v>1160</v>
      </c>
      <c r="D498" s="12">
        <v>1140</v>
      </c>
      <c r="E498" s="12">
        <v>1160</v>
      </c>
      <c r="F498" s="14">
        <v>24000</v>
      </c>
      <c r="G498" s="12">
        <v>1160</v>
      </c>
      <c r="I498" s="11"/>
    </row>
    <row r="499" spans="1:9" x14ac:dyDescent="0.2">
      <c r="A499" s="11">
        <v>40576</v>
      </c>
      <c r="B499" s="12">
        <v>1160</v>
      </c>
      <c r="C499" s="12">
        <v>1160</v>
      </c>
      <c r="D499" s="12">
        <v>1140</v>
      </c>
      <c r="E499" s="12">
        <v>1150</v>
      </c>
      <c r="F499" s="14">
        <v>28000</v>
      </c>
      <c r="G499" s="12">
        <v>1150</v>
      </c>
      <c r="I499" s="11"/>
    </row>
    <row r="500" spans="1:9" x14ac:dyDescent="0.2">
      <c r="A500" s="11">
        <v>40578</v>
      </c>
      <c r="B500" s="12">
        <v>1120</v>
      </c>
      <c r="C500" s="12">
        <v>1140</v>
      </c>
      <c r="D500" s="12">
        <v>1110</v>
      </c>
      <c r="E500" s="12">
        <v>1130</v>
      </c>
      <c r="F500" s="14">
        <v>14500</v>
      </c>
      <c r="G500" s="12">
        <v>1130</v>
      </c>
      <c r="I500" s="11"/>
    </row>
    <row r="501" spans="1:9" x14ac:dyDescent="0.2">
      <c r="A501" s="11">
        <v>40581</v>
      </c>
      <c r="B501" s="12">
        <v>1110</v>
      </c>
      <c r="C501" s="12">
        <v>1130</v>
      </c>
      <c r="D501" s="12">
        <v>1070</v>
      </c>
      <c r="E501" s="12">
        <v>1080</v>
      </c>
      <c r="F501" s="14">
        <v>109000</v>
      </c>
      <c r="G501" s="12">
        <v>1080</v>
      </c>
      <c r="I501" s="11"/>
    </row>
    <row r="502" spans="1:9" x14ac:dyDescent="0.2">
      <c r="A502" s="11">
        <v>40582</v>
      </c>
      <c r="B502" s="12">
        <v>1080</v>
      </c>
      <c r="C502" s="12">
        <v>1180</v>
      </c>
      <c r="D502" s="12">
        <v>1080</v>
      </c>
      <c r="E502" s="12">
        <v>1120</v>
      </c>
      <c r="F502" s="14">
        <v>608500</v>
      </c>
      <c r="G502" s="12">
        <v>1120</v>
      </c>
      <c r="I502" s="11"/>
    </row>
    <row r="503" spans="1:9" x14ac:dyDescent="0.2">
      <c r="A503" s="11">
        <v>40583</v>
      </c>
      <c r="B503" s="12">
        <v>1120</v>
      </c>
      <c r="C503" s="12">
        <v>1120</v>
      </c>
      <c r="D503" s="12">
        <v>1060</v>
      </c>
      <c r="E503" s="12">
        <v>1100</v>
      </c>
      <c r="F503" s="14">
        <v>150000</v>
      </c>
      <c r="G503" s="12">
        <v>1100</v>
      </c>
      <c r="I503" s="11"/>
    </row>
    <row r="504" spans="1:9" x14ac:dyDescent="0.2">
      <c r="A504" s="11">
        <v>40584</v>
      </c>
      <c r="B504" s="12">
        <v>1080</v>
      </c>
      <c r="C504" s="12">
        <v>1080</v>
      </c>
      <c r="D504" s="12">
        <v>1050</v>
      </c>
      <c r="E504" s="12">
        <v>1070</v>
      </c>
      <c r="F504" s="14">
        <v>40500</v>
      </c>
      <c r="G504" s="12">
        <v>1070</v>
      </c>
      <c r="I504" s="11"/>
    </row>
    <row r="505" spans="1:9" x14ac:dyDescent="0.2">
      <c r="A505" s="11">
        <v>40585</v>
      </c>
      <c r="B505" s="12">
        <v>1040</v>
      </c>
      <c r="C505" s="12">
        <v>1050</v>
      </c>
      <c r="D505" s="12">
        <v>1030</v>
      </c>
      <c r="E505" s="12">
        <v>1040</v>
      </c>
      <c r="F505" s="14">
        <v>25000</v>
      </c>
      <c r="G505" s="12">
        <v>1040</v>
      </c>
      <c r="I505" s="11"/>
    </row>
    <row r="506" spans="1:9" x14ac:dyDescent="0.2">
      <c r="A506" s="11">
        <v>40588</v>
      </c>
      <c r="B506" s="12">
        <v>1050</v>
      </c>
      <c r="C506" s="12">
        <v>1060</v>
      </c>
      <c r="D506" s="12">
        <v>1040</v>
      </c>
      <c r="E506" s="12">
        <v>1040</v>
      </c>
      <c r="F506" s="14">
        <v>9500</v>
      </c>
      <c r="G506" s="12">
        <v>1040</v>
      </c>
      <c r="I506" s="11"/>
    </row>
    <row r="507" spans="1:9" x14ac:dyDescent="0.2">
      <c r="A507" s="11">
        <v>40590</v>
      </c>
      <c r="B507" s="12">
        <v>1040</v>
      </c>
      <c r="C507" s="12">
        <v>1040</v>
      </c>
      <c r="D507" s="12">
        <v>1030</v>
      </c>
      <c r="E507" s="12">
        <v>1040</v>
      </c>
      <c r="F507" s="14">
        <v>20500</v>
      </c>
      <c r="G507" s="12">
        <v>1040</v>
      </c>
      <c r="I507" s="11"/>
    </row>
    <row r="508" spans="1:9" x14ac:dyDescent="0.2">
      <c r="A508" s="11">
        <v>40591</v>
      </c>
      <c r="B508" s="12">
        <v>1060</v>
      </c>
      <c r="C508" s="12">
        <v>1060</v>
      </c>
      <c r="D508" s="12">
        <v>1040</v>
      </c>
      <c r="E508" s="12">
        <v>1040</v>
      </c>
      <c r="F508" s="14">
        <v>27500</v>
      </c>
      <c r="G508" s="12">
        <v>1040</v>
      </c>
      <c r="I508" s="11"/>
    </row>
    <row r="509" spans="1:9" x14ac:dyDescent="0.2">
      <c r="A509" s="11">
        <v>40592</v>
      </c>
      <c r="B509" s="12">
        <v>1050</v>
      </c>
      <c r="C509" s="12">
        <v>1060</v>
      </c>
      <c r="D509" s="12">
        <v>1030</v>
      </c>
      <c r="E509" s="12">
        <v>1030</v>
      </c>
      <c r="F509" s="14">
        <v>160000</v>
      </c>
      <c r="G509" s="12">
        <v>1030</v>
      </c>
      <c r="I509" s="11"/>
    </row>
    <row r="510" spans="1:9" x14ac:dyDescent="0.2">
      <c r="A510" s="11">
        <v>40595</v>
      </c>
      <c r="B510" s="12">
        <v>1030</v>
      </c>
      <c r="C510" s="12">
        <v>1040</v>
      </c>
      <c r="D510" s="12">
        <v>1030</v>
      </c>
      <c r="E510" s="12">
        <v>1040</v>
      </c>
      <c r="F510" s="14">
        <v>216500</v>
      </c>
      <c r="G510" s="12">
        <v>1040</v>
      </c>
      <c r="I510" s="11"/>
    </row>
    <row r="511" spans="1:9" x14ac:dyDescent="0.2">
      <c r="A511" s="11">
        <v>40596</v>
      </c>
      <c r="B511" s="12">
        <v>1030</v>
      </c>
      <c r="C511" s="12">
        <v>1060</v>
      </c>
      <c r="D511" s="12">
        <v>1020</v>
      </c>
      <c r="E511" s="12">
        <v>1040</v>
      </c>
      <c r="F511" s="14">
        <v>118500</v>
      </c>
      <c r="G511" s="12">
        <v>1040</v>
      </c>
      <c r="I511" s="11"/>
    </row>
    <row r="512" spans="1:9" x14ac:dyDescent="0.2">
      <c r="A512" s="11">
        <v>40597</v>
      </c>
      <c r="B512" s="12">
        <v>1030</v>
      </c>
      <c r="C512" s="12">
        <v>1040</v>
      </c>
      <c r="D512" s="12">
        <v>1030</v>
      </c>
      <c r="E512" s="12">
        <v>1040</v>
      </c>
      <c r="F512" s="14">
        <v>10500</v>
      </c>
      <c r="G512" s="12">
        <v>1040</v>
      </c>
      <c r="I512" s="11"/>
    </row>
    <row r="513" spans="1:9" x14ac:dyDescent="0.2">
      <c r="A513" s="11">
        <v>40598</v>
      </c>
      <c r="B513" s="12">
        <v>1030</v>
      </c>
      <c r="C513" s="12">
        <v>1050</v>
      </c>
      <c r="D513" s="12">
        <v>1020</v>
      </c>
      <c r="E513" s="12">
        <v>1050</v>
      </c>
      <c r="F513" s="14">
        <v>35500</v>
      </c>
      <c r="G513" s="12">
        <v>1050</v>
      </c>
      <c r="I513" s="11"/>
    </row>
    <row r="514" spans="1:9" x14ac:dyDescent="0.2">
      <c r="A514" s="11">
        <v>40599</v>
      </c>
      <c r="B514" s="12">
        <v>1040</v>
      </c>
      <c r="C514" s="12">
        <v>1050</v>
      </c>
      <c r="D514" s="12">
        <v>1030</v>
      </c>
      <c r="E514" s="12">
        <v>1040</v>
      </c>
      <c r="F514" s="14">
        <v>102500</v>
      </c>
      <c r="G514" s="12">
        <v>1040</v>
      </c>
      <c r="I514" s="11"/>
    </row>
    <row r="515" spans="1:9" x14ac:dyDescent="0.2">
      <c r="A515" s="11">
        <v>40602</v>
      </c>
      <c r="B515" s="12">
        <v>1040</v>
      </c>
      <c r="C515" s="12">
        <v>1040</v>
      </c>
      <c r="D515" s="12">
        <v>1030</v>
      </c>
      <c r="E515" s="12">
        <v>1040</v>
      </c>
      <c r="F515" s="14">
        <v>12500</v>
      </c>
      <c r="G515" s="12">
        <v>1040</v>
      </c>
      <c r="I515" s="11"/>
    </row>
    <row r="516" spans="1:9" x14ac:dyDescent="0.2">
      <c r="A516" s="11">
        <v>40603</v>
      </c>
      <c r="B516" s="12">
        <v>1050</v>
      </c>
      <c r="C516" s="12">
        <v>1100</v>
      </c>
      <c r="D516" s="12">
        <v>1040</v>
      </c>
      <c r="E516" s="12">
        <v>1070</v>
      </c>
      <c r="F516" s="14">
        <v>1107500</v>
      </c>
      <c r="G516" s="12">
        <v>1070</v>
      </c>
      <c r="I516" s="11"/>
    </row>
    <row r="517" spans="1:9" x14ac:dyDescent="0.2">
      <c r="A517" s="11">
        <v>40604</v>
      </c>
      <c r="B517" s="12">
        <v>1070</v>
      </c>
      <c r="C517" s="12">
        <v>1080</v>
      </c>
      <c r="D517" s="12">
        <v>1060</v>
      </c>
      <c r="E517" s="12">
        <v>1060</v>
      </c>
      <c r="F517" s="14">
        <v>76500</v>
      </c>
      <c r="G517" s="12">
        <v>1060</v>
      </c>
      <c r="I517" s="11"/>
    </row>
    <row r="518" spans="1:9" x14ac:dyDescent="0.2">
      <c r="A518" s="11">
        <v>40605</v>
      </c>
      <c r="B518" s="12">
        <v>1050</v>
      </c>
      <c r="C518" s="12">
        <v>1070</v>
      </c>
      <c r="D518" s="12">
        <v>1050</v>
      </c>
      <c r="E518" s="12">
        <v>1060</v>
      </c>
      <c r="F518" s="14">
        <v>96500</v>
      </c>
      <c r="G518" s="12">
        <v>1060</v>
      </c>
      <c r="I518" s="11"/>
    </row>
    <row r="519" spans="1:9" x14ac:dyDescent="0.2">
      <c r="A519" s="11">
        <v>40606</v>
      </c>
      <c r="B519" s="12">
        <v>1060</v>
      </c>
      <c r="C519" s="12">
        <v>1180</v>
      </c>
      <c r="D519" s="12">
        <v>1060</v>
      </c>
      <c r="E519" s="12">
        <v>1150</v>
      </c>
      <c r="F519" s="14">
        <v>382000</v>
      </c>
      <c r="G519" s="12">
        <v>1150</v>
      </c>
      <c r="I519" s="11"/>
    </row>
    <row r="520" spans="1:9" x14ac:dyDescent="0.2">
      <c r="A520" s="11">
        <v>40609</v>
      </c>
      <c r="B520" s="12">
        <v>1150</v>
      </c>
      <c r="C520" s="12">
        <v>1190</v>
      </c>
      <c r="D520" s="12">
        <v>1100</v>
      </c>
      <c r="E520" s="12">
        <v>1140</v>
      </c>
      <c r="F520" s="14">
        <v>954500</v>
      </c>
      <c r="G520" s="12">
        <v>1140</v>
      </c>
      <c r="I520" s="11"/>
    </row>
    <row r="521" spans="1:9" x14ac:dyDescent="0.2">
      <c r="A521" s="11">
        <v>40610</v>
      </c>
      <c r="B521" s="12">
        <v>1130</v>
      </c>
      <c r="C521" s="12">
        <v>1240</v>
      </c>
      <c r="D521" s="12">
        <v>1130</v>
      </c>
      <c r="E521" s="12">
        <v>1150</v>
      </c>
      <c r="F521" s="14">
        <v>1983000</v>
      </c>
      <c r="G521" s="12">
        <v>1150</v>
      </c>
      <c r="I521" s="11"/>
    </row>
    <row r="522" spans="1:9" x14ac:dyDescent="0.2">
      <c r="A522" s="11">
        <v>40611</v>
      </c>
      <c r="B522" s="12">
        <v>1150</v>
      </c>
      <c r="C522" s="12">
        <v>1180</v>
      </c>
      <c r="D522" s="12">
        <v>1150</v>
      </c>
      <c r="E522" s="12">
        <v>1180</v>
      </c>
      <c r="F522" s="14">
        <v>156500</v>
      </c>
      <c r="G522" s="12">
        <v>1180</v>
      </c>
      <c r="I522" s="11"/>
    </row>
    <row r="523" spans="1:9" x14ac:dyDescent="0.2">
      <c r="A523" s="11">
        <v>40612</v>
      </c>
      <c r="B523" s="12">
        <v>1180</v>
      </c>
      <c r="C523" s="12">
        <v>1190</v>
      </c>
      <c r="D523" s="12">
        <v>1160</v>
      </c>
      <c r="E523" s="12">
        <v>1170</v>
      </c>
      <c r="F523" s="14">
        <v>114000</v>
      </c>
      <c r="G523" s="12">
        <v>1170</v>
      </c>
      <c r="I523" s="11"/>
    </row>
    <row r="524" spans="1:9" x14ac:dyDescent="0.2">
      <c r="A524" s="11">
        <v>40613</v>
      </c>
      <c r="B524" s="12">
        <v>1180</v>
      </c>
      <c r="C524" s="12">
        <v>1180</v>
      </c>
      <c r="D524" s="12">
        <v>1160</v>
      </c>
      <c r="E524" s="12">
        <v>1170</v>
      </c>
      <c r="F524" s="14">
        <v>226500</v>
      </c>
      <c r="G524" s="12">
        <v>1170</v>
      </c>
      <c r="I524" s="11"/>
    </row>
    <row r="525" spans="1:9" x14ac:dyDescent="0.2">
      <c r="A525" s="11">
        <v>40616</v>
      </c>
      <c r="B525" s="12">
        <v>1150</v>
      </c>
      <c r="C525" s="12">
        <v>1190</v>
      </c>
      <c r="D525" s="12">
        <v>1150</v>
      </c>
      <c r="E525" s="12">
        <v>1170</v>
      </c>
      <c r="F525" s="14">
        <v>78500</v>
      </c>
      <c r="G525" s="12">
        <v>1170</v>
      </c>
      <c r="I525" s="11"/>
    </row>
    <row r="526" spans="1:9" x14ac:dyDescent="0.2">
      <c r="A526" s="11">
        <v>40617</v>
      </c>
      <c r="B526" s="12">
        <v>1140</v>
      </c>
      <c r="C526" s="12">
        <v>1170</v>
      </c>
      <c r="D526" s="12">
        <v>1050</v>
      </c>
      <c r="E526" s="12">
        <v>1170</v>
      </c>
      <c r="F526" s="14">
        <v>163500</v>
      </c>
      <c r="G526" s="12">
        <v>1170</v>
      </c>
      <c r="I526" s="11"/>
    </row>
    <row r="527" spans="1:9" x14ac:dyDescent="0.2">
      <c r="A527" s="11">
        <v>40618</v>
      </c>
      <c r="B527" s="12">
        <v>1180</v>
      </c>
      <c r="C527" s="12">
        <v>1180</v>
      </c>
      <c r="D527" s="12">
        <v>1140</v>
      </c>
      <c r="E527" s="12">
        <v>1160</v>
      </c>
      <c r="F527" s="14">
        <v>131500</v>
      </c>
      <c r="G527" s="12">
        <v>1160</v>
      </c>
      <c r="I527" s="11"/>
    </row>
    <row r="528" spans="1:9" x14ac:dyDescent="0.2">
      <c r="A528" s="11">
        <v>40619</v>
      </c>
      <c r="B528" s="12">
        <v>1150</v>
      </c>
      <c r="C528" s="12">
        <v>1160</v>
      </c>
      <c r="D528" s="12">
        <v>1140</v>
      </c>
      <c r="E528" s="12">
        <v>1140</v>
      </c>
      <c r="F528" s="14">
        <v>35000</v>
      </c>
      <c r="G528" s="12">
        <v>1140</v>
      </c>
      <c r="I528" s="11"/>
    </row>
    <row r="529" spans="1:9" x14ac:dyDescent="0.2">
      <c r="A529" s="11">
        <v>40620</v>
      </c>
      <c r="B529" s="12">
        <v>1140</v>
      </c>
      <c r="C529" s="12">
        <v>1150</v>
      </c>
      <c r="D529" s="12">
        <v>1140</v>
      </c>
      <c r="E529" s="12">
        <v>1150</v>
      </c>
      <c r="F529" s="14">
        <v>40500</v>
      </c>
      <c r="G529" s="12">
        <v>1150</v>
      </c>
      <c r="I529" s="11"/>
    </row>
    <row r="530" spans="1:9" x14ac:dyDescent="0.2">
      <c r="A530" s="11">
        <v>40623</v>
      </c>
      <c r="B530" s="12">
        <v>1150</v>
      </c>
      <c r="C530" s="12">
        <v>1150</v>
      </c>
      <c r="D530" s="12">
        <v>1150</v>
      </c>
      <c r="E530" s="12">
        <v>1150</v>
      </c>
      <c r="F530" s="14">
        <v>9500</v>
      </c>
      <c r="G530" s="12">
        <v>1150</v>
      </c>
      <c r="I530" s="11"/>
    </row>
    <row r="531" spans="1:9" x14ac:dyDescent="0.2">
      <c r="A531" s="11">
        <v>40624</v>
      </c>
      <c r="B531" s="12">
        <v>1140</v>
      </c>
      <c r="C531" s="12">
        <v>1150</v>
      </c>
      <c r="D531" s="12">
        <v>1130</v>
      </c>
      <c r="E531" s="12">
        <v>1140</v>
      </c>
      <c r="F531" s="14">
        <v>81000</v>
      </c>
      <c r="G531" s="12">
        <v>1140</v>
      </c>
      <c r="I531" s="11"/>
    </row>
    <row r="532" spans="1:9" x14ac:dyDescent="0.2">
      <c r="A532" s="11">
        <v>40625</v>
      </c>
      <c r="B532" s="12">
        <v>1140</v>
      </c>
      <c r="C532" s="12">
        <v>1150</v>
      </c>
      <c r="D532" s="12">
        <v>1140</v>
      </c>
      <c r="E532" s="12">
        <v>1150</v>
      </c>
      <c r="F532" s="14">
        <v>46000</v>
      </c>
      <c r="G532" s="12">
        <v>1150</v>
      </c>
      <c r="I532" s="11"/>
    </row>
    <row r="533" spans="1:9" x14ac:dyDescent="0.2">
      <c r="A533" s="11">
        <v>40626</v>
      </c>
      <c r="B533" s="12">
        <v>1180</v>
      </c>
      <c r="C533" s="12">
        <v>1180</v>
      </c>
      <c r="D533" s="12">
        <v>1160</v>
      </c>
      <c r="E533" s="12">
        <v>1160</v>
      </c>
      <c r="F533" s="14">
        <v>41500</v>
      </c>
      <c r="G533" s="12">
        <v>1160</v>
      </c>
      <c r="I533" s="11"/>
    </row>
    <row r="534" spans="1:9" x14ac:dyDescent="0.2">
      <c r="A534" s="11">
        <v>40627</v>
      </c>
      <c r="B534" s="12">
        <v>1150</v>
      </c>
      <c r="C534" s="12">
        <v>1160</v>
      </c>
      <c r="D534" s="12">
        <v>1150</v>
      </c>
      <c r="E534" s="12">
        <v>1160</v>
      </c>
      <c r="F534" s="14">
        <v>102500</v>
      </c>
      <c r="G534" s="12">
        <v>1160</v>
      </c>
      <c r="I534" s="11"/>
    </row>
    <row r="535" spans="1:9" x14ac:dyDescent="0.2">
      <c r="A535" s="11">
        <v>40630</v>
      </c>
      <c r="B535" s="12">
        <v>1180</v>
      </c>
      <c r="C535" s="12">
        <v>1180</v>
      </c>
      <c r="D535" s="12">
        <v>1160</v>
      </c>
      <c r="E535" s="12">
        <v>1160</v>
      </c>
      <c r="F535" s="14">
        <v>8000</v>
      </c>
      <c r="G535" s="12">
        <v>1160</v>
      </c>
      <c r="I535" s="11"/>
    </row>
    <row r="536" spans="1:9" x14ac:dyDescent="0.2">
      <c r="A536" s="11">
        <v>40631</v>
      </c>
      <c r="B536" s="12">
        <v>1160</v>
      </c>
      <c r="C536" s="12">
        <v>1180</v>
      </c>
      <c r="D536" s="12">
        <v>1140</v>
      </c>
      <c r="E536" s="12">
        <v>1160</v>
      </c>
      <c r="F536" s="14">
        <v>48000</v>
      </c>
      <c r="G536" s="12">
        <v>1160</v>
      </c>
      <c r="I536" s="11"/>
    </row>
    <row r="537" spans="1:9" x14ac:dyDescent="0.2">
      <c r="A537" s="11">
        <v>40632</v>
      </c>
      <c r="B537" s="12">
        <v>1160</v>
      </c>
      <c r="C537" s="12">
        <v>1190</v>
      </c>
      <c r="D537" s="12">
        <v>1160</v>
      </c>
      <c r="E537" s="12">
        <v>1170</v>
      </c>
      <c r="F537" s="14">
        <v>54000</v>
      </c>
      <c r="G537" s="12">
        <v>1170</v>
      </c>
      <c r="I537" s="11"/>
    </row>
    <row r="538" spans="1:9" x14ac:dyDescent="0.2">
      <c r="A538" s="11">
        <v>40633</v>
      </c>
      <c r="B538" s="12">
        <v>1190</v>
      </c>
      <c r="C538" s="12">
        <v>1200</v>
      </c>
      <c r="D538" s="12">
        <v>1170</v>
      </c>
      <c r="E538" s="12">
        <v>1180</v>
      </c>
      <c r="F538" s="14">
        <v>193500</v>
      </c>
      <c r="G538" s="12">
        <v>1180</v>
      </c>
      <c r="I538" s="11"/>
    </row>
    <row r="539" spans="1:9" x14ac:dyDescent="0.2">
      <c r="A539" s="11">
        <v>40634</v>
      </c>
      <c r="B539" s="12">
        <v>1170</v>
      </c>
      <c r="C539" s="12">
        <v>1230</v>
      </c>
      <c r="D539" s="12">
        <v>1170</v>
      </c>
      <c r="E539" s="12">
        <v>1200</v>
      </c>
      <c r="F539" s="14">
        <v>516000</v>
      </c>
      <c r="G539" s="12">
        <v>1200</v>
      </c>
      <c r="I539" s="11"/>
    </row>
    <row r="540" spans="1:9" x14ac:dyDescent="0.2">
      <c r="A540" s="11">
        <v>40637</v>
      </c>
      <c r="B540" s="12">
        <v>1200</v>
      </c>
      <c r="C540" s="12">
        <v>1250</v>
      </c>
      <c r="D540" s="12">
        <v>1180</v>
      </c>
      <c r="E540" s="12">
        <v>1240</v>
      </c>
      <c r="F540" s="14">
        <v>650000</v>
      </c>
      <c r="G540" s="12">
        <v>1240</v>
      </c>
      <c r="I540" s="11"/>
    </row>
    <row r="541" spans="1:9" x14ac:dyDescent="0.2">
      <c r="A541" s="11">
        <v>40638</v>
      </c>
      <c r="B541" s="12">
        <v>1250</v>
      </c>
      <c r="C541" s="12">
        <v>1550</v>
      </c>
      <c r="D541" s="12">
        <v>1240</v>
      </c>
      <c r="E541" s="12">
        <v>1550</v>
      </c>
      <c r="F541" s="14">
        <v>5316000</v>
      </c>
      <c r="G541" s="12">
        <v>1550</v>
      </c>
      <c r="I541" s="11"/>
    </row>
    <row r="542" spans="1:9" x14ac:dyDescent="0.2">
      <c r="A542" s="11">
        <v>40639</v>
      </c>
      <c r="B542" s="12">
        <v>1600</v>
      </c>
      <c r="C542" s="12">
        <v>1920</v>
      </c>
      <c r="D542" s="12">
        <v>1580</v>
      </c>
      <c r="E542" s="12">
        <v>1870</v>
      </c>
      <c r="F542" s="14">
        <v>15402500</v>
      </c>
      <c r="G542" s="12">
        <v>1870</v>
      </c>
      <c r="I542" s="11"/>
    </row>
    <row r="543" spans="1:9" x14ac:dyDescent="0.2">
      <c r="A543" s="11">
        <v>40640</v>
      </c>
      <c r="B543" s="12">
        <v>1880</v>
      </c>
      <c r="C543" s="12">
        <v>2000</v>
      </c>
      <c r="D543" s="12">
        <v>1610</v>
      </c>
      <c r="E543" s="12">
        <v>1730</v>
      </c>
      <c r="F543" s="14">
        <v>9877500</v>
      </c>
      <c r="G543" s="12">
        <v>1730</v>
      </c>
      <c r="I543" s="11"/>
    </row>
    <row r="544" spans="1:9" x14ac:dyDescent="0.2">
      <c r="A544" s="11">
        <v>40641</v>
      </c>
      <c r="B544" s="12">
        <v>1700</v>
      </c>
      <c r="C544" s="12">
        <v>1700</v>
      </c>
      <c r="D544" s="12">
        <v>1600</v>
      </c>
      <c r="E544" s="12">
        <v>1630</v>
      </c>
      <c r="F544" s="14">
        <v>2094500</v>
      </c>
      <c r="G544" s="12">
        <v>1630</v>
      </c>
      <c r="I544" s="11"/>
    </row>
    <row r="545" spans="1:9" x14ac:dyDescent="0.2">
      <c r="A545" s="11">
        <v>40644</v>
      </c>
      <c r="B545" s="12">
        <v>1610</v>
      </c>
      <c r="C545" s="12">
        <v>1710</v>
      </c>
      <c r="D545" s="12">
        <v>1610</v>
      </c>
      <c r="E545" s="12">
        <v>1640</v>
      </c>
      <c r="F545" s="14">
        <v>942000</v>
      </c>
      <c r="G545" s="12">
        <v>1640</v>
      </c>
      <c r="I545" s="11"/>
    </row>
    <row r="546" spans="1:9" x14ac:dyDescent="0.2">
      <c r="A546" s="11">
        <v>40645</v>
      </c>
      <c r="B546" s="12">
        <v>1630</v>
      </c>
      <c r="C546" s="12">
        <v>1660</v>
      </c>
      <c r="D546" s="12">
        <v>1600</v>
      </c>
      <c r="E546" s="12">
        <v>1620</v>
      </c>
      <c r="F546" s="14">
        <v>386000</v>
      </c>
      <c r="G546" s="12">
        <v>1620</v>
      </c>
      <c r="I546" s="11"/>
    </row>
    <row r="547" spans="1:9" x14ac:dyDescent="0.2">
      <c r="A547" s="11">
        <v>40646</v>
      </c>
      <c r="B547" s="12">
        <v>1610</v>
      </c>
      <c r="C547" s="12">
        <v>1640</v>
      </c>
      <c r="D547" s="12">
        <v>1590</v>
      </c>
      <c r="E547" s="12">
        <v>1610</v>
      </c>
      <c r="F547" s="14">
        <v>515500</v>
      </c>
      <c r="G547" s="12">
        <v>1610</v>
      </c>
      <c r="I547" s="11"/>
    </row>
    <row r="548" spans="1:9" x14ac:dyDescent="0.2">
      <c r="A548" s="11">
        <v>40647</v>
      </c>
      <c r="B548" s="12">
        <v>1600</v>
      </c>
      <c r="C548" s="12">
        <v>1640</v>
      </c>
      <c r="D548" s="12">
        <v>1580</v>
      </c>
      <c r="E548" s="12">
        <v>1580</v>
      </c>
      <c r="F548" s="14">
        <v>660000</v>
      </c>
      <c r="G548" s="12">
        <v>1580</v>
      </c>
      <c r="I548" s="11"/>
    </row>
    <row r="549" spans="1:9" x14ac:dyDescent="0.2">
      <c r="A549" s="11">
        <v>40648</v>
      </c>
      <c r="B549" s="12">
        <v>1610</v>
      </c>
      <c r="C549" s="12">
        <v>1610</v>
      </c>
      <c r="D549" s="12">
        <v>1520</v>
      </c>
      <c r="E549" s="12">
        <v>1560</v>
      </c>
      <c r="F549" s="14">
        <v>394500</v>
      </c>
      <c r="G549" s="12">
        <v>1560</v>
      </c>
      <c r="I549" s="11"/>
    </row>
    <row r="550" spans="1:9" x14ac:dyDescent="0.2">
      <c r="A550" s="11">
        <v>40651</v>
      </c>
      <c r="B550" s="12">
        <v>1580</v>
      </c>
      <c r="C550" s="12">
        <v>1580</v>
      </c>
      <c r="D550" s="12">
        <v>1510</v>
      </c>
      <c r="E550" s="12">
        <v>1530</v>
      </c>
      <c r="F550" s="14">
        <v>189000</v>
      </c>
      <c r="G550" s="12">
        <v>1530</v>
      </c>
      <c r="I550" s="11"/>
    </row>
    <row r="551" spans="1:9" x14ac:dyDescent="0.2">
      <c r="A551" s="11">
        <v>40652</v>
      </c>
      <c r="B551" s="12">
        <v>1510</v>
      </c>
      <c r="C551" s="12">
        <v>1530</v>
      </c>
      <c r="D551" s="12">
        <v>1490</v>
      </c>
      <c r="E551" s="12">
        <v>1520</v>
      </c>
      <c r="F551" s="14">
        <v>336500</v>
      </c>
      <c r="G551" s="12">
        <v>1520</v>
      </c>
      <c r="I551" s="11"/>
    </row>
    <row r="552" spans="1:9" x14ac:dyDescent="0.2">
      <c r="A552" s="11">
        <v>40653</v>
      </c>
      <c r="B552" s="12">
        <v>1500</v>
      </c>
      <c r="C552" s="12">
        <v>1500</v>
      </c>
      <c r="D552" s="12">
        <v>1480</v>
      </c>
      <c r="E552" s="12">
        <v>1490</v>
      </c>
      <c r="F552" s="14">
        <v>189000</v>
      </c>
      <c r="G552" s="12">
        <v>1490</v>
      </c>
      <c r="I552" s="11"/>
    </row>
    <row r="553" spans="1:9" x14ac:dyDescent="0.2">
      <c r="A553" s="11">
        <v>40654</v>
      </c>
      <c r="B553" s="12">
        <v>1490</v>
      </c>
      <c r="C553" s="12">
        <v>1500</v>
      </c>
      <c r="D553" s="12">
        <v>1480</v>
      </c>
      <c r="E553" s="12">
        <v>1480</v>
      </c>
      <c r="F553" s="14">
        <v>50000</v>
      </c>
      <c r="G553" s="12">
        <v>1480</v>
      </c>
      <c r="I553" s="11"/>
    </row>
    <row r="554" spans="1:9" x14ac:dyDescent="0.2">
      <c r="A554" s="11">
        <v>40658</v>
      </c>
      <c r="B554" s="12">
        <v>1490</v>
      </c>
      <c r="C554" s="12">
        <v>1720</v>
      </c>
      <c r="D554" s="12">
        <v>1480</v>
      </c>
      <c r="E554" s="12">
        <v>1680</v>
      </c>
      <c r="F554" s="14">
        <v>9538500</v>
      </c>
      <c r="G554" s="12">
        <v>1680</v>
      </c>
      <c r="I554" s="11"/>
    </row>
    <row r="555" spans="1:9" x14ac:dyDescent="0.2">
      <c r="A555" s="11">
        <v>40659</v>
      </c>
      <c r="B555" s="12">
        <v>1700</v>
      </c>
      <c r="C555" s="12">
        <v>1780</v>
      </c>
      <c r="D555" s="12">
        <v>1630</v>
      </c>
      <c r="E555" s="12">
        <v>1630</v>
      </c>
      <c r="F555" s="14">
        <v>6855000</v>
      </c>
      <c r="G555" s="12">
        <v>1630</v>
      </c>
      <c r="I555" s="11"/>
    </row>
    <row r="556" spans="1:9" x14ac:dyDescent="0.2">
      <c r="A556" s="11">
        <v>40660</v>
      </c>
      <c r="B556" s="12">
        <v>1670</v>
      </c>
      <c r="C556" s="12">
        <v>1670</v>
      </c>
      <c r="D556" s="12">
        <v>1630</v>
      </c>
      <c r="E556" s="12">
        <v>1640</v>
      </c>
      <c r="F556" s="14">
        <v>547500</v>
      </c>
      <c r="G556" s="12">
        <v>1640</v>
      </c>
      <c r="I556" s="11"/>
    </row>
    <row r="557" spans="1:9" x14ac:dyDescent="0.2">
      <c r="A557" s="11">
        <v>40661</v>
      </c>
      <c r="B557" s="12">
        <v>1640</v>
      </c>
      <c r="C557" s="12">
        <v>1650</v>
      </c>
      <c r="D557" s="12">
        <v>1600</v>
      </c>
      <c r="E557" s="12">
        <v>1630</v>
      </c>
      <c r="F557" s="14">
        <v>223500</v>
      </c>
      <c r="G557" s="12">
        <v>1630</v>
      </c>
      <c r="I557" s="11"/>
    </row>
    <row r="558" spans="1:9" x14ac:dyDescent="0.2">
      <c r="A558" s="11">
        <v>40662</v>
      </c>
      <c r="B558" s="12">
        <v>1620</v>
      </c>
      <c r="C558" s="12">
        <v>1660</v>
      </c>
      <c r="D558" s="12">
        <v>1600</v>
      </c>
      <c r="E558" s="12">
        <v>1600</v>
      </c>
      <c r="F558" s="14">
        <v>116500</v>
      </c>
      <c r="G558" s="12">
        <v>1600</v>
      </c>
      <c r="I558" s="11"/>
    </row>
    <row r="559" spans="1:9" x14ac:dyDescent="0.2">
      <c r="A559" s="11">
        <v>40665</v>
      </c>
      <c r="B559" s="12">
        <v>1610</v>
      </c>
      <c r="C559" s="12">
        <v>1720</v>
      </c>
      <c r="D559" s="12">
        <v>1570</v>
      </c>
      <c r="E559" s="12">
        <v>1640</v>
      </c>
      <c r="F559" s="14">
        <v>947500</v>
      </c>
      <c r="G559" s="12">
        <v>1640</v>
      </c>
      <c r="I559" s="11"/>
    </row>
    <row r="560" spans="1:9" x14ac:dyDescent="0.2">
      <c r="A560" s="11">
        <v>40666</v>
      </c>
      <c r="B560" s="12">
        <v>1660</v>
      </c>
      <c r="C560" s="12">
        <v>1670</v>
      </c>
      <c r="D560" s="12">
        <v>1610</v>
      </c>
      <c r="E560" s="12">
        <v>1620</v>
      </c>
      <c r="F560" s="14">
        <v>186000</v>
      </c>
      <c r="G560" s="12">
        <v>1620</v>
      </c>
      <c r="I560" s="11"/>
    </row>
    <row r="561" spans="1:9" x14ac:dyDescent="0.2">
      <c r="A561" s="11">
        <v>40667</v>
      </c>
      <c r="B561" s="12">
        <v>1620</v>
      </c>
      <c r="C561" s="12">
        <v>1630</v>
      </c>
      <c r="D561" s="12">
        <v>1610</v>
      </c>
      <c r="E561" s="12">
        <v>1610</v>
      </c>
      <c r="F561" s="14">
        <v>168000</v>
      </c>
      <c r="G561" s="12">
        <v>1610</v>
      </c>
      <c r="I561" s="11"/>
    </row>
    <row r="562" spans="1:9" x14ac:dyDescent="0.2">
      <c r="A562" s="11">
        <v>40668</v>
      </c>
      <c r="B562" s="12">
        <v>1600</v>
      </c>
      <c r="C562" s="12">
        <v>1640</v>
      </c>
      <c r="D562" s="12">
        <v>1600</v>
      </c>
      <c r="E562" s="12">
        <v>1600</v>
      </c>
      <c r="F562" s="14">
        <v>108500</v>
      </c>
      <c r="G562" s="12">
        <v>1600</v>
      </c>
      <c r="I562" s="11"/>
    </row>
    <row r="563" spans="1:9" x14ac:dyDescent="0.2">
      <c r="A563" s="11">
        <v>40669</v>
      </c>
      <c r="B563" s="12">
        <v>1600</v>
      </c>
      <c r="C563" s="12">
        <v>1640</v>
      </c>
      <c r="D563" s="12">
        <v>1600</v>
      </c>
      <c r="E563" s="12">
        <v>1610</v>
      </c>
      <c r="F563" s="14">
        <v>131500</v>
      </c>
      <c r="G563" s="12">
        <v>1610</v>
      </c>
      <c r="I563" s="11"/>
    </row>
    <row r="564" spans="1:9" x14ac:dyDescent="0.2">
      <c r="A564" s="11">
        <v>40672</v>
      </c>
      <c r="B564" s="12">
        <v>1610</v>
      </c>
      <c r="C564" s="12">
        <v>1620</v>
      </c>
      <c r="D564" s="12">
        <v>1600</v>
      </c>
      <c r="E564" s="12">
        <v>1600</v>
      </c>
      <c r="F564" s="14">
        <v>59000</v>
      </c>
      <c r="G564" s="12">
        <v>1600</v>
      </c>
      <c r="I564" s="11"/>
    </row>
    <row r="565" spans="1:9" x14ac:dyDescent="0.2">
      <c r="A565" s="11">
        <v>40673</v>
      </c>
      <c r="B565" s="12">
        <v>1600</v>
      </c>
      <c r="C565" s="12">
        <v>1600</v>
      </c>
      <c r="D565" s="12">
        <v>1590</v>
      </c>
      <c r="E565" s="12">
        <v>1590</v>
      </c>
      <c r="F565" s="14">
        <v>106500</v>
      </c>
      <c r="G565" s="12">
        <v>1590</v>
      </c>
      <c r="I565" s="11"/>
    </row>
    <row r="566" spans="1:9" x14ac:dyDescent="0.2">
      <c r="A566" s="11">
        <v>40674</v>
      </c>
      <c r="B566" s="12">
        <v>1590</v>
      </c>
      <c r="C566" s="12">
        <v>1620</v>
      </c>
      <c r="D566" s="12">
        <v>1570</v>
      </c>
      <c r="E566" s="12">
        <v>1570</v>
      </c>
      <c r="F566" s="14">
        <v>534500</v>
      </c>
      <c r="G566" s="12">
        <v>1570</v>
      </c>
      <c r="I566" s="11"/>
    </row>
    <row r="567" spans="1:9" x14ac:dyDescent="0.2">
      <c r="A567" s="11">
        <v>40675</v>
      </c>
      <c r="B567" s="12">
        <v>1570</v>
      </c>
      <c r="C567" s="12">
        <v>1570</v>
      </c>
      <c r="D567" s="12">
        <v>1530</v>
      </c>
      <c r="E567" s="12">
        <v>1570</v>
      </c>
      <c r="F567" s="14">
        <v>581000</v>
      </c>
      <c r="G567" s="12">
        <v>1570</v>
      </c>
      <c r="I567" s="11"/>
    </row>
    <row r="568" spans="1:9" x14ac:dyDescent="0.2">
      <c r="A568" s="11">
        <v>40676</v>
      </c>
      <c r="B568" s="12">
        <v>1560</v>
      </c>
      <c r="C568" s="12">
        <v>1570</v>
      </c>
      <c r="D568" s="12">
        <v>1530</v>
      </c>
      <c r="E568" s="12">
        <v>1540</v>
      </c>
      <c r="F568" s="14">
        <v>149000</v>
      </c>
      <c r="G568" s="12">
        <v>1540</v>
      </c>
      <c r="I568" s="11"/>
    </row>
    <row r="569" spans="1:9" x14ac:dyDescent="0.2">
      <c r="A569" s="11">
        <v>40679</v>
      </c>
      <c r="B569" s="12">
        <v>1540</v>
      </c>
      <c r="C569" s="12">
        <v>1600</v>
      </c>
      <c r="D569" s="12">
        <v>1510</v>
      </c>
      <c r="E569" s="12">
        <v>1540</v>
      </c>
      <c r="F569" s="14">
        <v>597500</v>
      </c>
      <c r="G569" s="12">
        <v>1540</v>
      </c>
      <c r="I569" s="11"/>
    </row>
    <row r="570" spans="1:9" x14ac:dyDescent="0.2">
      <c r="A570" s="11">
        <v>40681</v>
      </c>
      <c r="B570" s="12">
        <v>1540</v>
      </c>
      <c r="C570" s="12">
        <v>1550</v>
      </c>
      <c r="D570" s="12">
        <v>1540</v>
      </c>
      <c r="E570" s="12">
        <v>1540</v>
      </c>
      <c r="F570" s="14">
        <v>43500</v>
      </c>
      <c r="G570" s="12">
        <v>1540</v>
      </c>
      <c r="I570" s="11"/>
    </row>
    <row r="571" spans="1:9" x14ac:dyDescent="0.2">
      <c r="A571" s="11">
        <v>40682</v>
      </c>
      <c r="B571" s="12">
        <v>1540</v>
      </c>
      <c r="C571" s="12">
        <v>1580</v>
      </c>
      <c r="D571" s="12">
        <v>1520</v>
      </c>
      <c r="E571" s="12">
        <v>1560</v>
      </c>
      <c r="F571" s="14">
        <v>895000</v>
      </c>
      <c r="G571" s="12">
        <v>1560</v>
      </c>
      <c r="I571" s="11"/>
    </row>
    <row r="572" spans="1:9" x14ac:dyDescent="0.2">
      <c r="A572" s="11">
        <v>40683</v>
      </c>
      <c r="B572" s="12">
        <v>1570</v>
      </c>
      <c r="C572" s="12">
        <v>1580</v>
      </c>
      <c r="D572" s="12">
        <v>1550</v>
      </c>
      <c r="E572" s="12">
        <v>1550</v>
      </c>
      <c r="F572" s="14">
        <v>160000</v>
      </c>
      <c r="G572" s="12">
        <v>1550</v>
      </c>
      <c r="I572" s="11"/>
    </row>
    <row r="573" spans="1:9" x14ac:dyDescent="0.2">
      <c r="A573" s="11">
        <v>40686</v>
      </c>
      <c r="B573" s="12">
        <v>1530</v>
      </c>
      <c r="C573" s="12">
        <v>1560</v>
      </c>
      <c r="D573" s="12">
        <v>1520</v>
      </c>
      <c r="E573" s="12">
        <v>1530</v>
      </c>
      <c r="F573" s="14">
        <v>339500</v>
      </c>
      <c r="G573" s="12">
        <v>1530</v>
      </c>
      <c r="I573" s="11"/>
    </row>
    <row r="574" spans="1:9" x14ac:dyDescent="0.2">
      <c r="A574" s="11">
        <v>40687</v>
      </c>
      <c r="B574" s="12">
        <v>1520</v>
      </c>
      <c r="C574" s="12">
        <v>1590</v>
      </c>
      <c r="D574" s="12">
        <v>1520</v>
      </c>
      <c r="E574" s="12">
        <v>1550</v>
      </c>
      <c r="F574" s="14">
        <v>1241500</v>
      </c>
      <c r="G574" s="12">
        <v>1550</v>
      </c>
      <c r="I574" s="11"/>
    </row>
    <row r="575" spans="1:9" x14ac:dyDescent="0.2">
      <c r="A575" s="11">
        <v>40688</v>
      </c>
      <c r="B575" s="12">
        <v>1540</v>
      </c>
      <c r="C575" s="12">
        <v>1540</v>
      </c>
      <c r="D575" s="12">
        <v>1510</v>
      </c>
      <c r="E575" s="12">
        <v>1530</v>
      </c>
      <c r="F575" s="14">
        <v>148500</v>
      </c>
      <c r="G575" s="12">
        <v>1530</v>
      </c>
      <c r="I575" s="11"/>
    </row>
    <row r="576" spans="1:9" x14ac:dyDescent="0.2">
      <c r="A576" s="11">
        <v>40689</v>
      </c>
      <c r="B576" s="12">
        <v>1530</v>
      </c>
      <c r="C576" s="12">
        <v>1560</v>
      </c>
      <c r="D576" s="12">
        <v>1520</v>
      </c>
      <c r="E576" s="12">
        <v>1530</v>
      </c>
      <c r="F576" s="14">
        <v>283000</v>
      </c>
      <c r="G576" s="12">
        <v>1530</v>
      </c>
      <c r="I576" s="11"/>
    </row>
    <row r="577" spans="1:9" x14ac:dyDescent="0.2">
      <c r="A577" s="11">
        <v>40690</v>
      </c>
      <c r="B577" s="12">
        <v>1530</v>
      </c>
      <c r="C577" s="12">
        <v>1530</v>
      </c>
      <c r="D577" s="12">
        <v>1510</v>
      </c>
      <c r="E577" s="12">
        <v>1510</v>
      </c>
      <c r="F577" s="14">
        <v>39000</v>
      </c>
      <c r="G577" s="12">
        <v>1510</v>
      </c>
      <c r="I577" s="11"/>
    </row>
    <row r="578" spans="1:9" x14ac:dyDescent="0.2">
      <c r="A578" s="11">
        <v>40693</v>
      </c>
      <c r="B578" s="12">
        <v>1520</v>
      </c>
      <c r="C578" s="12">
        <v>1530</v>
      </c>
      <c r="D578" s="12">
        <v>1510</v>
      </c>
      <c r="E578" s="12">
        <v>1510</v>
      </c>
      <c r="F578" s="14">
        <v>106000</v>
      </c>
      <c r="G578" s="12">
        <v>1510</v>
      </c>
      <c r="I578" s="11"/>
    </row>
    <row r="579" spans="1:9" x14ac:dyDescent="0.2">
      <c r="A579" s="11">
        <v>40694</v>
      </c>
      <c r="B579" s="12">
        <v>1520</v>
      </c>
      <c r="C579" s="12">
        <v>1530</v>
      </c>
      <c r="D579" s="12">
        <v>1500</v>
      </c>
      <c r="E579" s="12">
        <v>1500</v>
      </c>
      <c r="F579" s="14">
        <v>156000</v>
      </c>
      <c r="G579" s="12">
        <v>1500</v>
      </c>
      <c r="I579" s="11"/>
    </row>
    <row r="580" spans="1:9" x14ac:dyDescent="0.2">
      <c r="A580" s="11">
        <v>40695</v>
      </c>
      <c r="B580" s="12">
        <v>1520</v>
      </c>
      <c r="C580" s="12">
        <v>1530</v>
      </c>
      <c r="D580" s="12">
        <v>1510</v>
      </c>
      <c r="E580" s="12">
        <v>1520</v>
      </c>
      <c r="F580" s="14">
        <v>190000</v>
      </c>
      <c r="G580" s="12">
        <v>1520</v>
      </c>
      <c r="I580" s="11"/>
    </row>
    <row r="581" spans="1:9" x14ac:dyDescent="0.2">
      <c r="A581" s="11">
        <v>40697</v>
      </c>
      <c r="B581" s="12">
        <v>1520</v>
      </c>
      <c r="C581" s="12">
        <v>1520</v>
      </c>
      <c r="D581" s="12">
        <v>1510</v>
      </c>
      <c r="E581" s="12">
        <v>1510</v>
      </c>
      <c r="F581" s="14">
        <v>15500</v>
      </c>
      <c r="G581" s="12">
        <v>1510</v>
      </c>
      <c r="I581" s="11"/>
    </row>
    <row r="582" spans="1:9" x14ac:dyDescent="0.2">
      <c r="A582" s="11">
        <v>40700</v>
      </c>
      <c r="B582" s="12">
        <v>1500</v>
      </c>
      <c r="C582" s="12">
        <v>1520</v>
      </c>
      <c r="D582" s="12">
        <v>1490</v>
      </c>
      <c r="E582" s="12">
        <v>1520</v>
      </c>
      <c r="F582" s="14">
        <v>70500</v>
      </c>
      <c r="G582" s="12">
        <v>1520</v>
      </c>
      <c r="I582" s="11"/>
    </row>
    <row r="583" spans="1:9" x14ac:dyDescent="0.2">
      <c r="A583" s="11">
        <v>40701</v>
      </c>
      <c r="B583" s="12">
        <v>1500</v>
      </c>
      <c r="C583" s="12">
        <v>1590</v>
      </c>
      <c r="D583" s="12">
        <v>1490</v>
      </c>
      <c r="E583" s="12">
        <v>1530</v>
      </c>
      <c r="F583" s="14">
        <v>423000</v>
      </c>
      <c r="G583" s="12">
        <v>1530</v>
      </c>
      <c r="I583" s="11"/>
    </row>
    <row r="584" spans="1:9" x14ac:dyDescent="0.2">
      <c r="A584" s="11">
        <v>40702</v>
      </c>
      <c r="B584" s="12">
        <v>1540</v>
      </c>
      <c r="C584" s="12">
        <v>1540</v>
      </c>
      <c r="D584" s="12">
        <v>1530</v>
      </c>
      <c r="E584" s="12">
        <v>1530</v>
      </c>
      <c r="F584" s="14">
        <v>76500</v>
      </c>
      <c r="G584" s="12">
        <v>1530</v>
      </c>
      <c r="I584" s="11"/>
    </row>
    <row r="585" spans="1:9" x14ac:dyDescent="0.2">
      <c r="A585" s="11">
        <v>40703</v>
      </c>
      <c r="B585" s="12">
        <v>1540</v>
      </c>
      <c r="C585" s="12">
        <v>1560</v>
      </c>
      <c r="D585" s="12">
        <v>1510</v>
      </c>
      <c r="E585" s="12">
        <v>1510</v>
      </c>
      <c r="F585" s="14">
        <v>55500</v>
      </c>
      <c r="G585" s="12">
        <v>1510</v>
      </c>
      <c r="I585" s="11"/>
    </row>
    <row r="586" spans="1:9" x14ac:dyDescent="0.2">
      <c r="A586" s="11">
        <v>40704</v>
      </c>
      <c r="B586" s="12">
        <v>1510</v>
      </c>
      <c r="C586" s="12">
        <v>1520</v>
      </c>
      <c r="D586" s="12">
        <v>1480</v>
      </c>
      <c r="E586" s="12">
        <v>1480</v>
      </c>
      <c r="F586" s="14">
        <v>244000</v>
      </c>
      <c r="G586" s="12">
        <v>1480</v>
      </c>
      <c r="I586" s="11"/>
    </row>
    <row r="587" spans="1:9" x14ac:dyDescent="0.2">
      <c r="A587" s="11">
        <v>40707</v>
      </c>
      <c r="B587" s="12">
        <v>1480</v>
      </c>
      <c r="C587" s="12">
        <v>1480</v>
      </c>
      <c r="D587" s="12">
        <v>1400</v>
      </c>
      <c r="E587" s="12">
        <v>1400</v>
      </c>
      <c r="F587" s="14">
        <v>260500</v>
      </c>
      <c r="G587" s="12">
        <v>1400</v>
      </c>
      <c r="I587" s="11"/>
    </row>
    <row r="588" spans="1:9" x14ac:dyDescent="0.2">
      <c r="A588" s="11">
        <v>40708</v>
      </c>
      <c r="B588" s="12">
        <v>1420</v>
      </c>
      <c r="C588" s="12">
        <v>1440</v>
      </c>
      <c r="D588" s="12">
        <v>1400</v>
      </c>
      <c r="E588" s="12">
        <v>1410</v>
      </c>
      <c r="F588" s="14">
        <v>183500</v>
      </c>
      <c r="G588" s="12">
        <v>1410</v>
      </c>
      <c r="I588" s="11"/>
    </row>
    <row r="589" spans="1:9" x14ac:dyDescent="0.2">
      <c r="A589" s="11">
        <v>40709</v>
      </c>
      <c r="B589" s="12">
        <v>1420</v>
      </c>
      <c r="C589" s="12">
        <v>1440</v>
      </c>
      <c r="D589" s="12">
        <v>1400</v>
      </c>
      <c r="E589" s="12">
        <v>1410</v>
      </c>
      <c r="F589" s="14">
        <v>68500</v>
      </c>
      <c r="G589" s="12">
        <v>1410</v>
      </c>
      <c r="I589" s="11"/>
    </row>
    <row r="590" spans="1:9" x14ac:dyDescent="0.2">
      <c r="A590" s="11">
        <v>40710</v>
      </c>
      <c r="B590" s="12">
        <v>1410</v>
      </c>
      <c r="C590" s="12">
        <v>1410</v>
      </c>
      <c r="D590" s="12">
        <v>1390</v>
      </c>
      <c r="E590" s="12">
        <v>1410</v>
      </c>
      <c r="F590" s="14">
        <v>108500</v>
      </c>
      <c r="G590" s="12">
        <v>1410</v>
      </c>
      <c r="I590" s="11"/>
    </row>
    <row r="591" spans="1:9" x14ac:dyDescent="0.2">
      <c r="A591" s="11">
        <v>40711</v>
      </c>
      <c r="B591" s="12">
        <v>1410</v>
      </c>
      <c r="C591" s="12">
        <v>1410</v>
      </c>
      <c r="D591" s="12">
        <v>1390</v>
      </c>
      <c r="E591" s="12">
        <v>1400</v>
      </c>
      <c r="F591" s="14">
        <v>19000</v>
      </c>
      <c r="G591" s="12">
        <v>1400</v>
      </c>
      <c r="I591" s="11"/>
    </row>
    <row r="592" spans="1:9" x14ac:dyDescent="0.2">
      <c r="A592" s="11">
        <v>40714</v>
      </c>
      <c r="B592" s="12">
        <v>1410</v>
      </c>
      <c r="C592" s="12">
        <v>1410</v>
      </c>
      <c r="D592" s="12">
        <v>1350</v>
      </c>
      <c r="E592" s="12">
        <v>1350</v>
      </c>
      <c r="F592" s="14">
        <v>54000</v>
      </c>
      <c r="G592" s="12">
        <v>1350</v>
      </c>
      <c r="I592" s="11"/>
    </row>
    <row r="593" spans="1:9" x14ac:dyDescent="0.2">
      <c r="A593" s="11">
        <v>40715</v>
      </c>
      <c r="B593" s="12">
        <v>1350</v>
      </c>
      <c r="C593" s="12">
        <v>1380</v>
      </c>
      <c r="D593" s="12">
        <v>1340</v>
      </c>
      <c r="E593" s="12">
        <v>1370</v>
      </c>
      <c r="F593" s="14">
        <v>40500</v>
      </c>
      <c r="G593" s="12">
        <v>1370</v>
      </c>
      <c r="I593" s="11"/>
    </row>
    <row r="594" spans="1:9" x14ac:dyDescent="0.2">
      <c r="A594" s="11">
        <v>40716</v>
      </c>
      <c r="B594" s="12">
        <v>1390</v>
      </c>
      <c r="C594" s="12">
        <v>1390</v>
      </c>
      <c r="D594" s="12">
        <v>1380</v>
      </c>
      <c r="E594" s="12">
        <v>1380</v>
      </c>
      <c r="F594" s="14">
        <v>27000</v>
      </c>
      <c r="G594" s="12">
        <v>1380</v>
      </c>
      <c r="I594" s="11"/>
    </row>
    <row r="595" spans="1:9" x14ac:dyDescent="0.2">
      <c r="A595" s="11">
        <v>40717</v>
      </c>
      <c r="B595" s="12">
        <v>1370</v>
      </c>
      <c r="C595" s="12">
        <v>1390</v>
      </c>
      <c r="D595" s="12">
        <v>1300</v>
      </c>
      <c r="E595" s="12">
        <v>1360</v>
      </c>
      <c r="F595" s="14">
        <v>43500</v>
      </c>
      <c r="G595" s="12">
        <v>1360</v>
      </c>
      <c r="I595" s="11"/>
    </row>
    <row r="596" spans="1:9" x14ac:dyDescent="0.2">
      <c r="A596" s="11">
        <v>40718</v>
      </c>
      <c r="B596" s="12">
        <v>1360</v>
      </c>
      <c r="C596" s="12">
        <v>1490</v>
      </c>
      <c r="D596" s="12">
        <v>1360</v>
      </c>
      <c r="E596" s="12">
        <v>1420</v>
      </c>
      <c r="F596" s="14">
        <v>786500</v>
      </c>
      <c r="G596" s="12">
        <v>1420</v>
      </c>
      <c r="I596" s="11"/>
    </row>
    <row r="597" spans="1:9" x14ac:dyDescent="0.2">
      <c r="A597" s="11">
        <v>40721</v>
      </c>
      <c r="B597" s="12">
        <v>1420</v>
      </c>
      <c r="C597" s="12">
        <v>1480</v>
      </c>
      <c r="D597" s="12">
        <v>1390</v>
      </c>
      <c r="E597" s="12">
        <v>1400</v>
      </c>
      <c r="F597" s="14">
        <v>556000</v>
      </c>
      <c r="G597" s="12">
        <v>1400</v>
      </c>
      <c r="I597" s="11"/>
    </row>
    <row r="598" spans="1:9" x14ac:dyDescent="0.2">
      <c r="A598" s="11">
        <v>40722</v>
      </c>
      <c r="B598" s="12">
        <v>1410</v>
      </c>
      <c r="C598" s="12">
        <v>1420</v>
      </c>
      <c r="D598" s="12">
        <v>1390</v>
      </c>
      <c r="E598" s="12">
        <v>1400</v>
      </c>
      <c r="F598" s="14">
        <v>114000</v>
      </c>
      <c r="G598" s="12">
        <v>1400</v>
      </c>
      <c r="I598" s="11"/>
    </row>
    <row r="599" spans="1:9" x14ac:dyDescent="0.2">
      <c r="A599" s="11">
        <v>40724</v>
      </c>
      <c r="B599" s="12">
        <v>1410</v>
      </c>
      <c r="C599" s="12">
        <v>1410</v>
      </c>
      <c r="D599" s="12">
        <v>1380</v>
      </c>
      <c r="E599" s="12">
        <v>1390</v>
      </c>
      <c r="F599" s="14">
        <v>68500</v>
      </c>
      <c r="G599" s="12">
        <v>1390</v>
      </c>
      <c r="I599" s="11"/>
    </row>
    <row r="600" spans="1:9" x14ac:dyDescent="0.2">
      <c r="A600" s="11">
        <v>40725</v>
      </c>
      <c r="B600" s="12">
        <v>1400</v>
      </c>
      <c r="C600" s="12">
        <v>1420</v>
      </c>
      <c r="D600" s="12">
        <v>1370</v>
      </c>
      <c r="E600" s="12">
        <v>1370</v>
      </c>
      <c r="F600" s="14">
        <v>203000</v>
      </c>
      <c r="G600" s="12">
        <v>1370</v>
      </c>
      <c r="I600" s="11"/>
    </row>
    <row r="601" spans="1:9" x14ac:dyDescent="0.2">
      <c r="A601" s="11">
        <v>40728</v>
      </c>
      <c r="B601" s="12">
        <v>1390</v>
      </c>
      <c r="C601" s="12">
        <v>1440</v>
      </c>
      <c r="D601" s="12">
        <v>1380</v>
      </c>
      <c r="E601" s="12">
        <v>1400</v>
      </c>
      <c r="F601" s="14">
        <v>348000</v>
      </c>
      <c r="G601" s="12">
        <v>1400</v>
      </c>
      <c r="I601" s="11"/>
    </row>
    <row r="602" spans="1:9" x14ac:dyDescent="0.2">
      <c r="A602" s="11">
        <v>40729</v>
      </c>
      <c r="B602" s="12">
        <v>1430</v>
      </c>
      <c r="C602" s="12">
        <v>1440</v>
      </c>
      <c r="D602" s="12">
        <v>1400</v>
      </c>
      <c r="E602" s="12">
        <v>1410</v>
      </c>
      <c r="F602" s="14">
        <v>156500</v>
      </c>
      <c r="G602" s="12">
        <v>1410</v>
      </c>
      <c r="I602" s="11"/>
    </row>
    <row r="603" spans="1:9" x14ac:dyDescent="0.2">
      <c r="A603" s="11">
        <v>40730</v>
      </c>
      <c r="B603" s="12">
        <v>1410</v>
      </c>
      <c r="C603" s="12">
        <v>1430</v>
      </c>
      <c r="D603" s="12">
        <v>1400</v>
      </c>
      <c r="E603" s="12">
        <v>1400</v>
      </c>
      <c r="F603" s="14">
        <v>221000</v>
      </c>
      <c r="G603" s="12">
        <v>1400</v>
      </c>
      <c r="I603" s="11"/>
    </row>
    <row r="604" spans="1:9" x14ac:dyDescent="0.2">
      <c r="A604" s="11">
        <v>40731</v>
      </c>
      <c r="B604" s="12">
        <v>1400</v>
      </c>
      <c r="C604" s="12">
        <v>1430</v>
      </c>
      <c r="D604" s="12">
        <v>1390</v>
      </c>
      <c r="E604" s="12">
        <v>1420</v>
      </c>
      <c r="F604" s="14">
        <v>305000</v>
      </c>
      <c r="G604" s="12">
        <v>1420</v>
      </c>
      <c r="I604" s="11"/>
    </row>
    <row r="605" spans="1:9" x14ac:dyDescent="0.2">
      <c r="A605" s="11">
        <v>40732</v>
      </c>
      <c r="B605" s="12">
        <v>1410</v>
      </c>
      <c r="C605" s="12">
        <v>1420</v>
      </c>
      <c r="D605" s="12">
        <v>1400</v>
      </c>
      <c r="E605" s="12">
        <v>1400</v>
      </c>
      <c r="F605" s="14">
        <v>55500</v>
      </c>
      <c r="G605" s="12">
        <v>1400</v>
      </c>
      <c r="I605" s="11"/>
    </row>
    <row r="606" spans="1:9" x14ac:dyDescent="0.2">
      <c r="A606" s="11">
        <v>40735</v>
      </c>
      <c r="B606" s="12">
        <v>1400</v>
      </c>
      <c r="C606" s="12">
        <v>1520</v>
      </c>
      <c r="D606" s="12">
        <v>1390</v>
      </c>
      <c r="E606" s="12">
        <v>1500</v>
      </c>
      <c r="F606" s="14">
        <v>1754000</v>
      </c>
      <c r="G606" s="12">
        <v>1500</v>
      </c>
      <c r="I606" s="11"/>
    </row>
    <row r="607" spans="1:9" x14ac:dyDescent="0.2">
      <c r="A607" s="11">
        <v>40736</v>
      </c>
      <c r="B607" s="12">
        <v>1500</v>
      </c>
      <c r="C607" s="12">
        <v>1650</v>
      </c>
      <c r="D607" s="12">
        <v>1500</v>
      </c>
      <c r="E607" s="12">
        <v>1570</v>
      </c>
      <c r="F607" s="14">
        <v>7031000</v>
      </c>
      <c r="G607" s="12">
        <v>1570</v>
      </c>
      <c r="I607" s="11"/>
    </row>
    <row r="608" spans="1:9" x14ac:dyDescent="0.2">
      <c r="A608" s="11">
        <v>40737</v>
      </c>
      <c r="B608" s="12">
        <v>1600</v>
      </c>
      <c r="C608" s="12">
        <v>1610</v>
      </c>
      <c r="D608" s="12">
        <v>1520</v>
      </c>
      <c r="E608" s="12">
        <v>1550</v>
      </c>
      <c r="F608" s="14">
        <v>1426000</v>
      </c>
      <c r="G608" s="12">
        <v>1550</v>
      </c>
      <c r="I608" s="11"/>
    </row>
    <row r="609" spans="1:9" x14ac:dyDescent="0.2">
      <c r="A609" s="11">
        <v>40738</v>
      </c>
      <c r="B609" s="12">
        <v>1540</v>
      </c>
      <c r="C609" s="12">
        <v>1560</v>
      </c>
      <c r="D609" s="12">
        <v>1500</v>
      </c>
      <c r="E609" s="12">
        <v>1510</v>
      </c>
      <c r="F609" s="14">
        <v>554000</v>
      </c>
      <c r="G609" s="12">
        <v>1510</v>
      </c>
      <c r="I609" s="11"/>
    </row>
    <row r="610" spans="1:9" x14ac:dyDescent="0.2">
      <c r="A610" s="11">
        <v>40739</v>
      </c>
      <c r="B610" s="12">
        <v>1510</v>
      </c>
      <c r="C610" s="12">
        <v>1600</v>
      </c>
      <c r="D610" s="12">
        <v>1500</v>
      </c>
      <c r="E610" s="12">
        <v>1570</v>
      </c>
      <c r="F610" s="14">
        <v>2404500</v>
      </c>
      <c r="G610" s="12">
        <v>1570</v>
      </c>
      <c r="I610" s="11"/>
    </row>
    <row r="611" spans="1:9" x14ac:dyDescent="0.2">
      <c r="A611" s="11">
        <v>40742</v>
      </c>
      <c r="B611" s="12">
        <v>1580</v>
      </c>
      <c r="C611" s="12">
        <v>1610</v>
      </c>
      <c r="D611" s="12">
        <v>1530</v>
      </c>
      <c r="E611" s="12">
        <v>1530</v>
      </c>
      <c r="F611" s="14">
        <v>844500</v>
      </c>
      <c r="G611" s="12">
        <v>1530</v>
      </c>
      <c r="I611" s="11"/>
    </row>
    <row r="612" spans="1:9" x14ac:dyDescent="0.2">
      <c r="A612" s="11">
        <v>40743</v>
      </c>
      <c r="B612" s="12">
        <v>1530</v>
      </c>
      <c r="C612" s="12">
        <v>1590</v>
      </c>
      <c r="D612" s="12">
        <v>1520</v>
      </c>
      <c r="E612" s="12">
        <v>1590</v>
      </c>
      <c r="F612" s="14">
        <v>746500</v>
      </c>
      <c r="G612" s="12">
        <v>1590</v>
      </c>
      <c r="I612" s="11"/>
    </row>
    <row r="613" spans="1:9" x14ac:dyDescent="0.2">
      <c r="A613" s="11">
        <v>40744</v>
      </c>
      <c r="B613" s="12">
        <v>1600</v>
      </c>
      <c r="C613" s="12">
        <v>1670</v>
      </c>
      <c r="D613" s="12">
        <v>1580</v>
      </c>
      <c r="E613" s="12">
        <v>1580</v>
      </c>
      <c r="F613" s="14">
        <v>11300500</v>
      </c>
      <c r="G613" s="12">
        <v>1580</v>
      </c>
      <c r="I613" s="11"/>
    </row>
    <row r="614" spans="1:9" x14ac:dyDescent="0.2">
      <c r="A614" s="11">
        <v>40745</v>
      </c>
      <c r="B614" s="12">
        <v>1600</v>
      </c>
      <c r="C614" s="12">
        <v>1610</v>
      </c>
      <c r="D614" s="12">
        <v>1560</v>
      </c>
      <c r="E614" s="12">
        <v>1580</v>
      </c>
      <c r="F614" s="14">
        <v>851000</v>
      </c>
      <c r="G614" s="12">
        <v>1580</v>
      </c>
      <c r="I614" s="11"/>
    </row>
    <row r="615" spans="1:9" x14ac:dyDescent="0.2">
      <c r="A615" s="11">
        <v>40746</v>
      </c>
      <c r="B615" s="12">
        <v>1610</v>
      </c>
      <c r="C615" s="12">
        <v>1610</v>
      </c>
      <c r="D615" s="12">
        <v>1550</v>
      </c>
      <c r="E615" s="12">
        <v>1550</v>
      </c>
      <c r="F615" s="14">
        <v>201500</v>
      </c>
      <c r="G615" s="12">
        <v>1550</v>
      </c>
      <c r="I615" s="11"/>
    </row>
    <row r="616" spans="1:9" x14ac:dyDescent="0.2">
      <c r="A616" s="11">
        <v>40749</v>
      </c>
      <c r="B616" s="12">
        <v>1550</v>
      </c>
      <c r="C616" s="12">
        <v>1570</v>
      </c>
      <c r="D616" s="12">
        <v>1540</v>
      </c>
      <c r="E616" s="12">
        <v>1560</v>
      </c>
      <c r="F616" s="14">
        <v>158000</v>
      </c>
      <c r="G616" s="12">
        <v>1560</v>
      </c>
      <c r="I616" s="11"/>
    </row>
    <row r="617" spans="1:9" x14ac:dyDescent="0.2">
      <c r="A617" s="11">
        <v>40750</v>
      </c>
      <c r="B617" s="12">
        <v>1550</v>
      </c>
      <c r="C617" s="12">
        <v>1560</v>
      </c>
      <c r="D617" s="12">
        <v>1540</v>
      </c>
      <c r="E617" s="12">
        <v>1550</v>
      </c>
      <c r="F617" s="14">
        <v>171000</v>
      </c>
      <c r="G617" s="12">
        <v>1550</v>
      </c>
      <c r="I617" s="11"/>
    </row>
    <row r="618" spans="1:9" x14ac:dyDescent="0.2">
      <c r="A618" s="11">
        <v>40751</v>
      </c>
      <c r="B618" s="12">
        <v>1550</v>
      </c>
      <c r="C618" s="12">
        <v>1590</v>
      </c>
      <c r="D618" s="12">
        <v>1540</v>
      </c>
      <c r="E618" s="12">
        <v>1550</v>
      </c>
      <c r="F618" s="14">
        <v>303000</v>
      </c>
      <c r="G618" s="12">
        <v>1550</v>
      </c>
      <c r="I618" s="11"/>
    </row>
    <row r="619" spans="1:9" x14ac:dyDescent="0.2">
      <c r="A619" s="11">
        <v>40752</v>
      </c>
      <c r="B619" s="12">
        <v>1540</v>
      </c>
      <c r="C619" s="12">
        <v>1580</v>
      </c>
      <c r="D619" s="12">
        <v>1540</v>
      </c>
      <c r="E619" s="12">
        <v>1560</v>
      </c>
      <c r="F619" s="14">
        <v>347000</v>
      </c>
      <c r="G619" s="12">
        <v>1560</v>
      </c>
      <c r="I619" s="11"/>
    </row>
    <row r="620" spans="1:9" x14ac:dyDescent="0.2">
      <c r="A620" s="11">
        <v>40753</v>
      </c>
      <c r="B620" s="12">
        <v>1560</v>
      </c>
      <c r="C620" s="12">
        <v>1600</v>
      </c>
      <c r="D620" s="12">
        <v>1560</v>
      </c>
      <c r="E620" s="12">
        <v>1560</v>
      </c>
      <c r="F620" s="14">
        <v>2379500</v>
      </c>
      <c r="G620" s="12">
        <v>1560</v>
      </c>
      <c r="I620" s="11"/>
    </row>
    <row r="621" spans="1:9" x14ac:dyDescent="0.2">
      <c r="A621" s="11">
        <v>40756</v>
      </c>
      <c r="B621" s="12">
        <v>1580</v>
      </c>
      <c r="C621" s="12">
        <v>1590</v>
      </c>
      <c r="D621" s="12">
        <v>1540</v>
      </c>
      <c r="E621" s="12">
        <v>1550</v>
      </c>
      <c r="F621" s="14">
        <v>3386500</v>
      </c>
      <c r="G621" s="12">
        <v>1550</v>
      </c>
      <c r="I621" s="11"/>
    </row>
    <row r="622" spans="1:9" x14ac:dyDescent="0.2">
      <c r="A622" s="11">
        <v>40757</v>
      </c>
      <c r="B622" s="12">
        <v>1540</v>
      </c>
      <c r="C622" s="12">
        <v>1550</v>
      </c>
      <c r="D622" s="12">
        <v>1500</v>
      </c>
      <c r="E622" s="12">
        <v>1510</v>
      </c>
      <c r="F622" s="14">
        <v>299000</v>
      </c>
      <c r="G622" s="12">
        <v>1510</v>
      </c>
      <c r="I622" s="11"/>
    </row>
    <row r="623" spans="1:9" x14ac:dyDescent="0.2">
      <c r="A623" s="11">
        <v>40758</v>
      </c>
      <c r="B623" s="12">
        <v>1500</v>
      </c>
      <c r="C623" s="12">
        <v>1500</v>
      </c>
      <c r="D623" s="12">
        <v>1470</v>
      </c>
      <c r="E623" s="12">
        <v>1490</v>
      </c>
      <c r="F623" s="14">
        <v>61000</v>
      </c>
      <c r="G623" s="12">
        <v>1490</v>
      </c>
      <c r="I623" s="11"/>
    </row>
    <row r="624" spans="1:9" x14ac:dyDescent="0.2">
      <c r="A624" s="11">
        <v>40759</v>
      </c>
      <c r="B624" s="12">
        <v>1500</v>
      </c>
      <c r="C624" s="12">
        <v>1510</v>
      </c>
      <c r="D624" s="12">
        <v>1480</v>
      </c>
      <c r="E624" s="12">
        <v>1490</v>
      </c>
      <c r="F624" s="14">
        <v>168500</v>
      </c>
      <c r="G624" s="12">
        <v>1490</v>
      </c>
      <c r="I624" s="11"/>
    </row>
    <row r="625" spans="1:9" x14ac:dyDescent="0.2">
      <c r="A625" s="11">
        <v>40760</v>
      </c>
      <c r="B625" s="12">
        <v>1460</v>
      </c>
      <c r="C625" s="12">
        <v>1460</v>
      </c>
      <c r="D625" s="12">
        <v>1350</v>
      </c>
      <c r="E625" s="12">
        <v>1370</v>
      </c>
      <c r="F625" s="14">
        <v>179000</v>
      </c>
      <c r="G625" s="12">
        <v>1370</v>
      </c>
      <c r="I625" s="11"/>
    </row>
    <row r="626" spans="1:9" x14ac:dyDescent="0.2">
      <c r="A626" s="11">
        <v>40763</v>
      </c>
      <c r="B626" s="12">
        <v>1370</v>
      </c>
      <c r="C626" s="12">
        <v>1370</v>
      </c>
      <c r="D626" s="12">
        <v>1230</v>
      </c>
      <c r="E626" s="12">
        <v>1350</v>
      </c>
      <c r="F626" s="14">
        <v>269500</v>
      </c>
      <c r="G626" s="12">
        <v>1350</v>
      </c>
      <c r="I626" s="11"/>
    </row>
    <row r="627" spans="1:9" x14ac:dyDescent="0.2">
      <c r="A627" s="11">
        <v>40764</v>
      </c>
      <c r="B627" s="12">
        <v>1240</v>
      </c>
      <c r="C627" s="12">
        <v>1320</v>
      </c>
      <c r="D627" s="12">
        <v>1220</v>
      </c>
      <c r="E627" s="12">
        <v>1280</v>
      </c>
      <c r="F627" s="14">
        <v>391500</v>
      </c>
      <c r="G627" s="12">
        <v>1280</v>
      </c>
      <c r="I627" s="11"/>
    </row>
    <row r="628" spans="1:9" x14ac:dyDescent="0.2">
      <c r="A628" s="11">
        <v>40765</v>
      </c>
      <c r="B628" s="12">
        <v>1330</v>
      </c>
      <c r="C628" s="12">
        <v>1340</v>
      </c>
      <c r="D628" s="12">
        <v>1290</v>
      </c>
      <c r="E628" s="12">
        <v>1290</v>
      </c>
      <c r="F628" s="14">
        <v>166500</v>
      </c>
      <c r="G628" s="12">
        <v>1290</v>
      </c>
      <c r="I628" s="11"/>
    </row>
    <row r="629" spans="1:9" x14ac:dyDescent="0.2">
      <c r="A629" s="11">
        <v>40766</v>
      </c>
      <c r="B629" s="12">
        <v>1260</v>
      </c>
      <c r="C629" s="12">
        <v>1290</v>
      </c>
      <c r="D629" s="12">
        <v>1250</v>
      </c>
      <c r="E629" s="12">
        <v>1290</v>
      </c>
      <c r="F629" s="14">
        <v>256500</v>
      </c>
      <c r="G629" s="12">
        <v>1290</v>
      </c>
      <c r="I629" s="11"/>
    </row>
    <row r="630" spans="1:9" x14ac:dyDescent="0.2">
      <c r="A630" s="11">
        <v>40767</v>
      </c>
      <c r="B630" s="12">
        <v>1310</v>
      </c>
      <c r="C630" s="12">
        <v>1340</v>
      </c>
      <c r="D630" s="12">
        <v>1310</v>
      </c>
      <c r="E630" s="12">
        <v>1310</v>
      </c>
      <c r="F630" s="14">
        <v>189500</v>
      </c>
      <c r="G630" s="12">
        <v>1310</v>
      </c>
      <c r="I630" s="11"/>
    </row>
    <row r="631" spans="1:9" x14ac:dyDescent="0.2">
      <c r="A631" s="11">
        <v>40770</v>
      </c>
      <c r="B631" s="12">
        <v>1310</v>
      </c>
      <c r="C631" s="12">
        <v>1370</v>
      </c>
      <c r="D631" s="12">
        <v>1310</v>
      </c>
      <c r="E631" s="12">
        <v>1330</v>
      </c>
      <c r="F631" s="14">
        <v>286500</v>
      </c>
      <c r="G631" s="12">
        <v>1330</v>
      </c>
      <c r="I631" s="11"/>
    </row>
    <row r="632" spans="1:9" x14ac:dyDescent="0.2">
      <c r="A632" s="11">
        <v>40771</v>
      </c>
      <c r="B632" s="12">
        <v>1330</v>
      </c>
      <c r="C632" s="12">
        <v>1360</v>
      </c>
      <c r="D632" s="12">
        <v>1320</v>
      </c>
      <c r="E632" s="12">
        <v>1330</v>
      </c>
      <c r="F632" s="14">
        <v>108000</v>
      </c>
      <c r="G632" s="12">
        <v>1330</v>
      </c>
      <c r="I632" s="11"/>
    </row>
    <row r="633" spans="1:9" x14ac:dyDescent="0.2">
      <c r="A633" s="11">
        <v>40773</v>
      </c>
      <c r="B633" s="12">
        <v>1330</v>
      </c>
      <c r="C633" s="12">
        <v>1330</v>
      </c>
      <c r="D633" s="12">
        <v>1310</v>
      </c>
      <c r="E633" s="12">
        <v>1310</v>
      </c>
      <c r="F633" s="14">
        <v>46500</v>
      </c>
      <c r="G633" s="12">
        <v>1310</v>
      </c>
      <c r="I633" s="11"/>
    </row>
    <row r="634" spans="1:9" x14ac:dyDescent="0.2">
      <c r="A634" s="11">
        <v>40774</v>
      </c>
      <c r="B634" s="12">
        <v>1270</v>
      </c>
      <c r="C634" s="12">
        <v>1290</v>
      </c>
      <c r="D634" s="12">
        <v>1270</v>
      </c>
      <c r="E634" s="12">
        <v>1280</v>
      </c>
      <c r="F634" s="14">
        <v>168500</v>
      </c>
      <c r="G634" s="12">
        <v>1280</v>
      </c>
      <c r="I634" s="11"/>
    </row>
    <row r="635" spans="1:9" x14ac:dyDescent="0.2">
      <c r="A635" s="11">
        <v>40777</v>
      </c>
      <c r="B635" s="12">
        <v>1280</v>
      </c>
      <c r="C635" s="12">
        <v>1290</v>
      </c>
      <c r="D635" s="12">
        <v>1280</v>
      </c>
      <c r="E635" s="12">
        <v>1290</v>
      </c>
      <c r="F635" s="14">
        <v>26000</v>
      </c>
      <c r="G635" s="12">
        <v>1290</v>
      </c>
      <c r="I635" s="11"/>
    </row>
    <row r="636" spans="1:9" x14ac:dyDescent="0.2">
      <c r="A636" s="11">
        <v>40778</v>
      </c>
      <c r="B636" s="12">
        <v>1290</v>
      </c>
      <c r="C636" s="12">
        <v>1300</v>
      </c>
      <c r="D636" s="12">
        <v>1270</v>
      </c>
      <c r="E636" s="12">
        <v>1280</v>
      </c>
      <c r="F636" s="14">
        <v>38500</v>
      </c>
      <c r="G636" s="12">
        <v>1280</v>
      </c>
      <c r="I636" s="11"/>
    </row>
    <row r="637" spans="1:9" x14ac:dyDescent="0.2">
      <c r="A637" s="11">
        <v>40779</v>
      </c>
      <c r="B637" s="12">
        <v>1280</v>
      </c>
      <c r="C637" s="12">
        <v>1300</v>
      </c>
      <c r="D637" s="12">
        <v>1280</v>
      </c>
      <c r="E637" s="12">
        <v>1300</v>
      </c>
      <c r="F637" s="14">
        <v>33500</v>
      </c>
      <c r="G637" s="12">
        <v>1300</v>
      </c>
      <c r="I637" s="11"/>
    </row>
    <row r="638" spans="1:9" x14ac:dyDescent="0.2">
      <c r="A638" s="11">
        <v>40780</v>
      </c>
      <c r="B638" s="12">
        <v>1300</v>
      </c>
      <c r="C638" s="12">
        <v>1300</v>
      </c>
      <c r="D638" s="12">
        <v>1280</v>
      </c>
      <c r="E638" s="12">
        <v>1290</v>
      </c>
      <c r="F638" s="14">
        <v>4000</v>
      </c>
      <c r="G638" s="12">
        <v>1290</v>
      </c>
      <c r="I638" s="11"/>
    </row>
    <row r="639" spans="1:9" x14ac:dyDescent="0.2">
      <c r="A639" s="11">
        <v>40781</v>
      </c>
      <c r="B639" s="12">
        <v>1300</v>
      </c>
      <c r="C639" s="12">
        <v>1300</v>
      </c>
      <c r="D639" s="12">
        <v>1260</v>
      </c>
      <c r="E639" s="12">
        <v>1260</v>
      </c>
      <c r="F639" s="14">
        <v>80000</v>
      </c>
      <c r="G639" s="12">
        <v>1260</v>
      </c>
      <c r="I639" s="11"/>
    </row>
    <row r="640" spans="1:9" x14ac:dyDescent="0.2">
      <c r="A640" s="11">
        <v>40791</v>
      </c>
      <c r="B640" s="12">
        <v>1290</v>
      </c>
      <c r="C640" s="12">
        <v>1290</v>
      </c>
      <c r="D640" s="12">
        <v>1230</v>
      </c>
      <c r="E640" s="12">
        <v>1240</v>
      </c>
      <c r="F640" s="14">
        <v>32500</v>
      </c>
      <c r="G640" s="12">
        <v>1240</v>
      </c>
      <c r="I640" s="11"/>
    </row>
    <row r="641" spans="1:9" x14ac:dyDescent="0.2">
      <c r="A641" s="11">
        <v>40792</v>
      </c>
      <c r="B641" s="12">
        <v>1230</v>
      </c>
      <c r="C641" s="12">
        <v>1240</v>
      </c>
      <c r="D641" s="12">
        <v>1200</v>
      </c>
      <c r="E641" s="12">
        <v>1230</v>
      </c>
      <c r="F641" s="14">
        <v>61000</v>
      </c>
      <c r="G641" s="12">
        <v>1230</v>
      </c>
      <c r="I641" s="11"/>
    </row>
    <row r="642" spans="1:9" x14ac:dyDescent="0.2">
      <c r="A642" s="11">
        <v>40793</v>
      </c>
      <c r="B642" s="12">
        <v>1240</v>
      </c>
      <c r="C642" s="12">
        <v>1260</v>
      </c>
      <c r="D642" s="12">
        <v>1230</v>
      </c>
      <c r="E642" s="12">
        <v>1250</v>
      </c>
      <c r="F642" s="14">
        <v>71000</v>
      </c>
      <c r="G642" s="12">
        <v>1250</v>
      </c>
      <c r="I642" s="11"/>
    </row>
    <row r="643" spans="1:9" x14ac:dyDescent="0.2">
      <c r="A643" s="11">
        <v>40794</v>
      </c>
      <c r="B643" s="12">
        <v>1260</v>
      </c>
      <c r="C643" s="12">
        <v>1310</v>
      </c>
      <c r="D643" s="12">
        <v>1250</v>
      </c>
      <c r="E643" s="12">
        <v>1250</v>
      </c>
      <c r="F643" s="14">
        <v>99500</v>
      </c>
      <c r="G643" s="12">
        <v>1250</v>
      </c>
      <c r="I643" s="11"/>
    </row>
    <row r="644" spans="1:9" x14ac:dyDescent="0.2">
      <c r="A644" s="11">
        <v>40795</v>
      </c>
      <c r="B644" s="12">
        <v>1250</v>
      </c>
      <c r="C644" s="12">
        <v>1270</v>
      </c>
      <c r="D644" s="12">
        <v>1250</v>
      </c>
      <c r="E644" s="12">
        <v>1270</v>
      </c>
      <c r="F644" s="14">
        <v>121000</v>
      </c>
      <c r="G644" s="12">
        <v>1270</v>
      </c>
      <c r="I644" s="11"/>
    </row>
    <row r="645" spans="1:9" x14ac:dyDescent="0.2">
      <c r="A645" s="11">
        <v>40798</v>
      </c>
      <c r="B645" s="12">
        <v>1290</v>
      </c>
      <c r="C645" s="12">
        <v>1290</v>
      </c>
      <c r="D645" s="12">
        <v>1220</v>
      </c>
      <c r="E645" s="12">
        <v>1250</v>
      </c>
      <c r="F645" s="14">
        <v>63500</v>
      </c>
      <c r="G645" s="12">
        <v>1250</v>
      </c>
      <c r="I645" s="11"/>
    </row>
    <row r="646" spans="1:9" x14ac:dyDescent="0.2">
      <c r="A646" s="11">
        <v>40799</v>
      </c>
      <c r="B646" s="12">
        <v>1260</v>
      </c>
      <c r="C646" s="12">
        <v>1310</v>
      </c>
      <c r="D646" s="12">
        <v>1260</v>
      </c>
      <c r="E646" s="12">
        <v>1270</v>
      </c>
      <c r="F646" s="14">
        <v>257000</v>
      </c>
      <c r="G646" s="12">
        <v>1270</v>
      </c>
      <c r="I646" s="11"/>
    </row>
    <row r="647" spans="1:9" x14ac:dyDescent="0.2">
      <c r="A647" s="11">
        <v>40800</v>
      </c>
      <c r="B647" s="12">
        <v>1300</v>
      </c>
      <c r="C647" s="12">
        <v>1350</v>
      </c>
      <c r="D647" s="12">
        <v>1250</v>
      </c>
      <c r="E647" s="12">
        <v>1260</v>
      </c>
      <c r="F647" s="14">
        <v>238500</v>
      </c>
      <c r="G647" s="12">
        <v>1260</v>
      </c>
      <c r="I647" s="11"/>
    </row>
    <row r="648" spans="1:9" x14ac:dyDescent="0.2">
      <c r="A648" s="11">
        <v>40801</v>
      </c>
      <c r="B648" s="12">
        <v>1270</v>
      </c>
      <c r="C648" s="12">
        <v>1280</v>
      </c>
      <c r="D648" s="12">
        <v>1240</v>
      </c>
      <c r="E648" s="12">
        <v>1250</v>
      </c>
      <c r="F648" s="14">
        <v>44500</v>
      </c>
      <c r="G648" s="12">
        <v>1250</v>
      </c>
      <c r="I648" s="11"/>
    </row>
    <row r="649" spans="1:9" x14ac:dyDescent="0.2">
      <c r="A649" s="11">
        <v>40802</v>
      </c>
      <c r="B649" s="12">
        <v>1270</v>
      </c>
      <c r="C649" s="12">
        <v>1270</v>
      </c>
      <c r="D649" s="12">
        <v>1250</v>
      </c>
      <c r="E649" s="12">
        <v>1250</v>
      </c>
      <c r="F649" s="14">
        <v>6000</v>
      </c>
      <c r="G649" s="12">
        <v>1250</v>
      </c>
      <c r="I649" s="11"/>
    </row>
    <row r="650" spans="1:9" x14ac:dyDescent="0.2">
      <c r="A650" s="11">
        <v>40805</v>
      </c>
      <c r="B650" s="12">
        <v>1260</v>
      </c>
      <c r="C650" s="12">
        <v>1260</v>
      </c>
      <c r="D650" s="12">
        <v>1210</v>
      </c>
      <c r="E650" s="12">
        <v>1210</v>
      </c>
      <c r="F650" s="14">
        <v>24500</v>
      </c>
      <c r="G650" s="12">
        <v>1210</v>
      </c>
      <c r="I650" s="11"/>
    </row>
    <row r="651" spans="1:9" x14ac:dyDescent="0.2">
      <c r="A651" s="11">
        <v>40806</v>
      </c>
      <c r="B651" s="12">
        <v>1210</v>
      </c>
      <c r="C651" s="12">
        <v>1220</v>
      </c>
      <c r="D651" s="12">
        <v>1200</v>
      </c>
      <c r="E651" s="12">
        <v>1220</v>
      </c>
      <c r="F651" s="14">
        <v>25500</v>
      </c>
      <c r="G651" s="12">
        <v>1220</v>
      </c>
      <c r="I651" s="11"/>
    </row>
    <row r="652" spans="1:9" x14ac:dyDescent="0.2">
      <c r="A652" s="11">
        <v>40807</v>
      </c>
      <c r="B652" s="12">
        <v>1230</v>
      </c>
      <c r="C652" s="12">
        <v>1230</v>
      </c>
      <c r="D652" s="12">
        <v>1200</v>
      </c>
      <c r="E652" s="12">
        <v>1210</v>
      </c>
      <c r="F652" s="14">
        <v>41500</v>
      </c>
      <c r="G652" s="12">
        <v>1210</v>
      </c>
      <c r="I652" s="11"/>
    </row>
    <row r="653" spans="1:9" x14ac:dyDescent="0.2">
      <c r="A653" s="11">
        <v>40808</v>
      </c>
      <c r="B653" s="12">
        <v>1200</v>
      </c>
      <c r="C653" s="12">
        <v>1200</v>
      </c>
      <c r="D653" s="12">
        <v>1070</v>
      </c>
      <c r="E653" s="12">
        <v>1070</v>
      </c>
      <c r="F653" s="14">
        <v>111000</v>
      </c>
      <c r="G653" s="12">
        <v>1070</v>
      </c>
      <c r="I653" s="11"/>
    </row>
    <row r="654" spans="1:9" x14ac:dyDescent="0.2">
      <c r="A654" s="11">
        <v>40809</v>
      </c>
      <c r="B654" s="12">
        <v>1050</v>
      </c>
      <c r="C654" s="12">
        <v>1070</v>
      </c>
      <c r="D654" s="12">
        <v>1030</v>
      </c>
      <c r="E654" s="12">
        <v>1050</v>
      </c>
      <c r="F654" s="14">
        <v>78500</v>
      </c>
      <c r="G654" s="12">
        <v>1050</v>
      </c>
      <c r="I654" s="11"/>
    </row>
    <row r="655" spans="1:9" x14ac:dyDescent="0.2">
      <c r="A655" s="11">
        <v>40812</v>
      </c>
      <c r="B655" s="12">
        <v>1030</v>
      </c>
      <c r="C655" s="12">
        <v>1040</v>
      </c>
      <c r="D655" s="12">
        <v>960</v>
      </c>
      <c r="E655" s="12">
        <v>990</v>
      </c>
      <c r="F655" s="14">
        <v>93500</v>
      </c>
      <c r="G655" s="12">
        <v>990</v>
      </c>
      <c r="I655" s="11"/>
    </row>
    <row r="656" spans="1:9" x14ac:dyDescent="0.2">
      <c r="A656" s="11">
        <v>40813</v>
      </c>
      <c r="B656" s="12">
        <v>980</v>
      </c>
      <c r="C656" s="12">
        <v>1100</v>
      </c>
      <c r="D656" s="12">
        <v>980</v>
      </c>
      <c r="E656" s="12">
        <v>1050</v>
      </c>
      <c r="F656" s="14">
        <v>107000</v>
      </c>
      <c r="G656" s="12">
        <v>1050</v>
      </c>
      <c r="I656" s="11"/>
    </row>
    <row r="657" spans="1:9" x14ac:dyDescent="0.2">
      <c r="A657" s="11">
        <v>40814</v>
      </c>
      <c r="B657" s="12">
        <v>1050</v>
      </c>
      <c r="C657" s="12">
        <v>1080</v>
      </c>
      <c r="D657" s="12">
        <v>990</v>
      </c>
      <c r="E657" s="12">
        <v>990</v>
      </c>
      <c r="F657" s="14">
        <v>81000</v>
      </c>
      <c r="G657" s="12">
        <v>990</v>
      </c>
      <c r="I657" s="11"/>
    </row>
    <row r="658" spans="1:9" x14ac:dyDescent="0.2">
      <c r="A658" s="11">
        <v>40815</v>
      </c>
      <c r="B658" s="12">
        <v>1000</v>
      </c>
      <c r="C658" s="12">
        <v>1030</v>
      </c>
      <c r="D658" s="12">
        <v>980</v>
      </c>
      <c r="E658" s="12">
        <v>1000</v>
      </c>
      <c r="F658" s="14">
        <v>133500</v>
      </c>
      <c r="G658" s="12">
        <v>1000</v>
      </c>
      <c r="I658" s="11"/>
    </row>
    <row r="659" spans="1:9" x14ac:dyDescent="0.2">
      <c r="A659" s="11">
        <v>40816</v>
      </c>
      <c r="B659" s="12">
        <v>1000</v>
      </c>
      <c r="C659" s="12">
        <v>1030</v>
      </c>
      <c r="D659" s="12">
        <v>1000</v>
      </c>
      <c r="E659" s="12">
        <v>1000</v>
      </c>
      <c r="F659" s="14">
        <v>108500</v>
      </c>
      <c r="G659" s="12">
        <v>1000</v>
      </c>
      <c r="I659" s="11"/>
    </row>
    <row r="660" spans="1:9" x14ac:dyDescent="0.2">
      <c r="A660" s="11">
        <v>40819</v>
      </c>
      <c r="B660" s="12">
        <v>980</v>
      </c>
      <c r="C660" s="12">
        <v>980</v>
      </c>
      <c r="D660" s="12">
        <v>950</v>
      </c>
      <c r="E660" s="12">
        <v>950</v>
      </c>
      <c r="F660" s="14">
        <v>162000</v>
      </c>
      <c r="G660" s="12">
        <v>950</v>
      </c>
      <c r="I660" s="11"/>
    </row>
    <row r="661" spans="1:9" x14ac:dyDescent="0.2">
      <c r="A661" s="11">
        <v>40820</v>
      </c>
      <c r="B661" s="12">
        <v>930</v>
      </c>
      <c r="C661" s="12">
        <v>950</v>
      </c>
      <c r="D661" s="12">
        <v>930</v>
      </c>
      <c r="E661" s="12">
        <v>930</v>
      </c>
      <c r="F661" s="14">
        <v>43000</v>
      </c>
      <c r="G661" s="12">
        <v>930</v>
      </c>
      <c r="I661" s="11"/>
    </row>
    <row r="662" spans="1:9" x14ac:dyDescent="0.2">
      <c r="A662" s="11">
        <v>40821</v>
      </c>
      <c r="B662" s="12">
        <v>960</v>
      </c>
      <c r="C662" s="12">
        <v>960</v>
      </c>
      <c r="D662" s="12">
        <v>960</v>
      </c>
      <c r="E662" s="12">
        <v>960</v>
      </c>
      <c r="F662" s="14">
        <v>4000</v>
      </c>
      <c r="G662" s="12">
        <v>960</v>
      </c>
      <c r="I662" s="11"/>
    </row>
    <row r="663" spans="1:9" x14ac:dyDescent="0.2">
      <c r="A663" s="11">
        <v>40822</v>
      </c>
      <c r="B663" s="12">
        <v>980</v>
      </c>
      <c r="C663" s="12">
        <v>1000</v>
      </c>
      <c r="D663" s="12">
        <v>950</v>
      </c>
      <c r="E663" s="12">
        <v>990</v>
      </c>
      <c r="F663" s="14">
        <v>67000</v>
      </c>
      <c r="G663" s="12">
        <v>990</v>
      </c>
      <c r="I663" s="11"/>
    </row>
    <row r="664" spans="1:9" x14ac:dyDescent="0.2">
      <c r="A664" s="11">
        <v>40823</v>
      </c>
      <c r="B664" s="12">
        <v>1000</v>
      </c>
      <c r="C664" s="12">
        <v>1040</v>
      </c>
      <c r="D664" s="12">
        <v>980</v>
      </c>
      <c r="E664" s="12">
        <v>980</v>
      </c>
      <c r="F664" s="14">
        <v>133000</v>
      </c>
      <c r="G664" s="12">
        <v>980</v>
      </c>
      <c r="I664" s="11"/>
    </row>
    <row r="665" spans="1:9" x14ac:dyDescent="0.2">
      <c r="A665" s="11">
        <v>40826</v>
      </c>
      <c r="B665" s="12">
        <v>1000</v>
      </c>
      <c r="C665" s="12">
        <v>1010</v>
      </c>
      <c r="D665" s="12">
        <v>990</v>
      </c>
      <c r="E665" s="12">
        <v>990</v>
      </c>
      <c r="F665" s="14">
        <v>26000</v>
      </c>
      <c r="G665" s="12">
        <v>990</v>
      </c>
      <c r="I665" s="11"/>
    </row>
    <row r="666" spans="1:9" x14ac:dyDescent="0.2">
      <c r="A666" s="11">
        <v>40827</v>
      </c>
      <c r="B666" s="12">
        <v>1000</v>
      </c>
      <c r="C666" s="12">
        <v>1030</v>
      </c>
      <c r="D666" s="12">
        <v>990</v>
      </c>
      <c r="E666" s="12">
        <v>1000</v>
      </c>
      <c r="F666" s="14">
        <v>377500</v>
      </c>
      <c r="G666" s="12">
        <v>1000</v>
      </c>
      <c r="I666" s="11"/>
    </row>
    <row r="667" spans="1:9" x14ac:dyDescent="0.2">
      <c r="A667" s="11">
        <v>40828</v>
      </c>
      <c r="B667" s="12">
        <v>1010</v>
      </c>
      <c r="C667" s="12">
        <v>1010</v>
      </c>
      <c r="D667" s="12">
        <v>990</v>
      </c>
      <c r="E667" s="12">
        <v>1010</v>
      </c>
      <c r="F667" s="14">
        <v>31500</v>
      </c>
      <c r="G667" s="12">
        <v>1010</v>
      </c>
      <c r="I667" s="11"/>
    </row>
    <row r="668" spans="1:9" x14ac:dyDescent="0.2">
      <c r="A668" s="11">
        <v>40829</v>
      </c>
      <c r="B668" s="12">
        <v>1040</v>
      </c>
      <c r="C668" s="12">
        <v>1040</v>
      </c>
      <c r="D668" s="12">
        <v>1000</v>
      </c>
      <c r="E668" s="12">
        <v>1000</v>
      </c>
      <c r="F668" s="14">
        <v>326500</v>
      </c>
      <c r="G668" s="12">
        <v>1000</v>
      </c>
      <c r="I668" s="11"/>
    </row>
    <row r="669" spans="1:9" x14ac:dyDescent="0.2">
      <c r="A669" s="11">
        <v>40830</v>
      </c>
      <c r="B669" s="12">
        <v>1000</v>
      </c>
      <c r="C669" s="12">
        <v>1010</v>
      </c>
      <c r="D669" s="12">
        <v>1000</v>
      </c>
      <c r="E669" s="12">
        <v>1000</v>
      </c>
      <c r="F669" s="14">
        <v>11500</v>
      </c>
      <c r="G669" s="12">
        <v>1000</v>
      </c>
      <c r="I669" s="11"/>
    </row>
    <row r="670" spans="1:9" x14ac:dyDescent="0.2">
      <c r="A670" s="11">
        <v>40833</v>
      </c>
      <c r="B670" s="12">
        <v>1010</v>
      </c>
      <c r="C670" s="12">
        <v>1030</v>
      </c>
      <c r="D670" s="12">
        <v>1010</v>
      </c>
      <c r="E670" s="12">
        <v>1020</v>
      </c>
      <c r="F670" s="14">
        <v>78500</v>
      </c>
      <c r="G670" s="12">
        <v>1020</v>
      </c>
      <c r="I670" s="11"/>
    </row>
    <row r="671" spans="1:9" x14ac:dyDescent="0.2">
      <c r="A671" s="11">
        <v>40834</v>
      </c>
      <c r="B671" s="12">
        <v>1000</v>
      </c>
      <c r="C671" s="12">
        <v>1000</v>
      </c>
      <c r="D671" s="12">
        <v>970</v>
      </c>
      <c r="E671" s="12">
        <v>970</v>
      </c>
      <c r="F671" s="14">
        <v>195000</v>
      </c>
      <c r="G671" s="12">
        <v>970</v>
      </c>
      <c r="I671" s="11"/>
    </row>
    <row r="672" spans="1:9" x14ac:dyDescent="0.2">
      <c r="A672" s="11">
        <v>40835</v>
      </c>
      <c r="B672" s="12">
        <v>1000</v>
      </c>
      <c r="C672" s="12">
        <v>1010</v>
      </c>
      <c r="D672" s="12">
        <v>1000</v>
      </c>
      <c r="E672" s="12">
        <v>1000</v>
      </c>
      <c r="F672" s="14">
        <v>43500</v>
      </c>
      <c r="G672" s="12">
        <v>1000</v>
      </c>
      <c r="I672" s="11"/>
    </row>
    <row r="673" spans="1:9" x14ac:dyDescent="0.2">
      <c r="A673" s="11">
        <v>40836</v>
      </c>
      <c r="B673" s="12">
        <v>1000</v>
      </c>
      <c r="C673" s="12">
        <v>1020</v>
      </c>
      <c r="D673" s="12">
        <v>990</v>
      </c>
      <c r="E673" s="12">
        <v>1000</v>
      </c>
      <c r="F673" s="14">
        <v>49000</v>
      </c>
      <c r="G673" s="12">
        <v>1000</v>
      </c>
      <c r="I673" s="11"/>
    </row>
    <row r="674" spans="1:9" x14ac:dyDescent="0.2">
      <c r="A674" s="11">
        <v>40837</v>
      </c>
      <c r="B674" s="12">
        <v>1000</v>
      </c>
      <c r="C674" s="12">
        <v>1010</v>
      </c>
      <c r="D674" s="12">
        <v>1000</v>
      </c>
      <c r="E674" s="12">
        <v>1000</v>
      </c>
      <c r="F674" s="14">
        <v>22000</v>
      </c>
      <c r="G674" s="12">
        <v>1000</v>
      </c>
      <c r="I674" s="11"/>
    </row>
    <row r="675" spans="1:9" x14ac:dyDescent="0.2">
      <c r="A675" s="11">
        <v>40840</v>
      </c>
      <c r="B675" s="12">
        <v>1000</v>
      </c>
      <c r="C675" s="12">
        <v>1040</v>
      </c>
      <c r="D675" s="12">
        <v>990</v>
      </c>
      <c r="E675" s="12">
        <v>1030</v>
      </c>
      <c r="F675" s="14">
        <v>120000</v>
      </c>
      <c r="G675" s="12">
        <v>1030</v>
      </c>
      <c r="I675" s="11"/>
    </row>
    <row r="676" spans="1:9" x14ac:dyDescent="0.2">
      <c r="A676" s="11">
        <v>40841</v>
      </c>
      <c r="B676" s="12">
        <v>1050</v>
      </c>
      <c r="C676" s="12">
        <v>1080</v>
      </c>
      <c r="D676" s="12">
        <v>1040</v>
      </c>
      <c r="E676" s="12">
        <v>1050</v>
      </c>
      <c r="F676" s="14">
        <v>192000</v>
      </c>
      <c r="G676" s="12">
        <v>1050</v>
      </c>
      <c r="I676" s="11"/>
    </row>
    <row r="677" spans="1:9" x14ac:dyDescent="0.2">
      <c r="A677" s="11">
        <v>40842</v>
      </c>
      <c r="B677" s="12">
        <v>1030</v>
      </c>
      <c r="C677" s="12">
        <v>1050</v>
      </c>
      <c r="D677" s="12">
        <v>1030</v>
      </c>
      <c r="E677" s="12">
        <v>1040</v>
      </c>
      <c r="F677" s="14">
        <v>22500</v>
      </c>
      <c r="G677" s="12">
        <v>1040</v>
      </c>
      <c r="I677" s="11"/>
    </row>
    <row r="678" spans="1:9" x14ac:dyDescent="0.2">
      <c r="A678" s="11">
        <v>40843</v>
      </c>
      <c r="B678" s="12">
        <v>1040</v>
      </c>
      <c r="C678" s="12">
        <v>1150</v>
      </c>
      <c r="D678" s="12">
        <v>1040</v>
      </c>
      <c r="E678" s="12">
        <v>1100</v>
      </c>
      <c r="F678" s="14">
        <v>255500</v>
      </c>
      <c r="G678" s="12">
        <v>1100</v>
      </c>
      <c r="I678" s="11"/>
    </row>
    <row r="679" spans="1:9" x14ac:dyDescent="0.2">
      <c r="A679" s="11">
        <v>40844</v>
      </c>
      <c r="B679" s="12">
        <v>1120</v>
      </c>
      <c r="C679" s="12">
        <v>1130</v>
      </c>
      <c r="D679" s="12">
        <v>1080</v>
      </c>
      <c r="E679" s="12">
        <v>1080</v>
      </c>
      <c r="F679" s="14">
        <v>139500</v>
      </c>
      <c r="G679" s="12">
        <v>1080</v>
      </c>
      <c r="I679" s="11"/>
    </row>
    <row r="680" spans="1:9" x14ac:dyDescent="0.2">
      <c r="A680" s="11">
        <v>40847</v>
      </c>
      <c r="B680" s="12">
        <v>1070</v>
      </c>
      <c r="C680" s="12">
        <v>1100</v>
      </c>
      <c r="D680" s="12">
        <v>1060</v>
      </c>
      <c r="E680" s="12">
        <v>1070</v>
      </c>
      <c r="F680" s="14">
        <v>25500</v>
      </c>
      <c r="G680" s="12">
        <v>1070</v>
      </c>
      <c r="I680" s="11"/>
    </row>
    <row r="681" spans="1:9" x14ac:dyDescent="0.2">
      <c r="A681" s="11">
        <v>40848</v>
      </c>
      <c r="B681" s="12">
        <v>1070</v>
      </c>
      <c r="C681" s="12">
        <v>1070</v>
      </c>
      <c r="D681" s="12">
        <v>1000</v>
      </c>
      <c r="E681" s="12">
        <v>1000</v>
      </c>
      <c r="F681" s="14">
        <v>280500</v>
      </c>
      <c r="G681" s="12">
        <v>1000</v>
      </c>
      <c r="I681" s="11"/>
    </row>
    <row r="682" spans="1:9" x14ac:dyDescent="0.2">
      <c r="A682" s="11">
        <v>40849</v>
      </c>
      <c r="B682" s="12">
        <v>1000</v>
      </c>
      <c r="C682" s="12">
        <v>1040</v>
      </c>
      <c r="D682" s="12">
        <v>1000</v>
      </c>
      <c r="E682" s="12">
        <v>1040</v>
      </c>
      <c r="F682" s="14">
        <v>61000</v>
      </c>
      <c r="G682" s="12">
        <v>1040</v>
      </c>
      <c r="I682" s="11"/>
    </row>
    <row r="683" spans="1:9" x14ac:dyDescent="0.2">
      <c r="A683" s="11">
        <v>40850</v>
      </c>
      <c r="B683" s="12">
        <v>1040</v>
      </c>
      <c r="C683" s="12">
        <v>1040</v>
      </c>
      <c r="D683" s="12">
        <v>1010</v>
      </c>
      <c r="E683" s="12">
        <v>1010</v>
      </c>
      <c r="F683" s="14">
        <v>47000</v>
      </c>
      <c r="G683" s="12">
        <v>1010</v>
      </c>
      <c r="I683" s="11"/>
    </row>
    <row r="684" spans="1:9" x14ac:dyDescent="0.2">
      <c r="A684" s="11">
        <v>40851</v>
      </c>
      <c r="B684" s="12">
        <v>1050</v>
      </c>
      <c r="C684" s="12">
        <v>1050</v>
      </c>
      <c r="D684" s="12">
        <v>1020</v>
      </c>
      <c r="E684" s="12">
        <v>1020</v>
      </c>
      <c r="F684" s="14">
        <v>17000</v>
      </c>
      <c r="G684" s="12">
        <v>1020</v>
      </c>
      <c r="I684" s="11"/>
    </row>
    <row r="685" spans="1:9" x14ac:dyDescent="0.2">
      <c r="A685" s="11">
        <v>40854</v>
      </c>
      <c r="B685" s="12">
        <v>1030</v>
      </c>
      <c r="C685" s="12">
        <v>1040</v>
      </c>
      <c r="D685" s="12">
        <v>1000</v>
      </c>
      <c r="E685" s="12">
        <v>1000</v>
      </c>
      <c r="F685" s="14">
        <v>28000</v>
      </c>
      <c r="G685" s="12">
        <v>1000</v>
      </c>
      <c r="I685" s="11"/>
    </row>
    <row r="686" spans="1:9" x14ac:dyDescent="0.2">
      <c r="A686" s="11">
        <v>40855</v>
      </c>
      <c r="B686" s="12">
        <v>1010</v>
      </c>
      <c r="C686" s="12">
        <v>1050</v>
      </c>
      <c r="D686" s="12">
        <v>1000</v>
      </c>
      <c r="E686" s="12">
        <v>1020</v>
      </c>
      <c r="F686" s="14">
        <v>62500</v>
      </c>
      <c r="G686" s="12">
        <v>1020</v>
      </c>
      <c r="I686" s="11"/>
    </row>
    <row r="687" spans="1:9" x14ac:dyDescent="0.2">
      <c r="A687" s="11">
        <v>40856</v>
      </c>
      <c r="B687" s="12">
        <v>1030</v>
      </c>
      <c r="C687" s="12">
        <v>1030</v>
      </c>
      <c r="D687" s="12">
        <v>1020</v>
      </c>
      <c r="E687" s="12">
        <v>1030</v>
      </c>
      <c r="F687" s="14">
        <v>7500</v>
      </c>
      <c r="G687" s="12">
        <v>1030</v>
      </c>
      <c r="I687" s="11"/>
    </row>
    <row r="688" spans="1:9" x14ac:dyDescent="0.2">
      <c r="A688" s="11">
        <v>40857</v>
      </c>
      <c r="B688" s="12">
        <v>1000</v>
      </c>
      <c r="C688" s="12">
        <v>1000</v>
      </c>
      <c r="D688" s="12">
        <v>980</v>
      </c>
      <c r="E688" s="12">
        <v>1000</v>
      </c>
      <c r="F688" s="14">
        <v>112000</v>
      </c>
      <c r="G688" s="12">
        <v>1000</v>
      </c>
      <c r="I688" s="11"/>
    </row>
    <row r="689" spans="1:9" x14ac:dyDescent="0.2">
      <c r="A689" s="11">
        <v>40858</v>
      </c>
      <c r="B689" s="12">
        <v>1020</v>
      </c>
      <c r="C689" s="12">
        <v>1050</v>
      </c>
      <c r="D689" s="12">
        <v>1010</v>
      </c>
      <c r="E689" s="12">
        <v>1010</v>
      </c>
      <c r="F689" s="14">
        <v>88500</v>
      </c>
      <c r="G689" s="12">
        <v>1010</v>
      </c>
      <c r="I689" s="11"/>
    </row>
    <row r="690" spans="1:9" x14ac:dyDescent="0.2">
      <c r="A690" s="11">
        <v>40861</v>
      </c>
      <c r="B690" s="12">
        <v>1010</v>
      </c>
      <c r="C690" s="12">
        <v>1030</v>
      </c>
      <c r="D690" s="12">
        <v>1010</v>
      </c>
      <c r="E690" s="12">
        <v>1010</v>
      </c>
      <c r="F690" s="14">
        <v>13000</v>
      </c>
      <c r="G690" s="12">
        <v>1010</v>
      </c>
      <c r="I690" s="11"/>
    </row>
    <row r="691" spans="1:9" x14ac:dyDescent="0.2">
      <c r="A691" s="11">
        <v>40862</v>
      </c>
      <c r="B691" s="12">
        <v>1000</v>
      </c>
      <c r="C691" s="12">
        <v>1010</v>
      </c>
      <c r="D691" s="12">
        <v>1000</v>
      </c>
      <c r="E691" s="12">
        <v>1010</v>
      </c>
      <c r="F691" s="14">
        <v>4000</v>
      </c>
      <c r="G691" s="12">
        <v>1010</v>
      </c>
      <c r="I691" s="11"/>
    </row>
    <row r="692" spans="1:9" x14ac:dyDescent="0.2">
      <c r="A692" s="11">
        <v>40863</v>
      </c>
      <c r="B692" s="12">
        <v>1010</v>
      </c>
      <c r="C692" s="12">
        <v>1090</v>
      </c>
      <c r="D692" s="12">
        <v>1010</v>
      </c>
      <c r="E692" s="12">
        <v>1040</v>
      </c>
      <c r="F692" s="14">
        <v>649000</v>
      </c>
      <c r="G692" s="12">
        <v>1040</v>
      </c>
      <c r="I692" s="11"/>
    </row>
    <row r="693" spans="1:9" x14ac:dyDescent="0.2">
      <c r="A693" s="11">
        <v>40864</v>
      </c>
      <c r="B693" s="12">
        <v>1030</v>
      </c>
      <c r="C693" s="12">
        <v>1050</v>
      </c>
      <c r="D693" s="12">
        <v>1020</v>
      </c>
      <c r="E693" s="12">
        <v>1020</v>
      </c>
      <c r="F693" s="14">
        <v>47000</v>
      </c>
      <c r="G693" s="12">
        <v>1020</v>
      </c>
      <c r="I693" s="11"/>
    </row>
    <row r="694" spans="1:9" x14ac:dyDescent="0.2">
      <c r="A694" s="11">
        <v>40865</v>
      </c>
      <c r="B694" s="12">
        <v>1030</v>
      </c>
      <c r="C694" s="12">
        <v>1030</v>
      </c>
      <c r="D694" s="12">
        <v>1010</v>
      </c>
      <c r="E694" s="12">
        <v>1010</v>
      </c>
      <c r="F694" s="14">
        <v>44500</v>
      </c>
      <c r="G694" s="12">
        <v>1010</v>
      </c>
      <c r="I694" s="11"/>
    </row>
    <row r="695" spans="1:9" x14ac:dyDescent="0.2">
      <c r="A695" s="11">
        <v>40868</v>
      </c>
      <c r="B695" s="12">
        <v>1010</v>
      </c>
      <c r="C695" s="12">
        <v>1040</v>
      </c>
      <c r="D695" s="12">
        <v>1000</v>
      </c>
      <c r="E695" s="12">
        <v>1000</v>
      </c>
      <c r="F695" s="14">
        <v>102500</v>
      </c>
      <c r="G695" s="12">
        <v>1000</v>
      </c>
      <c r="I695" s="11"/>
    </row>
    <row r="696" spans="1:9" x14ac:dyDescent="0.2">
      <c r="A696" s="11">
        <v>40869</v>
      </c>
      <c r="B696" s="12">
        <v>1010</v>
      </c>
      <c r="C696" s="12">
        <v>1020</v>
      </c>
      <c r="D696" s="12">
        <v>1000</v>
      </c>
      <c r="E696" s="12">
        <v>1000</v>
      </c>
      <c r="F696" s="14">
        <v>44000</v>
      </c>
      <c r="G696" s="12">
        <v>1000</v>
      </c>
      <c r="I696" s="11"/>
    </row>
    <row r="697" spans="1:9" x14ac:dyDescent="0.2">
      <c r="A697" s="11">
        <v>40870</v>
      </c>
      <c r="B697" s="12">
        <v>1010</v>
      </c>
      <c r="C697" s="12">
        <v>1010</v>
      </c>
      <c r="D697" s="12">
        <v>1000</v>
      </c>
      <c r="E697" s="12">
        <v>1000</v>
      </c>
      <c r="F697" s="14">
        <v>17000</v>
      </c>
      <c r="G697" s="12">
        <v>1000</v>
      </c>
      <c r="I697" s="11"/>
    </row>
    <row r="698" spans="1:9" x14ac:dyDescent="0.2">
      <c r="A698" s="11">
        <v>40871</v>
      </c>
      <c r="B698" s="12">
        <v>1000</v>
      </c>
      <c r="C698" s="12">
        <v>1000</v>
      </c>
      <c r="D698" s="12">
        <v>1000</v>
      </c>
      <c r="E698" s="12">
        <v>1000</v>
      </c>
      <c r="F698" s="14">
        <v>2500</v>
      </c>
      <c r="G698" s="12">
        <v>1000</v>
      </c>
      <c r="I698" s="11"/>
    </row>
    <row r="699" spans="1:9" x14ac:dyDescent="0.2">
      <c r="A699" s="11">
        <v>40872</v>
      </c>
      <c r="B699" s="12">
        <v>990</v>
      </c>
      <c r="C699" s="12">
        <v>1000</v>
      </c>
      <c r="D699" s="12">
        <v>980</v>
      </c>
      <c r="E699" s="12">
        <v>1000</v>
      </c>
      <c r="F699" s="14">
        <v>28000</v>
      </c>
      <c r="G699" s="12">
        <v>1000</v>
      </c>
      <c r="I699" s="11"/>
    </row>
    <row r="700" spans="1:9" x14ac:dyDescent="0.2">
      <c r="A700" s="11">
        <v>40875</v>
      </c>
      <c r="B700" s="12">
        <v>1000</v>
      </c>
      <c r="C700" s="12">
        <v>1050</v>
      </c>
      <c r="D700" s="12">
        <v>1000</v>
      </c>
      <c r="E700" s="12">
        <v>1000</v>
      </c>
      <c r="F700" s="14">
        <v>266000</v>
      </c>
      <c r="G700" s="12">
        <v>1000</v>
      </c>
      <c r="I700" s="11"/>
    </row>
    <row r="701" spans="1:9" x14ac:dyDescent="0.2">
      <c r="A701" s="11">
        <v>40876</v>
      </c>
      <c r="B701" s="12">
        <v>1010</v>
      </c>
      <c r="C701" s="12">
        <v>1020</v>
      </c>
      <c r="D701" s="12">
        <v>1000</v>
      </c>
      <c r="E701" s="12">
        <v>1010</v>
      </c>
      <c r="F701" s="14">
        <v>35000</v>
      </c>
      <c r="G701" s="12">
        <v>1010</v>
      </c>
      <c r="I701" s="11"/>
    </row>
    <row r="702" spans="1:9" x14ac:dyDescent="0.2">
      <c r="A702" s="11">
        <v>40877</v>
      </c>
      <c r="B702" s="12">
        <v>1020</v>
      </c>
      <c r="C702" s="12">
        <v>1030</v>
      </c>
      <c r="D702" s="12">
        <v>1000</v>
      </c>
      <c r="E702" s="12">
        <v>1000</v>
      </c>
      <c r="F702" s="14">
        <v>100000</v>
      </c>
      <c r="G702" s="12">
        <v>1000</v>
      </c>
      <c r="I702" s="11"/>
    </row>
    <row r="703" spans="1:9" x14ac:dyDescent="0.2">
      <c r="A703" s="11">
        <v>40878</v>
      </c>
      <c r="B703" s="12">
        <v>1010</v>
      </c>
      <c r="C703" s="12">
        <v>1020</v>
      </c>
      <c r="D703" s="12">
        <v>1000</v>
      </c>
      <c r="E703" s="12">
        <v>1000</v>
      </c>
      <c r="F703" s="14">
        <v>46500</v>
      </c>
      <c r="G703" s="12">
        <v>1000</v>
      </c>
      <c r="I703" s="11"/>
    </row>
    <row r="704" spans="1:9" x14ac:dyDescent="0.2">
      <c r="A704" s="11">
        <v>40879</v>
      </c>
      <c r="B704" s="12">
        <v>1020</v>
      </c>
      <c r="C704" s="12">
        <v>1020</v>
      </c>
      <c r="D704" s="12">
        <v>1000</v>
      </c>
      <c r="E704" s="12">
        <v>1000</v>
      </c>
      <c r="F704" s="14">
        <v>34000</v>
      </c>
      <c r="G704" s="12">
        <v>1000</v>
      </c>
      <c r="I704" s="11"/>
    </row>
    <row r="705" spans="1:9" x14ac:dyDescent="0.2">
      <c r="A705" s="11">
        <v>40882</v>
      </c>
      <c r="B705" s="12">
        <v>1020</v>
      </c>
      <c r="C705" s="12">
        <v>1120</v>
      </c>
      <c r="D705" s="12">
        <v>1010</v>
      </c>
      <c r="E705" s="12">
        <v>1070</v>
      </c>
      <c r="F705" s="14">
        <v>508000</v>
      </c>
      <c r="G705" s="12">
        <v>1070</v>
      </c>
      <c r="I705" s="11"/>
    </row>
    <row r="706" spans="1:9" x14ac:dyDescent="0.2">
      <c r="A706" s="11">
        <v>40883</v>
      </c>
      <c r="B706" s="12">
        <v>1070</v>
      </c>
      <c r="C706" s="12">
        <v>1090</v>
      </c>
      <c r="D706" s="12">
        <v>1010</v>
      </c>
      <c r="E706" s="12">
        <v>1020</v>
      </c>
      <c r="F706" s="14">
        <v>77500</v>
      </c>
      <c r="G706" s="12">
        <v>1020</v>
      </c>
      <c r="I706" s="11"/>
    </row>
    <row r="707" spans="1:9" x14ac:dyDescent="0.2">
      <c r="A707" s="11">
        <v>40884</v>
      </c>
      <c r="B707" s="12">
        <v>1030</v>
      </c>
      <c r="C707" s="12">
        <v>1120</v>
      </c>
      <c r="D707" s="12">
        <v>1030</v>
      </c>
      <c r="E707" s="12">
        <v>1040</v>
      </c>
      <c r="F707" s="14">
        <v>298500</v>
      </c>
      <c r="G707" s="12">
        <v>1040</v>
      </c>
      <c r="I707" s="11"/>
    </row>
    <row r="708" spans="1:9" x14ac:dyDescent="0.2">
      <c r="A708" s="11">
        <v>40885</v>
      </c>
      <c r="B708" s="12">
        <v>1080</v>
      </c>
      <c r="C708" s="12">
        <v>1080</v>
      </c>
      <c r="D708" s="12">
        <v>1030</v>
      </c>
      <c r="E708" s="12">
        <v>1050</v>
      </c>
      <c r="F708" s="14">
        <v>176000</v>
      </c>
      <c r="G708" s="12">
        <v>1050</v>
      </c>
      <c r="I708" s="11"/>
    </row>
    <row r="709" spans="1:9" x14ac:dyDescent="0.2">
      <c r="A709" s="11">
        <v>40886</v>
      </c>
      <c r="B709" s="12">
        <v>1030</v>
      </c>
      <c r="C709" s="12">
        <v>1030</v>
      </c>
      <c r="D709" s="12">
        <v>1020</v>
      </c>
      <c r="E709" s="12">
        <v>1020</v>
      </c>
      <c r="F709" s="14">
        <v>86500</v>
      </c>
      <c r="G709" s="12">
        <v>1020</v>
      </c>
      <c r="I709" s="11"/>
    </row>
    <row r="710" spans="1:9" x14ac:dyDescent="0.2">
      <c r="A710" s="11">
        <v>40889</v>
      </c>
      <c r="B710" s="12">
        <v>1030</v>
      </c>
      <c r="C710" s="12">
        <v>1050</v>
      </c>
      <c r="D710" s="12">
        <v>1030</v>
      </c>
      <c r="E710" s="12">
        <v>1030</v>
      </c>
      <c r="F710" s="14">
        <v>60000</v>
      </c>
      <c r="G710" s="12">
        <v>1030</v>
      </c>
      <c r="I710" s="11"/>
    </row>
    <row r="711" spans="1:9" x14ac:dyDescent="0.2">
      <c r="A711" s="11">
        <v>40890</v>
      </c>
      <c r="B711" s="12">
        <v>1020</v>
      </c>
      <c r="C711" s="12">
        <v>1030</v>
      </c>
      <c r="D711" s="12">
        <v>1020</v>
      </c>
      <c r="E711" s="12">
        <v>1020</v>
      </c>
      <c r="F711" s="14">
        <v>41500</v>
      </c>
      <c r="G711" s="12">
        <v>1020</v>
      </c>
      <c r="I711" s="11"/>
    </row>
    <row r="712" spans="1:9" x14ac:dyDescent="0.2">
      <c r="A712" s="11">
        <v>40891</v>
      </c>
      <c r="B712" s="12">
        <v>1010</v>
      </c>
      <c r="C712" s="12">
        <v>1060</v>
      </c>
      <c r="D712" s="12">
        <v>1010</v>
      </c>
      <c r="E712" s="12">
        <v>1020</v>
      </c>
      <c r="F712" s="14">
        <v>57000</v>
      </c>
      <c r="G712" s="12">
        <v>1020</v>
      </c>
      <c r="I712" s="11"/>
    </row>
    <row r="713" spans="1:9" x14ac:dyDescent="0.2">
      <c r="A713" s="11">
        <v>40892</v>
      </c>
      <c r="B713" s="12">
        <v>1020</v>
      </c>
      <c r="C713" s="12">
        <v>1020</v>
      </c>
      <c r="D713" s="12">
        <v>1000</v>
      </c>
      <c r="E713" s="12">
        <v>1000</v>
      </c>
      <c r="F713" s="14">
        <v>77000</v>
      </c>
      <c r="G713" s="12">
        <v>1000</v>
      </c>
      <c r="I713" s="11"/>
    </row>
    <row r="714" spans="1:9" x14ac:dyDescent="0.2">
      <c r="A714" s="11"/>
      <c r="I714" s="11"/>
    </row>
    <row r="715" spans="1:9" x14ac:dyDescent="0.2">
      <c r="A715" s="11"/>
      <c r="I715" s="11"/>
    </row>
    <row r="716" spans="1:9" x14ac:dyDescent="0.2">
      <c r="A716" s="11"/>
      <c r="I716" s="11"/>
    </row>
    <row r="717" spans="1:9" x14ac:dyDescent="0.2">
      <c r="A717" s="11"/>
      <c r="I717" s="11"/>
    </row>
    <row r="718" spans="1:9" x14ac:dyDescent="0.2">
      <c r="A718" s="11"/>
      <c r="I718" s="11"/>
    </row>
    <row r="719" spans="1:9" x14ac:dyDescent="0.2">
      <c r="A719" s="11"/>
      <c r="I719" s="11"/>
    </row>
    <row r="720" spans="1:9" x14ac:dyDescent="0.2">
      <c r="A720" s="11"/>
      <c r="I720" s="11"/>
    </row>
    <row r="721" spans="1:9" x14ac:dyDescent="0.2">
      <c r="A721" s="11"/>
      <c r="I721" s="11"/>
    </row>
    <row r="722" spans="1:9" x14ac:dyDescent="0.2">
      <c r="A722" s="11"/>
      <c r="I722" s="11"/>
    </row>
    <row r="723" spans="1:9" x14ac:dyDescent="0.2">
      <c r="A723" s="11"/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13">
      <sortCondition ref="A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2"/>
  <sheetViews>
    <sheetView workbookViewId="0">
      <selection activeCell="B6" sqref="B6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280</v>
      </c>
      <c r="C2" s="12">
        <v>305</v>
      </c>
      <c r="D2" s="12">
        <v>275</v>
      </c>
      <c r="E2" s="12">
        <v>300</v>
      </c>
      <c r="F2" s="14">
        <v>19097500</v>
      </c>
      <c r="G2" s="12">
        <v>278.7</v>
      </c>
      <c r="I2" s="11">
        <f>'^JKSE'!I2</f>
        <v>40893</v>
      </c>
      <c r="J2" s="12">
        <f>VLOOKUP($I$2:$I$751,$A$2:$G$705,7)</f>
        <v>480</v>
      </c>
    </row>
    <row r="3" spans="1:10" x14ac:dyDescent="0.2">
      <c r="A3" s="11">
        <v>39819</v>
      </c>
      <c r="B3" s="12">
        <v>305</v>
      </c>
      <c r="C3" s="12">
        <v>310</v>
      </c>
      <c r="D3" s="12">
        <v>290</v>
      </c>
      <c r="E3" s="12">
        <v>295</v>
      </c>
      <c r="F3" s="14">
        <v>12710500</v>
      </c>
      <c r="G3" s="12">
        <v>274.05</v>
      </c>
      <c r="I3" s="11">
        <f>'^JKSE'!I3</f>
        <v>40892</v>
      </c>
      <c r="J3" s="12">
        <f t="shared" ref="J3:J66" si="0">VLOOKUP($I$2:$I$751,$A$2:$G$705,7)</f>
        <v>480</v>
      </c>
    </row>
    <row r="4" spans="1:10" x14ac:dyDescent="0.2">
      <c r="A4" s="11">
        <v>39820</v>
      </c>
      <c r="B4" s="12">
        <v>295</v>
      </c>
      <c r="C4" s="12">
        <v>325</v>
      </c>
      <c r="D4" s="12">
        <v>295</v>
      </c>
      <c r="E4" s="12">
        <v>300</v>
      </c>
      <c r="F4" s="14">
        <v>11287500</v>
      </c>
      <c r="G4" s="12">
        <v>278.7</v>
      </c>
      <c r="I4" s="11">
        <f>'^JKSE'!I4</f>
        <v>40891</v>
      </c>
      <c r="J4" s="12">
        <f t="shared" si="0"/>
        <v>480</v>
      </c>
    </row>
    <row r="5" spans="1:10" x14ac:dyDescent="0.2">
      <c r="A5" s="11">
        <v>39821</v>
      </c>
      <c r="B5" s="12">
        <v>295</v>
      </c>
      <c r="C5" s="12">
        <v>300</v>
      </c>
      <c r="D5" s="12">
        <v>285</v>
      </c>
      <c r="E5" s="12">
        <v>300</v>
      </c>
      <c r="F5" s="14">
        <v>2852000</v>
      </c>
      <c r="G5" s="12">
        <v>278.7</v>
      </c>
      <c r="I5" s="11">
        <f>'^JKSE'!I5</f>
        <v>40890</v>
      </c>
      <c r="J5" s="12">
        <f t="shared" si="0"/>
        <v>480</v>
      </c>
    </row>
    <row r="6" spans="1:10" x14ac:dyDescent="0.2">
      <c r="A6" s="11">
        <v>39822</v>
      </c>
      <c r="B6" s="12">
        <v>300</v>
      </c>
      <c r="C6" s="12">
        <v>310</v>
      </c>
      <c r="D6" s="12">
        <v>295</v>
      </c>
      <c r="E6" s="12">
        <v>310</v>
      </c>
      <c r="F6" s="14">
        <v>6218500</v>
      </c>
      <c r="G6" s="12">
        <v>287.99</v>
      </c>
      <c r="I6" s="11">
        <f>'^JKSE'!I6</f>
        <v>40889</v>
      </c>
      <c r="J6" s="12">
        <f t="shared" si="0"/>
        <v>480</v>
      </c>
    </row>
    <row r="7" spans="1:10" x14ac:dyDescent="0.2">
      <c r="A7" s="11">
        <v>39825</v>
      </c>
      <c r="B7" s="12">
        <v>310</v>
      </c>
      <c r="C7" s="12">
        <v>315</v>
      </c>
      <c r="D7" s="12">
        <v>300</v>
      </c>
      <c r="E7" s="12">
        <v>315</v>
      </c>
      <c r="F7" s="14">
        <v>2623000</v>
      </c>
      <c r="G7" s="12">
        <v>292.63</v>
      </c>
      <c r="I7" s="11">
        <f>'^JKSE'!I7</f>
        <v>40886</v>
      </c>
      <c r="J7" s="12">
        <f t="shared" si="0"/>
        <v>480</v>
      </c>
    </row>
    <row r="8" spans="1:10" x14ac:dyDescent="0.2">
      <c r="A8" s="11">
        <v>39826</v>
      </c>
      <c r="B8" s="12">
        <v>305</v>
      </c>
      <c r="C8" s="12">
        <v>320</v>
      </c>
      <c r="D8" s="12">
        <v>305</v>
      </c>
      <c r="E8" s="12">
        <v>305</v>
      </c>
      <c r="F8" s="14">
        <v>2203500</v>
      </c>
      <c r="G8" s="12">
        <v>283.33999999999997</v>
      </c>
      <c r="I8" s="11">
        <f>'^JKSE'!I8</f>
        <v>40885</v>
      </c>
      <c r="J8" s="12">
        <f t="shared" si="0"/>
        <v>480</v>
      </c>
    </row>
    <row r="9" spans="1:10" x14ac:dyDescent="0.2">
      <c r="A9" s="11">
        <v>39827</v>
      </c>
      <c r="B9" s="12">
        <v>305</v>
      </c>
      <c r="C9" s="12">
        <v>310</v>
      </c>
      <c r="D9" s="12">
        <v>295</v>
      </c>
      <c r="E9" s="12">
        <v>295</v>
      </c>
      <c r="F9" s="14">
        <v>1700000</v>
      </c>
      <c r="G9" s="12">
        <v>274.05</v>
      </c>
      <c r="I9" s="11">
        <f>'^JKSE'!I9</f>
        <v>40884</v>
      </c>
      <c r="J9" s="12">
        <f t="shared" si="0"/>
        <v>480</v>
      </c>
    </row>
    <row r="10" spans="1:10" x14ac:dyDescent="0.2">
      <c r="A10" s="11">
        <v>39828</v>
      </c>
      <c r="B10" s="12">
        <v>290</v>
      </c>
      <c r="C10" s="12">
        <v>290</v>
      </c>
      <c r="D10" s="12">
        <v>270</v>
      </c>
      <c r="E10" s="12">
        <v>270</v>
      </c>
      <c r="F10" s="14">
        <v>5803000</v>
      </c>
      <c r="G10" s="12">
        <v>250.83</v>
      </c>
      <c r="I10" s="11">
        <f>'^JKSE'!I10</f>
        <v>40883</v>
      </c>
      <c r="J10" s="12">
        <f t="shared" si="0"/>
        <v>480</v>
      </c>
    </row>
    <row r="11" spans="1:10" x14ac:dyDescent="0.2">
      <c r="A11" s="11">
        <v>39829</v>
      </c>
      <c r="B11" s="12">
        <v>275</v>
      </c>
      <c r="C11" s="12">
        <v>280</v>
      </c>
      <c r="D11" s="12">
        <v>270</v>
      </c>
      <c r="E11" s="12">
        <v>275</v>
      </c>
      <c r="F11" s="14">
        <v>1602500</v>
      </c>
      <c r="G11" s="12">
        <v>255.47</v>
      </c>
      <c r="I11" s="11">
        <f>'^JKSE'!I11</f>
        <v>40882</v>
      </c>
      <c r="J11" s="12">
        <f t="shared" si="0"/>
        <v>480</v>
      </c>
    </row>
    <row r="12" spans="1:10" x14ac:dyDescent="0.2">
      <c r="A12" s="11">
        <v>39832</v>
      </c>
      <c r="B12" s="12">
        <v>275</v>
      </c>
      <c r="C12" s="12">
        <v>285</v>
      </c>
      <c r="D12" s="12">
        <v>270</v>
      </c>
      <c r="E12" s="12">
        <v>275</v>
      </c>
      <c r="F12" s="14">
        <v>2647500</v>
      </c>
      <c r="G12" s="12">
        <v>255.47</v>
      </c>
      <c r="I12" s="11">
        <f>'^JKSE'!I12</f>
        <v>40879</v>
      </c>
      <c r="J12" s="12">
        <f t="shared" si="0"/>
        <v>480</v>
      </c>
    </row>
    <row r="13" spans="1:10" x14ac:dyDescent="0.2">
      <c r="A13" s="11">
        <v>39833</v>
      </c>
      <c r="B13" s="12">
        <v>270</v>
      </c>
      <c r="C13" s="12">
        <v>275</v>
      </c>
      <c r="D13" s="12">
        <v>260</v>
      </c>
      <c r="E13" s="12">
        <v>270</v>
      </c>
      <c r="F13" s="14">
        <v>1132500</v>
      </c>
      <c r="G13" s="12">
        <v>250.83</v>
      </c>
      <c r="I13" s="11">
        <f>'^JKSE'!I13</f>
        <v>40878</v>
      </c>
      <c r="J13" s="12">
        <f t="shared" si="0"/>
        <v>480</v>
      </c>
    </row>
    <row r="14" spans="1:10" x14ac:dyDescent="0.2">
      <c r="A14" s="15">
        <v>39834</v>
      </c>
      <c r="B14" s="12">
        <v>260</v>
      </c>
      <c r="C14" s="12">
        <v>285</v>
      </c>
      <c r="D14" s="12">
        <v>255</v>
      </c>
      <c r="E14" s="12">
        <v>265</v>
      </c>
      <c r="F14" s="14">
        <v>7812500</v>
      </c>
      <c r="G14" s="12">
        <v>246.18</v>
      </c>
      <c r="I14" s="11">
        <f>'^JKSE'!I14</f>
        <v>40877</v>
      </c>
      <c r="J14" s="12">
        <f t="shared" si="0"/>
        <v>480</v>
      </c>
    </row>
    <row r="15" spans="1:10" x14ac:dyDescent="0.2">
      <c r="A15" s="15">
        <v>39835</v>
      </c>
      <c r="B15" s="12">
        <v>270</v>
      </c>
      <c r="C15" s="12">
        <v>280</v>
      </c>
      <c r="D15" s="12">
        <v>265</v>
      </c>
      <c r="E15" s="12">
        <v>270</v>
      </c>
      <c r="F15" s="14">
        <v>6131000</v>
      </c>
      <c r="G15" s="12">
        <v>250.83</v>
      </c>
      <c r="I15" s="11">
        <f>'^JKSE'!I15</f>
        <v>40876</v>
      </c>
      <c r="J15" s="12">
        <f t="shared" si="0"/>
        <v>480</v>
      </c>
    </row>
    <row r="16" spans="1:10" x14ac:dyDescent="0.2">
      <c r="A16" s="15">
        <v>39836</v>
      </c>
      <c r="B16" s="12">
        <v>265</v>
      </c>
      <c r="C16" s="12">
        <v>270</v>
      </c>
      <c r="D16" s="12">
        <v>240</v>
      </c>
      <c r="E16" s="12">
        <v>255</v>
      </c>
      <c r="F16" s="14">
        <v>6043500</v>
      </c>
      <c r="G16" s="12">
        <v>236.89</v>
      </c>
      <c r="I16" s="11">
        <f>'^JKSE'!I16</f>
        <v>40875</v>
      </c>
      <c r="J16" s="12">
        <f t="shared" si="0"/>
        <v>480</v>
      </c>
    </row>
    <row r="17" spans="1:10" x14ac:dyDescent="0.2">
      <c r="A17" s="15">
        <v>39840</v>
      </c>
      <c r="B17" s="12">
        <v>255</v>
      </c>
      <c r="C17" s="12">
        <v>265</v>
      </c>
      <c r="D17" s="12">
        <v>255</v>
      </c>
      <c r="E17" s="12">
        <v>265</v>
      </c>
      <c r="F17" s="14">
        <v>1967000</v>
      </c>
      <c r="G17" s="12">
        <v>246.18</v>
      </c>
      <c r="I17" s="11">
        <f>'^JKSE'!I17</f>
        <v>40872</v>
      </c>
      <c r="J17" s="12">
        <f t="shared" si="0"/>
        <v>480</v>
      </c>
    </row>
    <row r="18" spans="1:10" x14ac:dyDescent="0.2">
      <c r="A18" s="15">
        <v>39841</v>
      </c>
      <c r="B18" s="12">
        <v>265</v>
      </c>
      <c r="C18" s="12">
        <v>265</v>
      </c>
      <c r="D18" s="12">
        <v>260</v>
      </c>
      <c r="E18" s="12">
        <v>265</v>
      </c>
      <c r="F18" s="14">
        <v>2347500</v>
      </c>
      <c r="G18" s="12">
        <v>246.18</v>
      </c>
      <c r="I18" s="11">
        <f>'^JKSE'!I18</f>
        <v>40871</v>
      </c>
      <c r="J18" s="12">
        <f t="shared" si="0"/>
        <v>480</v>
      </c>
    </row>
    <row r="19" spans="1:10" x14ac:dyDescent="0.2">
      <c r="A19" s="15">
        <v>39842</v>
      </c>
      <c r="B19" s="12">
        <v>265</v>
      </c>
      <c r="C19" s="12">
        <v>265</v>
      </c>
      <c r="D19" s="12">
        <v>260</v>
      </c>
      <c r="E19" s="12">
        <v>260</v>
      </c>
      <c r="F19" s="14">
        <v>1624500</v>
      </c>
      <c r="G19" s="12">
        <v>241.54</v>
      </c>
      <c r="I19" s="11">
        <f>'^JKSE'!I19</f>
        <v>40870</v>
      </c>
      <c r="J19" s="12">
        <f t="shared" si="0"/>
        <v>480</v>
      </c>
    </row>
    <row r="20" spans="1:10" x14ac:dyDescent="0.2">
      <c r="A20" s="15">
        <v>39843</v>
      </c>
      <c r="B20" s="12">
        <v>260</v>
      </c>
      <c r="C20" s="12">
        <v>260</v>
      </c>
      <c r="D20" s="12">
        <v>255</v>
      </c>
      <c r="E20" s="12">
        <v>260</v>
      </c>
      <c r="F20" s="14">
        <v>1220500</v>
      </c>
      <c r="G20" s="12">
        <v>241.54</v>
      </c>
      <c r="I20" s="11">
        <f>'^JKSE'!I20</f>
        <v>40869</v>
      </c>
      <c r="J20" s="12">
        <f t="shared" si="0"/>
        <v>480</v>
      </c>
    </row>
    <row r="21" spans="1:10" x14ac:dyDescent="0.2">
      <c r="A21" s="15">
        <v>39846</v>
      </c>
      <c r="B21" s="12">
        <v>255</v>
      </c>
      <c r="C21" s="12">
        <v>255</v>
      </c>
      <c r="D21" s="12">
        <v>240</v>
      </c>
      <c r="E21" s="12">
        <v>250</v>
      </c>
      <c r="F21" s="14">
        <v>2729500</v>
      </c>
      <c r="G21" s="12">
        <v>232.25</v>
      </c>
      <c r="I21" s="11">
        <f>'^JKSE'!I21</f>
        <v>40868</v>
      </c>
      <c r="J21" s="12">
        <f t="shared" si="0"/>
        <v>480</v>
      </c>
    </row>
    <row r="22" spans="1:10" x14ac:dyDescent="0.2">
      <c r="A22" s="15">
        <v>39847</v>
      </c>
      <c r="B22" s="12">
        <v>255</v>
      </c>
      <c r="C22" s="12">
        <v>255</v>
      </c>
      <c r="D22" s="12">
        <v>245</v>
      </c>
      <c r="E22" s="12">
        <v>250</v>
      </c>
      <c r="F22" s="14">
        <v>1033500</v>
      </c>
      <c r="G22" s="12">
        <v>232.25</v>
      </c>
      <c r="I22" s="11">
        <f>'^JKSE'!I22</f>
        <v>40865</v>
      </c>
      <c r="J22" s="12">
        <f t="shared" si="0"/>
        <v>480</v>
      </c>
    </row>
    <row r="23" spans="1:10" x14ac:dyDescent="0.2">
      <c r="A23" s="15">
        <v>39848</v>
      </c>
      <c r="B23" s="12">
        <v>255</v>
      </c>
      <c r="C23" s="12">
        <v>255</v>
      </c>
      <c r="D23" s="12">
        <v>250</v>
      </c>
      <c r="E23" s="12">
        <v>255</v>
      </c>
      <c r="F23" s="14">
        <v>1279000</v>
      </c>
      <c r="G23" s="12">
        <v>236.89</v>
      </c>
      <c r="I23" s="11">
        <f>'^JKSE'!I23</f>
        <v>40864</v>
      </c>
      <c r="J23" s="12">
        <f t="shared" si="0"/>
        <v>480</v>
      </c>
    </row>
    <row r="24" spans="1:10" x14ac:dyDescent="0.2">
      <c r="A24" s="15">
        <v>39849</v>
      </c>
      <c r="B24" s="12">
        <v>250</v>
      </c>
      <c r="C24" s="12">
        <v>255</v>
      </c>
      <c r="D24" s="12">
        <v>245</v>
      </c>
      <c r="E24" s="12">
        <v>255</v>
      </c>
      <c r="F24" s="14">
        <v>908500</v>
      </c>
      <c r="G24" s="12">
        <v>236.89</v>
      </c>
      <c r="I24" s="11">
        <f>'^JKSE'!I24</f>
        <v>40863</v>
      </c>
      <c r="J24" s="12">
        <f t="shared" si="0"/>
        <v>490</v>
      </c>
    </row>
    <row r="25" spans="1:10" x14ac:dyDescent="0.2">
      <c r="A25" s="15">
        <v>39850</v>
      </c>
      <c r="B25" s="12">
        <v>255</v>
      </c>
      <c r="C25" s="12">
        <v>275</v>
      </c>
      <c r="D25" s="12">
        <v>250</v>
      </c>
      <c r="E25" s="12">
        <v>255</v>
      </c>
      <c r="F25" s="14">
        <v>10722500</v>
      </c>
      <c r="G25" s="12">
        <v>236.89</v>
      </c>
      <c r="I25" s="11">
        <f>'^JKSE'!I25</f>
        <v>40862</v>
      </c>
      <c r="J25" s="12">
        <f t="shared" si="0"/>
        <v>495</v>
      </c>
    </row>
    <row r="26" spans="1:10" x14ac:dyDescent="0.2">
      <c r="A26" s="15">
        <v>39853</v>
      </c>
      <c r="B26" s="12">
        <v>260</v>
      </c>
      <c r="C26" s="12">
        <v>265</v>
      </c>
      <c r="D26" s="12">
        <v>255</v>
      </c>
      <c r="E26" s="12">
        <v>260</v>
      </c>
      <c r="F26" s="14">
        <v>3609500</v>
      </c>
      <c r="G26" s="12">
        <v>241.54</v>
      </c>
      <c r="I26" s="11">
        <f>'^JKSE'!I26</f>
        <v>40861</v>
      </c>
      <c r="J26" s="12">
        <f t="shared" si="0"/>
        <v>495</v>
      </c>
    </row>
    <row r="27" spans="1:10" x14ac:dyDescent="0.2">
      <c r="A27" s="15">
        <v>39854</v>
      </c>
      <c r="B27" s="12">
        <v>260</v>
      </c>
      <c r="C27" s="12">
        <v>265</v>
      </c>
      <c r="D27" s="12">
        <v>255</v>
      </c>
      <c r="E27" s="12">
        <v>260</v>
      </c>
      <c r="F27" s="14">
        <v>2636000</v>
      </c>
      <c r="G27" s="12">
        <v>241.54</v>
      </c>
      <c r="I27" s="11">
        <f>'^JKSE'!I27</f>
        <v>40858</v>
      </c>
      <c r="J27" s="12">
        <f t="shared" si="0"/>
        <v>495</v>
      </c>
    </row>
    <row r="28" spans="1:10" x14ac:dyDescent="0.2">
      <c r="A28" s="15">
        <v>39855</v>
      </c>
      <c r="B28" s="12">
        <v>250</v>
      </c>
      <c r="C28" s="12">
        <v>260</v>
      </c>
      <c r="D28" s="12">
        <v>250</v>
      </c>
      <c r="E28" s="12">
        <v>260</v>
      </c>
      <c r="F28" s="14">
        <v>2104500</v>
      </c>
      <c r="G28" s="12">
        <v>241.54</v>
      </c>
      <c r="I28" s="11">
        <f>'^JKSE'!I28</f>
        <v>40857</v>
      </c>
      <c r="J28" s="12">
        <f t="shared" si="0"/>
        <v>490</v>
      </c>
    </row>
    <row r="29" spans="1:10" x14ac:dyDescent="0.2">
      <c r="A29" s="15">
        <v>39856</v>
      </c>
      <c r="B29" s="12">
        <v>260</v>
      </c>
      <c r="C29" s="12">
        <v>260</v>
      </c>
      <c r="D29" s="12">
        <v>250</v>
      </c>
      <c r="E29" s="12">
        <v>250</v>
      </c>
      <c r="F29" s="14">
        <v>2488000</v>
      </c>
      <c r="G29" s="12">
        <v>232.25</v>
      </c>
      <c r="I29" s="11">
        <f>'^JKSE'!I29</f>
        <v>40856</v>
      </c>
      <c r="J29" s="12">
        <f t="shared" si="0"/>
        <v>500</v>
      </c>
    </row>
    <row r="30" spans="1:10" x14ac:dyDescent="0.2">
      <c r="A30" s="15">
        <v>39857</v>
      </c>
      <c r="B30" s="12">
        <v>250</v>
      </c>
      <c r="C30" s="12">
        <v>270</v>
      </c>
      <c r="D30" s="12">
        <v>250</v>
      </c>
      <c r="E30" s="12">
        <v>255</v>
      </c>
      <c r="F30" s="14">
        <v>11578500</v>
      </c>
      <c r="G30" s="12">
        <v>236.89</v>
      </c>
      <c r="I30" s="11">
        <f>'^JKSE'!I30</f>
        <v>40855</v>
      </c>
      <c r="J30" s="12">
        <f t="shared" si="0"/>
        <v>495</v>
      </c>
    </row>
    <row r="31" spans="1:10" x14ac:dyDescent="0.2">
      <c r="A31" s="15">
        <v>39860</v>
      </c>
      <c r="B31" s="12">
        <v>255</v>
      </c>
      <c r="C31" s="12">
        <v>260</v>
      </c>
      <c r="D31" s="12">
        <v>255</v>
      </c>
      <c r="E31" s="12">
        <v>260</v>
      </c>
      <c r="F31" s="14">
        <v>4971500</v>
      </c>
      <c r="G31" s="12">
        <v>241.54</v>
      </c>
      <c r="I31" s="11">
        <f>'^JKSE'!I31</f>
        <v>40854</v>
      </c>
      <c r="J31" s="12">
        <f t="shared" si="0"/>
        <v>485</v>
      </c>
    </row>
    <row r="32" spans="1:10" x14ac:dyDescent="0.2">
      <c r="A32" s="15">
        <v>39861</v>
      </c>
      <c r="B32" s="12">
        <v>260</v>
      </c>
      <c r="C32" s="12">
        <v>290</v>
      </c>
      <c r="D32" s="12">
        <v>255</v>
      </c>
      <c r="E32" s="12">
        <v>275</v>
      </c>
      <c r="F32" s="14">
        <v>40005500</v>
      </c>
      <c r="G32" s="12">
        <v>255.47</v>
      </c>
      <c r="I32" s="11">
        <f>'^JKSE'!I32</f>
        <v>40851</v>
      </c>
      <c r="J32" s="12">
        <f t="shared" si="0"/>
        <v>495</v>
      </c>
    </row>
    <row r="33" spans="1:10" x14ac:dyDescent="0.2">
      <c r="A33" s="15">
        <v>39862</v>
      </c>
      <c r="B33" s="12">
        <v>275</v>
      </c>
      <c r="C33" s="12">
        <v>290</v>
      </c>
      <c r="D33" s="12">
        <v>270</v>
      </c>
      <c r="E33" s="12">
        <v>275</v>
      </c>
      <c r="F33" s="14">
        <v>25903000</v>
      </c>
      <c r="G33" s="12">
        <v>255.47</v>
      </c>
      <c r="I33" s="11">
        <f>'^JKSE'!I33</f>
        <v>40850</v>
      </c>
      <c r="J33" s="12">
        <f t="shared" si="0"/>
        <v>490</v>
      </c>
    </row>
    <row r="34" spans="1:10" x14ac:dyDescent="0.2">
      <c r="A34" s="15">
        <v>39863</v>
      </c>
      <c r="B34" s="12">
        <v>275</v>
      </c>
      <c r="C34" s="12">
        <v>275</v>
      </c>
      <c r="D34" s="12">
        <v>265</v>
      </c>
      <c r="E34" s="12">
        <v>270</v>
      </c>
      <c r="F34" s="14">
        <v>3276500</v>
      </c>
      <c r="G34" s="12">
        <v>250.83</v>
      </c>
      <c r="I34" s="11">
        <f>'^JKSE'!I34</f>
        <v>40849</v>
      </c>
      <c r="J34" s="12">
        <f t="shared" si="0"/>
        <v>510</v>
      </c>
    </row>
    <row r="35" spans="1:10" x14ac:dyDescent="0.2">
      <c r="A35" s="15">
        <v>39864</v>
      </c>
      <c r="B35" s="12">
        <v>270</v>
      </c>
      <c r="C35" s="12">
        <v>280</v>
      </c>
      <c r="D35" s="12">
        <v>265</v>
      </c>
      <c r="E35" s="12">
        <v>270</v>
      </c>
      <c r="F35" s="14">
        <v>4281000</v>
      </c>
      <c r="G35" s="12">
        <v>250.83</v>
      </c>
      <c r="I35" s="11">
        <f>'^JKSE'!I35</f>
        <v>40848</v>
      </c>
      <c r="J35" s="12">
        <f t="shared" si="0"/>
        <v>510</v>
      </c>
    </row>
    <row r="36" spans="1:10" x14ac:dyDescent="0.2">
      <c r="A36" s="15">
        <v>39867</v>
      </c>
      <c r="B36" s="12">
        <v>270</v>
      </c>
      <c r="C36" s="12">
        <v>275</v>
      </c>
      <c r="D36" s="12">
        <v>265</v>
      </c>
      <c r="E36" s="12">
        <v>275</v>
      </c>
      <c r="F36" s="14">
        <v>4463500</v>
      </c>
      <c r="G36" s="12">
        <v>255.47</v>
      </c>
      <c r="I36" s="11">
        <f>'^JKSE'!I36</f>
        <v>40847</v>
      </c>
      <c r="J36" s="12">
        <f t="shared" si="0"/>
        <v>530</v>
      </c>
    </row>
    <row r="37" spans="1:10" x14ac:dyDescent="0.2">
      <c r="A37" s="15">
        <v>39868</v>
      </c>
      <c r="B37" s="12">
        <v>265</v>
      </c>
      <c r="C37" s="12">
        <v>270</v>
      </c>
      <c r="D37" s="12">
        <v>260</v>
      </c>
      <c r="E37" s="12">
        <v>265</v>
      </c>
      <c r="F37" s="14">
        <v>3360500</v>
      </c>
      <c r="G37" s="12">
        <v>246.18</v>
      </c>
      <c r="I37" s="11">
        <f>'^JKSE'!I37</f>
        <v>40844</v>
      </c>
      <c r="J37" s="12">
        <f t="shared" si="0"/>
        <v>540</v>
      </c>
    </row>
    <row r="38" spans="1:10" x14ac:dyDescent="0.2">
      <c r="A38" s="15">
        <v>39869</v>
      </c>
      <c r="B38" s="12">
        <v>270</v>
      </c>
      <c r="C38" s="12">
        <v>270</v>
      </c>
      <c r="D38" s="12">
        <v>265</v>
      </c>
      <c r="E38" s="12">
        <v>270</v>
      </c>
      <c r="F38" s="14">
        <v>2707500</v>
      </c>
      <c r="G38" s="12">
        <v>250.83</v>
      </c>
      <c r="I38" s="11">
        <f>'^JKSE'!I38</f>
        <v>40843</v>
      </c>
      <c r="J38" s="12">
        <f t="shared" si="0"/>
        <v>540</v>
      </c>
    </row>
    <row r="39" spans="1:10" x14ac:dyDescent="0.2">
      <c r="A39" s="15">
        <v>39870</v>
      </c>
      <c r="B39" s="12">
        <v>270</v>
      </c>
      <c r="C39" s="12">
        <v>280</v>
      </c>
      <c r="D39" s="12">
        <v>265</v>
      </c>
      <c r="E39" s="12">
        <v>270</v>
      </c>
      <c r="F39" s="14">
        <v>2959500</v>
      </c>
      <c r="G39" s="12">
        <v>250.83</v>
      </c>
      <c r="I39" s="11">
        <f>'^JKSE'!I39</f>
        <v>40842</v>
      </c>
      <c r="J39" s="12">
        <f t="shared" si="0"/>
        <v>530</v>
      </c>
    </row>
    <row r="40" spans="1:10" x14ac:dyDescent="0.2">
      <c r="A40" s="15">
        <v>39871</v>
      </c>
      <c r="B40" s="12">
        <v>265</v>
      </c>
      <c r="C40" s="12">
        <v>285</v>
      </c>
      <c r="D40" s="12">
        <v>265</v>
      </c>
      <c r="E40" s="12">
        <v>275</v>
      </c>
      <c r="F40" s="14">
        <v>8336500</v>
      </c>
      <c r="G40" s="12">
        <v>255.47</v>
      </c>
      <c r="I40" s="11">
        <f>'^JKSE'!I40</f>
        <v>40841</v>
      </c>
      <c r="J40" s="12">
        <f t="shared" si="0"/>
        <v>520</v>
      </c>
    </row>
    <row r="41" spans="1:10" x14ac:dyDescent="0.2">
      <c r="A41" s="15">
        <v>39874</v>
      </c>
      <c r="B41" s="12">
        <v>270</v>
      </c>
      <c r="C41" s="12">
        <v>270</v>
      </c>
      <c r="D41" s="12">
        <v>255</v>
      </c>
      <c r="E41" s="12">
        <v>260</v>
      </c>
      <c r="F41" s="14">
        <v>6428500</v>
      </c>
      <c r="G41" s="12">
        <v>241.54</v>
      </c>
      <c r="I41" s="11">
        <f>'^JKSE'!I41</f>
        <v>40840</v>
      </c>
      <c r="J41" s="12">
        <f t="shared" si="0"/>
        <v>510</v>
      </c>
    </row>
    <row r="42" spans="1:10" x14ac:dyDescent="0.2">
      <c r="A42" s="15">
        <v>39875</v>
      </c>
      <c r="B42" s="12">
        <v>255</v>
      </c>
      <c r="C42" s="12">
        <v>265</v>
      </c>
      <c r="D42" s="12">
        <v>255</v>
      </c>
      <c r="E42" s="12">
        <v>255</v>
      </c>
      <c r="F42" s="14">
        <v>1763000</v>
      </c>
      <c r="G42" s="12">
        <v>236.89</v>
      </c>
      <c r="I42" s="11">
        <f>'^JKSE'!I42</f>
        <v>40837</v>
      </c>
      <c r="J42" s="12">
        <f t="shared" si="0"/>
        <v>520</v>
      </c>
    </row>
    <row r="43" spans="1:10" x14ac:dyDescent="0.2">
      <c r="A43" s="15">
        <v>39876</v>
      </c>
      <c r="B43" s="12">
        <v>260</v>
      </c>
      <c r="C43" s="12">
        <v>265</v>
      </c>
      <c r="D43" s="12">
        <v>260</v>
      </c>
      <c r="E43" s="12">
        <v>265</v>
      </c>
      <c r="F43" s="14">
        <v>1404500</v>
      </c>
      <c r="G43" s="12">
        <v>246.18</v>
      </c>
      <c r="I43" s="11">
        <f>'^JKSE'!I43</f>
        <v>40836</v>
      </c>
      <c r="J43" s="12">
        <f t="shared" si="0"/>
        <v>530</v>
      </c>
    </row>
    <row r="44" spans="1:10" x14ac:dyDescent="0.2">
      <c r="A44" s="15">
        <v>39877</v>
      </c>
      <c r="B44" s="12">
        <v>265</v>
      </c>
      <c r="C44" s="12">
        <v>270</v>
      </c>
      <c r="D44" s="12">
        <v>260</v>
      </c>
      <c r="E44" s="12">
        <v>260</v>
      </c>
      <c r="F44" s="14">
        <v>3810000</v>
      </c>
      <c r="G44" s="12">
        <v>241.54</v>
      </c>
      <c r="I44" s="11">
        <f>'^JKSE'!I44</f>
        <v>40835</v>
      </c>
      <c r="J44" s="12">
        <f t="shared" si="0"/>
        <v>540</v>
      </c>
    </row>
    <row r="45" spans="1:10" x14ac:dyDescent="0.2">
      <c r="A45" s="15">
        <v>39878</v>
      </c>
      <c r="B45" s="12">
        <v>260</v>
      </c>
      <c r="C45" s="12">
        <v>265</v>
      </c>
      <c r="D45" s="12">
        <v>255</v>
      </c>
      <c r="E45" s="12">
        <v>260</v>
      </c>
      <c r="F45" s="14">
        <v>309500</v>
      </c>
      <c r="G45" s="12">
        <v>241.54</v>
      </c>
      <c r="I45" s="11">
        <f>'^JKSE'!I45</f>
        <v>40834</v>
      </c>
      <c r="J45" s="12">
        <f t="shared" si="0"/>
        <v>530</v>
      </c>
    </row>
    <row r="46" spans="1:10" x14ac:dyDescent="0.2">
      <c r="A46" s="15">
        <v>39882</v>
      </c>
      <c r="B46" s="12">
        <v>260</v>
      </c>
      <c r="C46" s="12">
        <v>260</v>
      </c>
      <c r="D46" s="12">
        <v>255</v>
      </c>
      <c r="E46" s="12">
        <v>255</v>
      </c>
      <c r="F46" s="14">
        <v>166500</v>
      </c>
      <c r="G46" s="12">
        <v>236.89</v>
      </c>
      <c r="I46" s="11">
        <f>'^JKSE'!I46</f>
        <v>40833</v>
      </c>
      <c r="J46" s="12">
        <f t="shared" si="0"/>
        <v>560</v>
      </c>
    </row>
    <row r="47" spans="1:10" x14ac:dyDescent="0.2">
      <c r="A47" s="15">
        <v>39883</v>
      </c>
      <c r="B47" s="12">
        <v>265</v>
      </c>
      <c r="C47" s="12">
        <v>265</v>
      </c>
      <c r="D47" s="12">
        <v>255</v>
      </c>
      <c r="E47" s="12">
        <v>255</v>
      </c>
      <c r="F47" s="14">
        <v>1530500</v>
      </c>
      <c r="G47" s="12">
        <v>236.89</v>
      </c>
      <c r="I47" s="11">
        <f>'^JKSE'!I47</f>
        <v>40830</v>
      </c>
      <c r="J47" s="12">
        <f t="shared" si="0"/>
        <v>540</v>
      </c>
    </row>
    <row r="48" spans="1:10" x14ac:dyDescent="0.2">
      <c r="A48" s="15">
        <v>39884</v>
      </c>
      <c r="B48" s="12">
        <v>260</v>
      </c>
      <c r="C48" s="12">
        <v>265</v>
      </c>
      <c r="D48" s="12">
        <v>255</v>
      </c>
      <c r="E48" s="12">
        <v>265</v>
      </c>
      <c r="F48" s="14">
        <v>1071000</v>
      </c>
      <c r="G48" s="12">
        <v>246.18</v>
      </c>
      <c r="I48" s="11">
        <f>'^JKSE'!I48</f>
        <v>40829</v>
      </c>
      <c r="J48" s="12">
        <f t="shared" si="0"/>
        <v>540</v>
      </c>
    </row>
    <row r="49" spans="1:10" x14ac:dyDescent="0.2">
      <c r="A49" s="15">
        <v>39885</v>
      </c>
      <c r="B49" s="12">
        <v>265</v>
      </c>
      <c r="C49" s="12">
        <v>265</v>
      </c>
      <c r="D49" s="12">
        <v>260</v>
      </c>
      <c r="E49" s="12">
        <v>265</v>
      </c>
      <c r="F49" s="14">
        <v>835500</v>
      </c>
      <c r="G49" s="12">
        <v>246.18</v>
      </c>
      <c r="I49" s="11">
        <f>'^JKSE'!I49</f>
        <v>40828</v>
      </c>
      <c r="J49" s="12">
        <f t="shared" si="0"/>
        <v>530</v>
      </c>
    </row>
    <row r="50" spans="1:10" x14ac:dyDescent="0.2">
      <c r="A50" s="15">
        <v>39888</v>
      </c>
      <c r="B50" s="12">
        <v>265</v>
      </c>
      <c r="C50" s="12">
        <v>270</v>
      </c>
      <c r="D50" s="12">
        <v>260</v>
      </c>
      <c r="E50" s="12">
        <v>265</v>
      </c>
      <c r="F50" s="14">
        <v>547500</v>
      </c>
      <c r="G50" s="12">
        <v>246.18</v>
      </c>
      <c r="I50" s="11">
        <f>'^JKSE'!I50</f>
        <v>40827</v>
      </c>
      <c r="J50" s="12">
        <f t="shared" si="0"/>
        <v>495</v>
      </c>
    </row>
    <row r="51" spans="1:10" x14ac:dyDescent="0.2">
      <c r="A51" s="15">
        <v>39889</v>
      </c>
      <c r="B51" s="12">
        <v>265</v>
      </c>
      <c r="C51" s="12">
        <v>265</v>
      </c>
      <c r="D51" s="12">
        <v>260</v>
      </c>
      <c r="E51" s="12">
        <v>265</v>
      </c>
      <c r="F51" s="14">
        <v>678500</v>
      </c>
      <c r="G51" s="12">
        <v>246.18</v>
      </c>
      <c r="I51" s="11">
        <f>'^JKSE'!I51</f>
        <v>40826</v>
      </c>
      <c r="J51" s="12">
        <f t="shared" si="0"/>
        <v>485</v>
      </c>
    </row>
    <row r="52" spans="1:10" x14ac:dyDescent="0.2">
      <c r="A52" s="15">
        <v>39890</v>
      </c>
      <c r="B52" s="12">
        <v>265</v>
      </c>
      <c r="C52" s="12">
        <v>275</v>
      </c>
      <c r="D52" s="12">
        <v>260</v>
      </c>
      <c r="E52" s="12">
        <v>275</v>
      </c>
      <c r="F52" s="14">
        <v>12136000</v>
      </c>
      <c r="G52" s="12">
        <v>255.47</v>
      </c>
      <c r="I52" s="11">
        <f>'^JKSE'!I52</f>
        <v>40823</v>
      </c>
      <c r="J52" s="12">
        <f t="shared" si="0"/>
        <v>475</v>
      </c>
    </row>
    <row r="53" spans="1:10" x14ac:dyDescent="0.2">
      <c r="A53" s="15">
        <v>39891</v>
      </c>
      <c r="B53" s="12">
        <v>275</v>
      </c>
      <c r="C53" s="12">
        <v>275</v>
      </c>
      <c r="D53" s="12">
        <v>265</v>
      </c>
      <c r="E53" s="12">
        <v>270</v>
      </c>
      <c r="F53" s="14">
        <v>2011500</v>
      </c>
      <c r="G53" s="12">
        <v>250.83</v>
      </c>
      <c r="I53" s="11">
        <f>'^JKSE'!I53</f>
        <v>40822</v>
      </c>
      <c r="J53" s="12">
        <f t="shared" si="0"/>
        <v>490</v>
      </c>
    </row>
    <row r="54" spans="1:10" x14ac:dyDescent="0.2">
      <c r="A54" s="15">
        <v>39892</v>
      </c>
      <c r="B54" s="12">
        <v>270</v>
      </c>
      <c r="C54" s="12">
        <v>275</v>
      </c>
      <c r="D54" s="12">
        <v>265</v>
      </c>
      <c r="E54" s="12">
        <v>270</v>
      </c>
      <c r="F54" s="14">
        <v>5415500</v>
      </c>
      <c r="G54" s="12">
        <v>250.83</v>
      </c>
      <c r="I54" s="11">
        <f>'^JKSE'!I54</f>
        <v>40821</v>
      </c>
      <c r="J54" s="12">
        <f t="shared" si="0"/>
        <v>460</v>
      </c>
    </row>
    <row r="55" spans="1:10" x14ac:dyDescent="0.2">
      <c r="A55" s="15">
        <v>39895</v>
      </c>
      <c r="B55" s="12">
        <v>270</v>
      </c>
      <c r="C55" s="12">
        <v>295</v>
      </c>
      <c r="D55" s="12">
        <v>270</v>
      </c>
      <c r="E55" s="12">
        <v>285</v>
      </c>
      <c r="F55" s="14">
        <v>28656000</v>
      </c>
      <c r="G55" s="12">
        <v>264.76</v>
      </c>
      <c r="I55" s="11">
        <f>'^JKSE'!I55</f>
        <v>40820</v>
      </c>
      <c r="J55" s="12">
        <f t="shared" si="0"/>
        <v>455</v>
      </c>
    </row>
    <row r="56" spans="1:10" x14ac:dyDescent="0.2">
      <c r="A56" s="15">
        <v>39896</v>
      </c>
      <c r="B56" s="12">
        <v>285</v>
      </c>
      <c r="C56" s="12">
        <v>295</v>
      </c>
      <c r="D56" s="12">
        <v>275</v>
      </c>
      <c r="E56" s="12">
        <v>280</v>
      </c>
      <c r="F56" s="14">
        <v>17936000</v>
      </c>
      <c r="G56" s="12">
        <v>260.12</v>
      </c>
      <c r="I56" s="11">
        <f>'^JKSE'!I56</f>
        <v>40819</v>
      </c>
      <c r="J56" s="12">
        <f t="shared" si="0"/>
        <v>480</v>
      </c>
    </row>
    <row r="57" spans="1:10" x14ac:dyDescent="0.2">
      <c r="A57" s="15">
        <v>39897</v>
      </c>
      <c r="B57" s="12">
        <v>275</v>
      </c>
      <c r="C57" s="12">
        <v>285</v>
      </c>
      <c r="D57" s="12">
        <v>275</v>
      </c>
      <c r="E57" s="12">
        <v>280</v>
      </c>
      <c r="F57" s="14">
        <v>3429000</v>
      </c>
      <c r="G57" s="12">
        <v>260.12</v>
      </c>
      <c r="I57" s="11">
        <f>'^JKSE'!I57</f>
        <v>40816</v>
      </c>
      <c r="J57" s="12">
        <f t="shared" si="0"/>
        <v>510</v>
      </c>
    </row>
    <row r="58" spans="1:10" x14ac:dyDescent="0.2">
      <c r="A58" s="15">
        <v>39899</v>
      </c>
      <c r="B58" s="12">
        <v>285</v>
      </c>
      <c r="C58" s="12">
        <v>285</v>
      </c>
      <c r="D58" s="12">
        <v>275</v>
      </c>
      <c r="E58" s="12">
        <v>280</v>
      </c>
      <c r="F58" s="14">
        <v>5044500</v>
      </c>
      <c r="G58" s="12">
        <v>260.12</v>
      </c>
      <c r="I58" s="11">
        <f>'^JKSE'!I58</f>
        <v>40815</v>
      </c>
      <c r="J58" s="12">
        <f t="shared" si="0"/>
        <v>510</v>
      </c>
    </row>
    <row r="59" spans="1:10" x14ac:dyDescent="0.2">
      <c r="A59" s="15">
        <v>39902</v>
      </c>
      <c r="B59" s="12">
        <v>280</v>
      </c>
      <c r="C59" s="12">
        <v>280</v>
      </c>
      <c r="D59" s="12">
        <v>270</v>
      </c>
      <c r="E59" s="12">
        <v>270</v>
      </c>
      <c r="F59" s="14">
        <v>1799500</v>
      </c>
      <c r="G59" s="12">
        <v>250.83</v>
      </c>
      <c r="I59" s="11">
        <f>'^JKSE'!I59</f>
        <v>40814</v>
      </c>
      <c r="J59" s="12">
        <f t="shared" si="0"/>
        <v>500</v>
      </c>
    </row>
    <row r="60" spans="1:10" x14ac:dyDescent="0.2">
      <c r="A60" s="15">
        <v>39903</v>
      </c>
      <c r="B60" s="12">
        <v>270</v>
      </c>
      <c r="C60" s="12">
        <v>280</v>
      </c>
      <c r="D60" s="12">
        <v>270</v>
      </c>
      <c r="E60" s="12">
        <v>275</v>
      </c>
      <c r="F60" s="14">
        <v>3596500</v>
      </c>
      <c r="G60" s="12">
        <v>255.47</v>
      </c>
      <c r="I60" s="11">
        <f>'^JKSE'!I60</f>
        <v>40813</v>
      </c>
      <c r="J60" s="12">
        <f t="shared" si="0"/>
        <v>500</v>
      </c>
    </row>
    <row r="61" spans="1:10" x14ac:dyDescent="0.2">
      <c r="A61" s="15">
        <v>39904</v>
      </c>
      <c r="B61" s="12">
        <v>275</v>
      </c>
      <c r="C61" s="12">
        <v>285</v>
      </c>
      <c r="D61" s="12">
        <v>275</v>
      </c>
      <c r="E61" s="12">
        <v>285</v>
      </c>
      <c r="F61" s="14">
        <v>11042000</v>
      </c>
      <c r="G61" s="12">
        <v>264.76</v>
      </c>
      <c r="I61" s="11">
        <f>'^JKSE'!I61</f>
        <v>40812</v>
      </c>
      <c r="J61" s="12">
        <f t="shared" si="0"/>
        <v>465</v>
      </c>
    </row>
    <row r="62" spans="1:10" x14ac:dyDescent="0.2">
      <c r="A62" s="15">
        <v>39905</v>
      </c>
      <c r="B62" s="12">
        <v>285</v>
      </c>
      <c r="C62" s="12">
        <v>305</v>
      </c>
      <c r="D62" s="12">
        <v>280</v>
      </c>
      <c r="E62" s="12">
        <v>305</v>
      </c>
      <c r="F62" s="14">
        <v>16859000</v>
      </c>
      <c r="G62" s="12">
        <v>283.33999999999997</v>
      </c>
      <c r="I62" s="11">
        <f>'^JKSE'!I62</f>
        <v>40809</v>
      </c>
      <c r="J62" s="12">
        <f t="shared" si="0"/>
        <v>495</v>
      </c>
    </row>
    <row r="63" spans="1:10" x14ac:dyDescent="0.2">
      <c r="A63" s="15">
        <v>39906</v>
      </c>
      <c r="B63" s="12">
        <v>305</v>
      </c>
      <c r="C63" s="12">
        <v>310</v>
      </c>
      <c r="D63" s="12">
        <v>290</v>
      </c>
      <c r="E63" s="12">
        <v>300</v>
      </c>
      <c r="F63" s="14">
        <v>42899500</v>
      </c>
      <c r="G63" s="12">
        <v>278.7</v>
      </c>
      <c r="I63" s="11">
        <f>'^JKSE'!I63</f>
        <v>40808</v>
      </c>
      <c r="J63" s="12">
        <f t="shared" si="0"/>
        <v>510</v>
      </c>
    </row>
    <row r="64" spans="1:10" x14ac:dyDescent="0.2">
      <c r="A64" s="15">
        <v>39909</v>
      </c>
      <c r="B64" s="12">
        <v>300</v>
      </c>
      <c r="C64" s="12">
        <v>305</v>
      </c>
      <c r="D64" s="12">
        <v>290</v>
      </c>
      <c r="E64" s="12">
        <v>295</v>
      </c>
      <c r="F64" s="14">
        <v>4118000</v>
      </c>
      <c r="G64" s="12">
        <v>274.05</v>
      </c>
      <c r="I64" s="11">
        <f>'^JKSE'!I64</f>
        <v>40807</v>
      </c>
      <c r="J64" s="12">
        <f t="shared" si="0"/>
        <v>570</v>
      </c>
    </row>
    <row r="65" spans="1:10" x14ac:dyDescent="0.2">
      <c r="A65" s="15">
        <v>39910</v>
      </c>
      <c r="B65" s="12">
        <v>295</v>
      </c>
      <c r="C65" s="12">
        <v>300</v>
      </c>
      <c r="D65" s="12">
        <v>290</v>
      </c>
      <c r="E65" s="12">
        <v>295</v>
      </c>
      <c r="F65" s="14">
        <v>8506500</v>
      </c>
      <c r="G65" s="12">
        <v>274.05</v>
      </c>
      <c r="I65" s="11">
        <f>'^JKSE'!I65</f>
        <v>40806</v>
      </c>
      <c r="J65" s="12">
        <f t="shared" si="0"/>
        <v>580</v>
      </c>
    </row>
    <row r="66" spans="1:10" x14ac:dyDescent="0.2">
      <c r="A66" s="15">
        <v>39911</v>
      </c>
      <c r="B66" s="12">
        <v>290</v>
      </c>
      <c r="C66" s="12">
        <v>295</v>
      </c>
      <c r="D66" s="12">
        <v>285</v>
      </c>
      <c r="E66" s="12">
        <v>295</v>
      </c>
      <c r="F66" s="14">
        <v>3913000</v>
      </c>
      <c r="G66" s="12">
        <v>274.05</v>
      </c>
      <c r="I66" s="11">
        <f>'^JKSE'!I66</f>
        <v>40805</v>
      </c>
      <c r="J66" s="12">
        <f t="shared" si="0"/>
        <v>580</v>
      </c>
    </row>
    <row r="67" spans="1:10" x14ac:dyDescent="0.2">
      <c r="A67" s="15">
        <v>39916</v>
      </c>
      <c r="B67" s="12">
        <v>300</v>
      </c>
      <c r="C67" s="12">
        <v>305</v>
      </c>
      <c r="D67" s="12">
        <v>295</v>
      </c>
      <c r="E67" s="12">
        <v>300</v>
      </c>
      <c r="F67" s="14">
        <v>10917500</v>
      </c>
      <c r="G67" s="12">
        <v>278.7</v>
      </c>
      <c r="I67" s="11">
        <f>'^JKSE'!I67</f>
        <v>40802</v>
      </c>
      <c r="J67" s="12">
        <f t="shared" ref="J67:J130" si="1">VLOOKUP($I$2:$I$751,$A$2:$G$705,7)</f>
        <v>590</v>
      </c>
    </row>
    <row r="68" spans="1:10" x14ac:dyDescent="0.2">
      <c r="A68" s="15">
        <v>39917</v>
      </c>
      <c r="B68" s="12">
        <v>300</v>
      </c>
      <c r="C68" s="12">
        <v>330</v>
      </c>
      <c r="D68" s="12">
        <v>295</v>
      </c>
      <c r="E68" s="12">
        <v>330</v>
      </c>
      <c r="F68" s="14">
        <v>45367500</v>
      </c>
      <c r="G68" s="12">
        <v>306.57</v>
      </c>
      <c r="I68" s="11">
        <f>'^JKSE'!I68</f>
        <v>40801</v>
      </c>
      <c r="J68" s="12">
        <f t="shared" si="1"/>
        <v>590</v>
      </c>
    </row>
    <row r="69" spans="1:10" x14ac:dyDescent="0.2">
      <c r="A69" s="15">
        <v>39918</v>
      </c>
      <c r="B69" s="12">
        <v>325</v>
      </c>
      <c r="C69" s="12">
        <v>355</v>
      </c>
      <c r="D69" s="12">
        <v>325</v>
      </c>
      <c r="E69" s="12">
        <v>350</v>
      </c>
      <c r="F69" s="14">
        <v>20293500</v>
      </c>
      <c r="G69" s="12">
        <v>325.14999999999998</v>
      </c>
      <c r="I69" s="11">
        <f>'^JKSE'!I69</f>
        <v>40800</v>
      </c>
      <c r="J69" s="12">
        <f t="shared" si="1"/>
        <v>550</v>
      </c>
    </row>
    <row r="70" spans="1:10" x14ac:dyDescent="0.2">
      <c r="A70" s="15">
        <v>39919</v>
      </c>
      <c r="B70" s="12">
        <v>360</v>
      </c>
      <c r="C70" s="12">
        <v>365</v>
      </c>
      <c r="D70" s="12">
        <v>320</v>
      </c>
      <c r="E70" s="12">
        <v>330</v>
      </c>
      <c r="F70" s="14">
        <v>10474000</v>
      </c>
      <c r="G70" s="12">
        <v>306.57</v>
      </c>
      <c r="I70" s="11">
        <f>'^JKSE'!I70</f>
        <v>40799</v>
      </c>
      <c r="J70" s="12">
        <f t="shared" si="1"/>
        <v>560</v>
      </c>
    </row>
    <row r="71" spans="1:10" x14ac:dyDescent="0.2">
      <c r="A71" s="15">
        <v>39920</v>
      </c>
      <c r="B71" s="12">
        <v>330</v>
      </c>
      <c r="C71" s="12">
        <v>335</v>
      </c>
      <c r="D71" s="12">
        <v>320</v>
      </c>
      <c r="E71" s="12">
        <v>325</v>
      </c>
      <c r="F71" s="14">
        <v>3429500</v>
      </c>
      <c r="G71" s="12">
        <v>301.92</v>
      </c>
      <c r="I71" s="11">
        <f>'^JKSE'!I71</f>
        <v>40798</v>
      </c>
      <c r="J71" s="12">
        <f t="shared" si="1"/>
        <v>570</v>
      </c>
    </row>
    <row r="72" spans="1:10" x14ac:dyDescent="0.2">
      <c r="A72" s="15">
        <v>39923</v>
      </c>
      <c r="B72" s="12">
        <v>320</v>
      </c>
      <c r="C72" s="12">
        <v>330</v>
      </c>
      <c r="D72" s="12">
        <v>310</v>
      </c>
      <c r="E72" s="12">
        <v>330</v>
      </c>
      <c r="F72" s="14">
        <v>14543000</v>
      </c>
      <c r="G72" s="12">
        <v>306.57</v>
      </c>
      <c r="I72" s="11">
        <f>'^JKSE'!I72</f>
        <v>40795</v>
      </c>
      <c r="J72" s="12">
        <f t="shared" si="1"/>
        <v>590</v>
      </c>
    </row>
    <row r="73" spans="1:10" x14ac:dyDescent="0.2">
      <c r="A73" s="15">
        <v>39924</v>
      </c>
      <c r="B73" s="12">
        <v>320</v>
      </c>
      <c r="C73" s="12">
        <v>365</v>
      </c>
      <c r="D73" s="12">
        <v>315</v>
      </c>
      <c r="E73" s="12">
        <v>345</v>
      </c>
      <c r="F73" s="14">
        <v>29182000</v>
      </c>
      <c r="G73" s="12">
        <v>320.5</v>
      </c>
      <c r="I73" s="11">
        <f>'^JKSE'!I73</f>
        <v>40794</v>
      </c>
      <c r="J73" s="12">
        <f t="shared" si="1"/>
        <v>600</v>
      </c>
    </row>
    <row r="74" spans="1:10" x14ac:dyDescent="0.2">
      <c r="A74" s="15">
        <v>39925</v>
      </c>
      <c r="B74" s="12">
        <v>345</v>
      </c>
      <c r="C74" s="12">
        <v>380</v>
      </c>
      <c r="D74" s="12">
        <v>335</v>
      </c>
      <c r="E74" s="12">
        <v>350</v>
      </c>
      <c r="F74" s="14">
        <v>29457500</v>
      </c>
      <c r="G74" s="12">
        <v>325.14999999999998</v>
      </c>
      <c r="I74" s="11">
        <f>'^JKSE'!I74</f>
        <v>40793</v>
      </c>
      <c r="J74" s="12">
        <f t="shared" si="1"/>
        <v>590</v>
      </c>
    </row>
    <row r="75" spans="1:10" x14ac:dyDescent="0.2">
      <c r="A75" s="15">
        <v>39926</v>
      </c>
      <c r="B75" s="12">
        <v>350</v>
      </c>
      <c r="C75" s="12">
        <v>360</v>
      </c>
      <c r="D75" s="12">
        <v>330</v>
      </c>
      <c r="E75" s="12">
        <v>345</v>
      </c>
      <c r="F75" s="14">
        <v>5819500</v>
      </c>
      <c r="G75" s="12">
        <v>320.5</v>
      </c>
      <c r="I75" s="11">
        <f>'^JKSE'!I75</f>
        <v>40792</v>
      </c>
      <c r="J75" s="12">
        <f t="shared" si="1"/>
        <v>570</v>
      </c>
    </row>
    <row r="76" spans="1:10" x14ac:dyDescent="0.2">
      <c r="A76" s="15">
        <v>39927</v>
      </c>
      <c r="B76" s="12">
        <v>350</v>
      </c>
      <c r="C76" s="12">
        <v>360</v>
      </c>
      <c r="D76" s="12">
        <v>335</v>
      </c>
      <c r="E76" s="12">
        <v>335</v>
      </c>
      <c r="F76" s="14">
        <v>11665000</v>
      </c>
      <c r="G76" s="12">
        <v>311.20999999999998</v>
      </c>
      <c r="I76" s="11">
        <f>'^JKSE'!I76</f>
        <v>40791</v>
      </c>
      <c r="J76" s="12">
        <f t="shared" si="1"/>
        <v>580</v>
      </c>
    </row>
    <row r="77" spans="1:10" x14ac:dyDescent="0.2">
      <c r="A77" s="15">
        <v>39930</v>
      </c>
      <c r="B77" s="12">
        <v>340</v>
      </c>
      <c r="C77" s="12">
        <v>350</v>
      </c>
      <c r="D77" s="12">
        <v>320</v>
      </c>
      <c r="E77" s="12">
        <v>325</v>
      </c>
      <c r="F77" s="14">
        <v>5359000</v>
      </c>
      <c r="G77" s="12">
        <v>301.92</v>
      </c>
      <c r="I77" s="11">
        <f>'^JKSE'!I77</f>
        <v>40788</v>
      </c>
      <c r="J77" s="12">
        <f t="shared" si="1"/>
        <v>580</v>
      </c>
    </row>
    <row r="78" spans="1:10" x14ac:dyDescent="0.2">
      <c r="A78" s="15">
        <v>39931</v>
      </c>
      <c r="B78" s="12">
        <v>325</v>
      </c>
      <c r="C78" s="12">
        <v>335</v>
      </c>
      <c r="D78" s="12">
        <v>320</v>
      </c>
      <c r="E78" s="12">
        <v>330</v>
      </c>
      <c r="F78" s="14">
        <v>4458000</v>
      </c>
      <c r="G78" s="12">
        <v>306.57</v>
      </c>
      <c r="I78" s="11">
        <f>'^JKSE'!I78</f>
        <v>40787</v>
      </c>
      <c r="J78" s="12">
        <f t="shared" si="1"/>
        <v>580</v>
      </c>
    </row>
    <row r="79" spans="1:10" x14ac:dyDescent="0.2">
      <c r="A79" s="15">
        <v>39932</v>
      </c>
      <c r="B79" s="12">
        <v>335</v>
      </c>
      <c r="C79" s="12">
        <v>340</v>
      </c>
      <c r="D79" s="12">
        <v>330</v>
      </c>
      <c r="E79" s="12">
        <v>330</v>
      </c>
      <c r="F79" s="14">
        <v>15769000</v>
      </c>
      <c r="G79" s="12">
        <v>306.57</v>
      </c>
      <c r="I79" s="11">
        <f>'^JKSE'!I79</f>
        <v>40786</v>
      </c>
      <c r="J79" s="12">
        <f t="shared" si="1"/>
        <v>580</v>
      </c>
    </row>
    <row r="80" spans="1:10" x14ac:dyDescent="0.2">
      <c r="A80" s="15">
        <v>39933</v>
      </c>
      <c r="B80" s="12">
        <v>335</v>
      </c>
      <c r="C80" s="12">
        <v>345</v>
      </c>
      <c r="D80" s="12">
        <v>330</v>
      </c>
      <c r="E80" s="12">
        <v>340</v>
      </c>
      <c r="F80" s="14">
        <v>6766000</v>
      </c>
      <c r="G80" s="12">
        <v>315.86</v>
      </c>
      <c r="I80" s="11">
        <f>'^JKSE'!I80</f>
        <v>40785</v>
      </c>
      <c r="J80" s="12">
        <f t="shared" si="1"/>
        <v>580</v>
      </c>
    </row>
    <row r="81" spans="1:10" x14ac:dyDescent="0.2">
      <c r="A81" s="15">
        <v>39934</v>
      </c>
      <c r="B81" s="12">
        <v>345</v>
      </c>
      <c r="C81" s="12">
        <v>350</v>
      </c>
      <c r="D81" s="12">
        <v>330</v>
      </c>
      <c r="E81" s="12">
        <v>345</v>
      </c>
      <c r="F81" s="14">
        <v>7440000</v>
      </c>
      <c r="G81" s="12">
        <v>320.5</v>
      </c>
      <c r="I81" s="11">
        <f>'^JKSE'!I81</f>
        <v>40784</v>
      </c>
      <c r="J81" s="12">
        <f t="shared" si="1"/>
        <v>580</v>
      </c>
    </row>
    <row r="82" spans="1:10" x14ac:dyDescent="0.2">
      <c r="A82" s="15">
        <v>39937</v>
      </c>
      <c r="B82" s="12">
        <v>350</v>
      </c>
      <c r="C82" s="12">
        <v>370</v>
      </c>
      <c r="D82" s="12">
        <v>345</v>
      </c>
      <c r="E82" s="12">
        <v>355</v>
      </c>
      <c r="F82" s="14">
        <v>29066500</v>
      </c>
      <c r="G82" s="12">
        <v>329.79</v>
      </c>
      <c r="I82" s="11">
        <f>'^JKSE'!I82</f>
        <v>40781</v>
      </c>
      <c r="J82" s="12">
        <f t="shared" si="1"/>
        <v>580</v>
      </c>
    </row>
    <row r="83" spans="1:10" x14ac:dyDescent="0.2">
      <c r="A83" s="15">
        <v>39938</v>
      </c>
      <c r="B83" s="12">
        <v>365</v>
      </c>
      <c r="C83" s="12">
        <v>370</v>
      </c>
      <c r="D83" s="12">
        <v>350</v>
      </c>
      <c r="E83" s="12">
        <v>350</v>
      </c>
      <c r="F83" s="14">
        <v>12244000</v>
      </c>
      <c r="G83" s="12">
        <v>325.14999999999998</v>
      </c>
      <c r="I83" s="11">
        <f>'^JKSE'!I83</f>
        <v>40780</v>
      </c>
      <c r="J83" s="12">
        <f t="shared" si="1"/>
        <v>590</v>
      </c>
    </row>
    <row r="84" spans="1:10" x14ac:dyDescent="0.2">
      <c r="A84" s="15">
        <v>39939</v>
      </c>
      <c r="B84" s="12">
        <v>350</v>
      </c>
      <c r="C84" s="12">
        <v>355</v>
      </c>
      <c r="D84" s="12">
        <v>350</v>
      </c>
      <c r="E84" s="12">
        <v>355</v>
      </c>
      <c r="F84" s="14">
        <v>4032000</v>
      </c>
      <c r="G84" s="12">
        <v>329.79</v>
      </c>
      <c r="I84" s="11">
        <f>'^JKSE'!I84</f>
        <v>40779</v>
      </c>
      <c r="J84" s="12">
        <f t="shared" si="1"/>
        <v>580</v>
      </c>
    </row>
    <row r="85" spans="1:10" x14ac:dyDescent="0.2">
      <c r="A85" s="15">
        <v>39940</v>
      </c>
      <c r="B85" s="12">
        <v>360</v>
      </c>
      <c r="C85" s="12">
        <v>380</v>
      </c>
      <c r="D85" s="12">
        <v>355</v>
      </c>
      <c r="E85" s="12">
        <v>365</v>
      </c>
      <c r="F85" s="14">
        <v>24898000</v>
      </c>
      <c r="G85" s="12">
        <v>339.08</v>
      </c>
      <c r="I85" s="11">
        <f>'^JKSE'!I85</f>
        <v>40778</v>
      </c>
      <c r="J85" s="12">
        <f t="shared" si="1"/>
        <v>580</v>
      </c>
    </row>
    <row r="86" spans="1:10" x14ac:dyDescent="0.2">
      <c r="A86" s="15">
        <v>39941</v>
      </c>
      <c r="B86" s="12">
        <v>365</v>
      </c>
      <c r="C86" s="12">
        <v>370</v>
      </c>
      <c r="D86" s="12">
        <v>360</v>
      </c>
      <c r="E86" s="12">
        <v>365</v>
      </c>
      <c r="F86" s="14">
        <v>8460000</v>
      </c>
      <c r="G86" s="12">
        <v>339.08</v>
      </c>
      <c r="I86" s="11">
        <f>'^JKSE'!I86</f>
        <v>40777</v>
      </c>
      <c r="J86" s="12">
        <f t="shared" si="1"/>
        <v>580</v>
      </c>
    </row>
    <row r="87" spans="1:10" x14ac:dyDescent="0.2">
      <c r="A87" s="15">
        <v>39944</v>
      </c>
      <c r="B87" s="12">
        <v>375</v>
      </c>
      <c r="C87" s="12">
        <v>415</v>
      </c>
      <c r="D87" s="12">
        <v>365</v>
      </c>
      <c r="E87" s="12">
        <v>375</v>
      </c>
      <c r="F87" s="14">
        <v>41144000</v>
      </c>
      <c r="G87" s="12">
        <v>348.37</v>
      </c>
      <c r="I87" s="11">
        <f>'^JKSE'!I87</f>
        <v>40774</v>
      </c>
      <c r="J87" s="12">
        <f t="shared" si="1"/>
        <v>580</v>
      </c>
    </row>
    <row r="88" spans="1:10" x14ac:dyDescent="0.2">
      <c r="A88" s="15">
        <v>39945</v>
      </c>
      <c r="B88" s="12">
        <v>375</v>
      </c>
      <c r="C88" s="12">
        <v>395</v>
      </c>
      <c r="D88" s="12">
        <v>370</v>
      </c>
      <c r="E88" s="12">
        <v>380</v>
      </c>
      <c r="F88" s="14">
        <v>17571000</v>
      </c>
      <c r="G88" s="12">
        <v>353.02</v>
      </c>
      <c r="I88" s="11">
        <f>'^JKSE'!I88</f>
        <v>40773</v>
      </c>
      <c r="J88" s="12">
        <f t="shared" si="1"/>
        <v>620</v>
      </c>
    </row>
    <row r="89" spans="1:10" x14ac:dyDescent="0.2">
      <c r="A89" s="15">
        <v>39946</v>
      </c>
      <c r="B89" s="12">
        <v>390</v>
      </c>
      <c r="C89" s="12">
        <v>430</v>
      </c>
      <c r="D89" s="12">
        <v>380</v>
      </c>
      <c r="E89" s="12">
        <v>395</v>
      </c>
      <c r="F89" s="14">
        <v>49230500</v>
      </c>
      <c r="G89" s="12">
        <v>366.95</v>
      </c>
      <c r="I89" s="11">
        <f>'^JKSE'!I89</f>
        <v>40772</v>
      </c>
      <c r="J89" s="12">
        <f t="shared" si="1"/>
        <v>620</v>
      </c>
    </row>
    <row r="90" spans="1:10" x14ac:dyDescent="0.2">
      <c r="A90" s="15">
        <v>39947</v>
      </c>
      <c r="B90" s="12">
        <v>390</v>
      </c>
      <c r="C90" s="12">
        <v>405</v>
      </c>
      <c r="D90" s="12">
        <v>375</v>
      </c>
      <c r="E90" s="12">
        <v>380</v>
      </c>
      <c r="F90" s="14">
        <v>6351500</v>
      </c>
      <c r="G90" s="12">
        <v>353.02</v>
      </c>
      <c r="I90" s="11">
        <f>'^JKSE'!I90</f>
        <v>40771</v>
      </c>
      <c r="J90" s="12">
        <f t="shared" si="1"/>
        <v>620</v>
      </c>
    </row>
    <row r="91" spans="1:10" x14ac:dyDescent="0.2">
      <c r="A91" s="15">
        <v>39948</v>
      </c>
      <c r="B91" s="12">
        <v>390</v>
      </c>
      <c r="C91" s="12">
        <v>400</v>
      </c>
      <c r="D91" s="12">
        <v>315</v>
      </c>
      <c r="E91" s="12">
        <v>385</v>
      </c>
      <c r="F91" s="14">
        <v>8136000</v>
      </c>
      <c r="G91" s="12">
        <v>357.66</v>
      </c>
      <c r="I91" s="11">
        <f>'^JKSE'!I91</f>
        <v>40770</v>
      </c>
      <c r="J91" s="12">
        <f t="shared" si="1"/>
        <v>630</v>
      </c>
    </row>
    <row r="92" spans="1:10" x14ac:dyDescent="0.2">
      <c r="A92" s="15">
        <v>39951</v>
      </c>
      <c r="B92" s="12">
        <v>360</v>
      </c>
      <c r="C92" s="12">
        <v>380</v>
      </c>
      <c r="D92" s="12">
        <v>345</v>
      </c>
      <c r="E92" s="12">
        <v>370</v>
      </c>
      <c r="F92" s="14">
        <v>6403500</v>
      </c>
      <c r="G92" s="12">
        <v>343.73</v>
      </c>
      <c r="I92" s="11">
        <f>'^JKSE'!I92</f>
        <v>40767</v>
      </c>
      <c r="J92" s="12">
        <f t="shared" si="1"/>
        <v>590</v>
      </c>
    </row>
    <row r="93" spans="1:10" x14ac:dyDescent="0.2">
      <c r="A93" s="15">
        <v>39952</v>
      </c>
      <c r="B93" s="12">
        <v>385</v>
      </c>
      <c r="C93" s="12">
        <v>395</v>
      </c>
      <c r="D93" s="12">
        <v>380</v>
      </c>
      <c r="E93" s="12">
        <v>390</v>
      </c>
      <c r="F93" s="14">
        <v>8833500</v>
      </c>
      <c r="G93" s="12">
        <v>362.31</v>
      </c>
      <c r="I93" s="11">
        <f>'^JKSE'!I93</f>
        <v>40766</v>
      </c>
      <c r="J93" s="12">
        <f t="shared" si="1"/>
        <v>560</v>
      </c>
    </row>
    <row r="94" spans="1:10" x14ac:dyDescent="0.2">
      <c r="A94" s="15">
        <v>39953</v>
      </c>
      <c r="B94" s="12">
        <v>390</v>
      </c>
      <c r="C94" s="12">
        <v>390</v>
      </c>
      <c r="D94" s="12">
        <v>380</v>
      </c>
      <c r="E94" s="12">
        <v>385</v>
      </c>
      <c r="F94" s="14">
        <v>2106500</v>
      </c>
      <c r="G94" s="12">
        <v>357.66</v>
      </c>
      <c r="I94" s="11">
        <f>'^JKSE'!I94</f>
        <v>40765</v>
      </c>
      <c r="J94" s="12">
        <f t="shared" si="1"/>
        <v>550</v>
      </c>
    </row>
    <row r="95" spans="1:10" x14ac:dyDescent="0.2">
      <c r="A95" s="15">
        <v>39955</v>
      </c>
      <c r="B95" s="12">
        <v>385</v>
      </c>
      <c r="C95" s="12">
        <v>440</v>
      </c>
      <c r="D95" s="12">
        <v>375</v>
      </c>
      <c r="E95" s="12">
        <v>440</v>
      </c>
      <c r="F95" s="14">
        <v>20596000</v>
      </c>
      <c r="G95" s="12">
        <v>408.76</v>
      </c>
      <c r="I95" s="11">
        <f>'^JKSE'!I95</f>
        <v>40764</v>
      </c>
      <c r="J95" s="12">
        <f t="shared" si="1"/>
        <v>520</v>
      </c>
    </row>
    <row r="96" spans="1:10" x14ac:dyDescent="0.2">
      <c r="A96" s="15">
        <v>39958</v>
      </c>
      <c r="B96" s="12">
        <v>440</v>
      </c>
      <c r="C96" s="12">
        <v>465</v>
      </c>
      <c r="D96" s="12">
        <v>440</v>
      </c>
      <c r="E96" s="12">
        <v>450</v>
      </c>
      <c r="F96" s="14">
        <v>56845000</v>
      </c>
      <c r="G96" s="12">
        <v>418.05</v>
      </c>
      <c r="I96" s="11">
        <f>'^JKSE'!I96</f>
        <v>40763</v>
      </c>
      <c r="J96" s="12">
        <f t="shared" si="1"/>
        <v>570</v>
      </c>
    </row>
    <row r="97" spans="1:10" x14ac:dyDescent="0.2">
      <c r="A97" s="15">
        <v>39959</v>
      </c>
      <c r="B97" s="12">
        <v>455</v>
      </c>
      <c r="C97" s="12">
        <v>460</v>
      </c>
      <c r="D97" s="12">
        <v>415</v>
      </c>
      <c r="E97" s="12">
        <v>420</v>
      </c>
      <c r="F97" s="14">
        <v>13834000</v>
      </c>
      <c r="G97" s="12">
        <v>390.18</v>
      </c>
      <c r="I97" s="11">
        <f>'^JKSE'!I97</f>
        <v>40760</v>
      </c>
      <c r="J97" s="12">
        <f t="shared" si="1"/>
        <v>590</v>
      </c>
    </row>
    <row r="98" spans="1:10" x14ac:dyDescent="0.2">
      <c r="A98" s="15">
        <v>39960</v>
      </c>
      <c r="B98" s="12">
        <v>430</v>
      </c>
      <c r="C98" s="12">
        <v>435</v>
      </c>
      <c r="D98" s="12">
        <v>420</v>
      </c>
      <c r="E98" s="12">
        <v>425</v>
      </c>
      <c r="F98" s="14">
        <v>6020000</v>
      </c>
      <c r="G98" s="12">
        <v>394.82</v>
      </c>
      <c r="I98" s="11">
        <f>'^JKSE'!I98</f>
        <v>40759</v>
      </c>
      <c r="J98" s="12">
        <f t="shared" si="1"/>
        <v>650</v>
      </c>
    </row>
    <row r="99" spans="1:10" x14ac:dyDescent="0.2">
      <c r="A99" s="15">
        <v>39961</v>
      </c>
      <c r="B99" s="12">
        <v>425</v>
      </c>
      <c r="C99" s="12">
        <v>425</v>
      </c>
      <c r="D99" s="12">
        <v>410</v>
      </c>
      <c r="E99" s="12">
        <v>415</v>
      </c>
      <c r="F99" s="14">
        <v>4842500</v>
      </c>
      <c r="G99" s="12">
        <v>385.53</v>
      </c>
      <c r="I99" s="11">
        <f>'^JKSE'!I99</f>
        <v>40758</v>
      </c>
      <c r="J99" s="12">
        <f t="shared" si="1"/>
        <v>660</v>
      </c>
    </row>
    <row r="100" spans="1:10" x14ac:dyDescent="0.2">
      <c r="A100" s="15">
        <v>39962</v>
      </c>
      <c r="B100" s="12">
        <v>420</v>
      </c>
      <c r="C100" s="12">
        <v>430</v>
      </c>
      <c r="D100" s="12">
        <v>410</v>
      </c>
      <c r="E100" s="12">
        <v>410</v>
      </c>
      <c r="F100" s="14">
        <v>5840500</v>
      </c>
      <c r="G100" s="12">
        <v>380.89</v>
      </c>
      <c r="I100" s="11">
        <f>'^JKSE'!I100</f>
        <v>40757</v>
      </c>
      <c r="J100" s="12">
        <f t="shared" si="1"/>
        <v>680</v>
      </c>
    </row>
    <row r="101" spans="1:10" x14ac:dyDescent="0.2">
      <c r="A101" s="15">
        <v>39965</v>
      </c>
      <c r="B101" s="12">
        <v>420</v>
      </c>
      <c r="C101" s="12">
        <v>435</v>
      </c>
      <c r="D101" s="12">
        <v>415</v>
      </c>
      <c r="E101" s="12">
        <v>435</v>
      </c>
      <c r="F101" s="14">
        <v>6778000</v>
      </c>
      <c r="G101" s="12">
        <v>404.11</v>
      </c>
      <c r="I101" s="11">
        <f>'^JKSE'!I101</f>
        <v>40756</v>
      </c>
      <c r="J101" s="12">
        <f t="shared" si="1"/>
        <v>700</v>
      </c>
    </row>
    <row r="102" spans="1:10" x14ac:dyDescent="0.2">
      <c r="A102" s="15">
        <v>39966</v>
      </c>
      <c r="B102" s="12">
        <v>440</v>
      </c>
      <c r="C102" s="12">
        <v>465</v>
      </c>
      <c r="D102" s="12">
        <v>435</v>
      </c>
      <c r="E102" s="12">
        <v>445</v>
      </c>
      <c r="F102" s="14">
        <v>16228500</v>
      </c>
      <c r="G102" s="12">
        <v>413.4</v>
      </c>
      <c r="I102" s="11">
        <f>'^JKSE'!I102</f>
        <v>40753</v>
      </c>
      <c r="J102" s="12">
        <f t="shared" si="1"/>
        <v>710</v>
      </c>
    </row>
    <row r="103" spans="1:10" x14ac:dyDescent="0.2">
      <c r="A103" s="15">
        <v>39967</v>
      </c>
      <c r="B103" s="12">
        <v>450</v>
      </c>
      <c r="C103" s="12">
        <v>460</v>
      </c>
      <c r="D103" s="12">
        <v>440</v>
      </c>
      <c r="E103" s="12">
        <v>450</v>
      </c>
      <c r="F103" s="14">
        <v>7243000</v>
      </c>
      <c r="G103" s="12">
        <v>418.05</v>
      </c>
      <c r="I103" s="11">
        <f>'^JKSE'!I103</f>
        <v>40752</v>
      </c>
      <c r="J103" s="12">
        <f t="shared" si="1"/>
        <v>720</v>
      </c>
    </row>
    <row r="104" spans="1:10" x14ac:dyDescent="0.2">
      <c r="A104" s="15">
        <v>39968</v>
      </c>
      <c r="B104" s="12">
        <v>435</v>
      </c>
      <c r="C104" s="12">
        <v>460</v>
      </c>
      <c r="D104" s="12">
        <v>435</v>
      </c>
      <c r="E104" s="12">
        <v>440</v>
      </c>
      <c r="F104" s="14">
        <v>6155000</v>
      </c>
      <c r="G104" s="12">
        <v>408.76</v>
      </c>
      <c r="I104" s="11">
        <f>'^JKSE'!I104</f>
        <v>40751</v>
      </c>
      <c r="J104" s="12">
        <f t="shared" si="1"/>
        <v>730</v>
      </c>
    </row>
    <row r="105" spans="1:10" x14ac:dyDescent="0.2">
      <c r="A105" s="15">
        <v>39969</v>
      </c>
      <c r="B105" s="12">
        <v>455</v>
      </c>
      <c r="C105" s="12">
        <v>465</v>
      </c>
      <c r="D105" s="12">
        <v>445</v>
      </c>
      <c r="E105" s="12">
        <v>455</v>
      </c>
      <c r="F105" s="14">
        <v>10060000</v>
      </c>
      <c r="G105" s="12">
        <v>422.69</v>
      </c>
      <c r="I105" s="11">
        <f>'^JKSE'!I105</f>
        <v>40750</v>
      </c>
      <c r="J105" s="12">
        <f t="shared" si="1"/>
        <v>740</v>
      </c>
    </row>
    <row r="106" spans="1:10" x14ac:dyDescent="0.2">
      <c r="A106" s="15">
        <v>39972</v>
      </c>
      <c r="B106" s="12">
        <v>460</v>
      </c>
      <c r="C106" s="12">
        <v>465</v>
      </c>
      <c r="D106" s="12">
        <v>445</v>
      </c>
      <c r="E106" s="12">
        <v>445</v>
      </c>
      <c r="F106" s="14">
        <v>6994500</v>
      </c>
      <c r="G106" s="12">
        <v>413.4</v>
      </c>
      <c r="I106" s="11">
        <f>'^JKSE'!I106</f>
        <v>40749</v>
      </c>
      <c r="J106" s="12">
        <f t="shared" si="1"/>
        <v>740</v>
      </c>
    </row>
    <row r="107" spans="1:10" x14ac:dyDescent="0.2">
      <c r="A107" s="15">
        <v>39973</v>
      </c>
      <c r="B107" s="12">
        <v>445</v>
      </c>
      <c r="C107" s="12">
        <v>455</v>
      </c>
      <c r="D107" s="12">
        <v>400</v>
      </c>
      <c r="E107" s="12">
        <v>455</v>
      </c>
      <c r="F107" s="14">
        <v>5077000</v>
      </c>
      <c r="G107" s="12">
        <v>422.69</v>
      </c>
      <c r="I107" s="11">
        <f>'^JKSE'!I107</f>
        <v>40746</v>
      </c>
      <c r="J107" s="12">
        <f t="shared" si="1"/>
        <v>750</v>
      </c>
    </row>
    <row r="108" spans="1:10" x14ac:dyDescent="0.2">
      <c r="A108" s="15">
        <v>39974</v>
      </c>
      <c r="B108" s="12">
        <v>460</v>
      </c>
      <c r="C108" s="12">
        <v>490</v>
      </c>
      <c r="D108" s="12">
        <v>455</v>
      </c>
      <c r="E108" s="12">
        <v>475</v>
      </c>
      <c r="F108" s="14">
        <v>42801500</v>
      </c>
      <c r="G108" s="12">
        <v>441.27</v>
      </c>
      <c r="I108" s="11">
        <f>'^JKSE'!I108</f>
        <v>40745</v>
      </c>
      <c r="J108" s="12">
        <f t="shared" si="1"/>
        <v>750</v>
      </c>
    </row>
    <row r="109" spans="1:10" x14ac:dyDescent="0.2">
      <c r="A109" s="15">
        <v>39975</v>
      </c>
      <c r="B109" s="12">
        <v>475</v>
      </c>
      <c r="C109" s="12">
        <v>480</v>
      </c>
      <c r="D109" s="12">
        <v>460</v>
      </c>
      <c r="E109" s="12">
        <v>465</v>
      </c>
      <c r="F109" s="14">
        <v>9590000</v>
      </c>
      <c r="G109" s="12">
        <v>431.98</v>
      </c>
      <c r="I109" s="11">
        <f>'^JKSE'!I109</f>
        <v>40744</v>
      </c>
      <c r="J109" s="12">
        <f t="shared" si="1"/>
        <v>750</v>
      </c>
    </row>
    <row r="110" spans="1:10" x14ac:dyDescent="0.2">
      <c r="A110" s="15">
        <v>39976</v>
      </c>
      <c r="B110" s="12">
        <v>475</v>
      </c>
      <c r="C110" s="12">
        <v>480</v>
      </c>
      <c r="D110" s="12">
        <v>460</v>
      </c>
      <c r="E110" s="12">
        <v>465</v>
      </c>
      <c r="F110" s="14">
        <v>7280000</v>
      </c>
      <c r="G110" s="12">
        <v>431.98</v>
      </c>
      <c r="I110" s="11">
        <f>'^JKSE'!I110</f>
        <v>40743</v>
      </c>
      <c r="J110" s="12">
        <f t="shared" si="1"/>
        <v>750</v>
      </c>
    </row>
    <row r="111" spans="1:10" x14ac:dyDescent="0.2">
      <c r="A111" s="15">
        <v>39979</v>
      </c>
      <c r="B111" s="12">
        <v>475</v>
      </c>
      <c r="C111" s="12">
        <v>475</v>
      </c>
      <c r="D111" s="12">
        <v>455</v>
      </c>
      <c r="E111" s="12">
        <v>455</v>
      </c>
      <c r="F111" s="14">
        <v>3675000</v>
      </c>
      <c r="G111" s="12">
        <v>422.69</v>
      </c>
      <c r="I111" s="11">
        <f>'^JKSE'!I111</f>
        <v>40742</v>
      </c>
      <c r="J111" s="12">
        <f t="shared" si="1"/>
        <v>750</v>
      </c>
    </row>
    <row r="112" spans="1:10" x14ac:dyDescent="0.2">
      <c r="A112" s="15">
        <v>39980</v>
      </c>
      <c r="B112" s="12">
        <v>455</v>
      </c>
      <c r="C112" s="12">
        <v>455</v>
      </c>
      <c r="D112" s="12">
        <v>435</v>
      </c>
      <c r="E112" s="12">
        <v>445</v>
      </c>
      <c r="F112" s="14">
        <v>4524500</v>
      </c>
      <c r="G112" s="12">
        <v>413.4</v>
      </c>
      <c r="I112" s="11">
        <f>'^JKSE'!I112</f>
        <v>40739</v>
      </c>
      <c r="J112" s="12">
        <f t="shared" si="1"/>
        <v>740</v>
      </c>
    </row>
    <row r="113" spans="1:10" x14ac:dyDescent="0.2">
      <c r="A113" s="15">
        <v>39981</v>
      </c>
      <c r="B113" s="12">
        <v>445</v>
      </c>
      <c r="C113" s="12">
        <v>455</v>
      </c>
      <c r="D113" s="12">
        <v>440</v>
      </c>
      <c r="E113" s="12">
        <v>455</v>
      </c>
      <c r="F113" s="14">
        <v>1393500</v>
      </c>
      <c r="G113" s="12">
        <v>422.69</v>
      </c>
      <c r="I113" s="11">
        <f>'^JKSE'!I113</f>
        <v>40738</v>
      </c>
      <c r="J113" s="12">
        <f t="shared" si="1"/>
        <v>740</v>
      </c>
    </row>
    <row r="114" spans="1:10" x14ac:dyDescent="0.2">
      <c r="A114" s="15">
        <v>39982</v>
      </c>
      <c r="B114" s="12">
        <v>455</v>
      </c>
      <c r="C114" s="12">
        <v>455</v>
      </c>
      <c r="D114" s="12">
        <v>435</v>
      </c>
      <c r="E114" s="12">
        <v>435</v>
      </c>
      <c r="F114" s="14">
        <v>4207000</v>
      </c>
      <c r="G114" s="12">
        <v>404.11</v>
      </c>
      <c r="I114" s="11">
        <f>'^JKSE'!I114</f>
        <v>40737</v>
      </c>
      <c r="J114" s="12">
        <f t="shared" si="1"/>
        <v>750</v>
      </c>
    </row>
    <row r="115" spans="1:10" x14ac:dyDescent="0.2">
      <c r="A115" s="15">
        <v>39983</v>
      </c>
      <c r="B115" s="12">
        <v>435</v>
      </c>
      <c r="C115" s="12">
        <v>440</v>
      </c>
      <c r="D115" s="12">
        <v>415</v>
      </c>
      <c r="E115" s="12">
        <v>440</v>
      </c>
      <c r="F115" s="14">
        <v>3625500</v>
      </c>
      <c r="G115" s="12">
        <v>408.76</v>
      </c>
      <c r="I115" s="11">
        <f>'^JKSE'!I115</f>
        <v>40736</v>
      </c>
      <c r="J115" s="12">
        <f t="shared" si="1"/>
        <v>750</v>
      </c>
    </row>
    <row r="116" spans="1:10" x14ac:dyDescent="0.2">
      <c r="A116" s="15">
        <v>39986</v>
      </c>
      <c r="B116" s="12">
        <v>435</v>
      </c>
      <c r="C116" s="12">
        <v>440</v>
      </c>
      <c r="D116" s="12">
        <v>425</v>
      </c>
      <c r="E116" s="12">
        <v>425</v>
      </c>
      <c r="F116" s="14">
        <v>1224500</v>
      </c>
      <c r="G116" s="12">
        <v>394.82</v>
      </c>
      <c r="I116" s="11">
        <f>'^JKSE'!I116</f>
        <v>40735</v>
      </c>
      <c r="J116" s="12">
        <f t="shared" si="1"/>
        <v>750</v>
      </c>
    </row>
    <row r="117" spans="1:10" x14ac:dyDescent="0.2">
      <c r="A117" s="15">
        <v>39987</v>
      </c>
      <c r="B117" s="12">
        <v>410</v>
      </c>
      <c r="C117" s="12">
        <v>410</v>
      </c>
      <c r="D117" s="12">
        <v>390</v>
      </c>
      <c r="E117" s="12">
        <v>400</v>
      </c>
      <c r="F117" s="14">
        <v>3028500</v>
      </c>
      <c r="G117" s="12">
        <v>371.6</v>
      </c>
      <c r="I117" s="11">
        <f>'^JKSE'!I117</f>
        <v>40732</v>
      </c>
      <c r="J117" s="12">
        <f t="shared" si="1"/>
        <v>760</v>
      </c>
    </row>
    <row r="118" spans="1:10" x14ac:dyDescent="0.2">
      <c r="A118" s="15">
        <v>39988</v>
      </c>
      <c r="B118" s="12">
        <v>405</v>
      </c>
      <c r="C118" s="12">
        <v>420</v>
      </c>
      <c r="D118" s="12">
        <v>400</v>
      </c>
      <c r="E118" s="12">
        <v>415</v>
      </c>
      <c r="F118" s="14">
        <v>2793000</v>
      </c>
      <c r="G118" s="12">
        <v>385.53</v>
      </c>
      <c r="I118" s="11">
        <f>'^JKSE'!I118</f>
        <v>40731</v>
      </c>
      <c r="J118" s="12">
        <f t="shared" si="1"/>
        <v>760</v>
      </c>
    </row>
    <row r="119" spans="1:10" x14ac:dyDescent="0.2">
      <c r="A119" s="15">
        <v>39989</v>
      </c>
      <c r="B119" s="12">
        <v>420</v>
      </c>
      <c r="C119" s="12">
        <v>435</v>
      </c>
      <c r="D119" s="12">
        <v>420</v>
      </c>
      <c r="E119" s="12">
        <v>435</v>
      </c>
      <c r="F119" s="14">
        <v>1810000</v>
      </c>
      <c r="G119" s="12">
        <v>404.11</v>
      </c>
      <c r="I119" s="11">
        <f>'^JKSE'!I119</f>
        <v>40730</v>
      </c>
      <c r="J119" s="12">
        <f t="shared" si="1"/>
        <v>760</v>
      </c>
    </row>
    <row r="120" spans="1:10" x14ac:dyDescent="0.2">
      <c r="A120" s="15">
        <v>39990</v>
      </c>
      <c r="B120" s="12">
        <v>435</v>
      </c>
      <c r="C120" s="12">
        <v>440</v>
      </c>
      <c r="D120" s="12">
        <v>425</v>
      </c>
      <c r="E120" s="12">
        <v>435</v>
      </c>
      <c r="F120" s="14">
        <v>1925000</v>
      </c>
      <c r="G120" s="12">
        <v>404.11</v>
      </c>
      <c r="I120" s="11">
        <f>'^JKSE'!I120</f>
        <v>40729</v>
      </c>
      <c r="J120" s="12">
        <f t="shared" si="1"/>
        <v>770</v>
      </c>
    </row>
    <row r="121" spans="1:10" x14ac:dyDescent="0.2">
      <c r="A121" s="15">
        <v>39993</v>
      </c>
      <c r="B121" s="12">
        <v>435</v>
      </c>
      <c r="C121" s="12">
        <v>435</v>
      </c>
      <c r="D121" s="12">
        <v>425</v>
      </c>
      <c r="E121" s="12">
        <v>425</v>
      </c>
      <c r="F121" s="14">
        <v>742500</v>
      </c>
      <c r="G121" s="12">
        <v>394.82</v>
      </c>
      <c r="I121" s="11">
        <f>'^JKSE'!I121</f>
        <v>40728</v>
      </c>
      <c r="J121" s="12">
        <f t="shared" si="1"/>
        <v>810</v>
      </c>
    </row>
    <row r="122" spans="1:10" x14ac:dyDescent="0.2">
      <c r="A122" s="15">
        <v>39994</v>
      </c>
      <c r="B122" s="12">
        <v>425</v>
      </c>
      <c r="C122" s="12">
        <v>430</v>
      </c>
      <c r="D122" s="12">
        <v>420</v>
      </c>
      <c r="E122" s="12">
        <v>425</v>
      </c>
      <c r="F122" s="14">
        <v>609000</v>
      </c>
      <c r="G122" s="12">
        <v>394.82</v>
      </c>
      <c r="I122" s="11">
        <f>'^JKSE'!I122</f>
        <v>40725</v>
      </c>
      <c r="J122" s="12">
        <f t="shared" si="1"/>
        <v>820</v>
      </c>
    </row>
    <row r="123" spans="1:10" x14ac:dyDescent="0.2">
      <c r="A123" s="15">
        <v>39995</v>
      </c>
      <c r="B123" s="12">
        <v>425</v>
      </c>
      <c r="C123" s="12">
        <v>435</v>
      </c>
      <c r="D123" s="12">
        <v>425</v>
      </c>
      <c r="E123" s="12">
        <v>430</v>
      </c>
      <c r="F123" s="14">
        <v>1658000</v>
      </c>
      <c r="G123" s="12">
        <v>399.47</v>
      </c>
      <c r="I123" s="11">
        <f>'^JKSE'!I123</f>
        <v>40724</v>
      </c>
      <c r="J123" s="12">
        <f t="shared" si="1"/>
        <v>800</v>
      </c>
    </row>
    <row r="124" spans="1:10" x14ac:dyDescent="0.2">
      <c r="A124" s="15">
        <v>39996</v>
      </c>
      <c r="B124" s="12">
        <v>435</v>
      </c>
      <c r="C124" s="12">
        <v>440</v>
      </c>
      <c r="D124" s="12">
        <v>430</v>
      </c>
      <c r="E124" s="12">
        <v>435</v>
      </c>
      <c r="F124" s="14">
        <v>1158000</v>
      </c>
      <c r="G124" s="12">
        <v>404.11</v>
      </c>
      <c r="I124" s="11">
        <f>'^JKSE'!I124</f>
        <v>40723</v>
      </c>
      <c r="J124" s="12">
        <f t="shared" si="1"/>
        <v>790</v>
      </c>
    </row>
    <row r="125" spans="1:10" x14ac:dyDescent="0.2">
      <c r="A125" s="15">
        <v>39997</v>
      </c>
      <c r="B125" s="12">
        <v>425</v>
      </c>
      <c r="C125" s="12">
        <v>430</v>
      </c>
      <c r="D125" s="12">
        <v>410</v>
      </c>
      <c r="E125" s="12">
        <v>430</v>
      </c>
      <c r="F125" s="14">
        <v>1085000</v>
      </c>
      <c r="G125" s="12">
        <v>410.4</v>
      </c>
      <c r="I125" s="11">
        <f>'^JKSE'!I125</f>
        <v>40722</v>
      </c>
      <c r="J125" s="12">
        <f t="shared" si="1"/>
        <v>790</v>
      </c>
    </row>
    <row r="126" spans="1:10" x14ac:dyDescent="0.2">
      <c r="A126" s="15">
        <v>40000</v>
      </c>
      <c r="B126" s="12">
        <v>420</v>
      </c>
      <c r="C126" s="12">
        <v>425</v>
      </c>
      <c r="D126" s="12">
        <v>405</v>
      </c>
      <c r="E126" s="12">
        <v>405</v>
      </c>
      <c r="F126" s="14">
        <v>3854500</v>
      </c>
      <c r="G126" s="12">
        <v>386.54</v>
      </c>
      <c r="I126" s="11">
        <f>'^JKSE'!I126</f>
        <v>40721</v>
      </c>
      <c r="J126" s="12">
        <f t="shared" si="1"/>
        <v>780</v>
      </c>
    </row>
    <row r="127" spans="1:10" x14ac:dyDescent="0.2">
      <c r="A127" s="15">
        <v>40001</v>
      </c>
      <c r="B127" s="12">
        <v>410</v>
      </c>
      <c r="C127" s="12">
        <v>420</v>
      </c>
      <c r="D127" s="12">
        <v>405</v>
      </c>
      <c r="E127" s="12">
        <v>415</v>
      </c>
      <c r="F127" s="14">
        <v>1519500</v>
      </c>
      <c r="G127" s="12">
        <v>396.08</v>
      </c>
      <c r="I127" s="11">
        <f>'^JKSE'!I127</f>
        <v>40718</v>
      </c>
      <c r="J127" s="12">
        <f t="shared" si="1"/>
        <v>800</v>
      </c>
    </row>
    <row r="128" spans="1:10" x14ac:dyDescent="0.2">
      <c r="A128" s="15">
        <v>40003</v>
      </c>
      <c r="B128" s="12">
        <v>425</v>
      </c>
      <c r="C128" s="12">
        <v>430</v>
      </c>
      <c r="D128" s="12">
        <v>420</v>
      </c>
      <c r="E128" s="12">
        <v>420</v>
      </c>
      <c r="F128" s="14">
        <v>2441000</v>
      </c>
      <c r="G128" s="12">
        <v>400.86</v>
      </c>
      <c r="I128" s="11">
        <f>'^JKSE'!I128</f>
        <v>40717</v>
      </c>
      <c r="J128" s="12">
        <f t="shared" si="1"/>
        <v>780</v>
      </c>
    </row>
    <row r="129" spans="1:10" x14ac:dyDescent="0.2">
      <c r="A129" s="15">
        <v>40004</v>
      </c>
      <c r="B129" s="12">
        <v>430</v>
      </c>
      <c r="C129" s="12">
        <v>430</v>
      </c>
      <c r="D129" s="12">
        <v>420</v>
      </c>
      <c r="E129" s="12">
        <v>425</v>
      </c>
      <c r="F129" s="14">
        <v>2570000</v>
      </c>
      <c r="G129" s="12">
        <v>405.63</v>
      </c>
      <c r="I129" s="11">
        <f>'^JKSE'!I129</f>
        <v>40716</v>
      </c>
      <c r="J129" s="12">
        <f t="shared" si="1"/>
        <v>780</v>
      </c>
    </row>
    <row r="130" spans="1:10" x14ac:dyDescent="0.2">
      <c r="A130" s="15">
        <v>40007</v>
      </c>
      <c r="B130" s="12">
        <v>420</v>
      </c>
      <c r="C130" s="12">
        <v>425</v>
      </c>
      <c r="D130" s="12">
        <v>410</v>
      </c>
      <c r="E130" s="12">
        <v>420</v>
      </c>
      <c r="F130" s="14">
        <v>1884000</v>
      </c>
      <c r="G130" s="12">
        <v>400.86</v>
      </c>
      <c r="I130" s="11">
        <f>'^JKSE'!I130</f>
        <v>40715</v>
      </c>
      <c r="J130" s="12">
        <f t="shared" si="1"/>
        <v>780</v>
      </c>
    </row>
    <row r="131" spans="1:10" x14ac:dyDescent="0.2">
      <c r="A131" s="15">
        <v>40008</v>
      </c>
      <c r="B131" s="12">
        <v>425</v>
      </c>
      <c r="C131" s="12">
        <v>455</v>
      </c>
      <c r="D131" s="12">
        <v>420</v>
      </c>
      <c r="E131" s="12">
        <v>455</v>
      </c>
      <c r="F131" s="14">
        <v>6223500</v>
      </c>
      <c r="G131" s="12">
        <v>434.26</v>
      </c>
      <c r="I131" s="11">
        <f>'^JKSE'!I131</f>
        <v>40714</v>
      </c>
      <c r="J131" s="12">
        <f t="shared" ref="J131:J194" si="2">VLOOKUP($I$2:$I$751,$A$2:$G$705,7)</f>
        <v>750</v>
      </c>
    </row>
    <row r="132" spans="1:10" x14ac:dyDescent="0.2">
      <c r="A132" s="15">
        <v>40009</v>
      </c>
      <c r="B132" s="12">
        <v>455</v>
      </c>
      <c r="C132" s="12">
        <v>470</v>
      </c>
      <c r="D132" s="12">
        <v>440</v>
      </c>
      <c r="E132" s="12">
        <v>450</v>
      </c>
      <c r="F132" s="14">
        <v>30755500</v>
      </c>
      <c r="G132" s="12">
        <v>429.49</v>
      </c>
      <c r="I132" s="11">
        <f>'^JKSE'!I132</f>
        <v>40711</v>
      </c>
      <c r="J132" s="12">
        <f t="shared" si="2"/>
        <v>750</v>
      </c>
    </row>
    <row r="133" spans="1:10" x14ac:dyDescent="0.2">
      <c r="A133" s="15">
        <v>40010</v>
      </c>
      <c r="B133" s="12">
        <v>450</v>
      </c>
      <c r="C133" s="12">
        <v>460</v>
      </c>
      <c r="D133" s="12">
        <v>435</v>
      </c>
      <c r="E133" s="12">
        <v>440</v>
      </c>
      <c r="F133" s="14">
        <v>4959000</v>
      </c>
      <c r="G133" s="12">
        <v>419.94</v>
      </c>
      <c r="I133" s="11">
        <f>'^JKSE'!I133</f>
        <v>40710</v>
      </c>
      <c r="J133" s="12">
        <f t="shared" si="2"/>
        <v>770</v>
      </c>
    </row>
    <row r="134" spans="1:10" x14ac:dyDescent="0.2">
      <c r="A134" s="15">
        <v>40011</v>
      </c>
      <c r="B134" s="12">
        <v>420</v>
      </c>
      <c r="C134" s="12">
        <v>435</v>
      </c>
      <c r="D134" s="12">
        <v>420</v>
      </c>
      <c r="E134" s="12">
        <v>430</v>
      </c>
      <c r="F134" s="14">
        <v>3618500</v>
      </c>
      <c r="G134" s="12">
        <v>410.4</v>
      </c>
      <c r="I134" s="11">
        <f>'^JKSE'!I134</f>
        <v>40709</v>
      </c>
      <c r="J134" s="12">
        <f t="shared" si="2"/>
        <v>770</v>
      </c>
    </row>
    <row r="135" spans="1:10" x14ac:dyDescent="0.2">
      <c r="A135" s="15">
        <v>40015</v>
      </c>
      <c r="B135" s="12">
        <v>435</v>
      </c>
      <c r="C135" s="12">
        <v>440</v>
      </c>
      <c r="D135" s="12">
        <v>425</v>
      </c>
      <c r="E135" s="12">
        <v>430</v>
      </c>
      <c r="F135" s="14">
        <v>3380000</v>
      </c>
      <c r="G135" s="12">
        <v>410.4</v>
      </c>
      <c r="I135" s="11">
        <f>'^JKSE'!I135</f>
        <v>40708</v>
      </c>
      <c r="J135" s="12">
        <f t="shared" si="2"/>
        <v>760</v>
      </c>
    </row>
    <row r="136" spans="1:10" x14ac:dyDescent="0.2">
      <c r="A136" s="15">
        <v>40016</v>
      </c>
      <c r="B136" s="12">
        <v>430</v>
      </c>
      <c r="C136" s="12">
        <v>440</v>
      </c>
      <c r="D136" s="12">
        <v>425</v>
      </c>
      <c r="E136" s="12">
        <v>430</v>
      </c>
      <c r="F136" s="14">
        <v>4395000</v>
      </c>
      <c r="G136" s="12">
        <v>410.4</v>
      </c>
      <c r="I136" s="11">
        <f>'^JKSE'!I136</f>
        <v>40707</v>
      </c>
      <c r="J136" s="12">
        <f t="shared" si="2"/>
        <v>750</v>
      </c>
    </row>
    <row r="137" spans="1:10" x14ac:dyDescent="0.2">
      <c r="A137" s="15">
        <v>40017</v>
      </c>
      <c r="B137" s="12">
        <v>430</v>
      </c>
      <c r="C137" s="12">
        <v>435</v>
      </c>
      <c r="D137" s="12">
        <v>425</v>
      </c>
      <c r="E137" s="12">
        <v>435</v>
      </c>
      <c r="F137" s="14">
        <v>1263000</v>
      </c>
      <c r="G137" s="12">
        <v>415.17</v>
      </c>
      <c r="I137" s="11">
        <f>'^JKSE'!I137</f>
        <v>40704</v>
      </c>
      <c r="J137" s="12">
        <f t="shared" si="2"/>
        <v>750</v>
      </c>
    </row>
    <row r="138" spans="1:10" x14ac:dyDescent="0.2">
      <c r="A138" s="15">
        <v>40018</v>
      </c>
      <c r="B138" s="12">
        <v>435</v>
      </c>
      <c r="C138" s="12">
        <v>450</v>
      </c>
      <c r="D138" s="12">
        <v>435</v>
      </c>
      <c r="E138" s="12">
        <v>440</v>
      </c>
      <c r="F138" s="14">
        <v>4238000</v>
      </c>
      <c r="G138" s="12">
        <v>419.94</v>
      </c>
      <c r="I138" s="11">
        <f>'^JKSE'!I138</f>
        <v>40703</v>
      </c>
      <c r="J138" s="12">
        <f t="shared" si="2"/>
        <v>760</v>
      </c>
    </row>
    <row r="139" spans="1:10" x14ac:dyDescent="0.2">
      <c r="A139" s="15">
        <v>40021</v>
      </c>
      <c r="B139" s="12">
        <v>445</v>
      </c>
      <c r="C139" s="12">
        <v>445</v>
      </c>
      <c r="D139" s="12">
        <v>435</v>
      </c>
      <c r="E139" s="12">
        <v>435</v>
      </c>
      <c r="F139" s="14">
        <v>1689500</v>
      </c>
      <c r="G139" s="12">
        <v>415.17</v>
      </c>
      <c r="I139" s="11">
        <f>'^JKSE'!I139</f>
        <v>40702</v>
      </c>
      <c r="J139" s="12">
        <f t="shared" si="2"/>
        <v>770</v>
      </c>
    </row>
    <row r="140" spans="1:10" x14ac:dyDescent="0.2">
      <c r="A140" s="15">
        <v>40022</v>
      </c>
      <c r="B140" s="12">
        <v>435</v>
      </c>
      <c r="C140" s="12">
        <v>455</v>
      </c>
      <c r="D140" s="12">
        <v>435</v>
      </c>
      <c r="E140" s="12">
        <v>445</v>
      </c>
      <c r="F140" s="14">
        <v>13711000</v>
      </c>
      <c r="G140" s="12">
        <v>424.72</v>
      </c>
      <c r="I140" s="11">
        <f>'^JKSE'!I140</f>
        <v>40701</v>
      </c>
      <c r="J140" s="12">
        <f t="shared" si="2"/>
        <v>760</v>
      </c>
    </row>
    <row r="141" spans="1:10" x14ac:dyDescent="0.2">
      <c r="A141" s="15">
        <v>40023</v>
      </c>
      <c r="B141" s="12">
        <v>445</v>
      </c>
      <c r="C141" s="12">
        <v>470</v>
      </c>
      <c r="D141" s="12">
        <v>445</v>
      </c>
      <c r="E141" s="12">
        <v>460</v>
      </c>
      <c r="F141" s="14">
        <v>23854500</v>
      </c>
      <c r="G141" s="12">
        <v>439.03</v>
      </c>
      <c r="I141" s="11">
        <f>'^JKSE'!I141</f>
        <v>40700</v>
      </c>
      <c r="J141" s="12">
        <f t="shared" si="2"/>
        <v>770</v>
      </c>
    </row>
    <row r="142" spans="1:10" x14ac:dyDescent="0.2">
      <c r="A142" s="15">
        <v>40024</v>
      </c>
      <c r="B142" s="12">
        <v>465</v>
      </c>
      <c r="C142" s="12">
        <v>475</v>
      </c>
      <c r="D142" s="12">
        <v>460</v>
      </c>
      <c r="E142" s="12">
        <v>465</v>
      </c>
      <c r="F142" s="14">
        <v>20432000</v>
      </c>
      <c r="G142" s="12">
        <v>443.81</v>
      </c>
      <c r="I142" s="11">
        <f>'^JKSE'!I142</f>
        <v>40697</v>
      </c>
      <c r="J142" s="12">
        <f t="shared" si="2"/>
        <v>770</v>
      </c>
    </row>
    <row r="143" spans="1:10" x14ac:dyDescent="0.2">
      <c r="A143" s="15">
        <v>40025</v>
      </c>
      <c r="B143" s="12">
        <v>475</v>
      </c>
      <c r="C143" s="12">
        <v>480</v>
      </c>
      <c r="D143" s="12">
        <v>450</v>
      </c>
      <c r="E143" s="12">
        <v>455</v>
      </c>
      <c r="F143" s="14">
        <v>8301500</v>
      </c>
      <c r="G143" s="12">
        <v>434.26</v>
      </c>
      <c r="I143" s="11">
        <f>'^JKSE'!I143</f>
        <v>40696</v>
      </c>
      <c r="J143" s="12">
        <f t="shared" si="2"/>
        <v>770</v>
      </c>
    </row>
    <row r="144" spans="1:10" x14ac:dyDescent="0.2">
      <c r="A144" s="15">
        <v>40028</v>
      </c>
      <c r="B144" s="12">
        <v>455</v>
      </c>
      <c r="C144" s="12">
        <v>465</v>
      </c>
      <c r="D144" s="12">
        <v>455</v>
      </c>
      <c r="E144" s="12">
        <v>455</v>
      </c>
      <c r="F144" s="14">
        <v>3295500</v>
      </c>
      <c r="G144" s="12">
        <v>434.26</v>
      </c>
      <c r="I144" s="11">
        <f>'^JKSE'!I144</f>
        <v>40695</v>
      </c>
      <c r="J144" s="12">
        <f t="shared" si="2"/>
        <v>770</v>
      </c>
    </row>
    <row r="145" spans="1:10" x14ac:dyDescent="0.2">
      <c r="A145" s="15">
        <v>40029</v>
      </c>
      <c r="B145" s="12">
        <v>460</v>
      </c>
      <c r="C145" s="12">
        <v>465</v>
      </c>
      <c r="D145" s="12">
        <v>455</v>
      </c>
      <c r="E145" s="12">
        <v>465</v>
      </c>
      <c r="F145" s="14">
        <v>8526000</v>
      </c>
      <c r="G145" s="12">
        <v>443.81</v>
      </c>
      <c r="I145" s="11">
        <f>'^JKSE'!I145</f>
        <v>40694</v>
      </c>
      <c r="J145" s="12">
        <f t="shared" si="2"/>
        <v>780</v>
      </c>
    </row>
    <row r="146" spans="1:10" x14ac:dyDescent="0.2">
      <c r="A146" s="15">
        <v>40030</v>
      </c>
      <c r="B146" s="12">
        <v>465</v>
      </c>
      <c r="C146" s="12">
        <v>485</v>
      </c>
      <c r="D146" s="12">
        <v>455</v>
      </c>
      <c r="E146" s="12">
        <v>460</v>
      </c>
      <c r="F146" s="14">
        <v>20246500</v>
      </c>
      <c r="G146" s="12">
        <v>439.03</v>
      </c>
      <c r="I146" s="11">
        <f>'^JKSE'!I146</f>
        <v>40693</v>
      </c>
      <c r="J146" s="12">
        <f t="shared" si="2"/>
        <v>770</v>
      </c>
    </row>
    <row r="147" spans="1:10" x14ac:dyDescent="0.2">
      <c r="A147" s="15">
        <v>40031</v>
      </c>
      <c r="B147" s="12">
        <v>460</v>
      </c>
      <c r="C147" s="12">
        <v>465</v>
      </c>
      <c r="D147" s="12">
        <v>455</v>
      </c>
      <c r="E147" s="12">
        <v>465</v>
      </c>
      <c r="F147" s="14">
        <v>3137000</v>
      </c>
      <c r="G147" s="12">
        <v>443.81</v>
      </c>
      <c r="I147" s="11">
        <f>'^JKSE'!I147</f>
        <v>40690</v>
      </c>
      <c r="J147" s="12">
        <f t="shared" si="2"/>
        <v>760</v>
      </c>
    </row>
    <row r="148" spans="1:10" x14ac:dyDescent="0.2">
      <c r="A148" s="15">
        <v>40032</v>
      </c>
      <c r="B148" s="12">
        <v>460</v>
      </c>
      <c r="C148" s="12">
        <v>465</v>
      </c>
      <c r="D148" s="12">
        <v>455</v>
      </c>
      <c r="E148" s="12">
        <v>455</v>
      </c>
      <c r="F148" s="14">
        <v>1283000</v>
      </c>
      <c r="G148" s="12">
        <v>434.26</v>
      </c>
      <c r="I148" s="11">
        <f>'^JKSE'!I148</f>
        <v>40689</v>
      </c>
      <c r="J148" s="12">
        <f t="shared" si="2"/>
        <v>760</v>
      </c>
    </row>
    <row r="149" spans="1:10" x14ac:dyDescent="0.2">
      <c r="A149" s="15">
        <v>40035</v>
      </c>
      <c r="B149" s="12">
        <v>460</v>
      </c>
      <c r="C149" s="12">
        <v>470</v>
      </c>
      <c r="D149" s="12">
        <v>455</v>
      </c>
      <c r="E149" s="12">
        <v>460</v>
      </c>
      <c r="F149" s="14">
        <v>4036000</v>
      </c>
      <c r="G149" s="12">
        <v>439.03</v>
      </c>
      <c r="I149" s="11">
        <f>'^JKSE'!I149</f>
        <v>40688</v>
      </c>
      <c r="J149" s="12">
        <f t="shared" si="2"/>
        <v>750</v>
      </c>
    </row>
    <row r="150" spans="1:10" x14ac:dyDescent="0.2">
      <c r="A150" s="15">
        <v>40036</v>
      </c>
      <c r="B150" s="12">
        <v>460</v>
      </c>
      <c r="C150" s="12">
        <v>480</v>
      </c>
      <c r="D150" s="12">
        <v>460</v>
      </c>
      <c r="E150" s="12">
        <v>470</v>
      </c>
      <c r="F150" s="14">
        <v>30772500</v>
      </c>
      <c r="G150" s="12">
        <v>448.58</v>
      </c>
      <c r="I150" s="11">
        <f>'^JKSE'!I150</f>
        <v>40687</v>
      </c>
      <c r="J150" s="12">
        <f t="shared" si="2"/>
        <v>750</v>
      </c>
    </row>
    <row r="151" spans="1:10" x14ac:dyDescent="0.2">
      <c r="A151" s="15">
        <v>40037</v>
      </c>
      <c r="B151" s="12">
        <v>465</v>
      </c>
      <c r="C151" s="12">
        <v>495</v>
      </c>
      <c r="D151" s="12">
        <v>465</v>
      </c>
      <c r="E151" s="12">
        <v>490</v>
      </c>
      <c r="F151" s="14">
        <v>49960500</v>
      </c>
      <c r="G151" s="12">
        <v>467.67</v>
      </c>
      <c r="I151" s="11">
        <f>'^JKSE'!I151</f>
        <v>40686</v>
      </c>
      <c r="J151" s="12">
        <f t="shared" si="2"/>
        <v>750</v>
      </c>
    </row>
    <row r="152" spans="1:10" x14ac:dyDescent="0.2">
      <c r="A152" s="15">
        <v>40038</v>
      </c>
      <c r="B152" s="12">
        <v>495</v>
      </c>
      <c r="C152" s="12">
        <v>510</v>
      </c>
      <c r="D152" s="12">
        <v>485</v>
      </c>
      <c r="E152" s="12">
        <v>490</v>
      </c>
      <c r="F152" s="14">
        <v>76510500</v>
      </c>
      <c r="G152" s="12">
        <v>467.67</v>
      </c>
      <c r="I152" s="11">
        <f>'^JKSE'!I152</f>
        <v>40683</v>
      </c>
      <c r="J152" s="12">
        <f t="shared" si="2"/>
        <v>790</v>
      </c>
    </row>
    <row r="153" spans="1:10" x14ac:dyDescent="0.2">
      <c r="A153" s="15">
        <v>40039</v>
      </c>
      <c r="B153" s="12">
        <v>490</v>
      </c>
      <c r="C153" s="12">
        <v>490</v>
      </c>
      <c r="D153" s="12">
        <v>475</v>
      </c>
      <c r="E153" s="12">
        <v>485</v>
      </c>
      <c r="F153" s="14">
        <v>4592500</v>
      </c>
      <c r="G153" s="12">
        <v>462.89</v>
      </c>
      <c r="I153" s="11">
        <f>'^JKSE'!I153</f>
        <v>40682</v>
      </c>
      <c r="J153" s="12">
        <f t="shared" si="2"/>
        <v>800</v>
      </c>
    </row>
    <row r="154" spans="1:10" x14ac:dyDescent="0.2">
      <c r="A154" s="15">
        <v>40043</v>
      </c>
      <c r="B154" s="12">
        <v>475</v>
      </c>
      <c r="C154" s="12">
        <v>480</v>
      </c>
      <c r="D154" s="12">
        <v>465</v>
      </c>
      <c r="E154" s="12">
        <v>480</v>
      </c>
      <c r="F154" s="14">
        <v>7429000</v>
      </c>
      <c r="G154" s="12">
        <v>458.12</v>
      </c>
      <c r="I154" s="11">
        <f>'^JKSE'!I154</f>
        <v>40681</v>
      </c>
      <c r="J154" s="12">
        <f t="shared" si="2"/>
        <v>790</v>
      </c>
    </row>
    <row r="155" spans="1:10" x14ac:dyDescent="0.2">
      <c r="A155" s="15">
        <v>40044</v>
      </c>
      <c r="B155" s="12">
        <v>485</v>
      </c>
      <c r="C155" s="12">
        <v>485</v>
      </c>
      <c r="D155" s="12">
        <v>445</v>
      </c>
      <c r="E155" s="12">
        <v>445</v>
      </c>
      <c r="F155" s="14">
        <v>14890500</v>
      </c>
      <c r="G155" s="12">
        <v>424.72</v>
      </c>
      <c r="I155" s="11">
        <f>'^JKSE'!I155</f>
        <v>40680</v>
      </c>
      <c r="J155" s="12">
        <f t="shared" si="2"/>
        <v>790</v>
      </c>
    </row>
    <row r="156" spans="1:10" x14ac:dyDescent="0.2">
      <c r="A156" s="15">
        <v>40045</v>
      </c>
      <c r="B156" s="12">
        <v>450</v>
      </c>
      <c r="C156" s="12">
        <v>460</v>
      </c>
      <c r="D156" s="12">
        <v>430</v>
      </c>
      <c r="E156" s="12">
        <v>450</v>
      </c>
      <c r="F156" s="14">
        <v>8870500</v>
      </c>
      <c r="G156" s="12">
        <v>429.49</v>
      </c>
      <c r="I156" s="11">
        <f>'^JKSE'!I156</f>
        <v>40679</v>
      </c>
      <c r="J156" s="12">
        <f t="shared" si="2"/>
        <v>790</v>
      </c>
    </row>
    <row r="157" spans="1:10" x14ac:dyDescent="0.2">
      <c r="A157" s="15">
        <v>40046</v>
      </c>
      <c r="B157" s="12">
        <v>450</v>
      </c>
      <c r="C157" s="12">
        <v>455</v>
      </c>
      <c r="D157" s="12">
        <v>440</v>
      </c>
      <c r="E157" s="12">
        <v>440</v>
      </c>
      <c r="F157" s="14">
        <v>1528500</v>
      </c>
      <c r="G157" s="12">
        <v>419.94</v>
      </c>
      <c r="I157" s="11">
        <f>'^JKSE'!I157</f>
        <v>40676</v>
      </c>
      <c r="J157" s="12">
        <f t="shared" si="2"/>
        <v>800</v>
      </c>
    </row>
    <row r="158" spans="1:10" x14ac:dyDescent="0.2">
      <c r="A158" s="15">
        <v>40049</v>
      </c>
      <c r="B158" s="12">
        <v>445</v>
      </c>
      <c r="C158" s="12">
        <v>460</v>
      </c>
      <c r="D158" s="12">
        <v>445</v>
      </c>
      <c r="E158" s="12">
        <v>455</v>
      </c>
      <c r="F158" s="14">
        <v>3199500</v>
      </c>
      <c r="G158" s="12">
        <v>434.26</v>
      </c>
      <c r="I158" s="11">
        <f>'^JKSE'!I158</f>
        <v>40675</v>
      </c>
      <c r="J158" s="12">
        <f t="shared" si="2"/>
        <v>800</v>
      </c>
    </row>
    <row r="159" spans="1:10" x14ac:dyDescent="0.2">
      <c r="A159" s="15">
        <v>40050</v>
      </c>
      <c r="B159" s="12">
        <v>455</v>
      </c>
      <c r="C159" s="12">
        <v>460</v>
      </c>
      <c r="D159" s="12">
        <v>445</v>
      </c>
      <c r="E159" s="12">
        <v>460</v>
      </c>
      <c r="F159" s="14">
        <v>4257500</v>
      </c>
      <c r="G159" s="12">
        <v>439.03</v>
      </c>
      <c r="I159" s="11">
        <f>'^JKSE'!I159</f>
        <v>40674</v>
      </c>
      <c r="J159" s="12">
        <f t="shared" si="2"/>
        <v>810</v>
      </c>
    </row>
    <row r="160" spans="1:10" x14ac:dyDescent="0.2">
      <c r="A160" s="15">
        <v>40051</v>
      </c>
      <c r="B160" s="12">
        <v>465</v>
      </c>
      <c r="C160" s="12">
        <v>470</v>
      </c>
      <c r="D160" s="12">
        <v>460</v>
      </c>
      <c r="E160" s="12">
        <v>465</v>
      </c>
      <c r="F160" s="14">
        <v>7159000</v>
      </c>
      <c r="G160" s="12">
        <v>443.81</v>
      </c>
      <c r="I160" s="11">
        <f>'^JKSE'!I160</f>
        <v>40673</v>
      </c>
      <c r="J160" s="12">
        <f t="shared" si="2"/>
        <v>810</v>
      </c>
    </row>
    <row r="161" spans="1:10" x14ac:dyDescent="0.2">
      <c r="A161" s="15">
        <v>40052</v>
      </c>
      <c r="B161" s="12">
        <v>465</v>
      </c>
      <c r="C161" s="12">
        <v>465</v>
      </c>
      <c r="D161" s="12">
        <v>450</v>
      </c>
      <c r="E161" s="12">
        <v>455</v>
      </c>
      <c r="F161" s="14">
        <v>1207500</v>
      </c>
      <c r="G161" s="12">
        <v>434.26</v>
      </c>
      <c r="I161" s="11">
        <f>'^JKSE'!I161</f>
        <v>40672</v>
      </c>
      <c r="J161" s="12">
        <f t="shared" si="2"/>
        <v>820</v>
      </c>
    </row>
    <row r="162" spans="1:10" x14ac:dyDescent="0.2">
      <c r="A162" s="15">
        <v>40053</v>
      </c>
      <c r="B162" s="12">
        <v>460</v>
      </c>
      <c r="C162" s="12">
        <v>460</v>
      </c>
      <c r="D162" s="12">
        <v>450</v>
      </c>
      <c r="E162" s="12">
        <v>460</v>
      </c>
      <c r="F162" s="14">
        <v>1807500</v>
      </c>
      <c r="G162" s="12">
        <v>439.03</v>
      </c>
      <c r="I162" s="11">
        <f>'^JKSE'!I162</f>
        <v>40669</v>
      </c>
      <c r="J162" s="12">
        <f t="shared" si="2"/>
        <v>810</v>
      </c>
    </row>
    <row r="163" spans="1:10" x14ac:dyDescent="0.2">
      <c r="A163" s="15">
        <v>40056</v>
      </c>
      <c r="B163" s="12">
        <v>460</v>
      </c>
      <c r="C163" s="12">
        <v>460</v>
      </c>
      <c r="D163" s="12">
        <v>445</v>
      </c>
      <c r="E163" s="12">
        <v>450</v>
      </c>
      <c r="F163" s="14">
        <v>3246500</v>
      </c>
      <c r="G163" s="12">
        <v>429.49</v>
      </c>
      <c r="I163" s="11">
        <f>'^JKSE'!I163</f>
        <v>40668</v>
      </c>
      <c r="J163" s="12">
        <f t="shared" si="2"/>
        <v>810</v>
      </c>
    </row>
    <row r="164" spans="1:10" x14ac:dyDescent="0.2">
      <c r="A164" s="15">
        <v>40057</v>
      </c>
      <c r="B164" s="12">
        <v>450</v>
      </c>
      <c r="C164" s="12">
        <v>450</v>
      </c>
      <c r="D164" s="12">
        <v>440</v>
      </c>
      <c r="E164" s="12">
        <v>450</v>
      </c>
      <c r="F164" s="14">
        <v>2992000</v>
      </c>
      <c r="G164" s="12">
        <v>429.49</v>
      </c>
      <c r="I164" s="11">
        <f>'^JKSE'!I164</f>
        <v>40667</v>
      </c>
      <c r="J164" s="12">
        <f t="shared" si="2"/>
        <v>820</v>
      </c>
    </row>
    <row r="165" spans="1:10" x14ac:dyDescent="0.2">
      <c r="A165" s="15">
        <v>40058</v>
      </c>
      <c r="B165" s="12">
        <v>440</v>
      </c>
      <c r="C165" s="12">
        <v>440</v>
      </c>
      <c r="D165" s="12">
        <v>435</v>
      </c>
      <c r="E165" s="12">
        <v>435</v>
      </c>
      <c r="F165" s="14">
        <v>4143500</v>
      </c>
      <c r="G165" s="12">
        <v>415.17</v>
      </c>
      <c r="I165" s="11">
        <f>'^JKSE'!I165</f>
        <v>40666</v>
      </c>
      <c r="J165" s="12">
        <f t="shared" si="2"/>
        <v>810</v>
      </c>
    </row>
    <row r="166" spans="1:10" x14ac:dyDescent="0.2">
      <c r="A166" s="15">
        <v>40059</v>
      </c>
      <c r="B166" s="12">
        <v>435</v>
      </c>
      <c r="C166" s="12">
        <v>445</v>
      </c>
      <c r="D166" s="12">
        <v>435</v>
      </c>
      <c r="E166" s="12">
        <v>445</v>
      </c>
      <c r="F166" s="14">
        <v>1227000</v>
      </c>
      <c r="G166" s="12">
        <v>424.72</v>
      </c>
      <c r="I166" s="11">
        <f>'^JKSE'!I166</f>
        <v>40665</v>
      </c>
      <c r="J166" s="12">
        <f t="shared" si="2"/>
        <v>810</v>
      </c>
    </row>
    <row r="167" spans="1:10" x14ac:dyDescent="0.2">
      <c r="A167" s="15">
        <v>40060</v>
      </c>
      <c r="B167" s="12">
        <v>445</v>
      </c>
      <c r="C167" s="12">
        <v>450</v>
      </c>
      <c r="D167" s="12">
        <v>435</v>
      </c>
      <c r="E167" s="12">
        <v>445</v>
      </c>
      <c r="F167" s="14">
        <v>2380500</v>
      </c>
      <c r="G167" s="12">
        <v>424.72</v>
      </c>
      <c r="I167" s="11">
        <f>'^JKSE'!I167</f>
        <v>40662</v>
      </c>
      <c r="J167" s="12">
        <f t="shared" si="2"/>
        <v>820</v>
      </c>
    </row>
    <row r="168" spans="1:10" x14ac:dyDescent="0.2">
      <c r="A168" s="15">
        <v>40063</v>
      </c>
      <c r="B168" s="12">
        <v>445</v>
      </c>
      <c r="C168" s="12">
        <v>450</v>
      </c>
      <c r="D168" s="12">
        <v>445</v>
      </c>
      <c r="E168" s="12">
        <v>445</v>
      </c>
      <c r="F168" s="14">
        <v>603500</v>
      </c>
      <c r="G168" s="12">
        <v>424.72</v>
      </c>
      <c r="I168" s="11">
        <f>'^JKSE'!I168</f>
        <v>40661</v>
      </c>
      <c r="J168" s="12">
        <f t="shared" si="2"/>
        <v>850</v>
      </c>
    </row>
    <row r="169" spans="1:10" x14ac:dyDescent="0.2">
      <c r="A169" s="15">
        <v>40064</v>
      </c>
      <c r="B169" s="12">
        <v>445</v>
      </c>
      <c r="C169" s="12">
        <v>450</v>
      </c>
      <c r="D169" s="12">
        <v>440</v>
      </c>
      <c r="E169" s="12">
        <v>450</v>
      </c>
      <c r="F169" s="14">
        <v>2143500</v>
      </c>
      <c r="G169" s="12">
        <v>429.49</v>
      </c>
      <c r="I169" s="11">
        <f>'^JKSE'!I169</f>
        <v>40660</v>
      </c>
      <c r="J169" s="12">
        <f t="shared" si="2"/>
        <v>860</v>
      </c>
    </row>
    <row r="170" spans="1:10" x14ac:dyDescent="0.2">
      <c r="A170" s="15">
        <v>40065</v>
      </c>
      <c r="B170" s="12">
        <v>450</v>
      </c>
      <c r="C170" s="12">
        <v>455</v>
      </c>
      <c r="D170" s="12">
        <v>445</v>
      </c>
      <c r="E170" s="12">
        <v>445</v>
      </c>
      <c r="F170" s="14">
        <v>1297500</v>
      </c>
      <c r="G170" s="12">
        <v>424.72</v>
      </c>
      <c r="I170" s="11">
        <f>'^JKSE'!I170</f>
        <v>40659</v>
      </c>
      <c r="J170" s="12">
        <f t="shared" si="2"/>
        <v>850</v>
      </c>
    </row>
    <row r="171" spans="1:10" x14ac:dyDescent="0.2">
      <c r="A171" s="15">
        <v>40066</v>
      </c>
      <c r="B171" s="12">
        <v>450</v>
      </c>
      <c r="C171" s="12">
        <v>455</v>
      </c>
      <c r="D171" s="12">
        <v>450</v>
      </c>
      <c r="E171" s="12">
        <v>450</v>
      </c>
      <c r="F171" s="14">
        <v>2671500</v>
      </c>
      <c r="G171" s="12">
        <v>429.49</v>
      </c>
      <c r="I171" s="11">
        <f>'^JKSE'!I171</f>
        <v>40658</v>
      </c>
      <c r="J171" s="12">
        <f t="shared" si="2"/>
        <v>850</v>
      </c>
    </row>
    <row r="172" spans="1:10" x14ac:dyDescent="0.2">
      <c r="A172" s="15">
        <v>40067</v>
      </c>
      <c r="B172" s="12">
        <v>450</v>
      </c>
      <c r="C172" s="12">
        <v>460</v>
      </c>
      <c r="D172" s="12">
        <v>450</v>
      </c>
      <c r="E172" s="12">
        <v>455</v>
      </c>
      <c r="F172" s="14">
        <v>2316500</v>
      </c>
      <c r="G172" s="12">
        <v>434.26</v>
      </c>
      <c r="I172" s="11">
        <f>'^JKSE'!I172</f>
        <v>40655</v>
      </c>
      <c r="J172" s="12">
        <f t="shared" si="2"/>
        <v>870</v>
      </c>
    </row>
    <row r="173" spans="1:10" x14ac:dyDescent="0.2">
      <c r="A173" s="15">
        <v>40070</v>
      </c>
      <c r="B173" s="12">
        <v>455</v>
      </c>
      <c r="C173" s="12">
        <v>460</v>
      </c>
      <c r="D173" s="12">
        <v>450</v>
      </c>
      <c r="E173" s="12">
        <v>455</v>
      </c>
      <c r="F173" s="14">
        <v>1007500</v>
      </c>
      <c r="G173" s="12">
        <v>434.26</v>
      </c>
      <c r="I173" s="11">
        <f>'^JKSE'!I173</f>
        <v>40654</v>
      </c>
      <c r="J173" s="12">
        <f t="shared" si="2"/>
        <v>870</v>
      </c>
    </row>
    <row r="174" spans="1:10" x14ac:dyDescent="0.2">
      <c r="A174" s="15">
        <v>40071</v>
      </c>
      <c r="B174" s="12">
        <v>455</v>
      </c>
      <c r="C174" s="12">
        <v>465</v>
      </c>
      <c r="D174" s="12">
        <v>450</v>
      </c>
      <c r="E174" s="12">
        <v>460</v>
      </c>
      <c r="F174" s="14">
        <v>3709500</v>
      </c>
      <c r="G174" s="12">
        <v>439.03</v>
      </c>
      <c r="I174" s="11">
        <f>'^JKSE'!I174</f>
        <v>40653</v>
      </c>
      <c r="J174" s="12">
        <f t="shared" si="2"/>
        <v>880</v>
      </c>
    </row>
    <row r="175" spans="1:10" x14ac:dyDescent="0.2">
      <c r="A175" s="15">
        <v>40072</v>
      </c>
      <c r="B175" s="12">
        <v>460</v>
      </c>
      <c r="C175" s="12">
        <v>465</v>
      </c>
      <c r="D175" s="12">
        <v>455</v>
      </c>
      <c r="E175" s="12">
        <v>460</v>
      </c>
      <c r="F175" s="14">
        <v>913500</v>
      </c>
      <c r="G175" s="12">
        <v>439.03</v>
      </c>
      <c r="I175" s="11">
        <f>'^JKSE'!I175</f>
        <v>40652</v>
      </c>
      <c r="J175" s="12">
        <f t="shared" si="2"/>
        <v>860</v>
      </c>
    </row>
    <row r="176" spans="1:10" x14ac:dyDescent="0.2">
      <c r="A176" s="15">
        <v>40073</v>
      </c>
      <c r="B176" s="12">
        <v>460</v>
      </c>
      <c r="C176" s="12">
        <v>465</v>
      </c>
      <c r="D176" s="12">
        <v>455</v>
      </c>
      <c r="E176" s="12">
        <v>460</v>
      </c>
      <c r="F176" s="14">
        <v>1337000</v>
      </c>
      <c r="G176" s="12">
        <v>439.03</v>
      </c>
      <c r="I176" s="11">
        <f>'^JKSE'!I176</f>
        <v>40651</v>
      </c>
      <c r="J176" s="12">
        <f t="shared" si="2"/>
        <v>850</v>
      </c>
    </row>
    <row r="177" spans="1:10" x14ac:dyDescent="0.2">
      <c r="A177" s="15">
        <v>40080</v>
      </c>
      <c r="B177" s="12">
        <v>460</v>
      </c>
      <c r="C177" s="12">
        <v>465</v>
      </c>
      <c r="D177" s="12">
        <v>450</v>
      </c>
      <c r="E177" s="12">
        <v>450</v>
      </c>
      <c r="F177" s="14">
        <v>1514500</v>
      </c>
      <c r="G177" s="12">
        <v>429.49</v>
      </c>
      <c r="I177" s="11">
        <f>'^JKSE'!I177</f>
        <v>40648</v>
      </c>
      <c r="J177" s="12">
        <f t="shared" si="2"/>
        <v>850</v>
      </c>
    </row>
    <row r="178" spans="1:10" x14ac:dyDescent="0.2">
      <c r="A178" s="15">
        <v>40081</v>
      </c>
      <c r="B178" s="12">
        <v>445</v>
      </c>
      <c r="C178" s="12">
        <v>455</v>
      </c>
      <c r="D178" s="12">
        <v>445</v>
      </c>
      <c r="E178" s="12">
        <v>455</v>
      </c>
      <c r="F178" s="14">
        <v>523000</v>
      </c>
      <c r="G178" s="12">
        <v>434.26</v>
      </c>
      <c r="I178" s="11">
        <f>'^JKSE'!I178</f>
        <v>40647</v>
      </c>
      <c r="J178" s="12">
        <f t="shared" si="2"/>
        <v>850</v>
      </c>
    </row>
    <row r="179" spans="1:10" x14ac:dyDescent="0.2">
      <c r="A179" s="15">
        <v>40084</v>
      </c>
      <c r="B179" s="12">
        <v>455</v>
      </c>
      <c r="C179" s="12">
        <v>460</v>
      </c>
      <c r="D179" s="12">
        <v>450</v>
      </c>
      <c r="E179" s="12">
        <v>460</v>
      </c>
      <c r="F179" s="14">
        <v>1085500</v>
      </c>
      <c r="G179" s="12">
        <v>439.03</v>
      </c>
      <c r="I179" s="11">
        <f>'^JKSE'!I179</f>
        <v>40646</v>
      </c>
      <c r="J179" s="12">
        <f t="shared" si="2"/>
        <v>860</v>
      </c>
    </row>
    <row r="180" spans="1:10" x14ac:dyDescent="0.2">
      <c r="A180" s="15">
        <v>40085</v>
      </c>
      <c r="B180" s="12">
        <v>460</v>
      </c>
      <c r="C180" s="12">
        <v>460</v>
      </c>
      <c r="D180" s="12">
        <v>455</v>
      </c>
      <c r="E180" s="12">
        <v>460</v>
      </c>
      <c r="F180" s="14">
        <v>961000</v>
      </c>
      <c r="G180" s="12">
        <v>439.03</v>
      </c>
      <c r="I180" s="11">
        <f>'^JKSE'!I180</f>
        <v>40645</v>
      </c>
      <c r="J180" s="12">
        <f t="shared" si="2"/>
        <v>860</v>
      </c>
    </row>
    <row r="181" spans="1:10" x14ac:dyDescent="0.2">
      <c r="A181" s="15">
        <v>40086</v>
      </c>
      <c r="B181" s="12">
        <v>460</v>
      </c>
      <c r="C181" s="12">
        <v>460</v>
      </c>
      <c r="D181" s="12">
        <v>450</v>
      </c>
      <c r="E181" s="12">
        <v>460</v>
      </c>
      <c r="F181" s="14">
        <v>2417500</v>
      </c>
      <c r="G181" s="12">
        <v>439.03</v>
      </c>
      <c r="I181" s="11">
        <f>'^JKSE'!I181</f>
        <v>40644</v>
      </c>
      <c r="J181" s="12">
        <f t="shared" si="2"/>
        <v>860</v>
      </c>
    </row>
    <row r="182" spans="1:10" x14ac:dyDescent="0.2">
      <c r="A182" s="15">
        <v>40087</v>
      </c>
      <c r="B182" s="12">
        <v>450</v>
      </c>
      <c r="C182" s="12">
        <v>450</v>
      </c>
      <c r="D182" s="12">
        <v>440</v>
      </c>
      <c r="E182" s="12">
        <v>445</v>
      </c>
      <c r="F182" s="14">
        <v>4232000</v>
      </c>
      <c r="G182" s="12">
        <v>424.72</v>
      </c>
      <c r="I182" s="11">
        <f>'^JKSE'!I182</f>
        <v>40641</v>
      </c>
      <c r="J182" s="12">
        <f t="shared" si="2"/>
        <v>880</v>
      </c>
    </row>
    <row r="183" spans="1:10" x14ac:dyDescent="0.2">
      <c r="A183" s="15">
        <v>40088</v>
      </c>
      <c r="B183" s="12">
        <v>440</v>
      </c>
      <c r="C183" s="12">
        <v>445</v>
      </c>
      <c r="D183" s="12">
        <v>440</v>
      </c>
      <c r="E183" s="12">
        <v>445</v>
      </c>
      <c r="F183" s="14">
        <v>2710000</v>
      </c>
      <c r="G183" s="12">
        <v>424.72</v>
      </c>
      <c r="I183" s="11">
        <f>'^JKSE'!I183</f>
        <v>40640</v>
      </c>
      <c r="J183" s="12">
        <f t="shared" si="2"/>
        <v>880</v>
      </c>
    </row>
    <row r="184" spans="1:10" x14ac:dyDescent="0.2">
      <c r="A184" s="15">
        <v>40091</v>
      </c>
      <c r="B184" s="12">
        <v>445</v>
      </c>
      <c r="C184" s="12">
        <v>450</v>
      </c>
      <c r="D184" s="12">
        <v>440</v>
      </c>
      <c r="E184" s="12">
        <v>445</v>
      </c>
      <c r="F184" s="14">
        <v>2216500</v>
      </c>
      <c r="G184" s="12">
        <v>424.72</v>
      </c>
      <c r="I184" s="11">
        <f>'^JKSE'!I184</f>
        <v>40639</v>
      </c>
      <c r="J184" s="12">
        <f t="shared" si="2"/>
        <v>840</v>
      </c>
    </row>
    <row r="185" spans="1:10" x14ac:dyDescent="0.2">
      <c r="A185" s="15">
        <v>40092</v>
      </c>
      <c r="B185" s="12">
        <v>445</v>
      </c>
      <c r="C185" s="12">
        <v>450</v>
      </c>
      <c r="D185" s="12">
        <v>440</v>
      </c>
      <c r="E185" s="12">
        <v>445</v>
      </c>
      <c r="F185" s="14">
        <v>1656500</v>
      </c>
      <c r="G185" s="12">
        <v>424.72</v>
      </c>
      <c r="I185" s="11">
        <f>'^JKSE'!I185</f>
        <v>40638</v>
      </c>
      <c r="J185" s="12">
        <f t="shared" si="2"/>
        <v>840</v>
      </c>
    </row>
    <row r="186" spans="1:10" x14ac:dyDescent="0.2">
      <c r="A186" s="15">
        <v>40093</v>
      </c>
      <c r="B186" s="12">
        <v>445</v>
      </c>
      <c r="C186" s="12">
        <v>445</v>
      </c>
      <c r="D186" s="12">
        <v>435</v>
      </c>
      <c r="E186" s="12">
        <v>440</v>
      </c>
      <c r="F186" s="14">
        <v>2183500</v>
      </c>
      <c r="G186" s="12">
        <v>419.94</v>
      </c>
      <c r="I186" s="11">
        <f>'^JKSE'!I186</f>
        <v>40637</v>
      </c>
      <c r="J186" s="12">
        <f t="shared" si="2"/>
        <v>840</v>
      </c>
    </row>
    <row r="187" spans="1:10" x14ac:dyDescent="0.2">
      <c r="A187" s="15">
        <v>40094</v>
      </c>
      <c r="B187" s="12">
        <v>440</v>
      </c>
      <c r="C187" s="12">
        <v>440</v>
      </c>
      <c r="D187" s="12">
        <v>435</v>
      </c>
      <c r="E187" s="12">
        <v>435</v>
      </c>
      <c r="F187" s="14">
        <v>2621500</v>
      </c>
      <c r="G187" s="12">
        <v>415.17</v>
      </c>
      <c r="I187" s="11">
        <f>'^JKSE'!I187</f>
        <v>40634</v>
      </c>
      <c r="J187" s="12">
        <f t="shared" si="2"/>
        <v>840</v>
      </c>
    </row>
    <row r="188" spans="1:10" x14ac:dyDescent="0.2">
      <c r="A188" s="15">
        <v>40095</v>
      </c>
      <c r="B188" s="12">
        <v>435</v>
      </c>
      <c r="C188" s="12">
        <v>440</v>
      </c>
      <c r="D188" s="12">
        <v>435</v>
      </c>
      <c r="E188" s="12">
        <v>440</v>
      </c>
      <c r="F188" s="14">
        <v>245500</v>
      </c>
      <c r="G188" s="12">
        <v>419.94</v>
      </c>
      <c r="I188" s="11">
        <f>'^JKSE'!I188</f>
        <v>40633</v>
      </c>
      <c r="J188" s="12">
        <f t="shared" si="2"/>
        <v>840</v>
      </c>
    </row>
    <row r="189" spans="1:10" x14ac:dyDescent="0.2">
      <c r="A189" s="15">
        <v>40098</v>
      </c>
      <c r="B189" s="12">
        <v>440</v>
      </c>
      <c r="C189" s="12">
        <v>440</v>
      </c>
      <c r="D189" s="12">
        <v>435</v>
      </c>
      <c r="E189" s="12">
        <v>440</v>
      </c>
      <c r="F189" s="14">
        <v>813500</v>
      </c>
      <c r="G189" s="12">
        <v>419.94</v>
      </c>
      <c r="I189" s="11">
        <f>'^JKSE'!I189</f>
        <v>40632</v>
      </c>
      <c r="J189" s="12">
        <f t="shared" si="2"/>
        <v>830</v>
      </c>
    </row>
    <row r="190" spans="1:10" x14ac:dyDescent="0.2">
      <c r="A190" s="15">
        <v>40099</v>
      </c>
      <c r="B190" s="12">
        <v>440</v>
      </c>
      <c r="C190" s="12">
        <v>440</v>
      </c>
      <c r="D190" s="12">
        <v>435</v>
      </c>
      <c r="E190" s="12">
        <v>440</v>
      </c>
      <c r="F190" s="14">
        <v>1567500</v>
      </c>
      <c r="G190" s="12">
        <v>419.94</v>
      </c>
      <c r="I190" s="11">
        <f>'^JKSE'!I190</f>
        <v>40631</v>
      </c>
      <c r="J190" s="12">
        <f t="shared" si="2"/>
        <v>840</v>
      </c>
    </row>
    <row r="191" spans="1:10" x14ac:dyDescent="0.2">
      <c r="A191" s="15">
        <v>40100</v>
      </c>
      <c r="B191" s="12">
        <v>435</v>
      </c>
      <c r="C191" s="12">
        <v>440</v>
      </c>
      <c r="D191" s="12">
        <v>435</v>
      </c>
      <c r="E191" s="12">
        <v>435</v>
      </c>
      <c r="F191" s="14">
        <v>644500</v>
      </c>
      <c r="G191" s="12">
        <v>415.17</v>
      </c>
      <c r="I191" s="11">
        <f>'^JKSE'!I191</f>
        <v>40630</v>
      </c>
      <c r="J191" s="12">
        <f t="shared" si="2"/>
        <v>830</v>
      </c>
    </row>
    <row r="192" spans="1:10" x14ac:dyDescent="0.2">
      <c r="A192" s="15">
        <v>40101</v>
      </c>
      <c r="B192" s="12">
        <v>440</v>
      </c>
      <c r="C192" s="12">
        <v>445</v>
      </c>
      <c r="D192" s="12">
        <v>435</v>
      </c>
      <c r="E192" s="12">
        <v>445</v>
      </c>
      <c r="F192" s="14">
        <v>2440000</v>
      </c>
      <c r="G192" s="12">
        <v>424.72</v>
      </c>
      <c r="I192" s="11">
        <f>'^JKSE'!I192</f>
        <v>40627</v>
      </c>
      <c r="J192" s="12">
        <f t="shared" si="2"/>
        <v>820</v>
      </c>
    </row>
    <row r="193" spans="1:10" x14ac:dyDescent="0.2">
      <c r="A193" s="15">
        <v>40102</v>
      </c>
      <c r="B193" s="12">
        <v>440</v>
      </c>
      <c r="C193" s="12">
        <v>445</v>
      </c>
      <c r="D193" s="12">
        <v>435</v>
      </c>
      <c r="E193" s="12">
        <v>440</v>
      </c>
      <c r="F193" s="14">
        <v>405000</v>
      </c>
      <c r="G193" s="12">
        <v>419.94</v>
      </c>
      <c r="I193" s="11">
        <f>'^JKSE'!I193</f>
        <v>40626</v>
      </c>
      <c r="J193" s="12">
        <f t="shared" si="2"/>
        <v>790</v>
      </c>
    </row>
    <row r="194" spans="1:10" x14ac:dyDescent="0.2">
      <c r="A194" s="15">
        <v>40105</v>
      </c>
      <c r="B194" s="12">
        <v>440</v>
      </c>
      <c r="C194" s="12">
        <v>450</v>
      </c>
      <c r="D194" s="12">
        <v>440</v>
      </c>
      <c r="E194" s="12">
        <v>450</v>
      </c>
      <c r="F194" s="14">
        <v>2044500</v>
      </c>
      <c r="G194" s="12">
        <v>429.49</v>
      </c>
      <c r="I194" s="11">
        <f>'^JKSE'!I194</f>
        <v>40625</v>
      </c>
      <c r="J194" s="12">
        <f t="shared" si="2"/>
        <v>790</v>
      </c>
    </row>
    <row r="195" spans="1:10" x14ac:dyDescent="0.2">
      <c r="A195" s="15">
        <v>40106</v>
      </c>
      <c r="B195" s="12">
        <v>445</v>
      </c>
      <c r="C195" s="12">
        <v>490</v>
      </c>
      <c r="D195" s="12">
        <v>445</v>
      </c>
      <c r="E195" s="12">
        <v>490</v>
      </c>
      <c r="F195" s="14">
        <v>37730000</v>
      </c>
      <c r="G195" s="12">
        <v>467.67</v>
      </c>
      <c r="I195" s="11">
        <f>'^JKSE'!I195</f>
        <v>40624</v>
      </c>
      <c r="J195" s="12">
        <f t="shared" ref="J195:J258" si="3">VLOOKUP($I$2:$I$751,$A$2:$G$705,7)</f>
        <v>780</v>
      </c>
    </row>
    <row r="196" spans="1:10" x14ac:dyDescent="0.2">
      <c r="A196" s="15">
        <v>40107</v>
      </c>
      <c r="B196" s="12">
        <v>485</v>
      </c>
      <c r="C196" s="12">
        <v>495</v>
      </c>
      <c r="D196" s="12">
        <v>450</v>
      </c>
      <c r="E196" s="12">
        <v>455</v>
      </c>
      <c r="F196" s="14">
        <v>341000000</v>
      </c>
      <c r="G196" s="12">
        <v>434.26</v>
      </c>
      <c r="I196" s="11">
        <f>'^JKSE'!I196</f>
        <v>40623</v>
      </c>
      <c r="J196" s="12">
        <f t="shared" si="3"/>
        <v>780</v>
      </c>
    </row>
    <row r="197" spans="1:10" x14ac:dyDescent="0.2">
      <c r="A197" s="15">
        <v>40108</v>
      </c>
      <c r="B197" s="12">
        <v>450</v>
      </c>
      <c r="C197" s="12">
        <v>455</v>
      </c>
      <c r="D197" s="12">
        <v>435</v>
      </c>
      <c r="E197" s="12">
        <v>450</v>
      </c>
      <c r="F197" s="14">
        <v>10312500</v>
      </c>
      <c r="G197" s="12">
        <v>429.49</v>
      </c>
      <c r="I197" s="11">
        <f>'^JKSE'!I197</f>
        <v>40620</v>
      </c>
      <c r="J197" s="12">
        <f t="shared" si="3"/>
        <v>770</v>
      </c>
    </row>
    <row r="198" spans="1:10" x14ac:dyDescent="0.2">
      <c r="A198" s="15">
        <v>40109</v>
      </c>
      <c r="B198" s="12">
        <v>445</v>
      </c>
      <c r="C198" s="12">
        <v>460</v>
      </c>
      <c r="D198" s="12">
        <v>440</v>
      </c>
      <c r="E198" s="12">
        <v>440</v>
      </c>
      <c r="F198" s="14">
        <v>29840500</v>
      </c>
      <c r="G198" s="12">
        <v>419.94</v>
      </c>
      <c r="I198" s="11">
        <f>'^JKSE'!I198</f>
        <v>40619</v>
      </c>
      <c r="J198" s="12">
        <f t="shared" si="3"/>
        <v>770</v>
      </c>
    </row>
    <row r="199" spans="1:10" x14ac:dyDescent="0.2">
      <c r="A199" s="15">
        <v>40112</v>
      </c>
      <c r="B199" s="12">
        <v>445</v>
      </c>
      <c r="C199" s="12">
        <v>445</v>
      </c>
      <c r="D199" s="12">
        <v>435</v>
      </c>
      <c r="E199" s="12">
        <v>440</v>
      </c>
      <c r="F199" s="14">
        <v>6007000</v>
      </c>
      <c r="G199" s="12">
        <v>419.94</v>
      </c>
      <c r="I199" s="11">
        <f>'^JKSE'!I199</f>
        <v>40618</v>
      </c>
      <c r="J199" s="12">
        <f t="shared" si="3"/>
        <v>790</v>
      </c>
    </row>
    <row r="200" spans="1:10" x14ac:dyDescent="0.2">
      <c r="A200" s="15">
        <v>40113</v>
      </c>
      <c r="B200" s="12">
        <v>435</v>
      </c>
      <c r="C200" s="12">
        <v>435</v>
      </c>
      <c r="D200" s="12">
        <v>425</v>
      </c>
      <c r="E200" s="12">
        <v>435</v>
      </c>
      <c r="F200" s="14">
        <v>4673500</v>
      </c>
      <c r="G200" s="12">
        <v>415.17</v>
      </c>
      <c r="I200" s="11">
        <f>'^JKSE'!I200</f>
        <v>40617</v>
      </c>
      <c r="J200" s="12">
        <f t="shared" si="3"/>
        <v>790</v>
      </c>
    </row>
    <row r="201" spans="1:10" x14ac:dyDescent="0.2">
      <c r="A201" s="15">
        <v>40114</v>
      </c>
      <c r="B201" s="12">
        <v>430</v>
      </c>
      <c r="C201" s="12">
        <v>430</v>
      </c>
      <c r="D201" s="12">
        <v>400</v>
      </c>
      <c r="E201" s="12">
        <v>405</v>
      </c>
      <c r="F201" s="14">
        <v>4602500</v>
      </c>
      <c r="G201" s="12">
        <v>386.54</v>
      </c>
      <c r="I201" s="11">
        <f>'^JKSE'!I201</f>
        <v>40616</v>
      </c>
      <c r="J201" s="12">
        <f t="shared" si="3"/>
        <v>800</v>
      </c>
    </row>
    <row r="202" spans="1:10" x14ac:dyDescent="0.2">
      <c r="A202" s="15">
        <v>40115</v>
      </c>
      <c r="B202" s="12">
        <v>405</v>
      </c>
      <c r="C202" s="12">
        <v>405</v>
      </c>
      <c r="D202" s="12">
        <v>365</v>
      </c>
      <c r="E202" s="12">
        <v>400</v>
      </c>
      <c r="F202" s="14">
        <v>5597000</v>
      </c>
      <c r="G202" s="12">
        <v>381.77</v>
      </c>
      <c r="I202" s="11">
        <f>'^JKSE'!I202</f>
        <v>40613</v>
      </c>
      <c r="J202" s="12">
        <f t="shared" si="3"/>
        <v>790</v>
      </c>
    </row>
    <row r="203" spans="1:10" x14ac:dyDescent="0.2">
      <c r="A203" s="15">
        <v>40116</v>
      </c>
      <c r="B203" s="12">
        <v>410</v>
      </c>
      <c r="C203" s="12">
        <v>415</v>
      </c>
      <c r="D203" s="12">
        <v>405</v>
      </c>
      <c r="E203" s="12">
        <v>405</v>
      </c>
      <c r="F203" s="14">
        <v>3700000</v>
      </c>
      <c r="G203" s="12">
        <v>386.54</v>
      </c>
      <c r="I203" s="11">
        <f>'^JKSE'!I203</f>
        <v>40612</v>
      </c>
      <c r="J203" s="12">
        <f t="shared" si="3"/>
        <v>790</v>
      </c>
    </row>
    <row r="204" spans="1:10" x14ac:dyDescent="0.2">
      <c r="A204" s="15">
        <v>40119</v>
      </c>
      <c r="B204" s="12">
        <v>400</v>
      </c>
      <c r="C204" s="12">
        <v>410</v>
      </c>
      <c r="D204" s="12">
        <v>390</v>
      </c>
      <c r="E204" s="12">
        <v>410</v>
      </c>
      <c r="F204" s="14">
        <v>1477500</v>
      </c>
      <c r="G204" s="12">
        <v>391.31</v>
      </c>
      <c r="I204" s="11">
        <f>'^JKSE'!I204</f>
        <v>40611</v>
      </c>
      <c r="J204" s="12">
        <f t="shared" si="3"/>
        <v>800</v>
      </c>
    </row>
    <row r="205" spans="1:10" x14ac:dyDescent="0.2">
      <c r="A205" s="15">
        <v>40120</v>
      </c>
      <c r="B205" s="12">
        <v>410</v>
      </c>
      <c r="C205" s="12">
        <v>410</v>
      </c>
      <c r="D205" s="12">
        <v>395</v>
      </c>
      <c r="E205" s="12">
        <v>400</v>
      </c>
      <c r="F205" s="14">
        <v>1138500</v>
      </c>
      <c r="G205" s="12">
        <v>381.77</v>
      </c>
      <c r="I205" s="11">
        <f>'^JKSE'!I205</f>
        <v>40610</v>
      </c>
      <c r="J205" s="12">
        <f t="shared" si="3"/>
        <v>790</v>
      </c>
    </row>
    <row r="206" spans="1:10" x14ac:dyDescent="0.2">
      <c r="A206" s="15">
        <v>40121</v>
      </c>
      <c r="B206" s="12">
        <v>400</v>
      </c>
      <c r="C206" s="12">
        <v>405</v>
      </c>
      <c r="D206" s="12">
        <v>395</v>
      </c>
      <c r="E206" s="12">
        <v>405</v>
      </c>
      <c r="F206" s="14">
        <v>1137000</v>
      </c>
      <c r="G206" s="12">
        <v>386.54</v>
      </c>
      <c r="I206" s="11">
        <f>'^JKSE'!I206</f>
        <v>40609</v>
      </c>
      <c r="J206" s="12">
        <f t="shared" si="3"/>
        <v>790</v>
      </c>
    </row>
    <row r="207" spans="1:10" x14ac:dyDescent="0.2">
      <c r="A207" s="15">
        <v>40122</v>
      </c>
      <c r="B207" s="12">
        <v>400</v>
      </c>
      <c r="C207" s="12">
        <v>400</v>
      </c>
      <c r="D207" s="12">
        <v>395</v>
      </c>
      <c r="E207" s="12">
        <v>400</v>
      </c>
      <c r="F207" s="14">
        <v>1457500</v>
      </c>
      <c r="G207" s="12">
        <v>381.77</v>
      </c>
      <c r="I207" s="11">
        <f>'^JKSE'!I207</f>
        <v>40606</v>
      </c>
      <c r="J207" s="12">
        <f t="shared" si="3"/>
        <v>790</v>
      </c>
    </row>
    <row r="208" spans="1:10" x14ac:dyDescent="0.2">
      <c r="A208" s="15">
        <v>40123</v>
      </c>
      <c r="B208" s="12">
        <v>405</v>
      </c>
      <c r="C208" s="12">
        <v>455</v>
      </c>
      <c r="D208" s="12">
        <v>400</v>
      </c>
      <c r="E208" s="12">
        <v>445</v>
      </c>
      <c r="F208" s="14">
        <v>17284500</v>
      </c>
      <c r="G208" s="12">
        <v>424.72</v>
      </c>
      <c r="I208" s="11">
        <f>'^JKSE'!I208</f>
        <v>40605</v>
      </c>
      <c r="J208" s="12">
        <f t="shared" si="3"/>
        <v>790</v>
      </c>
    </row>
    <row r="209" spans="1:10" x14ac:dyDescent="0.2">
      <c r="A209" s="15">
        <v>40126</v>
      </c>
      <c r="B209" s="12">
        <v>445</v>
      </c>
      <c r="C209" s="12">
        <v>445</v>
      </c>
      <c r="D209" s="12">
        <v>425</v>
      </c>
      <c r="E209" s="12">
        <v>425</v>
      </c>
      <c r="F209" s="14">
        <v>2102500</v>
      </c>
      <c r="G209" s="12">
        <v>405.63</v>
      </c>
      <c r="I209" s="11">
        <f>'^JKSE'!I209</f>
        <v>40604</v>
      </c>
      <c r="J209" s="12">
        <f t="shared" si="3"/>
        <v>800</v>
      </c>
    </row>
    <row r="210" spans="1:10" x14ac:dyDescent="0.2">
      <c r="A210" s="15">
        <v>40127</v>
      </c>
      <c r="B210" s="12">
        <v>430</v>
      </c>
      <c r="C210" s="12">
        <v>430</v>
      </c>
      <c r="D210" s="12">
        <v>415</v>
      </c>
      <c r="E210" s="12">
        <v>415</v>
      </c>
      <c r="F210" s="14">
        <v>1768000</v>
      </c>
      <c r="G210" s="12">
        <v>396.08</v>
      </c>
      <c r="I210" s="11">
        <f>'^JKSE'!I210</f>
        <v>40603</v>
      </c>
      <c r="J210" s="12">
        <f t="shared" si="3"/>
        <v>830</v>
      </c>
    </row>
    <row r="211" spans="1:10" x14ac:dyDescent="0.2">
      <c r="A211" s="15">
        <v>40128</v>
      </c>
      <c r="B211" s="12">
        <v>415</v>
      </c>
      <c r="C211" s="12">
        <v>430</v>
      </c>
      <c r="D211" s="12">
        <v>415</v>
      </c>
      <c r="E211" s="12">
        <v>430</v>
      </c>
      <c r="F211" s="14">
        <v>1184000</v>
      </c>
      <c r="G211" s="12">
        <v>410.4</v>
      </c>
      <c r="I211" s="11">
        <f>'^JKSE'!I211</f>
        <v>40602</v>
      </c>
      <c r="J211" s="12">
        <f t="shared" si="3"/>
        <v>830</v>
      </c>
    </row>
    <row r="212" spans="1:10" x14ac:dyDescent="0.2">
      <c r="A212" s="15">
        <v>40129</v>
      </c>
      <c r="B212" s="12">
        <v>430</v>
      </c>
      <c r="C212" s="12">
        <v>435</v>
      </c>
      <c r="D212" s="12">
        <v>425</v>
      </c>
      <c r="E212" s="12">
        <v>430</v>
      </c>
      <c r="F212" s="14">
        <v>2522500</v>
      </c>
      <c r="G212" s="12">
        <v>410.4</v>
      </c>
      <c r="I212" s="11">
        <f>'^JKSE'!I212</f>
        <v>40599</v>
      </c>
      <c r="J212" s="12">
        <f t="shared" si="3"/>
        <v>840</v>
      </c>
    </row>
    <row r="213" spans="1:10" x14ac:dyDescent="0.2">
      <c r="A213" s="15">
        <v>40130</v>
      </c>
      <c r="B213" s="12">
        <v>430</v>
      </c>
      <c r="C213" s="12">
        <v>430</v>
      </c>
      <c r="D213" s="12">
        <v>425</v>
      </c>
      <c r="E213" s="12">
        <v>425</v>
      </c>
      <c r="F213" s="14">
        <v>1017500</v>
      </c>
      <c r="G213" s="12">
        <v>405.63</v>
      </c>
      <c r="I213" s="11">
        <f>'^JKSE'!I213</f>
        <v>40598</v>
      </c>
      <c r="J213" s="12">
        <f t="shared" si="3"/>
        <v>820</v>
      </c>
    </row>
    <row r="214" spans="1:10" x14ac:dyDescent="0.2">
      <c r="A214" s="15">
        <v>40133</v>
      </c>
      <c r="B214" s="12">
        <v>425</v>
      </c>
      <c r="C214" s="12">
        <v>430</v>
      </c>
      <c r="D214" s="12">
        <v>425</v>
      </c>
      <c r="E214" s="12">
        <v>430</v>
      </c>
      <c r="F214" s="14">
        <v>707500</v>
      </c>
      <c r="G214" s="12">
        <v>410.4</v>
      </c>
      <c r="I214" s="11">
        <f>'^JKSE'!I214</f>
        <v>40597</v>
      </c>
      <c r="J214" s="12">
        <f t="shared" si="3"/>
        <v>850</v>
      </c>
    </row>
    <row r="215" spans="1:10" x14ac:dyDescent="0.2">
      <c r="A215" s="15">
        <v>40134</v>
      </c>
      <c r="B215" s="12">
        <v>430</v>
      </c>
      <c r="C215" s="12">
        <v>435</v>
      </c>
      <c r="D215" s="12">
        <v>420</v>
      </c>
      <c r="E215" s="12">
        <v>425</v>
      </c>
      <c r="F215" s="14">
        <v>760000</v>
      </c>
      <c r="G215" s="12">
        <v>405.63</v>
      </c>
      <c r="I215" s="11">
        <f>'^JKSE'!I215</f>
        <v>40596</v>
      </c>
      <c r="J215" s="12">
        <f t="shared" si="3"/>
        <v>810</v>
      </c>
    </row>
    <row r="216" spans="1:10" x14ac:dyDescent="0.2">
      <c r="A216" s="15">
        <v>40135</v>
      </c>
      <c r="B216" s="12">
        <v>425</v>
      </c>
      <c r="C216" s="12">
        <v>425</v>
      </c>
      <c r="D216" s="12">
        <v>415</v>
      </c>
      <c r="E216" s="12">
        <v>420</v>
      </c>
      <c r="F216" s="14">
        <v>847000</v>
      </c>
      <c r="G216" s="12">
        <v>400.86</v>
      </c>
      <c r="I216" s="11">
        <f>'^JKSE'!I216</f>
        <v>40595</v>
      </c>
      <c r="J216" s="12">
        <f t="shared" si="3"/>
        <v>800</v>
      </c>
    </row>
    <row r="217" spans="1:10" x14ac:dyDescent="0.2">
      <c r="A217" s="15">
        <v>40136</v>
      </c>
      <c r="B217" s="12">
        <v>420</v>
      </c>
      <c r="C217" s="12">
        <v>425</v>
      </c>
      <c r="D217" s="12">
        <v>420</v>
      </c>
      <c r="E217" s="12">
        <v>420</v>
      </c>
      <c r="F217" s="14">
        <v>1288500</v>
      </c>
      <c r="G217" s="12">
        <v>400.86</v>
      </c>
      <c r="I217" s="11">
        <f>'^JKSE'!I217</f>
        <v>40592</v>
      </c>
      <c r="J217" s="12">
        <f t="shared" si="3"/>
        <v>760</v>
      </c>
    </row>
    <row r="218" spans="1:10" x14ac:dyDescent="0.2">
      <c r="A218" s="15">
        <v>40137</v>
      </c>
      <c r="B218" s="12">
        <v>415</v>
      </c>
      <c r="C218" s="12">
        <v>435</v>
      </c>
      <c r="D218" s="12">
        <v>415</v>
      </c>
      <c r="E218" s="12">
        <v>425</v>
      </c>
      <c r="F218" s="14">
        <v>1596500</v>
      </c>
      <c r="G218" s="12">
        <v>405.63</v>
      </c>
      <c r="I218" s="11">
        <f>'^JKSE'!I218</f>
        <v>40591</v>
      </c>
      <c r="J218" s="12">
        <f t="shared" si="3"/>
        <v>760</v>
      </c>
    </row>
    <row r="219" spans="1:10" x14ac:dyDescent="0.2">
      <c r="A219" s="15">
        <v>40140</v>
      </c>
      <c r="B219" s="12">
        <v>420</v>
      </c>
      <c r="C219" s="12">
        <v>425</v>
      </c>
      <c r="D219" s="12">
        <v>420</v>
      </c>
      <c r="E219" s="12">
        <v>425</v>
      </c>
      <c r="F219" s="14">
        <v>360500</v>
      </c>
      <c r="G219" s="12">
        <v>405.63</v>
      </c>
      <c r="I219" s="11">
        <f>'^JKSE'!I219</f>
        <v>40590</v>
      </c>
      <c r="J219" s="12">
        <f t="shared" si="3"/>
        <v>770</v>
      </c>
    </row>
    <row r="220" spans="1:10" x14ac:dyDescent="0.2">
      <c r="A220" s="15">
        <v>40141</v>
      </c>
      <c r="B220" s="12">
        <v>425</v>
      </c>
      <c r="C220" s="12">
        <v>425</v>
      </c>
      <c r="D220" s="12">
        <v>415</v>
      </c>
      <c r="E220" s="12">
        <v>415</v>
      </c>
      <c r="F220" s="14">
        <v>995000</v>
      </c>
      <c r="G220" s="12">
        <v>396.08</v>
      </c>
      <c r="I220" s="11">
        <f>'^JKSE'!I220</f>
        <v>40589</v>
      </c>
      <c r="J220" s="12">
        <f t="shared" si="3"/>
        <v>770</v>
      </c>
    </row>
    <row r="221" spans="1:10" x14ac:dyDescent="0.2">
      <c r="A221" s="15">
        <v>40142</v>
      </c>
      <c r="B221" s="12">
        <v>415</v>
      </c>
      <c r="C221" s="12">
        <v>415</v>
      </c>
      <c r="D221" s="12">
        <v>410</v>
      </c>
      <c r="E221" s="12">
        <v>415</v>
      </c>
      <c r="F221" s="14">
        <v>782500</v>
      </c>
      <c r="G221" s="12">
        <v>396.08</v>
      </c>
      <c r="I221" s="11">
        <f>'^JKSE'!I221</f>
        <v>40588</v>
      </c>
      <c r="J221" s="12">
        <f t="shared" si="3"/>
        <v>770</v>
      </c>
    </row>
    <row r="222" spans="1:10" x14ac:dyDescent="0.2">
      <c r="A222" s="15">
        <v>40143</v>
      </c>
      <c r="B222" s="12">
        <v>415</v>
      </c>
      <c r="C222" s="12">
        <v>415</v>
      </c>
      <c r="D222" s="12">
        <v>400</v>
      </c>
      <c r="E222" s="12">
        <v>400</v>
      </c>
      <c r="F222" s="14">
        <v>3369500</v>
      </c>
      <c r="G222" s="12">
        <v>381.77</v>
      </c>
      <c r="I222" s="11">
        <f>'^JKSE'!I222</f>
        <v>40585</v>
      </c>
      <c r="J222" s="12">
        <f t="shared" si="3"/>
        <v>760</v>
      </c>
    </row>
    <row r="223" spans="1:10" x14ac:dyDescent="0.2">
      <c r="A223" s="15">
        <v>40147</v>
      </c>
      <c r="B223" s="12">
        <v>400</v>
      </c>
      <c r="C223" s="12">
        <v>400</v>
      </c>
      <c r="D223" s="12">
        <v>390</v>
      </c>
      <c r="E223" s="12">
        <v>390</v>
      </c>
      <c r="F223" s="14">
        <v>1403500</v>
      </c>
      <c r="G223" s="12">
        <v>372.22</v>
      </c>
      <c r="I223" s="11">
        <f>'^JKSE'!I223</f>
        <v>40584</v>
      </c>
      <c r="J223" s="12">
        <f t="shared" si="3"/>
        <v>780</v>
      </c>
    </row>
    <row r="224" spans="1:10" x14ac:dyDescent="0.2">
      <c r="A224" s="15">
        <v>40148</v>
      </c>
      <c r="B224" s="12">
        <v>395</v>
      </c>
      <c r="C224" s="12">
        <v>400</v>
      </c>
      <c r="D224" s="12">
        <v>390</v>
      </c>
      <c r="E224" s="12">
        <v>400</v>
      </c>
      <c r="F224" s="14">
        <v>967500</v>
      </c>
      <c r="G224" s="12">
        <v>381.77</v>
      </c>
      <c r="I224" s="11">
        <f>'^JKSE'!I224</f>
        <v>40583</v>
      </c>
      <c r="J224" s="12">
        <f t="shared" si="3"/>
        <v>780</v>
      </c>
    </row>
    <row r="225" spans="1:10" x14ac:dyDescent="0.2">
      <c r="A225" s="15">
        <v>40149</v>
      </c>
      <c r="B225" s="12">
        <v>400</v>
      </c>
      <c r="C225" s="12">
        <v>405</v>
      </c>
      <c r="D225" s="12">
        <v>390</v>
      </c>
      <c r="E225" s="12">
        <v>390</v>
      </c>
      <c r="F225" s="14">
        <v>1781500</v>
      </c>
      <c r="G225" s="12">
        <v>372.22</v>
      </c>
      <c r="I225" s="11">
        <f>'^JKSE'!I225</f>
        <v>40582</v>
      </c>
      <c r="J225" s="12">
        <f t="shared" si="3"/>
        <v>790</v>
      </c>
    </row>
    <row r="226" spans="1:10" x14ac:dyDescent="0.2">
      <c r="A226" s="15">
        <v>40150</v>
      </c>
      <c r="B226" s="12">
        <v>395</v>
      </c>
      <c r="C226" s="12">
        <v>410</v>
      </c>
      <c r="D226" s="12">
        <v>395</v>
      </c>
      <c r="E226" s="12">
        <v>405</v>
      </c>
      <c r="F226" s="14">
        <v>3479500</v>
      </c>
      <c r="G226" s="12">
        <v>386.54</v>
      </c>
      <c r="I226" s="11">
        <f>'^JKSE'!I226</f>
        <v>40581</v>
      </c>
      <c r="J226" s="12">
        <f t="shared" si="3"/>
        <v>780</v>
      </c>
    </row>
    <row r="227" spans="1:10" x14ac:dyDescent="0.2">
      <c r="A227" s="15">
        <v>40151</v>
      </c>
      <c r="B227" s="12">
        <v>400</v>
      </c>
      <c r="C227" s="12">
        <v>410</v>
      </c>
      <c r="D227" s="12">
        <v>395</v>
      </c>
      <c r="E227" s="12">
        <v>405</v>
      </c>
      <c r="F227" s="14">
        <v>3342000</v>
      </c>
      <c r="G227" s="12">
        <v>386.54</v>
      </c>
      <c r="I227" s="11">
        <f>'^JKSE'!I227</f>
        <v>40578</v>
      </c>
      <c r="J227" s="12">
        <f t="shared" si="3"/>
        <v>790</v>
      </c>
    </row>
    <row r="228" spans="1:10" x14ac:dyDescent="0.2">
      <c r="A228" s="15">
        <v>40154</v>
      </c>
      <c r="B228" s="12">
        <v>405</v>
      </c>
      <c r="C228" s="12">
        <v>410</v>
      </c>
      <c r="D228" s="12">
        <v>400</v>
      </c>
      <c r="E228" s="12">
        <v>405</v>
      </c>
      <c r="F228" s="14">
        <v>1199000</v>
      </c>
      <c r="G228" s="12">
        <v>386.54</v>
      </c>
      <c r="I228" s="11">
        <f>'^JKSE'!I228</f>
        <v>40577</v>
      </c>
      <c r="J228" s="12">
        <f t="shared" si="3"/>
        <v>780</v>
      </c>
    </row>
    <row r="229" spans="1:10" x14ac:dyDescent="0.2">
      <c r="A229" s="15">
        <v>40155</v>
      </c>
      <c r="B229" s="12">
        <v>400</v>
      </c>
      <c r="C229" s="12">
        <v>430</v>
      </c>
      <c r="D229" s="12">
        <v>400</v>
      </c>
      <c r="E229" s="12">
        <v>430</v>
      </c>
      <c r="F229" s="14">
        <v>7227000</v>
      </c>
      <c r="G229" s="12">
        <v>410.4</v>
      </c>
      <c r="I229" s="11">
        <f>'^JKSE'!I229</f>
        <v>40576</v>
      </c>
      <c r="J229" s="12">
        <f t="shared" si="3"/>
        <v>780</v>
      </c>
    </row>
    <row r="230" spans="1:10" x14ac:dyDescent="0.2">
      <c r="A230" s="15">
        <v>40156</v>
      </c>
      <c r="B230" s="12">
        <v>430</v>
      </c>
      <c r="C230" s="12">
        <v>435</v>
      </c>
      <c r="D230" s="12">
        <v>415</v>
      </c>
      <c r="E230" s="12">
        <v>425</v>
      </c>
      <c r="F230" s="14">
        <v>19812500</v>
      </c>
      <c r="G230" s="12">
        <v>405.63</v>
      </c>
      <c r="I230" s="11">
        <f>'^JKSE'!I230</f>
        <v>40575</v>
      </c>
      <c r="J230" s="12">
        <f t="shared" si="3"/>
        <v>790</v>
      </c>
    </row>
    <row r="231" spans="1:10" x14ac:dyDescent="0.2">
      <c r="A231" s="15">
        <v>40157</v>
      </c>
      <c r="B231" s="12">
        <v>425</v>
      </c>
      <c r="C231" s="12">
        <v>425</v>
      </c>
      <c r="D231" s="12">
        <v>415</v>
      </c>
      <c r="E231" s="12">
        <v>420</v>
      </c>
      <c r="F231" s="14">
        <v>488000</v>
      </c>
      <c r="G231" s="12">
        <v>400.86</v>
      </c>
      <c r="I231" s="11">
        <f>'^JKSE'!I231</f>
        <v>40574</v>
      </c>
      <c r="J231" s="12">
        <f t="shared" si="3"/>
        <v>790</v>
      </c>
    </row>
    <row r="232" spans="1:10" x14ac:dyDescent="0.2">
      <c r="A232" s="15">
        <v>40158</v>
      </c>
      <c r="B232" s="12">
        <v>420</v>
      </c>
      <c r="C232" s="12">
        <v>425</v>
      </c>
      <c r="D232" s="12">
        <v>415</v>
      </c>
      <c r="E232" s="12">
        <v>420</v>
      </c>
      <c r="F232" s="14">
        <v>405500</v>
      </c>
      <c r="G232" s="12">
        <v>400.86</v>
      </c>
      <c r="I232" s="11">
        <f>'^JKSE'!I232</f>
        <v>40571</v>
      </c>
      <c r="J232" s="12">
        <f t="shared" si="3"/>
        <v>810</v>
      </c>
    </row>
    <row r="233" spans="1:10" x14ac:dyDescent="0.2">
      <c r="A233" s="15">
        <v>40161</v>
      </c>
      <c r="B233" s="12">
        <v>415</v>
      </c>
      <c r="C233" s="12">
        <v>415</v>
      </c>
      <c r="D233" s="12">
        <v>405</v>
      </c>
      <c r="E233" s="12">
        <v>410</v>
      </c>
      <c r="F233" s="14">
        <v>660000</v>
      </c>
      <c r="G233" s="12">
        <v>391.31</v>
      </c>
      <c r="I233" s="11">
        <f>'^JKSE'!I233</f>
        <v>40570</v>
      </c>
      <c r="J233" s="12">
        <f t="shared" si="3"/>
        <v>810</v>
      </c>
    </row>
    <row r="234" spans="1:10" x14ac:dyDescent="0.2">
      <c r="A234" s="15">
        <v>40162</v>
      </c>
      <c r="B234" s="12">
        <v>405</v>
      </c>
      <c r="C234" s="12">
        <v>415</v>
      </c>
      <c r="D234" s="12">
        <v>405</v>
      </c>
      <c r="E234" s="12">
        <v>405</v>
      </c>
      <c r="F234" s="14">
        <v>2593500</v>
      </c>
      <c r="G234" s="12">
        <v>386.54</v>
      </c>
      <c r="I234" s="11">
        <f>'^JKSE'!I234</f>
        <v>40569</v>
      </c>
      <c r="J234" s="12">
        <f t="shared" si="3"/>
        <v>810</v>
      </c>
    </row>
    <row r="235" spans="1:10" x14ac:dyDescent="0.2">
      <c r="A235" s="15">
        <v>40163</v>
      </c>
      <c r="B235" s="12">
        <v>410</v>
      </c>
      <c r="C235" s="12">
        <v>410</v>
      </c>
      <c r="D235" s="12">
        <v>405</v>
      </c>
      <c r="E235" s="12">
        <v>405</v>
      </c>
      <c r="F235" s="14">
        <v>1515000</v>
      </c>
      <c r="G235" s="12">
        <v>386.54</v>
      </c>
      <c r="I235" s="11">
        <f>'^JKSE'!I235</f>
        <v>40568</v>
      </c>
      <c r="J235" s="12">
        <f t="shared" si="3"/>
        <v>820</v>
      </c>
    </row>
    <row r="236" spans="1:10" x14ac:dyDescent="0.2">
      <c r="A236" s="15">
        <v>40164</v>
      </c>
      <c r="B236" s="12">
        <v>405</v>
      </c>
      <c r="C236" s="12">
        <v>420</v>
      </c>
      <c r="D236" s="12">
        <v>400</v>
      </c>
      <c r="E236" s="12">
        <v>420</v>
      </c>
      <c r="F236" s="14">
        <v>10295500</v>
      </c>
      <c r="G236" s="12">
        <v>400.86</v>
      </c>
      <c r="I236" s="11">
        <f>'^JKSE'!I236</f>
        <v>40567</v>
      </c>
      <c r="J236" s="12">
        <f t="shared" si="3"/>
        <v>810</v>
      </c>
    </row>
    <row r="237" spans="1:10" x14ac:dyDescent="0.2">
      <c r="A237" s="15">
        <v>40168</v>
      </c>
      <c r="B237" s="12">
        <v>415</v>
      </c>
      <c r="C237" s="12">
        <v>415</v>
      </c>
      <c r="D237" s="12">
        <v>400</v>
      </c>
      <c r="E237" s="12">
        <v>405</v>
      </c>
      <c r="F237" s="14">
        <v>2135500</v>
      </c>
      <c r="G237" s="12">
        <v>386.54</v>
      </c>
      <c r="I237" s="11">
        <f>'^JKSE'!I237</f>
        <v>40564</v>
      </c>
      <c r="J237" s="12">
        <f t="shared" si="3"/>
        <v>810</v>
      </c>
    </row>
    <row r="238" spans="1:10" x14ac:dyDescent="0.2">
      <c r="A238" s="15">
        <v>40169</v>
      </c>
      <c r="B238" s="12">
        <v>405</v>
      </c>
      <c r="C238" s="12">
        <v>405</v>
      </c>
      <c r="D238" s="12">
        <v>400</v>
      </c>
      <c r="E238" s="12">
        <v>400</v>
      </c>
      <c r="F238" s="14">
        <v>2251000</v>
      </c>
      <c r="G238" s="12">
        <v>381.77</v>
      </c>
      <c r="I238" s="11">
        <f>'^JKSE'!I238</f>
        <v>40563</v>
      </c>
      <c r="J238" s="12">
        <f t="shared" si="3"/>
        <v>840</v>
      </c>
    </row>
    <row r="239" spans="1:10" x14ac:dyDescent="0.2">
      <c r="A239" s="15">
        <v>40170</v>
      </c>
      <c r="B239" s="12">
        <v>405</v>
      </c>
      <c r="C239" s="12">
        <v>405</v>
      </c>
      <c r="D239" s="12">
        <v>400</v>
      </c>
      <c r="E239" s="12">
        <v>400</v>
      </c>
      <c r="F239" s="14">
        <v>441000</v>
      </c>
      <c r="G239" s="12">
        <v>381.77</v>
      </c>
      <c r="I239" s="11">
        <f>'^JKSE'!I239</f>
        <v>40562</v>
      </c>
      <c r="J239" s="12">
        <f t="shared" si="3"/>
        <v>870</v>
      </c>
    </row>
    <row r="240" spans="1:10" x14ac:dyDescent="0.2">
      <c r="A240" s="15">
        <v>40175</v>
      </c>
      <c r="B240" s="12">
        <v>400</v>
      </c>
      <c r="C240" s="12">
        <v>405</v>
      </c>
      <c r="D240" s="12">
        <v>400</v>
      </c>
      <c r="E240" s="12">
        <v>400</v>
      </c>
      <c r="F240" s="14">
        <v>1190500</v>
      </c>
      <c r="G240" s="12">
        <v>381.77</v>
      </c>
      <c r="I240" s="11">
        <f>'^JKSE'!I240</f>
        <v>40561</v>
      </c>
      <c r="J240" s="12">
        <f t="shared" si="3"/>
        <v>880</v>
      </c>
    </row>
    <row r="241" spans="1:10" x14ac:dyDescent="0.2">
      <c r="A241" s="15">
        <v>40176</v>
      </c>
      <c r="B241" s="12">
        <v>405</v>
      </c>
      <c r="C241" s="12">
        <v>410</v>
      </c>
      <c r="D241" s="12">
        <v>405</v>
      </c>
      <c r="E241" s="12">
        <v>405</v>
      </c>
      <c r="F241" s="14">
        <v>629500</v>
      </c>
      <c r="G241" s="12">
        <v>386.54</v>
      </c>
      <c r="I241" s="11">
        <f>'^JKSE'!I241</f>
        <v>40560</v>
      </c>
      <c r="J241" s="12">
        <f t="shared" si="3"/>
        <v>900</v>
      </c>
    </row>
    <row r="242" spans="1:10" x14ac:dyDescent="0.2">
      <c r="A242" s="15">
        <v>40177</v>
      </c>
      <c r="B242" s="12">
        <v>405</v>
      </c>
      <c r="C242" s="12">
        <v>410</v>
      </c>
      <c r="D242" s="12">
        <v>405</v>
      </c>
      <c r="E242" s="12">
        <v>410</v>
      </c>
      <c r="F242" s="14">
        <v>1078500</v>
      </c>
      <c r="G242" s="12">
        <v>391.31</v>
      </c>
      <c r="I242" s="11">
        <f>'^JKSE'!I242</f>
        <v>40557</v>
      </c>
      <c r="J242" s="12">
        <f t="shared" si="3"/>
        <v>900</v>
      </c>
    </row>
    <row r="243" spans="1:10" x14ac:dyDescent="0.2">
      <c r="A243" s="15">
        <v>40182</v>
      </c>
      <c r="B243" s="12">
        <v>410</v>
      </c>
      <c r="C243" s="12">
        <v>410</v>
      </c>
      <c r="D243" s="12">
        <v>405</v>
      </c>
      <c r="E243" s="12">
        <v>410</v>
      </c>
      <c r="F243" s="14">
        <v>645000</v>
      </c>
      <c r="G243" s="12">
        <v>391.31</v>
      </c>
      <c r="I243" s="11">
        <f>'^JKSE'!I243</f>
        <v>40556</v>
      </c>
      <c r="J243" s="12">
        <f t="shared" si="3"/>
        <v>900</v>
      </c>
    </row>
    <row r="244" spans="1:10" x14ac:dyDescent="0.2">
      <c r="A244" s="15">
        <v>40183</v>
      </c>
      <c r="B244" s="12">
        <v>410</v>
      </c>
      <c r="C244" s="12">
        <v>425</v>
      </c>
      <c r="D244" s="12">
        <v>400</v>
      </c>
      <c r="E244" s="12">
        <v>400</v>
      </c>
      <c r="F244" s="14">
        <v>20329500</v>
      </c>
      <c r="G244" s="12">
        <v>381.77</v>
      </c>
      <c r="I244" s="11">
        <f>'^JKSE'!I244</f>
        <v>40555</v>
      </c>
      <c r="J244" s="12">
        <f t="shared" si="3"/>
        <v>840</v>
      </c>
    </row>
    <row r="245" spans="1:10" x14ac:dyDescent="0.2">
      <c r="A245" s="15">
        <v>40184</v>
      </c>
      <c r="B245" s="12">
        <v>405</v>
      </c>
      <c r="C245" s="12">
        <v>410</v>
      </c>
      <c r="D245" s="12">
        <v>400</v>
      </c>
      <c r="E245" s="12">
        <v>405</v>
      </c>
      <c r="F245" s="14">
        <v>6978000</v>
      </c>
      <c r="G245" s="12">
        <v>386.54</v>
      </c>
      <c r="I245" s="11">
        <f>'^JKSE'!I245</f>
        <v>40554</v>
      </c>
      <c r="J245" s="12">
        <f t="shared" si="3"/>
        <v>800</v>
      </c>
    </row>
    <row r="246" spans="1:10" x14ac:dyDescent="0.2">
      <c r="A246" s="15">
        <v>40185</v>
      </c>
      <c r="B246" s="12">
        <v>410</v>
      </c>
      <c r="C246" s="12">
        <v>420</v>
      </c>
      <c r="D246" s="12">
        <v>405</v>
      </c>
      <c r="E246" s="12">
        <v>410</v>
      </c>
      <c r="F246" s="14">
        <v>24435000</v>
      </c>
      <c r="G246" s="12">
        <v>391.31</v>
      </c>
      <c r="I246" s="11">
        <f>'^JKSE'!I246</f>
        <v>40553</v>
      </c>
      <c r="J246" s="12">
        <f t="shared" si="3"/>
        <v>830</v>
      </c>
    </row>
    <row r="247" spans="1:10" x14ac:dyDescent="0.2">
      <c r="A247" s="15">
        <v>40186</v>
      </c>
      <c r="B247" s="12">
        <v>415</v>
      </c>
      <c r="C247" s="12">
        <v>415</v>
      </c>
      <c r="D247" s="12">
        <v>405</v>
      </c>
      <c r="E247" s="12">
        <v>415</v>
      </c>
      <c r="F247" s="14">
        <v>3814500</v>
      </c>
      <c r="G247" s="12">
        <v>396.08</v>
      </c>
      <c r="I247" s="11">
        <f>'^JKSE'!I247</f>
        <v>40550</v>
      </c>
      <c r="J247" s="12">
        <f t="shared" si="3"/>
        <v>850</v>
      </c>
    </row>
    <row r="248" spans="1:10" x14ac:dyDescent="0.2">
      <c r="A248" s="15">
        <v>40189</v>
      </c>
      <c r="B248" s="12">
        <v>415</v>
      </c>
      <c r="C248" s="12">
        <v>415</v>
      </c>
      <c r="D248" s="12">
        <v>405</v>
      </c>
      <c r="E248" s="12">
        <v>410</v>
      </c>
      <c r="F248" s="14">
        <v>1011000</v>
      </c>
      <c r="G248" s="12">
        <v>391.31</v>
      </c>
      <c r="I248" s="11">
        <f>'^JKSE'!I248</f>
        <v>40549</v>
      </c>
      <c r="J248" s="12">
        <f t="shared" si="3"/>
        <v>870</v>
      </c>
    </row>
    <row r="249" spans="1:10" x14ac:dyDescent="0.2">
      <c r="A249" s="15">
        <v>40190</v>
      </c>
      <c r="B249" s="12">
        <v>405</v>
      </c>
      <c r="C249" s="12">
        <v>415</v>
      </c>
      <c r="D249" s="12">
        <v>405</v>
      </c>
      <c r="E249" s="12">
        <v>410</v>
      </c>
      <c r="F249" s="14">
        <v>3300500</v>
      </c>
      <c r="G249" s="12">
        <v>391.31</v>
      </c>
      <c r="I249" s="11">
        <f>'^JKSE'!I249</f>
        <v>40548</v>
      </c>
      <c r="J249" s="12">
        <f t="shared" si="3"/>
        <v>880</v>
      </c>
    </row>
    <row r="250" spans="1:10" x14ac:dyDescent="0.2">
      <c r="A250" s="15">
        <v>40191</v>
      </c>
      <c r="B250" s="12">
        <v>410</v>
      </c>
      <c r="C250" s="12">
        <v>410</v>
      </c>
      <c r="D250" s="12">
        <v>405</v>
      </c>
      <c r="E250" s="12">
        <v>405</v>
      </c>
      <c r="F250" s="14">
        <v>1133500</v>
      </c>
      <c r="G250" s="12">
        <v>386.54</v>
      </c>
      <c r="I250" s="11">
        <f>'^JKSE'!I250</f>
        <v>40547</v>
      </c>
      <c r="J250" s="12">
        <f t="shared" si="3"/>
        <v>900</v>
      </c>
    </row>
    <row r="251" spans="1:10" x14ac:dyDescent="0.2">
      <c r="A251" s="15">
        <v>40192</v>
      </c>
      <c r="B251" s="12">
        <v>410</v>
      </c>
      <c r="C251" s="12">
        <v>415</v>
      </c>
      <c r="D251" s="12">
        <v>405</v>
      </c>
      <c r="E251" s="12">
        <v>405</v>
      </c>
      <c r="F251" s="14">
        <v>2152000</v>
      </c>
      <c r="G251" s="12">
        <v>386.54</v>
      </c>
      <c r="I251" s="11">
        <f>'^JKSE'!I251</f>
        <v>40546</v>
      </c>
      <c r="J251" s="12">
        <f t="shared" si="3"/>
        <v>920</v>
      </c>
    </row>
    <row r="252" spans="1:10" x14ac:dyDescent="0.2">
      <c r="A252" s="15">
        <v>40193</v>
      </c>
      <c r="B252" s="12">
        <v>410</v>
      </c>
      <c r="C252" s="12">
        <v>410</v>
      </c>
      <c r="D252" s="12">
        <v>405</v>
      </c>
      <c r="E252" s="12">
        <v>405</v>
      </c>
      <c r="F252" s="14">
        <v>334000</v>
      </c>
      <c r="G252" s="12">
        <v>386.54</v>
      </c>
      <c r="I252" s="11">
        <f>'^JKSE'!I252</f>
        <v>40543</v>
      </c>
      <c r="J252" s="12">
        <f t="shared" si="3"/>
        <v>910</v>
      </c>
    </row>
    <row r="253" spans="1:10" x14ac:dyDescent="0.2">
      <c r="A253" s="15">
        <v>40196</v>
      </c>
      <c r="B253" s="12">
        <v>405</v>
      </c>
      <c r="C253" s="12">
        <v>405</v>
      </c>
      <c r="D253" s="12">
        <v>400</v>
      </c>
      <c r="E253" s="12">
        <v>405</v>
      </c>
      <c r="F253" s="14">
        <v>1712500</v>
      </c>
      <c r="G253" s="12">
        <v>386.54</v>
      </c>
      <c r="I253" s="11">
        <f>'^JKSE'!I253</f>
        <v>40542</v>
      </c>
      <c r="J253" s="12">
        <f t="shared" si="3"/>
        <v>910</v>
      </c>
    </row>
    <row r="254" spans="1:10" x14ac:dyDescent="0.2">
      <c r="A254" s="15">
        <v>40197</v>
      </c>
      <c r="B254" s="12">
        <v>405</v>
      </c>
      <c r="C254" s="12">
        <v>405</v>
      </c>
      <c r="D254" s="12">
        <v>400</v>
      </c>
      <c r="E254" s="12">
        <v>405</v>
      </c>
      <c r="F254" s="14">
        <v>2305000</v>
      </c>
      <c r="G254" s="12">
        <v>386.54</v>
      </c>
      <c r="I254" s="11">
        <f>'^JKSE'!I254</f>
        <v>40541</v>
      </c>
      <c r="J254" s="12">
        <f t="shared" si="3"/>
        <v>910</v>
      </c>
    </row>
    <row r="255" spans="1:10" x14ac:dyDescent="0.2">
      <c r="A255" s="15">
        <v>40198</v>
      </c>
      <c r="B255" s="12">
        <v>405</v>
      </c>
      <c r="C255" s="12">
        <v>405</v>
      </c>
      <c r="D255" s="12">
        <v>395</v>
      </c>
      <c r="E255" s="12">
        <v>395</v>
      </c>
      <c r="F255" s="14">
        <v>3724000</v>
      </c>
      <c r="G255" s="12">
        <v>377</v>
      </c>
      <c r="I255" s="11">
        <f>'^JKSE'!I255</f>
        <v>40540</v>
      </c>
      <c r="J255" s="12">
        <f t="shared" si="3"/>
        <v>880</v>
      </c>
    </row>
    <row r="256" spans="1:10" x14ac:dyDescent="0.2">
      <c r="A256" s="15">
        <v>40199</v>
      </c>
      <c r="B256" s="12">
        <v>395</v>
      </c>
      <c r="C256" s="12">
        <v>405</v>
      </c>
      <c r="D256" s="12">
        <v>395</v>
      </c>
      <c r="E256" s="12">
        <v>400</v>
      </c>
      <c r="F256" s="14">
        <v>1755000</v>
      </c>
      <c r="G256" s="12">
        <v>381.77</v>
      </c>
      <c r="I256" s="11">
        <f>'^JKSE'!I256</f>
        <v>40539</v>
      </c>
      <c r="J256" s="12">
        <f t="shared" si="3"/>
        <v>880</v>
      </c>
    </row>
    <row r="257" spans="1:10" x14ac:dyDescent="0.2">
      <c r="A257" s="15">
        <v>40200</v>
      </c>
      <c r="B257" s="12">
        <v>395</v>
      </c>
      <c r="C257" s="12">
        <v>400</v>
      </c>
      <c r="D257" s="12">
        <v>395</v>
      </c>
      <c r="E257" s="12">
        <v>400</v>
      </c>
      <c r="F257" s="14">
        <v>1220000</v>
      </c>
      <c r="G257" s="12">
        <v>381.77</v>
      </c>
      <c r="I257" s="11">
        <f>'^JKSE'!I257</f>
        <v>40536</v>
      </c>
      <c r="J257" s="12">
        <f t="shared" si="3"/>
        <v>860</v>
      </c>
    </row>
    <row r="258" spans="1:10" x14ac:dyDescent="0.2">
      <c r="A258" s="15">
        <v>40203</v>
      </c>
      <c r="B258" s="12">
        <v>395</v>
      </c>
      <c r="C258" s="12">
        <v>410</v>
      </c>
      <c r="D258" s="12">
        <v>395</v>
      </c>
      <c r="E258" s="12">
        <v>410</v>
      </c>
      <c r="F258" s="14">
        <v>4522000</v>
      </c>
      <c r="G258" s="12">
        <v>391.31</v>
      </c>
      <c r="I258" s="11">
        <f>'^JKSE'!I258</f>
        <v>40535</v>
      </c>
      <c r="J258" s="12">
        <f t="shared" si="3"/>
        <v>860</v>
      </c>
    </row>
    <row r="259" spans="1:10" x14ac:dyDescent="0.2">
      <c r="A259" s="15">
        <v>40204</v>
      </c>
      <c r="B259" s="12">
        <v>410</v>
      </c>
      <c r="C259" s="12">
        <v>410</v>
      </c>
      <c r="D259" s="12">
        <v>395</v>
      </c>
      <c r="E259" s="12">
        <v>400</v>
      </c>
      <c r="F259" s="14">
        <v>4219000</v>
      </c>
      <c r="G259" s="12">
        <v>381.77</v>
      </c>
      <c r="I259" s="11">
        <f>'^JKSE'!I259</f>
        <v>40534</v>
      </c>
      <c r="J259" s="12">
        <f t="shared" ref="J259:J265" si="4">VLOOKUP($I$2:$I$751,$A$2:$G$705,7)</f>
        <v>860</v>
      </c>
    </row>
    <row r="260" spans="1:10" x14ac:dyDescent="0.2">
      <c r="A260" s="15">
        <v>40205</v>
      </c>
      <c r="B260" s="12">
        <v>395</v>
      </c>
      <c r="C260" s="12">
        <v>400</v>
      </c>
      <c r="D260" s="12">
        <v>390</v>
      </c>
      <c r="E260" s="12">
        <v>400</v>
      </c>
      <c r="F260" s="14">
        <v>1968500</v>
      </c>
      <c r="G260" s="12">
        <v>381.77</v>
      </c>
      <c r="I260" s="11">
        <f>'^JKSE'!I260</f>
        <v>40533</v>
      </c>
      <c r="J260" s="12">
        <f t="shared" si="4"/>
        <v>890</v>
      </c>
    </row>
    <row r="261" spans="1:10" x14ac:dyDescent="0.2">
      <c r="A261" s="15">
        <v>40206</v>
      </c>
      <c r="B261" s="12">
        <v>400</v>
      </c>
      <c r="C261" s="12">
        <v>410</v>
      </c>
      <c r="D261" s="12">
        <v>400</v>
      </c>
      <c r="E261" s="12">
        <v>405</v>
      </c>
      <c r="F261" s="14">
        <v>3786000</v>
      </c>
      <c r="G261" s="12">
        <v>386.54</v>
      </c>
      <c r="I261" s="11">
        <f>'^JKSE'!I261</f>
        <v>40532</v>
      </c>
      <c r="J261" s="12">
        <f t="shared" si="4"/>
        <v>870</v>
      </c>
    </row>
    <row r="262" spans="1:10" x14ac:dyDescent="0.2">
      <c r="A262" s="15">
        <v>40207</v>
      </c>
      <c r="B262" s="12">
        <v>400</v>
      </c>
      <c r="C262" s="12">
        <v>405</v>
      </c>
      <c r="D262" s="12">
        <v>400</v>
      </c>
      <c r="E262" s="12">
        <v>405</v>
      </c>
      <c r="F262" s="14">
        <v>2186000</v>
      </c>
      <c r="G262" s="12">
        <v>386.54</v>
      </c>
      <c r="I262" s="11">
        <f>'^JKSE'!I262</f>
        <v>40529</v>
      </c>
      <c r="J262" s="12">
        <f t="shared" si="4"/>
        <v>910</v>
      </c>
    </row>
    <row r="263" spans="1:10" x14ac:dyDescent="0.2">
      <c r="A263" s="15">
        <v>40210</v>
      </c>
      <c r="B263" s="12">
        <v>405</v>
      </c>
      <c r="C263" s="12">
        <v>405</v>
      </c>
      <c r="D263" s="12">
        <v>395</v>
      </c>
      <c r="E263" s="12">
        <v>395</v>
      </c>
      <c r="F263" s="14">
        <v>1188000</v>
      </c>
      <c r="G263" s="12">
        <v>377</v>
      </c>
      <c r="I263" s="11">
        <f>'^JKSE'!I263</f>
        <v>40528</v>
      </c>
      <c r="J263" s="12">
        <f t="shared" si="4"/>
        <v>900</v>
      </c>
    </row>
    <row r="264" spans="1:10" x14ac:dyDescent="0.2">
      <c r="A264" s="15">
        <v>40211</v>
      </c>
      <c r="B264" s="12">
        <v>400</v>
      </c>
      <c r="C264" s="12">
        <v>405</v>
      </c>
      <c r="D264" s="12">
        <v>395</v>
      </c>
      <c r="E264" s="12">
        <v>400</v>
      </c>
      <c r="F264" s="14">
        <v>1861500</v>
      </c>
      <c r="G264" s="12">
        <v>381.77</v>
      </c>
      <c r="I264" s="11">
        <f>'^JKSE'!I264</f>
        <v>40527</v>
      </c>
      <c r="J264" s="12">
        <f t="shared" si="4"/>
        <v>920</v>
      </c>
    </row>
    <row r="265" spans="1:10" x14ac:dyDescent="0.2">
      <c r="A265" s="15">
        <v>40212</v>
      </c>
      <c r="B265" s="12">
        <v>400</v>
      </c>
      <c r="C265" s="12">
        <v>405</v>
      </c>
      <c r="D265" s="12">
        <v>400</v>
      </c>
      <c r="E265" s="12">
        <v>405</v>
      </c>
      <c r="F265" s="14">
        <v>1222000</v>
      </c>
      <c r="G265" s="12">
        <v>386.54</v>
      </c>
      <c r="I265" s="11">
        <f>'^JKSE'!I265</f>
        <v>40526</v>
      </c>
      <c r="J265" s="12">
        <f t="shared" si="4"/>
        <v>980</v>
      </c>
    </row>
    <row r="266" spans="1:10" x14ac:dyDescent="0.2">
      <c r="A266" s="15">
        <v>40213</v>
      </c>
      <c r="B266" s="12">
        <v>400</v>
      </c>
      <c r="C266" s="12">
        <v>400</v>
      </c>
      <c r="D266" s="12">
        <v>390</v>
      </c>
      <c r="E266" s="12">
        <v>400</v>
      </c>
      <c r="F266" s="14">
        <v>3529500</v>
      </c>
      <c r="G266" s="12">
        <v>381.77</v>
      </c>
      <c r="I266" s="11">
        <f>'^JKSE'!I266</f>
        <v>40525</v>
      </c>
      <c r="J266" s="12">
        <f>VLOOKUP($I$2:$I$751,$A$2:$G$685,7)</f>
        <v>860</v>
      </c>
    </row>
    <row r="267" spans="1:10" x14ac:dyDescent="0.2">
      <c r="A267" s="15">
        <v>40214</v>
      </c>
      <c r="B267" s="12">
        <v>395</v>
      </c>
      <c r="C267" s="12">
        <v>395</v>
      </c>
      <c r="D267" s="12">
        <v>380</v>
      </c>
      <c r="E267" s="12">
        <v>390</v>
      </c>
      <c r="F267" s="14">
        <v>6186500</v>
      </c>
      <c r="G267" s="12">
        <v>372.22</v>
      </c>
      <c r="I267" s="11">
        <f>'^JKSE'!I267</f>
        <v>40522</v>
      </c>
      <c r="J267" s="12">
        <f>VLOOKUP($I$2:$I$751,$A$2:$G$685,7)</f>
        <v>880</v>
      </c>
    </row>
    <row r="268" spans="1:10" x14ac:dyDescent="0.2">
      <c r="A268" s="15">
        <v>40217</v>
      </c>
      <c r="B268" s="12">
        <v>390</v>
      </c>
      <c r="C268" s="12">
        <v>390</v>
      </c>
      <c r="D268" s="12">
        <v>375</v>
      </c>
      <c r="E268" s="12">
        <v>385</v>
      </c>
      <c r="F268" s="14">
        <v>6086500</v>
      </c>
      <c r="G268" s="12">
        <v>367.45</v>
      </c>
      <c r="I268" s="11"/>
    </row>
    <row r="269" spans="1:10" x14ac:dyDescent="0.2">
      <c r="A269" s="15">
        <v>40218</v>
      </c>
      <c r="B269" s="12">
        <v>385</v>
      </c>
      <c r="C269" s="12">
        <v>385</v>
      </c>
      <c r="D269" s="12">
        <v>375</v>
      </c>
      <c r="E269" s="12">
        <v>385</v>
      </c>
      <c r="F269" s="14">
        <v>633500</v>
      </c>
      <c r="G269" s="12">
        <v>367.45</v>
      </c>
      <c r="I269" s="11"/>
    </row>
    <row r="270" spans="1:10" x14ac:dyDescent="0.2">
      <c r="A270" s="15">
        <v>40219</v>
      </c>
      <c r="B270" s="12">
        <v>385</v>
      </c>
      <c r="C270" s="12">
        <v>385</v>
      </c>
      <c r="D270" s="12">
        <v>375</v>
      </c>
      <c r="E270" s="12">
        <v>375</v>
      </c>
      <c r="F270" s="14">
        <v>1089500</v>
      </c>
      <c r="G270" s="12">
        <v>357.91</v>
      </c>
      <c r="I270" s="11"/>
    </row>
    <row r="271" spans="1:10" x14ac:dyDescent="0.2">
      <c r="A271" s="15">
        <v>40220</v>
      </c>
      <c r="B271" s="12">
        <v>380</v>
      </c>
      <c r="C271" s="12">
        <v>380</v>
      </c>
      <c r="D271" s="12">
        <v>370</v>
      </c>
      <c r="E271" s="12">
        <v>370</v>
      </c>
      <c r="F271" s="14">
        <v>3446000</v>
      </c>
      <c r="G271" s="12">
        <v>353.14</v>
      </c>
      <c r="I271" s="11"/>
    </row>
    <row r="272" spans="1:10" x14ac:dyDescent="0.2">
      <c r="A272" s="15">
        <v>40221</v>
      </c>
      <c r="B272" s="12">
        <v>375</v>
      </c>
      <c r="C272" s="12">
        <v>385</v>
      </c>
      <c r="D272" s="12">
        <v>375</v>
      </c>
      <c r="E272" s="12">
        <v>385</v>
      </c>
      <c r="F272" s="14">
        <v>1065500</v>
      </c>
      <c r="G272" s="12">
        <v>367.45</v>
      </c>
      <c r="I272" s="11"/>
    </row>
    <row r="273" spans="1:9" x14ac:dyDescent="0.2">
      <c r="A273" s="15">
        <v>40224</v>
      </c>
      <c r="B273" s="12">
        <v>385</v>
      </c>
      <c r="C273" s="12">
        <v>390</v>
      </c>
      <c r="D273" s="12">
        <v>380</v>
      </c>
      <c r="E273" s="12">
        <v>385</v>
      </c>
      <c r="F273" s="14">
        <v>1684000</v>
      </c>
      <c r="G273" s="12">
        <v>367.45</v>
      </c>
      <c r="I273" s="11"/>
    </row>
    <row r="274" spans="1:9" x14ac:dyDescent="0.2">
      <c r="A274" s="15">
        <v>40225</v>
      </c>
      <c r="B274" s="12">
        <v>385</v>
      </c>
      <c r="C274" s="12">
        <v>390</v>
      </c>
      <c r="D274" s="12">
        <v>380</v>
      </c>
      <c r="E274" s="12">
        <v>385</v>
      </c>
      <c r="F274" s="14">
        <v>503500</v>
      </c>
      <c r="G274" s="12">
        <v>367.45</v>
      </c>
      <c r="I274" s="11"/>
    </row>
    <row r="275" spans="1:9" x14ac:dyDescent="0.2">
      <c r="A275" s="15">
        <v>40226</v>
      </c>
      <c r="B275" s="12">
        <v>390</v>
      </c>
      <c r="C275" s="12">
        <v>390</v>
      </c>
      <c r="D275" s="12">
        <v>380</v>
      </c>
      <c r="E275" s="12">
        <v>390</v>
      </c>
      <c r="F275" s="14">
        <v>830500</v>
      </c>
      <c r="G275" s="12">
        <v>372.22</v>
      </c>
      <c r="I275" s="11"/>
    </row>
    <row r="276" spans="1:9" x14ac:dyDescent="0.2">
      <c r="A276" s="15">
        <v>40227</v>
      </c>
      <c r="B276" s="12">
        <v>390</v>
      </c>
      <c r="C276" s="12">
        <v>390</v>
      </c>
      <c r="D276" s="12">
        <v>380</v>
      </c>
      <c r="E276" s="12">
        <v>380</v>
      </c>
      <c r="F276" s="14">
        <v>592000</v>
      </c>
      <c r="G276" s="12">
        <v>362.68</v>
      </c>
      <c r="I276" s="11"/>
    </row>
    <row r="277" spans="1:9" x14ac:dyDescent="0.2">
      <c r="A277" s="15">
        <v>40228</v>
      </c>
      <c r="B277" s="12">
        <v>380</v>
      </c>
      <c r="C277" s="12">
        <v>385</v>
      </c>
      <c r="D277" s="12">
        <v>375</v>
      </c>
      <c r="E277" s="12">
        <v>380</v>
      </c>
      <c r="F277" s="14">
        <v>1330500</v>
      </c>
      <c r="G277" s="12">
        <v>362.68</v>
      </c>
      <c r="I277" s="11"/>
    </row>
    <row r="278" spans="1:9" x14ac:dyDescent="0.2">
      <c r="A278" s="15">
        <v>40231</v>
      </c>
      <c r="B278" s="12">
        <v>380</v>
      </c>
      <c r="C278" s="12">
        <v>390</v>
      </c>
      <c r="D278" s="12">
        <v>380</v>
      </c>
      <c r="E278" s="12">
        <v>380</v>
      </c>
      <c r="F278" s="14">
        <v>1690000</v>
      </c>
      <c r="G278" s="12">
        <v>362.68</v>
      </c>
      <c r="I278" s="11"/>
    </row>
    <row r="279" spans="1:9" x14ac:dyDescent="0.2">
      <c r="A279" s="15">
        <v>40232</v>
      </c>
      <c r="B279" s="12">
        <v>385</v>
      </c>
      <c r="C279" s="12">
        <v>390</v>
      </c>
      <c r="D279" s="12">
        <v>385</v>
      </c>
      <c r="E279" s="12">
        <v>390</v>
      </c>
      <c r="F279" s="14">
        <v>284500</v>
      </c>
      <c r="G279" s="12">
        <v>372.22</v>
      </c>
      <c r="I279" s="11"/>
    </row>
    <row r="280" spans="1:9" x14ac:dyDescent="0.2">
      <c r="A280" s="15">
        <v>40233</v>
      </c>
      <c r="B280" s="12">
        <v>385</v>
      </c>
      <c r="C280" s="12">
        <v>385</v>
      </c>
      <c r="D280" s="12">
        <v>380</v>
      </c>
      <c r="E280" s="12">
        <v>385</v>
      </c>
      <c r="F280" s="14">
        <v>361000</v>
      </c>
      <c r="G280" s="12">
        <v>367.45</v>
      </c>
      <c r="I280" s="11"/>
    </row>
    <row r="281" spans="1:9" x14ac:dyDescent="0.2">
      <c r="A281" s="15">
        <v>40234</v>
      </c>
      <c r="B281" s="12">
        <v>380</v>
      </c>
      <c r="C281" s="12">
        <v>390</v>
      </c>
      <c r="D281" s="12">
        <v>380</v>
      </c>
      <c r="E281" s="12">
        <v>390</v>
      </c>
      <c r="F281" s="14">
        <v>793500</v>
      </c>
      <c r="G281" s="12">
        <v>372.22</v>
      </c>
      <c r="I281" s="11"/>
    </row>
    <row r="282" spans="1:9" x14ac:dyDescent="0.2">
      <c r="A282" s="15">
        <v>40238</v>
      </c>
      <c r="B282" s="12">
        <v>390</v>
      </c>
      <c r="C282" s="12">
        <v>390</v>
      </c>
      <c r="D282" s="12">
        <v>385</v>
      </c>
      <c r="E282" s="12">
        <v>385</v>
      </c>
      <c r="F282" s="14">
        <v>396500</v>
      </c>
      <c r="G282" s="12">
        <v>367.45</v>
      </c>
      <c r="I282" s="11"/>
    </row>
    <row r="283" spans="1:9" x14ac:dyDescent="0.2">
      <c r="A283" s="15">
        <v>40239</v>
      </c>
      <c r="B283" s="12">
        <v>380</v>
      </c>
      <c r="C283" s="12">
        <v>390</v>
      </c>
      <c r="D283" s="12">
        <v>380</v>
      </c>
      <c r="E283" s="12">
        <v>390</v>
      </c>
      <c r="F283" s="14">
        <v>318500</v>
      </c>
      <c r="G283" s="12">
        <v>372.22</v>
      </c>
      <c r="I283" s="11"/>
    </row>
    <row r="284" spans="1:9" x14ac:dyDescent="0.2">
      <c r="A284" s="15">
        <v>40240</v>
      </c>
      <c r="B284" s="12">
        <v>385</v>
      </c>
      <c r="C284" s="12">
        <v>385</v>
      </c>
      <c r="D284" s="12">
        <v>380</v>
      </c>
      <c r="E284" s="12">
        <v>385</v>
      </c>
      <c r="F284" s="14">
        <v>609500</v>
      </c>
      <c r="G284" s="12">
        <v>367.45</v>
      </c>
      <c r="I284" s="11"/>
    </row>
    <row r="285" spans="1:9" x14ac:dyDescent="0.2">
      <c r="A285" s="15">
        <v>40241</v>
      </c>
      <c r="B285" s="12">
        <v>385</v>
      </c>
      <c r="C285" s="12">
        <v>385</v>
      </c>
      <c r="D285" s="12">
        <v>385</v>
      </c>
      <c r="E285" s="12">
        <v>385</v>
      </c>
      <c r="F285" s="14">
        <v>268000</v>
      </c>
      <c r="G285" s="12">
        <v>367.45</v>
      </c>
      <c r="I285" s="11"/>
    </row>
    <row r="286" spans="1:9" x14ac:dyDescent="0.2">
      <c r="A286" s="15">
        <v>40242</v>
      </c>
      <c r="B286" s="12">
        <v>385</v>
      </c>
      <c r="C286" s="12">
        <v>385</v>
      </c>
      <c r="D286" s="12">
        <v>380</v>
      </c>
      <c r="E286" s="12">
        <v>380</v>
      </c>
      <c r="F286" s="14">
        <v>413500</v>
      </c>
      <c r="G286" s="12">
        <v>362.68</v>
      </c>
      <c r="I286" s="11"/>
    </row>
    <row r="287" spans="1:9" x14ac:dyDescent="0.2">
      <c r="A287" s="15">
        <v>40245</v>
      </c>
      <c r="B287" s="12">
        <v>385</v>
      </c>
      <c r="C287" s="12">
        <v>390</v>
      </c>
      <c r="D287" s="12">
        <v>380</v>
      </c>
      <c r="E287" s="12">
        <v>390</v>
      </c>
      <c r="F287" s="14">
        <v>654000</v>
      </c>
      <c r="G287" s="12">
        <v>372.22</v>
      </c>
      <c r="I287" s="11"/>
    </row>
    <row r="288" spans="1:9" x14ac:dyDescent="0.2">
      <c r="A288" s="15">
        <v>40246</v>
      </c>
      <c r="B288" s="12">
        <v>390</v>
      </c>
      <c r="C288" s="12">
        <v>390</v>
      </c>
      <c r="D288" s="12">
        <v>380</v>
      </c>
      <c r="E288" s="12">
        <v>385</v>
      </c>
      <c r="F288" s="14">
        <v>1016000</v>
      </c>
      <c r="G288" s="12">
        <v>367.45</v>
      </c>
      <c r="I288" s="11"/>
    </row>
    <row r="289" spans="1:9" x14ac:dyDescent="0.2">
      <c r="A289" s="15">
        <v>40247</v>
      </c>
      <c r="B289" s="12">
        <v>390</v>
      </c>
      <c r="C289" s="12">
        <v>390</v>
      </c>
      <c r="D289" s="12">
        <v>385</v>
      </c>
      <c r="E289" s="12">
        <v>385</v>
      </c>
      <c r="F289" s="14">
        <v>348000</v>
      </c>
      <c r="G289" s="12">
        <v>367.45</v>
      </c>
      <c r="I289" s="11"/>
    </row>
    <row r="290" spans="1:9" x14ac:dyDescent="0.2">
      <c r="A290" s="15">
        <v>40248</v>
      </c>
      <c r="B290" s="12">
        <v>390</v>
      </c>
      <c r="C290" s="12">
        <v>415</v>
      </c>
      <c r="D290" s="12">
        <v>390</v>
      </c>
      <c r="E290" s="12">
        <v>405</v>
      </c>
      <c r="F290" s="14">
        <v>9068500</v>
      </c>
      <c r="G290" s="12">
        <v>386.54</v>
      </c>
      <c r="I290" s="11"/>
    </row>
    <row r="291" spans="1:9" x14ac:dyDescent="0.2">
      <c r="A291" s="15">
        <v>40249</v>
      </c>
      <c r="B291" s="12">
        <v>405</v>
      </c>
      <c r="C291" s="12">
        <v>420</v>
      </c>
      <c r="D291" s="12">
        <v>405</v>
      </c>
      <c r="E291" s="12">
        <v>415</v>
      </c>
      <c r="F291" s="14">
        <v>6096000</v>
      </c>
      <c r="G291" s="12">
        <v>396.08</v>
      </c>
      <c r="I291" s="11"/>
    </row>
    <row r="292" spans="1:9" x14ac:dyDescent="0.2">
      <c r="A292" s="15">
        <v>40252</v>
      </c>
      <c r="B292" s="12">
        <v>415</v>
      </c>
      <c r="C292" s="12">
        <v>415</v>
      </c>
      <c r="D292" s="12">
        <v>405</v>
      </c>
      <c r="E292" s="12">
        <v>405</v>
      </c>
      <c r="F292" s="14">
        <v>2989000</v>
      </c>
      <c r="G292" s="12">
        <v>386.54</v>
      </c>
      <c r="I292" s="11"/>
    </row>
    <row r="293" spans="1:9" x14ac:dyDescent="0.2">
      <c r="A293" s="15">
        <v>40254</v>
      </c>
      <c r="B293" s="12">
        <v>410</v>
      </c>
      <c r="C293" s="12">
        <v>420</v>
      </c>
      <c r="D293" s="12">
        <v>405</v>
      </c>
      <c r="E293" s="12">
        <v>420</v>
      </c>
      <c r="F293" s="14">
        <v>5824500</v>
      </c>
      <c r="G293" s="12">
        <v>400.86</v>
      </c>
      <c r="I293" s="11"/>
    </row>
    <row r="294" spans="1:9" x14ac:dyDescent="0.2">
      <c r="A294" s="15">
        <v>40255</v>
      </c>
      <c r="B294" s="12">
        <v>420</v>
      </c>
      <c r="C294" s="12">
        <v>440</v>
      </c>
      <c r="D294" s="12">
        <v>410</v>
      </c>
      <c r="E294" s="12">
        <v>430</v>
      </c>
      <c r="F294" s="14">
        <v>25179500</v>
      </c>
      <c r="G294" s="12">
        <v>410.4</v>
      </c>
      <c r="I294" s="11"/>
    </row>
    <row r="295" spans="1:9" x14ac:dyDescent="0.2">
      <c r="A295" s="15">
        <v>40256</v>
      </c>
      <c r="B295" s="12">
        <v>430</v>
      </c>
      <c r="C295" s="12">
        <v>435</v>
      </c>
      <c r="D295" s="12">
        <v>415</v>
      </c>
      <c r="E295" s="12">
        <v>425</v>
      </c>
      <c r="F295" s="14">
        <v>14576500</v>
      </c>
      <c r="G295" s="12">
        <v>405.63</v>
      </c>
      <c r="I295" s="11"/>
    </row>
    <row r="296" spans="1:9" x14ac:dyDescent="0.2">
      <c r="A296" s="15">
        <v>40259</v>
      </c>
      <c r="B296" s="12">
        <v>420</v>
      </c>
      <c r="C296" s="12">
        <v>425</v>
      </c>
      <c r="D296" s="12">
        <v>405</v>
      </c>
      <c r="E296" s="12">
        <v>405</v>
      </c>
      <c r="F296" s="14">
        <v>1571000</v>
      </c>
      <c r="G296" s="12">
        <v>386.54</v>
      </c>
      <c r="I296" s="11"/>
    </row>
    <row r="297" spans="1:9" x14ac:dyDescent="0.2">
      <c r="A297" s="15">
        <v>40260</v>
      </c>
      <c r="B297" s="12">
        <v>415</v>
      </c>
      <c r="C297" s="12">
        <v>425</v>
      </c>
      <c r="D297" s="12">
        <v>405</v>
      </c>
      <c r="E297" s="12">
        <v>415</v>
      </c>
      <c r="F297" s="14">
        <v>3079500</v>
      </c>
      <c r="G297" s="12">
        <v>396.08</v>
      </c>
      <c r="I297" s="11"/>
    </row>
    <row r="298" spans="1:9" x14ac:dyDescent="0.2">
      <c r="A298" s="15">
        <v>40261</v>
      </c>
      <c r="B298" s="12">
        <v>415</v>
      </c>
      <c r="C298" s="12">
        <v>415</v>
      </c>
      <c r="D298" s="12">
        <v>405</v>
      </c>
      <c r="E298" s="12">
        <v>405</v>
      </c>
      <c r="F298" s="14">
        <v>1700500</v>
      </c>
      <c r="G298" s="12">
        <v>386.54</v>
      </c>
      <c r="I298" s="11"/>
    </row>
    <row r="299" spans="1:9" x14ac:dyDescent="0.2">
      <c r="A299" s="15">
        <v>40262</v>
      </c>
      <c r="B299" s="12">
        <v>405</v>
      </c>
      <c r="C299" s="12">
        <v>415</v>
      </c>
      <c r="D299" s="12">
        <v>405</v>
      </c>
      <c r="E299" s="12">
        <v>410</v>
      </c>
      <c r="F299" s="14">
        <v>2342500</v>
      </c>
      <c r="G299" s="12">
        <v>391.31</v>
      </c>
      <c r="I299" s="11"/>
    </row>
    <row r="300" spans="1:9" x14ac:dyDescent="0.2">
      <c r="A300" s="15">
        <v>40263</v>
      </c>
      <c r="B300" s="12">
        <v>415</v>
      </c>
      <c r="C300" s="12">
        <v>420</v>
      </c>
      <c r="D300" s="12">
        <v>410</v>
      </c>
      <c r="E300" s="12">
        <v>415</v>
      </c>
      <c r="F300" s="14">
        <v>1892000</v>
      </c>
      <c r="G300" s="12">
        <v>396.08</v>
      </c>
      <c r="I300" s="11"/>
    </row>
    <row r="301" spans="1:9" x14ac:dyDescent="0.2">
      <c r="A301" s="15">
        <v>40266</v>
      </c>
      <c r="B301" s="12">
        <v>425</v>
      </c>
      <c r="C301" s="12">
        <v>450</v>
      </c>
      <c r="D301" s="12">
        <v>420</v>
      </c>
      <c r="E301" s="12">
        <v>435</v>
      </c>
      <c r="F301" s="14">
        <v>28936000</v>
      </c>
      <c r="G301" s="12">
        <v>415.17</v>
      </c>
      <c r="I301" s="11"/>
    </row>
    <row r="302" spans="1:9" x14ac:dyDescent="0.2">
      <c r="A302" s="15">
        <v>40267</v>
      </c>
      <c r="B302" s="12">
        <v>445</v>
      </c>
      <c r="C302" s="12">
        <v>450</v>
      </c>
      <c r="D302" s="12">
        <v>435</v>
      </c>
      <c r="E302" s="12">
        <v>440</v>
      </c>
      <c r="F302" s="14">
        <v>14181000</v>
      </c>
      <c r="G302" s="12">
        <v>419.94</v>
      </c>
      <c r="I302" s="11"/>
    </row>
    <row r="303" spans="1:9" x14ac:dyDescent="0.2">
      <c r="A303" s="15">
        <v>40268</v>
      </c>
      <c r="B303" s="12">
        <v>440</v>
      </c>
      <c r="C303" s="12">
        <v>445</v>
      </c>
      <c r="D303" s="12">
        <v>435</v>
      </c>
      <c r="E303" s="12">
        <v>440</v>
      </c>
      <c r="F303" s="14">
        <v>7189500</v>
      </c>
      <c r="G303" s="12">
        <v>419.94</v>
      </c>
      <c r="I303" s="11"/>
    </row>
    <row r="304" spans="1:9" x14ac:dyDescent="0.2">
      <c r="A304" s="15">
        <v>40269</v>
      </c>
      <c r="B304" s="12">
        <v>435</v>
      </c>
      <c r="C304" s="12">
        <v>465</v>
      </c>
      <c r="D304" s="12">
        <v>435</v>
      </c>
      <c r="E304" s="12">
        <v>450</v>
      </c>
      <c r="F304" s="14">
        <v>16757000</v>
      </c>
      <c r="G304" s="12">
        <v>429.49</v>
      </c>
      <c r="I304" s="11"/>
    </row>
    <row r="305" spans="1:9" x14ac:dyDescent="0.2">
      <c r="A305" s="15">
        <v>40273</v>
      </c>
      <c r="B305" s="12">
        <v>455</v>
      </c>
      <c r="C305" s="12">
        <v>485</v>
      </c>
      <c r="D305" s="12">
        <v>450</v>
      </c>
      <c r="E305" s="12">
        <v>480</v>
      </c>
      <c r="F305" s="14">
        <v>35400000</v>
      </c>
      <c r="G305" s="12">
        <v>458.12</v>
      </c>
      <c r="I305" s="11"/>
    </row>
    <row r="306" spans="1:9" x14ac:dyDescent="0.2">
      <c r="A306" s="15">
        <v>40274</v>
      </c>
      <c r="B306" s="12">
        <v>480</v>
      </c>
      <c r="C306" s="12">
        <v>485</v>
      </c>
      <c r="D306" s="12">
        <v>475</v>
      </c>
      <c r="E306" s="12">
        <v>480</v>
      </c>
      <c r="F306" s="14">
        <v>15313000</v>
      </c>
      <c r="G306" s="12">
        <v>458.12</v>
      </c>
      <c r="I306" s="11"/>
    </row>
    <row r="307" spans="1:9" x14ac:dyDescent="0.2">
      <c r="A307" s="15">
        <v>40275</v>
      </c>
      <c r="B307" s="12">
        <v>480</v>
      </c>
      <c r="C307" s="12">
        <v>560</v>
      </c>
      <c r="D307" s="12">
        <v>475</v>
      </c>
      <c r="E307" s="12">
        <v>550</v>
      </c>
      <c r="F307" s="14">
        <v>110000000</v>
      </c>
      <c r="G307" s="12">
        <v>524.92999999999995</v>
      </c>
      <c r="I307" s="11"/>
    </row>
    <row r="308" spans="1:9" x14ac:dyDescent="0.2">
      <c r="A308" s="15">
        <v>40276</v>
      </c>
      <c r="B308" s="12">
        <v>540</v>
      </c>
      <c r="C308" s="12">
        <v>580</v>
      </c>
      <c r="D308" s="12">
        <v>530</v>
      </c>
      <c r="E308" s="12">
        <v>560</v>
      </c>
      <c r="F308" s="14">
        <v>57866500</v>
      </c>
      <c r="G308" s="12">
        <v>534.48</v>
      </c>
      <c r="I308" s="11"/>
    </row>
    <row r="309" spans="1:9" x14ac:dyDescent="0.2">
      <c r="A309" s="15">
        <v>40277</v>
      </c>
      <c r="B309" s="12">
        <v>570</v>
      </c>
      <c r="C309" s="12">
        <v>600</v>
      </c>
      <c r="D309" s="12">
        <v>550</v>
      </c>
      <c r="E309" s="12">
        <v>560</v>
      </c>
      <c r="F309" s="14">
        <v>37631000</v>
      </c>
      <c r="G309" s="12">
        <v>534.48</v>
      </c>
      <c r="I309" s="11"/>
    </row>
    <row r="310" spans="1:9" x14ac:dyDescent="0.2">
      <c r="A310" s="15">
        <v>40280</v>
      </c>
      <c r="B310" s="12">
        <v>560</v>
      </c>
      <c r="C310" s="12">
        <v>560</v>
      </c>
      <c r="D310" s="12">
        <v>540</v>
      </c>
      <c r="E310" s="12">
        <v>540</v>
      </c>
      <c r="F310" s="14">
        <v>17861000</v>
      </c>
      <c r="G310" s="12">
        <v>515.39</v>
      </c>
      <c r="I310" s="11"/>
    </row>
    <row r="311" spans="1:9" x14ac:dyDescent="0.2">
      <c r="A311" s="15">
        <v>40281</v>
      </c>
      <c r="B311" s="12">
        <v>540</v>
      </c>
      <c r="C311" s="12">
        <v>580</v>
      </c>
      <c r="D311" s="12">
        <v>540</v>
      </c>
      <c r="E311" s="12">
        <v>580</v>
      </c>
      <c r="F311" s="14">
        <v>32992500</v>
      </c>
      <c r="G311" s="12">
        <v>553.55999999999995</v>
      </c>
      <c r="I311" s="11"/>
    </row>
    <row r="312" spans="1:9" x14ac:dyDescent="0.2">
      <c r="A312" s="15">
        <v>40282</v>
      </c>
      <c r="B312" s="12">
        <v>580</v>
      </c>
      <c r="C312" s="12">
        <v>630</v>
      </c>
      <c r="D312" s="12">
        <v>580</v>
      </c>
      <c r="E312" s="12">
        <v>610</v>
      </c>
      <c r="F312" s="14">
        <v>80184500</v>
      </c>
      <c r="G312" s="12">
        <v>582.20000000000005</v>
      </c>
      <c r="I312" s="11"/>
    </row>
    <row r="313" spans="1:9" x14ac:dyDescent="0.2">
      <c r="A313" s="15">
        <v>40283</v>
      </c>
      <c r="B313" s="12">
        <v>620</v>
      </c>
      <c r="C313" s="12">
        <v>630</v>
      </c>
      <c r="D313" s="12">
        <v>580</v>
      </c>
      <c r="E313" s="12">
        <v>580</v>
      </c>
      <c r="F313" s="14">
        <v>30263000</v>
      </c>
      <c r="G313" s="12">
        <v>553.55999999999995</v>
      </c>
      <c r="I313" s="11"/>
    </row>
    <row r="314" spans="1:9" x14ac:dyDescent="0.2">
      <c r="A314" s="15">
        <v>40284</v>
      </c>
      <c r="B314" s="12">
        <v>580</v>
      </c>
      <c r="C314" s="12">
        <v>590</v>
      </c>
      <c r="D314" s="12">
        <v>560</v>
      </c>
      <c r="E314" s="12">
        <v>580</v>
      </c>
      <c r="F314" s="14">
        <v>17619500</v>
      </c>
      <c r="G314" s="12">
        <v>553.55999999999995</v>
      </c>
      <c r="I314" s="11"/>
    </row>
    <row r="315" spans="1:9" x14ac:dyDescent="0.2">
      <c r="A315" s="15">
        <v>40287</v>
      </c>
      <c r="B315" s="12">
        <v>560</v>
      </c>
      <c r="C315" s="12">
        <v>580</v>
      </c>
      <c r="D315" s="12">
        <v>550</v>
      </c>
      <c r="E315" s="12">
        <v>580</v>
      </c>
      <c r="F315" s="14">
        <v>15602000</v>
      </c>
      <c r="G315" s="12">
        <v>553.55999999999995</v>
      </c>
      <c r="I315" s="11"/>
    </row>
    <row r="316" spans="1:9" x14ac:dyDescent="0.2">
      <c r="A316" s="15">
        <v>40288</v>
      </c>
      <c r="B316" s="12">
        <v>590</v>
      </c>
      <c r="C316" s="12">
        <v>620</v>
      </c>
      <c r="D316" s="12">
        <v>580</v>
      </c>
      <c r="E316" s="12">
        <v>610</v>
      </c>
      <c r="F316" s="14">
        <v>26047000</v>
      </c>
      <c r="G316" s="12">
        <v>582.20000000000005</v>
      </c>
      <c r="I316" s="11"/>
    </row>
    <row r="317" spans="1:9" x14ac:dyDescent="0.2">
      <c r="A317" s="15">
        <v>40289</v>
      </c>
      <c r="B317" s="12">
        <v>620</v>
      </c>
      <c r="C317" s="12">
        <v>640</v>
      </c>
      <c r="D317" s="12">
        <v>600</v>
      </c>
      <c r="E317" s="12">
        <v>610</v>
      </c>
      <c r="F317" s="14">
        <v>35951500</v>
      </c>
      <c r="G317" s="12">
        <v>582.20000000000005</v>
      </c>
      <c r="I317" s="11"/>
    </row>
    <row r="318" spans="1:9" x14ac:dyDescent="0.2">
      <c r="A318" s="15">
        <v>40290</v>
      </c>
      <c r="B318" s="12">
        <v>600</v>
      </c>
      <c r="C318" s="12">
        <v>610</v>
      </c>
      <c r="D318" s="12">
        <v>590</v>
      </c>
      <c r="E318" s="12">
        <v>600</v>
      </c>
      <c r="F318" s="14">
        <v>13781000</v>
      </c>
      <c r="G318" s="12">
        <v>572.65</v>
      </c>
      <c r="I318" s="11"/>
    </row>
    <row r="319" spans="1:9" x14ac:dyDescent="0.2">
      <c r="A319" s="15">
        <v>40291</v>
      </c>
      <c r="B319" s="12">
        <v>600</v>
      </c>
      <c r="C319" s="12">
        <v>600</v>
      </c>
      <c r="D319" s="12">
        <v>570</v>
      </c>
      <c r="E319" s="12">
        <v>590</v>
      </c>
      <c r="F319" s="14">
        <v>12734500</v>
      </c>
      <c r="G319" s="12">
        <v>563.11</v>
      </c>
      <c r="I319" s="11"/>
    </row>
    <row r="320" spans="1:9" x14ac:dyDescent="0.2">
      <c r="A320" s="15">
        <v>40294</v>
      </c>
      <c r="B320" s="12">
        <v>590</v>
      </c>
      <c r="C320" s="12">
        <v>590</v>
      </c>
      <c r="D320" s="12">
        <v>570</v>
      </c>
      <c r="E320" s="12">
        <v>590</v>
      </c>
      <c r="F320" s="14">
        <v>8837500</v>
      </c>
      <c r="G320" s="12">
        <v>563.11</v>
      </c>
      <c r="I320" s="11"/>
    </row>
    <row r="321" spans="1:9" x14ac:dyDescent="0.2">
      <c r="A321" s="15">
        <v>40295</v>
      </c>
      <c r="B321" s="12">
        <v>580</v>
      </c>
      <c r="C321" s="12">
        <v>600</v>
      </c>
      <c r="D321" s="12">
        <v>570</v>
      </c>
      <c r="E321" s="12">
        <v>600</v>
      </c>
      <c r="F321" s="14">
        <v>21121000</v>
      </c>
      <c r="G321" s="12">
        <v>572.65</v>
      </c>
      <c r="I321" s="11"/>
    </row>
    <row r="322" spans="1:9" x14ac:dyDescent="0.2">
      <c r="A322" s="15">
        <v>40296</v>
      </c>
      <c r="B322" s="12">
        <v>580</v>
      </c>
      <c r="C322" s="12">
        <v>620</v>
      </c>
      <c r="D322" s="12">
        <v>570</v>
      </c>
      <c r="E322" s="12">
        <v>600</v>
      </c>
      <c r="F322" s="14">
        <v>35304500</v>
      </c>
      <c r="G322" s="12">
        <v>572.65</v>
      </c>
      <c r="I322" s="11"/>
    </row>
    <row r="323" spans="1:9" x14ac:dyDescent="0.2">
      <c r="A323" s="15">
        <v>40297</v>
      </c>
      <c r="B323" s="12">
        <v>600</v>
      </c>
      <c r="C323" s="12">
        <v>610</v>
      </c>
      <c r="D323" s="12">
        <v>590</v>
      </c>
      <c r="E323" s="12">
        <v>590</v>
      </c>
      <c r="F323" s="14">
        <v>7889000</v>
      </c>
      <c r="G323" s="12">
        <v>563.11</v>
      </c>
      <c r="I323" s="11"/>
    </row>
    <row r="324" spans="1:9" x14ac:dyDescent="0.2">
      <c r="A324" s="15">
        <v>40298</v>
      </c>
      <c r="B324" s="12">
        <v>600</v>
      </c>
      <c r="C324" s="12">
        <v>600</v>
      </c>
      <c r="D324" s="12">
        <v>570</v>
      </c>
      <c r="E324" s="12">
        <v>590</v>
      </c>
      <c r="F324" s="14">
        <v>10250500</v>
      </c>
      <c r="G324" s="12">
        <v>563.11</v>
      </c>
      <c r="I324" s="11"/>
    </row>
    <row r="325" spans="1:9" x14ac:dyDescent="0.2">
      <c r="A325" s="15">
        <v>40301</v>
      </c>
      <c r="B325" s="12">
        <v>580</v>
      </c>
      <c r="C325" s="12">
        <v>590</v>
      </c>
      <c r="D325" s="12">
        <v>570</v>
      </c>
      <c r="E325" s="12">
        <v>580</v>
      </c>
      <c r="F325" s="14">
        <v>1779500</v>
      </c>
      <c r="G325" s="12">
        <v>553.55999999999995</v>
      </c>
      <c r="I325" s="11"/>
    </row>
    <row r="326" spans="1:9" x14ac:dyDescent="0.2">
      <c r="A326" s="15">
        <v>40302</v>
      </c>
      <c r="B326" s="12">
        <v>580</v>
      </c>
      <c r="C326" s="12">
        <v>580</v>
      </c>
      <c r="D326" s="12">
        <v>550</v>
      </c>
      <c r="E326" s="12">
        <v>560</v>
      </c>
      <c r="F326" s="14">
        <v>8399500</v>
      </c>
      <c r="G326" s="12">
        <v>534.48</v>
      </c>
      <c r="I326" s="11"/>
    </row>
    <row r="327" spans="1:9" x14ac:dyDescent="0.2">
      <c r="A327" s="15">
        <v>40303</v>
      </c>
      <c r="B327" s="12">
        <v>540</v>
      </c>
      <c r="C327" s="12">
        <v>560</v>
      </c>
      <c r="D327" s="12">
        <v>510</v>
      </c>
      <c r="E327" s="12">
        <v>520</v>
      </c>
      <c r="F327" s="14">
        <v>16377500</v>
      </c>
      <c r="G327" s="12">
        <v>496.3</v>
      </c>
      <c r="I327" s="11"/>
    </row>
    <row r="328" spans="1:9" x14ac:dyDescent="0.2">
      <c r="A328" s="15">
        <v>40304</v>
      </c>
      <c r="B328" s="12">
        <v>520</v>
      </c>
      <c r="C328" s="12">
        <v>520</v>
      </c>
      <c r="D328" s="12">
        <v>480</v>
      </c>
      <c r="E328" s="12">
        <v>500</v>
      </c>
      <c r="F328" s="14">
        <v>23236000</v>
      </c>
      <c r="G328" s="12">
        <v>477.21</v>
      </c>
      <c r="I328" s="11"/>
    </row>
    <row r="329" spans="1:9" x14ac:dyDescent="0.2">
      <c r="A329" s="15">
        <v>40305</v>
      </c>
      <c r="B329" s="12">
        <v>490</v>
      </c>
      <c r="C329" s="12">
        <v>490</v>
      </c>
      <c r="D329" s="12">
        <v>450</v>
      </c>
      <c r="E329" s="12">
        <v>470</v>
      </c>
      <c r="F329" s="14">
        <v>13845000</v>
      </c>
      <c r="G329" s="12">
        <v>448.58</v>
      </c>
      <c r="I329" s="11"/>
    </row>
    <row r="330" spans="1:9" x14ac:dyDescent="0.2">
      <c r="A330" s="15">
        <v>40308</v>
      </c>
      <c r="B330" s="12">
        <v>475</v>
      </c>
      <c r="C330" s="12">
        <v>520</v>
      </c>
      <c r="D330" s="12">
        <v>470</v>
      </c>
      <c r="E330" s="12">
        <v>510</v>
      </c>
      <c r="F330" s="14">
        <v>17268000</v>
      </c>
      <c r="G330" s="12">
        <v>486.75</v>
      </c>
      <c r="I330" s="11"/>
    </row>
    <row r="331" spans="1:9" x14ac:dyDescent="0.2">
      <c r="A331" s="15">
        <v>40309</v>
      </c>
      <c r="B331" s="12">
        <v>510</v>
      </c>
      <c r="C331" s="12">
        <v>530</v>
      </c>
      <c r="D331" s="12">
        <v>490</v>
      </c>
      <c r="E331" s="12">
        <v>490</v>
      </c>
      <c r="F331" s="14">
        <v>9999000</v>
      </c>
      <c r="G331" s="12">
        <v>467.67</v>
      </c>
      <c r="I331" s="11"/>
    </row>
    <row r="332" spans="1:9" x14ac:dyDescent="0.2">
      <c r="A332" s="15">
        <v>40310</v>
      </c>
      <c r="B332" s="12">
        <v>490</v>
      </c>
      <c r="C332" s="12">
        <v>510</v>
      </c>
      <c r="D332" s="12">
        <v>485</v>
      </c>
      <c r="E332" s="12">
        <v>500</v>
      </c>
      <c r="F332" s="14">
        <v>4230500</v>
      </c>
      <c r="G332" s="12">
        <v>477.21</v>
      </c>
      <c r="I332" s="11"/>
    </row>
    <row r="333" spans="1:9" x14ac:dyDescent="0.2">
      <c r="A333" s="15">
        <v>40312</v>
      </c>
      <c r="B333" s="12">
        <v>495</v>
      </c>
      <c r="C333" s="12">
        <v>510</v>
      </c>
      <c r="D333" s="12">
        <v>495</v>
      </c>
      <c r="E333" s="12">
        <v>500</v>
      </c>
      <c r="F333" s="14">
        <v>1651000</v>
      </c>
      <c r="G333" s="12">
        <v>477.21</v>
      </c>
      <c r="I333" s="11"/>
    </row>
    <row r="334" spans="1:9" x14ac:dyDescent="0.2">
      <c r="A334" s="15">
        <v>40315</v>
      </c>
      <c r="B334" s="12">
        <v>495</v>
      </c>
      <c r="C334" s="12">
        <v>495</v>
      </c>
      <c r="D334" s="12">
        <v>480</v>
      </c>
      <c r="E334" s="12">
        <v>490</v>
      </c>
      <c r="F334" s="14">
        <v>3905500</v>
      </c>
      <c r="G334" s="12">
        <v>467.67</v>
      </c>
      <c r="I334" s="11"/>
    </row>
    <row r="335" spans="1:9" x14ac:dyDescent="0.2">
      <c r="A335" s="15">
        <v>40316</v>
      </c>
      <c r="B335" s="12">
        <v>495</v>
      </c>
      <c r="C335" s="12">
        <v>500</v>
      </c>
      <c r="D335" s="12">
        <v>490</v>
      </c>
      <c r="E335" s="12">
        <v>495</v>
      </c>
      <c r="F335" s="14">
        <v>4364000</v>
      </c>
      <c r="G335" s="12">
        <v>472.44</v>
      </c>
      <c r="I335" s="11"/>
    </row>
    <row r="336" spans="1:9" x14ac:dyDescent="0.2">
      <c r="A336" s="15">
        <v>40317</v>
      </c>
      <c r="B336" s="12">
        <v>485</v>
      </c>
      <c r="C336" s="12">
        <v>490</v>
      </c>
      <c r="D336" s="12">
        <v>465</v>
      </c>
      <c r="E336" s="12">
        <v>465</v>
      </c>
      <c r="F336" s="14">
        <v>3625000</v>
      </c>
      <c r="G336" s="12">
        <v>443.81</v>
      </c>
      <c r="I336" s="11"/>
    </row>
    <row r="337" spans="1:9" x14ac:dyDescent="0.2">
      <c r="A337" s="15">
        <v>40318</v>
      </c>
      <c r="B337" s="12">
        <v>465</v>
      </c>
      <c r="C337" s="12">
        <v>480</v>
      </c>
      <c r="D337" s="12">
        <v>440</v>
      </c>
      <c r="E337" s="12">
        <v>460</v>
      </c>
      <c r="F337" s="14">
        <v>6507000</v>
      </c>
      <c r="G337" s="12">
        <v>439.03</v>
      </c>
      <c r="I337" s="11"/>
    </row>
    <row r="338" spans="1:9" x14ac:dyDescent="0.2">
      <c r="A338" s="15">
        <v>40319</v>
      </c>
      <c r="B338" s="12">
        <v>455</v>
      </c>
      <c r="C338" s="12">
        <v>455</v>
      </c>
      <c r="D338" s="12">
        <v>425</v>
      </c>
      <c r="E338" s="12">
        <v>440</v>
      </c>
      <c r="F338" s="14">
        <v>3726500</v>
      </c>
      <c r="G338" s="12">
        <v>419.94</v>
      </c>
      <c r="I338" s="11"/>
    </row>
    <row r="339" spans="1:9" x14ac:dyDescent="0.2">
      <c r="A339" s="15">
        <v>40322</v>
      </c>
      <c r="B339" s="12">
        <v>450</v>
      </c>
      <c r="C339" s="12">
        <v>460</v>
      </c>
      <c r="D339" s="12">
        <v>435</v>
      </c>
      <c r="E339" s="12">
        <v>440</v>
      </c>
      <c r="F339" s="14">
        <v>2336500</v>
      </c>
      <c r="G339" s="12">
        <v>419.94</v>
      </c>
      <c r="I339" s="11"/>
    </row>
    <row r="340" spans="1:9" x14ac:dyDescent="0.2">
      <c r="A340" s="15">
        <v>40323</v>
      </c>
      <c r="B340" s="12">
        <v>425</v>
      </c>
      <c r="C340" s="12">
        <v>425</v>
      </c>
      <c r="D340" s="12">
        <v>410</v>
      </c>
      <c r="E340" s="12">
        <v>420</v>
      </c>
      <c r="F340" s="14">
        <v>6183000</v>
      </c>
      <c r="G340" s="12">
        <v>400.86</v>
      </c>
      <c r="I340" s="11"/>
    </row>
    <row r="341" spans="1:9" x14ac:dyDescent="0.2">
      <c r="A341" s="15">
        <v>40324</v>
      </c>
      <c r="B341" s="12">
        <v>420</v>
      </c>
      <c r="C341" s="12">
        <v>465</v>
      </c>
      <c r="D341" s="12">
        <v>415</v>
      </c>
      <c r="E341" s="12">
        <v>465</v>
      </c>
      <c r="F341" s="14">
        <v>7022500</v>
      </c>
      <c r="G341" s="12">
        <v>443.81</v>
      </c>
      <c r="I341" s="11"/>
    </row>
    <row r="342" spans="1:9" x14ac:dyDescent="0.2">
      <c r="A342" s="15">
        <v>40325</v>
      </c>
      <c r="B342" s="12">
        <v>465</v>
      </c>
      <c r="C342" s="12">
        <v>470</v>
      </c>
      <c r="D342" s="12">
        <v>445</v>
      </c>
      <c r="E342" s="12">
        <v>465</v>
      </c>
      <c r="F342" s="14">
        <v>7339000</v>
      </c>
      <c r="G342" s="12">
        <v>443.81</v>
      </c>
      <c r="I342" s="11"/>
    </row>
    <row r="343" spans="1:9" x14ac:dyDescent="0.2">
      <c r="A343" s="15">
        <v>40329</v>
      </c>
      <c r="B343" s="12">
        <v>465</v>
      </c>
      <c r="C343" s="12">
        <v>490</v>
      </c>
      <c r="D343" s="12">
        <v>460</v>
      </c>
      <c r="E343" s="12">
        <v>490</v>
      </c>
      <c r="F343" s="14">
        <v>7212500</v>
      </c>
      <c r="G343" s="12">
        <v>467.67</v>
      </c>
      <c r="I343" s="11"/>
    </row>
    <row r="344" spans="1:9" x14ac:dyDescent="0.2">
      <c r="A344" s="15">
        <v>40330</v>
      </c>
      <c r="B344" s="12">
        <v>480</v>
      </c>
      <c r="C344" s="12">
        <v>490</v>
      </c>
      <c r="D344" s="12">
        <v>465</v>
      </c>
      <c r="E344" s="12">
        <v>465</v>
      </c>
      <c r="F344" s="14">
        <v>2117500</v>
      </c>
      <c r="G344" s="12">
        <v>443.81</v>
      </c>
      <c r="I344" s="11"/>
    </row>
    <row r="345" spans="1:9" x14ac:dyDescent="0.2">
      <c r="A345" s="15">
        <v>40331</v>
      </c>
      <c r="B345" s="12">
        <v>470</v>
      </c>
      <c r="C345" s="12">
        <v>475</v>
      </c>
      <c r="D345" s="12">
        <v>460</v>
      </c>
      <c r="E345" s="12">
        <v>470</v>
      </c>
      <c r="F345" s="14">
        <v>2438500</v>
      </c>
      <c r="G345" s="12">
        <v>448.58</v>
      </c>
      <c r="I345" s="11"/>
    </row>
    <row r="346" spans="1:9" x14ac:dyDescent="0.2">
      <c r="A346" s="15">
        <v>40332</v>
      </c>
      <c r="B346" s="12">
        <v>480</v>
      </c>
      <c r="C346" s="12">
        <v>485</v>
      </c>
      <c r="D346" s="12">
        <v>475</v>
      </c>
      <c r="E346" s="12">
        <v>475</v>
      </c>
      <c r="F346" s="14">
        <v>2780500</v>
      </c>
      <c r="G346" s="12">
        <v>453.35</v>
      </c>
      <c r="I346" s="11"/>
    </row>
    <row r="347" spans="1:9" x14ac:dyDescent="0.2">
      <c r="A347" s="15">
        <v>40333</v>
      </c>
      <c r="B347" s="12">
        <v>475</v>
      </c>
      <c r="C347" s="12">
        <v>490</v>
      </c>
      <c r="D347" s="12">
        <v>475</v>
      </c>
      <c r="E347" s="12">
        <v>490</v>
      </c>
      <c r="F347" s="14">
        <v>7628500</v>
      </c>
      <c r="G347" s="12">
        <v>467.67</v>
      </c>
      <c r="I347" s="11"/>
    </row>
    <row r="348" spans="1:9" x14ac:dyDescent="0.2">
      <c r="A348" s="15">
        <v>40336</v>
      </c>
      <c r="B348" s="12">
        <v>460</v>
      </c>
      <c r="C348" s="12">
        <v>475</v>
      </c>
      <c r="D348" s="12">
        <v>455</v>
      </c>
      <c r="E348" s="12">
        <v>475</v>
      </c>
      <c r="F348" s="14">
        <v>2850500</v>
      </c>
      <c r="G348" s="12">
        <v>453.35</v>
      </c>
      <c r="I348" s="11"/>
    </row>
    <row r="349" spans="1:9" x14ac:dyDescent="0.2">
      <c r="A349" s="15">
        <v>40337</v>
      </c>
      <c r="B349" s="12">
        <v>480</v>
      </c>
      <c r="C349" s="12">
        <v>495</v>
      </c>
      <c r="D349" s="12">
        <v>475</v>
      </c>
      <c r="E349" s="12">
        <v>485</v>
      </c>
      <c r="F349" s="14">
        <v>7075000</v>
      </c>
      <c r="G349" s="12">
        <v>462.89</v>
      </c>
      <c r="I349" s="11"/>
    </row>
    <row r="350" spans="1:9" x14ac:dyDescent="0.2">
      <c r="A350" s="15">
        <v>40338</v>
      </c>
      <c r="B350" s="12">
        <v>485</v>
      </c>
      <c r="C350" s="12">
        <v>495</v>
      </c>
      <c r="D350" s="12">
        <v>475</v>
      </c>
      <c r="E350" s="12">
        <v>485</v>
      </c>
      <c r="F350" s="14">
        <v>4525000</v>
      </c>
      <c r="G350" s="12">
        <v>462.89</v>
      </c>
      <c r="I350" s="11"/>
    </row>
    <row r="351" spans="1:9" x14ac:dyDescent="0.2">
      <c r="A351" s="15">
        <v>40339</v>
      </c>
      <c r="B351" s="12">
        <v>490</v>
      </c>
      <c r="C351" s="12">
        <v>530</v>
      </c>
      <c r="D351" s="12">
        <v>490</v>
      </c>
      <c r="E351" s="12">
        <v>530</v>
      </c>
      <c r="F351" s="14">
        <v>17838000</v>
      </c>
      <c r="G351" s="12">
        <v>505.84</v>
      </c>
      <c r="I351" s="11"/>
    </row>
    <row r="352" spans="1:9" x14ac:dyDescent="0.2">
      <c r="A352" s="15">
        <v>40340</v>
      </c>
      <c r="B352" s="12">
        <v>540</v>
      </c>
      <c r="C352" s="12">
        <v>550</v>
      </c>
      <c r="D352" s="12">
        <v>520</v>
      </c>
      <c r="E352" s="12">
        <v>540</v>
      </c>
      <c r="F352" s="14">
        <v>15309000</v>
      </c>
      <c r="G352" s="12">
        <v>515.39</v>
      </c>
      <c r="I352" s="11"/>
    </row>
    <row r="353" spans="1:9" x14ac:dyDescent="0.2">
      <c r="A353" s="15">
        <v>40343</v>
      </c>
      <c r="B353" s="12">
        <v>540</v>
      </c>
      <c r="C353" s="12">
        <v>560</v>
      </c>
      <c r="D353" s="12">
        <v>540</v>
      </c>
      <c r="E353" s="12">
        <v>560</v>
      </c>
      <c r="F353" s="14">
        <v>10444500</v>
      </c>
      <c r="G353" s="12">
        <v>534.48</v>
      </c>
      <c r="I353" s="11"/>
    </row>
    <row r="354" spans="1:9" x14ac:dyDescent="0.2">
      <c r="A354" s="15">
        <v>40344</v>
      </c>
      <c r="B354" s="12">
        <v>560</v>
      </c>
      <c r="C354" s="12">
        <v>560</v>
      </c>
      <c r="D354" s="12">
        <v>540</v>
      </c>
      <c r="E354" s="12">
        <v>550</v>
      </c>
      <c r="F354" s="14">
        <v>2760500</v>
      </c>
      <c r="G354" s="12">
        <v>524.92999999999995</v>
      </c>
      <c r="I354" s="11"/>
    </row>
    <row r="355" spans="1:9" x14ac:dyDescent="0.2">
      <c r="A355" s="15">
        <v>40345</v>
      </c>
      <c r="B355" s="12">
        <v>550</v>
      </c>
      <c r="C355" s="12">
        <v>560</v>
      </c>
      <c r="D355" s="12">
        <v>540</v>
      </c>
      <c r="E355" s="12">
        <v>550</v>
      </c>
      <c r="F355" s="14">
        <v>2230500</v>
      </c>
      <c r="G355" s="12">
        <v>524.92999999999995</v>
      </c>
      <c r="I355" s="11"/>
    </row>
    <row r="356" spans="1:9" x14ac:dyDescent="0.2">
      <c r="A356" s="15">
        <v>40346</v>
      </c>
      <c r="B356" s="12">
        <v>550</v>
      </c>
      <c r="C356" s="12">
        <v>570</v>
      </c>
      <c r="D356" s="12">
        <v>550</v>
      </c>
      <c r="E356" s="12">
        <v>570</v>
      </c>
      <c r="F356" s="14">
        <v>5508000</v>
      </c>
      <c r="G356" s="12">
        <v>544.02</v>
      </c>
      <c r="I356" s="11"/>
    </row>
    <row r="357" spans="1:9" x14ac:dyDescent="0.2">
      <c r="A357" s="15">
        <v>40347</v>
      </c>
      <c r="B357" s="12">
        <v>570</v>
      </c>
      <c r="C357" s="12">
        <v>580</v>
      </c>
      <c r="D357" s="12">
        <v>560</v>
      </c>
      <c r="E357" s="12">
        <v>570</v>
      </c>
      <c r="F357" s="14">
        <v>8982500</v>
      </c>
      <c r="G357" s="12">
        <v>544.02</v>
      </c>
      <c r="I357" s="11"/>
    </row>
    <row r="358" spans="1:9" x14ac:dyDescent="0.2">
      <c r="A358" s="15">
        <v>40350</v>
      </c>
      <c r="B358" s="12">
        <v>570</v>
      </c>
      <c r="C358" s="12">
        <v>580</v>
      </c>
      <c r="D358" s="12">
        <v>560</v>
      </c>
      <c r="E358" s="12">
        <v>580</v>
      </c>
      <c r="F358" s="14">
        <v>7380500</v>
      </c>
      <c r="G358" s="12">
        <v>553.55999999999995</v>
      </c>
      <c r="I358" s="11"/>
    </row>
    <row r="359" spans="1:9" x14ac:dyDescent="0.2">
      <c r="A359" s="15">
        <v>40351</v>
      </c>
      <c r="B359" s="12">
        <v>580</v>
      </c>
      <c r="C359" s="12">
        <v>580</v>
      </c>
      <c r="D359" s="12">
        <v>560</v>
      </c>
      <c r="E359" s="12">
        <v>570</v>
      </c>
      <c r="F359" s="14">
        <v>3701500</v>
      </c>
      <c r="G359" s="12">
        <v>544.02</v>
      </c>
      <c r="I359" s="11"/>
    </row>
    <row r="360" spans="1:9" x14ac:dyDescent="0.2">
      <c r="A360" s="15">
        <v>40352</v>
      </c>
      <c r="B360" s="12">
        <v>580</v>
      </c>
      <c r="C360" s="12">
        <v>610</v>
      </c>
      <c r="D360" s="12">
        <v>560</v>
      </c>
      <c r="E360" s="12">
        <v>610</v>
      </c>
      <c r="F360" s="14">
        <v>26807000</v>
      </c>
      <c r="G360" s="12">
        <v>582.20000000000005</v>
      </c>
      <c r="I360" s="11"/>
    </row>
    <row r="361" spans="1:9" x14ac:dyDescent="0.2">
      <c r="A361" s="15">
        <v>40353</v>
      </c>
      <c r="B361" s="12">
        <v>610</v>
      </c>
      <c r="C361" s="12">
        <v>640</v>
      </c>
      <c r="D361" s="12">
        <v>600</v>
      </c>
      <c r="E361" s="12">
        <v>610</v>
      </c>
      <c r="F361" s="14">
        <v>36118000</v>
      </c>
      <c r="G361" s="12">
        <v>582.20000000000005</v>
      </c>
      <c r="I361" s="11"/>
    </row>
    <row r="362" spans="1:9" x14ac:dyDescent="0.2">
      <c r="A362" s="15">
        <v>40354</v>
      </c>
      <c r="B362" s="12">
        <v>610</v>
      </c>
      <c r="C362" s="12">
        <v>620</v>
      </c>
      <c r="D362" s="12">
        <v>600</v>
      </c>
      <c r="E362" s="12">
        <v>610</v>
      </c>
      <c r="F362" s="14">
        <v>14497000</v>
      </c>
      <c r="G362" s="12">
        <v>582.20000000000005</v>
      </c>
      <c r="I362" s="11"/>
    </row>
    <row r="363" spans="1:9" x14ac:dyDescent="0.2">
      <c r="A363" s="15">
        <v>40357</v>
      </c>
      <c r="B363" s="12">
        <v>620</v>
      </c>
      <c r="C363" s="12">
        <v>630</v>
      </c>
      <c r="D363" s="12">
        <v>610</v>
      </c>
      <c r="E363" s="12">
        <v>620</v>
      </c>
      <c r="F363" s="14">
        <v>18950500</v>
      </c>
      <c r="G363" s="12">
        <v>591.74</v>
      </c>
      <c r="I363" s="11"/>
    </row>
    <row r="364" spans="1:9" x14ac:dyDescent="0.2">
      <c r="A364" s="15">
        <v>40358</v>
      </c>
      <c r="B364" s="12">
        <v>620</v>
      </c>
      <c r="C364" s="12">
        <v>630</v>
      </c>
      <c r="D364" s="12">
        <v>580</v>
      </c>
      <c r="E364" s="12">
        <v>600</v>
      </c>
      <c r="F364" s="14">
        <v>14583500</v>
      </c>
      <c r="G364" s="12">
        <v>572.65</v>
      </c>
      <c r="I364" s="11"/>
    </row>
    <row r="365" spans="1:9" x14ac:dyDescent="0.2">
      <c r="A365" s="15">
        <v>40359</v>
      </c>
      <c r="B365" s="12">
        <v>580</v>
      </c>
      <c r="C365" s="12">
        <v>620</v>
      </c>
      <c r="D365" s="12">
        <v>580</v>
      </c>
      <c r="E365" s="12">
        <v>620</v>
      </c>
      <c r="F365" s="14">
        <v>19894500</v>
      </c>
      <c r="G365" s="12">
        <v>591.74</v>
      </c>
      <c r="I365" s="11"/>
    </row>
    <row r="366" spans="1:9" x14ac:dyDescent="0.2">
      <c r="A366" s="15">
        <v>40360</v>
      </c>
      <c r="B366" s="12">
        <v>600</v>
      </c>
      <c r="C366" s="12">
        <v>600</v>
      </c>
      <c r="D366" s="12">
        <v>580</v>
      </c>
      <c r="E366" s="12">
        <v>590</v>
      </c>
      <c r="F366" s="14">
        <v>15104000</v>
      </c>
      <c r="G366" s="12">
        <v>590</v>
      </c>
      <c r="I366" s="11"/>
    </row>
    <row r="367" spans="1:9" x14ac:dyDescent="0.2">
      <c r="A367" s="15">
        <v>40361</v>
      </c>
      <c r="B367" s="12">
        <v>580</v>
      </c>
      <c r="C367" s="12">
        <v>590</v>
      </c>
      <c r="D367" s="12">
        <v>570</v>
      </c>
      <c r="E367" s="12">
        <v>590</v>
      </c>
      <c r="F367" s="14">
        <v>3582000</v>
      </c>
      <c r="G367" s="12">
        <v>590</v>
      </c>
      <c r="I367" s="11"/>
    </row>
    <row r="368" spans="1:9" x14ac:dyDescent="0.2">
      <c r="A368" s="15">
        <v>40364</v>
      </c>
      <c r="B368" s="12">
        <v>580</v>
      </c>
      <c r="C368" s="12">
        <v>590</v>
      </c>
      <c r="D368" s="12">
        <v>570</v>
      </c>
      <c r="E368" s="12">
        <v>580</v>
      </c>
      <c r="F368" s="14">
        <v>1574000</v>
      </c>
      <c r="G368" s="12">
        <v>580</v>
      </c>
      <c r="I368" s="11"/>
    </row>
    <row r="369" spans="1:9" x14ac:dyDescent="0.2">
      <c r="A369" s="15">
        <v>40365</v>
      </c>
      <c r="B369" s="12">
        <v>570</v>
      </c>
      <c r="C369" s="12">
        <v>590</v>
      </c>
      <c r="D369" s="12">
        <v>560</v>
      </c>
      <c r="E369" s="12">
        <v>590</v>
      </c>
      <c r="F369" s="14">
        <v>11901500</v>
      </c>
      <c r="G369" s="12">
        <v>590</v>
      </c>
      <c r="I369" s="11"/>
    </row>
    <row r="370" spans="1:9" x14ac:dyDescent="0.2">
      <c r="A370" s="15">
        <v>40366</v>
      </c>
      <c r="B370" s="12">
        <v>590</v>
      </c>
      <c r="C370" s="12">
        <v>600</v>
      </c>
      <c r="D370" s="12">
        <v>580</v>
      </c>
      <c r="E370" s="12">
        <v>590</v>
      </c>
      <c r="F370" s="14">
        <v>18808500</v>
      </c>
      <c r="G370" s="12">
        <v>590</v>
      </c>
      <c r="I370" s="11"/>
    </row>
    <row r="371" spans="1:9" x14ac:dyDescent="0.2">
      <c r="A371" s="15">
        <v>40367</v>
      </c>
      <c r="B371" s="12">
        <v>590</v>
      </c>
      <c r="C371" s="12">
        <v>600</v>
      </c>
      <c r="D371" s="12">
        <v>580</v>
      </c>
      <c r="E371" s="12">
        <v>590</v>
      </c>
      <c r="F371" s="14">
        <v>3823000</v>
      </c>
      <c r="G371" s="12">
        <v>590</v>
      </c>
      <c r="I371" s="11"/>
    </row>
    <row r="372" spans="1:9" x14ac:dyDescent="0.2">
      <c r="A372" s="15">
        <v>40368</v>
      </c>
      <c r="B372" s="12">
        <v>600</v>
      </c>
      <c r="C372" s="12">
        <v>600</v>
      </c>
      <c r="D372" s="12">
        <v>570</v>
      </c>
      <c r="E372" s="12">
        <v>590</v>
      </c>
      <c r="F372" s="14">
        <v>6656500</v>
      </c>
      <c r="G372" s="12">
        <v>590</v>
      </c>
      <c r="I372" s="11"/>
    </row>
    <row r="373" spans="1:9" x14ac:dyDescent="0.2">
      <c r="A373" s="15">
        <v>40371</v>
      </c>
      <c r="B373" s="12">
        <v>580</v>
      </c>
      <c r="C373" s="12">
        <v>600</v>
      </c>
      <c r="D373" s="12">
        <v>570</v>
      </c>
      <c r="E373" s="12">
        <v>590</v>
      </c>
      <c r="F373" s="14">
        <v>2527500</v>
      </c>
      <c r="G373" s="12">
        <v>590</v>
      </c>
      <c r="I373" s="11"/>
    </row>
    <row r="374" spans="1:9" x14ac:dyDescent="0.2">
      <c r="A374" s="15">
        <v>40372</v>
      </c>
      <c r="B374" s="12">
        <v>580</v>
      </c>
      <c r="C374" s="12">
        <v>590</v>
      </c>
      <c r="D374" s="12">
        <v>570</v>
      </c>
      <c r="E374" s="12">
        <v>580</v>
      </c>
      <c r="F374" s="14">
        <v>1245000</v>
      </c>
      <c r="G374" s="12">
        <v>580</v>
      </c>
      <c r="I374" s="11"/>
    </row>
    <row r="375" spans="1:9" x14ac:dyDescent="0.2">
      <c r="A375" s="15">
        <v>40373</v>
      </c>
      <c r="B375" s="12">
        <v>580</v>
      </c>
      <c r="C375" s="12">
        <v>580</v>
      </c>
      <c r="D375" s="12">
        <v>570</v>
      </c>
      <c r="E375" s="12">
        <v>580</v>
      </c>
      <c r="F375" s="14">
        <v>5921000</v>
      </c>
      <c r="G375" s="12">
        <v>580</v>
      </c>
      <c r="I375" s="11"/>
    </row>
    <row r="376" spans="1:9" x14ac:dyDescent="0.2">
      <c r="A376" s="15">
        <v>40374</v>
      </c>
      <c r="B376" s="12">
        <v>580</v>
      </c>
      <c r="C376" s="12">
        <v>600</v>
      </c>
      <c r="D376" s="12">
        <v>570</v>
      </c>
      <c r="E376" s="12">
        <v>600</v>
      </c>
      <c r="F376" s="14">
        <v>33081500</v>
      </c>
      <c r="G376" s="12">
        <v>600</v>
      </c>
      <c r="I376" s="11"/>
    </row>
    <row r="377" spans="1:9" x14ac:dyDescent="0.2">
      <c r="A377" s="15">
        <v>40375</v>
      </c>
      <c r="B377" s="12">
        <v>600</v>
      </c>
      <c r="C377" s="12">
        <v>600</v>
      </c>
      <c r="D377" s="12">
        <v>580</v>
      </c>
      <c r="E377" s="12">
        <v>590</v>
      </c>
      <c r="F377" s="14">
        <v>8659000</v>
      </c>
      <c r="G377" s="12">
        <v>590</v>
      </c>
      <c r="I377" s="11"/>
    </row>
    <row r="378" spans="1:9" x14ac:dyDescent="0.2">
      <c r="A378" s="15">
        <v>40378</v>
      </c>
      <c r="B378" s="12">
        <v>560</v>
      </c>
      <c r="C378" s="12">
        <v>590</v>
      </c>
      <c r="D378" s="12">
        <v>560</v>
      </c>
      <c r="E378" s="12">
        <v>590</v>
      </c>
      <c r="F378" s="14">
        <v>5461500</v>
      </c>
      <c r="G378" s="12">
        <v>590</v>
      </c>
      <c r="I378" s="11"/>
    </row>
    <row r="379" spans="1:9" x14ac:dyDescent="0.2">
      <c r="A379" s="15">
        <v>40379</v>
      </c>
      <c r="B379" s="12">
        <v>580</v>
      </c>
      <c r="C379" s="12">
        <v>580</v>
      </c>
      <c r="D379" s="12">
        <v>570</v>
      </c>
      <c r="E379" s="12">
        <v>580</v>
      </c>
      <c r="F379" s="14">
        <v>3395000</v>
      </c>
      <c r="G379" s="12">
        <v>580</v>
      </c>
      <c r="I379" s="11"/>
    </row>
    <row r="380" spans="1:9" x14ac:dyDescent="0.2">
      <c r="A380" s="15">
        <v>40380</v>
      </c>
      <c r="B380" s="12">
        <v>580</v>
      </c>
      <c r="C380" s="12">
        <v>580</v>
      </c>
      <c r="D380" s="12">
        <v>570</v>
      </c>
      <c r="E380" s="12">
        <v>580</v>
      </c>
      <c r="F380" s="14">
        <v>1317500</v>
      </c>
      <c r="G380" s="12">
        <v>580</v>
      </c>
      <c r="I380" s="11"/>
    </row>
    <row r="381" spans="1:9" x14ac:dyDescent="0.2">
      <c r="A381" s="15">
        <v>40381</v>
      </c>
      <c r="B381" s="12">
        <v>570</v>
      </c>
      <c r="C381" s="12">
        <v>590</v>
      </c>
      <c r="D381" s="12">
        <v>560</v>
      </c>
      <c r="E381" s="12">
        <v>570</v>
      </c>
      <c r="F381" s="14">
        <v>3756000</v>
      </c>
      <c r="G381" s="12">
        <v>570</v>
      </c>
      <c r="I381" s="11"/>
    </row>
    <row r="382" spans="1:9" x14ac:dyDescent="0.2">
      <c r="A382" s="15">
        <v>40382</v>
      </c>
      <c r="B382" s="12">
        <v>570</v>
      </c>
      <c r="C382" s="12">
        <v>590</v>
      </c>
      <c r="D382" s="12">
        <v>570</v>
      </c>
      <c r="E382" s="12">
        <v>580</v>
      </c>
      <c r="F382" s="14">
        <v>8542500</v>
      </c>
      <c r="G382" s="12">
        <v>580</v>
      </c>
      <c r="I382" s="11"/>
    </row>
    <row r="383" spans="1:9" x14ac:dyDescent="0.2">
      <c r="A383" s="15">
        <v>40385</v>
      </c>
      <c r="B383" s="12">
        <v>580</v>
      </c>
      <c r="C383" s="12">
        <v>590</v>
      </c>
      <c r="D383" s="12">
        <v>560</v>
      </c>
      <c r="E383" s="12">
        <v>570</v>
      </c>
      <c r="F383" s="14">
        <v>13939500</v>
      </c>
      <c r="G383" s="12">
        <v>570</v>
      </c>
      <c r="I383" s="11"/>
    </row>
    <row r="384" spans="1:9" x14ac:dyDescent="0.2">
      <c r="A384" s="15">
        <v>40386</v>
      </c>
      <c r="B384" s="12">
        <v>570</v>
      </c>
      <c r="C384" s="12">
        <v>580</v>
      </c>
      <c r="D384" s="12">
        <v>560</v>
      </c>
      <c r="E384" s="12">
        <v>570</v>
      </c>
      <c r="F384" s="14">
        <v>6759500</v>
      </c>
      <c r="G384" s="12">
        <v>570</v>
      </c>
      <c r="I384" s="11"/>
    </row>
    <row r="385" spans="1:9" x14ac:dyDescent="0.2">
      <c r="A385" s="15">
        <v>40387</v>
      </c>
      <c r="B385" s="12">
        <v>580</v>
      </c>
      <c r="C385" s="12">
        <v>620</v>
      </c>
      <c r="D385" s="12">
        <v>580</v>
      </c>
      <c r="E385" s="12">
        <v>620</v>
      </c>
      <c r="F385" s="14">
        <v>67534500</v>
      </c>
      <c r="G385" s="12">
        <v>620</v>
      </c>
      <c r="I385" s="11"/>
    </row>
    <row r="386" spans="1:9" x14ac:dyDescent="0.2">
      <c r="A386" s="15">
        <v>40388</v>
      </c>
      <c r="B386" s="12">
        <v>620</v>
      </c>
      <c r="C386" s="12">
        <v>670</v>
      </c>
      <c r="D386" s="12">
        <v>620</v>
      </c>
      <c r="E386" s="12">
        <v>660</v>
      </c>
      <c r="F386" s="14">
        <v>63986000</v>
      </c>
      <c r="G386" s="12">
        <v>660</v>
      </c>
      <c r="I386" s="11"/>
    </row>
    <row r="387" spans="1:9" x14ac:dyDescent="0.2">
      <c r="A387" s="15">
        <v>40389</v>
      </c>
      <c r="B387" s="12">
        <v>660</v>
      </c>
      <c r="C387" s="12">
        <v>660</v>
      </c>
      <c r="D387" s="12">
        <v>620</v>
      </c>
      <c r="E387" s="12">
        <v>650</v>
      </c>
      <c r="F387" s="14">
        <v>35998500</v>
      </c>
      <c r="G387" s="12">
        <v>650</v>
      </c>
      <c r="I387" s="11"/>
    </row>
    <row r="388" spans="1:9" x14ac:dyDescent="0.2">
      <c r="A388" s="15">
        <v>40392</v>
      </c>
      <c r="B388" s="12">
        <v>650</v>
      </c>
      <c r="C388" s="12">
        <v>660</v>
      </c>
      <c r="D388" s="12">
        <v>630</v>
      </c>
      <c r="E388" s="12">
        <v>630</v>
      </c>
      <c r="F388" s="14">
        <v>11402000</v>
      </c>
      <c r="G388" s="12">
        <v>630</v>
      </c>
      <c r="I388" s="11"/>
    </row>
    <row r="389" spans="1:9" x14ac:dyDescent="0.2">
      <c r="A389" s="15">
        <v>40393</v>
      </c>
      <c r="B389" s="12">
        <v>640</v>
      </c>
      <c r="C389" s="12">
        <v>650</v>
      </c>
      <c r="D389" s="12">
        <v>620</v>
      </c>
      <c r="E389" s="12">
        <v>630</v>
      </c>
      <c r="F389" s="14">
        <v>21875500</v>
      </c>
      <c r="G389" s="12">
        <v>630</v>
      </c>
      <c r="I389" s="11"/>
    </row>
    <row r="390" spans="1:9" x14ac:dyDescent="0.2">
      <c r="A390" s="15">
        <v>40394</v>
      </c>
      <c r="B390" s="12">
        <v>630</v>
      </c>
      <c r="C390" s="12">
        <v>640</v>
      </c>
      <c r="D390" s="12">
        <v>620</v>
      </c>
      <c r="E390" s="12">
        <v>640</v>
      </c>
      <c r="F390" s="14">
        <v>10843000</v>
      </c>
      <c r="G390" s="12">
        <v>640</v>
      </c>
      <c r="I390" s="11"/>
    </row>
    <row r="391" spans="1:9" x14ac:dyDescent="0.2">
      <c r="A391" s="15">
        <v>40395</v>
      </c>
      <c r="B391" s="12">
        <v>640</v>
      </c>
      <c r="C391" s="12">
        <v>660</v>
      </c>
      <c r="D391" s="12">
        <v>640</v>
      </c>
      <c r="E391" s="12">
        <v>660</v>
      </c>
      <c r="F391" s="14">
        <v>13957000</v>
      </c>
      <c r="G391" s="12">
        <v>660</v>
      </c>
      <c r="I391" s="11"/>
    </row>
    <row r="392" spans="1:9" x14ac:dyDescent="0.2">
      <c r="A392" s="15">
        <v>40396</v>
      </c>
      <c r="B392" s="12">
        <v>660</v>
      </c>
      <c r="C392" s="12">
        <v>670</v>
      </c>
      <c r="D392" s="12">
        <v>640</v>
      </c>
      <c r="E392" s="12">
        <v>660</v>
      </c>
      <c r="F392" s="14">
        <v>7006000</v>
      </c>
      <c r="G392" s="12">
        <v>660</v>
      </c>
      <c r="I392" s="11"/>
    </row>
    <row r="393" spans="1:9" x14ac:dyDescent="0.2">
      <c r="A393" s="15">
        <v>40399</v>
      </c>
      <c r="B393" s="12">
        <v>660</v>
      </c>
      <c r="C393" s="12">
        <v>680</v>
      </c>
      <c r="D393" s="12">
        <v>660</v>
      </c>
      <c r="E393" s="12">
        <v>680</v>
      </c>
      <c r="F393" s="14">
        <v>28001000</v>
      </c>
      <c r="G393" s="12">
        <v>680</v>
      </c>
      <c r="I393" s="11"/>
    </row>
    <row r="394" spans="1:9" x14ac:dyDescent="0.2">
      <c r="A394" s="15">
        <v>40400</v>
      </c>
      <c r="B394" s="12">
        <v>680</v>
      </c>
      <c r="C394" s="12">
        <v>690</v>
      </c>
      <c r="D394" s="12">
        <v>660</v>
      </c>
      <c r="E394" s="12">
        <v>670</v>
      </c>
      <c r="F394" s="14">
        <v>7429500</v>
      </c>
      <c r="G394" s="12">
        <v>670</v>
      </c>
      <c r="I394" s="11"/>
    </row>
    <row r="395" spans="1:9" x14ac:dyDescent="0.2">
      <c r="A395" s="15">
        <v>40401</v>
      </c>
      <c r="B395" s="12">
        <v>670</v>
      </c>
      <c r="C395" s="12">
        <v>670</v>
      </c>
      <c r="D395" s="12">
        <v>650</v>
      </c>
      <c r="E395" s="12">
        <v>660</v>
      </c>
      <c r="F395" s="14">
        <v>8930500</v>
      </c>
      <c r="G395" s="12">
        <v>660</v>
      </c>
      <c r="I395" s="11"/>
    </row>
    <row r="396" spans="1:9" x14ac:dyDescent="0.2">
      <c r="A396" s="15">
        <v>40402</v>
      </c>
      <c r="B396" s="12">
        <v>650</v>
      </c>
      <c r="C396" s="12">
        <v>660</v>
      </c>
      <c r="D396" s="12">
        <v>630</v>
      </c>
      <c r="E396" s="12">
        <v>660</v>
      </c>
      <c r="F396" s="14">
        <v>14659000</v>
      </c>
      <c r="G396" s="12">
        <v>660</v>
      </c>
      <c r="I396" s="11"/>
    </row>
    <row r="397" spans="1:9" x14ac:dyDescent="0.2">
      <c r="A397" s="15">
        <v>40403</v>
      </c>
      <c r="B397" s="12">
        <v>660</v>
      </c>
      <c r="C397" s="12">
        <v>660</v>
      </c>
      <c r="D397" s="12">
        <v>640</v>
      </c>
      <c r="E397" s="12">
        <v>640</v>
      </c>
      <c r="F397" s="14">
        <v>3659000</v>
      </c>
      <c r="G397" s="12">
        <v>640</v>
      </c>
      <c r="I397" s="11"/>
    </row>
    <row r="398" spans="1:9" x14ac:dyDescent="0.2">
      <c r="A398" s="15">
        <v>40406</v>
      </c>
      <c r="B398" s="12">
        <v>640</v>
      </c>
      <c r="C398" s="12">
        <v>650</v>
      </c>
      <c r="D398" s="12">
        <v>630</v>
      </c>
      <c r="E398" s="12">
        <v>630</v>
      </c>
      <c r="F398" s="14">
        <v>4177500</v>
      </c>
      <c r="G398" s="12">
        <v>630</v>
      </c>
      <c r="I398" s="11"/>
    </row>
    <row r="399" spans="1:9" x14ac:dyDescent="0.2">
      <c r="A399" s="15">
        <v>40408</v>
      </c>
      <c r="B399" s="12">
        <v>630</v>
      </c>
      <c r="C399" s="12">
        <v>660</v>
      </c>
      <c r="D399" s="12">
        <v>630</v>
      </c>
      <c r="E399" s="12">
        <v>650</v>
      </c>
      <c r="F399" s="14">
        <v>5783500</v>
      </c>
      <c r="G399" s="12">
        <v>650</v>
      </c>
      <c r="I399" s="11"/>
    </row>
    <row r="400" spans="1:9" x14ac:dyDescent="0.2">
      <c r="A400" s="15">
        <v>40409</v>
      </c>
      <c r="B400" s="12">
        <v>650</v>
      </c>
      <c r="C400" s="12">
        <v>660</v>
      </c>
      <c r="D400" s="12">
        <v>630</v>
      </c>
      <c r="E400" s="12">
        <v>640</v>
      </c>
      <c r="F400" s="14">
        <v>5829500</v>
      </c>
      <c r="G400" s="12">
        <v>640</v>
      </c>
      <c r="I400" s="11"/>
    </row>
    <row r="401" spans="1:9" x14ac:dyDescent="0.2">
      <c r="A401" s="15">
        <v>40410</v>
      </c>
      <c r="B401" s="12">
        <v>640</v>
      </c>
      <c r="C401" s="12">
        <v>650</v>
      </c>
      <c r="D401" s="12">
        <v>630</v>
      </c>
      <c r="E401" s="12">
        <v>640</v>
      </c>
      <c r="F401" s="14">
        <v>2187000</v>
      </c>
      <c r="G401" s="12">
        <v>640</v>
      </c>
      <c r="I401" s="11"/>
    </row>
    <row r="402" spans="1:9" x14ac:dyDescent="0.2">
      <c r="A402" s="15">
        <v>40413</v>
      </c>
      <c r="B402" s="12">
        <v>640</v>
      </c>
      <c r="C402" s="12">
        <v>650</v>
      </c>
      <c r="D402" s="12">
        <v>630</v>
      </c>
      <c r="E402" s="12">
        <v>650</v>
      </c>
      <c r="F402" s="14">
        <v>2994500</v>
      </c>
      <c r="G402" s="12">
        <v>650</v>
      </c>
      <c r="I402" s="11"/>
    </row>
    <row r="403" spans="1:9" x14ac:dyDescent="0.2">
      <c r="A403" s="15">
        <v>40414</v>
      </c>
      <c r="B403" s="12">
        <v>640</v>
      </c>
      <c r="C403" s="12">
        <v>650</v>
      </c>
      <c r="D403" s="12">
        <v>620</v>
      </c>
      <c r="E403" s="12">
        <v>630</v>
      </c>
      <c r="F403" s="14">
        <v>7840500</v>
      </c>
      <c r="G403" s="12">
        <v>630</v>
      </c>
      <c r="I403" s="11"/>
    </row>
    <row r="404" spans="1:9" x14ac:dyDescent="0.2">
      <c r="A404" s="15">
        <v>40415</v>
      </c>
      <c r="B404" s="12">
        <v>610</v>
      </c>
      <c r="C404" s="12">
        <v>650</v>
      </c>
      <c r="D404" s="12">
        <v>570</v>
      </c>
      <c r="E404" s="12">
        <v>650</v>
      </c>
      <c r="F404" s="14">
        <v>10766500</v>
      </c>
      <c r="G404" s="12">
        <v>650</v>
      </c>
      <c r="I404" s="11"/>
    </row>
    <row r="405" spans="1:9" x14ac:dyDescent="0.2">
      <c r="A405" s="15">
        <v>40416</v>
      </c>
      <c r="B405" s="12">
        <v>650</v>
      </c>
      <c r="C405" s="12">
        <v>680</v>
      </c>
      <c r="D405" s="12">
        <v>650</v>
      </c>
      <c r="E405" s="12">
        <v>660</v>
      </c>
      <c r="F405" s="14">
        <v>16001000</v>
      </c>
      <c r="G405" s="12">
        <v>660</v>
      </c>
      <c r="I405" s="11"/>
    </row>
    <row r="406" spans="1:9" x14ac:dyDescent="0.2">
      <c r="A406" s="15">
        <v>40417</v>
      </c>
      <c r="B406" s="12">
        <v>660</v>
      </c>
      <c r="C406" s="12">
        <v>670</v>
      </c>
      <c r="D406" s="12">
        <v>650</v>
      </c>
      <c r="E406" s="12">
        <v>650</v>
      </c>
      <c r="F406" s="14">
        <v>8112000</v>
      </c>
      <c r="G406" s="12">
        <v>650</v>
      </c>
      <c r="I406" s="11"/>
    </row>
    <row r="407" spans="1:9" x14ac:dyDescent="0.2">
      <c r="A407" s="15">
        <v>40420</v>
      </c>
      <c r="B407" s="12">
        <v>660</v>
      </c>
      <c r="C407" s="12">
        <v>660</v>
      </c>
      <c r="D407" s="12">
        <v>640</v>
      </c>
      <c r="E407" s="12">
        <v>660</v>
      </c>
      <c r="F407" s="14">
        <v>2628500</v>
      </c>
      <c r="G407" s="12">
        <v>660</v>
      </c>
      <c r="I407" s="11"/>
    </row>
    <row r="408" spans="1:9" x14ac:dyDescent="0.2">
      <c r="A408" s="15">
        <v>40421</v>
      </c>
      <c r="B408" s="12">
        <v>650</v>
      </c>
      <c r="C408" s="12">
        <v>660</v>
      </c>
      <c r="D408" s="12">
        <v>630</v>
      </c>
      <c r="E408" s="12">
        <v>660</v>
      </c>
      <c r="F408" s="14">
        <v>4517500</v>
      </c>
      <c r="G408" s="12">
        <v>660</v>
      </c>
      <c r="I408" s="11"/>
    </row>
    <row r="409" spans="1:9" x14ac:dyDescent="0.2">
      <c r="A409" s="15">
        <v>40422</v>
      </c>
      <c r="B409" s="12">
        <v>660</v>
      </c>
      <c r="C409" s="12">
        <v>730</v>
      </c>
      <c r="D409" s="12">
        <v>640</v>
      </c>
      <c r="E409" s="12">
        <v>730</v>
      </c>
      <c r="F409" s="14">
        <v>78292500</v>
      </c>
      <c r="G409" s="12">
        <v>730</v>
      </c>
      <c r="I409" s="11"/>
    </row>
    <row r="410" spans="1:9" x14ac:dyDescent="0.2">
      <c r="A410" s="15">
        <v>40423</v>
      </c>
      <c r="B410" s="12">
        <v>740</v>
      </c>
      <c r="C410" s="12">
        <v>750</v>
      </c>
      <c r="D410" s="12">
        <v>720</v>
      </c>
      <c r="E410" s="12">
        <v>730</v>
      </c>
      <c r="F410" s="14">
        <v>36092500</v>
      </c>
      <c r="G410" s="12">
        <v>730</v>
      </c>
      <c r="I410" s="11"/>
    </row>
    <row r="411" spans="1:9" x14ac:dyDescent="0.2">
      <c r="A411" s="15">
        <v>40424</v>
      </c>
      <c r="B411" s="12">
        <v>730</v>
      </c>
      <c r="C411" s="12">
        <v>730</v>
      </c>
      <c r="D411" s="12">
        <v>710</v>
      </c>
      <c r="E411" s="12">
        <v>720</v>
      </c>
      <c r="F411" s="14">
        <v>6467500</v>
      </c>
      <c r="G411" s="12">
        <v>720</v>
      </c>
      <c r="I411" s="11"/>
    </row>
    <row r="412" spans="1:9" x14ac:dyDescent="0.2">
      <c r="A412" s="15">
        <v>40427</v>
      </c>
      <c r="B412" s="12">
        <v>720</v>
      </c>
      <c r="C412" s="12">
        <v>760</v>
      </c>
      <c r="D412" s="12">
        <v>710</v>
      </c>
      <c r="E412" s="12">
        <v>750</v>
      </c>
      <c r="F412" s="14">
        <v>16737000</v>
      </c>
      <c r="G412" s="12">
        <v>750</v>
      </c>
      <c r="I412" s="11"/>
    </row>
    <row r="413" spans="1:9" x14ac:dyDescent="0.2">
      <c r="A413" s="15">
        <v>40428</v>
      </c>
      <c r="B413" s="12">
        <v>760</v>
      </c>
      <c r="C413" s="12">
        <v>780</v>
      </c>
      <c r="D413" s="12">
        <v>750</v>
      </c>
      <c r="E413" s="12">
        <v>780</v>
      </c>
      <c r="F413" s="14">
        <v>16872500</v>
      </c>
      <c r="G413" s="12">
        <v>780</v>
      </c>
      <c r="I413" s="11"/>
    </row>
    <row r="414" spans="1:9" x14ac:dyDescent="0.2">
      <c r="A414" s="15">
        <v>40436</v>
      </c>
      <c r="B414" s="12">
        <v>790</v>
      </c>
      <c r="C414" s="12">
        <v>910</v>
      </c>
      <c r="D414" s="12">
        <v>780</v>
      </c>
      <c r="E414" s="12">
        <v>910</v>
      </c>
      <c r="F414" s="14">
        <v>17872000</v>
      </c>
      <c r="G414" s="12">
        <v>910</v>
      </c>
      <c r="I414" s="11"/>
    </row>
    <row r="415" spans="1:9" x14ac:dyDescent="0.2">
      <c r="A415" s="15">
        <v>40437</v>
      </c>
      <c r="B415" s="12">
        <v>910</v>
      </c>
      <c r="C415" s="12">
        <v>940</v>
      </c>
      <c r="D415" s="12">
        <v>870</v>
      </c>
      <c r="E415" s="12">
        <v>930</v>
      </c>
      <c r="F415" s="14">
        <v>30007000</v>
      </c>
      <c r="G415" s="12">
        <v>930</v>
      </c>
      <c r="I415" s="11"/>
    </row>
    <row r="416" spans="1:9" x14ac:dyDescent="0.2">
      <c r="A416" s="15">
        <v>40438</v>
      </c>
      <c r="B416" s="12">
        <v>920</v>
      </c>
      <c r="C416" s="12">
        <v>1020</v>
      </c>
      <c r="D416" s="12">
        <v>910</v>
      </c>
      <c r="E416" s="12">
        <v>990</v>
      </c>
      <c r="F416" s="14">
        <v>29230000</v>
      </c>
      <c r="G416" s="12">
        <v>990</v>
      </c>
      <c r="I416" s="11"/>
    </row>
    <row r="417" spans="1:9" x14ac:dyDescent="0.2">
      <c r="A417" s="15">
        <v>40441</v>
      </c>
      <c r="B417" s="12">
        <v>1000</v>
      </c>
      <c r="C417" s="12">
        <v>1000</v>
      </c>
      <c r="D417" s="12">
        <v>920</v>
      </c>
      <c r="E417" s="12">
        <v>930</v>
      </c>
      <c r="F417" s="14">
        <v>18049000</v>
      </c>
      <c r="G417" s="12">
        <v>930</v>
      </c>
      <c r="I417" s="11"/>
    </row>
    <row r="418" spans="1:9" x14ac:dyDescent="0.2">
      <c r="A418" s="15">
        <v>40442</v>
      </c>
      <c r="B418" s="12">
        <v>940</v>
      </c>
      <c r="C418" s="12">
        <v>970</v>
      </c>
      <c r="D418" s="12">
        <v>930</v>
      </c>
      <c r="E418" s="12">
        <v>940</v>
      </c>
      <c r="F418" s="14">
        <v>12987000</v>
      </c>
      <c r="G418" s="12">
        <v>940</v>
      </c>
      <c r="I418" s="11"/>
    </row>
    <row r="419" spans="1:9" x14ac:dyDescent="0.2">
      <c r="A419" s="15">
        <v>40443</v>
      </c>
      <c r="B419" s="12">
        <v>940</v>
      </c>
      <c r="C419" s="12">
        <v>970</v>
      </c>
      <c r="D419" s="12">
        <v>920</v>
      </c>
      <c r="E419" s="12">
        <v>930</v>
      </c>
      <c r="F419" s="14">
        <v>10667500</v>
      </c>
      <c r="G419" s="12">
        <v>930</v>
      </c>
      <c r="I419" s="11"/>
    </row>
    <row r="420" spans="1:9" x14ac:dyDescent="0.2">
      <c r="A420" s="15">
        <v>40444</v>
      </c>
      <c r="B420" s="12">
        <v>930</v>
      </c>
      <c r="C420" s="12">
        <v>940</v>
      </c>
      <c r="D420" s="12">
        <v>910</v>
      </c>
      <c r="E420" s="12">
        <v>920</v>
      </c>
      <c r="F420" s="14">
        <v>4624500</v>
      </c>
      <c r="G420" s="12">
        <v>920</v>
      </c>
      <c r="I420" s="11"/>
    </row>
    <row r="421" spans="1:9" x14ac:dyDescent="0.2">
      <c r="A421" s="15">
        <v>40445</v>
      </c>
      <c r="B421" s="12">
        <v>910</v>
      </c>
      <c r="C421" s="12">
        <v>960</v>
      </c>
      <c r="D421" s="12">
        <v>910</v>
      </c>
      <c r="E421" s="12">
        <v>960</v>
      </c>
      <c r="F421" s="14">
        <v>10728000</v>
      </c>
      <c r="G421" s="12">
        <v>960</v>
      </c>
      <c r="I421" s="11"/>
    </row>
    <row r="422" spans="1:9" x14ac:dyDescent="0.2">
      <c r="A422" s="15">
        <v>40448</v>
      </c>
      <c r="B422" s="12">
        <v>970</v>
      </c>
      <c r="C422" s="12">
        <v>980</v>
      </c>
      <c r="D422" s="12">
        <v>950</v>
      </c>
      <c r="E422" s="12">
        <v>960</v>
      </c>
      <c r="F422" s="14">
        <v>4671500</v>
      </c>
      <c r="G422" s="12">
        <v>960</v>
      </c>
      <c r="I422" s="11"/>
    </row>
    <row r="423" spans="1:9" x14ac:dyDescent="0.2">
      <c r="A423" s="15">
        <v>40449</v>
      </c>
      <c r="B423" s="12">
        <v>970</v>
      </c>
      <c r="C423" s="12">
        <v>1000</v>
      </c>
      <c r="D423" s="12">
        <v>950</v>
      </c>
      <c r="E423" s="12">
        <v>970</v>
      </c>
      <c r="F423" s="14">
        <v>17906500</v>
      </c>
      <c r="G423" s="12">
        <v>970</v>
      </c>
      <c r="I423" s="11"/>
    </row>
    <row r="424" spans="1:9" x14ac:dyDescent="0.2">
      <c r="A424" s="15">
        <v>40450</v>
      </c>
      <c r="B424" s="12">
        <v>970</v>
      </c>
      <c r="C424" s="12">
        <v>990</v>
      </c>
      <c r="D424" s="12">
        <v>960</v>
      </c>
      <c r="E424" s="12">
        <v>990</v>
      </c>
      <c r="F424" s="14">
        <v>5693000</v>
      </c>
      <c r="G424" s="12">
        <v>990</v>
      </c>
      <c r="I424" s="11"/>
    </row>
    <row r="425" spans="1:9" x14ac:dyDescent="0.2">
      <c r="A425" s="15">
        <v>40451</v>
      </c>
      <c r="B425" s="12">
        <v>980</v>
      </c>
      <c r="C425" s="12">
        <v>990</v>
      </c>
      <c r="D425" s="12">
        <v>940</v>
      </c>
      <c r="E425" s="12">
        <v>960</v>
      </c>
      <c r="F425" s="14">
        <v>1294000</v>
      </c>
      <c r="G425" s="12">
        <v>960</v>
      </c>
      <c r="I425" s="11"/>
    </row>
    <row r="426" spans="1:9" x14ac:dyDescent="0.2">
      <c r="A426" s="15">
        <v>40452</v>
      </c>
      <c r="B426" s="12">
        <v>960</v>
      </c>
      <c r="C426" s="12">
        <v>970</v>
      </c>
      <c r="D426" s="12">
        <v>960</v>
      </c>
      <c r="E426" s="12">
        <v>960</v>
      </c>
      <c r="F426" s="14">
        <v>1361500</v>
      </c>
      <c r="G426" s="12">
        <v>960</v>
      </c>
      <c r="I426" s="11"/>
    </row>
    <row r="427" spans="1:9" x14ac:dyDescent="0.2">
      <c r="A427" s="15">
        <v>40455</v>
      </c>
      <c r="B427" s="12">
        <v>980</v>
      </c>
      <c r="C427" s="12">
        <v>1010</v>
      </c>
      <c r="D427" s="12">
        <v>960</v>
      </c>
      <c r="E427" s="12">
        <v>990</v>
      </c>
      <c r="F427" s="14">
        <v>22182500</v>
      </c>
      <c r="G427" s="12">
        <v>990</v>
      </c>
      <c r="I427" s="11"/>
    </row>
    <row r="428" spans="1:9" x14ac:dyDescent="0.2">
      <c r="A428" s="15">
        <v>40456</v>
      </c>
      <c r="B428" s="12">
        <v>980</v>
      </c>
      <c r="C428" s="12">
        <v>1070</v>
      </c>
      <c r="D428" s="12">
        <v>980</v>
      </c>
      <c r="E428" s="12">
        <v>1050</v>
      </c>
      <c r="F428" s="14">
        <v>34324000</v>
      </c>
      <c r="G428" s="12">
        <v>1050</v>
      </c>
      <c r="I428" s="11"/>
    </row>
    <row r="429" spans="1:9" x14ac:dyDescent="0.2">
      <c r="A429" s="15">
        <v>40457</v>
      </c>
      <c r="B429" s="12">
        <v>1060</v>
      </c>
      <c r="C429" s="12">
        <v>1090</v>
      </c>
      <c r="D429" s="12">
        <v>1040</v>
      </c>
      <c r="E429" s="12">
        <v>1080</v>
      </c>
      <c r="F429" s="14">
        <v>10305500</v>
      </c>
      <c r="G429" s="12">
        <v>1080</v>
      </c>
      <c r="I429" s="11"/>
    </row>
    <row r="430" spans="1:9" x14ac:dyDescent="0.2">
      <c r="A430" s="15">
        <v>40458</v>
      </c>
      <c r="B430" s="12">
        <v>1070</v>
      </c>
      <c r="C430" s="12">
        <v>1070</v>
      </c>
      <c r="D430" s="12">
        <v>990</v>
      </c>
      <c r="E430" s="12">
        <v>1050</v>
      </c>
      <c r="F430" s="14">
        <v>6375500</v>
      </c>
      <c r="G430" s="12">
        <v>1050</v>
      </c>
      <c r="I430" s="11"/>
    </row>
    <row r="431" spans="1:9" x14ac:dyDescent="0.2">
      <c r="A431" s="15">
        <v>40459</v>
      </c>
      <c r="B431" s="12">
        <v>1020</v>
      </c>
      <c r="C431" s="12">
        <v>1050</v>
      </c>
      <c r="D431" s="12">
        <v>1020</v>
      </c>
      <c r="E431" s="12">
        <v>1050</v>
      </c>
      <c r="F431" s="14">
        <v>1144000</v>
      </c>
      <c r="G431" s="12">
        <v>1050</v>
      </c>
      <c r="I431" s="11"/>
    </row>
    <row r="432" spans="1:9" x14ac:dyDescent="0.2">
      <c r="A432" s="15">
        <v>40462</v>
      </c>
      <c r="B432" s="12">
        <v>1050</v>
      </c>
      <c r="C432" s="12">
        <v>1050</v>
      </c>
      <c r="D432" s="12">
        <v>1020</v>
      </c>
      <c r="E432" s="12">
        <v>1040</v>
      </c>
      <c r="F432" s="14">
        <v>890500</v>
      </c>
      <c r="G432" s="12">
        <v>1040</v>
      </c>
      <c r="I432" s="11"/>
    </row>
    <row r="433" spans="1:9" x14ac:dyDescent="0.2">
      <c r="A433" s="15">
        <v>40463</v>
      </c>
      <c r="B433" s="12">
        <v>1030</v>
      </c>
      <c r="C433" s="12">
        <v>1050</v>
      </c>
      <c r="D433" s="12">
        <v>1020</v>
      </c>
      <c r="E433" s="12">
        <v>1040</v>
      </c>
      <c r="F433" s="14">
        <v>1464500</v>
      </c>
      <c r="G433" s="12">
        <v>1040</v>
      </c>
      <c r="I433" s="11"/>
    </row>
    <row r="434" spans="1:9" x14ac:dyDescent="0.2">
      <c r="A434" s="15">
        <v>40464</v>
      </c>
      <c r="B434" s="12">
        <v>1040</v>
      </c>
      <c r="C434" s="12">
        <v>1050</v>
      </c>
      <c r="D434" s="12">
        <v>1020</v>
      </c>
      <c r="E434" s="12">
        <v>1030</v>
      </c>
      <c r="F434" s="14">
        <v>8712500</v>
      </c>
      <c r="G434" s="12">
        <v>1030</v>
      </c>
      <c r="I434" s="11"/>
    </row>
    <row r="435" spans="1:9" x14ac:dyDescent="0.2">
      <c r="A435" s="15">
        <v>40465</v>
      </c>
      <c r="B435" s="12">
        <v>1030</v>
      </c>
      <c r="C435" s="12">
        <v>1030</v>
      </c>
      <c r="D435" s="12">
        <v>1000</v>
      </c>
      <c r="E435" s="12">
        <v>1010</v>
      </c>
      <c r="F435" s="14">
        <v>4486000</v>
      </c>
      <c r="G435" s="12">
        <v>1010</v>
      </c>
      <c r="I435" s="11"/>
    </row>
    <row r="436" spans="1:9" x14ac:dyDescent="0.2">
      <c r="A436" s="15">
        <v>40466</v>
      </c>
      <c r="B436" s="12">
        <v>1000</v>
      </c>
      <c r="C436" s="12">
        <v>1020</v>
      </c>
      <c r="D436" s="12">
        <v>990</v>
      </c>
      <c r="E436" s="12">
        <v>1010</v>
      </c>
      <c r="F436" s="14">
        <v>7191000</v>
      </c>
      <c r="G436" s="12">
        <v>1010</v>
      </c>
      <c r="I436" s="11"/>
    </row>
    <row r="437" spans="1:9" x14ac:dyDescent="0.2">
      <c r="A437" s="15">
        <v>40469</v>
      </c>
      <c r="B437" s="12">
        <v>1000</v>
      </c>
      <c r="C437" s="12">
        <v>1010</v>
      </c>
      <c r="D437" s="12">
        <v>980</v>
      </c>
      <c r="E437" s="12">
        <v>990</v>
      </c>
      <c r="F437" s="14">
        <v>3697000</v>
      </c>
      <c r="G437" s="12">
        <v>990</v>
      </c>
      <c r="I437" s="11"/>
    </row>
    <row r="438" spans="1:9" x14ac:dyDescent="0.2">
      <c r="A438" s="15">
        <v>40470</v>
      </c>
      <c r="B438" s="12">
        <v>990</v>
      </c>
      <c r="C438" s="12">
        <v>1040</v>
      </c>
      <c r="D438" s="12">
        <v>990</v>
      </c>
      <c r="E438" s="12">
        <v>1000</v>
      </c>
      <c r="F438" s="14">
        <v>43469000</v>
      </c>
      <c r="G438" s="12">
        <v>1000</v>
      </c>
      <c r="I438" s="11"/>
    </row>
    <row r="439" spans="1:9" x14ac:dyDescent="0.2">
      <c r="A439" s="15">
        <v>40471</v>
      </c>
      <c r="B439" s="12">
        <v>990</v>
      </c>
      <c r="C439" s="12">
        <v>1000</v>
      </c>
      <c r="D439" s="12">
        <v>980</v>
      </c>
      <c r="E439" s="12">
        <v>990</v>
      </c>
      <c r="F439" s="14">
        <v>5321500</v>
      </c>
      <c r="G439" s="12">
        <v>990</v>
      </c>
      <c r="I439" s="11"/>
    </row>
    <row r="440" spans="1:9" x14ac:dyDescent="0.2">
      <c r="A440" s="15">
        <v>40472</v>
      </c>
      <c r="B440" s="12">
        <v>990</v>
      </c>
      <c r="C440" s="12">
        <v>1010</v>
      </c>
      <c r="D440" s="12">
        <v>990</v>
      </c>
      <c r="E440" s="12">
        <v>1000</v>
      </c>
      <c r="F440" s="14">
        <v>3339000</v>
      </c>
      <c r="G440" s="12">
        <v>1000</v>
      </c>
      <c r="I440" s="11"/>
    </row>
    <row r="441" spans="1:9" x14ac:dyDescent="0.2">
      <c r="A441" s="15">
        <v>40473</v>
      </c>
      <c r="B441" s="12">
        <v>1000</v>
      </c>
      <c r="C441" s="12">
        <v>1010</v>
      </c>
      <c r="D441" s="12">
        <v>990</v>
      </c>
      <c r="E441" s="12">
        <v>1000</v>
      </c>
      <c r="F441" s="14">
        <v>3807000</v>
      </c>
      <c r="G441" s="12">
        <v>1000</v>
      </c>
      <c r="I441" s="11"/>
    </row>
    <row r="442" spans="1:9" x14ac:dyDescent="0.2">
      <c r="A442" s="15">
        <v>40476</v>
      </c>
      <c r="B442" s="12">
        <v>1000</v>
      </c>
      <c r="C442" s="12">
        <v>1010</v>
      </c>
      <c r="D442" s="12">
        <v>990</v>
      </c>
      <c r="E442" s="12">
        <v>1010</v>
      </c>
      <c r="F442" s="14">
        <v>2132500</v>
      </c>
      <c r="G442" s="12">
        <v>1010</v>
      </c>
      <c r="I442" s="11"/>
    </row>
    <row r="443" spans="1:9" x14ac:dyDescent="0.2">
      <c r="A443" s="15">
        <v>40477</v>
      </c>
      <c r="B443" s="12">
        <v>1010</v>
      </c>
      <c r="C443" s="12">
        <v>1010</v>
      </c>
      <c r="D443" s="12">
        <v>990</v>
      </c>
      <c r="E443" s="12">
        <v>990</v>
      </c>
      <c r="F443" s="14">
        <v>1748500</v>
      </c>
      <c r="G443" s="12">
        <v>990</v>
      </c>
      <c r="I443" s="11"/>
    </row>
    <row r="444" spans="1:9" x14ac:dyDescent="0.2">
      <c r="A444" s="15">
        <v>40478</v>
      </c>
      <c r="B444" s="12">
        <v>990</v>
      </c>
      <c r="C444" s="12">
        <v>1000</v>
      </c>
      <c r="D444" s="12">
        <v>950</v>
      </c>
      <c r="E444" s="12">
        <v>990</v>
      </c>
      <c r="F444" s="14">
        <v>3627500</v>
      </c>
      <c r="G444" s="12">
        <v>990</v>
      </c>
      <c r="I444" s="11"/>
    </row>
    <row r="445" spans="1:9" x14ac:dyDescent="0.2">
      <c r="A445" s="15">
        <v>40479</v>
      </c>
      <c r="B445" s="12">
        <v>990</v>
      </c>
      <c r="C445" s="12">
        <v>1000</v>
      </c>
      <c r="D445" s="12">
        <v>970</v>
      </c>
      <c r="E445" s="12">
        <v>1000</v>
      </c>
      <c r="F445" s="14">
        <v>2459500</v>
      </c>
      <c r="G445" s="12">
        <v>1000</v>
      </c>
      <c r="I445" s="11"/>
    </row>
    <row r="446" spans="1:9" x14ac:dyDescent="0.2">
      <c r="A446" s="15">
        <v>40480</v>
      </c>
      <c r="B446" s="12">
        <v>1000</v>
      </c>
      <c r="C446" s="12">
        <v>1000</v>
      </c>
      <c r="D446" s="12">
        <v>990</v>
      </c>
      <c r="E446" s="12">
        <v>1000</v>
      </c>
      <c r="F446" s="14">
        <v>3453000</v>
      </c>
      <c r="G446" s="12">
        <v>1000</v>
      </c>
      <c r="I446" s="11"/>
    </row>
    <row r="447" spans="1:9" x14ac:dyDescent="0.2">
      <c r="A447" s="15">
        <v>40483</v>
      </c>
      <c r="B447" s="12">
        <v>1000</v>
      </c>
      <c r="C447" s="12">
        <v>1000</v>
      </c>
      <c r="D447" s="12">
        <v>980</v>
      </c>
      <c r="E447" s="12">
        <v>990</v>
      </c>
      <c r="F447" s="14">
        <v>2339500</v>
      </c>
      <c r="G447" s="12">
        <v>990</v>
      </c>
      <c r="I447" s="11"/>
    </row>
    <row r="448" spans="1:9" x14ac:dyDescent="0.2">
      <c r="A448" s="15">
        <v>40484</v>
      </c>
      <c r="B448" s="12">
        <v>990</v>
      </c>
      <c r="C448" s="12">
        <v>990</v>
      </c>
      <c r="D448" s="12">
        <v>980</v>
      </c>
      <c r="E448" s="12">
        <v>990</v>
      </c>
      <c r="F448" s="14">
        <v>1617500</v>
      </c>
      <c r="G448" s="12">
        <v>990</v>
      </c>
      <c r="I448" s="11"/>
    </row>
    <row r="449" spans="1:9" x14ac:dyDescent="0.2">
      <c r="A449" s="15">
        <v>40485</v>
      </c>
      <c r="B449" s="12">
        <v>1000</v>
      </c>
      <c r="C449" s="12">
        <v>1000</v>
      </c>
      <c r="D449" s="12">
        <v>960</v>
      </c>
      <c r="E449" s="12">
        <v>980</v>
      </c>
      <c r="F449" s="14">
        <v>1740000</v>
      </c>
      <c r="G449" s="12">
        <v>980</v>
      </c>
      <c r="I449" s="11"/>
    </row>
    <row r="450" spans="1:9" x14ac:dyDescent="0.2">
      <c r="A450" s="15">
        <v>40486</v>
      </c>
      <c r="B450" s="12">
        <v>970</v>
      </c>
      <c r="C450" s="12">
        <v>980</v>
      </c>
      <c r="D450" s="12">
        <v>950</v>
      </c>
      <c r="E450" s="12">
        <v>980</v>
      </c>
      <c r="F450" s="14">
        <v>1256000</v>
      </c>
      <c r="G450" s="12">
        <v>980</v>
      </c>
      <c r="I450" s="11"/>
    </row>
    <row r="451" spans="1:9" x14ac:dyDescent="0.2">
      <c r="A451" s="15">
        <v>40487</v>
      </c>
      <c r="B451" s="12">
        <v>990</v>
      </c>
      <c r="C451" s="12">
        <v>1000</v>
      </c>
      <c r="D451" s="12">
        <v>970</v>
      </c>
      <c r="E451" s="12">
        <v>980</v>
      </c>
      <c r="F451" s="14">
        <v>1912000</v>
      </c>
      <c r="G451" s="12">
        <v>980</v>
      </c>
      <c r="I451" s="11"/>
    </row>
    <row r="452" spans="1:9" x14ac:dyDescent="0.2">
      <c r="A452" s="15">
        <v>40490</v>
      </c>
      <c r="B452" s="12">
        <v>980</v>
      </c>
      <c r="C452" s="12">
        <v>980</v>
      </c>
      <c r="D452" s="12">
        <v>960</v>
      </c>
      <c r="E452" s="12">
        <v>970</v>
      </c>
      <c r="F452" s="14">
        <v>1540500</v>
      </c>
      <c r="G452" s="12">
        <v>970</v>
      </c>
      <c r="I452" s="11"/>
    </row>
    <row r="453" spans="1:9" x14ac:dyDescent="0.2">
      <c r="A453" s="15">
        <v>40491</v>
      </c>
      <c r="B453" s="12">
        <v>970</v>
      </c>
      <c r="C453" s="12">
        <v>990</v>
      </c>
      <c r="D453" s="12">
        <v>960</v>
      </c>
      <c r="E453" s="12">
        <v>970</v>
      </c>
      <c r="F453" s="14">
        <v>1472500</v>
      </c>
      <c r="G453" s="12">
        <v>970</v>
      </c>
      <c r="I453" s="11"/>
    </row>
    <row r="454" spans="1:9" x14ac:dyDescent="0.2">
      <c r="A454" s="15">
        <v>40492</v>
      </c>
      <c r="B454" s="12">
        <v>970</v>
      </c>
      <c r="C454" s="12">
        <v>970</v>
      </c>
      <c r="D454" s="12">
        <v>940</v>
      </c>
      <c r="E454" s="12">
        <v>950</v>
      </c>
      <c r="F454" s="14">
        <v>4027000</v>
      </c>
      <c r="G454" s="12">
        <v>950</v>
      </c>
      <c r="I454" s="11"/>
    </row>
    <row r="455" spans="1:9" x14ac:dyDescent="0.2">
      <c r="A455" s="15">
        <v>40493</v>
      </c>
      <c r="B455" s="12">
        <v>950</v>
      </c>
      <c r="C455" s="12">
        <v>950</v>
      </c>
      <c r="D455" s="12">
        <v>900</v>
      </c>
      <c r="E455" s="12">
        <v>940</v>
      </c>
      <c r="F455" s="14">
        <v>3033500</v>
      </c>
      <c r="G455" s="12">
        <v>940</v>
      </c>
      <c r="I455" s="11"/>
    </row>
    <row r="456" spans="1:9" x14ac:dyDescent="0.2">
      <c r="A456" s="15">
        <v>40494</v>
      </c>
      <c r="B456" s="12">
        <v>930</v>
      </c>
      <c r="C456" s="12">
        <v>930</v>
      </c>
      <c r="D456" s="12">
        <v>900</v>
      </c>
      <c r="E456" s="12">
        <v>910</v>
      </c>
      <c r="F456" s="14">
        <v>4800000</v>
      </c>
      <c r="G456" s="12">
        <v>910</v>
      </c>
      <c r="I456" s="11"/>
    </row>
    <row r="457" spans="1:9" x14ac:dyDescent="0.2">
      <c r="A457" s="15">
        <v>40497</v>
      </c>
      <c r="B457" s="12">
        <v>910</v>
      </c>
      <c r="C457" s="12">
        <v>940</v>
      </c>
      <c r="D457" s="12">
        <v>870</v>
      </c>
      <c r="E457" s="12">
        <v>940</v>
      </c>
      <c r="F457" s="14">
        <v>3522000</v>
      </c>
      <c r="G457" s="12">
        <v>940</v>
      </c>
      <c r="I457" s="11"/>
    </row>
    <row r="458" spans="1:9" x14ac:dyDescent="0.2">
      <c r="A458" s="15">
        <v>40498</v>
      </c>
      <c r="B458" s="12">
        <v>940</v>
      </c>
      <c r="C458" s="12">
        <v>960</v>
      </c>
      <c r="D458" s="12">
        <v>910</v>
      </c>
      <c r="E458" s="12">
        <v>940</v>
      </c>
      <c r="F458" s="14">
        <v>2571500</v>
      </c>
      <c r="G458" s="12">
        <v>940</v>
      </c>
      <c r="I458" s="11"/>
    </row>
    <row r="459" spans="1:9" x14ac:dyDescent="0.2">
      <c r="A459" s="15">
        <v>40500</v>
      </c>
      <c r="B459" s="12">
        <v>920</v>
      </c>
      <c r="C459" s="12">
        <v>940</v>
      </c>
      <c r="D459" s="12">
        <v>910</v>
      </c>
      <c r="E459" s="12">
        <v>940</v>
      </c>
      <c r="F459" s="14">
        <v>941500</v>
      </c>
      <c r="G459" s="12">
        <v>940</v>
      </c>
      <c r="I459" s="11"/>
    </row>
    <row r="460" spans="1:9" x14ac:dyDescent="0.2">
      <c r="A460" s="15">
        <v>40501</v>
      </c>
      <c r="B460" s="12">
        <v>940</v>
      </c>
      <c r="C460" s="12">
        <v>940</v>
      </c>
      <c r="D460" s="12">
        <v>910</v>
      </c>
      <c r="E460" s="12">
        <v>930</v>
      </c>
      <c r="F460" s="14">
        <v>1628000</v>
      </c>
      <c r="G460" s="12">
        <v>930</v>
      </c>
      <c r="I460" s="11"/>
    </row>
    <row r="461" spans="1:9" x14ac:dyDescent="0.2">
      <c r="A461" s="15">
        <v>40504</v>
      </c>
      <c r="B461" s="12">
        <v>930</v>
      </c>
      <c r="C461" s="12">
        <v>930</v>
      </c>
      <c r="D461" s="12">
        <v>900</v>
      </c>
      <c r="E461" s="12">
        <v>920</v>
      </c>
      <c r="F461" s="14">
        <v>2215500</v>
      </c>
      <c r="G461" s="12">
        <v>920</v>
      </c>
      <c r="I461" s="11"/>
    </row>
    <row r="462" spans="1:9" x14ac:dyDescent="0.2">
      <c r="A462" s="11">
        <v>40505</v>
      </c>
      <c r="B462" s="12">
        <v>910</v>
      </c>
      <c r="C462" s="12">
        <v>930</v>
      </c>
      <c r="D462" s="12">
        <v>890</v>
      </c>
      <c r="E462" s="12">
        <v>930</v>
      </c>
      <c r="F462" s="14">
        <v>2869000</v>
      </c>
      <c r="G462" s="12">
        <v>930</v>
      </c>
      <c r="I462" s="11"/>
    </row>
    <row r="463" spans="1:9" x14ac:dyDescent="0.2">
      <c r="A463" s="11">
        <v>40506</v>
      </c>
      <c r="B463" s="12">
        <v>920</v>
      </c>
      <c r="C463" s="12">
        <v>920</v>
      </c>
      <c r="D463" s="12">
        <v>890</v>
      </c>
      <c r="E463" s="12">
        <v>910</v>
      </c>
      <c r="F463" s="14">
        <v>2167500</v>
      </c>
      <c r="G463" s="12">
        <v>910</v>
      </c>
      <c r="I463" s="11"/>
    </row>
    <row r="464" spans="1:9" x14ac:dyDescent="0.2">
      <c r="A464" s="11">
        <v>40507</v>
      </c>
      <c r="B464" s="12">
        <v>920</v>
      </c>
      <c r="C464" s="12">
        <v>930</v>
      </c>
      <c r="D464" s="12">
        <v>910</v>
      </c>
      <c r="E464" s="12">
        <v>930</v>
      </c>
      <c r="F464" s="14">
        <v>2242500</v>
      </c>
      <c r="G464" s="12">
        <v>930</v>
      </c>
      <c r="I464" s="11"/>
    </row>
    <row r="465" spans="1:9" x14ac:dyDescent="0.2">
      <c r="A465" s="11">
        <v>40508</v>
      </c>
      <c r="B465" s="12">
        <v>930</v>
      </c>
      <c r="C465" s="12">
        <v>930</v>
      </c>
      <c r="D465" s="12">
        <v>900</v>
      </c>
      <c r="E465" s="12">
        <v>920</v>
      </c>
      <c r="F465" s="14">
        <v>865000</v>
      </c>
      <c r="G465" s="12">
        <v>920</v>
      </c>
      <c r="I465" s="11"/>
    </row>
    <row r="466" spans="1:9" x14ac:dyDescent="0.2">
      <c r="A466" s="11">
        <v>40511</v>
      </c>
      <c r="B466" s="12">
        <v>910</v>
      </c>
      <c r="C466" s="12">
        <v>910</v>
      </c>
      <c r="D466" s="12">
        <v>900</v>
      </c>
      <c r="E466" s="12">
        <v>910</v>
      </c>
      <c r="F466" s="14">
        <v>459000</v>
      </c>
      <c r="G466" s="12">
        <v>910</v>
      </c>
      <c r="I466" s="11"/>
    </row>
    <row r="467" spans="1:9" x14ac:dyDescent="0.2">
      <c r="A467" s="11">
        <v>40512</v>
      </c>
      <c r="B467" s="12">
        <v>900</v>
      </c>
      <c r="C467" s="12">
        <v>910</v>
      </c>
      <c r="D467" s="12">
        <v>880</v>
      </c>
      <c r="E467" s="12">
        <v>890</v>
      </c>
      <c r="F467" s="14">
        <v>4128000</v>
      </c>
      <c r="G467" s="12">
        <v>890</v>
      </c>
      <c r="I467" s="11"/>
    </row>
    <row r="468" spans="1:9" x14ac:dyDescent="0.2">
      <c r="A468" s="11">
        <v>40513</v>
      </c>
      <c r="B468" s="12">
        <v>880</v>
      </c>
      <c r="C468" s="12">
        <v>910</v>
      </c>
      <c r="D468" s="12">
        <v>880</v>
      </c>
      <c r="E468" s="12">
        <v>910</v>
      </c>
      <c r="F468" s="14">
        <v>18570000</v>
      </c>
      <c r="G468" s="12">
        <v>910</v>
      </c>
      <c r="I468" s="11"/>
    </row>
    <row r="469" spans="1:9" x14ac:dyDescent="0.2">
      <c r="A469" s="11">
        <v>40514</v>
      </c>
      <c r="B469" s="12">
        <v>910</v>
      </c>
      <c r="C469" s="12">
        <v>930</v>
      </c>
      <c r="D469" s="12">
        <v>890</v>
      </c>
      <c r="E469" s="12">
        <v>900</v>
      </c>
      <c r="F469" s="14">
        <v>2514000</v>
      </c>
      <c r="G469" s="12">
        <v>900</v>
      </c>
      <c r="I469" s="11"/>
    </row>
    <row r="470" spans="1:9" x14ac:dyDescent="0.2">
      <c r="A470" s="11">
        <v>40515</v>
      </c>
      <c r="B470" s="12">
        <v>900</v>
      </c>
      <c r="C470" s="12">
        <v>900</v>
      </c>
      <c r="D470" s="12">
        <v>820</v>
      </c>
      <c r="E470" s="12">
        <v>840</v>
      </c>
      <c r="F470" s="14">
        <v>12775500</v>
      </c>
      <c r="G470" s="12">
        <v>840</v>
      </c>
      <c r="I470" s="11"/>
    </row>
    <row r="471" spans="1:9" x14ac:dyDescent="0.2">
      <c r="A471" s="11">
        <v>40518</v>
      </c>
      <c r="B471" s="12">
        <v>840</v>
      </c>
      <c r="C471" s="12">
        <v>840</v>
      </c>
      <c r="D471" s="12">
        <v>770</v>
      </c>
      <c r="E471" s="12">
        <v>820</v>
      </c>
      <c r="F471" s="14">
        <v>15718000</v>
      </c>
      <c r="G471" s="12">
        <v>820</v>
      </c>
      <c r="I471" s="11"/>
    </row>
    <row r="472" spans="1:9" x14ac:dyDescent="0.2">
      <c r="A472" s="11">
        <v>40520</v>
      </c>
      <c r="B472" s="12">
        <v>800</v>
      </c>
      <c r="C472" s="12">
        <v>840</v>
      </c>
      <c r="D472" s="12">
        <v>800</v>
      </c>
      <c r="E472" s="12">
        <v>820</v>
      </c>
      <c r="F472" s="14">
        <v>9985000</v>
      </c>
      <c r="G472" s="12">
        <v>820</v>
      </c>
      <c r="I472" s="11"/>
    </row>
    <row r="473" spans="1:9" x14ac:dyDescent="0.2">
      <c r="A473" s="11">
        <v>40521</v>
      </c>
      <c r="B473" s="12">
        <v>820</v>
      </c>
      <c r="C473" s="12">
        <v>900</v>
      </c>
      <c r="D473" s="12">
        <v>810</v>
      </c>
      <c r="E473" s="12">
        <v>890</v>
      </c>
      <c r="F473" s="14">
        <v>26412500</v>
      </c>
      <c r="G473" s="12">
        <v>890</v>
      </c>
      <c r="I473" s="11"/>
    </row>
    <row r="474" spans="1:9" x14ac:dyDescent="0.2">
      <c r="A474" s="11">
        <v>40522</v>
      </c>
      <c r="B474" s="12">
        <v>900</v>
      </c>
      <c r="C474" s="12">
        <v>900</v>
      </c>
      <c r="D474" s="12">
        <v>860</v>
      </c>
      <c r="E474" s="12">
        <v>880</v>
      </c>
      <c r="F474" s="14">
        <v>9049500</v>
      </c>
      <c r="G474" s="12">
        <v>880</v>
      </c>
      <c r="I474" s="11"/>
    </row>
    <row r="475" spans="1:9" x14ac:dyDescent="0.2">
      <c r="A475" s="11">
        <v>40525</v>
      </c>
      <c r="B475" s="12">
        <v>880</v>
      </c>
      <c r="C475" s="12">
        <v>900</v>
      </c>
      <c r="D475" s="12">
        <v>850</v>
      </c>
      <c r="E475" s="12">
        <v>860</v>
      </c>
      <c r="F475" s="14">
        <v>4931500</v>
      </c>
      <c r="G475" s="12">
        <v>860</v>
      </c>
      <c r="I475" s="11"/>
    </row>
    <row r="476" spans="1:9" x14ac:dyDescent="0.2">
      <c r="A476" s="11">
        <v>40526</v>
      </c>
      <c r="B476" s="12">
        <v>860</v>
      </c>
      <c r="C476" s="12">
        <v>980</v>
      </c>
      <c r="D476" s="12">
        <v>850</v>
      </c>
      <c r="E476" s="12">
        <v>980</v>
      </c>
      <c r="F476" s="14">
        <v>83139000</v>
      </c>
      <c r="G476" s="12">
        <v>980</v>
      </c>
      <c r="I476" s="11"/>
    </row>
    <row r="477" spans="1:9" x14ac:dyDescent="0.2">
      <c r="A477" s="11">
        <v>40527</v>
      </c>
      <c r="B477" s="12">
        <v>980</v>
      </c>
      <c r="C477" s="12">
        <v>1010</v>
      </c>
      <c r="D477" s="12">
        <v>910</v>
      </c>
      <c r="E477" s="12">
        <v>920</v>
      </c>
      <c r="F477" s="14">
        <v>190000000</v>
      </c>
      <c r="G477" s="12">
        <v>920</v>
      </c>
      <c r="I477" s="11"/>
    </row>
    <row r="478" spans="1:9" x14ac:dyDescent="0.2">
      <c r="A478" s="11">
        <v>40528</v>
      </c>
      <c r="B478" s="12">
        <v>920</v>
      </c>
      <c r="C478" s="12">
        <v>940</v>
      </c>
      <c r="D478" s="12">
        <v>890</v>
      </c>
      <c r="E478" s="12">
        <v>900</v>
      </c>
      <c r="F478" s="14">
        <v>8804500</v>
      </c>
      <c r="G478" s="12">
        <v>900</v>
      </c>
      <c r="I478" s="11"/>
    </row>
    <row r="479" spans="1:9" x14ac:dyDescent="0.2">
      <c r="A479" s="11">
        <v>40529</v>
      </c>
      <c r="B479" s="12">
        <v>900</v>
      </c>
      <c r="C479" s="12">
        <v>920</v>
      </c>
      <c r="D479" s="12">
        <v>890</v>
      </c>
      <c r="E479" s="12">
        <v>910</v>
      </c>
      <c r="F479" s="14">
        <v>4029500</v>
      </c>
      <c r="G479" s="12">
        <v>910</v>
      </c>
      <c r="I479" s="11"/>
    </row>
    <row r="480" spans="1:9" x14ac:dyDescent="0.2">
      <c r="A480" s="11">
        <v>40532</v>
      </c>
      <c r="B480" s="12">
        <v>900</v>
      </c>
      <c r="C480" s="12">
        <v>920</v>
      </c>
      <c r="D480" s="12">
        <v>850</v>
      </c>
      <c r="E480" s="12">
        <v>870</v>
      </c>
      <c r="F480" s="14">
        <v>9566000</v>
      </c>
      <c r="G480" s="12">
        <v>870</v>
      </c>
      <c r="I480" s="11"/>
    </row>
    <row r="481" spans="1:9" x14ac:dyDescent="0.2">
      <c r="A481" s="11">
        <v>40533</v>
      </c>
      <c r="B481" s="12">
        <v>870</v>
      </c>
      <c r="C481" s="12">
        <v>900</v>
      </c>
      <c r="D481" s="12">
        <v>860</v>
      </c>
      <c r="E481" s="12">
        <v>890</v>
      </c>
      <c r="F481" s="14">
        <v>6955000</v>
      </c>
      <c r="G481" s="12">
        <v>890</v>
      </c>
      <c r="I481" s="11"/>
    </row>
    <row r="482" spans="1:9" x14ac:dyDescent="0.2">
      <c r="A482" s="11">
        <v>40534</v>
      </c>
      <c r="B482" s="12">
        <v>900</v>
      </c>
      <c r="C482" s="12">
        <v>910</v>
      </c>
      <c r="D482" s="12">
        <v>860</v>
      </c>
      <c r="E482" s="12">
        <v>860</v>
      </c>
      <c r="F482" s="14">
        <v>5088000</v>
      </c>
      <c r="G482" s="12">
        <v>860</v>
      </c>
      <c r="I482" s="11"/>
    </row>
    <row r="483" spans="1:9" x14ac:dyDescent="0.2">
      <c r="A483" s="11">
        <v>40535</v>
      </c>
      <c r="B483" s="12">
        <v>850</v>
      </c>
      <c r="C483" s="12">
        <v>870</v>
      </c>
      <c r="D483" s="12">
        <v>840</v>
      </c>
      <c r="E483" s="12">
        <v>860</v>
      </c>
      <c r="F483" s="14">
        <v>6902500</v>
      </c>
      <c r="G483" s="12">
        <v>860</v>
      </c>
      <c r="I483" s="11"/>
    </row>
    <row r="484" spans="1:9" x14ac:dyDescent="0.2">
      <c r="A484" s="11">
        <v>40539</v>
      </c>
      <c r="B484" s="12">
        <v>860</v>
      </c>
      <c r="C484" s="12">
        <v>890</v>
      </c>
      <c r="D484" s="12">
        <v>850</v>
      </c>
      <c r="E484" s="12">
        <v>880</v>
      </c>
      <c r="F484" s="14">
        <v>4238500</v>
      </c>
      <c r="G484" s="12">
        <v>880</v>
      </c>
      <c r="I484" s="11"/>
    </row>
    <row r="485" spans="1:9" x14ac:dyDescent="0.2">
      <c r="A485" s="11">
        <v>40540</v>
      </c>
      <c r="B485" s="12">
        <v>880</v>
      </c>
      <c r="C485" s="12">
        <v>900</v>
      </c>
      <c r="D485" s="12">
        <v>880</v>
      </c>
      <c r="E485" s="12">
        <v>880</v>
      </c>
      <c r="F485" s="14">
        <v>2207000</v>
      </c>
      <c r="G485" s="12">
        <v>880</v>
      </c>
      <c r="I485" s="11"/>
    </row>
    <row r="486" spans="1:9" x14ac:dyDescent="0.2">
      <c r="A486" s="11">
        <v>40541</v>
      </c>
      <c r="B486" s="12">
        <v>890</v>
      </c>
      <c r="C486" s="12">
        <v>910</v>
      </c>
      <c r="D486" s="12">
        <v>890</v>
      </c>
      <c r="E486" s="12">
        <v>910</v>
      </c>
      <c r="F486" s="14">
        <v>3736000</v>
      </c>
      <c r="G486" s="12">
        <v>910</v>
      </c>
      <c r="I486" s="11"/>
    </row>
    <row r="487" spans="1:9" x14ac:dyDescent="0.2">
      <c r="A487" s="11">
        <v>40542</v>
      </c>
      <c r="B487" s="12">
        <v>910</v>
      </c>
      <c r="C487" s="12">
        <v>920</v>
      </c>
      <c r="D487" s="12">
        <v>890</v>
      </c>
      <c r="E487" s="12">
        <v>910</v>
      </c>
      <c r="F487" s="14">
        <v>2764500</v>
      </c>
      <c r="G487" s="12">
        <v>910</v>
      </c>
      <c r="I487" s="11"/>
    </row>
    <row r="488" spans="1:9" x14ac:dyDescent="0.2">
      <c r="A488" s="11">
        <v>40546</v>
      </c>
      <c r="B488" s="12">
        <v>900</v>
      </c>
      <c r="C488" s="12">
        <v>930</v>
      </c>
      <c r="D488" s="12">
        <v>900</v>
      </c>
      <c r="E488" s="12">
        <v>920</v>
      </c>
      <c r="F488" s="14">
        <v>1536000</v>
      </c>
      <c r="G488" s="12">
        <v>920</v>
      </c>
      <c r="I488" s="11"/>
    </row>
    <row r="489" spans="1:9" x14ac:dyDescent="0.2">
      <c r="A489" s="11">
        <v>40547</v>
      </c>
      <c r="B489" s="12">
        <v>920</v>
      </c>
      <c r="C489" s="12">
        <v>930</v>
      </c>
      <c r="D489" s="12">
        <v>890</v>
      </c>
      <c r="E489" s="12">
        <v>900</v>
      </c>
      <c r="F489" s="14">
        <v>5151000</v>
      </c>
      <c r="G489" s="12">
        <v>900</v>
      </c>
      <c r="I489" s="11"/>
    </row>
    <row r="490" spans="1:9" x14ac:dyDescent="0.2">
      <c r="A490" s="11">
        <v>40548</v>
      </c>
      <c r="B490" s="12">
        <v>900</v>
      </c>
      <c r="C490" s="12">
        <v>900</v>
      </c>
      <c r="D490" s="12">
        <v>870</v>
      </c>
      <c r="E490" s="12">
        <v>880</v>
      </c>
      <c r="F490" s="14">
        <v>3208500</v>
      </c>
      <c r="G490" s="12">
        <v>880</v>
      </c>
      <c r="I490" s="11"/>
    </row>
    <row r="491" spans="1:9" x14ac:dyDescent="0.2">
      <c r="A491" s="11">
        <v>40549</v>
      </c>
      <c r="B491" s="12">
        <v>880</v>
      </c>
      <c r="C491" s="12">
        <v>880</v>
      </c>
      <c r="D491" s="12">
        <v>860</v>
      </c>
      <c r="E491" s="12">
        <v>870</v>
      </c>
      <c r="F491" s="14">
        <v>6738500</v>
      </c>
      <c r="G491" s="12">
        <v>870</v>
      </c>
      <c r="I491" s="11"/>
    </row>
    <row r="492" spans="1:9" x14ac:dyDescent="0.2">
      <c r="A492" s="11">
        <v>40550</v>
      </c>
      <c r="B492" s="12">
        <v>870</v>
      </c>
      <c r="C492" s="12">
        <v>880</v>
      </c>
      <c r="D492" s="12">
        <v>850</v>
      </c>
      <c r="E492" s="12">
        <v>850</v>
      </c>
      <c r="F492" s="14">
        <v>5239000</v>
      </c>
      <c r="G492" s="12">
        <v>850</v>
      </c>
      <c r="I492" s="11"/>
    </row>
    <row r="493" spans="1:9" x14ac:dyDescent="0.2">
      <c r="A493" s="11">
        <v>40553</v>
      </c>
      <c r="B493" s="12">
        <v>850</v>
      </c>
      <c r="C493" s="12">
        <v>850</v>
      </c>
      <c r="D493" s="12">
        <v>810</v>
      </c>
      <c r="E493" s="12">
        <v>830</v>
      </c>
      <c r="F493" s="14">
        <v>6740500</v>
      </c>
      <c r="G493" s="12">
        <v>830</v>
      </c>
      <c r="I493" s="11"/>
    </row>
    <row r="494" spans="1:9" x14ac:dyDescent="0.2">
      <c r="A494" s="11">
        <v>40554</v>
      </c>
      <c r="B494" s="12">
        <v>830</v>
      </c>
      <c r="C494" s="12">
        <v>860</v>
      </c>
      <c r="D494" s="12">
        <v>790</v>
      </c>
      <c r="E494" s="12">
        <v>800</v>
      </c>
      <c r="F494" s="14">
        <v>7212500</v>
      </c>
      <c r="G494" s="12">
        <v>800</v>
      </c>
      <c r="I494" s="11"/>
    </row>
    <row r="495" spans="1:9" x14ac:dyDescent="0.2">
      <c r="A495" s="11">
        <v>40555</v>
      </c>
      <c r="B495" s="12">
        <v>800</v>
      </c>
      <c r="C495" s="12">
        <v>840</v>
      </c>
      <c r="D495" s="12">
        <v>790</v>
      </c>
      <c r="E495" s="12">
        <v>840</v>
      </c>
      <c r="F495" s="14">
        <v>6687000</v>
      </c>
      <c r="G495" s="12">
        <v>840</v>
      </c>
      <c r="I495" s="11"/>
    </row>
    <row r="496" spans="1:9" x14ac:dyDescent="0.2">
      <c r="A496" s="11">
        <v>40556</v>
      </c>
      <c r="B496" s="12">
        <v>840</v>
      </c>
      <c r="C496" s="12">
        <v>920</v>
      </c>
      <c r="D496" s="12">
        <v>840</v>
      </c>
      <c r="E496" s="12">
        <v>900</v>
      </c>
      <c r="F496" s="14">
        <v>18065500</v>
      </c>
      <c r="G496" s="12">
        <v>900</v>
      </c>
      <c r="I496" s="11"/>
    </row>
    <row r="497" spans="1:9" x14ac:dyDescent="0.2">
      <c r="A497" s="11">
        <v>40557</v>
      </c>
      <c r="B497" s="12">
        <v>900</v>
      </c>
      <c r="C497" s="12">
        <v>900</v>
      </c>
      <c r="D497" s="12">
        <v>880</v>
      </c>
      <c r="E497" s="12">
        <v>900</v>
      </c>
      <c r="F497" s="14">
        <v>3270500</v>
      </c>
      <c r="G497" s="12">
        <v>900</v>
      </c>
      <c r="I497" s="11"/>
    </row>
    <row r="498" spans="1:9" x14ac:dyDescent="0.2">
      <c r="A498" s="11">
        <v>40560</v>
      </c>
      <c r="B498" s="12">
        <v>900</v>
      </c>
      <c r="C498" s="12">
        <v>900</v>
      </c>
      <c r="D498" s="12">
        <v>880</v>
      </c>
      <c r="E498" s="12">
        <v>900</v>
      </c>
      <c r="F498" s="14">
        <v>1468500</v>
      </c>
      <c r="G498" s="12">
        <v>900</v>
      </c>
      <c r="I498" s="11"/>
    </row>
    <row r="499" spans="1:9" x14ac:dyDescent="0.2">
      <c r="A499" s="11">
        <v>40561</v>
      </c>
      <c r="B499" s="12">
        <v>890</v>
      </c>
      <c r="C499" s="12">
        <v>890</v>
      </c>
      <c r="D499" s="12">
        <v>870</v>
      </c>
      <c r="E499" s="12">
        <v>880</v>
      </c>
      <c r="F499" s="14">
        <v>1063000</v>
      </c>
      <c r="G499" s="12">
        <v>880</v>
      </c>
      <c r="I499" s="11"/>
    </row>
    <row r="500" spans="1:9" x14ac:dyDescent="0.2">
      <c r="A500" s="11">
        <v>40562</v>
      </c>
      <c r="B500" s="12">
        <v>870</v>
      </c>
      <c r="C500" s="12">
        <v>900</v>
      </c>
      <c r="D500" s="12">
        <v>860</v>
      </c>
      <c r="E500" s="12">
        <v>870</v>
      </c>
      <c r="F500" s="14">
        <v>4910000</v>
      </c>
      <c r="G500" s="12">
        <v>870</v>
      </c>
      <c r="I500" s="11"/>
    </row>
    <row r="501" spans="1:9" x14ac:dyDescent="0.2">
      <c r="A501" s="11">
        <v>40563</v>
      </c>
      <c r="B501" s="12">
        <v>850</v>
      </c>
      <c r="C501" s="12">
        <v>850</v>
      </c>
      <c r="D501" s="12">
        <v>820</v>
      </c>
      <c r="E501" s="12">
        <v>840</v>
      </c>
      <c r="F501" s="14">
        <v>5162000</v>
      </c>
      <c r="G501" s="12">
        <v>840</v>
      </c>
      <c r="I501" s="11"/>
    </row>
    <row r="502" spans="1:9" x14ac:dyDescent="0.2">
      <c r="A502" s="11">
        <v>40564</v>
      </c>
      <c r="B502" s="12">
        <v>810</v>
      </c>
      <c r="C502" s="12">
        <v>820</v>
      </c>
      <c r="D502" s="12">
        <v>780</v>
      </c>
      <c r="E502" s="12">
        <v>810</v>
      </c>
      <c r="F502" s="14">
        <v>14917500</v>
      </c>
      <c r="G502" s="12">
        <v>810</v>
      </c>
      <c r="I502" s="11"/>
    </row>
    <row r="503" spans="1:9" x14ac:dyDescent="0.2">
      <c r="A503" s="11">
        <v>40567</v>
      </c>
      <c r="B503" s="12">
        <v>760</v>
      </c>
      <c r="C503" s="12">
        <v>810</v>
      </c>
      <c r="D503" s="12">
        <v>760</v>
      </c>
      <c r="E503" s="12">
        <v>810</v>
      </c>
      <c r="F503" s="14">
        <v>2552500</v>
      </c>
      <c r="G503" s="12">
        <v>810</v>
      </c>
      <c r="I503" s="11"/>
    </row>
    <row r="504" spans="1:9" x14ac:dyDescent="0.2">
      <c r="A504" s="11">
        <v>40568</v>
      </c>
      <c r="B504" s="12">
        <v>830</v>
      </c>
      <c r="C504" s="12">
        <v>860</v>
      </c>
      <c r="D504" s="12">
        <v>800</v>
      </c>
      <c r="E504" s="12">
        <v>820</v>
      </c>
      <c r="F504" s="14">
        <v>4477000</v>
      </c>
      <c r="G504" s="12">
        <v>820</v>
      </c>
      <c r="I504" s="11"/>
    </row>
    <row r="505" spans="1:9" x14ac:dyDescent="0.2">
      <c r="A505" s="11">
        <v>40569</v>
      </c>
      <c r="B505" s="12">
        <v>820</v>
      </c>
      <c r="C505" s="12">
        <v>820</v>
      </c>
      <c r="D505" s="12">
        <v>800</v>
      </c>
      <c r="E505" s="12">
        <v>810</v>
      </c>
      <c r="F505" s="14">
        <v>2673500</v>
      </c>
      <c r="G505" s="12">
        <v>810</v>
      </c>
      <c r="I505" s="11"/>
    </row>
    <row r="506" spans="1:9" x14ac:dyDescent="0.2">
      <c r="A506" s="11">
        <v>40570</v>
      </c>
      <c r="B506" s="12">
        <v>810</v>
      </c>
      <c r="C506" s="12">
        <v>830</v>
      </c>
      <c r="D506" s="12">
        <v>800</v>
      </c>
      <c r="E506" s="12">
        <v>810</v>
      </c>
      <c r="F506" s="14">
        <v>5580500</v>
      </c>
      <c r="G506" s="12">
        <v>810</v>
      </c>
      <c r="I506" s="11"/>
    </row>
    <row r="507" spans="1:9" x14ac:dyDescent="0.2">
      <c r="A507" s="11">
        <v>40571</v>
      </c>
      <c r="B507" s="12">
        <v>810</v>
      </c>
      <c r="C507" s="12">
        <v>810</v>
      </c>
      <c r="D507" s="12">
        <v>800</v>
      </c>
      <c r="E507" s="12">
        <v>810</v>
      </c>
      <c r="F507" s="14">
        <v>2860500</v>
      </c>
      <c r="G507" s="12">
        <v>810</v>
      </c>
      <c r="I507" s="11"/>
    </row>
    <row r="508" spans="1:9" x14ac:dyDescent="0.2">
      <c r="A508" s="11">
        <v>40574</v>
      </c>
      <c r="B508" s="12">
        <v>790</v>
      </c>
      <c r="C508" s="12">
        <v>790</v>
      </c>
      <c r="D508" s="12">
        <v>770</v>
      </c>
      <c r="E508" s="12">
        <v>790</v>
      </c>
      <c r="F508" s="14">
        <v>3268500</v>
      </c>
      <c r="G508" s="12">
        <v>790</v>
      </c>
      <c r="I508" s="11"/>
    </row>
    <row r="509" spans="1:9" x14ac:dyDescent="0.2">
      <c r="A509" s="11">
        <v>40575</v>
      </c>
      <c r="B509" s="12">
        <v>790</v>
      </c>
      <c r="C509" s="12">
        <v>800</v>
      </c>
      <c r="D509" s="12">
        <v>770</v>
      </c>
      <c r="E509" s="12">
        <v>790</v>
      </c>
      <c r="F509" s="14">
        <v>1675000</v>
      </c>
      <c r="G509" s="12">
        <v>790</v>
      </c>
      <c r="I509" s="11"/>
    </row>
    <row r="510" spans="1:9" x14ac:dyDescent="0.2">
      <c r="A510" s="11">
        <v>40576</v>
      </c>
      <c r="B510" s="12">
        <v>800</v>
      </c>
      <c r="C510" s="12">
        <v>800</v>
      </c>
      <c r="D510" s="12">
        <v>770</v>
      </c>
      <c r="E510" s="12">
        <v>780</v>
      </c>
      <c r="F510" s="14">
        <v>2788000</v>
      </c>
      <c r="G510" s="12">
        <v>780</v>
      </c>
      <c r="I510" s="11"/>
    </row>
    <row r="511" spans="1:9" x14ac:dyDescent="0.2">
      <c r="A511" s="11">
        <v>40578</v>
      </c>
      <c r="B511" s="12">
        <v>780</v>
      </c>
      <c r="C511" s="12">
        <v>790</v>
      </c>
      <c r="D511" s="12">
        <v>770</v>
      </c>
      <c r="E511" s="12">
        <v>790</v>
      </c>
      <c r="F511" s="14">
        <v>1852000</v>
      </c>
      <c r="G511" s="12">
        <v>790</v>
      </c>
      <c r="I511" s="11"/>
    </row>
    <row r="512" spans="1:9" x14ac:dyDescent="0.2">
      <c r="A512" s="11">
        <v>40581</v>
      </c>
      <c r="B512" s="12">
        <v>790</v>
      </c>
      <c r="C512" s="12">
        <v>800</v>
      </c>
      <c r="D512" s="12">
        <v>780</v>
      </c>
      <c r="E512" s="12">
        <v>780</v>
      </c>
      <c r="F512" s="14">
        <v>890500</v>
      </c>
      <c r="G512" s="12">
        <v>780</v>
      </c>
      <c r="I512" s="11"/>
    </row>
    <row r="513" spans="1:9" x14ac:dyDescent="0.2">
      <c r="A513" s="11">
        <v>40582</v>
      </c>
      <c r="B513" s="12">
        <v>790</v>
      </c>
      <c r="C513" s="12">
        <v>790</v>
      </c>
      <c r="D513" s="12">
        <v>770</v>
      </c>
      <c r="E513" s="12">
        <v>790</v>
      </c>
      <c r="F513" s="14">
        <v>629500</v>
      </c>
      <c r="G513" s="12">
        <v>790</v>
      </c>
      <c r="I513" s="11"/>
    </row>
    <row r="514" spans="1:9" x14ac:dyDescent="0.2">
      <c r="A514" s="11">
        <v>40583</v>
      </c>
      <c r="B514" s="12">
        <v>790</v>
      </c>
      <c r="C514" s="12">
        <v>790</v>
      </c>
      <c r="D514" s="12">
        <v>770</v>
      </c>
      <c r="E514" s="12">
        <v>780</v>
      </c>
      <c r="F514" s="14">
        <v>659500</v>
      </c>
      <c r="G514" s="12">
        <v>780</v>
      </c>
      <c r="I514" s="11"/>
    </row>
    <row r="515" spans="1:9" x14ac:dyDescent="0.2">
      <c r="A515" s="11">
        <v>40584</v>
      </c>
      <c r="B515" s="12">
        <v>760</v>
      </c>
      <c r="C515" s="12">
        <v>780</v>
      </c>
      <c r="D515" s="12">
        <v>760</v>
      </c>
      <c r="E515" s="12">
        <v>780</v>
      </c>
      <c r="F515" s="14">
        <v>383000</v>
      </c>
      <c r="G515" s="12">
        <v>780</v>
      </c>
      <c r="I515" s="11"/>
    </row>
    <row r="516" spans="1:9" x14ac:dyDescent="0.2">
      <c r="A516" s="11">
        <v>40585</v>
      </c>
      <c r="B516" s="12">
        <v>770</v>
      </c>
      <c r="C516" s="12">
        <v>770</v>
      </c>
      <c r="D516" s="12">
        <v>750</v>
      </c>
      <c r="E516" s="12">
        <v>760</v>
      </c>
      <c r="F516" s="14">
        <v>4276000</v>
      </c>
      <c r="G516" s="12">
        <v>760</v>
      </c>
      <c r="I516" s="11"/>
    </row>
    <row r="517" spans="1:9" x14ac:dyDescent="0.2">
      <c r="A517" s="11">
        <v>40588</v>
      </c>
      <c r="B517" s="12">
        <v>770</v>
      </c>
      <c r="C517" s="12">
        <v>770</v>
      </c>
      <c r="D517" s="12">
        <v>760</v>
      </c>
      <c r="E517" s="12">
        <v>770</v>
      </c>
      <c r="F517" s="14">
        <v>781000</v>
      </c>
      <c r="G517" s="12">
        <v>770</v>
      </c>
      <c r="I517" s="11"/>
    </row>
    <row r="518" spans="1:9" x14ac:dyDescent="0.2">
      <c r="A518" s="11">
        <v>40590</v>
      </c>
      <c r="B518" s="12">
        <v>760</v>
      </c>
      <c r="C518" s="12">
        <v>770</v>
      </c>
      <c r="D518" s="12">
        <v>750</v>
      </c>
      <c r="E518" s="12">
        <v>770</v>
      </c>
      <c r="F518" s="14">
        <v>140500</v>
      </c>
      <c r="G518" s="12">
        <v>770</v>
      </c>
      <c r="I518" s="11"/>
    </row>
    <row r="519" spans="1:9" x14ac:dyDescent="0.2">
      <c r="A519" s="11">
        <v>40591</v>
      </c>
      <c r="B519" s="12">
        <v>760</v>
      </c>
      <c r="C519" s="12">
        <v>770</v>
      </c>
      <c r="D519" s="12">
        <v>750</v>
      </c>
      <c r="E519" s="12">
        <v>760</v>
      </c>
      <c r="F519" s="14">
        <v>2040500</v>
      </c>
      <c r="G519" s="12">
        <v>760</v>
      </c>
      <c r="I519" s="11"/>
    </row>
    <row r="520" spans="1:9" x14ac:dyDescent="0.2">
      <c r="A520" s="11">
        <v>40592</v>
      </c>
      <c r="B520" s="12">
        <v>760</v>
      </c>
      <c r="C520" s="12">
        <v>770</v>
      </c>
      <c r="D520" s="12">
        <v>750</v>
      </c>
      <c r="E520" s="12">
        <v>760</v>
      </c>
      <c r="F520" s="14">
        <v>4469500</v>
      </c>
      <c r="G520" s="12">
        <v>760</v>
      </c>
      <c r="I520" s="11"/>
    </row>
    <row r="521" spans="1:9" x14ac:dyDescent="0.2">
      <c r="A521" s="11">
        <v>40595</v>
      </c>
      <c r="B521" s="12">
        <v>760</v>
      </c>
      <c r="C521" s="12">
        <v>800</v>
      </c>
      <c r="D521" s="12">
        <v>760</v>
      </c>
      <c r="E521" s="12">
        <v>800</v>
      </c>
      <c r="F521" s="14">
        <v>12137000</v>
      </c>
      <c r="G521" s="12">
        <v>800</v>
      </c>
      <c r="I521" s="11"/>
    </row>
    <row r="522" spans="1:9" x14ac:dyDescent="0.2">
      <c r="A522" s="11">
        <v>40596</v>
      </c>
      <c r="B522" s="12">
        <v>790</v>
      </c>
      <c r="C522" s="12">
        <v>810</v>
      </c>
      <c r="D522" s="12">
        <v>770</v>
      </c>
      <c r="E522" s="12">
        <v>810</v>
      </c>
      <c r="F522" s="14">
        <v>12310500</v>
      </c>
      <c r="G522" s="12">
        <v>810</v>
      </c>
      <c r="I522" s="11"/>
    </row>
    <row r="523" spans="1:9" x14ac:dyDescent="0.2">
      <c r="A523" s="11">
        <v>40597</v>
      </c>
      <c r="B523" s="12">
        <v>800</v>
      </c>
      <c r="C523" s="12">
        <v>850</v>
      </c>
      <c r="D523" s="12">
        <v>800</v>
      </c>
      <c r="E523" s="12">
        <v>850</v>
      </c>
      <c r="F523" s="14">
        <v>22342000</v>
      </c>
      <c r="G523" s="12">
        <v>850</v>
      </c>
      <c r="I523" s="11"/>
    </row>
    <row r="524" spans="1:9" x14ac:dyDescent="0.2">
      <c r="A524" s="11">
        <v>40598</v>
      </c>
      <c r="B524" s="12">
        <v>830</v>
      </c>
      <c r="C524" s="12">
        <v>850</v>
      </c>
      <c r="D524" s="12">
        <v>810</v>
      </c>
      <c r="E524" s="12">
        <v>820</v>
      </c>
      <c r="F524" s="14">
        <v>1394000</v>
      </c>
      <c r="G524" s="12">
        <v>820</v>
      </c>
      <c r="I524" s="11"/>
    </row>
    <row r="525" spans="1:9" x14ac:dyDescent="0.2">
      <c r="A525" s="11">
        <v>40599</v>
      </c>
      <c r="B525" s="12">
        <v>820</v>
      </c>
      <c r="C525" s="12">
        <v>840</v>
      </c>
      <c r="D525" s="12">
        <v>810</v>
      </c>
      <c r="E525" s="12">
        <v>840</v>
      </c>
      <c r="F525" s="14">
        <v>1598500</v>
      </c>
      <c r="G525" s="12">
        <v>840</v>
      </c>
      <c r="I525" s="11"/>
    </row>
    <row r="526" spans="1:9" x14ac:dyDescent="0.2">
      <c r="A526" s="11">
        <v>40602</v>
      </c>
      <c r="B526" s="12">
        <v>830</v>
      </c>
      <c r="C526" s="12">
        <v>840</v>
      </c>
      <c r="D526" s="12">
        <v>820</v>
      </c>
      <c r="E526" s="12">
        <v>830</v>
      </c>
      <c r="F526" s="14">
        <v>504000</v>
      </c>
      <c r="G526" s="12">
        <v>830</v>
      </c>
      <c r="I526" s="11"/>
    </row>
    <row r="527" spans="1:9" x14ac:dyDescent="0.2">
      <c r="A527" s="11">
        <v>40603</v>
      </c>
      <c r="B527" s="12">
        <v>830</v>
      </c>
      <c r="C527" s="12">
        <v>840</v>
      </c>
      <c r="D527" s="12">
        <v>820</v>
      </c>
      <c r="E527" s="12">
        <v>830</v>
      </c>
      <c r="F527" s="14">
        <v>288500</v>
      </c>
      <c r="G527" s="12">
        <v>830</v>
      </c>
      <c r="I527" s="11"/>
    </row>
    <row r="528" spans="1:9" x14ac:dyDescent="0.2">
      <c r="A528" s="11">
        <v>40604</v>
      </c>
      <c r="B528" s="12">
        <v>810</v>
      </c>
      <c r="C528" s="12">
        <v>820</v>
      </c>
      <c r="D528" s="12">
        <v>790</v>
      </c>
      <c r="E528" s="12">
        <v>800</v>
      </c>
      <c r="F528" s="14">
        <v>1793000</v>
      </c>
      <c r="G528" s="12">
        <v>800</v>
      </c>
      <c r="I528" s="11"/>
    </row>
    <row r="529" spans="1:9" x14ac:dyDescent="0.2">
      <c r="A529" s="11">
        <v>40605</v>
      </c>
      <c r="B529" s="12">
        <v>800</v>
      </c>
      <c r="C529" s="12">
        <v>800</v>
      </c>
      <c r="D529" s="12">
        <v>770</v>
      </c>
      <c r="E529" s="12">
        <v>790</v>
      </c>
      <c r="F529" s="14">
        <v>2819500</v>
      </c>
      <c r="G529" s="12">
        <v>790</v>
      </c>
      <c r="I529" s="11"/>
    </row>
    <row r="530" spans="1:9" x14ac:dyDescent="0.2">
      <c r="A530" s="11">
        <v>40606</v>
      </c>
      <c r="B530" s="12">
        <v>790</v>
      </c>
      <c r="C530" s="12">
        <v>800</v>
      </c>
      <c r="D530" s="12">
        <v>780</v>
      </c>
      <c r="E530" s="12">
        <v>790</v>
      </c>
      <c r="F530" s="14">
        <v>3366000</v>
      </c>
      <c r="G530" s="12">
        <v>790</v>
      </c>
      <c r="I530" s="11"/>
    </row>
    <row r="531" spans="1:9" x14ac:dyDescent="0.2">
      <c r="A531" s="11">
        <v>40609</v>
      </c>
      <c r="B531" s="12">
        <v>790</v>
      </c>
      <c r="C531" s="12">
        <v>790</v>
      </c>
      <c r="D531" s="12">
        <v>770</v>
      </c>
      <c r="E531" s="12">
        <v>790</v>
      </c>
      <c r="F531" s="14">
        <v>1026500</v>
      </c>
      <c r="G531" s="12">
        <v>790</v>
      </c>
      <c r="I531" s="11"/>
    </row>
    <row r="532" spans="1:9" x14ac:dyDescent="0.2">
      <c r="A532" s="11">
        <v>40610</v>
      </c>
      <c r="B532" s="12">
        <v>790</v>
      </c>
      <c r="C532" s="12">
        <v>800</v>
      </c>
      <c r="D532" s="12">
        <v>780</v>
      </c>
      <c r="E532" s="12">
        <v>790</v>
      </c>
      <c r="F532" s="14">
        <v>2650000</v>
      </c>
      <c r="G532" s="12">
        <v>790</v>
      </c>
      <c r="I532" s="11"/>
    </row>
    <row r="533" spans="1:9" x14ac:dyDescent="0.2">
      <c r="A533" s="11">
        <v>40611</v>
      </c>
      <c r="B533" s="12">
        <v>790</v>
      </c>
      <c r="C533" s="12">
        <v>800</v>
      </c>
      <c r="D533" s="12">
        <v>780</v>
      </c>
      <c r="E533" s="12">
        <v>800</v>
      </c>
      <c r="F533" s="14">
        <v>2021500</v>
      </c>
      <c r="G533" s="12">
        <v>800</v>
      </c>
      <c r="I533" s="11"/>
    </row>
    <row r="534" spans="1:9" x14ac:dyDescent="0.2">
      <c r="A534" s="11">
        <v>40612</v>
      </c>
      <c r="B534" s="12">
        <v>790</v>
      </c>
      <c r="C534" s="12">
        <v>790</v>
      </c>
      <c r="D534" s="12">
        <v>780</v>
      </c>
      <c r="E534" s="12">
        <v>790</v>
      </c>
      <c r="F534" s="14">
        <v>1602500</v>
      </c>
      <c r="G534" s="12">
        <v>790</v>
      </c>
      <c r="I534" s="11"/>
    </row>
    <row r="535" spans="1:9" x14ac:dyDescent="0.2">
      <c r="A535" s="11">
        <v>40613</v>
      </c>
      <c r="B535" s="12">
        <v>780</v>
      </c>
      <c r="C535" s="12">
        <v>790</v>
      </c>
      <c r="D535" s="12">
        <v>770</v>
      </c>
      <c r="E535" s="12">
        <v>790</v>
      </c>
      <c r="F535" s="14">
        <v>905500</v>
      </c>
      <c r="G535" s="12">
        <v>790</v>
      </c>
      <c r="I535" s="11"/>
    </row>
    <row r="536" spans="1:9" x14ac:dyDescent="0.2">
      <c r="A536" s="11">
        <v>40616</v>
      </c>
      <c r="B536" s="12">
        <v>780</v>
      </c>
      <c r="C536" s="12">
        <v>800</v>
      </c>
      <c r="D536" s="12">
        <v>780</v>
      </c>
      <c r="E536" s="12">
        <v>800</v>
      </c>
      <c r="F536" s="14">
        <v>1627500</v>
      </c>
      <c r="G536" s="12">
        <v>800</v>
      </c>
      <c r="I536" s="11"/>
    </row>
    <row r="537" spans="1:9" x14ac:dyDescent="0.2">
      <c r="A537" s="11">
        <v>40617</v>
      </c>
      <c r="B537" s="12">
        <v>790</v>
      </c>
      <c r="C537" s="12">
        <v>800</v>
      </c>
      <c r="D537" s="12">
        <v>760</v>
      </c>
      <c r="E537" s="12">
        <v>790</v>
      </c>
      <c r="F537" s="14">
        <v>2063000</v>
      </c>
      <c r="G537" s="12">
        <v>790</v>
      </c>
      <c r="I537" s="11"/>
    </row>
    <row r="538" spans="1:9" x14ac:dyDescent="0.2">
      <c r="A538" s="11">
        <v>40618</v>
      </c>
      <c r="B538" s="12">
        <v>790</v>
      </c>
      <c r="C538" s="12">
        <v>790</v>
      </c>
      <c r="D538" s="12">
        <v>770</v>
      </c>
      <c r="E538" s="12">
        <v>790</v>
      </c>
      <c r="F538" s="14">
        <v>698000</v>
      </c>
      <c r="G538" s="12">
        <v>790</v>
      </c>
      <c r="I538" s="11"/>
    </row>
    <row r="539" spans="1:9" x14ac:dyDescent="0.2">
      <c r="A539" s="11">
        <v>40619</v>
      </c>
      <c r="B539" s="12">
        <v>780</v>
      </c>
      <c r="C539" s="12">
        <v>780</v>
      </c>
      <c r="D539" s="12">
        <v>760</v>
      </c>
      <c r="E539" s="12">
        <v>770</v>
      </c>
      <c r="F539" s="14">
        <v>975500</v>
      </c>
      <c r="G539" s="12">
        <v>770</v>
      </c>
      <c r="I539" s="11"/>
    </row>
    <row r="540" spans="1:9" x14ac:dyDescent="0.2">
      <c r="A540" s="11">
        <v>40620</v>
      </c>
      <c r="B540" s="12">
        <v>770</v>
      </c>
      <c r="C540" s="12">
        <v>780</v>
      </c>
      <c r="D540" s="12">
        <v>760</v>
      </c>
      <c r="E540" s="12">
        <v>770</v>
      </c>
      <c r="F540" s="14">
        <v>824500</v>
      </c>
      <c r="G540" s="12">
        <v>770</v>
      </c>
      <c r="I540" s="11"/>
    </row>
    <row r="541" spans="1:9" x14ac:dyDescent="0.2">
      <c r="A541" s="11">
        <v>40623</v>
      </c>
      <c r="B541" s="12">
        <v>770</v>
      </c>
      <c r="C541" s="12">
        <v>780</v>
      </c>
      <c r="D541" s="12">
        <v>760</v>
      </c>
      <c r="E541" s="12">
        <v>780</v>
      </c>
      <c r="F541" s="14">
        <v>556000</v>
      </c>
      <c r="G541" s="12">
        <v>780</v>
      </c>
      <c r="I541" s="11"/>
    </row>
    <row r="542" spans="1:9" x14ac:dyDescent="0.2">
      <c r="A542" s="11">
        <v>40624</v>
      </c>
      <c r="B542" s="12">
        <v>780</v>
      </c>
      <c r="C542" s="12">
        <v>780</v>
      </c>
      <c r="D542" s="12">
        <v>770</v>
      </c>
      <c r="E542" s="12">
        <v>780</v>
      </c>
      <c r="F542" s="14">
        <v>239500</v>
      </c>
      <c r="G542" s="12">
        <v>780</v>
      </c>
      <c r="I542" s="11"/>
    </row>
    <row r="543" spans="1:9" x14ac:dyDescent="0.2">
      <c r="A543" s="11">
        <v>40625</v>
      </c>
      <c r="B543" s="12">
        <v>780</v>
      </c>
      <c r="C543" s="12">
        <v>790</v>
      </c>
      <c r="D543" s="12">
        <v>780</v>
      </c>
      <c r="E543" s="12">
        <v>790</v>
      </c>
      <c r="F543" s="14">
        <v>1074500</v>
      </c>
      <c r="G543" s="12">
        <v>790</v>
      </c>
      <c r="I543" s="11"/>
    </row>
    <row r="544" spans="1:9" x14ac:dyDescent="0.2">
      <c r="A544" s="11">
        <v>40626</v>
      </c>
      <c r="B544" s="12">
        <v>800</v>
      </c>
      <c r="C544" s="12">
        <v>800</v>
      </c>
      <c r="D544" s="12">
        <v>780</v>
      </c>
      <c r="E544" s="12">
        <v>790</v>
      </c>
      <c r="F544" s="14">
        <v>7100000</v>
      </c>
      <c r="G544" s="12">
        <v>790</v>
      </c>
      <c r="I544" s="11"/>
    </row>
    <row r="545" spans="1:9" x14ac:dyDescent="0.2">
      <c r="A545" s="11">
        <v>40627</v>
      </c>
      <c r="B545" s="12">
        <v>790</v>
      </c>
      <c r="C545" s="12">
        <v>820</v>
      </c>
      <c r="D545" s="12">
        <v>790</v>
      </c>
      <c r="E545" s="12">
        <v>820</v>
      </c>
      <c r="F545" s="14">
        <v>17454500</v>
      </c>
      <c r="G545" s="12">
        <v>820</v>
      </c>
      <c r="I545" s="11"/>
    </row>
    <row r="546" spans="1:9" x14ac:dyDescent="0.2">
      <c r="A546" s="11">
        <v>40630</v>
      </c>
      <c r="B546" s="12">
        <v>810</v>
      </c>
      <c r="C546" s="12">
        <v>830</v>
      </c>
      <c r="D546" s="12">
        <v>810</v>
      </c>
      <c r="E546" s="12">
        <v>830</v>
      </c>
      <c r="F546" s="14">
        <v>10248500</v>
      </c>
      <c r="G546" s="12">
        <v>830</v>
      </c>
      <c r="I546" s="11"/>
    </row>
    <row r="547" spans="1:9" x14ac:dyDescent="0.2">
      <c r="A547" s="11">
        <v>40631</v>
      </c>
      <c r="B547" s="12">
        <v>830</v>
      </c>
      <c r="C547" s="12">
        <v>850</v>
      </c>
      <c r="D547" s="12">
        <v>820</v>
      </c>
      <c r="E547" s="12">
        <v>840</v>
      </c>
      <c r="F547" s="14">
        <v>28409000</v>
      </c>
      <c r="G547" s="12">
        <v>840</v>
      </c>
      <c r="I547" s="11"/>
    </row>
    <row r="548" spans="1:9" x14ac:dyDescent="0.2">
      <c r="A548" s="11">
        <v>40632</v>
      </c>
      <c r="B548" s="12">
        <v>840</v>
      </c>
      <c r="C548" s="12">
        <v>840</v>
      </c>
      <c r="D548" s="12">
        <v>820</v>
      </c>
      <c r="E548" s="12">
        <v>830</v>
      </c>
      <c r="F548" s="14">
        <v>2637000</v>
      </c>
      <c r="G548" s="12">
        <v>830</v>
      </c>
      <c r="I548" s="11"/>
    </row>
    <row r="549" spans="1:9" x14ac:dyDescent="0.2">
      <c r="A549" s="11">
        <v>40633</v>
      </c>
      <c r="B549" s="12">
        <v>830</v>
      </c>
      <c r="C549" s="12">
        <v>840</v>
      </c>
      <c r="D549" s="12">
        <v>810</v>
      </c>
      <c r="E549" s="12">
        <v>840</v>
      </c>
      <c r="F549" s="14">
        <v>2067000</v>
      </c>
      <c r="G549" s="12">
        <v>840</v>
      </c>
      <c r="I549" s="11"/>
    </row>
    <row r="550" spans="1:9" x14ac:dyDescent="0.2">
      <c r="A550" s="11">
        <v>40634</v>
      </c>
      <c r="B550" s="12">
        <v>840</v>
      </c>
      <c r="C550" s="12">
        <v>840</v>
      </c>
      <c r="D550" s="12">
        <v>830</v>
      </c>
      <c r="E550" s="12">
        <v>840</v>
      </c>
      <c r="F550" s="14">
        <v>3049000</v>
      </c>
      <c r="G550" s="12">
        <v>840</v>
      </c>
      <c r="I550" s="11"/>
    </row>
    <row r="551" spans="1:9" x14ac:dyDescent="0.2">
      <c r="A551" s="11">
        <v>40637</v>
      </c>
      <c r="B551" s="12">
        <v>830</v>
      </c>
      <c r="C551" s="12">
        <v>840</v>
      </c>
      <c r="D551" s="12">
        <v>830</v>
      </c>
      <c r="E551" s="12">
        <v>840</v>
      </c>
      <c r="F551" s="14">
        <v>2380000</v>
      </c>
      <c r="G551" s="12">
        <v>840</v>
      </c>
      <c r="I551" s="11"/>
    </row>
    <row r="552" spans="1:9" x14ac:dyDescent="0.2">
      <c r="A552" s="11">
        <v>40638</v>
      </c>
      <c r="B552" s="12">
        <v>840</v>
      </c>
      <c r="C552" s="12">
        <v>850</v>
      </c>
      <c r="D552" s="12">
        <v>830</v>
      </c>
      <c r="E552" s="12">
        <v>840</v>
      </c>
      <c r="F552" s="14">
        <v>1226500</v>
      </c>
      <c r="G552" s="12">
        <v>840</v>
      </c>
      <c r="I552" s="11"/>
    </row>
    <row r="553" spans="1:9" x14ac:dyDescent="0.2">
      <c r="A553" s="11">
        <v>40639</v>
      </c>
      <c r="B553" s="12">
        <v>840</v>
      </c>
      <c r="C553" s="12">
        <v>850</v>
      </c>
      <c r="D553" s="12">
        <v>830</v>
      </c>
      <c r="E553" s="12">
        <v>840</v>
      </c>
      <c r="F553" s="14">
        <v>7399000</v>
      </c>
      <c r="G553" s="12">
        <v>840</v>
      </c>
      <c r="I553" s="11"/>
    </row>
    <row r="554" spans="1:9" x14ac:dyDescent="0.2">
      <c r="A554" s="11">
        <v>40640</v>
      </c>
      <c r="B554" s="12">
        <v>840</v>
      </c>
      <c r="C554" s="12">
        <v>880</v>
      </c>
      <c r="D554" s="12">
        <v>840</v>
      </c>
      <c r="E554" s="12">
        <v>880</v>
      </c>
      <c r="F554" s="14">
        <v>11081000</v>
      </c>
      <c r="G554" s="12">
        <v>880</v>
      </c>
      <c r="I554" s="11"/>
    </row>
    <row r="555" spans="1:9" x14ac:dyDescent="0.2">
      <c r="A555" s="11">
        <v>40641</v>
      </c>
      <c r="B555" s="12">
        <v>890</v>
      </c>
      <c r="C555" s="12">
        <v>900</v>
      </c>
      <c r="D555" s="12">
        <v>870</v>
      </c>
      <c r="E555" s="12">
        <v>880</v>
      </c>
      <c r="F555" s="14">
        <v>21658000</v>
      </c>
      <c r="G555" s="12">
        <v>880</v>
      </c>
      <c r="I555" s="11"/>
    </row>
    <row r="556" spans="1:9" x14ac:dyDescent="0.2">
      <c r="A556" s="11">
        <v>40644</v>
      </c>
      <c r="B556" s="12">
        <v>880</v>
      </c>
      <c r="C556" s="12">
        <v>880</v>
      </c>
      <c r="D556" s="12">
        <v>850</v>
      </c>
      <c r="E556" s="12">
        <v>860</v>
      </c>
      <c r="F556" s="14">
        <v>22851000</v>
      </c>
      <c r="G556" s="12">
        <v>860</v>
      </c>
      <c r="I556" s="11"/>
    </row>
    <row r="557" spans="1:9" x14ac:dyDescent="0.2">
      <c r="A557" s="11">
        <v>40645</v>
      </c>
      <c r="B557" s="12">
        <v>860</v>
      </c>
      <c r="C557" s="12">
        <v>870</v>
      </c>
      <c r="D557" s="12">
        <v>850</v>
      </c>
      <c r="E557" s="12">
        <v>860</v>
      </c>
      <c r="F557" s="14">
        <v>13092000</v>
      </c>
      <c r="G557" s="12">
        <v>860</v>
      </c>
      <c r="I557" s="11"/>
    </row>
    <row r="558" spans="1:9" x14ac:dyDescent="0.2">
      <c r="A558" s="11">
        <v>40646</v>
      </c>
      <c r="B558" s="12">
        <v>860</v>
      </c>
      <c r="C558" s="12">
        <v>870</v>
      </c>
      <c r="D558" s="12">
        <v>850</v>
      </c>
      <c r="E558" s="12">
        <v>860</v>
      </c>
      <c r="F558" s="14">
        <v>2341000</v>
      </c>
      <c r="G558" s="12">
        <v>860</v>
      </c>
      <c r="I558" s="11"/>
    </row>
    <row r="559" spans="1:9" x14ac:dyDescent="0.2">
      <c r="A559" s="11">
        <v>40647</v>
      </c>
      <c r="B559" s="12">
        <v>860</v>
      </c>
      <c r="C559" s="12">
        <v>860</v>
      </c>
      <c r="D559" s="12">
        <v>840</v>
      </c>
      <c r="E559" s="12">
        <v>850</v>
      </c>
      <c r="F559" s="14">
        <v>2678000</v>
      </c>
      <c r="G559" s="12">
        <v>850</v>
      </c>
      <c r="I559" s="11"/>
    </row>
    <row r="560" spans="1:9" x14ac:dyDescent="0.2">
      <c r="A560" s="11">
        <v>40648</v>
      </c>
      <c r="B560" s="12">
        <v>850</v>
      </c>
      <c r="C560" s="12">
        <v>850</v>
      </c>
      <c r="D560" s="12">
        <v>840</v>
      </c>
      <c r="E560" s="12">
        <v>850</v>
      </c>
      <c r="F560" s="14">
        <v>1307000</v>
      </c>
      <c r="G560" s="12">
        <v>850</v>
      </c>
      <c r="I560" s="11"/>
    </row>
    <row r="561" spans="1:9" x14ac:dyDescent="0.2">
      <c r="A561" s="11">
        <v>40651</v>
      </c>
      <c r="B561" s="12">
        <v>850</v>
      </c>
      <c r="C561" s="12">
        <v>850</v>
      </c>
      <c r="D561" s="12">
        <v>840</v>
      </c>
      <c r="E561" s="12">
        <v>850</v>
      </c>
      <c r="F561" s="14">
        <v>1812000</v>
      </c>
      <c r="G561" s="12">
        <v>850</v>
      </c>
      <c r="I561" s="11"/>
    </row>
    <row r="562" spans="1:9" x14ac:dyDescent="0.2">
      <c r="A562" s="11">
        <v>40652</v>
      </c>
      <c r="B562" s="12">
        <v>840</v>
      </c>
      <c r="C562" s="12">
        <v>870</v>
      </c>
      <c r="D562" s="12">
        <v>830</v>
      </c>
      <c r="E562" s="12">
        <v>860</v>
      </c>
      <c r="F562" s="14">
        <v>11893500</v>
      </c>
      <c r="G562" s="12">
        <v>860</v>
      </c>
      <c r="I562" s="11"/>
    </row>
    <row r="563" spans="1:9" x14ac:dyDescent="0.2">
      <c r="A563" s="11">
        <v>40653</v>
      </c>
      <c r="B563" s="12">
        <v>860</v>
      </c>
      <c r="C563" s="12">
        <v>880</v>
      </c>
      <c r="D563" s="12">
        <v>850</v>
      </c>
      <c r="E563" s="12">
        <v>880</v>
      </c>
      <c r="F563" s="14">
        <v>9607500</v>
      </c>
      <c r="G563" s="12">
        <v>880</v>
      </c>
      <c r="I563" s="11"/>
    </row>
    <row r="564" spans="1:9" x14ac:dyDescent="0.2">
      <c r="A564" s="11">
        <v>40654</v>
      </c>
      <c r="B564" s="12">
        <v>880</v>
      </c>
      <c r="C564" s="12">
        <v>900</v>
      </c>
      <c r="D564" s="12">
        <v>860</v>
      </c>
      <c r="E564" s="12">
        <v>870</v>
      </c>
      <c r="F564" s="14">
        <v>29243500</v>
      </c>
      <c r="G564" s="12">
        <v>870</v>
      </c>
      <c r="I564" s="11"/>
    </row>
    <row r="565" spans="1:9" x14ac:dyDescent="0.2">
      <c r="A565" s="11">
        <v>40658</v>
      </c>
      <c r="B565" s="12">
        <v>870</v>
      </c>
      <c r="C565" s="12">
        <v>870</v>
      </c>
      <c r="D565" s="12">
        <v>850</v>
      </c>
      <c r="E565" s="12">
        <v>850</v>
      </c>
      <c r="F565" s="14">
        <v>1822000</v>
      </c>
      <c r="G565" s="12">
        <v>850</v>
      </c>
      <c r="I565" s="11"/>
    </row>
    <row r="566" spans="1:9" x14ac:dyDescent="0.2">
      <c r="A566" s="11">
        <v>40659</v>
      </c>
      <c r="B566" s="12">
        <v>850</v>
      </c>
      <c r="C566" s="12">
        <v>860</v>
      </c>
      <c r="D566" s="12">
        <v>850</v>
      </c>
      <c r="E566" s="12">
        <v>850</v>
      </c>
      <c r="F566" s="14">
        <v>898500</v>
      </c>
      <c r="G566" s="12">
        <v>850</v>
      </c>
      <c r="I566" s="11"/>
    </row>
    <row r="567" spans="1:9" x14ac:dyDescent="0.2">
      <c r="A567" s="11">
        <v>40660</v>
      </c>
      <c r="B567" s="12">
        <v>860</v>
      </c>
      <c r="C567" s="12">
        <v>880</v>
      </c>
      <c r="D567" s="12">
        <v>850</v>
      </c>
      <c r="E567" s="12">
        <v>860</v>
      </c>
      <c r="F567" s="14">
        <v>4433000</v>
      </c>
      <c r="G567" s="12">
        <v>860</v>
      </c>
      <c r="I567" s="11"/>
    </row>
    <row r="568" spans="1:9" x14ac:dyDescent="0.2">
      <c r="A568" s="11">
        <v>40661</v>
      </c>
      <c r="B568" s="12">
        <v>860</v>
      </c>
      <c r="C568" s="12">
        <v>870</v>
      </c>
      <c r="D568" s="12">
        <v>840</v>
      </c>
      <c r="E568" s="12">
        <v>850</v>
      </c>
      <c r="F568" s="14">
        <v>5766500</v>
      </c>
      <c r="G568" s="12">
        <v>850</v>
      </c>
      <c r="I568" s="11"/>
    </row>
    <row r="569" spans="1:9" x14ac:dyDescent="0.2">
      <c r="A569" s="11">
        <v>40662</v>
      </c>
      <c r="B569" s="12">
        <v>850</v>
      </c>
      <c r="C569" s="12">
        <v>860</v>
      </c>
      <c r="D569" s="12">
        <v>820</v>
      </c>
      <c r="E569" s="12">
        <v>820</v>
      </c>
      <c r="F569" s="14">
        <v>15618500</v>
      </c>
      <c r="G569" s="12">
        <v>820</v>
      </c>
      <c r="I569" s="11"/>
    </row>
    <row r="570" spans="1:9" x14ac:dyDescent="0.2">
      <c r="A570" s="11">
        <v>40665</v>
      </c>
      <c r="B570" s="12">
        <v>820</v>
      </c>
      <c r="C570" s="12">
        <v>830</v>
      </c>
      <c r="D570" s="12">
        <v>810</v>
      </c>
      <c r="E570" s="12">
        <v>810</v>
      </c>
      <c r="F570" s="14">
        <v>5695000</v>
      </c>
      <c r="G570" s="12">
        <v>810</v>
      </c>
      <c r="I570" s="11"/>
    </row>
    <row r="571" spans="1:9" x14ac:dyDescent="0.2">
      <c r="A571" s="11">
        <v>40666</v>
      </c>
      <c r="B571" s="12">
        <v>810</v>
      </c>
      <c r="C571" s="12">
        <v>820</v>
      </c>
      <c r="D571" s="12">
        <v>780</v>
      </c>
      <c r="E571" s="12">
        <v>810</v>
      </c>
      <c r="F571" s="14">
        <v>24086500</v>
      </c>
      <c r="G571" s="12">
        <v>810</v>
      </c>
      <c r="I571" s="11"/>
    </row>
    <row r="572" spans="1:9" x14ac:dyDescent="0.2">
      <c r="A572" s="11">
        <v>40667</v>
      </c>
      <c r="B572" s="12">
        <v>810</v>
      </c>
      <c r="C572" s="12">
        <v>820</v>
      </c>
      <c r="D572" s="12">
        <v>800</v>
      </c>
      <c r="E572" s="12">
        <v>820</v>
      </c>
      <c r="F572" s="14">
        <v>4746500</v>
      </c>
      <c r="G572" s="12">
        <v>820</v>
      </c>
      <c r="I572" s="11"/>
    </row>
    <row r="573" spans="1:9" x14ac:dyDescent="0.2">
      <c r="A573" s="11">
        <v>40668</v>
      </c>
      <c r="B573" s="12">
        <v>820</v>
      </c>
      <c r="C573" s="12">
        <v>820</v>
      </c>
      <c r="D573" s="12">
        <v>800</v>
      </c>
      <c r="E573" s="12">
        <v>810</v>
      </c>
      <c r="F573" s="14">
        <v>4517000</v>
      </c>
      <c r="G573" s="12">
        <v>810</v>
      </c>
      <c r="I573" s="11"/>
    </row>
    <row r="574" spans="1:9" x14ac:dyDescent="0.2">
      <c r="A574" s="11">
        <v>40669</v>
      </c>
      <c r="B574" s="12">
        <v>810</v>
      </c>
      <c r="C574" s="12">
        <v>810</v>
      </c>
      <c r="D574" s="12">
        <v>800</v>
      </c>
      <c r="E574" s="12">
        <v>810</v>
      </c>
      <c r="F574" s="14">
        <v>1422500</v>
      </c>
      <c r="G574" s="12">
        <v>810</v>
      </c>
      <c r="I574" s="11"/>
    </row>
    <row r="575" spans="1:9" x14ac:dyDescent="0.2">
      <c r="A575" s="11">
        <v>40672</v>
      </c>
      <c r="B575" s="12">
        <v>810</v>
      </c>
      <c r="C575" s="12">
        <v>820</v>
      </c>
      <c r="D575" s="12">
        <v>800</v>
      </c>
      <c r="E575" s="12">
        <v>820</v>
      </c>
      <c r="F575" s="14">
        <v>7277000</v>
      </c>
      <c r="G575" s="12">
        <v>820</v>
      </c>
      <c r="I575" s="11"/>
    </row>
    <row r="576" spans="1:9" x14ac:dyDescent="0.2">
      <c r="A576" s="11">
        <v>40673</v>
      </c>
      <c r="B576" s="12">
        <v>810</v>
      </c>
      <c r="C576" s="12">
        <v>820</v>
      </c>
      <c r="D576" s="12">
        <v>810</v>
      </c>
      <c r="E576" s="12">
        <v>810</v>
      </c>
      <c r="F576" s="14">
        <v>1601000</v>
      </c>
      <c r="G576" s="12">
        <v>810</v>
      </c>
      <c r="I576" s="11"/>
    </row>
    <row r="577" spans="1:9" x14ac:dyDescent="0.2">
      <c r="A577" s="11">
        <v>40674</v>
      </c>
      <c r="B577" s="12">
        <v>810</v>
      </c>
      <c r="C577" s="12">
        <v>820</v>
      </c>
      <c r="D577" s="12">
        <v>810</v>
      </c>
      <c r="E577" s="12">
        <v>810</v>
      </c>
      <c r="F577" s="14">
        <v>1485000</v>
      </c>
      <c r="G577" s="12">
        <v>810</v>
      </c>
      <c r="I577" s="11"/>
    </row>
    <row r="578" spans="1:9" x14ac:dyDescent="0.2">
      <c r="A578" s="11">
        <v>40675</v>
      </c>
      <c r="B578" s="12">
        <v>810</v>
      </c>
      <c r="C578" s="12">
        <v>810</v>
      </c>
      <c r="D578" s="12">
        <v>800</v>
      </c>
      <c r="E578" s="12">
        <v>800</v>
      </c>
      <c r="F578" s="14">
        <v>968500</v>
      </c>
      <c r="G578" s="12">
        <v>800</v>
      </c>
      <c r="I578" s="11"/>
    </row>
    <row r="579" spans="1:9" x14ac:dyDescent="0.2">
      <c r="A579" s="11">
        <v>40676</v>
      </c>
      <c r="B579" s="12">
        <v>800</v>
      </c>
      <c r="C579" s="12">
        <v>810</v>
      </c>
      <c r="D579" s="12">
        <v>800</v>
      </c>
      <c r="E579" s="12">
        <v>800</v>
      </c>
      <c r="F579" s="14">
        <v>1375000</v>
      </c>
      <c r="G579" s="12">
        <v>800</v>
      </c>
      <c r="I579" s="11"/>
    </row>
    <row r="580" spans="1:9" x14ac:dyDescent="0.2">
      <c r="A580" s="11">
        <v>40679</v>
      </c>
      <c r="B580" s="12">
        <v>800</v>
      </c>
      <c r="C580" s="12">
        <v>810</v>
      </c>
      <c r="D580" s="12">
        <v>790</v>
      </c>
      <c r="E580" s="12">
        <v>790</v>
      </c>
      <c r="F580" s="14">
        <v>1176000</v>
      </c>
      <c r="G580" s="12">
        <v>790</v>
      </c>
      <c r="I580" s="11"/>
    </row>
    <row r="581" spans="1:9" x14ac:dyDescent="0.2">
      <c r="A581" s="11">
        <v>40681</v>
      </c>
      <c r="B581" s="12">
        <v>790</v>
      </c>
      <c r="C581" s="12">
        <v>800</v>
      </c>
      <c r="D581" s="12">
        <v>780</v>
      </c>
      <c r="E581" s="12">
        <v>790</v>
      </c>
      <c r="F581" s="14">
        <v>3829500</v>
      </c>
      <c r="G581" s="12">
        <v>790</v>
      </c>
      <c r="I581" s="11"/>
    </row>
    <row r="582" spans="1:9" x14ac:dyDescent="0.2">
      <c r="A582" s="11">
        <v>40682</v>
      </c>
      <c r="B582" s="12">
        <v>790</v>
      </c>
      <c r="C582" s="12">
        <v>800</v>
      </c>
      <c r="D582" s="12">
        <v>780</v>
      </c>
      <c r="E582" s="12">
        <v>800</v>
      </c>
      <c r="F582" s="14">
        <v>2454000</v>
      </c>
      <c r="G582" s="12">
        <v>800</v>
      </c>
      <c r="I582" s="11"/>
    </row>
    <row r="583" spans="1:9" x14ac:dyDescent="0.2">
      <c r="A583" s="11">
        <v>40683</v>
      </c>
      <c r="B583" s="12">
        <v>800</v>
      </c>
      <c r="C583" s="12">
        <v>800</v>
      </c>
      <c r="D583" s="12">
        <v>780</v>
      </c>
      <c r="E583" s="12">
        <v>790</v>
      </c>
      <c r="F583" s="14">
        <v>3676500</v>
      </c>
      <c r="G583" s="12">
        <v>790</v>
      </c>
      <c r="I583" s="11"/>
    </row>
    <row r="584" spans="1:9" x14ac:dyDescent="0.2">
      <c r="A584" s="11">
        <v>40686</v>
      </c>
      <c r="B584" s="12">
        <v>790</v>
      </c>
      <c r="C584" s="12">
        <v>790</v>
      </c>
      <c r="D584" s="12">
        <v>740</v>
      </c>
      <c r="E584" s="12">
        <v>750</v>
      </c>
      <c r="F584" s="14">
        <v>15070500</v>
      </c>
      <c r="G584" s="12">
        <v>750</v>
      </c>
      <c r="I584" s="11"/>
    </row>
    <row r="585" spans="1:9" x14ac:dyDescent="0.2">
      <c r="A585" s="11">
        <v>40687</v>
      </c>
      <c r="B585" s="12">
        <v>750</v>
      </c>
      <c r="C585" s="12">
        <v>770</v>
      </c>
      <c r="D585" s="12">
        <v>750</v>
      </c>
      <c r="E585" s="12">
        <v>750</v>
      </c>
      <c r="F585" s="14">
        <v>6516000</v>
      </c>
      <c r="G585" s="12">
        <v>750</v>
      </c>
      <c r="I585" s="11"/>
    </row>
    <row r="586" spans="1:9" x14ac:dyDescent="0.2">
      <c r="A586" s="11">
        <v>40688</v>
      </c>
      <c r="B586" s="12">
        <v>760</v>
      </c>
      <c r="C586" s="12">
        <v>760</v>
      </c>
      <c r="D586" s="12">
        <v>750</v>
      </c>
      <c r="E586" s="12">
        <v>750</v>
      </c>
      <c r="F586" s="14">
        <v>1625500</v>
      </c>
      <c r="G586" s="12">
        <v>750</v>
      </c>
      <c r="I586" s="11"/>
    </row>
    <row r="587" spans="1:9" x14ac:dyDescent="0.2">
      <c r="A587" s="11">
        <v>40689</v>
      </c>
      <c r="B587" s="12">
        <v>760</v>
      </c>
      <c r="C587" s="12">
        <v>770</v>
      </c>
      <c r="D587" s="12">
        <v>750</v>
      </c>
      <c r="E587" s="12">
        <v>760</v>
      </c>
      <c r="F587" s="14">
        <v>1322000</v>
      </c>
      <c r="G587" s="12">
        <v>760</v>
      </c>
      <c r="I587" s="11"/>
    </row>
    <row r="588" spans="1:9" x14ac:dyDescent="0.2">
      <c r="A588" s="11">
        <v>40690</v>
      </c>
      <c r="B588" s="12">
        <v>770</v>
      </c>
      <c r="C588" s="12">
        <v>770</v>
      </c>
      <c r="D588" s="12">
        <v>750</v>
      </c>
      <c r="E588" s="12">
        <v>760</v>
      </c>
      <c r="F588" s="14">
        <v>1817500</v>
      </c>
      <c r="G588" s="12">
        <v>760</v>
      </c>
      <c r="I588" s="11"/>
    </row>
    <row r="589" spans="1:9" x14ac:dyDescent="0.2">
      <c r="A589" s="11">
        <v>40693</v>
      </c>
      <c r="B589" s="12">
        <v>760</v>
      </c>
      <c r="C589" s="12">
        <v>770</v>
      </c>
      <c r="D589" s="12">
        <v>760</v>
      </c>
      <c r="E589" s="12">
        <v>770</v>
      </c>
      <c r="F589" s="14">
        <v>1869000</v>
      </c>
      <c r="G589" s="12">
        <v>770</v>
      </c>
      <c r="I589" s="11"/>
    </row>
    <row r="590" spans="1:9" x14ac:dyDescent="0.2">
      <c r="A590" s="11">
        <v>40694</v>
      </c>
      <c r="B590" s="12">
        <v>770</v>
      </c>
      <c r="C590" s="12">
        <v>780</v>
      </c>
      <c r="D590" s="12">
        <v>760</v>
      </c>
      <c r="E590" s="12">
        <v>780</v>
      </c>
      <c r="F590" s="14">
        <v>2264500</v>
      </c>
      <c r="G590" s="12">
        <v>780</v>
      </c>
      <c r="I590" s="11"/>
    </row>
    <row r="591" spans="1:9" x14ac:dyDescent="0.2">
      <c r="A591" s="11">
        <v>40695</v>
      </c>
      <c r="B591" s="12">
        <v>780</v>
      </c>
      <c r="C591" s="12">
        <v>780</v>
      </c>
      <c r="D591" s="12">
        <v>770</v>
      </c>
      <c r="E591" s="12">
        <v>770</v>
      </c>
      <c r="F591" s="14">
        <v>1729000</v>
      </c>
      <c r="G591" s="12">
        <v>770</v>
      </c>
      <c r="I591" s="11"/>
    </row>
    <row r="592" spans="1:9" x14ac:dyDescent="0.2">
      <c r="A592" s="11">
        <v>40697</v>
      </c>
      <c r="B592" s="12">
        <v>770</v>
      </c>
      <c r="C592" s="12">
        <v>780</v>
      </c>
      <c r="D592" s="12">
        <v>760</v>
      </c>
      <c r="E592" s="12">
        <v>770</v>
      </c>
      <c r="F592" s="14">
        <v>1345500</v>
      </c>
      <c r="G592" s="12">
        <v>770</v>
      </c>
      <c r="I592" s="11"/>
    </row>
    <row r="593" spans="1:9" x14ac:dyDescent="0.2">
      <c r="A593" s="11">
        <v>40700</v>
      </c>
      <c r="B593" s="12">
        <v>770</v>
      </c>
      <c r="C593" s="12">
        <v>790</v>
      </c>
      <c r="D593" s="12">
        <v>770</v>
      </c>
      <c r="E593" s="12">
        <v>770</v>
      </c>
      <c r="F593" s="14">
        <v>1656500</v>
      </c>
      <c r="G593" s="12">
        <v>770</v>
      </c>
      <c r="I593" s="11"/>
    </row>
    <row r="594" spans="1:9" x14ac:dyDescent="0.2">
      <c r="A594" s="11">
        <v>40701</v>
      </c>
      <c r="B594" s="12">
        <v>770</v>
      </c>
      <c r="C594" s="12">
        <v>780</v>
      </c>
      <c r="D594" s="12">
        <v>760</v>
      </c>
      <c r="E594" s="12">
        <v>760</v>
      </c>
      <c r="F594" s="14">
        <v>2389000</v>
      </c>
      <c r="G594" s="12">
        <v>760</v>
      </c>
      <c r="I594" s="11"/>
    </row>
    <row r="595" spans="1:9" x14ac:dyDescent="0.2">
      <c r="A595" s="11">
        <v>40702</v>
      </c>
      <c r="B595" s="12">
        <v>770</v>
      </c>
      <c r="C595" s="12">
        <v>780</v>
      </c>
      <c r="D595" s="12">
        <v>760</v>
      </c>
      <c r="E595" s="12">
        <v>770</v>
      </c>
      <c r="F595" s="14">
        <v>1173000</v>
      </c>
      <c r="G595" s="12">
        <v>770</v>
      </c>
      <c r="I595" s="11"/>
    </row>
    <row r="596" spans="1:9" x14ac:dyDescent="0.2">
      <c r="A596" s="11">
        <v>40703</v>
      </c>
      <c r="B596" s="12">
        <v>770</v>
      </c>
      <c r="C596" s="12">
        <v>770</v>
      </c>
      <c r="D596" s="12">
        <v>760</v>
      </c>
      <c r="E596" s="12">
        <v>760</v>
      </c>
      <c r="F596" s="14">
        <v>727000</v>
      </c>
      <c r="G596" s="12">
        <v>760</v>
      </c>
      <c r="I596" s="11"/>
    </row>
    <row r="597" spans="1:9" x14ac:dyDescent="0.2">
      <c r="A597" s="11">
        <v>40704</v>
      </c>
      <c r="B597" s="12">
        <v>760</v>
      </c>
      <c r="C597" s="12">
        <v>760</v>
      </c>
      <c r="D597" s="12">
        <v>740</v>
      </c>
      <c r="E597" s="12">
        <v>750</v>
      </c>
      <c r="F597" s="14">
        <v>2900000</v>
      </c>
      <c r="G597" s="12">
        <v>750</v>
      </c>
      <c r="I597" s="11"/>
    </row>
    <row r="598" spans="1:9" x14ac:dyDescent="0.2">
      <c r="A598" s="11">
        <v>40707</v>
      </c>
      <c r="B598" s="12">
        <v>750</v>
      </c>
      <c r="C598" s="12">
        <v>750</v>
      </c>
      <c r="D598" s="12">
        <v>740</v>
      </c>
      <c r="E598" s="12">
        <v>750</v>
      </c>
      <c r="F598" s="14">
        <v>1810000</v>
      </c>
      <c r="G598" s="12">
        <v>750</v>
      </c>
      <c r="I598" s="11"/>
    </row>
    <row r="599" spans="1:9" x14ac:dyDescent="0.2">
      <c r="A599" s="11">
        <v>40708</v>
      </c>
      <c r="B599" s="12">
        <v>750</v>
      </c>
      <c r="C599" s="12">
        <v>770</v>
      </c>
      <c r="D599" s="12">
        <v>750</v>
      </c>
      <c r="E599" s="12">
        <v>760</v>
      </c>
      <c r="F599" s="14">
        <v>3765000</v>
      </c>
      <c r="G599" s="12">
        <v>760</v>
      </c>
      <c r="I599" s="11"/>
    </row>
    <row r="600" spans="1:9" x14ac:dyDescent="0.2">
      <c r="A600" s="11">
        <v>40709</v>
      </c>
      <c r="B600" s="12">
        <v>770</v>
      </c>
      <c r="C600" s="12">
        <v>780</v>
      </c>
      <c r="D600" s="12">
        <v>760</v>
      </c>
      <c r="E600" s="12">
        <v>770</v>
      </c>
      <c r="F600" s="14">
        <v>2441500</v>
      </c>
      <c r="G600" s="12">
        <v>770</v>
      </c>
      <c r="I600" s="11"/>
    </row>
    <row r="601" spans="1:9" x14ac:dyDescent="0.2">
      <c r="A601" s="11">
        <v>40710</v>
      </c>
      <c r="B601" s="12">
        <v>740</v>
      </c>
      <c r="C601" s="12">
        <v>770</v>
      </c>
      <c r="D601" s="12">
        <v>740</v>
      </c>
      <c r="E601" s="12">
        <v>770</v>
      </c>
      <c r="F601" s="14">
        <v>2681000</v>
      </c>
      <c r="G601" s="12">
        <v>770</v>
      </c>
      <c r="I601" s="11"/>
    </row>
    <row r="602" spans="1:9" x14ac:dyDescent="0.2">
      <c r="A602" s="11">
        <v>40711</v>
      </c>
      <c r="B602" s="12">
        <v>770</v>
      </c>
      <c r="C602" s="12">
        <v>770</v>
      </c>
      <c r="D602" s="12">
        <v>750</v>
      </c>
      <c r="E602" s="12">
        <v>750</v>
      </c>
      <c r="F602" s="14">
        <v>7934000</v>
      </c>
      <c r="G602" s="12">
        <v>750</v>
      </c>
      <c r="I602" s="11"/>
    </row>
    <row r="603" spans="1:9" x14ac:dyDescent="0.2">
      <c r="A603" s="11">
        <v>40714</v>
      </c>
      <c r="B603" s="12">
        <v>760</v>
      </c>
      <c r="C603" s="12">
        <v>760</v>
      </c>
      <c r="D603" s="12">
        <v>750</v>
      </c>
      <c r="E603" s="12">
        <v>750</v>
      </c>
      <c r="F603" s="14">
        <v>2600000</v>
      </c>
      <c r="G603" s="12">
        <v>750</v>
      </c>
      <c r="I603" s="11"/>
    </row>
    <row r="604" spans="1:9" x14ac:dyDescent="0.2">
      <c r="A604" s="11">
        <v>40715</v>
      </c>
      <c r="B604" s="12">
        <v>760</v>
      </c>
      <c r="C604" s="12">
        <v>780</v>
      </c>
      <c r="D604" s="12">
        <v>760</v>
      </c>
      <c r="E604" s="12">
        <v>780</v>
      </c>
      <c r="F604" s="14">
        <v>2248000</v>
      </c>
      <c r="G604" s="12">
        <v>780</v>
      </c>
      <c r="I604" s="11"/>
    </row>
    <row r="605" spans="1:9" x14ac:dyDescent="0.2">
      <c r="A605" s="11">
        <v>40716</v>
      </c>
      <c r="B605" s="12">
        <v>780</v>
      </c>
      <c r="C605" s="12">
        <v>780</v>
      </c>
      <c r="D605" s="12">
        <v>770</v>
      </c>
      <c r="E605" s="12">
        <v>780</v>
      </c>
      <c r="F605" s="14">
        <v>1093500</v>
      </c>
      <c r="G605" s="12">
        <v>780</v>
      </c>
      <c r="I605" s="11"/>
    </row>
    <row r="606" spans="1:9" x14ac:dyDescent="0.2">
      <c r="A606" s="11">
        <v>40717</v>
      </c>
      <c r="B606" s="12">
        <v>780</v>
      </c>
      <c r="C606" s="12">
        <v>780</v>
      </c>
      <c r="D606" s="12">
        <v>760</v>
      </c>
      <c r="E606" s="12">
        <v>780</v>
      </c>
      <c r="F606" s="14">
        <v>1553000</v>
      </c>
      <c r="G606" s="12">
        <v>780</v>
      </c>
      <c r="I606" s="11"/>
    </row>
    <row r="607" spans="1:9" x14ac:dyDescent="0.2">
      <c r="A607" s="11">
        <v>40718</v>
      </c>
      <c r="B607" s="12">
        <v>770</v>
      </c>
      <c r="C607" s="12">
        <v>800</v>
      </c>
      <c r="D607" s="12">
        <v>770</v>
      </c>
      <c r="E607" s="12">
        <v>800</v>
      </c>
      <c r="F607" s="14">
        <v>3401000</v>
      </c>
      <c r="G607" s="12">
        <v>800</v>
      </c>
      <c r="I607" s="11"/>
    </row>
    <row r="608" spans="1:9" x14ac:dyDescent="0.2">
      <c r="A608" s="11">
        <v>40721</v>
      </c>
      <c r="B608" s="12">
        <v>790</v>
      </c>
      <c r="C608" s="12">
        <v>790</v>
      </c>
      <c r="D608" s="12">
        <v>780</v>
      </c>
      <c r="E608" s="12">
        <v>780</v>
      </c>
      <c r="F608" s="14">
        <v>1287500</v>
      </c>
      <c r="G608" s="12">
        <v>780</v>
      </c>
      <c r="I608" s="11"/>
    </row>
    <row r="609" spans="1:9" x14ac:dyDescent="0.2">
      <c r="A609" s="11">
        <v>40722</v>
      </c>
      <c r="B609" s="12">
        <v>790</v>
      </c>
      <c r="C609" s="12">
        <v>790</v>
      </c>
      <c r="D609" s="12">
        <v>770</v>
      </c>
      <c r="E609" s="12">
        <v>790</v>
      </c>
      <c r="F609" s="14">
        <v>1797500</v>
      </c>
      <c r="G609" s="12">
        <v>790</v>
      </c>
      <c r="I609" s="11"/>
    </row>
    <row r="610" spans="1:9" x14ac:dyDescent="0.2">
      <c r="A610" s="11">
        <v>40724</v>
      </c>
      <c r="B610" s="12">
        <v>790</v>
      </c>
      <c r="C610" s="12">
        <v>800</v>
      </c>
      <c r="D610" s="12">
        <v>780</v>
      </c>
      <c r="E610" s="12">
        <v>800</v>
      </c>
      <c r="F610" s="14">
        <v>2250000</v>
      </c>
      <c r="G610" s="12">
        <v>800</v>
      </c>
      <c r="I610" s="11"/>
    </row>
    <row r="611" spans="1:9" x14ac:dyDescent="0.2">
      <c r="A611" s="11">
        <v>40725</v>
      </c>
      <c r="B611" s="12">
        <v>800</v>
      </c>
      <c r="C611" s="12">
        <v>820</v>
      </c>
      <c r="D611" s="12">
        <v>800</v>
      </c>
      <c r="E611" s="12">
        <v>820</v>
      </c>
      <c r="F611" s="14">
        <v>4479000</v>
      </c>
      <c r="G611" s="12">
        <v>820</v>
      </c>
      <c r="I611" s="11"/>
    </row>
    <row r="612" spans="1:9" x14ac:dyDescent="0.2">
      <c r="A612" s="11">
        <v>40728</v>
      </c>
      <c r="B612" s="12">
        <v>820</v>
      </c>
      <c r="C612" s="12">
        <v>820</v>
      </c>
      <c r="D612" s="12">
        <v>800</v>
      </c>
      <c r="E612" s="12">
        <v>810</v>
      </c>
      <c r="F612" s="14">
        <v>3122500</v>
      </c>
      <c r="G612" s="12">
        <v>810</v>
      </c>
      <c r="I612" s="11"/>
    </row>
    <row r="613" spans="1:9" x14ac:dyDescent="0.2">
      <c r="A613" s="11">
        <v>40729</v>
      </c>
      <c r="B613" s="12">
        <v>800</v>
      </c>
      <c r="C613" s="12">
        <v>800</v>
      </c>
      <c r="D613" s="12">
        <v>750</v>
      </c>
      <c r="E613" s="12">
        <v>770</v>
      </c>
      <c r="F613" s="14">
        <v>9151000</v>
      </c>
      <c r="G613" s="12">
        <v>770</v>
      </c>
      <c r="I613" s="11"/>
    </row>
    <row r="614" spans="1:9" x14ac:dyDescent="0.2">
      <c r="A614" s="11">
        <v>40730</v>
      </c>
      <c r="B614" s="12">
        <v>760</v>
      </c>
      <c r="C614" s="12">
        <v>770</v>
      </c>
      <c r="D614" s="12">
        <v>750</v>
      </c>
      <c r="E614" s="12">
        <v>760</v>
      </c>
      <c r="F614" s="14">
        <v>2260000</v>
      </c>
      <c r="G614" s="12">
        <v>760</v>
      </c>
      <c r="I614" s="11"/>
    </row>
    <row r="615" spans="1:9" x14ac:dyDescent="0.2">
      <c r="A615" s="11">
        <v>40731</v>
      </c>
      <c r="B615" s="12">
        <v>760</v>
      </c>
      <c r="C615" s="12">
        <v>770</v>
      </c>
      <c r="D615" s="12">
        <v>740</v>
      </c>
      <c r="E615" s="12">
        <v>760</v>
      </c>
      <c r="F615" s="14">
        <v>5898500</v>
      </c>
      <c r="G615" s="12">
        <v>760</v>
      </c>
      <c r="I615" s="11"/>
    </row>
    <row r="616" spans="1:9" x14ac:dyDescent="0.2">
      <c r="A616" s="11">
        <v>40732</v>
      </c>
      <c r="B616" s="12">
        <v>760</v>
      </c>
      <c r="C616" s="12">
        <v>760</v>
      </c>
      <c r="D616" s="12">
        <v>740</v>
      </c>
      <c r="E616" s="12">
        <v>760</v>
      </c>
      <c r="F616" s="14">
        <v>2358500</v>
      </c>
      <c r="G616" s="12">
        <v>760</v>
      </c>
      <c r="I616" s="11"/>
    </row>
    <row r="617" spans="1:9" x14ac:dyDescent="0.2">
      <c r="A617" s="11">
        <v>40735</v>
      </c>
      <c r="B617" s="12">
        <v>750</v>
      </c>
      <c r="C617" s="12">
        <v>760</v>
      </c>
      <c r="D617" s="12">
        <v>740</v>
      </c>
      <c r="E617" s="12">
        <v>750</v>
      </c>
      <c r="F617" s="14">
        <v>3370500</v>
      </c>
      <c r="G617" s="12">
        <v>750</v>
      </c>
      <c r="I617" s="11"/>
    </row>
    <row r="618" spans="1:9" x14ac:dyDescent="0.2">
      <c r="A618" s="11">
        <v>40736</v>
      </c>
      <c r="B618" s="12">
        <v>740</v>
      </c>
      <c r="C618" s="12">
        <v>750</v>
      </c>
      <c r="D618" s="12">
        <v>730</v>
      </c>
      <c r="E618" s="12">
        <v>750</v>
      </c>
      <c r="F618" s="14">
        <v>2102500</v>
      </c>
      <c r="G618" s="12">
        <v>750</v>
      </c>
      <c r="I618" s="11"/>
    </row>
    <row r="619" spans="1:9" x14ac:dyDescent="0.2">
      <c r="A619" s="11">
        <v>40737</v>
      </c>
      <c r="B619" s="12">
        <v>740</v>
      </c>
      <c r="C619" s="12">
        <v>750</v>
      </c>
      <c r="D619" s="12">
        <v>730</v>
      </c>
      <c r="E619" s="12">
        <v>750</v>
      </c>
      <c r="F619" s="14">
        <v>3215000</v>
      </c>
      <c r="G619" s="12">
        <v>750</v>
      </c>
      <c r="I619" s="11"/>
    </row>
    <row r="620" spans="1:9" x14ac:dyDescent="0.2">
      <c r="A620" s="11">
        <v>40738</v>
      </c>
      <c r="B620" s="12">
        <v>740</v>
      </c>
      <c r="C620" s="12">
        <v>750</v>
      </c>
      <c r="D620" s="12">
        <v>730</v>
      </c>
      <c r="E620" s="12">
        <v>740</v>
      </c>
      <c r="F620" s="14">
        <v>7087500</v>
      </c>
      <c r="G620" s="12">
        <v>740</v>
      </c>
      <c r="I620" s="11"/>
    </row>
    <row r="621" spans="1:9" x14ac:dyDescent="0.2">
      <c r="A621" s="11">
        <v>40739</v>
      </c>
      <c r="B621" s="12">
        <v>740</v>
      </c>
      <c r="C621" s="12">
        <v>750</v>
      </c>
      <c r="D621" s="12">
        <v>730</v>
      </c>
      <c r="E621" s="12">
        <v>740</v>
      </c>
      <c r="F621" s="14">
        <v>3222000</v>
      </c>
      <c r="G621" s="12">
        <v>740</v>
      </c>
      <c r="I621" s="11"/>
    </row>
    <row r="622" spans="1:9" x14ac:dyDescent="0.2">
      <c r="A622" s="11">
        <v>40742</v>
      </c>
      <c r="B622" s="12">
        <v>740</v>
      </c>
      <c r="C622" s="12">
        <v>770</v>
      </c>
      <c r="D622" s="12">
        <v>740</v>
      </c>
      <c r="E622" s="12">
        <v>750</v>
      </c>
      <c r="F622" s="14">
        <v>12641000</v>
      </c>
      <c r="G622" s="12">
        <v>750</v>
      </c>
      <c r="I622" s="11"/>
    </row>
    <row r="623" spans="1:9" x14ac:dyDescent="0.2">
      <c r="A623" s="11">
        <v>40743</v>
      </c>
      <c r="B623" s="12">
        <v>750</v>
      </c>
      <c r="C623" s="12">
        <v>750</v>
      </c>
      <c r="D623" s="12">
        <v>730</v>
      </c>
      <c r="E623" s="12">
        <v>750</v>
      </c>
      <c r="F623" s="14">
        <v>7680500</v>
      </c>
      <c r="G623" s="12">
        <v>750</v>
      </c>
      <c r="I623" s="11"/>
    </row>
    <row r="624" spans="1:9" x14ac:dyDescent="0.2">
      <c r="A624" s="11">
        <v>40744</v>
      </c>
      <c r="B624" s="12">
        <v>750</v>
      </c>
      <c r="C624" s="12">
        <v>760</v>
      </c>
      <c r="D624" s="12">
        <v>740</v>
      </c>
      <c r="E624" s="12">
        <v>750</v>
      </c>
      <c r="F624" s="14">
        <v>5713500</v>
      </c>
      <c r="G624" s="12">
        <v>750</v>
      </c>
      <c r="I624" s="11"/>
    </row>
    <row r="625" spans="1:9" x14ac:dyDescent="0.2">
      <c r="A625" s="11">
        <v>40745</v>
      </c>
      <c r="B625" s="12">
        <v>740</v>
      </c>
      <c r="C625" s="12">
        <v>750</v>
      </c>
      <c r="D625" s="12">
        <v>740</v>
      </c>
      <c r="E625" s="12">
        <v>750</v>
      </c>
      <c r="F625" s="14">
        <v>1153500</v>
      </c>
      <c r="G625" s="12">
        <v>750</v>
      </c>
      <c r="I625" s="11"/>
    </row>
    <row r="626" spans="1:9" x14ac:dyDescent="0.2">
      <c r="A626" s="11">
        <v>40746</v>
      </c>
      <c r="B626" s="12">
        <v>750</v>
      </c>
      <c r="C626" s="12">
        <v>750</v>
      </c>
      <c r="D626" s="12">
        <v>740</v>
      </c>
      <c r="E626" s="12">
        <v>750</v>
      </c>
      <c r="F626" s="14">
        <v>1460000</v>
      </c>
      <c r="G626" s="12">
        <v>750</v>
      </c>
      <c r="I626" s="11"/>
    </row>
    <row r="627" spans="1:9" x14ac:dyDescent="0.2">
      <c r="A627" s="11">
        <v>40749</v>
      </c>
      <c r="B627" s="12">
        <v>740</v>
      </c>
      <c r="C627" s="12">
        <v>750</v>
      </c>
      <c r="D627" s="12">
        <v>720</v>
      </c>
      <c r="E627" s="12">
        <v>740</v>
      </c>
      <c r="F627" s="14">
        <v>7005000</v>
      </c>
      <c r="G627" s="12">
        <v>740</v>
      </c>
      <c r="I627" s="11"/>
    </row>
    <row r="628" spans="1:9" x14ac:dyDescent="0.2">
      <c r="A628" s="11">
        <v>40750</v>
      </c>
      <c r="B628" s="12">
        <v>740</v>
      </c>
      <c r="C628" s="12">
        <v>740</v>
      </c>
      <c r="D628" s="12">
        <v>730</v>
      </c>
      <c r="E628" s="12">
        <v>740</v>
      </c>
      <c r="F628" s="14">
        <v>1686000</v>
      </c>
      <c r="G628" s="12">
        <v>740</v>
      </c>
      <c r="I628" s="11"/>
    </row>
    <row r="629" spans="1:9" x14ac:dyDescent="0.2">
      <c r="A629" s="11">
        <v>40751</v>
      </c>
      <c r="B629" s="12">
        <v>730</v>
      </c>
      <c r="C629" s="12">
        <v>740</v>
      </c>
      <c r="D629" s="12">
        <v>720</v>
      </c>
      <c r="E629" s="12">
        <v>730</v>
      </c>
      <c r="F629" s="14">
        <v>5355000</v>
      </c>
      <c r="G629" s="12">
        <v>730</v>
      </c>
      <c r="I629" s="11"/>
    </row>
    <row r="630" spans="1:9" x14ac:dyDescent="0.2">
      <c r="A630" s="11">
        <v>40752</v>
      </c>
      <c r="B630" s="12">
        <v>730</v>
      </c>
      <c r="C630" s="12">
        <v>730</v>
      </c>
      <c r="D630" s="12">
        <v>700</v>
      </c>
      <c r="E630" s="12">
        <v>720</v>
      </c>
      <c r="F630" s="14">
        <v>8529000</v>
      </c>
      <c r="G630" s="12">
        <v>720</v>
      </c>
      <c r="I630" s="11"/>
    </row>
    <row r="631" spans="1:9" x14ac:dyDescent="0.2">
      <c r="A631" s="11">
        <v>40753</v>
      </c>
      <c r="B631" s="12">
        <v>710</v>
      </c>
      <c r="C631" s="12">
        <v>720</v>
      </c>
      <c r="D631" s="12">
        <v>700</v>
      </c>
      <c r="E631" s="12">
        <v>710</v>
      </c>
      <c r="F631" s="14">
        <v>2698000</v>
      </c>
      <c r="G631" s="12">
        <v>710</v>
      </c>
      <c r="I631" s="11"/>
    </row>
    <row r="632" spans="1:9" x14ac:dyDescent="0.2">
      <c r="A632" s="11">
        <v>40756</v>
      </c>
      <c r="B632" s="12">
        <v>710</v>
      </c>
      <c r="C632" s="12">
        <v>720</v>
      </c>
      <c r="D632" s="12">
        <v>690</v>
      </c>
      <c r="E632" s="12">
        <v>700</v>
      </c>
      <c r="F632" s="14">
        <v>3923500</v>
      </c>
      <c r="G632" s="12">
        <v>700</v>
      </c>
      <c r="I632" s="11"/>
    </row>
    <row r="633" spans="1:9" x14ac:dyDescent="0.2">
      <c r="A633" s="11">
        <v>40757</v>
      </c>
      <c r="B633" s="12">
        <v>700</v>
      </c>
      <c r="C633" s="12">
        <v>700</v>
      </c>
      <c r="D633" s="12">
        <v>670</v>
      </c>
      <c r="E633" s="12">
        <v>680</v>
      </c>
      <c r="F633" s="14">
        <v>6140500</v>
      </c>
      <c r="G633" s="12">
        <v>680</v>
      </c>
      <c r="I633" s="11"/>
    </row>
    <row r="634" spans="1:9" x14ac:dyDescent="0.2">
      <c r="A634" s="11">
        <v>40758</v>
      </c>
      <c r="B634" s="12">
        <v>670</v>
      </c>
      <c r="C634" s="12">
        <v>680</v>
      </c>
      <c r="D634" s="12">
        <v>650</v>
      </c>
      <c r="E634" s="12">
        <v>660</v>
      </c>
      <c r="F634" s="14">
        <v>6259500</v>
      </c>
      <c r="G634" s="12">
        <v>660</v>
      </c>
      <c r="I634" s="11"/>
    </row>
    <row r="635" spans="1:9" x14ac:dyDescent="0.2">
      <c r="A635" s="11">
        <v>40759</v>
      </c>
      <c r="B635" s="12">
        <v>660</v>
      </c>
      <c r="C635" s="12">
        <v>670</v>
      </c>
      <c r="D635" s="12">
        <v>650</v>
      </c>
      <c r="E635" s="12">
        <v>650</v>
      </c>
      <c r="F635" s="14">
        <v>5014500</v>
      </c>
      <c r="G635" s="12">
        <v>650</v>
      </c>
      <c r="I635" s="11"/>
    </row>
    <row r="636" spans="1:9" x14ac:dyDescent="0.2">
      <c r="A636" s="11">
        <v>40760</v>
      </c>
      <c r="B636" s="12">
        <v>630</v>
      </c>
      <c r="C636" s="12">
        <v>630</v>
      </c>
      <c r="D636" s="12">
        <v>570</v>
      </c>
      <c r="E636" s="12">
        <v>590</v>
      </c>
      <c r="F636" s="14">
        <v>10273500</v>
      </c>
      <c r="G636" s="12">
        <v>590</v>
      </c>
      <c r="I636" s="11"/>
    </row>
    <row r="637" spans="1:9" x14ac:dyDescent="0.2">
      <c r="A637" s="11">
        <v>40763</v>
      </c>
      <c r="B637" s="12">
        <v>580</v>
      </c>
      <c r="C637" s="12">
        <v>580</v>
      </c>
      <c r="D637" s="12">
        <v>540</v>
      </c>
      <c r="E637" s="12">
        <v>570</v>
      </c>
      <c r="F637" s="14">
        <v>10761500</v>
      </c>
      <c r="G637" s="12">
        <v>570</v>
      </c>
      <c r="I637" s="11"/>
    </row>
    <row r="638" spans="1:9" x14ac:dyDescent="0.2">
      <c r="A638" s="11">
        <v>40764</v>
      </c>
      <c r="B638" s="12">
        <v>540</v>
      </c>
      <c r="C638" s="12">
        <v>560</v>
      </c>
      <c r="D638" s="12">
        <v>510</v>
      </c>
      <c r="E638" s="12">
        <v>520</v>
      </c>
      <c r="F638" s="14">
        <v>13429000</v>
      </c>
      <c r="G638" s="12">
        <v>520</v>
      </c>
      <c r="I638" s="11"/>
    </row>
    <row r="639" spans="1:9" x14ac:dyDescent="0.2">
      <c r="A639" s="11">
        <v>40765</v>
      </c>
      <c r="B639" s="12">
        <v>540</v>
      </c>
      <c r="C639" s="12">
        <v>560</v>
      </c>
      <c r="D639" s="12">
        <v>540</v>
      </c>
      <c r="E639" s="12">
        <v>550</v>
      </c>
      <c r="F639" s="14">
        <v>10276500</v>
      </c>
      <c r="G639" s="12">
        <v>550</v>
      </c>
      <c r="I639" s="11"/>
    </row>
    <row r="640" spans="1:9" x14ac:dyDescent="0.2">
      <c r="A640" s="11">
        <v>40766</v>
      </c>
      <c r="B640" s="12">
        <v>530</v>
      </c>
      <c r="C640" s="12">
        <v>560</v>
      </c>
      <c r="D640" s="12">
        <v>520</v>
      </c>
      <c r="E640" s="12">
        <v>560</v>
      </c>
      <c r="F640" s="14">
        <v>7172000</v>
      </c>
      <c r="G640" s="12">
        <v>560</v>
      </c>
      <c r="I640" s="11"/>
    </row>
    <row r="641" spans="1:9" x14ac:dyDescent="0.2">
      <c r="A641" s="11">
        <v>40767</v>
      </c>
      <c r="B641" s="12">
        <v>560</v>
      </c>
      <c r="C641" s="12">
        <v>600</v>
      </c>
      <c r="D641" s="12">
        <v>560</v>
      </c>
      <c r="E641" s="12">
        <v>590</v>
      </c>
      <c r="F641" s="14">
        <v>8597000</v>
      </c>
      <c r="G641" s="12">
        <v>590</v>
      </c>
      <c r="I641" s="11"/>
    </row>
    <row r="642" spans="1:9" x14ac:dyDescent="0.2">
      <c r="A642" s="11">
        <v>40770</v>
      </c>
      <c r="B642" s="12">
        <v>600</v>
      </c>
      <c r="C642" s="12">
        <v>630</v>
      </c>
      <c r="D642" s="12">
        <v>590</v>
      </c>
      <c r="E642" s="12">
        <v>630</v>
      </c>
      <c r="F642" s="14">
        <v>7641000</v>
      </c>
      <c r="G642" s="12">
        <v>630</v>
      </c>
      <c r="I642" s="11"/>
    </row>
    <row r="643" spans="1:9" x14ac:dyDescent="0.2">
      <c r="A643" s="11">
        <v>40771</v>
      </c>
      <c r="B643" s="12">
        <v>630</v>
      </c>
      <c r="C643" s="12">
        <v>640</v>
      </c>
      <c r="D643" s="12">
        <v>610</v>
      </c>
      <c r="E643" s="12">
        <v>620</v>
      </c>
      <c r="F643" s="14">
        <v>4910000</v>
      </c>
      <c r="G643" s="12">
        <v>620</v>
      </c>
      <c r="I643" s="11"/>
    </row>
    <row r="644" spans="1:9" x14ac:dyDescent="0.2">
      <c r="A644" s="11">
        <v>40773</v>
      </c>
      <c r="B644" s="12">
        <v>610</v>
      </c>
      <c r="C644" s="12">
        <v>630</v>
      </c>
      <c r="D644" s="12">
        <v>610</v>
      </c>
      <c r="E644" s="12">
        <v>620</v>
      </c>
      <c r="F644" s="14">
        <v>1674500</v>
      </c>
      <c r="G644" s="12">
        <v>620</v>
      </c>
      <c r="I644" s="11"/>
    </row>
    <row r="645" spans="1:9" x14ac:dyDescent="0.2">
      <c r="A645" s="11">
        <v>40774</v>
      </c>
      <c r="B645" s="12">
        <v>590</v>
      </c>
      <c r="C645" s="12">
        <v>610</v>
      </c>
      <c r="D645" s="12">
        <v>570</v>
      </c>
      <c r="E645" s="12">
        <v>580</v>
      </c>
      <c r="F645" s="14">
        <v>3251500</v>
      </c>
      <c r="G645" s="12">
        <v>580</v>
      </c>
      <c r="I645" s="11"/>
    </row>
    <row r="646" spans="1:9" x14ac:dyDescent="0.2">
      <c r="A646" s="11">
        <v>40777</v>
      </c>
      <c r="B646" s="12">
        <v>580</v>
      </c>
      <c r="C646" s="12">
        <v>580</v>
      </c>
      <c r="D646" s="12">
        <v>560</v>
      </c>
      <c r="E646" s="12">
        <v>580</v>
      </c>
      <c r="F646" s="14">
        <v>3257500</v>
      </c>
      <c r="G646" s="12">
        <v>580</v>
      </c>
      <c r="I646" s="11"/>
    </row>
    <row r="647" spans="1:9" x14ac:dyDescent="0.2">
      <c r="A647" s="11">
        <v>40778</v>
      </c>
      <c r="B647" s="12">
        <v>580</v>
      </c>
      <c r="C647" s="12">
        <v>580</v>
      </c>
      <c r="D647" s="12">
        <v>560</v>
      </c>
      <c r="E647" s="12">
        <v>580</v>
      </c>
      <c r="F647" s="14">
        <v>3202500</v>
      </c>
      <c r="G647" s="12">
        <v>580</v>
      </c>
      <c r="I647" s="11"/>
    </row>
    <row r="648" spans="1:9" x14ac:dyDescent="0.2">
      <c r="A648" s="11">
        <v>40779</v>
      </c>
      <c r="B648" s="12">
        <v>580</v>
      </c>
      <c r="C648" s="12">
        <v>580</v>
      </c>
      <c r="D648" s="12">
        <v>570</v>
      </c>
      <c r="E648" s="12">
        <v>580</v>
      </c>
      <c r="F648" s="14">
        <v>2131000</v>
      </c>
      <c r="G648" s="12">
        <v>580</v>
      </c>
      <c r="I648" s="11"/>
    </row>
    <row r="649" spans="1:9" x14ac:dyDescent="0.2">
      <c r="A649" s="11">
        <v>40780</v>
      </c>
      <c r="B649" s="12">
        <v>580</v>
      </c>
      <c r="C649" s="12">
        <v>590</v>
      </c>
      <c r="D649" s="12">
        <v>570</v>
      </c>
      <c r="E649" s="12">
        <v>590</v>
      </c>
      <c r="F649" s="14">
        <v>2571000</v>
      </c>
      <c r="G649" s="12">
        <v>590</v>
      </c>
      <c r="I649" s="11"/>
    </row>
    <row r="650" spans="1:9" x14ac:dyDescent="0.2">
      <c r="A650" s="11">
        <v>40781</v>
      </c>
      <c r="B650" s="12">
        <v>580</v>
      </c>
      <c r="C650" s="12">
        <v>580</v>
      </c>
      <c r="D650" s="12">
        <v>570</v>
      </c>
      <c r="E650" s="12">
        <v>580</v>
      </c>
      <c r="F650" s="14">
        <v>667500</v>
      </c>
      <c r="G650" s="12">
        <v>580</v>
      </c>
      <c r="I650" s="11"/>
    </row>
    <row r="651" spans="1:9" x14ac:dyDescent="0.2">
      <c r="A651" s="11">
        <v>40791</v>
      </c>
      <c r="B651" s="12">
        <v>580</v>
      </c>
      <c r="C651" s="12">
        <v>580</v>
      </c>
      <c r="D651" s="12">
        <v>570</v>
      </c>
      <c r="E651" s="12">
        <v>580</v>
      </c>
      <c r="F651" s="14">
        <v>762500</v>
      </c>
      <c r="G651" s="12">
        <v>580</v>
      </c>
      <c r="I651" s="11"/>
    </row>
    <row r="652" spans="1:9" x14ac:dyDescent="0.2">
      <c r="A652" s="11">
        <v>40792</v>
      </c>
      <c r="B652" s="12">
        <v>570</v>
      </c>
      <c r="C652" s="12">
        <v>580</v>
      </c>
      <c r="D652" s="12">
        <v>570</v>
      </c>
      <c r="E652" s="12">
        <v>570</v>
      </c>
      <c r="F652" s="14">
        <v>742000</v>
      </c>
      <c r="G652" s="12">
        <v>570</v>
      </c>
      <c r="I652" s="11"/>
    </row>
    <row r="653" spans="1:9" x14ac:dyDescent="0.2">
      <c r="A653" s="11">
        <v>40793</v>
      </c>
      <c r="B653" s="12">
        <v>580</v>
      </c>
      <c r="C653" s="12">
        <v>590</v>
      </c>
      <c r="D653" s="12">
        <v>570</v>
      </c>
      <c r="E653" s="12">
        <v>590</v>
      </c>
      <c r="F653" s="14">
        <v>4816500</v>
      </c>
      <c r="G653" s="12">
        <v>590</v>
      </c>
      <c r="I653" s="11"/>
    </row>
    <row r="654" spans="1:9" x14ac:dyDescent="0.2">
      <c r="A654" s="11">
        <v>40794</v>
      </c>
      <c r="B654" s="12">
        <v>590</v>
      </c>
      <c r="C654" s="12">
        <v>610</v>
      </c>
      <c r="D654" s="12">
        <v>580</v>
      </c>
      <c r="E654" s="12">
        <v>600</v>
      </c>
      <c r="F654" s="14">
        <v>4208500</v>
      </c>
      <c r="G654" s="12">
        <v>600</v>
      </c>
      <c r="I654" s="11"/>
    </row>
    <row r="655" spans="1:9" x14ac:dyDescent="0.2">
      <c r="A655" s="11">
        <v>40795</v>
      </c>
      <c r="B655" s="12">
        <v>590</v>
      </c>
      <c r="C655" s="12">
        <v>600</v>
      </c>
      <c r="D655" s="12">
        <v>580</v>
      </c>
      <c r="E655" s="12">
        <v>590</v>
      </c>
      <c r="F655" s="14">
        <v>1061000</v>
      </c>
      <c r="G655" s="12">
        <v>590</v>
      </c>
      <c r="I655" s="11"/>
    </row>
    <row r="656" spans="1:9" x14ac:dyDescent="0.2">
      <c r="A656" s="11">
        <v>40798</v>
      </c>
      <c r="B656" s="12">
        <v>580</v>
      </c>
      <c r="C656" s="12">
        <v>580</v>
      </c>
      <c r="D656" s="12">
        <v>560</v>
      </c>
      <c r="E656" s="12">
        <v>570</v>
      </c>
      <c r="F656" s="14">
        <v>1832000</v>
      </c>
      <c r="G656" s="12">
        <v>570</v>
      </c>
      <c r="I656" s="11"/>
    </row>
    <row r="657" spans="1:9" x14ac:dyDescent="0.2">
      <c r="A657" s="11">
        <v>40799</v>
      </c>
      <c r="B657" s="12">
        <v>580</v>
      </c>
      <c r="C657" s="12">
        <v>580</v>
      </c>
      <c r="D657" s="12">
        <v>560</v>
      </c>
      <c r="E657" s="12">
        <v>560</v>
      </c>
      <c r="F657" s="14">
        <v>5349000</v>
      </c>
      <c r="G657" s="12">
        <v>560</v>
      </c>
      <c r="I657" s="11"/>
    </row>
    <row r="658" spans="1:9" x14ac:dyDescent="0.2">
      <c r="A658" s="11">
        <v>40800</v>
      </c>
      <c r="B658" s="12">
        <v>560</v>
      </c>
      <c r="C658" s="12">
        <v>570</v>
      </c>
      <c r="D658" s="12">
        <v>540</v>
      </c>
      <c r="E658" s="12">
        <v>550</v>
      </c>
      <c r="F658" s="14">
        <v>3925500</v>
      </c>
      <c r="G658" s="12">
        <v>550</v>
      </c>
      <c r="I658" s="11"/>
    </row>
    <row r="659" spans="1:9" x14ac:dyDescent="0.2">
      <c r="A659" s="11">
        <v>40801</v>
      </c>
      <c r="B659" s="12">
        <v>550</v>
      </c>
      <c r="C659" s="12">
        <v>590</v>
      </c>
      <c r="D659" s="12">
        <v>550</v>
      </c>
      <c r="E659" s="12">
        <v>590</v>
      </c>
      <c r="F659" s="14">
        <v>10353500</v>
      </c>
      <c r="G659" s="12">
        <v>590</v>
      </c>
      <c r="I659" s="11"/>
    </row>
    <row r="660" spans="1:9" x14ac:dyDescent="0.2">
      <c r="A660" s="11">
        <v>40802</v>
      </c>
      <c r="B660" s="12">
        <v>590</v>
      </c>
      <c r="C660" s="12">
        <v>600</v>
      </c>
      <c r="D660" s="12">
        <v>570</v>
      </c>
      <c r="E660" s="12">
        <v>590</v>
      </c>
      <c r="F660" s="14">
        <v>5986000</v>
      </c>
      <c r="G660" s="12">
        <v>590</v>
      </c>
      <c r="I660" s="11"/>
    </row>
    <row r="661" spans="1:9" x14ac:dyDescent="0.2">
      <c r="A661" s="11">
        <v>40805</v>
      </c>
      <c r="B661" s="12">
        <v>580</v>
      </c>
      <c r="C661" s="12">
        <v>590</v>
      </c>
      <c r="D661" s="12">
        <v>560</v>
      </c>
      <c r="E661" s="12">
        <v>580</v>
      </c>
      <c r="F661" s="14">
        <v>1868000</v>
      </c>
      <c r="G661" s="12">
        <v>580</v>
      </c>
      <c r="I661" s="11"/>
    </row>
    <row r="662" spans="1:9" x14ac:dyDescent="0.2">
      <c r="A662" s="11">
        <v>40806</v>
      </c>
      <c r="B662" s="12">
        <v>560</v>
      </c>
      <c r="C662" s="12">
        <v>580</v>
      </c>
      <c r="D662" s="12">
        <v>560</v>
      </c>
      <c r="E662" s="12">
        <v>580</v>
      </c>
      <c r="F662" s="14">
        <v>1518500</v>
      </c>
      <c r="G662" s="12">
        <v>580</v>
      </c>
      <c r="I662" s="11"/>
    </row>
    <row r="663" spans="1:9" x14ac:dyDescent="0.2">
      <c r="A663" s="11">
        <v>40807</v>
      </c>
      <c r="B663" s="12">
        <v>580</v>
      </c>
      <c r="C663" s="12">
        <v>580</v>
      </c>
      <c r="D663" s="12">
        <v>560</v>
      </c>
      <c r="E663" s="12">
        <v>570</v>
      </c>
      <c r="F663" s="14">
        <v>670500</v>
      </c>
      <c r="G663" s="12">
        <v>570</v>
      </c>
      <c r="I663" s="11"/>
    </row>
    <row r="664" spans="1:9" x14ac:dyDescent="0.2">
      <c r="A664" s="11">
        <v>40808</v>
      </c>
      <c r="B664" s="12">
        <v>560</v>
      </c>
      <c r="C664" s="12">
        <v>560</v>
      </c>
      <c r="D664" s="12">
        <v>495</v>
      </c>
      <c r="E664" s="12">
        <v>510</v>
      </c>
      <c r="F664" s="14">
        <v>4577500</v>
      </c>
      <c r="G664" s="12">
        <v>510</v>
      </c>
      <c r="I664" s="11"/>
    </row>
    <row r="665" spans="1:9" x14ac:dyDescent="0.2">
      <c r="A665" s="11">
        <v>40809</v>
      </c>
      <c r="B665" s="12">
        <v>495</v>
      </c>
      <c r="C665" s="12">
        <v>510</v>
      </c>
      <c r="D665" s="12">
        <v>485</v>
      </c>
      <c r="E665" s="12">
        <v>495</v>
      </c>
      <c r="F665" s="14">
        <v>1942000</v>
      </c>
      <c r="G665" s="12">
        <v>495</v>
      </c>
      <c r="I665" s="11"/>
    </row>
    <row r="666" spans="1:9" x14ac:dyDescent="0.2">
      <c r="A666" s="11">
        <v>40812</v>
      </c>
      <c r="B666" s="12">
        <v>495</v>
      </c>
      <c r="C666" s="12">
        <v>495</v>
      </c>
      <c r="D666" s="12">
        <v>450</v>
      </c>
      <c r="E666" s="12">
        <v>465</v>
      </c>
      <c r="F666" s="14">
        <v>2003000</v>
      </c>
      <c r="G666" s="12">
        <v>465</v>
      </c>
      <c r="I666" s="11"/>
    </row>
    <row r="667" spans="1:9" x14ac:dyDescent="0.2">
      <c r="A667" s="11">
        <v>40813</v>
      </c>
      <c r="B667" s="12">
        <v>475</v>
      </c>
      <c r="C667" s="12">
        <v>500</v>
      </c>
      <c r="D667" s="12">
        <v>470</v>
      </c>
      <c r="E667" s="12">
        <v>500</v>
      </c>
      <c r="F667" s="14">
        <v>3294000</v>
      </c>
      <c r="G667" s="12">
        <v>500</v>
      </c>
      <c r="I667" s="11"/>
    </row>
    <row r="668" spans="1:9" x14ac:dyDescent="0.2">
      <c r="A668" s="11">
        <v>40814</v>
      </c>
      <c r="B668" s="12">
        <v>500</v>
      </c>
      <c r="C668" s="12">
        <v>510</v>
      </c>
      <c r="D668" s="12">
        <v>495</v>
      </c>
      <c r="E668" s="12">
        <v>500</v>
      </c>
      <c r="F668" s="14">
        <v>963500</v>
      </c>
      <c r="G668" s="12">
        <v>500</v>
      </c>
      <c r="I668" s="11"/>
    </row>
    <row r="669" spans="1:9" x14ac:dyDescent="0.2">
      <c r="A669" s="11">
        <v>40815</v>
      </c>
      <c r="B669" s="12">
        <v>490</v>
      </c>
      <c r="C669" s="12">
        <v>510</v>
      </c>
      <c r="D669" s="12">
        <v>490</v>
      </c>
      <c r="E669" s="12">
        <v>510</v>
      </c>
      <c r="F669" s="14">
        <v>2399500</v>
      </c>
      <c r="G669" s="12">
        <v>510</v>
      </c>
      <c r="I669" s="11"/>
    </row>
    <row r="670" spans="1:9" x14ac:dyDescent="0.2">
      <c r="A670" s="11">
        <v>40816</v>
      </c>
      <c r="B670" s="12">
        <v>510</v>
      </c>
      <c r="C670" s="12">
        <v>520</v>
      </c>
      <c r="D670" s="12">
        <v>500</v>
      </c>
      <c r="E670" s="12">
        <v>510</v>
      </c>
      <c r="F670" s="14">
        <v>1715500</v>
      </c>
      <c r="G670" s="12">
        <v>510</v>
      </c>
      <c r="I670" s="11"/>
    </row>
    <row r="671" spans="1:9" x14ac:dyDescent="0.2">
      <c r="A671" s="11">
        <v>40819</v>
      </c>
      <c r="B671" s="12">
        <v>485</v>
      </c>
      <c r="C671" s="12">
        <v>490</v>
      </c>
      <c r="D671" s="12">
        <v>480</v>
      </c>
      <c r="E671" s="12">
        <v>480</v>
      </c>
      <c r="F671" s="14">
        <v>1845500</v>
      </c>
      <c r="G671" s="12">
        <v>480</v>
      </c>
      <c r="I671" s="11"/>
    </row>
    <row r="672" spans="1:9" x14ac:dyDescent="0.2">
      <c r="A672" s="11">
        <v>40820</v>
      </c>
      <c r="B672" s="12">
        <v>480</v>
      </c>
      <c r="C672" s="12">
        <v>480</v>
      </c>
      <c r="D672" s="12">
        <v>455</v>
      </c>
      <c r="E672" s="12">
        <v>455</v>
      </c>
      <c r="F672" s="14">
        <v>2149500</v>
      </c>
      <c r="G672" s="12">
        <v>455</v>
      </c>
      <c r="I672" s="11"/>
    </row>
    <row r="673" spans="1:9" x14ac:dyDescent="0.2">
      <c r="A673" s="11">
        <v>40821</v>
      </c>
      <c r="B673" s="12">
        <v>455</v>
      </c>
      <c r="C673" s="12">
        <v>465</v>
      </c>
      <c r="D673" s="12">
        <v>455</v>
      </c>
      <c r="E673" s="12">
        <v>460</v>
      </c>
      <c r="F673" s="14">
        <v>390500</v>
      </c>
      <c r="G673" s="12">
        <v>460</v>
      </c>
      <c r="I673" s="11"/>
    </row>
    <row r="674" spans="1:9" x14ac:dyDescent="0.2">
      <c r="A674" s="11">
        <v>40822</v>
      </c>
      <c r="B674" s="12">
        <v>470</v>
      </c>
      <c r="C674" s="12">
        <v>490</v>
      </c>
      <c r="D674" s="12">
        <v>470</v>
      </c>
      <c r="E674" s="12">
        <v>490</v>
      </c>
      <c r="F674" s="14">
        <v>1205000</v>
      </c>
      <c r="G674" s="12">
        <v>490</v>
      </c>
      <c r="I674" s="11"/>
    </row>
    <row r="675" spans="1:9" x14ac:dyDescent="0.2">
      <c r="A675" s="11">
        <v>40823</v>
      </c>
      <c r="B675" s="12">
        <v>490</v>
      </c>
      <c r="C675" s="12">
        <v>500</v>
      </c>
      <c r="D675" s="12">
        <v>475</v>
      </c>
      <c r="E675" s="12">
        <v>475</v>
      </c>
      <c r="F675" s="14">
        <v>1154500</v>
      </c>
      <c r="G675" s="12">
        <v>475</v>
      </c>
      <c r="I675" s="11"/>
    </row>
    <row r="676" spans="1:9" x14ac:dyDescent="0.2">
      <c r="A676" s="11">
        <v>40826</v>
      </c>
      <c r="B676" s="12">
        <v>475</v>
      </c>
      <c r="C676" s="12">
        <v>485</v>
      </c>
      <c r="D676" s="12">
        <v>475</v>
      </c>
      <c r="E676" s="12">
        <v>485</v>
      </c>
      <c r="F676" s="14">
        <v>406000</v>
      </c>
      <c r="G676" s="12">
        <v>485</v>
      </c>
      <c r="I676" s="11"/>
    </row>
    <row r="677" spans="1:9" x14ac:dyDescent="0.2">
      <c r="A677" s="11">
        <v>40827</v>
      </c>
      <c r="B677" s="12">
        <v>490</v>
      </c>
      <c r="C677" s="12">
        <v>500</v>
      </c>
      <c r="D677" s="12">
        <v>490</v>
      </c>
      <c r="E677" s="12">
        <v>495</v>
      </c>
      <c r="F677" s="14">
        <v>1168500</v>
      </c>
      <c r="G677" s="12">
        <v>495</v>
      </c>
      <c r="I677" s="11"/>
    </row>
    <row r="678" spans="1:9" x14ac:dyDescent="0.2">
      <c r="A678" s="11">
        <v>40828</v>
      </c>
      <c r="B678" s="12">
        <v>495</v>
      </c>
      <c r="C678" s="12">
        <v>530</v>
      </c>
      <c r="D678" s="12">
        <v>490</v>
      </c>
      <c r="E678" s="12">
        <v>530</v>
      </c>
      <c r="F678" s="14">
        <v>6741500</v>
      </c>
      <c r="G678" s="12">
        <v>530</v>
      </c>
      <c r="I678" s="11"/>
    </row>
    <row r="679" spans="1:9" x14ac:dyDescent="0.2">
      <c r="A679" s="11">
        <v>40829</v>
      </c>
      <c r="B679" s="12">
        <v>540</v>
      </c>
      <c r="C679" s="12">
        <v>550</v>
      </c>
      <c r="D679" s="12">
        <v>510</v>
      </c>
      <c r="E679" s="12">
        <v>540</v>
      </c>
      <c r="F679" s="14">
        <v>7331500</v>
      </c>
      <c r="G679" s="12">
        <v>540</v>
      </c>
      <c r="I679" s="11"/>
    </row>
    <row r="680" spans="1:9" x14ac:dyDescent="0.2">
      <c r="A680" s="11">
        <v>40830</v>
      </c>
      <c r="B680" s="12">
        <v>530</v>
      </c>
      <c r="C680" s="12">
        <v>540</v>
      </c>
      <c r="D680" s="12">
        <v>520</v>
      </c>
      <c r="E680" s="12">
        <v>540</v>
      </c>
      <c r="F680" s="14">
        <v>1165500</v>
      </c>
      <c r="G680" s="12">
        <v>540</v>
      </c>
      <c r="I680" s="11"/>
    </row>
    <row r="681" spans="1:9" x14ac:dyDescent="0.2">
      <c r="A681" s="11">
        <v>40833</v>
      </c>
      <c r="B681" s="12">
        <v>540</v>
      </c>
      <c r="C681" s="12">
        <v>580</v>
      </c>
      <c r="D681" s="12">
        <v>530</v>
      </c>
      <c r="E681" s="12">
        <v>560</v>
      </c>
      <c r="F681" s="14">
        <v>22061000</v>
      </c>
      <c r="G681" s="12">
        <v>560</v>
      </c>
      <c r="I681" s="11"/>
    </row>
    <row r="682" spans="1:9" x14ac:dyDescent="0.2">
      <c r="A682" s="11">
        <v>40834</v>
      </c>
      <c r="B682" s="12">
        <v>540</v>
      </c>
      <c r="C682" s="12">
        <v>540</v>
      </c>
      <c r="D682" s="12">
        <v>510</v>
      </c>
      <c r="E682" s="12">
        <v>530</v>
      </c>
      <c r="F682" s="14">
        <v>5111500</v>
      </c>
      <c r="G682" s="12">
        <v>530</v>
      </c>
      <c r="I682" s="11"/>
    </row>
    <row r="683" spans="1:9" x14ac:dyDescent="0.2">
      <c r="A683" s="11">
        <v>40835</v>
      </c>
      <c r="B683" s="12">
        <v>540</v>
      </c>
      <c r="C683" s="12">
        <v>540</v>
      </c>
      <c r="D683" s="12">
        <v>520</v>
      </c>
      <c r="E683" s="12">
        <v>540</v>
      </c>
      <c r="F683" s="14">
        <v>1296000</v>
      </c>
      <c r="G683" s="12">
        <v>540</v>
      </c>
      <c r="I683" s="11"/>
    </row>
    <row r="684" spans="1:9" x14ac:dyDescent="0.2">
      <c r="A684" s="11">
        <v>40836</v>
      </c>
      <c r="B684" s="12">
        <v>530</v>
      </c>
      <c r="C684" s="12">
        <v>530</v>
      </c>
      <c r="D684" s="12">
        <v>510</v>
      </c>
      <c r="E684" s="12">
        <v>530</v>
      </c>
      <c r="F684" s="14">
        <v>1337500</v>
      </c>
      <c r="G684" s="12">
        <v>530</v>
      </c>
      <c r="I684" s="11"/>
    </row>
    <row r="685" spans="1:9" x14ac:dyDescent="0.2">
      <c r="A685" s="11">
        <v>40837</v>
      </c>
      <c r="B685" s="12">
        <v>530</v>
      </c>
      <c r="C685" s="12">
        <v>530</v>
      </c>
      <c r="D685" s="12">
        <v>520</v>
      </c>
      <c r="E685" s="12">
        <v>520</v>
      </c>
      <c r="F685" s="14">
        <v>882500</v>
      </c>
      <c r="G685" s="12">
        <v>520</v>
      </c>
      <c r="I685" s="11"/>
    </row>
    <row r="686" spans="1:9" x14ac:dyDescent="0.2">
      <c r="A686" s="11">
        <v>40840</v>
      </c>
      <c r="B686" s="12">
        <v>530</v>
      </c>
      <c r="C686" s="12">
        <v>540</v>
      </c>
      <c r="D686" s="12">
        <v>510</v>
      </c>
      <c r="E686" s="12">
        <v>510</v>
      </c>
      <c r="F686" s="14">
        <v>2586000</v>
      </c>
      <c r="G686" s="12">
        <v>510</v>
      </c>
      <c r="I686" s="11"/>
    </row>
    <row r="687" spans="1:9" x14ac:dyDescent="0.2">
      <c r="A687" s="11">
        <v>40841</v>
      </c>
      <c r="B687" s="12">
        <v>510</v>
      </c>
      <c r="C687" s="12">
        <v>520</v>
      </c>
      <c r="D687" s="12">
        <v>510</v>
      </c>
      <c r="E687" s="12">
        <v>520</v>
      </c>
      <c r="F687" s="14">
        <v>2905000</v>
      </c>
      <c r="G687" s="12">
        <v>520</v>
      </c>
      <c r="I687" s="11"/>
    </row>
    <row r="688" spans="1:9" x14ac:dyDescent="0.2">
      <c r="A688" s="11">
        <v>40842</v>
      </c>
      <c r="B688" s="12">
        <v>510</v>
      </c>
      <c r="C688" s="12">
        <v>540</v>
      </c>
      <c r="D688" s="12">
        <v>510</v>
      </c>
      <c r="E688" s="12">
        <v>530</v>
      </c>
      <c r="F688" s="14">
        <v>9898000</v>
      </c>
      <c r="G688" s="12">
        <v>530</v>
      </c>
      <c r="I688" s="11"/>
    </row>
    <row r="689" spans="1:9" x14ac:dyDescent="0.2">
      <c r="A689" s="11">
        <v>40843</v>
      </c>
      <c r="B689" s="12">
        <v>530</v>
      </c>
      <c r="C689" s="12">
        <v>550</v>
      </c>
      <c r="D689" s="12">
        <v>520</v>
      </c>
      <c r="E689" s="12">
        <v>540</v>
      </c>
      <c r="F689" s="14">
        <v>7946000</v>
      </c>
      <c r="G689" s="12">
        <v>540</v>
      </c>
      <c r="I689" s="11"/>
    </row>
    <row r="690" spans="1:9" x14ac:dyDescent="0.2">
      <c r="A690" s="11">
        <v>40844</v>
      </c>
      <c r="B690" s="12">
        <v>540</v>
      </c>
      <c r="C690" s="12">
        <v>550</v>
      </c>
      <c r="D690" s="12">
        <v>530</v>
      </c>
      <c r="E690" s="12">
        <v>540</v>
      </c>
      <c r="F690" s="14">
        <v>1581000</v>
      </c>
      <c r="G690" s="12">
        <v>540</v>
      </c>
      <c r="I690" s="11"/>
    </row>
    <row r="691" spans="1:9" x14ac:dyDescent="0.2">
      <c r="A691" s="11">
        <v>40847</v>
      </c>
      <c r="B691" s="12">
        <v>540</v>
      </c>
      <c r="C691" s="12">
        <v>540</v>
      </c>
      <c r="D691" s="12">
        <v>510</v>
      </c>
      <c r="E691" s="12">
        <v>530</v>
      </c>
      <c r="F691" s="14">
        <v>2391000</v>
      </c>
      <c r="G691" s="12">
        <v>530</v>
      </c>
      <c r="I691" s="11"/>
    </row>
    <row r="692" spans="1:9" x14ac:dyDescent="0.2">
      <c r="A692" s="11">
        <v>40848</v>
      </c>
      <c r="B692" s="12">
        <v>520</v>
      </c>
      <c r="C692" s="12">
        <v>520</v>
      </c>
      <c r="D692" s="12">
        <v>495</v>
      </c>
      <c r="E692" s="12">
        <v>510</v>
      </c>
      <c r="F692" s="14">
        <v>1881500</v>
      </c>
      <c r="G692" s="12">
        <v>510</v>
      </c>
      <c r="I692" s="11"/>
    </row>
    <row r="693" spans="1:9" x14ac:dyDescent="0.2">
      <c r="A693" s="11">
        <v>40849</v>
      </c>
      <c r="B693" s="12">
        <v>500</v>
      </c>
      <c r="C693" s="12">
        <v>510</v>
      </c>
      <c r="D693" s="12">
        <v>495</v>
      </c>
      <c r="E693" s="12">
        <v>510</v>
      </c>
      <c r="F693" s="14">
        <v>5448500</v>
      </c>
      <c r="G693" s="12">
        <v>510</v>
      </c>
      <c r="I693" s="11"/>
    </row>
    <row r="694" spans="1:9" x14ac:dyDescent="0.2">
      <c r="A694" s="11">
        <v>40850</v>
      </c>
      <c r="B694" s="12">
        <v>500</v>
      </c>
      <c r="C694" s="12">
        <v>500</v>
      </c>
      <c r="D694" s="12">
        <v>490</v>
      </c>
      <c r="E694" s="12">
        <v>490</v>
      </c>
      <c r="F694" s="14">
        <v>1984500</v>
      </c>
      <c r="G694" s="12">
        <v>490</v>
      </c>
      <c r="I694" s="11"/>
    </row>
    <row r="695" spans="1:9" x14ac:dyDescent="0.2">
      <c r="A695" s="11">
        <v>40851</v>
      </c>
      <c r="B695" s="12">
        <v>500</v>
      </c>
      <c r="C695" s="12">
        <v>510</v>
      </c>
      <c r="D695" s="12">
        <v>495</v>
      </c>
      <c r="E695" s="12">
        <v>495</v>
      </c>
      <c r="F695" s="14">
        <v>6348000</v>
      </c>
      <c r="G695" s="12">
        <v>495</v>
      </c>
      <c r="I695" s="11"/>
    </row>
    <row r="696" spans="1:9" x14ac:dyDescent="0.2">
      <c r="A696" s="11">
        <v>40854</v>
      </c>
      <c r="B696" s="12">
        <v>495</v>
      </c>
      <c r="C696" s="12">
        <v>495</v>
      </c>
      <c r="D696" s="12">
        <v>485</v>
      </c>
      <c r="E696" s="12">
        <v>485</v>
      </c>
      <c r="F696" s="14">
        <v>748500</v>
      </c>
      <c r="G696" s="12">
        <v>485</v>
      </c>
      <c r="I696" s="11"/>
    </row>
    <row r="697" spans="1:9" x14ac:dyDescent="0.2">
      <c r="A697" s="11">
        <v>40855</v>
      </c>
      <c r="B697" s="12">
        <v>485</v>
      </c>
      <c r="C697" s="12">
        <v>500</v>
      </c>
      <c r="D697" s="12">
        <v>485</v>
      </c>
      <c r="E697" s="12">
        <v>495</v>
      </c>
      <c r="F697" s="14">
        <v>3083500</v>
      </c>
      <c r="G697" s="12">
        <v>495</v>
      </c>
      <c r="I697" s="11"/>
    </row>
    <row r="698" spans="1:9" x14ac:dyDescent="0.2">
      <c r="A698" s="11">
        <v>40856</v>
      </c>
      <c r="B698" s="12">
        <v>500</v>
      </c>
      <c r="C698" s="12">
        <v>510</v>
      </c>
      <c r="D698" s="12">
        <v>495</v>
      </c>
      <c r="E698" s="12">
        <v>500</v>
      </c>
      <c r="F698" s="14">
        <v>28294000</v>
      </c>
      <c r="G698" s="12">
        <v>500</v>
      </c>
      <c r="I698" s="11"/>
    </row>
    <row r="699" spans="1:9" x14ac:dyDescent="0.2">
      <c r="A699" s="11">
        <v>40857</v>
      </c>
      <c r="B699" s="12">
        <v>490</v>
      </c>
      <c r="C699" s="12">
        <v>495</v>
      </c>
      <c r="D699" s="12">
        <v>480</v>
      </c>
      <c r="E699" s="12">
        <v>490</v>
      </c>
      <c r="F699" s="14">
        <v>7331500</v>
      </c>
      <c r="G699" s="12">
        <v>490</v>
      </c>
      <c r="I699" s="11"/>
    </row>
    <row r="700" spans="1:9" x14ac:dyDescent="0.2">
      <c r="A700" s="11">
        <v>40858</v>
      </c>
      <c r="B700" s="12">
        <v>490</v>
      </c>
      <c r="C700" s="12">
        <v>500</v>
      </c>
      <c r="D700" s="12">
        <v>485</v>
      </c>
      <c r="E700" s="12">
        <v>495</v>
      </c>
      <c r="F700" s="14">
        <v>33152000</v>
      </c>
      <c r="G700" s="12">
        <v>495</v>
      </c>
      <c r="I700" s="11"/>
    </row>
    <row r="701" spans="1:9" x14ac:dyDescent="0.2">
      <c r="A701" s="11">
        <v>40861</v>
      </c>
      <c r="B701" s="12">
        <v>500</v>
      </c>
      <c r="C701" s="12">
        <v>500</v>
      </c>
      <c r="D701" s="12">
        <v>485</v>
      </c>
      <c r="E701" s="12">
        <v>495</v>
      </c>
      <c r="F701" s="14">
        <v>4503500</v>
      </c>
      <c r="G701" s="12">
        <v>495</v>
      </c>
      <c r="I701" s="11"/>
    </row>
    <row r="702" spans="1:9" x14ac:dyDescent="0.2">
      <c r="A702" s="11">
        <v>40862</v>
      </c>
      <c r="B702" s="12">
        <v>485</v>
      </c>
      <c r="C702" s="12">
        <v>495</v>
      </c>
      <c r="D702" s="12">
        <v>485</v>
      </c>
      <c r="E702" s="12">
        <v>495</v>
      </c>
      <c r="F702" s="14">
        <v>2032500</v>
      </c>
      <c r="G702" s="12">
        <v>495</v>
      </c>
      <c r="I702" s="11"/>
    </row>
    <row r="703" spans="1:9" x14ac:dyDescent="0.2">
      <c r="A703" s="11">
        <v>40863</v>
      </c>
      <c r="B703" s="12">
        <v>490</v>
      </c>
      <c r="C703" s="12">
        <v>495</v>
      </c>
      <c r="D703" s="12">
        <v>485</v>
      </c>
      <c r="E703" s="12">
        <v>490</v>
      </c>
      <c r="F703" s="14">
        <v>1057000</v>
      </c>
      <c r="G703" s="12">
        <v>490</v>
      </c>
      <c r="I703" s="11"/>
    </row>
    <row r="704" spans="1:9" x14ac:dyDescent="0.2">
      <c r="A704" s="11">
        <v>40864</v>
      </c>
      <c r="B704" s="12">
        <v>485</v>
      </c>
      <c r="C704" s="12">
        <v>485</v>
      </c>
      <c r="D704" s="12">
        <v>475</v>
      </c>
      <c r="E704" s="12">
        <v>480</v>
      </c>
      <c r="F704" s="14">
        <v>4284500</v>
      </c>
      <c r="G704" s="12">
        <v>480</v>
      </c>
      <c r="I704" s="11"/>
    </row>
    <row r="705" spans="1:9" x14ac:dyDescent="0.2">
      <c r="A705" s="11">
        <v>40865</v>
      </c>
      <c r="B705" s="12">
        <v>475</v>
      </c>
      <c r="C705" s="12">
        <v>480</v>
      </c>
      <c r="D705" s="12">
        <v>470</v>
      </c>
      <c r="E705" s="12">
        <v>480</v>
      </c>
      <c r="F705" s="14">
        <v>2926000</v>
      </c>
      <c r="G705" s="12">
        <v>480</v>
      </c>
      <c r="I705" s="11"/>
    </row>
    <row r="706" spans="1:9" x14ac:dyDescent="0.2">
      <c r="A706" s="11">
        <v>40868</v>
      </c>
      <c r="B706" s="12">
        <v>480</v>
      </c>
      <c r="C706" s="12">
        <v>480</v>
      </c>
      <c r="D706" s="12">
        <v>465</v>
      </c>
      <c r="E706" s="12">
        <v>475</v>
      </c>
      <c r="F706" s="14">
        <v>3421500</v>
      </c>
      <c r="G706" s="12">
        <v>475</v>
      </c>
      <c r="I706" s="11"/>
    </row>
    <row r="707" spans="1:9" x14ac:dyDescent="0.2">
      <c r="A707" s="11">
        <v>40869</v>
      </c>
      <c r="B707" s="12">
        <v>470</v>
      </c>
      <c r="C707" s="12">
        <v>475</v>
      </c>
      <c r="D707" s="12">
        <v>460</v>
      </c>
      <c r="E707" s="12">
        <v>465</v>
      </c>
      <c r="F707" s="14">
        <v>2646500</v>
      </c>
      <c r="G707" s="12">
        <v>465</v>
      </c>
      <c r="I707" s="11"/>
    </row>
    <row r="708" spans="1:9" x14ac:dyDescent="0.2">
      <c r="A708" s="11">
        <v>40870</v>
      </c>
      <c r="B708" s="12">
        <v>475</v>
      </c>
      <c r="C708" s="12">
        <v>475</v>
      </c>
      <c r="D708" s="12">
        <v>455</v>
      </c>
      <c r="E708" s="12">
        <v>460</v>
      </c>
      <c r="F708" s="14">
        <v>3029500</v>
      </c>
      <c r="G708" s="12">
        <v>460</v>
      </c>
      <c r="I708" s="11"/>
    </row>
    <row r="709" spans="1:9" x14ac:dyDescent="0.2">
      <c r="A709" s="11">
        <v>40871</v>
      </c>
      <c r="B709" s="12">
        <v>455</v>
      </c>
      <c r="C709" s="12">
        <v>465</v>
      </c>
      <c r="D709" s="12">
        <v>455</v>
      </c>
      <c r="E709" s="12">
        <v>465</v>
      </c>
      <c r="F709" s="14">
        <v>1294500</v>
      </c>
      <c r="G709" s="12">
        <v>465</v>
      </c>
      <c r="I709" s="11"/>
    </row>
    <row r="710" spans="1:9" x14ac:dyDescent="0.2">
      <c r="A710" s="11">
        <v>40872</v>
      </c>
      <c r="B710" s="12">
        <v>465</v>
      </c>
      <c r="C710" s="12">
        <v>465</v>
      </c>
      <c r="D710" s="12">
        <v>455</v>
      </c>
      <c r="E710" s="12">
        <v>460</v>
      </c>
      <c r="F710" s="14">
        <v>941000</v>
      </c>
      <c r="G710" s="12">
        <v>460</v>
      </c>
      <c r="I710" s="11"/>
    </row>
    <row r="711" spans="1:9" x14ac:dyDescent="0.2">
      <c r="A711" s="11">
        <v>40875</v>
      </c>
      <c r="B711" s="12">
        <v>460</v>
      </c>
      <c r="C711" s="12">
        <v>465</v>
      </c>
      <c r="D711" s="12">
        <v>450</v>
      </c>
      <c r="E711" s="12">
        <v>460</v>
      </c>
      <c r="F711" s="14">
        <v>10967500</v>
      </c>
      <c r="G711" s="12">
        <v>460</v>
      </c>
      <c r="I711" s="11"/>
    </row>
    <row r="712" spans="1:9" x14ac:dyDescent="0.2">
      <c r="A712" s="11">
        <v>40876</v>
      </c>
      <c r="B712" s="12">
        <v>460</v>
      </c>
      <c r="C712" s="12">
        <v>460</v>
      </c>
      <c r="D712" s="12">
        <v>445</v>
      </c>
      <c r="E712" s="12">
        <v>450</v>
      </c>
      <c r="F712" s="14">
        <v>6857500</v>
      </c>
      <c r="G712" s="12">
        <v>450</v>
      </c>
      <c r="I712" s="11"/>
    </row>
    <row r="713" spans="1:9" x14ac:dyDescent="0.2">
      <c r="A713" s="11">
        <v>40877</v>
      </c>
      <c r="B713" s="12">
        <v>450</v>
      </c>
      <c r="C713" s="12">
        <v>460</v>
      </c>
      <c r="D713" s="12">
        <v>445</v>
      </c>
      <c r="E713" s="12">
        <v>460</v>
      </c>
      <c r="F713" s="14">
        <v>2083000</v>
      </c>
      <c r="G713" s="12">
        <v>460</v>
      </c>
      <c r="I713" s="11"/>
    </row>
    <row r="714" spans="1:9" x14ac:dyDescent="0.2">
      <c r="A714" s="11">
        <v>40878</v>
      </c>
      <c r="B714" s="12">
        <v>460</v>
      </c>
      <c r="C714" s="12">
        <v>460</v>
      </c>
      <c r="D714" s="12">
        <v>450</v>
      </c>
      <c r="E714" s="12">
        <v>455</v>
      </c>
      <c r="F714" s="14">
        <v>3229500</v>
      </c>
      <c r="G714" s="12">
        <v>455</v>
      </c>
      <c r="I714" s="11"/>
    </row>
    <row r="715" spans="1:9" x14ac:dyDescent="0.2">
      <c r="A715" s="11">
        <v>40879</v>
      </c>
      <c r="B715" s="12">
        <v>455</v>
      </c>
      <c r="C715" s="12">
        <v>455</v>
      </c>
      <c r="D715" s="12">
        <v>450</v>
      </c>
      <c r="E715" s="12">
        <v>455</v>
      </c>
      <c r="F715" s="14">
        <v>709000</v>
      </c>
      <c r="G715" s="12">
        <v>455</v>
      </c>
      <c r="I715" s="11"/>
    </row>
    <row r="716" spans="1:9" x14ac:dyDescent="0.2">
      <c r="A716" s="11">
        <v>40882</v>
      </c>
      <c r="B716" s="12">
        <v>450</v>
      </c>
      <c r="C716" s="12">
        <v>455</v>
      </c>
      <c r="D716" s="12">
        <v>445</v>
      </c>
      <c r="E716" s="12">
        <v>450</v>
      </c>
      <c r="F716" s="14">
        <v>1464000</v>
      </c>
      <c r="G716" s="12">
        <v>450</v>
      </c>
      <c r="I716" s="11"/>
    </row>
    <row r="717" spans="1:9" x14ac:dyDescent="0.2">
      <c r="A717" s="11">
        <v>40883</v>
      </c>
      <c r="B717" s="12">
        <v>450</v>
      </c>
      <c r="C717" s="12">
        <v>450</v>
      </c>
      <c r="D717" s="12">
        <v>440</v>
      </c>
      <c r="E717" s="12">
        <v>450</v>
      </c>
      <c r="F717" s="14">
        <v>1606000</v>
      </c>
      <c r="G717" s="12">
        <v>450</v>
      </c>
      <c r="I717" s="11"/>
    </row>
    <row r="718" spans="1:9" x14ac:dyDescent="0.2">
      <c r="A718" s="11">
        <v>40884</v>
      </c>
      <c r="B718" s="12">
        <v>450</v>
      </c>
      <c r="C718" s="12">
        <v>455</v>
      </c>
      <c r="D718" s="12">
        <v>445</v>
      </c>
      <c r="E718" s="12">
        <v>455</v>
      </c>
      <c r="F718" s="14">
        <v>2551000</v>
      </c>
      <c r="G718" s="12">
        <v>455</v>
      </c>
      <c r="I718" s="11"/>
    </row>
    <row r="719" spans="1:9" x14ac:dyDescent="0.2">
      <c r="A719" s="11">
        <v>40885</v>
      </c>
      <c r="B719" s="12">
        <v>450</v>
      </c>
      <c r="C719" s="12">
        <v>450</v>
      </c>
      <c r="D719" s="12">
        <v>445</v>
      </c>
      <c r="E719" s="12">
        <v>450</v>
      </c>
      <c r="F719" s="14">
        <v>452500</v>
      </c>
      <c r="G719" s="12">
        <v>450</v>
      </c>
      <c r="I719" s="11"/>
    </row>
    <row r="720" spans="1:9" x14ac:dyDescent="0.2">
      <c r="A720" s="11">
        <v>40886</v>
      </c>
      <c r="B720" s="12">
        <v>445</v>
      </c>
      <c r="C720" s="12">
        <v>445</v>
      </c>
      <c r="D720" s="12">
        <v>435</v>
      </c>
      <c r="E720" s="12">
        <v>445</v>
      </c>
      <c r="F720" s="14">
        <v>2508000</v>
      </c>
      <c r="G720" s="12">
        <v>445</v>
      </c>
      <c r="I720" s="11"/>
    </row>
    <row r="721" spans="1:9" x14ac:dyDescent="0.2">
      <c r="A721" s="11">
        <v>40889</v>
      </c>
      <c r="B721" s="12">
        <v>445</v>
      </c>
      <c r="C721" s="12">
        <v>550</v>
      </c>
      <c r="D721" s="12">
        <v>440</v>
      </c>
      <c r="E721" s="12">
        <v>550</v>
      </c>
      <c r="F721" s="14">
        <v>129000000</v>
      </c>
      <c r="G721" s="12">
        <v>550</v>
      </c>
      <c r="I721" s="11"/>
    </row>
    <row r="722" spans="1:9" x14ac:dyDescent="0.2">
      <c r="A722" s="11">
        <v>40890</v>
      </c>
      <c r="B722" s="12">
        <v>550</v>
      </c>
      <c r="C722" s="12">
        <v>640</v>
      </c>
      <c r="D722" s="12">
        <v>540</v>
      </c>
      <c r="E722" s="12">
        <v>590</v>
      </c>
      <c r="F722" s="14">
        <v>103000000</v>
      </c>
      <c r="G722" s="12">
        <v>590</v>
      </c>
      <c r="I722" s="11"/>
    </row>
    <row r="723" spans="1:9" x14ac:dyDescent="0.2">
      <c r="A723" s="11">
        <v>40891</v>
      </c>
      <c r="B723" s="12">
        <v>590</v>
      </c>
      <c r="C723" s="12">
        <v>590</v>
      </c>
      <c r="D723" s="12">
        <v>540</v>
      </c>
      <c r="E723" s="12">
        <v>540</v>
      </c>
      <c r="F723" s="14">
        <v>27588000</v>
      </c>
      <c r="G723" s="12">
        <v>540</v>
      </c>
      <c r="I723" s="11"/>
    </row>
    <row r="724" spans="1:9" x14ac:dyDescent="0.2">
      <c r="A724" s="11">
        <v>40892</v>
      </c>
      <c r="B724" s="12">
        <v>530</v>
      </c>
      <c r="C724" s="12">
        <v>570</v>
      </c>
      <c r="D724" s="12">
        <v>530</v>
      </c>
      <c r="E724" s="12">
        <v>570</v>
      </c>
      <c r="F724" s="14">
        <v>26468500</v>
      </c>
      <c r="G724" s="12">
        <v>570</v>
      </c>
      <c r="I724" s="11"/>
    </row>
    <row r="725" spans="1:9" x14ac:dyDescent="0.2">
      <c r="A725" s="11">
        <v>40893</v>
      </c>
      <c r="B725" s="12">
        <v>570</v>
      </c>
      <c r="C725" s="12">
        <v>590</v>
      </c>
      <c r="D725" s="12">
        <v>570</v>
      </c>
      <c r="E725" s="12">
        <v>580</v>
      </c>
      <c r="F725" s="14">
        <v>13783000</v>
      </c>
      <c r="G725" s="12">
        <v>580</v>
      </c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5">
      <sortCondition ref="A1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882"/>
  <sheetViews>
    <sheetView workbookViewId="0">
      <selection activeCell="A2" sqref="A2:G725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1500</v>
      </c>
      <c r="C2" s="12">
        <v>1500</v>
      </c>
      <c r="D2" s="12">
        <v>1480</v>
      </c>
      <c r="E2" s="12">
        <v>1480</v>
      </c>
      <c r="F2" s="14">
        <v>11000</v>
      </c>
      <c r="G2" s="12">
        <v>1231.2</v>
      </c>
      <c r="I2" s="11">
        <f>'^JKSE'!I2</f>
        <v>40893</v>
      </c>
      <c r="J2" s="12">
        <f>VLOOKUP($I$2:$I$751,$A$2:$G$705,7)</f>
        <v>12550</v>
      </c>
    </row>
    <row r="3" spans="1:10" x14ac:dyDescent="0.2">
      <c r="A3" s="11">
        <v>39819</v>
      </c>
      <c r="B3" s="12">
        <v>1460</v>
      </c>
      <c r="C3" s="12">
        <v>1460</v>
      </c>
      <c r="D3" s="12">
        <v>1460</v>
      </c>
      <c r="E3" s="12">
        <v>1460</v>
      </c>
      <c r="F3" s="14">
        <v>2500</v>
      </c>
      <c r="G3" s="12">
        <v>1214.56</v>
      </c>
      <c r="I3" s="11">
        <f>'^JKSE'!I3</f>
        <v>40892</v>
      </c>
      <c r="J3" s="12">
        <f t="shared" ref="J3:J66" si="0">VLOOKUP($I$2:$I$751,$A$2:$G$705,7)</f>
        <v>12550</v>
      </c>
    </row>
    <row r="4" spans="1:10" x14ac:dyDescent="0.2">
      <c r="A4" s="11">
        <v>39820</v>
      </c>
      <c r="B4" s="12">
        <v>1500</v>
      </c>
      <c r="C4" s="12">
        <v>1500</v>
      </c>
      <c r="D4" s="12">
        <v>1500</v>
      </c>
      <c r="E4" s="12">
        <v>1500</v>
      </c>
      <c r="F4" s="14">
        <v>1000</v>
      </c>
      <c r="G4" s="12">
        <v>1247.8399999999999</v>
      </c>
      <c r="I4" s="11">
        <f>'^JKSE'!I4</f>
        <v>40891</v>
      </c>
      <c r="J4" s="12">
        <f t="shared" si="0"/>
        <v>12550</v>
      </c>
    </row>
    <row r="5" spans="1:10" x14ac:dyDescent="0.2">
      <c r="A5" s="11">
        <v>39821</v>
      </c>
      <c r="B5" s="12">
        <v>1480</v>
      </c>
      <c r="C5" s="12">
        <v>1500</v>
      </c>
      <c r="D5" s="12">
        <v>1480</v>
      </c>
      <c r="E5" s="12">
        <v>1480</v>
      </c>
      <c r="F5" s="14">
        <v>0</v>
      </c>
      <c r="G5" s="12">
        <v>1231.2</v>
      </c>
      <c r="I5" s="11">
        <f>'^JKSE'!I5</f>
        <v>40890</v>
      </c>
      <c r="J5" s="12">
        <f t="shared" si="0"/>
        <v>12550</v>
      </c>
    </row>
    <row r="6" spans="1:10" x14ac:dyDescent="0.2">
      <c r="A6" s="11">
        <v>39822</v>
      </c>
      <c r="B6" s="12">
        <v>1480</v>
      </c>
      <c r="C6" s="12">
        <v>1500</v>
      </c>
      <c r="D6" s="12">
        <v>1480</v>
      </c>
      <c r="E6" s="12">
        <v>1480</v>
      </c>
      <c r="F6" s="14">
        <v>0</v>
      </c>
      <c r="G6" s="12">
        <v>1231.2</v>
      </c>
      <c r="I6" s="11">
        <f>'^JKSE'!I6</f>
        <v>40889</v>
      </c>
      <c r="J6" s="12">
        <f t="shared" si="0"/>
        <v>12550</v>
      </c>
    </row>
    <row r="7" spans="1:10" x14ac:dyDescent="0.2">
      <c r="A7" s="11">
        <v>39825</v>
      </c>
      <c r="B7" s="12">
        <v>1440</v>
      </c>
      <c r="C7" s="12">
        <v>1500</v>
      </c>
      <c r="D7" s="12">
        <v>1440</v>
      </c>
      <c r="E7" s="12">
        <v>1440</v>
      </c>
      <c r="F7" s="14">
        <v>0</v>
      </c>
      <c r="G7" s="12">
        <v>1197.92</v>
      </c>
      <c r="I7" s="11">
        <f>'^JKSE'!I7</f>
        <v>40886</v>
      </c>
      <c r="J7" s="12">
        <f t="shared" si="0"/>
        <v>12550</v>
      </c>
    </row>
    <row r="8" spans="1:10" x14ac:dyDescent="0.2">
      <c r="A8" s="11">
        <v>39826</v>
      </c>
      <c r="B8" s="12">
        <v>1470</v>
      </c>
      <c r="C8" s="12">
        <v>1500</v>
      </c>
      <c r="D8" s="12">
        <v>1470</v>
      </c>
      <c r="E8" s="12">
        <v>1470</v>
      </c>
      <c r="F8" s="14">
        <v>0</v>
      </c>
      <c r="G8" s="12">
        <v>1222.8800000000001</v>
      </c>
      <c r="I8" s="11">
        <f>'^JKSE'!I8</f>
        <v>40885</v>
      </c>
      <c r="J8" s="12">
        <f t="shared" si="0"/>
        <v>12550</v>
      </c>
    </row>
    <row r="9" spans="1:10" x14ac:dyDescent="0.2">
      <c r="A9" s="11">
        <v>39827</v>
      </c>
      <c r="B9" s="12">
        <v>1470</v>
      </c>
      <c r="C9" s="12">
        <v>1500</v>
      </c>
      <c r="D9" s="12">
        <v>1470</v>
      </c>
      <c r="E9" s="12">
        <v>1470</v>
      </c>
      <c r="F9" s="14">
        <v>0</v>
      </c>
      <c r="G9" s="12">
        <v>1222.8800000000001</v>
      </c>
      <c r="I9" s="11">
        <f>'^JKSE'!I9</f>
        <v>40884</v>
      </c>
      <c r="J9" s="12">
        <f t="shared" si="0"/>
        <v>12550</v>
      </c>
    </row>
    <row r="10" spans="1:10" x14ac:dyDescent="0.2">
      <c r="A10" s="11">
        <v>39828</v>
      </c>
      <c r="B10" s="12">
        <v>1500</v>
      </c>
      <c r="C10" s="12">
        <v>1500</v>
      </c>
      <c r="D10" s="12">
        <v>1500</v>
      </c>
      <c r="E10" s="12">
        <v>1500</v>
      </c>
      <c r="F10" s="14">
        <v>1000</v>
      </c>
      <c r="G10" s="12">
        <v>1247.8399999999999</v>
      </c>
      <c r="I10" s="11">
        <f>'^JKSE'!I10</f>
        <v>40883</v>
      </c>
      <c r="J10" s="12">
        <f t="shared" si="0"/>
        <v>12550</v>
      </c>
    </row>
    <row r="11" spans="1:10" x14ac:dyDescent="0.2">
      <c r="A11" s="11">
        <v>39829</v>
      </c>
      <c r="B11" s="12">
        <v>1470</v>
      </c>
      <c r="C11" s="12">
        <v>1500</v>
      </c>
      <c r="D11" s="12">
        <v>1470</v>
      </c>
      <c r="E11" s="12">
        <v>1470</v>
      </c>
      <c r="F11" s="14">
        <v>0</v>
      </c>
      <c r="G11" s="12">
        <v>1222.8800000000001</v>
      </c>
      <c r="I11" s="11">
        <f>'^JKSE'!I11</f>
        <v>40882</v>
      </c>
      <c r="J11" s="12">
        <f t="shared" si="0"/>
        <v>12550</v>
      </c>
    </row>
    <row r="12" spans="1:10" x14ac:dyDescent="0.2">
      <c r="A12" s="11">
        <v>39832</v>
      </c>
      <c r="B12" s="12">
        <v>1400</v>
      </c>
      <c r="C12" s="12">
        <v>1490</v>
      </c>
      <c r="D12" s="12">
        <v>1400</v>
      </c>
      <c r="E12" s="12">
        <v>1490</v>
      </c>
      <c r="F12" s="14">
        <v>53500</v>
      </c>
      <c r="G12" s="12">
        <v>1239.52</v>
      </c>
      <c r="I12" s="11">
        <f>'^JKSE'!I12</f>
        <v>40879</v>
      </c>
      <c r="J12" s="12">
        <f t="shared" si="0"/>
        <v>12550</v>
      </c>
    </row>
    <row r="13" spans="1:10" x14ac:dyDescent="0.2">
      <c r="A13" s="11">
        <v>39833</v>
      </c>
      <c r="B13" s="12">
        <v>1400</v>
      </c>
      <c r="C13" s="12">
        <v>1400</v>
      </c>
      <c r="D13" s="12">
        <v>1400</v>
      </c>
      <c r="E13" s="12">
        <v>1400</v>
      </c>
      <c r="F13" s="14">
        <v>0</v>
      </c>
      <c r="G13" s="12">
        <v>1164.6500000000001</v>
      </c>
      <c r="I13" s="11">
        <f>'^JKSE'!I13</f>
        <v>40878</v>
      </c>
      <c r="J13" s="12">
        <f t="shared" si="0"/>
        <v>12550</v>
      </c>
    </row>
    <row r="14" spans="1:10" x14ac:dyDescent="0.2">
      <c r="A14" s="15">
        <v>39834</v>
      </c>
      <c r="B14" s="12">
        <v>1400</v>
      </c>
      <c r="C14" s="12">
        <v>1490</v>
      </c>
      <c r="D14" s="12">
        <v>1400</v>
      </c>
      <c r="E14" s="12">
        <v>1400</v>
      </c>
      <c r="F14" s="14">
        <v>0</v>
      </c>
      <c r="G14" s="12">
        <v>1164.6500000000001</v>
      </c>
      <c r="I14" s="11">
        <f>'^JKSE'!I14</f>
        <v>40877</v>
      </c>
      <c r="J14" s="12">
        <f t="shared" si="0"/>
        <v>12550</v>
      </c>
    </row>
    <row r="15" spans="1:10" x14ac:dyDescent="0.2">
      <c r="A15" s="15">
        <v>39835</v>
      </c>
      <c r="B15" s="12">
        <v>1490</v>
      </c>
      <c r="C15" s="12">
        <v>1490</v>
      </c>
      <c r="D15" s="12">
        <v>1490</v>
      </c>
      <c r="E15" s="12">
        <v>1490</v>
      </c>
      <c r="F15" s="14">
        <v>1500</v>
      </c>
      <c r="G15" s="12">
        <v>1239.52</v>
      </c>
      <c r="I15" s="11">
        <f>'^JKSE'!I15</f>
        <v>40876</v>
      </c>
      <c r="J15" s="12">
        <f t="shared" si="0"/>
        <v>12550</v>
      </c>
    </row>
    <row r="16" spans="1:10" x14ac:dyDescent="0.2">
      <c r="A16" s="15">
        <v>39836</v>
      </c>
      <c r="B16" s="12">
        <v>1310</v>
      </c>
      <c r="C16" s="12">
        <v>1490</v>
      </c>
      <c r="D16" s="12">
        <v>1310</v>
      </c>
      <c r="E16" s="12">
        <v>1310</v>
      </c>
      <c r="F16" s="14">
        <v>0</v>
      </c>
      <c r="G16" s="12">
        <v>1089.78</v>
      </c>
      <c r="I16" s="11">
        <f>'^JKSE'!I16</f>
        <v>40875</v>
      </c>
      <c r="J16" s="12">
        <f t="shared" si="0"/>
        <v>12550</v>
      </c>
    </row>
    <row r="17" spans="1:10" x14ac:dyDescent="0.2">
      <c r="A17" s="15">
        <v>39840</v>
      </c>
      <c r="B17" s="12">
        <v>1470</v>
      </c>
      <c r="C17" s="12">
        <v>1470</v>
      </c>
      <c r="D17" s="12">
        <v>1470</v>
      </c>
      <c r="E17" s="12">
        <v>1470</v>
      </c>
      <c r="F17" s="14">
        <v>1000</v>
      </c>
      <c r="G17" s="12">
        <v>1222.8800000000001</v>
      </c>
      <c r="I17" s="11">
        <f>'^JKSE'!I17</f>
        <v>40872</v>
      </c>
      <c r="J17" s="12">
        <f t="shared" si="0"/>
        <v>12550</v>
      </c>
    </row>
    <row r="18" spans="1:10" x14ac:dyDescent="0.2">
      <c r="A18" s="15">
        <v>39841</v>
      </c>
      <c r="B18" s="12">
        <v>1480</v>
      </c>
      <c r="C18" s="12">
        <v>1480</v>
      </c>
      <c r="D18" s="12">
        <v>1320</v>
      </c>
      <c r="E18" s="12">
        <v>1320</v>
      </c>
      <c r="F18" s="14">
        <v>52000</v>
      </c>
      <c r="G18" s="12">
        <v>1098.0999999999999</v>
      </c>
      <c r="I18" s="11">
        <f>'^JKSE'!I18</f>
        <v>40871</v>
      </c>
      <c r="J18" s="12">
        <f t="shared" si="0"/>
        <v>12550</v>
      </c>
    </row>
    <row r="19" spans="1:10" x14ac:dyDescent="0.2">
      <c r="A19" s="15">
        <v>39842</v>
      </c>
      <c r="B19" s="12">
        <v>1390</v>
      </c>
      <c r="C19" s="12">
        <v>1450</v>
      </c>
      <c r="D19" s="12">
        <v>1390</v>
      </c>
      <c r="E19" s="12">
        <v>1450</v>
      </c>
      <c r="F19" s="14">
        <v>5000</v>
      </c>
      <c r="G19" s="12">
        <v>1206.24</v>
      </c>
      <c r="I19" s="11">
        <f>'^JKSE'!I19</f>
        <v>40870</v>
      </c>
      <c r="J19" s="12">
        <f t="shared" si="0"/>
        <v>12550</v>
      </c>
    </row>
    <row r="20" spans="1:10" x14ac:dyDescent="0.2">
      <c r="A20" s="15">
        <v>39843</v>
      </c>
      <c r="B20" s="12">
        <v>1470</v>
      </c>
      <c r="C20" s="12">
        <v>1470</v>
      </c>
      <c r="D20" s="12">
        <v>1470</v>
      </c>
      <c r="E20" s="12">
        <v>1470</v>
      </c>
      <c r="F20" s="14">
        <v>5000</v>
      </c>
      <c r="G20" s="12">
        <v>1222.8800000000001</v>
      </c>
      <c r="I20" s="11">
        <f>'^JKSE'!I20</f>
        <v>40869</v>
      </c>
      <c r="J20" s="12">
        <f t="shared" si="0"/>
        <v>12550</v>
      </c>
    </row>
    <row r="21" spans="1:10" x14ac:dyDescent="0.2">
      <c r="A21" s="15">
        <v>39846</v>
      </c>
      <c r="B21" s="12">
        <v>1420</v>
      </c>
      <c r="C21" s="12">
        <v>1480</v>
      </c>
      <c r="D21" s="12">
        <v>1420</v>
      </c>
      <c r="E21" s="12">
        <v>1420</v>
      </c>
      <c r="F21" s="14">
        <v>0</v>
      </c>
      <c r="G21" s="12">
        <v>1181.29</v>
      </c>
      <c r="I21" s="11">
        <f>'^JKSE'!I21</f>
        <v>40868</v>
      </c>
      <c r="J21" s="12">
        <f t="shared" si="0"/>
        <v>12550</v>
      </c>
    </row>
    <row r="22" spans="1:10" x14ac:dyDescent="0.2">
      <c r="A22" s="15">
        <v>39847</v>
      </c>
      <c r="B22" s="12">
        <v>1410</v>
      </c>
      <c r="C22" s="12">
        <v>1470</v>
      </c>
      <c r="D22" s="12">
        <v>1410</v>
      </c>
      <c r="E22" s="12">
        <v>1410</v>
      </c>
      <c r="F22" s="14">
        <v>0</v>
      </c>
      <c r="G22" s="12">
        <v>1172.97</v>
      </c>
      <c r="I22" s="11">
        <f>'^JKSE'!I22</f>
        <v>40865</v>
      </c>
      <c r="J22" s="12">
        <f t="shared" si="0"/>
        <v>12550</v>
      </c>
    </row>
    <row r="23" spans="1:10" x14ac:dyDescent="0.2">
      <c r="A23" s="15">
        <v>39848</v>
      </c>
      <c r="B23" s="12">
        <v>1410</v>
      </c>
      <c r="C23" s="12">
        <v>1470</v>
      </c>
      <c r="D23" s="12">
        <v>1410</v>
      </c>
      <c r="E23" s="12">
        <v>1410</v>
      </c>
      <c r="F23" s="14">
        <v>0</v>
      </c>
      <c r="G23" s="12">
        <v>1172.97</v>
      </c>
      <c r="I23" s="11">
        <f>'^JKSE'!I23</f>
        <v>40864</v>
      </c>
      <c r="J23" s="12">
        <f t="shared" si="0"/>
        <v>13000</v>
      </c>
    </row>
    <row r="24" spans="1:10" x14ac:dyDescent="0.2">
      <c r="A24" s="15">
        <v>39849</v>
      </c>
      <c r="B24" s="12">
        <v>1490</v>
      </c>
      <c r="C24" s="12">
        <v>1800</v>
      </c>
      <c r="D24" s="12">
        <v>1490</v>
      </c>
      <c r="E24" s="12">
        <v>1490</v>
      </c>
      <c r="F24" s="14">
        <v>21500</v>
      </c>
      <c r="G24" s="12">
        <v>1239.52</v>
      </c>
      <c r="I24" s="11">
        <f>'^JKSE'!I24</f>
        <v>40863</v>
      </c>
      <c r="J24" s="12">
        <f t="shared" si="0"/>
        <v>12500</v>
      </c>
    </row>
    <row r="25" spans="1:10" x14ac:dyDescent="0.2">
      <c r="A25" s="15">
        <v>39850</v>
      </c>
      <c r="B25" s="12">
        <v>1500</v>
      </c>
      <c r="C25" s="12">
        <v>1790</v>
      </c>
      <c r="D25" s="12">
        <v>1500</v>
      </c>
      <c r="E25" s="12">
        <v>1500</v>
      </c>
      <c r="F25" s="14">
        <v>0</v>
      </c>
      <c r="G25" s="12">
        <v>1247.8399999999999</v>
      </c>
      <c r="I25" s="11">
        <f>'^JKSE'!I25</f>
        <v>40862</v>
      </c>
      <c r="J25" s="12">
        <f t="shared" si="0"/>
        <v>12700</v>
      </c>
    </row>
    <row r="26" spans="1:10" x14ac:dyDescent="0.2">
      <c r="A26" s="15">
        <v>39853</v>
      </c>
      <c r="B26" s="12">
        <v>1490</v>
      </c>
      <c r="C26" s="12">
        <v>1790</v>
      </c>
      <c r="D26" s="12">
        <v>1490</v>
      </c>
      <c r="E26" s="12">
        <v>1490</v>
      </c>
      <c r="F26" s="14">
        <v>0</v>
      </c>
      <c r="G26" s="12">
        <v>1239.52</v>
      </c>
      <c r="I26" s="11">
        <f>'^JKSE'!I26</f>
        <v>40861</v>
      </c>
      <c r="J26" s="12">
        <f t="shared" si="0"/>
        <v>12300</v>
      </c>
    </row>
    <row r="27" spans="1:10" x14ac:dyDescent="0.2">
      <c r="A27" s="15">
        <v>39854</v>
      </c>
      <c r="B27" s="12">
        <v>1490</v>
      </c>
      <c r="C27" s="12">
        <v>1790</v>
      </c>
      <c r="D27" s="12">
        <v>1490</v>
      </c>
      <c r="E27" s="12">
        <v>1490</v>
      </c>
      <c r="F27" s="14">
        <v>0</v>
      </c>
      <c r="G27" s="12">
        <v>1239.52</v>
      </c>
      <c r="I27" s="11">
        <f>'^JKSE'!I27</f>
        <v>40858</v>
      </c>
      <c r="J27" s="12">
        <f t="shared" si="0"/>
        <v>11350</v>
      </c>
    </row>
    <row r="28" spans="1:10" x14ac:dyDescent="0.2">
      <c r="A28" s="15">
        <v>39855</v>
      </c>
      <c r="B28" s="12">
        <v>1790</v>
      </c>
      <c r="C28" s="12">
        <v>1790</v>
      </c>
      <c r="D28" s="12">
        <v>1790</v>
      </c>
      <c r="E28" s="12">
        <v>1790</v>
      </c>
      <c r="F28" s="14">
        <v>500</v>
      </c>
      <c r="G28" s="12">
        <v>1489.09</v>
      </c>
      <c r="I28" s="11">
        <f>'^JKSE'!I28</f>
        <v>40857</v>
      </c>
      <c r="J28" s="12">
        <f t="shared" si="0"/>
        <v>11400</v>
      </c>
    </row>
    <row r="29" spans="1:10" x14ac:dyDescent="0.2">
      <c r="A29" s="15">
        <v>39856</v>
      </c>
      <c r="B29" s="12">
        <v>1790</v>
      </c>
      <c r="C29" s="12">
        <v>1790</v>
      </c>
      <c r="D29" s="12">
        <v>1790</v>
      </c>
      <c r="E29" s="12">
        <v>1790</v>
      </c>
      <c r="F29" s="14">
        <v>500</v>
      </c>
      <c r="G29" s="12">
        <v>1489.09</v>
      </c>
      <c r="I29" s="11">
        <f>'^JKSE'!I29</f>
        <v>40856</v>
      </c>
      <c r="J29" s="12">
        <f t="shared" si="0"/>
        <v>11400</v>
      </c>
    </row>
    <row r="30" spans="1:10" x14ac:dyDescent="0.2">
      <c r="A30" s="15">
        <v>39857</v>
      </c>
      <c r="B30" s="12">
        <v>1790</v>
      </c>
      <c r="C30" s="12">
        <v>2000</v>
      </c>
      <c r="D30" s="12">
        <v>1790</v>
      </c>
      <c r="E30" s="12">
        <v>1790</v>
      </c>
      <c r="F30" s="14">
        <v>0</v>
      </c>
      <c r="G30" s="12">
        <v>1489.09</v>
      </c>
      <c r="I30" s="11">
        <f>'^JKSE'!I30</f>
        <v>40855</v>
      </c>
      <c r="J30" s="12">
        <f t="shared" si="0"/>
        <v>11400</v>
      </c>
    </row>
    <row r="31" spans="1:10" x14ac:dyDescent="0.2">
      <c r="A31" s="15">
        <v>39860</v>
      </c>
      <c r="B31" s="12">
        <v>1810</v>
      </c>
      <c r="C31" s="12">
        <v>2080</v>
      </c>
      <c r="D31" s="12">
        <v>1810</v>
      </c>
      <c r="E31" s="12">
        <v>2080</v>
      </c>
      <c r="F31" s="14">
        <v>16000</v>
      </c>
      <c r="G31" s="12">
        <v>1730.33</v>
      </c>
      <c r="I31" s="11">
        <f>'^JKSE'!I31</f>
        <v>40854</v>
      </c>
      <c r="J31" s="12">
        <f t="shared" si="0"/>
        <v>11400</v>
      </c>
    </row>
    <row r="32" spans="1:10" x14ac:dyDescent="0.2">
      <c r="A32" s="15">
        <v>39861</v>
      </c>
      <c r="B32" s="12">
        <v>2175</v>
      </c>
      <c r="C32" s="12">
        <v>2175</v>
      </c>
      <c r="D32" s="12">
        <v>2175</v>
      </c>
      <c r="E32" s="12">
        <v>2175</v>
      </c>
      <c r="F32" s="14">
        <v>500</v>
      </c>
      <c r="G32" s="12">
        <v>1809.36</v>
      </c>
      <c r="I32" s="11">
        <f>'^JKSE'!I32</f>
        <v>40851</v>
      </c>
      <c r="J32" s="12">
        <f t="shared" si="0"/>
        <v>11200</v>
      </c>
    </row>
    <row r="33" spans="1:10" x14ac:dyDescent="0.2">
      <c r="A33" s="15">
        <v>39862</v>
      </c>
      <c r="B33" s="12">
        <v>2175</v>
      </c>
      <c r="C33" s="12">
        <v>2400</v>
      </c>
      <c r="D33" s="12">
        <v>2175</v>
      </c>
      <c r="E33" s="12">
        <v>2400</v>
      </c>
      <c r="F33" s="14">
        <v>44500</v>
      </c>
      <c r="G33" s="12">
        <v>1996.54</v>
      </c>
      <c r="I33" s="11">
        <f>'^JKSE'!I33</f>
        <v>40850</v>
      </c>
      <c r="J33" s="12">
        <f t="shared" si="0"/>
        <v>10700</v>
      </c>
    </row>
    <row r="34" spans="1:10" x14ac:dyDescent="0.2">
      <c r="A34" s="15">
        <v>39863</v>
      </c>
      <c r="B34" s="12">
        <v>2400</v>
      </c>
      <c r="C34" s="12">
        <v>2500</v>
      </c>
      <c r="D34" s="12">
        <v>2300</v>
      </c>
      <c r="E34" s="12">
        <v>2300</v>
      </c>
      <c r="F34" s="14">
        <v>67000</v>
      </c>
      <c r="G34" s="12">
        <v>1913.35</v>
      </c>
      <c r="I34" s="11">
        <f>'^JKSE'!I34</f>
        <v>40849</v>
      </c>
      <c r="J34" s="12">
        <f t="shared" si="0"/>
        <v>11000</v>
      </c>
    </row>
    <row r="35" spans="1:10" x14ac:dyDescent="0.2">
      <c r="A35" s="15">
        <v>39864</v>
      </c>
      <c r="B35" s="12">
        <v>2400</v>
      </c>
      <c r="C35" s="12">
        <v>2450</v>
      </c>
      <c r="D35" s="12">
        <v>2350</v>
      </c>
      <c r="E35" s="12">
        <v>2350</v>
      </c>
      <c r="F35" s="14">
        <v>52000</v>
      </c>
      <c r="G35" s="12">
        <v>1954.94</v>
      </c>
      <c r="I35" s="11">
        <f>'^JKSE'!I35</f>
        <v>40848</v>
      </c>
      <c r="J35" s="12">
        <f t="shared" si="0"/>
        <v>10700</v>
      </c>
    </row>
    <row r="36" spans="1:10" x14ac:dyDescent="0.2">
      <c r="A36" s="15">
        <v>39867</v>
      </c>
      <c r="B36" s="12">
        <v>2300</v>
      </c>
      <c r="C36" s="12">
        <v>2400</v>
      </c>
      <c r="D36" s="12">
        <v>2300</v>
      </c>
      <c r="E36" s="12">
        <v>2400</v>
      </c>
      <c r="F36" s="14">
        <v>12000</v>
      </c>
      <c r="G36" s="12">
        <v>1996.54</v>
      </c>
      <c r="I36" s="11">
        <f>'^JKSE'!I36</f>
        <v>40847</v>
      </c>
      <c r="J36" s="12">
        <f t="shared" si="0"/>
        <v>11000</v>
      </c>
    </row>
    <row r="37" spans="1:10" x14ac:dyDescent="0.2">
      <c r="A37" s="15">
        <v>39868</v>
      </c>
      <c r="B37" s="12">
        <v>2425</v>
      </c>
      <c r="C37" s="12">
        <v>2450</v>
      </c>
      <c r="D37" s="12">
        <v>2400</v>
      </c>
      <c r="E37" s="12">
        <v>2400</v>
      </c>
      <c r="F37" s="14">
        <v>22000</v>
      </c>
      <c r="G37" s="12">
        <v>1996.54</v>
      </c>
      <c r="I37" s="11">
        <f>'^JKSE'!I37</f>
        <v>40844</v>
      </c>
      <c r="J37" s="12">
        <f t="shared" si="0"/>
        <v>11350</v>
      </c>
    </row>
    <row r="38" spans="1:10" x14ac:dyDescent="0.2">
      <c r="A38" s="15">
        <v>39869</v>
      </c>
      <c r="B38" s="12">
        <v>2400</v>
      </c>
      <c r="C38" s="12">
        <v>2400</v>
      </c>
      <c r="D38" s="12">
        <v>2400</v>
      </c>
      <c r="E38" s="12">
        <v>2400</v>
      </c>
      <c r="F38" s="14">
        <v>22500</v>
      </c>
      <c r="G38" s="12">
        <v>1996.54</v>
      </c>
      <c r="I38" s="11">
        <f>'^JKSE'!I38</f>
        <v>40843</v>
      </c>
      <c r="J38" s="12">
        <f t="shared" si="0"/>
        <v>11400</v>
      </c>
    </row>
    <row r="39" spans="1:10" x14ac:dyDescent="0.2">
      <c r="A39" s="15">
        <v>39870</v>
      </c>
      <c r="B39" s="12">
        <v>2375</v>
      </c>
      <c r="C39" s="12">
        <v>2375</v>
      </c>
      <c r="D39" s="12">
        <v>2375</v>
      </c>
      <c r="E39" s="12">
        <v>2375</v>
      </c>
      <c r="F39" s="14">
        <v>3000</v>
      </c>
      <c r="G39" s="12">
        <v>1975.74</v>
      </c>
      <c r="I39" s="11">
        <f>'^JKSE'!I39</f>
        <v>40842</v>
      </c>
      <c r="J39" s="12">
        <f t="shared" si="0"/>
        <v>10100</v>
      </c>
    </row>
    <row r="40" spans="1:10" x14ac:dyDescent="0.2">
      <c r="A40" s="15">
        <v>39871</v>
      </c>
      <c r="B40" s="12">
        <v>2400</v>
      </c>
      <c r="C40" s="12">
        <v>2400</v>
      </c>
      <c r="D40" s="12">
        <v>2400</v>
      </c>
      <c r="E40" s="12">
        <v>2400</v>
      </c>
      <c r="F40" s="14">
        <v>7000</v>
      </c>
      <c r="G40" s="12">
        <v>1996.54</v>
      </c>
      <c r="I40" s="11">
        <f>'^JKSE'!I40</f>
        <v>40841</v>
      </c>
      <c r="J40" s="12">
        <f t="shared" si="0"/>
        <v>10200</v>
      </c>
    </row>
    <row r="41" spans="1:10" x14ac:dyDescent="0.2">
      <c r="A41" s="15">
        <v>39874</v>
      </c>
      <c r="B41" s="12">
        <v>2375</v>
      </c>
      <c r="C41" s="12">
        <v>2375</v>
      </c>
      <c r="D41" s="12">
        <v>2375</v>
      </c>
      <c r="E41" s="12">
        <v>2375</v>
      </c>
      <c r="F41" s="14">
        <v>500</v>
      </c>
      <c r="G41" s="12">
        <v>1975.74</v>
      </c>
      <c r="I41" s="11">
        <f>'^JKSE'!I41</f>
        <v>40840</v>
      </c>
      <c r="J41" s="12">
        <f t="shared" si="0"/>
        <v>10050</v>
      </c>
    </row>
    <row r="42" spans="1:10" x14ac:dyDescent="0.2">
      <c r="A42" s="15">
        <v>39875</v>
      </c>
      <c r="B42" s="12">
        <v>2400</v>
      </c>
      <c r="C42" s="12">
        <v>2400</v>
      </c>
      <c r="D42" s="12">
        <v>2375</v>
      </c>
      <c r="E42" s="12">
        <v>2400</v>
      </c>
      <c r="F42" s="14">
        <v>12000</v>
      </c>
      <c r="G42" s="12">
        <v>1996.54</v>
      </c>
      <c r="I42" s="11">
        <f>'^JKSE'!I42</f>
        <v>40837</v>
      </c>
      <c r="J42" s="12">
        <f t="shared" si="0"/>
        <v>9950</v>
      </c>
    </row>
    <row r="43" spans="1:10" x14ac:dyDescent="0.2">
      <c r="A43" s="15">
        <v>39876</v>
      </c>
      <c r="B43" s="12">
        <v>2400</v>
      </c>
      <c r="C43" s="12">
        <v>2400</v>
      </c>
      <c r="D43" s="12">
        <v>2400</v>
      </c>
      <c r="E43" s="12">
        <v>2400</v>
      </c>
      <c r="F43" s="14">
        <v>10500</v>
      </c>
      <c r="G43" s="12">
        <v>1996.54</v>
      </c>
      <c r="I43" s="11">
        <f>'^JKSE'!I43</f>
        <v>40836</v>
      </c>
      <c r="J43" s="12">
        <f t="shared" si="0"/>
        <v>9950</v>
      </c>
    </row>
    <row r="44" spans="1:10" x14ac:dyDescent="0.2">
      <c r="A44" s="15">
        <v>39877</v>
      </c>
      <c r="B44" s="12">
        <v>2400</v>
      </c>
      <c r="C44" s="12">
        <v>2400</v>
      </c>
      <c r="D44" s="12">
        <v>2400</v>
      </c>
      <c r="E44" s="12">
        <v>2400</v>
      </c>
      <c r="F44" s="14">
        <v>5000</v>
      </c>
      <c r="G44" s="12">
        <v>1996.54</v>
      </c>
      <c r="I44" s="11">
        <f>'^JKSE'!I44</f>
        <v>40835</v>
      </c>
      <c r="J44" s="12">
        <f t="shared" si="0"/>
        <v>10000</v>
      </c>
    </row>
    <row r="45" spans="1:10" x14ac:dyDescent="0.2">
      <c r="A45" s="15">
        <v>39878</v>
      </c>
      <c r="B45" s="12">
        <v>2375</v>
      </c>
      <c r="C45" s="12">
        <v>2400</v>
      </c>
      <c r="D45" s="12">
        <v>2375</v>
      </c>
      <c r="E45" s="12">
        <v>2375</v>
      </c>
      <c r="F45" s="14">
        <v>0</v>
      </c>
      <c r="G45" s="12">
        <v>1975.74</v>
      </c>
      <c r="I45" s="11">
        <f>'^JKSE'!I45</f>
        <v>40834</v>
      </c>
      <c r="J45" s="12">
        <f t="shared" si="0"/>
        <v>10000</v>
      </c>
    </row>
    <row r="46" spans="1:10" x14ac:dyDescent="0.2">
      <c r="A46" s="15">
        <v>39882</v>
      </c>
      <c r="B46" s="12">
        <v>2400</v>
      </c>
      <c r="C46" s="12">
        <v>2425</v>
      </c>
      <c r="D46" s="12">
        <v>2400</v>
      </c>
      <c r="E46" s="12">
        <v>2425</v>
      </c>
      <c r="F46" s="14">
        <v>16000</v>
      </c>
      <c r="G46" s="12">
        <v>2017.34</v>
      </c>
      <c r="I46" s="11">
        <f>'^JKSE'!I46</f>
        <v>40833</v>
      </c>
      <c r="J46" s="12">
        <f t="shared" si="0"/>
        <v>10300</v>
      </c>
    </row>
    <row r="47" spans="1:10" x14ac:dyDescent="0.2">
      <c r="A47" s="15">
        <v>39883</v>
      </c>
      <c r="B47" s="12">
        <v>2425</v>
      </c>
      <c r="C47" s="12">
        <v>2425</v>
      </c>
      <c r="D47" s="12">
        <v>2400</v>
      </c>
      <c r="E47" s="12">
        <v>2400</v>
      </c>
      <c r="F47" s="14">
        <v>39500</v>
      </c>
      <c r="G47" s="12">
        <v>1996.54</v>
      </c>
      <c r="I47" s="11">
        <f>'^JKSE'!I47</f>
        <v>40830</v>
      </c>
      <c r="J47" s="12">
        <f t="shared" si="0"/>
        <v>10100</v>
      </c>
    </row>
    <row r="48" spans="1:10" x14ac:dyDescent="0.2">
      <c r="A48" s="15">
        <v>39884</v>
      </c>
      <c r="B48" s="12">
        <v>2400</v>
      </c>
      <c r="C48" s="12">
        <v>2400</v>
      </c>
      <c r="D48" s="12">
        <v>2400</v>
      </c>
      <c r="E48" s="12">
        <v>2400</v>
      </c>
      <c r="F48" s="14">
        <v>31000</v>
      </c>
      <c r="G48" s="12">
        <v>1996.54</v>
      </c>
      <c r="I48" s="11">
        <f>'^JKSE'!I48</f>
        <v>40829</v>
      </c>
      <c r="J48" s="12">
        <f t="shared" si="0"/>
        <v>10250</v>
      </c>
    </row>
    <row r="49" spans="1:10" x14ac:dyDescent="0.2">
      <c r="A49" s="15">
        <v>39885</v>
      </c>
      <c r="B49" s="12">
        <v>2400</v>
      </c>
      <c r="C49" s="12">
        <v>2400</v>
      </c>
      <c r="D49" s="12">
        <v>2375</v>
      </c>
      <c r="E49" s="12">
        <v>2375</v>
      </c>
      <c r="F49" s="14">
        <v>45000</v>
      </c>
      <c r="G49" s="12">
        <v>1975.74</v>
      </c>
      <c r="I49" s="11">
        <f>'^JKSE'!I49</f>
        <v>40828</v>
      </c>
      <c r="J49" s="12">
        <f t="shared" si="0"/>
        <v>10500</v>
      </c>
    </row>
    <row r="50" spans="1:10" x14ac:dyDescent="0.2">
      <c r="A50" s="15">
        <v>39888</v>
      </c>
      <c r="B50" s="12">
        <v>2400</v>
      </c>
      <c r="C50" s="12">
        <v>2400</v>
      </c>
      <c r="D50" s="12">
        <v>2375</v>
      </c>
      <c r="E50" s="12">
        <v>2375</v>
      </c>
      <c r="F50" s="14">
        <v>46500</v>
      </c>
      <c r="G50" s="12">
        <v>1975.74</v>
      </c>
      <c r="I50" s="11">
        <f>'^JKSE'!I50</f>
        <v>40827</v>
      </c>
      <c r="J50" s="12">
        <f t="shared" si="0"/>
        <v>10250</v>
      </c>
    </row>
    <row r="51" spans="1:10" x14ac:dyDescent="0.2">
      <c r="A51" s="15">
        <v>39889</v>
      </c>
      <c r="B51" s="12">
        <v>2350</v>
      </c>
      <c r="C51" s="12">
        <v>2350</v>
      </c>
      <c r="D51" s="12">
        <v>2300</v>
      </c>
      <c r="E51" s="12">
        <v>2300</v>
      </c>
      <c r="F51" s="14">
        <v>54000</v>
      </c>
      <c r="G51" s="12">
        <v>1913.35</v>
      </c>
      <c r="I51" s="11">
        <f>'^JKSE'!I51</f>
        <v>40826</v>
      </c>
      <c r="J51" s="12">
        <f t="shared" si="0"/>
        <v>9750</v>
      </c>
    </row>
    <row r="52" spans="1:10" x14ac:dyDescent="0.2">
      <c r="A52" s="15">
        <v>39890</v>
      </c>
      <c r="B52" s="12">
        <v>2325</v>
      </c>
      <c r="C52" s="12">
        <v>2400</v>
      </c>
      <c r="D52" s="12">
        <v>2325</v>
      </c>
      <c r="E52" s="12">
        <v>2325</v>
      </c>
      <c r="F52" s="14">
        <v>0</v>
      </c>
      <c r="G52" s="12">
        <v>1934.15</v>
      </c>
      <c r="I52" s="11">
        <f>'^JKSE'!I52</f>
        <v>40823</v>
      </c>
      <c r="J52" s="12">
        <f t="shared" si="0"/>
        <v>9650</v>
      </c>
    </row>
    <row r="53" spans="1:10" x14ac:dyDescent="0.2">
      <c r="A53" s="15">
        <v>39891</v>
      </c>
      <c r="B53" s="12">
        <v>2325</v>
      </c>
      <c r="C53" s="12">
        <v>2325</v>
      </c>
      <c r="D53" s="12">
        <v>2300</v>
      </c>
      <c r="E53" s="12">
        <v>2300</v>
      </c>
      <c r="F53" s="14">
        <v>30500</v>
      </c>
      <c r="G53" s="12">
        <v>1913.35</v>
      </c>
      <c r="I53" s="11">
        <f>'^JKSE'!I53</f>
        <v>40822</v>
      </c>
      <c r="J53" s="12">
        <f t="shared" si="0"/>
        <v>9800</v>
      </c>
    </row>
    <row r="54" spans="1:10" x14ac:dyDescent="0.2">
      <c r="A54" s="15">
        <v>39892</v>
      </c>
      <c r="B54" s="12">
        <v>2400</v>
      </c>
      <c r="C54" s="12">
        <v>2400</v>
      </c>
      <c r="D54" s="12">
        <v>2400</v>
      </c>
      <c r="E54" s="12">
        <v>2400</v>
      </c>
      <c r="F54" s="14">
        <v>20000</v>
      </c>
      <c r="G54" s="12">
        <v>1996.54</v>
      </c>
      <c r="I54" s="11">
        <f>'^JKSE'!I54</f>
        <v>40821</v>
      </c>
      <c r="J54" s="12">
        <f t="shared" si="0"/>
        <v>9500</v>
      </c>
    </row>
    <row r="55" spans="1:10" x14ac:dyDescent="0.2">
      <c r="A55" s="15">
        <v>39895</v>
      </c>
      <c r="B55" s="12">
        <v>2400</v>
      </c>
      <c r="C55" s="12">
        <v>2425</v>
      </c>
      <c r="D55" s="12">
        <v>2400</v>
      </c>
      <c r="E55" s="12">
        <v>2425</v>
      </c>
      <c r="F55" s="14">
        <v>40000</v>
      </c>
      <c r="G55" s="12">
        <v>2017.34</v>
      </c>
      <c r="I55" s="11">
        <f>'^JKSE'!I55</f>
        <v>40820</v>
      </c>
      <c r="J55" s="12">
        <f t="shared" si="0"/>
        <v>9500</v>
      </c>
    </row>
    <row r="56" spans="1:10" x14ac:dyDescent="0.2">
      <c r="A56" s="15">
        <v>39896</v>
      </c>
      <c r="B56" s="12">
        <v>2425</v>
      </c>
      <c r="C56" s="12">
        <v>2450</v>
      </c>
      <c r="D56" s="12">
        <v>2425</v>
      </c>
      <c r="E56" s="12">
        <v>2450</v>
      </c>
      <c r="F56" s="14">
        <v>26500</v>
      </c>
      <c r="G56" s="12">
        <v>2038.13</v>
      </c>
      <c r="I56" s="11">
        <f>'^JKSE'!I56</f>
        <v>40819</v>
      </c>
      <c r="J56" s="12">
        <f t="shared" si="0"/>
        <v>9650</v>
      </c>
    </row>
    <row r="57" spans="1:10" x14ac:dyDescent="0.2">
      <c r="A57" s="15">
        <v>39897</v>
      </c>
      <c r="B57" s="12">
        <v>2425</v>
      </c>
      <c r="C57" s="12">
        <v>2475</v>
      </c>
      <c r="D57" s="12">
        <v>2425</v>
      </c>
      <c r="E57" s="12">
        <v>2475</v>
      </c>
      <c r="F57" s="14">
        <v>1000</v>
      </c>
      <c r="G57" s="12">
        <v>2058.9299999999998</v>
      </c>
      <c r="I57" s="11">
        <f>'^JKSE'!I57</f>
        <v>40816</v>
      </c>
      <c r="J57" s="12">
        <f t="shared" si="0"/>
        <v>10000</v>
      </c>
    </row>
    <row r="58" spans="1:10" x14ac:dyDescent="0.2">
      <c r="A58" s="15">
        <v>39899</v>
      </c>
      <c r="B58" s="12">
        <v>2475</v>
      </c>
      <c r="C58" s="12">
        <v>2600</v>
      </c>
      <c r="D58" s="12">
        <v>2475</v>
      </c>
      <c r="E58" s="12">
        <v>2600</v>
      </c>
      <c r="F58" s="14">
        <v>126000</v>
      </c>
      <c r="G58" s="12">
        <v>2162.92</v>
      </c>
      <c r="I58" s="11">
        <f>'^JKSE'!I58</f>
        <v>40815</v>
      </c>
      <c r="J58" s="12">
        <f t="shared" si="0"/>
        <v>10050</v>
      </c>
    </row>
    <row r="59" spans="1:10" x14ac:dyDescent="0.2">
      <c r="A59" s="15">
        <v>39902</v>
      </c>
      <c r="B59" s="12">
        <v>2600</v>
      </c>
      <c r="C59" s="12">
        <v>2650</v>
      </c>
      <c r="D59" s="12">
        <v>2575</v>
      </c>
      <c r="E59" s="12">
        <v>2650</v>
      </c>
      <c r="F59" s="14">
        <v>46000</v>
      </c>
      <c r="G59" s="12">
        <v>2204.5100000000002</v>
      </c>
      <c r="I59" s="11">
        <f>'^JKSE'!I59</f>
        <v>40814</v>
      </c>
      <c r="J59" s="12">
        <f t="shared" si="0"/>
        <v>10000</v>
      </c>
    </row>
    <row r="60" spans="1:10" x14ac:dyDescent="0.2">
      <c r="A60" s="15">
        <v>39903</v>
      </c>
      <c r="B60" s="12">
        <v>2650</v>
      </c>
      <c r="C60" s="12">
        <v>2775</v>
      </c>
      <c r="D60" s="12">
        <v>2650</v>
      </c>
      <c r="E60" s="12">
        <v>2750</v>
      </c>
      <c r="F60" s="14">
        <v>84500</v>
      </c>
      <c r="G60" s="12">
        <v>2287.6999999999998</v>
      </c>
      <c r="I60" s="11">
        <f>'^JKSE'!I60</f>
        <v>40813</v>
      </c>
      <c r="J60" s="12">
        <f t="shared" si="0"/>
        <v>10150</v>
      </c>
    </row>
    <row r="61" spans="1:10" x14ac:dyDescent="0.2">
      <c r="A61" s="15">
        <v>39904</v>
      </c>
      <c r="B61" s="12">
        <v>2750</v>
      </c>
      <c r="C61" s="12">
        <v>2900</v>
      </c>
      <c r="D61" s="12">
        <v>2750</v>
      </c>
      <c r="E61" s="12">
        <v>2825</v>
      </c>
      <c r="F61" s="14">
        <v>112500</v>
      </c>
      <c r="G61" s="12">
        <v>2350.09</v>
      </c>
      <c r="I61" s="11">
        <f>'^JKSE'!I61</f>
        <v>40812</v>
      </c>
      <c r="J61" s="12">
        <f t="shared" si="0"/>
        <v>9600</v>
      </c>
    </row>
    <row r="62" spans="1:10" x14ac:dyDescent="0.2">
      <c r="A62" s="15">
        <v>39905</v>
      </c>
      <c r="B62" s="12">
        <v>2950</v>
      </c>
      <c r="C62" s="12">
        <v>3250</v>
      </c>
      <c r="D62" s="12">
        <v>2950</v>
      </c>
      <c r="E62" s="12">
        <v>3050</v>
      </c>
      <c r="F62" s="14">
        <v>473000</v>
      </c>
      <c r="G62" s="12">
        <v>2537.27</v>
      </c>
      <c r="I62" s="11">
        <f>'^JKSE'!I62</f>
        <v>40809</v>
      </c>
      <c r="J62" s="12">
        <f t="shared" si="0"/>
        <v>10000</v>
      </c>
    </row>
    <row r="63" spans="1:10" x14ac:dyDescent="0.2">
      <c r="A63" s="15">
        <v>39906</v>
      </c>
      <c r="B63" s="12">
        <v>3075</v>
      </c>
      <c r="C63" s="12">
        <v>3175</v>
      </c>
      <c r="D63" s="12">
        <v>2925</v>
      </c>
      <c r="E63" s="12">
        <v>3000</v>
      </c>
      <c r="F63" s="14">
        <v>192000</v>
      </c>
      <c r="G63" s="12">
        <v>2495.67</v>
      </c>
      <c r="I63" s="11">
        <f>'^JKSE'!I63</f>
        <v>40808</v>
      </c>
      <c r="J63" s="12">
        <f t="shared" si="0"/>
        <v>9900</v>
      </c>
    </row>
    <row r="64" spans="1:10" x14ac:dyDescent="0.2">
      <c r="A64" s="15">
        <v>39909</v>
      </c>
      <c r="B64" s="12">
        <v>3000</v>
      </c>
      <c r="C64" s="12">
        <v>3000</v>
      </c>
      <c r="D64" s="12">
        <v>2800</v>
      </c>
      <c r="E64" s="12">
        <v>2800</v>
      </c>
      <c r="F64" s="14">
        <v>282500</v>
      </c>
      <c r="G64" s="12">
        <v>2329.3000000000002</v>
      </c>
      <c r="I64" s="11">
        <f>'^JKSE'!I64</f>
        <v>40807</v>
      </c>
      <c r="J64" s="12">
        <f t="shared" si="0"/>
        <v>10800</v>
      </c>
    </row>
    <row r="65" spans="1:10" x14ac:dyDescent="0.2">
      <c r="A65" s="15">
        <v>39910</v>
      </c>
      <c r="B65" s="12">
        <v>2800</v>
      </c>
      <c r="C65" s="12">
        <v>2900</v>
      </c>
      <c r="D65" s="12">
        <v>2775</v>
      </c>
      <c r="E65" s="12">
        <v>2850</v>
      </c>
      <c r="F65" s="14">
        <v>207500</v>
      </c>
      <c r="G65" s="12">
        <v>2370.89</v>
      </c>
      <c r="I65" s="11">
        <f>'^JKSE'!I65</f>
        <v>40806</v>
      </c>
      <c r="J65" s="12">
        <f t="shared" si="0"/>
        <v>11000</v>
      </c>
    </row>
    <row r="66" spans="1:10" x14ac:dyDescent="0.2">
      <c r="A66" s="15">
        <v>39911</v>
      </c>
      <c r="B66" s="12">
        <v>2975</v>
      </c>
      <c r="C66" s="12">
        <v>3000</v>
      </c>
      <c r="D66" s="12">
        <v>2900</v>
      </c>
      <c r="E66" s="12">
        <v>2950</v>
      </c>
      <c r="F66" s="14">
        <v>133500</v>
      </c>
      <c r="G66" s="12">
        <v>2454.08</v>
      </c>
      <c r="I66" s="11">
        <f>'^JKSE'!I66</f>
        <v>40805</v>
      </c>
      <c r="J66" s="12">
        <f t="shared" si="0"/>
        <v>10900</v>
      </c>
    </row>
    <row r="67" spans="1:10" x14ac:dyDescent="0.2">
      <c r="A67" s="15">
        <v>39916</v>
      </c>
      <c r="B67" s="12">
        <v>3000</v>
      </c>
      <c r="C67" s="12">
        <v>3000</v>
      </c>
      <c r="D67" s="12">
        <v>2950</v>
      </c>
      <c r="E67" s="12">
        <v>3000</v>
      </c>
      <c r="F67" s="14">
        <v>120500</v>
      </c>
      <c r="G67" s="12">
        <v>2495.67</v>
      </c>
      <c r="I67" s="11">
        <f>'^JKSE'!I67</f>
        <v>40802</v>
      </c>
      <c r="J67" s="12">
        <f t="shared" ref="J67:J130" si="1">VLOOKUP($I$2:$I$751,$A$2:$G$705,7)</f>
        <v>11000</v>
      </c>
    </row>
    <row r="68" spans="1:10" x14ac:dyDescent="0.2">
      <c r="A68" s="15">
        <v>39917</v>
      </c>
      <c r="B68" s="12">
        <v>3000</v>
      </c>
      <c r="C68" s="12">
        <v>3000</v>
      </c>
      <c r="D68" s="12">
        <v>2975</v>
      </c>
      <c r="E68" s="12">
        <v>3000</v>
      </c>
      <c r="F68" s="14">
        <v>81500</v>
      </c>
      <c r="G68" s="12">
        <v>2495.67</v>
      </c>
      <c r="I68" s="11">
        <f>'^JKSE'!I68</f>
        <v>40801</v>
      </c>
      <c r="J68" s="12">
        <f t="shared" si="1"/>
        <v>11000</v>
      </c>
    </row>
    <row r="69" spans="1:10" x14ac:dyDescent="0.2">
      <c r="A69" s="15">
        <v>39918</v>
      </c>
      <c r="B69" s="12">
        <v>3000</v>
      </c>
      <c r="C69" s="12">
        <v>3050</v>
      </c>
      <c r="D69" s="12">
        <v>3000</v>
      </c>
      <c r="E69" s="12">
        <v>3050</v>
      </c>
      <c r="F69" s="14">
        <v>154000</v>
      </c>
      <c r="G69" s="12">
        <v>2537.27</v>
      </c>
      <c r="I69" s="11">
        <f>'^JKSE'!I69</f>
        <v>40800</v>
      </c>
      <c r="J69" s="12">
        <f t="shared" si="1"/>
        <v>11050</v>
      </c>
    </row>
    <row r="70" spans="1:10" x14ac:dyDescent="0.2">
      <c r="A70" s="15">
        <v>39919</v>
      </c>
      <c r="B70" s="12">
        <v>3050</v>
      </c>
      <c r="C70" s="12">
        <v>3150</v>
      </c>
      <c r="D70" s="12">
        <v>3050</v>
      </c>
      <c r="E70" s="12">
        <v>3100</v>
      </c>
      <c r="F70" s="14">
        <v>233000</v>
      </c>
      <c r="G70" s="12">
        <v>2578.86</v>
      </c>
      <c r="I70" s="11">
        <f>'^JKSE'!I70</f>
        <v>40799</v>
      </c>
      <c r="J70" s="12">
        <f t="shared" si="1"/>
        <v>11150</v>
      </c>
    </row>
    <row r="71" spans="1:10" x14ac:dyDescent="0.2">
      <c r="A71" s="15">
        <v>39920</v>
      </c>
      <c r="B71" s="12">
        <v>3100</v>
      </c>
      <c r="C71" s="12">
        <v>3200</v>
      </c>
      <c r="D71" s="12">
        <v>3100</v>
      </c>
      <c r="E71" s="12">
        <v>3125</v>
      </c>
      <c r="F71" s="14">
        <v>70000</v>
      </c>
      <c r="G71" s="12">
        <v>2599.66</v>
      </c>
      <c r="I71" s="11">
        <f>'^JKSE'!I71</f>
        <v>40798</v>
      </c>
      <c r="J71" s="12">
        <f t="shared" si="1"/>
        <v>11150</v>
      </c>
    </row>
    <row r="72" spans="1:10" x14ac:dyDescent="0.2">
      <c r="A72" s="15">
        <v>39923</v>
      </c>
      <c r="B72" s="12">
        <v>3150</v>
      </c>
      <c r="C72" s="12">
        <v>3175</v>
      </c>
      <c r="D72" s="12">
        <v>3125</v>
      </c>
      <c r="E72" s="12">
        <v>3150</v>
      </c>
      <c r="F72" s="14">
        <v>209500</v>
      </c>
      <c r="G72" s="12">
        <v>2620.46</v>
      </c>
      <c r="I72" s="11">
        <f>'^JKSE'!I72</f>
        <v>40795</v>
      </c>
      <c r="J72" s="12">
        <f t="shared" si="1"/>
        <v>11300</v>
      </c>
    </row>
    <row r="73" spans="1:10" x14ac:dyDescent="0.2">
      <c r="A73" s="15">
        <v>39924</v>
      </c>
      <c r="B73" s="12">
        <v>3150</v>
      </c>
      <c r="C73" s="12">
        <v>3200</v>
      </c>
      <c r="D73" s="12">
        <v>3150</v>
      </c>
      <c r="E73" s="12">
        <v>3175</v>
      </c>
      <c r="F73" s="14">
        <v>149500</v>
      </c>
      <c r="G73" s="12">
        <v>2641.26</v>
      </c>
      <c r="I73" s="11">
        <f>'^JKSE'!I73</f>
        <v>40794</v>
      </c>
      <c r="J73" s="12">
        <f t="shared" si="1"/>
        <v>11300</v>
      </c>
    </row>
    <row r="74" spans="1:10" x14ac:dyDescent="0.2">
      <c r="A74" s="15">
        <v>39925</v>
      </c>
      <c r="B74" s="12">
        <v>3175</v>
      </c>
      <c r="C74" s="12">
        <v>3275</v>
      </c>
      <c r="D74" s="12">
        <v>3150</v>
      </c>
      <c r="E74" s="12">
        <v>3250</v>
      </c>
      <c r="F74" s="14">
        <v>352000</v>
      </c>
      <c r="G74" s="12">
        <v>2703.65</v>
      </c>
      <c r="I74" s="11">
        <f>'^JKSE'!I74</f>
        <v>40793</v>
      </c>
      <c r="J74" s="12">
        <f t="shared" si="1"/>
        <v>11400</v>
      </c>
    </row>
    <row r="75" spans="1:10" x14ac:dyDescent="0.2">
      <c r="A75" s="15">
        <v>39926</v>
      </c>
      <c r="B75" s="12">
        <v>3300</v>
      </c>
      <c r="C75" s="12">
        <v>3575</v>
      </c>
      <c r="D75" s="12">
        <v>3300</v>
      </c>
      <c r="E75" s="12">
        <v>3500</v>
      </c>
      <c r="F75" s="14">
        <v>694000</v>
      </c>
      <c r="G75" s="12">
        <v>2911.62</v>
      </c>
      <c r="I75" s="11">
        <f>'^JKSE'!I75</f>
        <v>40792</v>
      </c>
      <c r="J75" s="12">
        <f t="shared" si="1"/>
        <v>11200</v>
      </c>
    </row>
    <row r="76" spans="1:10" x14ac:dyDescent="0.2">
      <c r="A76" s="15">
        <v>39927</v>
      </c>
      <c r="B76" s="12">
        <v>3125</v>
      </c>
      <c r="C76" s="12">
        <v>3125</v>
      </c>
      <c r="D76" s="12">
        <v>2725</v>
      </c>
      <c r="E76" s="12">
        <v>2925</v>
      </c>
      <c r="F76" s="14">
        <v>252000</v>
      </c>
      <c r="G76" s="12">
        <v>2848.32</v>
      </c>
      <c r="I76" s="11">
        <f>'^JKSE'!I76</f>
        <v>40791</v>
      </c>
      <c r="J76" s="12">
        <f t="shared" si="1"/>
        <v>11000</v>
      </c>
    </row>
    <row r="77" spans="1:10" x14ac:dyDescent="0.2">
      <c r="A77" s="15">
        <v>39930</v>
      </c>
      <c r="B77" s="12">
        <v>3000</v>
      </c>
      <c r="C77" s="12">
        <v>3250</v>
      </c>
      <c r="D77" s="12">
        <v>3000</v>
      </c>
      <c r="E77" s="12">
        <v>3200</v>
      </c>
      <c r="F77" s="14">
        <v>266000</v>
      </c>
      <c r="G77" s="12">
        <v>3116.11</v>
      </c>
      <c r="I77" s="11">
        <f>'^JKSE'!I77</f>
        <v>40788</v>
      </c>
      <c r="J77" s="12">
        <f t="shared" si="1"/>
        <v>11100</v>
      </c>
    </row>
    <row r="78" spans="1:10" x14ac:dyDescent="0.2">
      <c r="A78" s="15">
        <v>39931</v>
      </c>
      <c r="B78" s="12">
        <v>3300</v>
      </c>
      <c r="C78" s="12">
        <v>4000</v>
      </c>
      <c r="D78" s="12">
        <v>3300</v>
      </c>
      <c r="E78" s="12">
        <v>4000</v>
      </c>
      <c r="F78" s="14">
        <v>691500</v>
      </c>
      <c r="G78" s="12">
        <v>3895.14</v>
      </c>
      <c r="I78" s="11">
        <f>'^JKSE'!I78</f>
        <v>40787</v>
      </c>
      <c r="J78" s="12">
        <f t="shared" si="1"/>
        <v>11100</v>
      </c>
    </row>
    <row r="79" spans="1:10" x14ac:dyDescent="0.2">
      <c r="A79" s="15">
        <v>39932</v>
      </c>
      <c r="B79" s="12">
        <v>4500</v>
      </c>
      <c r="C79" s="12">
        <v>5000</v>
      </c>
      <c r="D79" s="12">
        <v>3800</v>
      </c>
      <c r="E79" s="12">
        <v>4500</v>
      </c>
      <c r="F79" s="14">
        <v>2713000</v>
      </c>
      <c r="G79" s="12">
        <v>4382.04</v>
      </c>
      <c r="I79" s="11">
        <f>'^JKSE'!I79</f>
        <v>40786</v>
      </c>
      <c r="J79" s="12">
        <f t="shared" si="1"/>
        <v>11100</v>
      </c>
    </row>
    <row r="80" spans="1:10" x14ac:dyDescent="0.2">
      <c r="A80" s="15">
        <v>39933</v>
      </c>
      <c r="B80" s="12">
        <v>4500</v>
      </c>
      <c r="C80" s="12">
        <v>4700</v>
      </c>
      <c r="D80" s="12">
        <v>4100</v>
      </c>
      <c r="E80" s="12">
        <v>4700</v>
      </c>
      <c r="F80" s="14">
        <v>1160000</v>
      </c>
      <c r="G80" s="12">
        <v>4576.79</v>
      </c>
      <c r="I80" s="11">
        <f>'^JKSE'!I80</f>
        <v>40785</v>
      </c>
      <c r="J80" s="12">
        <f t="shared" si="1"/>
        <v>11100</v>
      </c>
    </row>
    <row r="81" spans="1:10" x14ac:dyDescent="0.2">
      <c r="A81" s="15">
        <v>39934</v>
      </c>
      <c r="B81" s="12">
        <v>4700</v>
      </c>
      <c r="C81" s="12">
        <v>4800</v>
      </c>
      <c r="D81" s="12">
        <v>4225</v>
      </c>
      <c r="E81" s="12">
        <v>4325</v>
      </c>
      <c r="F81" s="14">
        <v>4547500</v>
      </c>
      <c r="G81" s="12">
        <v>4211.62</v>
      </c>
      <c r="I81" s="11">
        <f>'^JKSE'!I81</f>
        <v>40784</v>
      </c>
      <c r="J81" s="12">
        <f t="shared" si="1"/>
        <v>11100</v>
      </c>
    </row>
    <row r="82" spans="1:10" x14ac:dyDescent="0.2">
      <c r="A82" s="15">
        <v>39937</v>
      </c>
      <c r="B82" s="12">
        <v>4325</v>
      </c>
      <c r="C82" s="12">
        <v>4350</v>
      </c>
      <c r="D82" s="12">
        <v>4175</v>
      </c>
      <c r="E82" s="12">
        <v>4200</v>
      </c>
      <c r="F82" s="14">
        <v>131000</v>
      </c>
      <c r="G82" s="12">
        <v>4089.9</v>
      </c>
      <c r="I82" s="11">
        <f>'^JKSE'!I82</f>
        <v>40781</v>
      </c>
      <c r="J82" s="12">
        <f t="shared" si="1"/>
        <v>11100</v>
      </c>
    </row>
    <row r="83" spans="1:10" x14ac:dyDescent="0.2">
      <c r="A83" s="15">
        <v>39938</v>
      </c>
      <c r="B83" s="12">
        <v>4200</v>
      </c>
      <c r="C83" s="12">
        <v>4275</v>
      </c>
      <c r="D83" s="12">
        <v>4025</v>
      </c>
      <c r="E83" s="12">
        <v>4100</v>
      </c>
      <c r="F83" s="14">
        <v>208000</v>
      </c>
      <c r="G83" s="12">
        <v>3992.52</v>
      </c>
      <c r="I83" s="11">
        <f>'^JKSE'!I83</f>
        <v>40780</v>
      </c>
      <c r="J83" s="12">
        <f t="shared" si="1"/>
        <v>11250</v>
      </c>
    </row>
    <row r="84" spans="1:10" x14ac:dyDescent="0.2">
      <c r="A84" s="15">
        <v>39939</v>
      </c>
      <c r="B84" s="12">
        <v>3950</v>
      </c>
      <c r="C84" s="12">
        <v>4075</v>
      </c>
      <c r="D84" s="12">
        <v>3900</v>
      </c>
      <c r="E84" s="12">
        <v>4075</v>
      </c>
      <c r="F84" s="14">
        <v>45500</v>
      </c>
      <c r="G84" s="12">
        <v>3968.18</v>
      </c>
      <c r="I84" s="11">
        <f>'^JKSE'!I84</f>
        <v>40779</v>
      </c>
      <c r="J84" s="12">
        <f t="shared" si="1"/>
        <v>11000</v>
      </c>
    </row>
    <row r="85" spans="1:10" x14ac:dyDescent="0.2">
      <c r="A85" s="15">
        <v>39940</v>
      </c>
      <c r="B85" s="12">
        <v>4000</v>
      </c>
      <c r="C85" s="12">
        <v>4200</v>
      </c>
      <c r="D85" s="12">
        <v>3950</v>
      </c>
      <c r="E85" s="12">
        <v>4000</v>
      </c>
      <c r="F85" s="14">
        <v>135500</v>
      </c>
      <c r="G85" s="12">
        <v>3895.14</v>
      </c>
      <c r="I85" s="11">
        <f>'^JKSE'!I85</f>
        <v>40778</v>
      </c>
      <c r="J85" s="12">
        <f t="shared" si="1"/>
        <v>11150</v>
      </c>
    </row>
    <row r="86" spans="1:10" x14ac:dyDescent="0.2">
      <c r="A86" s="15">
        <v>39941</v>
      </c>
      <c r="B86" s="12">
        <v>4000</v>
      </c>
      <c r="C86" s="12">
        <v>4100</v>
      </c>
      <c r="D86" s="12">
        <v>3975</v>
      </c>
      <c r="E86" s="12">
        <v>4100</v>
      </c>
      <c r="F86" s="14">
        <v>75500</v>
      </c>
      <c r="G86" s="12">
        <v>3992.52</v>
      </c>
      <c r="I86" s="11">
        <f>'^JKSE'!I86</f>
        <v>40777</v>
      </c>
      <c r="J86" s="12">
        <f t="shared" si="1"/>
        <v>11000</v>
      </c>
    </row>
    <row r="87" spans="1:10" x14ac:dyDescent="0.2">
      <c r="A87" s="15">
        <v>39944</v>
      </c>
      <c r="B87" s="12">
        <v>4000</v>
      </c>
      <c r="C87" s="12">
        <v>4350</v>
      </c>
      <c r="D87" s="12">
        <v>4000</v>
      </c>
      <c r="E87" s="12">
        <v>4100</v>
      </c>
      <c r="F87" s="14">
        <v>232500</v>
      </c>
      <c r="G87" s="12">
        <v>3992.52</v>
      </c>
      <c r="I87" s="11">
        <f>'^JKSE'!I87</f>
        <v>40774</v>
      </c>
      <c r="J87" s="12">
        <f t="shared" si="1"/>
        <v>10800</v>
      </c>
    </row>
    <row r="88" spans="1:10" x14ac:dyDescent="0.2">
      <c r="A88" s="15">
        <v>39945</v>
      </c>
      <c r="B88" s="12">
        <v>4200</v>
      </c>
      <c r="C88" s="12">
        <v>4325</v>
      </c>
      <c r="D88" s="12">
        <v>4000</v>
      </c>
      <c r="E88" s="12">
        <v>4150</v>
      </c>
      <c r="F88" s="14">
        <v>147500</v>
      </c>
      <c r="G88" s="12">
        <v>4041.21</v>
      </c>
      <c r="I88" s="11">
        <f>'^JKSE'!I88</f>
        <v>40773</v>
      </c>
      <c r="J88" s="12">
        <f t="shared" si="1"/>
        <v>11300</v>
      </c>
    </row>
    <row r="89" spans="1:10" x14ac:dyDescent="0.2">
      <c r="A89" s="15">
        <v>39946</v>
      </c>
      <c r="B89" s="12">
        <v>4200</v>
      </c>
      <c r="C89" s="12">
        <v>4250</v>
      </c>
      <c r="D89" s="12">
        <v>4050</v>
      </c>
      <c r="E89" s="12">
        <v>4150</v>
      </c>
      <c r="F89" s="14">
        <v>109500</v>
      </c>
      <c r="G89" s="12">
        <v>4041.21</v>
      </c>
      <c r="I89" s="11">
        <f>'^JKSE'!I89</f>
        <v>40772</v>
      </c>
      <c r="J89" s="12">
        <f t="shared" si="1"/>
        <v>11200</v>
      </c>
    </row>
    <row r="90" spans="1:10" x14ac:dyDescent="0.2">
      <c r="A90" s="15">
        <v>39947</v>
      </c>
      <c r="B90" s="12">
        <v>4000</v>
      </c>
      <c r="C90" s="12">
        <v>4000</v>
      </c>
      <c r="D90" s="12">
        <v>3925</v>
      </c>
      <c r="E90" s="12">
        <v>3950</v>
      </c>
      <c r="F90" s="14">
        <v>84500</v>
      </c>
      <c r="G90" s="12">
        <v>3846.45</v>
      </c>
      <c r="I90" s="11">
        <f>'^JKSE'!I90</f>
        <v>40771</v>
      </c>
      <c r="J90" s="12">
        <f t="shared" si="1"/>
        <v>11200</v>
      </c>
    </row>
    <row r="91" spans="1:10" x14ac:dyDescent="0.2">
      <c r="A91" s="15">
        <v>39948</v>
      </c>
      <c r="B91" s="12">
        <v>3900</v>
      </c>
      <c r="C91" s="12">
        <v>4000</v>
      </c>
      <c r="D91" s="12">
        <v>3700</v>
      </c>
      <c r="E91" s="12">
        <v>3900</v>
      </c>
      <c r="F91" s="14">
        <v>79000</v>
      </c>
      <c r="G91" s="12">
        <v>3797.77</v>
      </c>
      <c r="I91" s="11">
        <f>'^JKSE'!I91</f>
        <v>40770</v>
      </c>
      <c r="J91" s="12">
        <f t="shared" si="1"/>
        <v>11500</v>
      </c>
    </row>
    <row r="92" spans="1:10" x14ac:dyDescent="0.2">
      <c r="A92" s="15">
        <v>39951</v>
      </c>
      <c r="B92" s="12">
        <v>3800</v>
      </c>
      <c r="C92" s="12">
        <v>4100</v>
      </c>
      <c r="D92" s="12">
        <v>3800</v>
      </c>
      <c r="E92" s="12">
        <v>4050</v>
      </c>
      <c r="F92" s="14">
        <v>39000</v>
      </c>
      <c r="G92" s="12">
        <v>3943.83</v>
      </c>
      <c r="I92" s="11">
        <f>'^JKSE'!I92</f>
        <v>40767</v>
      </c>
      <c r="J92" s="12">
        <f t="shared" si="1"/>
        <v>11600</v>
      </c>
    </row>
    <row r="93" spans="1:10" x14ac:dyDescent="0.2">
      <c r="A93" s="15">
        <v>39952</v>
      </c>
      <c r="B93" s="12">
        <v>4000</v>
      </c>
      <c r="C93" s="12">
        <v>4175</v>
      </c>
      <c r="D93" s="12">
        <v>4000</v>
      </c>
      <c r="E93" s="12">
        <v>4000</v>
      </c>
      <c r="F93" s="14">
        <v>112500</v>
      </c>
      <c r="G93" s="12">
        <v>3895.14</v>
      </c>
      <c r="I93" s="11">
        <f>'^JKSE'!I93</f>
        <v>40766</v>
      </c>
      <c r="J93" s="12">
        <f t="shared" si="1"/>
        <v>11600</v>
      </c>
    </row>
    <row r="94" spans="1:10" x14ac:dyDescent="0.2">
      <c r="A94" s="15">
        <v>39953</v>
      </c>
      <c r="B94" s="12">
        <v>3975</v>
      </c>
      <c r="C94" s="12">
        <v>3975</v>
      </c>
      <c r="D94" s="12">
        <v>3875</v>
      </c>
      <c r="E94" s="12">
        <v>3950</v>
      </c>
      <c r="F94" s="14">
        <v>17500</v>
      </c>
      <c r="G94" s="12">
        <v>3846.45</v>
      </c>
      <c r="I94" s="11">
        <f>'^JKSE'!I94</f>
        <v>40765</v>
      </c>
      <c r="J94" s="12">
        <f t="shared" si="1"/>
        <v>11700</v>
      </c>
    </row>
    <row r="95" spans="1:10" x14ac:dyDescent="0.2">
      <c r="A95" s="15">
        <v>39955</v>
      </c>
      <c r="B95" s="12">
        <v>3800</v>
      </c>
      <c r="C95" s="12">
        <v>3825</v>
      </c>
      <c r="D95" s="12">
        <v>3800</v>
      </c>
      <c r="E95" s="12">
        <v>3825</v>
      </c>
      <c r="F95" s="14">
        <v>4500</v>
      </c>
      <c r="G95" s="12">
        <v>3724.73</v>
      </c>
      <c r="I95" s="11">
        <f>'^JKSE'!I95</f>
        <v>40764</v>
      </c>
      <c r="J95" s="12">
        <f t="shared" si="1"/>
        <v>11050</v>
      </c>
    </row>
    <row r="96" spans="1:10" x14ac:dyDescent="0.2">
      <c r="A96" s="15">
        <v>39958</v>
      </c>
      <c r="B96" s="12">
        <v>3850</v>
      </c>
      <c r="C96" s="12">
        <v>3900</v>
      </c>
      <c r="D96" s="12">
        <v>3825</v>
      </c>
      <c r="E96" s="12">
        <v>3900</v>
      </c>
      <c r="F96" s="14">
        <v>11500</v>
      </c>
      <c r="G96" s="12">
        <v>3797.77</v>
      </c>
      <c r="I96" s="11">
        <f>'^JKSE'!I96</f>
        <v>40763</v>
      </c>
      <c r="J96" s="12">
        <f t="shared" si="1"/>
        <v>11700</v>
      </c>
    </row>
    <row r="97" spans="1:10" x14ac:dyDescent="0.2">
      <c r="A97" s="15">
        <v>39959</v>
      </c>
      <c r="B97" s="12">
        <v>3875</v>
      </c>
      <c r="C97" s="12">
        <v>3900</v>
      </c>
      <c r="D97" s="12">
        <v>3850</v>
      </c>
      <c r="E97" s="12">
        <v>3850</v>
      </c>
      <c r="F97" s="14">
        <v>16500</v>
      </c>
      <c r="G97" s="12">
        <v>3749.08</v>
      </c>
      <c r="I97" s="11">
        <f>'^JKSE'!I97</f>
        <v>40760</v>
      </c>
      <c r="J97" s="12">
        <f t="shared" si="1"/>
        <v>11700</v>
      </c>
    </row>
    <row r="98" spans="1:10" x14ac:dyDescent="0.2">
      <c r="A98" s="15">
        <v>39960</v>
      </c>
      <c r="B98" s="12">
        <v>3700</v>
      </c>
      <c r="C98" s="12">
        <v>3850</v>
      </c>
      <c r="D98" s="12">
        <v>3650</v>
      </c>
      <c r="E98" s="12">
        <v>3800</v>
      </c>
      <c r="F98" s="14">
        <v>208500</v>
      </c>
      <c r="G98" s="12">
        <v>3700.39</v>
      </c>
      <c r="I98" s="11">
        <f>'^JKSE'!I98</f>
        <v>40759</v>
      </c>
      <c r="J98" s="12">
        <f t="shared" si="1"/>
        <v>12650</v>
      </c>
    </row>
    <row r="99" spans="1:10" x14ac:dyDescent="0.2">
      <c r="A99" s="15">
        <v>39961</v>
      </c>
      <c r="B99" s="12">
        <v>3875</v>
      </c>
      <c r="C99" s="12">
        <v>3875</v>
      </c>
      <c r="D99" s="12">
        <v>3825</v>
      </c>
      <c r="E99" s="12">
        <v>3850</v>
      </c>
      <c r="F99" s="14">
        <v>27500</v>
      </c>
      <c r="G99" s="12">
        <v>3749.08</v>
      </c>
      <c r="I99" s="11">
        <f>'^JKSE'!I99</f>
        <v>40758</v>
      </c>
      <c r="J99" s="12">
        <f t="shared" si="1"/>
        <v>12900</v>
      </c>
    </row>
    <row r="100" spans="1:10" x14ac:dyDescent="0.2">
      <c r="A100" s="15">
        <v>39962</v>
      </c>
      <c r="B100" s="12">
        <v>3750</v>
      </c>
      <c r="C100" s="12">
        <v>3850</v>
      </c>
      <c r="D100" s="12">
        <v>3750</v>
      </c>
      <c r="E100" s="12">
        <v>3775</v>
      </c>
      <c r="F100" s="14">
        <v>5000</v>
      </c>
      <c r="G100" s="12">
        <v>3676.04</v>
      </c>
      <c r="I100" s="11">
        <f>'^JKSE'!I100</f>
        <v>40757</v>
      </c>
      <c r="J100" s="12">
        <f t="shared" si="1"/>
        <v>13150</v>
      </c>
    </row>
    <row r="101" spans="1:10" x14ac:dyDescent="0.2">
      <c r="A101" s="15">
        <v>39965</v>
      </c>
      <c r="B101" s="12">
        <v>3825</v>
      </c>
      <c r="C101" s="12">
        <v>3825</v>
      </c>
      <c r="D101" s="12">
        <v>3750</v>
      </c>
      <c r="E101" s="12">
        <v>3750</v>
      </c>
      <c r="F101" s="14">
        <v>44000</v>
      </c>
      <c r="G101" s="12">
        <v>3651.7</v>
      </c>
      <c r="I101" s="11">
        <f>'^JKSE'!I101</f>
        <v>40756</v>
      </c>
      <c r="J101" s="12">
        <f t="shared" si="1"/>
        <v>13400</v>
      </c>
    </row>
    <row r="102" spans="1:10" x14ac:dyDescent="0.2">
      <c r="A102" s="15">
        <v>39966</v>
      </c>
      <c r="B102" s="12">
        <v>3750</v>
      </c>
      <c r="C102" s="12">
        <v>3800</v>
      </c>
      <c r="D102" s="12">
        <v>3700</v>
      </c>
      <c r="E102" s="12">
        <v>3750</v>
      </c>
      <c r="F102" s="14">
        <v>138500</v>
      </c>
      <c r="G102" s="12">
        <v>3651.7</v>
      </c>
      <c r="I102" s="11">
        <f>'^JKSE'!I102</f>
        <v>40753</v>
      </c>
      <c r="J102" s="12">
        <f t="shared" si="1"/>
        <v>13600</v>
      </c>
    </row>
    <row r="103" spans="1:10" x14ac:dyDescent="0.2">
      <c r="A103" s="15">
        <v>39967</v>
      </c>
      <c r="B103" s="12">
        <v>3700</v>
      </c>
      <c r="C103" s="12">
        <v>3700</v>
      </c>
      <c r="D103" s="12">
        <v>3625</v>
      </c>
      <c r="E103" s="12">
        <v>3700</v>
      </c>
      <c r="F103" s="14">
        <v>68000</v>
      </c>
      <c r="G103" s="12">
        <v>3603.01</v>
      </c>
      <c r="I103" s="11">
        <f>'^JKSE'!I103</f>
        <v>40752</v>
      </c>
      <c r="J103" s="12">
        <f t="shared" si="1"/>
        <v>13650</v>
      </c>
    </row>
    <row r="104" spans="1:10" x14ac:dyDescent="0.2">
      <c r="A104" s="15">
        <v>39968</v>
      </c>
      <c r="B104" s="12">
        <v>3675</v>
      </c>
      <c r="C104" s="12">
        <v>3675</v>
      </c>
      <c r="D104" s="12">
        <v>3650</v>
      </c>
      <c r="E104" s="12">
        <v>3650</v>
      </c>
      <c r="F104" s="14">
        <v>9500</v>
      </c>
      <c r="G104" s="12">
        <v>3554.32</v>
      </c>
      <c r="I104" s="11">
        <f>'^JKSE'!I104</f>
        <v>40751</v>
      </c>
      <c r="J104" s="12">
        <f t="shared" si="1"/>
        <v>13900</v>
      </c>
    </row>
    <row r="105" spans="1:10" x14ac:dyDescent="0.2">
      <c r="A105" s="15">
        <v>39969</v>
      </c>
      <c r="B105" s="12">
        <v>3700</v>
      </c>
      <c r="C105" s="12">
        <v>3800</v>
      </c>
      <c r="D105" s="12">
        <v>3650</v>
      </c>
      <c r="E105" s="12">
        <v>3700</v>
      </c>
      <c r="F105" s="14">
        <v>47500</v>
      </c>
      <c r="G105" s="12">
        <v>3603.01</v>
      </c>
      <c r="I105" s="11">
        <f>'^JKSE'!I105</f>
        <v>40750</v>
      </c>
      <c r="J105" s="12">
        <f t="shared" si="1"/>
        <v>13900</v>
      </c>
    </row>
    <row r="106" spans="1:10" x14ac:dyDescent="0.2">
      <c r="A106" s="15">
        <v>39972</v>
      </c>
      <c r="B106" s="12">
        <v>3700</v>
      </c>
      <c r="C106" s="12">
        <v>3700</v>
      </c>
      <c r="D106" s="12">
        <v>3650</v>
      </c>
      <c r="E106" s="12">
        <v>3650</v>
      </c>
      <c r="F106" s="14">
        <v>14500</v>
      </c>
      <c r="G106" s="12">
        <v>3554.32</v>
      </c>
      <c r="I106" s="11">
        <f>'^JKSE'!I106</f>
        <v>40749</v>
      </c>
      <c r="J106" s="12">
        <f t="shared" si="1"/>
        <v>13950</v>
      </c>
    </row>
    <row r="107" spans="1:10" x14ac:dyDescent="0.2">
      <c r="A107" s="15">
        <v>39973</v>
      </c>
      <c r="B107" s="12">
        <v>3700</v>
      </c>
      <c r="C107" s="12">
        <v>3700</v>
      </c>
      <c r="D107" s="12">
        <v>3700</v>
      </c>
      <c r="E107" s="12">
        <v>3700</v>
      </c>
      <c r="F107" s="14">
        <v>4000</v>
      </c>
      <c r="G107" s="12">
        <v>3603.01</v>
      </c>
      <c r="I107" s="11">
        <f>'^JKSE'!I107</f>
        <v>40746</v>
      </c>
      <c r="J107" s="12">
        <f t="shared" si="1"/>
        <v>13700</v>
      </c>
    </row>
    <row r="108" spans="1:10" x14ac:dyDescent="0.2">
      <c r="A108" s="15">
        <v>39974</v>
      </c>
      <c r="B108" s="12">
        <v>3700</v>
      </c>
      <c r="C108" s="12">
        <v>3725</v>
      </c>
      <c r="D108" s="12">
        <v>3600</v>
      </c>
      <c r="E108" s="12">
        <v>3700</v>
      </c>
      <c r="F108" s="14">
        <v>113500</v>
      </c>
      <c r="G108" s="12">
        <v>3603.01</v>
      </c>
      <c r="I108" s="11">
        <f>'^JKSE'!I108</f>
        <v>40745</v>
      </c>
      <c r="J108" s="12">
        <f t="shared" si="1"/>
        <v>13800</v>
      </c>
    </row>
    <row r="109" spans="1:10" x14ac:dyDescent="0.2">
      <c r="A109" s="15">
        <v>39975</v>
      </c>
      <c r="B109" s="12">
        <v>3700</v>
      </c>
      <c r="C109" s="12">
        <v>3700</v>
      </c>
      <c r="D109" s="12">
        <v>3600</v>
      </c>
      <c r="E109" s="12">
        <v>3600</v>
      </c>
      <c r="F109" s="14">
        <v>48000</v>
      </c>
      <c r="G109" s="12">
        <v>3505.63</v>
      </c>
      <c r="I109" s="11">
        <f>'^JKSE'!I109</f>
        <v>40744</v>
      </c>
      <c r="J109" s="12">
        <f t="shared" si="1"/>
        <v>13700</v>
      </c>
    </row>
    <row r="110" spans="1:10" x14ac:dyDescent="0.2">
      <c r="A110" s="15">
        <v>39976</v>
      </c>
      <c r="B110" s="12">
        <v>3600</v>
      </c>
      <c r="C110" s="12">
        <v>3600</v>
      </c>
      <c r="D110" s="12">
        <v>3575</v>
      </c>
      <c r="E110" s="12">
        <v>3575</v>
      </c>
      <c r="F110" s="14">
        <v>9500</v>
      </c>
      <c r="G110" s="12">
        <v>3481.28</v>
      </c>
      <c r="I110" s="11">
        <f>'^JKSE'!I110</f>
        <v>40743</v>
      </c>
      <c r="J110" s="12">
        <f t="shared" si="1"/>
        <v>13750</v>
      </c>
    </row>
    <row r="111" spans="1:10" x14ac:dyDescent="0.2">
      <c r="A111" s="15">
        <v>39979</v>
      </c>
      <c r="B111" s="12">
        <v>3575</v>
      </c>
      <c r="C111" s="12">
        <v>3575</v>
      </c>
      <c r="D111" s="12">
        <v>3525</v>
      </c>
      <c r="E111" s="12">
        <v>3525</v>
      </c>
      <c r="F111" s="14">
        <v>93500</v>
      </c>
      <c r="G111" s="12">
        <v>3432.6</v>
      </c>
      <c r="I111" s="11">
        <f>'^JKSE'!I111</f>
        <v>40742</v>
      </c>
      <c r="J111" s="12">
        <f t="shared" si="1"/>
        <v>13600</v>
      </c>
    </row>
    <row r="112" spans="1:10" x14ac:dyDescent="0.2">
      <c r="A112" s="15">
        <v>39980</v>
      </c>
      <c r="B112" s="12">
        <v>3500</v>
      </c>
      <c r="C112" s="12">
        <v>3500</v>
      </c>
      <c r="D112" s="12">
        <v>3375</v>
      </c>
      <c r="E112" s="12">
        <v>3400</v>
      </c>
      <c r="F112" s="14">
        <v>65000</v>
      </c>
      <c r="G112" s="12">
        <v>3310.87</v>
      </c>
      <c r="I112" s="11">
        <f>'^JKSE'!I112</f>
        <v>40739</v>
      </c>
      <c r="J112" s="12">
        <f t="shared" si="1"/>
        <v>13900</v>
      </c>
    </row>
    <row r="113" spans="1:10" x14ac:dyDescent="0.2">
      <c r="A113" s="15">
        <v>39981</v>
      </c>
      <c r="B113" s="12">
        <v>3400</v>
      </c>
      <c r="C113" s="12">
        <v>3500</v>
      </c>
      <c r="D113" s="12">
        <v>3400</v>
      </c>
      <c r="E113" s="12">
        <v>3500</v>
      </c>
      <c r="F113" s="14">
        <v>19500</v>
      </c>
      <c r="G113" s="12">
        <v>3408.25</v>
      </c>
      <c r="I113" s="11">
        <f>'^JKSE'!I113</f>
        <v>40738</v>
      </c>
      <c r="J113" s="12">
        <f t="shared" si="1"/>
        <v>14000</v>
      </c>
    </row>
    <row r="114" spans="1:10" x14ac:dyDescent="0.2">
      <c r="A114" s="15">
        <v>39982</v>
      </c>
      <c r="B114" s="12">
        <v>3500</v>
      </c>
      <c r="C114" s="12">
        <v>3500</v>
      </c>
      <c r="D114" s="12">
        <v>3425</v>
      </c>
      <c r="E114" s="12">
        <v>3425</v>
      </c>
      <c r="F114" s="14">
        <v>18000</v>
      </c>
      <c r="G114" s="12">
        <v>3335.22</v>
      </c>
      <c r="I114" s="11">
        <f>'^JKSE'!I114</f>
        <v>40737</v>
      </c>
      <c r="J114" s="12">
        <f t="shared" si="1"/>
        <v>13700</v>
      </c>
    </row>
    <row r="115" spans="1:10" x14ac:dyDescent="0.2">
      <c r="A115" s="15">
        <v>39983</v>
      </c>
      <c r="B115" s="12">
        <v>3425</v>
      </c>
      <c r="C115" s="12">
        <v>3425</v>
      </c>
      <c r="D115" s="12">
        <v>3425</v>
      </c>
      <c r="E115" s="12">
        <v>3425</v>
      </c>
      <c r="F115" s="14">
        <v>1000</v>
      </c>
      <c r="G115" s="12">
        <v>3335.22</v>
      </c>
      <c r="I115" s="11">
        <f>'^JKSE'!I115</f>
        <v>40736</v>
      </c>
      <c r="J115" s="12">
        <f t="shared" si="1"/>
        <v>13650</v>
      </c>
    </row>
    <row r="116" spans="1:10" x14ac:dyDescent="0.2">
      <c r="A116" s="15">
        <v>39986</v>
      </c>
      <c r="B116" s="12">
        <v>3500</v>
      </c>
      <c r="C116" s="12">
        <v>3500</v>
      </c>
      <c r="D116" s="12">
        <v>3450</v>
      </c>
      <c r="E116" s="12">
        <v>3450</v>
      </c>
      <c r="F116" s="14">
        <v>2500</v>
      </c>
      <c r="G116" s="12">
        <v>3359.56</v>
      </c>
      <c r="I116" s="11">
        <f>'^JKSE'!I116</f>
        <v>40735</v>
      </c>
      <c r="J116" s="12">
        <f t="shared" si="1"/>
        <v>14000</v>
      </c>
    </row>
    <row r="117" spans="1:10" x14ac:dyDescent="0.2">
      <c r="A117" s="15">
        <v>39987</v>
      </c>
      <c r="B117" s="12">
        <v>3350</v>
      </c>
      <c r="C117" s="12">
        <v>3450</v>
      </c>
      <c r="D117" s="12">
        <v>3350</v>
      </c>
      <c r="E117" s="12">
        <v>3350</v>
      </c>
      <c r="F117" s="14">
        <v>43500</v>
      </c>
      <c r="G117" s="12">
        <v>3262.18</v>
      </c>
      <c r="I117" s="11">
        <f>'^JKSE'!I117</f>
        <v>40732</v>
      </c>
      <c r="J117" s="12">
        <f t="shared" si="1"/>
        <v>14000</v>
      </c>
    </row>
    <row r="118" spans="1:10" x14ac:dyDescent="0.2">
      <c r="A118" s="15">
        <v>39988</v>
      </c>
      <c r="B118" s="12">
        <v>3350</v>
      </c>
      <c r="C118" s="12">
        <v>3400</v>
      </c>
      <c r="D118" s="12">
        <v>3350</v>
      </c>
      <c r="E118" s="12">
        <v>3400</v>
      </c>
      <c r="F118" s="14">
        <v>10500</v>
      </c>
      <c r="G118" s="12">
        <v>3310.87</v>
      </c>
      <c r="I118" s="11">
        <f>'^JKSE'!I118</f>
        <v>40731</v>
      </c>
      <c r="J118" s="12">
        <f t="shared" si="1"/>
        <v>13700</v>
      </c>
    </row>
    <row r="119" spans="1:10" x14ac:dyDescent="0.2">
      <c r="A119" s="15">
        <v>39989</v>
      </c>
      <c r="B119" s="12">
        <v>3500</v>
      </c>
      <c r="C119" s="12">
        <v>3500</v>
      </c>
      <c r="D119" s="12">
        <v>3400</v>
      </c>
      <c r="E119" s="12">
        <v>3450</v>
      </c>
      <c r="F119" s="14">
        <v>38500</v>
      </c>
      <c r="G119" s="12">
        <v>3359.56</v>
      </c>
      <c r="I119" s="11">
        <f>'^JKSE'!I119</f>
        <v>40730</v>
      </c>
      <c r="J119" s="12">
        <f t="shared" si="1"/>
        <v>13950</v>
      </c>
    </row>
    <row r="120" spans="1:10" x14ac:dyDescent="0.2">
      <c r="A120" s="15">
        <v>39990</v>
      </c>
      <c r="B120" s="12">
        <v>3550</v>
      </c>
      <c r="C120" s="12">
        <v>3550</v>
      </c>
      <c r="D120" s="12">
        <v>3550</v>
      </c>
      <c r="E120" s="12">
        <v>3550</v>
      </c>
      <c r="F120" s="14">
        <v>500</v>
      </c>
      <c r="G120" s="12">
        <v>3456.94</v>
      </c>
      <c r="I120" s="11">
        <f>'^JKSE'!I120</f>
        <v>40729</v>
      </c>
      <c r="J120" s="12">
        <f t="shared" si="1"/>
        <v>14000</v>
      </c>
    </row>
    <row r="121" spans="1:10" x14ac:dyDescent="0.2">
      <c r="A121" s="15">
        <v>39993</v>
      </c>
      <c r="B121" s="12">
        <v>3525</v>
      </c>
      <c r="C121" s="12">
        <v>3600</v>
      </c>
      <c r="D121" s="12">
        <v>3525</v>
      </c>
      <c r="E121" s="12">
        <v>3600</v>
      </c>
      <c r="F121" s="14">
        <v>19500</v>
      </c>
      <c r="G121" s="12">
        <v>3505.63</v>
      </c>
      <c r="I121" s="11">
        <f>'^JKSE'!I121</f>
        <v>40728</v>
      </c>
      <c r="J121" s="12">
        <f t="shared" si="1"/>
        <v>13650</v>
      </c>
    </row>
    <row r="122" spans="1:10" x14ac:dyDescent="0.2">
      <c r="A122" s="15">
        <v>39994</v>
      </c>
      <c r="B122" s="12">
        <v>3600</v>
      </c>
      <c r="C122" s="12">
        <v>3600</v>
      </c>
      <c r="D122" s="12">
        <v>3550</v>
      </c>
      <c r="E122" s="12">
        <v>3550</v>
      </c>
      <c r="F122" s="14">
        <v>8000</v>
      </c>
      <c r="G122" s="12">
        <v>3456.94</v>
      </c>
      <c r="I122" s="11">
        <f>'^JKSE'!I122</f>
        <v>40725</v>
      </c>
      <c r="J122" s="12">
        <f t="shared" si="1"/>
        <v>13500</v>
      </c>
    </row>
    <row r="123" spans="1:10" x14ac:dyDescent="0.2">
      <c r="A123" s="15">
        <v>39995</v>
      </c>
      <c r="B123" s="12">
        <v>3475</v>
      </c>
      <c r="C123" s="12">
        <v>3500</v>
      </c>
      <c r="D123" s="12">
        <v>3475</v>
      </c>
      <c r="E123" s="12">
        <v>3500</v>
      </c>
      <c r="F123" s="14">
        <v>14000</v>
      </c>
      <c r="G123" s="12">
        <v>3408.25</v>
      </c>
      <c r="I123" s="11">
        <f>'^JKSE'!I123</f>
        <v>40724</v>
      </c>
      <c r="J123" s="12">
        <f t="shared" si="1"/>
        <v>13200</v>
      </c>
    </row>
    <row r="124" spans="1:10" x14ac:dyDescent="0.2">
      <c r="A124" s="15">
        <v>39996</v>
      </c>
      <c r="B124" s="12">
        <v>3550</v>
      </c>
      <c r="C124" s="12">
        <v>3550</v>
      </c>
      <c r="D124" s="12">
        <v>3550</v>
      </c>
      <c r="E124" s="12">
        <v>3550</v>
      </c>
      <c r="F124" s="14">
        <v>12000</v>
      </c>
      <c r="G124" s="12">
        <v>3456.94</v>
      </c>
      <c r="I124" s="11">
        <f>'^JKSE'!I124</f>
        <v>40723</v>
      </c>
      <c r="J124" s="12">
        <f t="shared" si="1"/>
        <v>13450</v>
      </c>
    </row>
    <row r="125" spans="1:10" x14ac:dyDescent="0.2">
      <c r="A125" s="15">
        <v>39997</v>
      </c>
      <c r="B125" s="12">
        <v>3550</v>
      </c>
      <c r="C125" s="12">
        <v>3550</v>
      </c>
      <c r="D125" s="12">
        <v>3500</v>
      </c>
      <c r="E125" s="12">
        <v>3500</v>
      </c>
      <c r="F125" s="14">
        <v>3500</v>
      </c>
      <c r="G125" s="12">
        <v>3408.25</v>
      </c>
      <c r="I125" s="11">
        <f>'^JKSE'!I125</f>
        <v>40722</v>
      </c>
      <c r="J125" s="12">
        <f t="shared" si="1"/>
        <v>13450</v>
      </c>
    </row>
    <row r="126" spans="1:10" x14ac:dyDescent="0.2">
      <c r="A126" s="15">
        <v>40000</v>
      </c>
      <c r="B126" s="12">
        <v>3400</v>
      </c>
      <c r="C126" s="12">
        <v>3400</v>
      </c>
      <c r="D126" s="12">
        <v>3400</v>
      </c>
      <c r="E126" s="12">
        <v>3400</v>
      </c>
      <c r="F126" s="14">
        <v>8000</v>
      </c>
      <c r="G126" s="12">
        <v>3310.87</v>
      </c>
      <c r="I126" s="11">
        <f>'^JKSE'!I126</f>
        <v>40721</v>
      </c>
      <c r="J126" s="12">
        <f t="shared" si="1"/>
        <v>13000</v>
      </c>
    </row>
    <row r="127" spans="1:10" x14ac:dyDescent="0.2">
      <c r="A127" s="15">
        <v>40001</v>
      </c>
      <c r="B127" s="12">
        <v>3500</v>
      </c>
      <c r="C127" s="12">
        <v>3550</v>
      </c>
      <c r="D127" s="12">
        <v>3500</v>
      </c>
      <c r="E127" s="12">
        <v>3500</v>
      </c>
      <c r="F127" s="14">
        <v>15500</v>
      </c>
      <c r="G127" s="12">
        <v>3408.25</v>
      </c>
      <c r="I127" s="11">
        <f>'^JKSE'!I127</f>
        <v>40718</v>
      </c>
      <c r="J127" s="12">
        <f t="shared" si="1"/>
        <v>13200</v>
      </c>
    </row>
    <row r="128" spans="1:10" x14ac:dyDescent="0.2">
      <c r="A128" s="15">
        <v>40003</v>
      </c>
      <c r="B128" s="12">
        <v>3600</v>
      </c>
      <c r="C128" s="12">
        <v>3875</v>
      </c>
      <c r="D128" s="12">
        <v>3600</v>
      </c>
      <c r="E128" s="12">
        <v>3875</v>
      </c>
      <c r="F128" s="14">
        <v>261000</v>
      </c>
      <c r="G128" s="12">
        <v>3773.42</v>
      </c>
      <c r="I128" s="11">
        <f>'^JKSE'!I128</f>
        <v>40717</v>
      </c>
      <c r="J128" s="12">
        <f t="shared" si="1"/>
        <v>13100</v>
      </c>
    </row>
    <row r="129" spans="1:10" x14ac:dyDescent="0.2">
      <c r="A129" s="15">
        <v>40004</v>
      </c>
      <c r="B129" s="12">
        <v>3975</v>
      </c>
      <c r="C129" s="12">
        <v>3975</v>
      </c>
      <c r="D129" s="12">
        <v>3650</v>
      </c>
      <c r="E129" s="12">
        <v>3650</v>
      </c>
      <c r="F129" s="14">
        <v>68500</v>
      </c>
      <c r="G129" s="12">
        <v>3554.32</v>
      </c>
      <c r="I129" s="11">
        <f>'^JKSE'!I129</f>
        <v>40716</v>
      </c>
      <c r="J129" s="12">
        <f t="shared" si="1"/>
        <v>13200</v>
      </c>
    </row>
    <row r="130" spans="1:10" x14ac:dyDescent="0.2">
      <c r="A130" s="15">
        <v>40007</v>
      </c>
      <c r="B130" s="12">
        <v>3650</v>
      </c>
      <c r="C130" s="12">
        <v>3650</v>
      </c>
      <c r="D130" s="12">
        <v>3450</v>
      </c>
      <c r="E130" s="12">
        <v>3550</v>
      </c>
      <c r="F130" s="14">
        <v>86000</v>
      </c>
      <c r="G130" s="12">
        <v>3456.94</v>
      </c>
      <c r="I130" s="11">
        <f>'^JKSE'!I130</f>
        <v>40715</v>
      </c>
      <c r="J130" s="12">
        <f t="shared" si="1"/>
        <v>12850</v>
      </c>
    </row>
    <row r="131" spans="1:10" x14ac:dyDescent="0.2">
      <c r="A131" s="15">
        <v>40008</v>
      </c>
      <c r="B131" s="12">
        <v>3550</v>
      </c>
      <c r="C131" s="12">
        <v>3625</v>
      </c>
      <c r="D131" s="12">
        <v>3550</v>
      </c>
      <c r="E131" s="12">
        <v>3625</v>
      </c>
      <c r="F131" s="14">
        <v>51500</v>
      </c>
      <c r="G131" s="12">
        <v>3529.97</v>
      </c>
      <c r="I131" s="11">
        <f>'^JKSE'!I131</f>
        <v>40714</v>
      </c>
      <c r="J131" s="12">
        <f t="shared" ref="J131:J194" si="2">VLOOKUP($I$2:$I$751,$A$2:$G$705,7)</f>
        <v>12800</v>
      </c>
    </row>
    <row r="132" spans="1:10" x14ac:dyDescent="0.2">
      <c r="A132" s="15">
        <v>40009</v>
      </c>
      <c r="B132" s="12">
        <v>3600</v>
      </c>
      <c r="C132" s="12">
        <v>3625</v>
      </c>
      <c r="D132" s="12">
        <v>3600</v>
      </c>
      <c r="E132" s="12">
        <v>3600</v>
      </c>
      <c r="F132" s="14">
        <v>40000</v>
      </c>
      <c r="G132" s="12">
        <v>3505.63</v>
      </c>
      <c r="I132" s="11">
        <f>'^JKSE'!I132</f>
        <v>40711</v>
      </c>
      <c r="J132" s="12">
        <f t="shared" si="2"/>
        <v>13000</v>
      </c>
    </row>
    <row r="133" spans="1:10" x14ac:dyDescent="0.2">
      <c r="A133" s="15">
        <v>40010</v>
      </c>
      <c r="B133" s="12">
        <v>3600</v>
      </c>
      <c r="C133" s="12">
        <v>3650</v>
      </c>
      <c r="D133" s="12">
        <v>3575</v>
      </c>
      <c r="E133" s="12">
        <v>3600</v>
      </c>
      <c r="F133" s="14">
        <v>100500</v>
      </c>
      <c r="G133" s="12">
        <v>3505.63</v>
      </c>
      <c r="I133" s="11">
        <f>'^JKSE'!I133</f>
        <v>40710</v>
      </c>
      <c r="J133" s="12">
        <f t="shared" si="2"/>
        <v>12900</v>
      </c>
    </row>
    <row r="134" spans="1:10" x14ac:dyDescent="0.2">
      <c r="A134" s="15">
        <v>40011</v>
      </c>
      <c r="B134" s="12">
        <v>3500</v>
      </c>
      <c r="C134" s="12">
        <v>3525</v>
      </c>
      <c r="D134" s="12">
        <v>3475</v>
      </c>
      <c r="E134" s="12">
        <v>3525</v>
      </c>
      <c r="F134" s="14">
        <v>49500</v>
      </c>
      <c r="G134" s="12">
        <v>3432.6</v>
      </c>
      <c r="I134" s="11">
        <f>'^JKSE'!I134</f>
        <v>40709</v>
      </c>
      <c r="J134" s="12">
        <f t="shared" si="2"/>
        <v>13400</v>
      </c>
    </row>
    <row r="135" spans="1:10" x14ac:dyDescent="0.2">
      <c r="A135" s="15">
        <v>40015</v>
      </c>
      <c r="B135" s="12">
        <v>3525</v>
      </c>
      <c r="C135" s="12">
        <v>3550</v>
      </c>
      <c r="D135" s="12">
        <v>3525</v>
      </c>
      <c r="E135" s="12">
        <v>3550</v>
      </c>
      <c r="F135" s="14">
        <v>30000</v>
      </c>
      <c r="G135" s="12">
        <v>3456.94</v>
      </c>
      <c r="I135" s="11">
        <f>'^JKSE'!I135</f>
        <v>40708</v>
      </c>
      <c r="J135" s="12">
        <f t="shared" si="2"/>
        <v>13100</v>
      </c>
    </row>
    <row r="136" spans="1:10" x14ac:dyDescent="0.2">
      <c r="A136" s="15">
        <v>40016</v>
      </c>
      <c r="B136" s="12">
        <v>3525</v>
      </c>
      <c r="C136" s="12">
        <v>3550</v>
      </c>
      <c r="D136" s="12">
        <v>3525</v>
      </c>
      <c r="E136" s="12">
        <v>3550</v>
      </c>
      <c r="F136" s="14">
        <v>43500</v>
      </c>
      <c r="G136" s="12">
        <v>3456.94</v>
      </c>
      <c r="I136" s="11">
        <f>'^JKSE'!I136</f>
        <v>40707</v>
      </c>
      <c r="J136" s="12">
        <f t="shared" si="2"/>
        <v>13100</v>
      </c>
    </row>
    <row r="137" spans="1:10" x14ac:dyDescent="0.2">
      <c r="A137" s="15">
        <v>40017</v>
      </c>
      <c r="B137" s="12">
        <v>3550</v>
      </c>
      <c r="C137" s="12">
        <v>3550</v>
      </c>
      <c r="D137" s="12">
        <v>3525</v>
      </c>
      <c r="E137" s="12">
        <v>3550</v>
      </c>
      <c r="F137" s="14">
        <v>55500</v>
      </c>
      <c r="G137" s="12">
        <v>3456.94</v>
      </c>
      <c r="I137" s="11">
        <f>'^JKSE'!I137</f>
        <v>40704</v>
      </c>
      <c r="J137" s="12">
        <f t="shared" si="2"/>
        <v>13650</v>
      </c>
    </row>
    <row r="138" spans="1:10" x14ac:dyDescent="0.2">
      <c r="A138" s="15">
        <v>40018</v>
      </c>
      <c r="B138" s="12">
        <v>3550</v>
      </c>
      <c r="C138" s="12">
        <v>3550</v>
      </c>
      <c r="D138" s="12">
        <v>3525</v>
      </c>
      <c r="E138" s="12">
        <v>3525</v>
      </c>
      <c r="F138" s="14">
        <v>20000</v>
      </c>
      <c r="G138" s="12">
        <v>3432.6</v>
      </c>
      <c r="I138" s="11">
        <f>'^JKSE'!I138</f>
        <v>40703</v>
      </c>
      <c r="J138" s="12">
        <f t="shared" si="2"/>
        <v>14700</v>
      </c>
    </row>
    <row r="139" spans="1:10" x14ac:dyDescent="0.2">
      <c r="A139" s="15">
        <v>40021</v>
      </c>
      <c r="B139" s="12">
        <v>3550</v>
      </c>
      <c r="C139" s="12">
        <v>3600</v>
      </c>
      <c r="D139" s="12">
        <v>3550</v>
      </c>
      <c r="E139" s="12">
        <v>3600</v>
      </c>
      <c r="F139" s="14">
        <v>69000</v>
      </c>
      <c r="G139" s="12">
        <v>3505.63</v>
      </c>
      <c r="I139" s="11">
        <f>'^JKSE'!I139</f>
        <v>40702</v>
      </c>
      <c r="J139" s="12">
        <f t="shared" si="2"/>
        <v>14800</v>
      </c>
    </row>
    <row r="140" spans="1:10" x14ac:dyDescent="0.2">
      <c r="A140" s="15">
        <v>40022</v>
      </c>
      <c r="B140" s="12">
        <v>3575</v>
      </c>
      <c r="C140" s="12">
        <v>3575</v>
      </c>
      <c r="D140" s="12">
        <v>3575</v>
      </c>
      <c r="E140" s="12">
        <v>3575</v>
      </c>
      <c r="F140" s="14">
        <v>2500</v>
      </c>
      <c r="G140" s="12">
        <v>3481.28</v>
      </c>
      <c r="I140" s="11">
        <f>'^JKSE'!I140</f>
        <v>40701</v>
      </c>
      <c r="J140" s="12">
        <f t="shared" si="2"/>
        <v>14700</v>
      </c>
    </row>
    <row r="141" spans="1:10" x14ac:dyDescent="0.2">
      <c r="A141" s="15">
        <v>40023</v>
      </c>
      <c r="B141" s="12">
        <v>3600</v>
      </c>
      <c r="C141" s="12">
        <v>3625</v>
      </c>
      <c r="D141" s="12">
        <v>3575</v>
      </c>
      <c r="E141" s="12">
        <v>3600</v>
      </c>
      <c r="F141" s="14">
        <v>20500</v>
      </c>
      <c r="G141" s="12">
        <v>3505.63</v>
      </c>
      <c r="I141" s="11">
        <f>'^JKSE'!I141</f>
        <v>40700</v>
      </c>
      <c r="J141" s="12">
        <f t="shared" si="2"/>
        <v>14900</v>
      </c>
    </row>
    <row r="142" spans="1:10" x14ac:dyDescent="0.2">
      <c r="A142" s="15">
        <v>40024</v>
      </c>
      <c r="B142" s="12">
        <v>3650</v>
      </c>
      <c r="C142" s="12">
        <v>3675</v>
      </c>
      <c r="D142" s="12">
        <v>3625</v>
      </c>
      <c r="E142" s="12">
        <v>3625</v>
      </c>
      <c r="F142" s="14">
        <v>19500</v>
      </c>
      <c r="G142" s="12">
        <v>3529.97</v>
      </c>
      <c r="I142" s="11">
        <f>'^JKSE'!I142</f>
        <v>40697</v>
      </c>
      <c r="J142" s="12">
        <f t="shared" si="2"/>
        <v>14850</v>
      </c>
    </row>
    <row r="143" spans="1:10" x14ac:dyDescent="0.2">
      <c r="A143" s="15">
        <v>40025</v>
      </c>
      <c r="B143" s="12">
        <v>3625</v>
      </c>
      <c r="C143" s="12">
        <v>3700</v>
      </c>
      <c r="D143" s="12">
        <v>3625</v>
      </c>
      <c r="E143" s="12">
        <v>3700</v>
      </c>
      <c r="F143" s="14">
        <v>21500</v>
      </c>
      <c r="G143" s="12">
        <v>3603.01</v>
      </c>
      <c r="I143" s="11">
        <f>'^JKSE'!I143</f>
        <v>40696</v>
      </c>
      <c r="J143" s="12">
        <f t="shared" si="2"/>
        <v>14600</v>
      </c>
    </row>
    <row r="144" spans="1:10" x14ac:dyDescent="0.2">
      <c r="A144" s="15">
        <v>40028</v>
      </c>
      <c r="B144" s="12">
        <v>3650</v>
      </c>
      <c r="C144" s="12">
        <v>3775</v>
      </c>
      <c r="D144" s="12">
        <v>3650</v>
      </c>
      <c r="E144" s="12">
        <v>3775</v>
      </c>
      <c r="F144" s="14">
        <v>30000</v>
      </c>
      <c r="G144" s="12">
        <v>3676.04</v>
      </c>
      <c r="I144" s="11">
        <f>'^JKSE'!I144</f>
        <v>40695</v>
      </c>
      <c r="J144" s="12">
        <f t="shared" si="2"/>
        <v>14600</v>
      </c>
    </row>
    <row r="145" spans="1:10" x14ac:dyDescent="0.2">
      <c r="A145" s="15">
        <v>40029</v>
      </c>
      <c r="B145" s="12">
        <v>3850</v>
      </c>
      <c r="C145" s="12">
        <v>3950</v>
      </c>
      <c r="D145" s="12">
        <v>3825</v>
      </c>
      <c r="E145" s="12">
        <v>3850</v>
      </c>
      <c r="F145" s="14">
        <v>45000</v>
      </c>
      <c r="G145" s="12">
        <v>3749.08</v>
      </c>
      <c r="I145" s="11">
        <f>'^JKSE'!I145</f>
        <v>40694</v>
      </c>
      <c r="J145" s="12">
        <f t="shared" si="2"/>
        <v>14600</v>
      </c>
    </row>
    <row r="146" spans="1:10" x14ac:dyDescent="0.2">
      <c r="A146" s="15">
        <v>40030</v>
      </c>
      <c r="B146" s="12">
        <v>3825</v>
      </c>
      <c r="C146" s="12">
        <v>3825</v>
      </c>
      <c r="D146" s="12">
        <v>3775</v>
      </c>
      <c r="E146" s="12">
        <v>3800</v>
      </c>
      <c r="F146" s="14">
        <v>24000</v>
      </c>
      <c r="G146" s="12">
        <v>3700.39</v>
      </c>
      <c r="I146" s="11">
        <f>'^JKSE'!I146</f>
        <v>40693</v>
      </c>
      <c r="J146" s="12">
        <f t="shared" si="2"/>
        <v>14600</v>
      </c>
    </row>
    <row r="147" spans="1:10" x14ac:dyDescent="0.2">
      <c r="A147" s="15">
        <v>40031</v>
      </c>
      <c r="B147" s="12">
        <v>3775</v>
      </c>
      <c r="C147" s="12">
        <v>3925</v>
      </c>
      <c r="D147" s="12">
        <v>3775</v>
      </c>
      <c r="E147" s="12">
        <v>3925</v>
      </c>
      <c r="F147" s="14">
        <v>50000</v>
      </c>
      <c r="G147" s="12">
        <v>3822.11</v>
      </c>
      <c r="I147" s="11">
        <f>'^JKSE'!I147</f>
        <v>40690</v>
      </c>
      <c r="J147" s="12">
        <f t="shared" si="2"/>
        <v>14700</v>
      </c>
    </row>
    <row r="148" spans="1:10" x14ac:dyDescent="0.2">
      <c r="A148" s="15">
        <v>40032</v>
      </c>
      <c r="B148" s="12">
        <v>3925</v>
      </c>
      <c r="C148" s="12">
        <v>4000</v>
      </c>
      <c r="D148" s="12">
        <v>3900</v>
      </c>
      <c r="E148" s="12">
        <v>4000</v>
      </c>
      <c r="F148" s="14">
        <v>79000</v>
      </c>
      <c r="G148" s="12">
        <v>3895.14</v>
      </c>
      <c r="I148" s="11">
        <f>'^JKSE'!I148</f>
        <v>40689</v>
      </c>
      <c r="J148" s="12">
        <f t="shared" si="2"/>
        <v>14650</v>
      </c>
    </row>
    <row r="149" spans="1:10" x14ac:dyDescent="0.2">
      <c r="A149" s="15">
        <v>40035</v>
      </c>
      <c r="B149" s="12">
        <v>4050</v>
      </c>
      <c r="C149" s="12">
        <v>4050</v>
      </c>
      <c r="D149" s="12">
        <v>3900</v>
      </c>
      <c r="E149" s="12">
        <v>3950</v>
      </c>
      <c r="F149" s="14">
        <v>220000</v>
      </c>
      <c r="G149" s="12">
        <v>3846.45</v>
      </c>
      <c r="I149" s="11">
        <f>'^JKSE'!I149</f>
        <v>40688</v>
      </c>
      <c r="J149" s="12">
        <f t="shared" si="2"/>
        <v>14350</v>
      </c>
    </row>
    <row r="150" spans="1:10" x14ac:dyDescent="0.2">
      <c r="A150" s="15">
        <v>40036</v>
      </c>
      <c r="B150" s="12">
        <v>3950</v>
      </c>
      <c r="C150" s="12">
        <v>4225</v>
      </c>
      <c r="D150" s="12">
        <v>3800</v>
      </c>
      <c r="E150" s="12">
        <v>4200</v>
      </c>
      <c r="F150" s="14">
        <v>453500</v>
      </c>
      <c r="G150" s="12">
        <v>4089.9</v>
      </c>
      <c r="I150" s="11">
        <f>'^JKSE'!I150</f>
        <v>40687</v>
      </c>
      <c r="J150" s="12">
        <f t="shared" si="2"/>
        <v>14500</v>
      </c>
    </row>
    <row r="151" spans="1:10" x14ac:dyDescent="0.2">
      <c r="A151" s="15">
        <v>40037</v>
      </c>
      <c r="B151" s="12">
        <v>4100</v>
      </c>
      <c r="C151" s="12">
        <v>4300</v>
      </c>
      <c r="D151" s="12">
        <v>4100</v>
      </c>
      <c r="E151" s="12">
        <v>4200</v>
      </c>
      <c r="F151" s="14">
        <v>50500</v>
      </c>
      <c r="G151" s="12">
        <v>4089.9</v>
      </c>
      <c r="I151" s="11">
        <f>'^JKSE'!I151</f>
        <v>40686</v>
      </c>
      <c r="J151" s="12">
        <f t="shared" si="2"/>
        <v>14550</v>
      </c>
    </row>
    <row r="152" spans="1:10" x14ac:dyDescent="0.2">
      <c r="A152" s="15">
        <v>40038</v>
      </c>
      <c r="B152" s="12">
        <v>4250</v>
      </c>
      <c r="C152" s="12">
        <v>4450</v>
      </c>
      <c r="D152" s="12">
        <v>4250</v>
      </c>
      <c r="E152" s="12">
        <v>4450</v>
      </c>
      <c r="F152" s="14">
        <v>248000</v>
      </c>
      <c r="G152" s="12">
        <v>4333.3500000000004</v>
      </c>
      <c r="I152" s="11">
        <f>'^JKSE'!I152</f>
        <v>40683</v>
      </c>
      <c r="J152" s="12">
        <f t="shared" si="2"/>
        <v>14650</v>
      </c>
    </row>
    <row r="153" spans="1:10" x14ac:dyDescent="0.2">
      <c r="A153" s="15">
        <v>40039</v>
      </c>
      <c r="B153" s="12">
        <v>4450</v>
      </c>
      <c r="C153" s="12">
        <v>4650</v>
      </c>
      <c r="D153" s="12">
        <v>4250</v>
      </c>
      <c r="E153" s="12">
        <v>4650</v>
      </c>
      <c r="F153" s="14">
        <v>56500</v>
      </c>
      <c r="G153" s="12">
        <v>4528.1000000000004</v>
      </c>
      <c r="I153" s="11">
        <f>'^JKSE'!I153</f>
        <v>40682</v>
      </c>
      <c r="J153" s="12">
        <f t="shared" si="2"/>
        <v>14500</v>
      </c>
    </row>
    <row r="154" spans="1:10" x14ac:dyDescent="0.2">
      <c r="A154" s="15">
        <v>40043</v>
      </c>
      <c r="B154" s="12">
        <v>4175</v>
      </c>
      <c r="C154" s="12">
        <v>4400</v>
      </c>
      <c r="D154" s="12">
        <v>4175</v>
      </c>
      <c r="E154" s="12">
        <v>4375</v>
      </c>
      <c r="F154" s="14">
        <v>80500</v>
      </c>
      <c r="G154" s="12">
        <v>4260.3100000000004</v>
      </c>
      <c r="I154" s="11">
        <f>'^JKSE'!I154</f>
        <v>40681</v>
      </c>
      <c r="J154" s="12">
        <f t="shared" si="2"/>
        <v>14500</v>
      </c>
    </row>
    <row r="155" spans="1:10" x14ac:dyDescent="0.2">
      <c r="A155" s="15">
        <v>40044</v>
      </c>
      <c r="B155" s="12">
        <v>4250</v>
      </c>
      <c r="C155" s="12">
        <v>4250</v>
      </c>
      <c r="D155" s="12">
        <v>4100</v>
      </c>
      <c r="E155" s="12">
        <v>4125</v>
      </c>
      <c r="F155" s="14">
        <v>61000</v>
      </c>
      <c r="G155" s="12">
        <v>4016.87</v>
      </c>
      <c r="I155" s="11">
        <f>'^JKSE'!I155</f>
        <v>40680</v>
      </c>
      <c r="J155" s="12">
        <f t="shared" si="2"/>
        <v>14300</v>
      </c>
    </row>
    <row r="156" spans="1:10" x14ac:dyDescent="0.2">
      <c r="A156" s="15">
        <v>40045</v>
      </c>
      <c r="B156" s="12">
        <v>4100</v>
      </c>
      <c r="C156" s="12">
        <v>4250</v>
      </c>
      <c r="D156" s="12">
        <v>4100</v>
      </c>
      <c r="E156" s="12">
        <v>4250</v>
      </c>
      <c r="F156" s="14">
        <v>7000</v>
      </c>
      <c r="G156" s="12">
        <v>4138.59</v>
      </c>
      <c r="I156" s="11">
        <f>'^JKSE'!I156</f>
        <v>40679</v>
      </c>
      <c r="J156" s="12">
        <f t="shared" si="2"/>
        <v>14300</v>
      </c>
    </row>
    <row r="157" spans="1:10" x14ac:dyDescent="0.2">
      <c r="A157" s="15">
        <v>40046</v>
      </c>
      <c r="B157" s="12">
        <v>4200</v>
      </c>
      <c r="C157" s="12">
        <v>4200</v>
      </c>
      <c r="D157" s="12">
        <v>4200</v>
      </c>
      <c r="E157" s="12">
        <v>4200</v>
      </c>
      <c r="F157" s="14">
        <v>13500</v>
      </c>
      <c r="G157" s="12">
        <v>4089.9</v>
      </c>
      <c r="I157" s="11">
        <f>'^JKSE'!I157</f>
        <v>40676</v>
      </c>
      <c r="J157" s="12">
        <f t="shared" si="2"/>
        <v>13700</v>
      </c>
    </row>
    <row r="158" spans="1:10" x14ac:dyDescent="0.2">
      <c r="A158" s="15">
        <v>40049</v>
      </c>
      <c r="B158" s="12">
        <v>4350</v>
      </c>
      <c r="C158" s="12">
        <v>4350</v>
      </c>
      <c r="D158" s="12">
        <v>4200</v>
      </c>
      <c r="E158" s="12">
        <v>4325</v>
      </c>
      <c r="F158" s="14">
        <v>27500</v>
      </c>
      <c r="G158" s="12">
        <v>4211.62</v>
      </c>
      <c r="I158" s="11">
        <f>'^JKSE'!I158</f>
        <v>40675</v>
      </c>
      <c r="J158" s="12">
        <f t="shared" si="2"/>
        <v>13000</v>
      </c>
    </row>
    <row r="159" spans="1:10" x14ac:dyDescent="0.2">
      <c r="A159" s="15">
        <v>40050</v>
      </c>
      <c r="B159" s="12">
        <v>4300</v>
      </c>
      <c r="C159" s="12">
        <v>4350</v>
      </c>
      <c r="D159" s="12">
        <v>4250</v>
      </c>
      <c r="E159" s="12">
        <v>4350</v>
      </c>
      <c r="F159" s="14">
        <v>11000</v>
      </c>
      <c r="G159" s="12">
        <v>4235.97</v>
      </c>
      <c r="I159" s="11">
        <f>'^JKSE'!I159</f>
        <v>40674</v>
      </c>
      <c r="J159" s="12">
        <f t="shared" si="2"/>
        <v>12800</v>
      </c>
    </row>
    <row r="160" spans="1:10" x14ac:dyDescent="0.2">
      <c r="A160" s="15">
        <v>40051</v>
      </c>
      <c r="B160" s="12">
        <v>4300</v>
      </c>
      <c r="C160" s="12">
        <v>4375</v>
      </c>
      <c r="D160" s="12">
        <v>4300</v>
      </c>
      <c r="E160" s="12">
        <v>4375</v>
      </c>
      <c r="F160" s="14">
        <v>23500</v>
      </c>
      <c r="G160" s="12">
        <v>4260.3100000000004</v>
      </c>
      <c r="I160" s="11">
        <f>'^JKSE'!I160</f>
        <v>40673</v>
      </c>
      <c r="J160" s="12">
        <f t="shared" si="2"/>
        <v>12700</v>
      </c>
    </row>
    <row r="161" spans="1:10" x14ac:dyDescent="0.2">
      <c r="A161" s="15">
        <v>40052</v>
      </c>
      <c r="B161" s="12">
        <v>4275</v>
      </c>
      <c r="C161" s="12">
        <v>4275</v>
      </c>
      <c r="D161" s="12">
        <v>4225</v>
      </c>
      <c r="E161" s="12">
        <v>4225</v>
      </c>
      <c r="F161" s="14">
        <v>15000</v>
      </c>
      <c r="G161" s="12">
        <v>4114.25</v>
      </c>
      <c r="I161" s="11">
        <f>'^JKSE'!I161</f>
        <v>40672</v>
      </c>
      <c r="J161" s="12">
        <f t="shared" si="2"/>
        <v>12600</v>
      </c>
    </row>
    <row r="162" spans="1:10" x14ac:dyDescent="0.2">
      <c r="A162" s="15">
        <v>40053</v>
      </c>
      <c r="B162" s="12">
        <v>4250</v>
      </c>
      <c r="C162" s="12">
        <v>4500</v>
      </c>
      <c r="D162" s="12">
        <v>4250</v>
      </c>
      <c r="E162" s="12">
        <v>4250</v>
      </c>
      <c r="F162" s="14">
        <v>85500</v>
      </c>
      <c r="G162" s="12">
        <v>4138.59</v>
      </c>
      <c r="I162" s="11">
        <f>'^JKSE'!I162</f>
        <v>40669</v>
      </c>
      <c r="J162" s="12">
        <f t="shared" si="2"/>
        <v>12550</v>
      </c>
    </row>
    <row r="163" spans="1:10" x14ac:dyDescent="0.2">
      <c r="A163" s="15">
        <v>40056</v>
      </c>
      <c r="B163" s="12">
        <v>4300</v>
      </c>
      <c r="C163" s="12">
        <v>4375</v>
      </c>
      <c r="D163" s="12">
        <v>4225</v>
      </c>
      <c r="E163" s="12">
        <v>4250</v>
      </c>
      <c r="F163" s="14">
        <v>33500</v>
      </c>
      <c r="G163" s="12">
        <v>4138.59</v>
      </c>
      <c r="I163" s="11">
        <f>'^JKSE'!I163</f>
        <v>40668</v>
      </c>
      <c r="J163" s="12">
        <f t="shared" si="2"/>
        <v>12600</v>
      </c>
    </row>
    <row r="164" spans="1:10" x14ac:dyDescent="0.2">
      <c r="A164" s="15">
        <v>40057</v>
      </c>
      <c r="B164" s="12">
        <v>4225</v>
      </c>
      <c r="C164" s="12">
        <v>4250</v>
      </c>
      <c r="D164" s="12">
        <v>4225</v>
      </c>
      <c r="E164" s="12">
        <v>4225</v>
      </c>
      <c r="F164" s="14">
        <v>12500</v>
      </c>
      <c r="G164" s="12">
        <v>4114.25</v>
      </c>
      <c r="I164" s="11">
        <f>'^JKSE'!I164</f>
        <v>40667</v>
      </c>
      <c r="J164" s="12">
        <f t="shared" si="2"/>
        <v>12450</v>
      </c>
    </row>
    <row r="165" spans="1:10" x14ac:dyDescent="0.2">
      <c r="A165" s="15">
        <v>40058</v>
      </c>
      <c r="B165" s="12">
        <v>4200</v>
      </c>
      <c r="C165" s="12">
        <v>4200</v>
      </c>
      <c r="D165" s="12">
        <v>4075</v>
      </c>
      <c r="E165" s="12">
        <v>4200</v>
      </c>
      <c r="F165" s="14">
        <v>41500</v>
      </c>
      <c r="G165" s="12">
        <v>4089.9</v>
      </c>
      <c r="I165" s="11">
        <f>'^JKSE'!I165</f>
        <v>40666</v>
      </c>
      <c r="J165" s="12">
        <f t="shared" si="2"/>
        <v>12550</v>
      </c>
    </row>
    <row r="166" spans="1:10" x14ac:dyDescent="0.2">
      <c r="A166" s="15">
        <v>40059</v>
      </c>
      <c r="B166" s="12">
        <v>4175</v>
      </c>
      <c r="C166" s="12">
        <v>4250</v>
      </c>
      <c r="D166" s="12">
        <v>4100</v>
      </c>
      <c r="E166" s="12">
        <v>4200</v>
      </c>
      <c r="F166" s="14">
        <v>101000</v>
      </c>
      <c r="G166" s="12">
        <v>4089.9</v>
      </c>
      <c r="I166" s="11">
        <f>'^JKSE'!I166</f>
        <v>40665</v>
      </c>
      <c r="J166" s="12">
        <f t="shared" si="2"/>
        <v>12650</v>
      </c>
    </row>
    <row r="167" spans="1:10" x14ac:dyDescent="0.2">
      <c r="A167" s="15">
        <v>40060</v>
      </c>
      <c r="B167" s="12">
        <v>4225</v>
      </c>
      <c r="C167" s="12">
        <v>4250</v>
      </c>
      <c r="D167" s="12">
        <v>4000</v>
      </c>
      <c r="E167" s="12">
        <v>4250</v>
      </c>
      <c r="F167" s="14">
        <v>88500</v>
      </c>
      <c r="G167" s="12">
        <v>4138.59</v>
      </c>
      <c r="I167" s="11">
        <f>'^JKSE'!I167</f>
        <v>40662</v>
      </c>
      <c r="J167" s="12">
        <f t="shared" si="2"/>
        <v>12500</v>
      </c>
    </row>
    <row r="168" spans="1:10" x14ac:dyDescent="0.2">
      <c r="A168" s="15">
        <v>40063</v>
      </c>
      <c r="B168" s="12">
        <v>4125</v>
      </c>
      <c r="C168" s="12">
        <v>4250</v>
      </c>
      <c r="D168" s="12">
        <v>4050</v>
      </c>
      <c r="E168" s="12">
        <v>4175</v>
      </c>
      <c r="F168" s="14">
        <v>27500</v>
      </c>
      <c r="G168" s="12">
        <v>4065.56</v>
      </c>
      <c r="I168" s="11">
        <f>'^JKSE'!I168</f>
        <v>40661</v>
      </c>
      <c r="J168" s="12">
        <f t="shared" si="2"/>
        <v>12200</v>
      </c>
    </row>
    <row r="169" spans="1:10" x14ac:dyDescent="0.2">
      <c r="A169" s="15">
        <v>40064</v>
      </c>
      <c r="B169" s="12">
        <v>4050</v>
      </c>
      <c r="C169" s="12">
        <v>4225</v>
      </c>
      <c r="D169" s="12">
        <v>4050</v>
      </c>
      <c r="E169" s="12">
        <v>4225</v>
      </c>
      <c r="F169" s="14">
        <v>50500</v>
      </c>
      <c r="G169" s="12">
        <v>4114.25</v>
      </c>
      <c r="I169" s="11">
        <f>'^JKSE'!I169</f>
        <v>40660</v>
      </c>
      <c r="J169" s="12">
        <f t="shared" si="2"/>
        <v>11500</v>
      </c>
    </row>
    <row r="170" spans="1:10" x14ac:dyDescent="0.2">
      <c r="A170" s="15">
        <v>40065</v>
      </c>
      <c r="B170" s="12">
        <v>4200</v>
      </c>
      <c r="C170" s="12">
        <v>4250</v>
      </c>
      <c r="D170" s="12">
        <v>4200</v>
      </c>
      <c r="E170" s="12">
        <v>4225</v>
      </c>
      <c r="F170" s="14">
        <v>163500</v>
      </c>
      <c r="G170" s="12">
        <v>4114.25</v>
      </c>
      <c r="I170" s="11">
        <f>'^JKSE'!I170</f>
        <v>40659</v>
      </c>
      <c r="J170" s="12">
        <f t="shared" si="2"/>
        <v>11800</v>
      </c>
    </row>
    <row r="171" spans="1:10" x14ac:dyDescent="0.2">
      <c r="A171" s="15">
        <v>40066</v>
      </c>
      <c r="B171" s="12">
        <v>4200</v>
      </c>
      <c r="C171" s="12">
        <v>4300</v>
      </c>
      <c r="D171" s="12">
        <v>4200</v>
      </c>
      <c r="E171" s="12">
        <v>4300</v>
      </c>
      <c r="F171" s="14">
        <v>65500</v>
      </c>
      <c r="G171" s="12">
        <v>4187.28</v>
      </c>
      <c r="I171" s="11">
        <f>'^JKSE'!I171</f>
        <v>40658</v>
      </c>
      <c r="J171" s="12">
        <f t="shared" si="2"/>
        <v>11850</v>
      </c>
    </row>
    <row r="172" spans="1:10" x14ac:dyDescent="0.2">
      <c r="A172" s="15">
        <v>40067</v>
      </c>
      <c r="B172" s="12">
        <v>4250</v>
      </c>
      <c r="C172" s="12">
        <v>4325</v>
      </c>
      <c r="D172" s="12">
        <v>4225</v>
      </c>
      <c r="E172" s="12">
        <v>4325</v>
      </c>
      <c r="F172" s="14">
        <v>9000</v>
      </c>
      <c r="G172" s="12">
        <v>4211.62</v>
      </c>
      <c r="I172" s="11">
        <f>'^JKSE'!I172</f>
        <v>40655</v>
      </c>
      <c r="J172" s="12">
        <f t="shared" si="2"/>
        <v>11800</v>
      </c>
    </row>
    <row r="173" spans="1:10" x14ac:dyDescent="0.2">
      <c r="A173" s="15">
        <v>40070</v>
      </c>
      <c r="B173" s="12">
        <v>4275</v>
      </c>
      <c r="C173" s="12">
        <v>4275</v>
      </c>
      <c r="D173" s="12">
        <v>4250</v>
      </c>
      <c r="E173" s="12">
        <v>4250</v>
      </c>
      <c r="F173" s="14">
        <v>7500</v>
      </c>
      <c r="G173" s="12">
        <v>4138.59</v>
      </c>
      <c r="I173" s="11">
        <f>'^JKSE'!I173</f>
        <v>40654</v>
      </c>
      <c r="J173" s="12">
        <f t="shared" si="2"/>
        <v>11800</v>
      </c>
    </row>
    <row r="174" spans="1:10" x14ac:dyDescent="0.2">
      <c r="A174" s="15">
        <v>40071</v>
      </c>
      <c r="B174" s="12">
        <v>4250</v>
      </c>
      <c r="C174" s="12">
        <v>4250</v>
      </c>
      <c r="D174" s="12">
        <v>4225</v>
      </c>
      <c r="E174" s="12">
        <v>4225</v>
      </c>
      <c r="F174" s="14">
        <v>13000</v>
      </c>
      <c r="G174" s="12">
        <v>4114.25</v>
      </c>
      <c r="I174" s="11">
        <f>'^JKSE'!I174</f>
        <v>40653</v>
      </c>
      <c r="J174" s="12">
        <f t="shared" si="2"/>
        <v>11800</v>
      </c>
    </row>
    <row r="175" spans="1:10" x14ac:dyDescent="0.2">
      <c r="A175" s="15">
        <v>40072</v>
      </c>
      <c r="B175" s="12">
        <v>4250</v>
      </c>
      <c r="C175" s="12">
        <v>4250</v>
      </c>
      <c r="D175" s="12">
        <v>4200</v>
      </c>
      <c r="E175" s="12">
        <v>4250</v>
      </c>
      <c r="F175" s="14">
        <v>56000</v>
      </c>
      <c r="G175" s="12">
        <v>4138.59</v>
      </c>
      <c r="I175" s="11">
        <f>'^JKSE'!I175</f>
        <v>40652</v>
      </c>
      <c r="J175" s="12">
        <f t="shared" si="2"/>
        <v>11800</v>
      </c>
    </row>
    <row r="176" spans="1:10" x14ac:dyDescent="0.2">
      <c r="A176" s="15">
        <v>40073</v>
      </c>
      <c r="B176" s="12">
        <v>4275</v>
      </c>
      <c r="C176" s="12">
        <v>4350</v>
      </c>
      <c r="D176" s="12">
        <v>4275</v>
      </c>
      <c r="E176" s="12">
        <v>4300</v>
      </c>
      <c r="F176" s="14">
        <v>69500</v>
      </c>
      <c r="G176" s="12">
        <v>4187.28</v>
      </c>
      <c r="I176" s="11">
        <f>'^JKSE'!I176</f>
        <v>40651</v>
      </c>
      <c r="J176" s="12">
        <f t="shared" si="2"/>
        <v>11600</v>
      </c>
    </row>
    <row r="177" spans="1:10" x14ac:dyDescent="0.2">
      <c r="A177" s="15">
        <v>40080</v>
      </c>
      <c r="B177" s="12">
        <v>4275</v>
      </c>
      <c r="C177" s="12">
        <v>4275</v>
      </c>
      <c r="D177" s="12">
        <v>4250</v>
      </c>
      <c r="E177" s="12">
        <v>4275</v>
      </c>
      <c r="F177" s="14">
        <v>19500</v>
      </c>
      <c r="G177" s="12">
        <v>4162.93</v>
      </c>
      <c r="I177" s="11">
        <f>'^JKSE'!I177</f>
        <v>40648</v>
      </c>
      <c r="J177" s="12">
        <f t="shared" si="2"/>
        <v>11600</v>
      </c>
    </row>
    <row r="178" spans="1:10" x14ac:dyDescent="0.2">
      <c r="A178" s="15">
        <v>40081</v>
      </c>
      <c r="B178" s="12">
        <v>4275</v>
      </c>
      <c r="C178" s="12">
        <v>4275</v>
      </c>
      <c r="D178" s="12">
        <v>4250</v>
      </c>
      <c r="E178" s="12">
        <v>4250</v>
      </c>
      <c r="F178" s="14">
        <v>31500</v>
      </c>
      <c r="G178" s="12">
        <v>4138.59</v>
      </c>
      <c r="I178" s="11">
        <f>'^JKSE'!I178</f>
        <v>40647</v>
      </c>
      <c r="J178" s="12">
        <f t="shared" si="2"/>
        <v>11600</v>
      </c>
    </row>
    <row r="179" spans="1:10" x14ac:dyDescent="0.2">
      <c r="A179" s="15">
        <v>40084</v>
      </c>
      <c r="B179" s="12">
        <v>4250</v>
      </c>
      <c r="C179" s="12">
        <v>4250</v>
      </c>
      <c r="D179" s="12">
        <v>4200</v>
      </c>
      <c r="E179" s="12">
        <v>4250</v>
      </c>
      <c r="F179" s="14">
        <v>124000</v>
      </c>
      <c r="G179" s="12">
        <v>4138.59</v>
      </c>
      <c r="I179" s="11">
        <f>'^JKSE'!I179</f>
        <v>40646</v>
      </c>
      <c r="J179" s="12">
        <f t="shared" si="2"/>
        <v>11600</v>
      </c>
    </row>
    <row r="180" spans="1:10" x14ac:dyDescent="0.2">
      <c r="A180" s="15">
        <v>40085</v>
      </c>
      <c r="B180" s="12">
        <v>4325</v>
      </c>
      <c r="C180" s="12">
        <v>4475</v>
      </c>
      <c r="D180" s="12">
        <v>4300</v>
      </c>
      <c r="E180" s="12">
        <v>4475</v>
      </c>
      <c r="F180" s="14">
        <v>53000</v>
      </c>
      <c r="G180" s="12">
        <v>4357.6899999999996</v>
      </c>
      <c r="I180" s="11">
        <f>'^JKSE'!I180</f>
        <v>40645</v>
      </c>
      <c r="J180" s="12">
        <f t="shared" si="2"/>
        <v>11600</v>
      </c>
    </row>
    <row r="181" spans="1:10" x14ac:dyDescent="0.2">
      <c r="A181" s="15">
        <v>40086</v>
      </c>
      <c r="B181" s="12">
        <v>4450</v>
      </c>
      <c r="C181" s="12">
        <v>4550</v>
      </c>
      <c r="D181" s="12">
        <v>4425</v>
      </c>
      <c r="E181" s="12">
        <v>4500</v>
      </c>
      <c r="F181" s="14">
        <v>83000</v>
      </c>
      <c r="G181" s="12">
        <v>4382.04</v>
      </c>
      <c r="I181" s="11">
        <f>'^JKSE'!I181</f>
        <v>40644</v>
      </c>
      <c r="J181" s="12">
        <f t="shared" si="2"/>
        <v>12000</v>
      </c>
    </row>
    <row r="182" spans="1:10" x14ac:dyDescent="0.2">
      <c r="A182" s="15">
        <v>40087</v>
      </c>
      <c r="B182" s="12">
        <v>4500</v>
      </c>
      <c r="C182" s="12">
        <v>4700</v>
      </c>
      <c r="D182" s="12">
        <v>4500</v>
      </c>
      <c r="E182" s="12">
        <v>4500</v>
      </c>
      <c r="F182" s="14">
        <v>106500</v>
      </c>
      <c r="G182" s="12">
        <v>4382.04</v>
      </c>
      <c r="I182" s="11">
        <f>'^JKSE'!I182</f>
        <v>40641</v>
      </c>
      <c r="J182" s="12">
        <f t="shared" si="2"/>
        <v>11700</v>
      </c>
    </row>
    <row r="183" spans="1:10" x14ac:dyDescent="0.2">
      <c r="A183" s="15">
        <v>40088</v>
      </c>
      <c r="B183" s="12">
        <v>4525</v>
      </c>
      <c r="C183" s="12">
        <v>4725</v>
      </c>
      <c r="D183" s="12">
        <v>4500</v>
      </c>
      <c r="E183" s="12">
        <v>4600</v>
      </c>
      <c r="F183" s="14">
        <v>61000</v>
      </c>
      <c r="G183" s="12">
        <v>4479.42</v>
      </c>
      <c r="I183" s="11">
        <f>'^JKSE'!I183</f>
        <v>40640</v>
      </c>
      <c r="J183" s="12">
        <f t="shared" si="2"/>
        <v>11600</v>
      </c>
    </row>
    <row r="184" spans="1:10" x14ac:dyDescent="0.2">
      <c r="A184" s="15">
        <v>40091</v>
      </c>
      <c r="B184" s="12">
        <v>4600</v>
      </c>
      <c r="C184" s="12">
        <v>4600</v>
      </c>
      <c r="D184" s="12">
        <v>4550</v>
      </c>
      <c r="E184" s="12">
        <v>4600</v>
      </c>
      <c r="F184" s="14">
        <v>24500</v>
      </c>
      <c r="G184" s="12">
        <v>4479.42</v>
      </c>
      <c r="I184" s="11">
        <f>'^JKSE'!I184</f>
        <v>40639</v>
      </c>
      <c r="J184" s="12">
        <f t="shared" si="2"/>
        <v>11600</v>
      </c>
    </row>
    <row r="185" spans="1:10" x14ac:dyDescent="0.2">
      <c r="A185" s="15">
        <v>40092</v>
      </c>
      <c r="B185" s="12">
        <v>4575</v>
      </c>
      <c r="C185" s="12">
        <v>4600</v>
      </c>
      <c r="D185" s="12">
        <v>4500</v>
      </c>
      <c r="E185" s="12">
        <v>4525</v>
      </c>
      <c r="F185" s="14">
        <v>66000</v>
      </c>
      <c r="G185" s="12">
        <v>4406.38</v>
      </c>
      <c r="I185" s="11">
        <f>'^JKSE'!I185</f>
        <v>40638</v>
      </c>
      <c r="J185" s="12">
        <f t="shared" si="2"/>
        <v>11200</v>
      </c>
    </row>
    <row r="186" spans="1:10" x14ac:dyDescent="0.2">
      <c r="A186" s="15">
        <v>40093</v>
      </c>
      <c r="B186" s="12">
        <v>4550</v>
      </c>
      <c r="C186" s="12">
        <v>4550</v>
      </c>
      <c r="D186" s="12">
        <v>4475</v>
      </c>
      <c r="E186" s="12">
        <v>4475</v>
      </c>
      <c r="F186" s="14">
        <v>66500</v>
      </c>
      <c r="G186" s="12">
        <v>4357.6899999999996</v>
      </c>
      <c r="I186" s="11">
        <f>'^JKSE'!I186</f>
        <v>40637</v>
      </c>
      <c r="J186" s="12">
        <f t="shared" si="2"/>
        <v>11600</v>
      </c>
    </row>
    <row r="187" spans="1:10" x14ac:dyDescent="0.2">
      <c r="A187" s="15">
        <v>40094</v>
      </c>
      <c r="B187" s="12">
        <v>4550</v>
      </c>
      <c r="C187" s="12">
        <v>4600</v>
      </c>
      <c r="D187" s="12">
        <v>4550</v>
      </c>
      <c r="E187" s="12">
        <v>4550</v>
      </c>
      <c r="F187" s="14">
        <v>26500</v>
      </c>
      <c r="G187" s="12">
        <v>4430.7299999999996</v>
      </c>
      <c r="I187" s="11">
        <f>'^JKSE'!I187</f>
        <v>40634</v>
      </c>
      <c r="J187" s="12">
        <f t="shared" si="2"/>
        <v>11200</v>
      </c>
    </row>
    <row r="188" spans="1:10" x14ac:dyDescent="0.2">
      <c r="A188" s="15">
        <v>40095</v>
      </c>
      <c r="B188" s="12">
        <v>4425</v>
      </c>
      <c r="C188" s="12">
        <v>4600</v>
      </c>
      <c r="D188" s="12">
        <v>4425</v>
      </c>
      <c r="E188" s="12">
        <v>4425</v>
      </c>
      <c r="F188" s="14">
        <v>0</v>
      </c>
      <c r="G188" s="12">
        <v>4309</v>
      </c>
      <c r="I188" s="11">
        <f>'^JKSE'!I188</f>
        <v>40633</v>
      </c>
      <c r="J188" s="12">
        <f t="shared" si="2"/>
        <v>11250</v>
      </c>
    </row>
    <row r="189" spans="1:10" x14ac:dyDescent="0.2">
      <c r="A189" s="15">
        <v>40098</v>
      </c>
      <c r="B189" s="12">
        <v>4450</v>
      </c>
      <c r="C189" s="12">
        <v>4450</v>
      </c>
      <c r="D189" s="12">
        <v>4450</v>
      </c>
      <c r="E189" s="12">
        <v>4450</v>
      </c>
      <c r="F189" s="14">
        <v>23500</v>
      </c>
      <c r="G189" s="12">
        <v>4333.3500000000004</v>
      </c>
      <c r="I189" s="11">
        <f>'^JKSE'!I189</f>
        <v>40632</v>
      </c>
      <c r="J189" s="12">
        <f t="shared" si="2"/>
        <v>11050</v>
      </c>
    </row>
    <row r="190" spans="1:10" x14ac:dyDescent="0.2">
      <c r="A190" s="15">
        <v>40099</v>
      </c>
      <c r="B190" s="12">
        <v>4500</v>
      </c>
      <c r="C190" s="12">
        <v>4500</v>
      </c>
      <c r="D190" s="12">
        <v>4450</v>
      </c>
      <c r="E190" s="12">
        <v>4450</v>
      </c>
      <c r="F190" s="14">
        <v>8000</v>
      </c>
      <c r="G190" s="12">
        <v>4333.3500000000004</v>
      </c>
      <c r="I190" s="11">
        <f>'^JKSE'!I190</f>
        <v>40631</v>
      </c>
      <c r="J190" s="12">
        <f t="shared" si="2"/>
        <v>11300</v>
      </c>
    </row>
    <row r="191" spans="1:10" x14ac:dyDescent="0.2">
      <c r="A191" s="15">
        <v>40100</v>
      </c>
      <c r="B191" s="12">
        <v>4450</v>
      </c>
      <c r="C191" s="12">
        <v>4450</v>
      </c>
      <c r="D191" s="12">
        <v>4375</v>
      </c>
      <c r="E191" s="12">
        <v>4375</v>
      </c>
      <c r="F191" s="14">
        <v>198000</v>
      </c>
      <c r="G191" s="12">
        <v>4260.3100000000004</v>
      </c>
      <c r="I191" s="11">
        <f>'^JKSE'!I191</f>
        <v>40630</v>
      </c>
      <c r="J191" s="12">
        <f t="shared" si="2"/>
        <v>11000</v>
      </c>
    </row>
    <row r="192" spans="1:10" x14ac:dyDescent="0.2">
      <c r="A192" s="15">
        <v>40101</v>
      </c>
      <c r="B192" s="12">
        <v>4350</v>
      </c>
      <c r="C192" s="12">
        <v>4350</v>
      </c>
      <c r="D192" s="12">
        <v>4200</v>
      </c>
      <c r="E192" s="12">
        <v>4250</v>
      </c>
      <c r="F192" s="14">
        <v>319500</v>
      </c>
      <c r="G192" s="12">
        <v>4138.59</v>
      </c>
      <c r="I192" s="11">
        <f>'^JKSE'!I192</f>
        <v>40627</v>
      </c>
      <c r="J192" s="12">
        <f t="shared" si="2"/>
        <v>11000</v>
      </c>
    </row>
    <row r="193" spans="1:10" x14ac:dyDescent="0.2">
      <c r="A193" s="15">
        <v>40102</v>
      </c>
      <c r="B193" s="12">
        <v>4350</v>
      </c>
      <c r="C193" s="12">
        <v>4375</v>
      </c>
      <c r="D193" s="12">
        <v>4275</v>
      </c>
      <c r="E193" s="12">
        <v>4300</v>
      </c>
      <c r="F193" s="14">
        <v>628000</v>
      </c>
      <c r="G193" s="12">
        <v>4187.28</v>
      </c>
      <c r="I193" s="11">
        <f>'^JKSE'!I193</f>
        <v>40626</v>
      </c>
      <c r="J193" s="12">
        <f t="shared" si="2"/>
        <v>11000</v>
      </c>
    </row>
    <row r="194" spans="1:10" x14ac:dyDescent="0.2">
      <c r="A194" s="15">
        <v>40105</v>
      </c>
      <c r="B194" s="12">
        <v>4300</v>
      </c>
      <c r="C194" s="12">
        <v>4300</v>
      </c>
      <c r="D194" s="12">
        <v>4300</v>
      </c>
      <c r="E194" s="12">
        <v>4300</v>
      </c>
      <c r="F194" s="14">
        <v>1000</v>
      </c>
      <c r="G194" s="12">
        <v>4187.28</v>
      </c>
      <c r="I194" s="11">
        <f>'^JKSE'!I194</f>
        <v>40625</v>
      </c>
      <c r="J194" s="12">
        <f t="shared" si="2"/>
        <v>10600</v>
      </c>
    </row>
    <row r="195" spans="1:10" x14ac:dyDescent="0.2">
      <c r="A195" s="15">
        <v>40106</v>
      </c>
      <c r="B195" s="12">
        <v>4450</v>
      </c>
      <c r="C195" s="12">
        <v>4450</v>
      </c>
      <c r="D195" s="12">
        <v>4300</v>
      </c>
      <c r="E195" s="12">
        <v>4450</v>
      </c>
      <c r="F195" s="14">
        <v>9000</v>
      </c>
      <c r="G195" s="12">
        <v>4333.3500000000004</v>
      </c>
      <c r="I195" s="11">
        <f>'^JKSE'!I195</f>
        <v>40624</v>
      </c>
      <c r="J195" s="12">
        <f t="shared" ref="J195:J258" si="3">VLOOKUP($I$2:$I$751,$A$2:$G$705,7)</f>
        <v>10700</v>
      </c>
    </row>
    <row r="196" spans="1:10" x14ac:dyDescent="0.2">
      <c r="A196" s="15">
        <v>40107</v>
      </c>
      <c r="B196" s="12">
        <v>4425</v>
      </c>
      <c r="C196" s="12">
        <v>4425</v>
      </c>
      <c r="D196" s="12">
        <v>4325</v>
      </c>
      <c r="E196" s="12">
        <v>4325</v>
      </c>
      <c r="F196" s="14">
        <v>13000</v>
      </c>
      <c r="G196" s="12">
        <v>4211.62</v>
      </c>
      <c r="I196" s="11">
        <f>'^JKSE'!I196</f>
        <v>40623</v>
      </c>
      <c r="J196" s="12">
        <f t="shared" si="3"/>
        <v>10800</v>
      </c>
    </row>
    <row r="197" spans="1:10" x14ac:dyDescent="0.2">
      <c r="A197" s="15">
        <v>40108</v>
      </c>
      <c r="B197" s="12">
        <v>4325</v>
      </c>
      <c r="C197" s="12">
        <v>4425</v>
      </c>
      <c r="D197" s="12">
        <v>4325</v>
      </c>
      <c r="E197" s="12">
        <v>4425</v>
      </c>
      <c r="F197" s="14">
        <v>73000</v>
      </c>
      <c r="G197" s="12">
        <v>4309</v>
      </c>
      <c r="I197" s="11">
        <f>'^JKSE'!I197</f>
        <v>40620</v>
      </c>
      <c r="J197" s="12">
        <f t="shared" si="3"/>
        <v>10600</v>
      </c>
    </row>
    <row r="198" spans="1:10" x14ac:dyDescent="0.2">
      <c r="A198" s="15">
        <v>40109</v>
      </c>
      <c r="B198" s="12">
        <v>4425</v>
      </c>
      <c r="C198" s="12">
        <v>4450</v>
      </c>
      <c r="D198" s="12">
        <v>4425</v>
      </c>
      <c r="E198" s="12">
        <v>4450</v>
      </c>
      <c r="F198" s="14">
        <v>15000</v>
      </c>
      <c r="G198" s="12">
        <v>4333.3500000000004</v>
      </c>
      <c r="I198" s="11">
        <f>'^JKSE'!I198</f>
        <v>40619</v>
      </c>
      <c r="J198" s="12">
        <f t="shared" si="3"/>
        <v>10800</v>
      </c>
    </row>
    <row r="199" spans="1:10" x14ac:dyDescent="0.2">
      <c r="A199" s="15">
        <v>40112</v>
      </c>
      <c r="B199" s="12">
        <v>4450</v>
      </c>
      <c r="C199" s="12">
        <v>4450</v>
      </c>
      <c r="D199" s="12">
        <v>4450</v>
      </c>
      <c r="E199" s="12">
        <v>4450</v>
      </c>
      <c r="F199" s="14">
        <v>13500</v>
      </c>
      <c r="G199" s="12">
        <v>4333.3500000000004</v>
      </c>
      <c r="I199" s="11">
        <f>'^JKSE'!I199</f>
        <v>40618</v>
      </c>
      <c r="J199" s="12">
        <f t="shared" si="3"/>
        <v>10900</v>
      </c>
    </row>
    <row r="200" spans="1:10" x14ac:dyDescent="0.2">
      <c r="A200" s="15">
        <v>40113</v>
      </c>
      <c r="B200" s="12">
        <v>4400</v>
      </c>
      <c r="C200" s="12">
        <v>4450</v>
      </c>
      <c r="D200" s="12">
        <v>4350</v>
      </c>
      <c r="E200" s="12">
        <v>4450</v>
      </c>
      <c r="F200" s="14">
        <v>165000</v>
      </c>
      <c r="G200" s="12">
        <v>4333.3500000000004</v>
      </c>
      <c r="I200" s="11">
        <f>'^JKSE'!I200</f>
        <v>40617</v>
      </c>
      <c r="J200" s="12">
        <f t="shared" si="3"/>
        <v>10750</v>
      </c>
    </row>
    <row r="201" spans="1:10" x14ac:dyDescent="0.2">
      <c r="A201" s="15">
        <v>40114</v>
      </c>
      <c r="B201" s="12">
        <v>4450</v>
      </c>
      <c r="C201" s="12">
        <v>4625</v>
      </c>
      <c r="D201" s="12">
        <v>4450</v>
      </c>
      <c r="E201" s="12">
        <v>4475</v>
      </c>
      <c r="F201" s="14">
        <v>166500</v>
      </c>
      <c r="G201" s="12">
        <v>4357.6899999999996</v>
      </c>
      <c r="I201" s="11">
        <f>'^JKSE'!I201</f>
        <v>40616</v>
      </c>
      <c r="J201" s="12">
        <f t="shared" si="3"/>
        <v>10700</v>
      </c>
    </row>
    <row r="202" spans="1:10" x14ac:dyDescent="0.2">
      <c r="A202" s="15">
        <v>40115</v>
      </c>
      <c r="B202" s="12">
        <v>4450</v>
      </c>
      <c r="C202" s="12">
        <v>4550</v>
      </c>
      <c r="D202" s="12">
        <v>4450</v>
      </c>
      <c r="E202" s="12">
        <v>4475</v>
      </c>
      <c r="F202" s="14">
        <v>5000</v>
      </c>
      <c r="G202" s="12">
        <v>4357.6899999999996</v>
      </c>
      <c r="I202" s="11">
        <f>'^JKSE'!I202</f>
        <v>40613</v>
      </c>
      <c r="J202" s="12">
        <f t="shared" si="3"/>
        <v>10600</v>
      </c>
    </row>
    <row r="203" spans="1:10" x14ac:dyDescent="0.2">
      <c r="A203" s="15">
        <v>40116</v>
      </c>
      <c r="B203" s="12">
        <v>4475</v>
      </c>
      <c r="C203" s="12">
        <v>4500</v>
      </c>
      <c r="D203" s="12">
        <v>4475</v>
      </c>
      <c r="E203" s="12">
        <v>4500</v>
      </c>
      <c r="F203" s="14">
        <v>27000</v>
      </c>
      <c r="G203" s="12">
        <v>4382.04</v>
      </c>
      <c r="I203" s="11">
        <f>'^JKSE'!I203</f>
        <v>40612</v>
      </c>
      <c r="J203" s="12">
        <f t="shared" si="3"/>
        <v>10500</v>
      </c>
    </row>
    <row r="204" spans="1:10" x14ac:dyDescent="0.2">
      <c r="A204" s="15">
        <v>40119</v>
      </c>
      <c r="B204" s="12">
        <v>4500</v>
      </c>
      <c r="C204" s="12">
        <v>4550</v>
      </c>
      <c r="D204" s="12">
        <v>4500</v>
      </c>
      <c r="E204" s="12">
        <v>4550</v>
      </c>
      <c r="F204" s="14">
        <v>27500</v>
      </c>
      <c r="G204" s="12">
        <v>4430.7299999999996</v>
      </c>
      <c r="I204" s="11">
        <f>'^JKSE'!I204</f>
        <v>40611</v>
      </c>
      <c r="J204" s="12">
        <f t="shared" si="3"/>
        <v>10600</v>
      </c>
    </row>
    <row r="205" spans="1:10" x14ac:dyDescent="0.2">
      <c r="A205" s="15">
        <v>40120</v>
      </c>
      <c r="B205" s="12">
        <v>4550</v>
      </c>
      <c r="C205" s="12">
        <v>4550</v>
      </c>
      <c r="D205" s="12">
        <v>4500</v>
      </c>
      <c r="E205" s="12">
        <v>4525</v>
      </c>
      <c r="F205" s="14">
        <v>37000</v>
      </c>
      <c r="G205" s="12">
        <v>4406.38</v>
      </c>
      <c r="I205" s="11">
        <f>'^JKSE'!I205</f>
        <v>40610</v>
      </c>
      <c r="J205" s="12">
        <f t="shared" si="3"/>
        <v>10650</v>
      </c>
    </row>
    <row r="206" spans="1:10" x14ac:dyDescent="0.2">
      <c r="A206" s="15">
        <v>40121</v>
      </c>
      <c r="B206" s="12">
        <v>4500</v>
      </c>
      <c r="C206" s="12">
        <v>4500</v>
      </c>
      <c r="D206" s="12">
        <v>4500</v>
      </c>
      <c r="E206" s="12">
        <v>4500</v>
      </c>
      <c r="F206" s="14">
        <v>2000</v>
      </c>
      <c r="G206" s="12">
        <v>4382.04</v>
      </c>
      <c r="I206" s="11">
        <f>'^JKSE'!I206</f>
        <v>40609</v>
      </c>
      <c r="J206" s="12">
        <f t="shared" si="3"/>
        <v>10600</v>
      </c>
    </row>
    <row r="207" spans="1:10" x14ac:dyDescent="0.2">
      <c r="A207" s="15">
        <v>40122</v>
      </c>
      <c r="B207" s="12">
        <v>4525</v>
      </c>
      <c r="C207" s="12">
        <v>4600</v>
      </c>
      <c r="D207" s="12">
        <v>4525</v>
      </c>
      <c r="E207" s="12">
        <v>4525</v>
      </c>
      <c r="F207" s="14">
        <v>0</v>
      </c>
      <c r="G207" s="12">
        <v>4406.38</v>
      </c>
      <c r="I207" s="11">
        <f>'^JKSE'!I207</f>
        <v>40606</v>
      </c>
      <c r="J207" s="12">
        <f t="shared" si="3"/>
        <v>10600</v>
      </c>
    </row>
    <row r="208" spans="1:10" x14ac:dyDescent="0.2">
      <c r="A208" s="15">
        <v>40123</v>
      </c>
      <c r="B208" s="12">
        <v>4650</v>
      </c>
      <c r="C208" s="12">
        <v>4850</v>
      </c>
      <c r="D208" s="12">
        <v>4650</v>
      </c>
      <c r="E208" s="12">
        <v>4850</v>
      </c>
      <c r="F208" s="14">
        <v>147000</v>
      </c>
      <c r="G208" s="12">
        <v>4722.8599999999997</v>
      </c>
      <c r="I208" s="11">
        <f>'^JKSE'!I208</f>
        <v>40605</v>
      </c>
      <c r="J208" s="12">
        <f t="shared" si="3"/>
        <v>10400</v>
      </c>
    </row>
    <row r="209" spans="1:10" x14ac:dyDescent="0.2">
      <c r="A209" s="15">
        <v>40126</v>
      </c>
      <c r="B209" s="12">
        <v>4850</v>
      </c>
      <c r="C209" s="12">
        <v>5000</v>
      </c>
      <c r="D209" s="12">
        <v>4850</v>
      </c>
      <c r="E209" s="12">
        <v>5000</v>
      </c>
      <c r="F209" s="14">
        <v>64500</v>
      </c>
      <c r="G209" s="12">
        <v>4868.93</v>
      </c>
      <c r="I209" s="11">
        <f>'^JKSE'!I209</f>
        <v>40604</v>
      </c>
      <c r="J209" s="12">
        <f t="shared" si="3"/>
        <v>10600</v>
      </c>
    </row>
    <row r="210" spans="1:10" x14ac:dyDescent="0.2">
      <c r="A210" s="15">
        <v>40127</v>
      </c>
      <c r="B210" s="12">
        <v>4950</v>
      </c>
      <c r="C210" s="12">
        <v>5700</v>
      </c>
      <c r="D210" s="12">
        <v>4950</v>
      </c>
      <c r="E210" s="12">
        <v>5500</v>
      </c>
      <c r="F210" s="14">
        <v>197500</v>
      </c>
      <c r="G210" s="12">
        <v>5355.82</v>
      </c>
      <c r="I210" s="11">
        <f>'^JKSE'!I210</f>
        <v>40603</v>
      </c>
      <c r="J210" s="12">
        <f t="shared" si="3"/>
        <v>10800</v>
      </c>
    </row>
    <row r="211" spans="1:10" x14ac:dyDescent="0.2">
      <c r="A211" s="15">
        <v>40128</v>
      </c>
      <c r="B211" s="12">
        <v>5600</v>
      </c>
      <c r="C211" s="12">
        <v>5900</v>
      </c>
      <c r="D211" s="12">
        <v>5500</v>
      </c>
      <c r="E211" s="12">
        <v>5700</v>
      </c>
      <c r="F211" s="14">
        <v>71500</v>
      </c>
      <c r="G211" s="12">
        <v>5550.58</v>
      </c>
      <c r="I211" s="11">
        <f>'^JKSE'!I211</f>
        <v>40602</v>
      </c>
      <c r="J211" s="12">
        <f t="shared" si="3"/>
        <v>10500</v>
      </c>
    </row>
    <row r="212" spans="1:10" x14ac:dyDescent="0.2">
      <c r="A212" s="15">
        <v>40129</v>
      </c>
      <c r="B212" s="12">
        <v>5600</v>
      </c>
      <c r="C212" s="12">
        <v>5700</v>
      </c>
      <c r="D212" s="12">
        <v>5500</v>
      </c>
      <c r="E212" s="12">
        <v>5700</v>
      </c>
      <c r="F212" s="14">
        <v>73000</v>
      </c>
      <c r="G212" s="12">
        <v>5550.58</v>
      </c>
      <c r="I212" s="11">
        <f>'^JKSE'!I212</f>
        <v>40599</v>
      </c>
      <c r="J212" s="12">
        <f t="shared" si="3"/>
        <v>10600</v>
      </c>
    </row>
    <row r="213" spans="1:10" x14ac:dyDescent="0.2">
      <c r="A213" s="15">
        <v>40130</v>
      </c>
      <c r="B213" s="12">
        <v>5550</v>
      </c>
      <c r="C213" s="12">
        <v>5700</v>
      </c>
      <c r="D213" s="12">
        <v>5500</v>
      </c>
      <c r="E213" s="12">
        <v>5700</v>
      </c>
      <c r="F213" s="14">
        <v>38000</v>
      </c>
      <c r="G213" s="12">
        <v>5550.58</v>
      </c>
      <c r="I213" s="11">
        <f>'^JKSE'!I213</f>
        <v>40598</v>
      </c>
      <c r="J213" s="12">
        <f t="shared" si="3"/>
        <v>10500</v>
      </c>
    </row>
    <row r="214" spans="1:10" x14ac:dyDescent="0.2">
      <c r="A214" s="15">
        <v>40133</v>
      </c>
      <c r="B214" s="12">
        <v>5700</v>
      </c>
      <c r="C214" s="12">
        <v>5750</v>
      </c>
      <c r="D214" s="12">
        <v>5650</v>
      </c>
      <c r="E214" s="12">
        <v>5700</v>
      </c>
      <c r="F214" s="14">
        <v>26500</v>
      </c>
      <c r="G214" s="12">
        <v>5550.58</v>
      </c>
      <c r="I214" s="11">
        <f>'^JKSE'!I214</f>
        <v>40597</v>
      </c>
      <c r="J214" s="12">
        <f t="shared" si="3"/>
        <v>10500</v>
      </c>
    </row>
    <row r="215" spans="1:10" x14ac:dyDescent="0.2">
      <c r="A215" s="15">
        <v>40134</v>
      </c>
      <c r="B215" s="12">
        <v>5700</v>
      </c>
      <c r="C215" s="12">
        <v>5750</v>
      </c>
      <c r="D215" s="12">
        <v>5700</v>
      </c>
      <c r="E215" s="12">
        <v>5700</v>
      </c>
      <c r="F215" s="14">
        <v>15500</v>
      </c>
      <c r="G215" s="12">
        <v>5550.58</v>
      </c>
      <c r="I215" s="11">
        <f>'^JKSE'!I215</f>
        <v>40596</v>
      </c>
      <c r="J215" s="12">
        <f t="shared" si="3"/>
        <v>10400</v>
      </c>
    </row>
    <row r="216" spans="1:10" x14ac:dyDescent="0.2">
      <c r="A216" s="15">
        <v>40135</v>
      </c>
      <c r="B216" s="12">
        <v>5800</v>
      </c>
      <c r="C216" s="12">
        <v>6100</v>
      </c>
      <c r="D216" s="12">
        <v>5800</v>
      </c>
      <c r="E216" s="12">
        <v>6100</v>
      </c>
      <c r="F216" s="14">
        <v>181500</v>
      </c>
      <c r="G216" s="12">
        <v>5940.09</v>
      </c>
      <c r="I216" s="11">
        <f>'^JKSE'!I216</f>
        <v>40595</v>
      </c>
      <c r="J216" s="12">
        <f t="shared" si="3"/>
        <v>10800</v>
      </c>
    </row>
    <row r="217" spans="1:10" x14ac:dyDescent="0.2">
      <c r="A217" s="15">
        <v>40136</v>
      </c>
      <c r="B217" s="12">
        <v>6200</v>
      </c>
      <c r="C217" s="12">
        <v>6450</v>
      </c>
      <c r="D217" s="12">
        <v>6150</v>
      </c>
      <c r="E217" s="12">
        <v>6200</v>
      </c>
      <c r="F217" s="14">
        <v>167000</v>
      </c>
      <c r="G217" s="12">
        <v>6037.47</v>
      </c>
      <c r="I217" s="11">
        <f>'^JKSE'!I217</f>
        <v>40592</v>
      </c>
      <c r="J217" s="12">
        <f t="shared" si="3"/>
        <v>10600</v>
      </c>
    </row>
    <row r="218" spans="1:10" x14ac:dyDescent="0.2">
      <c r="A218" s="15">
        <v>40137</v>
      </c>
      <c r="B218" s="12">
        <v>6200</v>
      </c>
      <c r="C218" s="12">
        <v>6250</v>
      </c>
      <c r="D218" s="12">
        <v>6200</v>
      </c>
      <c r="E218" s="12">
        <v>6200</v>
      </c>
      <c r="F218" s="14">
        <v>10000</v>
      </c>
      <c r="G218" s="12">
        <v>6037.47</v>
      </c>
      <c r="I218" s="11">
        <f>'^JKSE'!I218</f>
        <v>40591</v>
      </c>
      <c r="J218" s="12">
        <f t="shared" si="3"/>
        <v>10500</v>
      </c>
    </row>
    <row r="219" spans="1:10" x14ac:dyDescent="0.2">
      <c r="A219" s="15">
        <v>40140</v>
      </c>
      <c r="B219" s="12">
        <v>6000</v>
      </c>
      <c r="C219" s="12">
        <v>6050</v>
      </c>
      <c r="D219" s="12">
        <v>6000</v>
      </c>
      <c r="E219" s="12">
        <v>6050</v>
      </c>
      <c r="F219" s="14">
        <v>25500</v>
      </c>
      <c r="G219" s="12">
        <v>5891.4</v>
      </c>
      <c r="I219" s="11">
        <f>'^JKSE'!I219</f>
        <v>40590</v>
      </c>
      <c r="J219" s="12">
        <f t="shared" si="3"/>
        <v>10450</v>
      </c>
    </row>
    <row r="220" spans="1:10" x14ac:dyDescent="0.2">
      <c r="A220" s="15">
        <v>40141</v>
      </c>
      <c r="B220" s="12">
        <v>6100</v>
      </c>
      <c r="C220" s="12">
        <v>6200</v>
      </c>
      <c r="D220" s="12">
        <v>6100</v>
      </c>
      <c r="E220" s="12">
        <v>6200</v>
      </c>
      <c r="F220" s="14">
        <v>40500</v>
      </c>
      <c r="G220" s="12">
        <v>6037.47</v>
      </c>
      <c r="I220" s="11">
        <f>'^JKSE'!I220</f>
        <v>40589</v>
      </c>
      <c r="J220" s="12">
        <f t="shared" si="3"/>
        <v>10800</v>
      </c>
    </row>
    <row r="221" spans="1:10" x14ac:dyDescent="0.2">
      <c r="A221" s="15">
        <v>40142</v>
      </c>
      <c r="B221" s="12">
        <v>6100</v>
      </c>
      <c r="C221" s="12">
        <v>6100</v>
      </c>
      <c r="D221" s="12">
        <v>6100</v>
      </c>
      <c r="E221" s="12">
        <v>6100</v>
      </c>
      <c r="F221" s="14">
        <v>4500</v>
      </c>
      <c r="G221" s="12">
        <v>5940.09</v>
      </c>
      <c r="I221" s="11">
        <f>'^JKSE'!I221</f>
        <v>40588</v>
      </c>
      <c r="J221" s="12">
        <f t="shared" si="3"/>
        <v>10800</v>
      </c>
    </row>
    <row r="222" spans="1:10" x14ac:dyDescent="0.2">
      <c r="A222" s="15">
        <v>40143</v>
      </c>
      <c r="B222" s="12">
        <v>6150</v>
      </c>
      <c r="C222" s="12">
        <v>6250</v>
      </c>
      <c r="D222" s="12">
        <v>6000</v>
      </c>
      <c r="E222" s="12">
        <v>6100</v>
      </c>
      <c r="F222" s="14">
        <v>147500</v>
      </c>
      <c r="G222" s="12">
        <v>5940.09</v>
      </c>
      <c r="I222" s="11">
        <f>'^JKSE'!I222</f>
        <v>40585</v>
      </c>
      <c r="J222" s="12">
        <f t="shared" si="3"/>
        <v>10300</v>
      </c>
    </row>
    <row r="223" spans="1:10" x14ac:dyDescent="0.2">
      <c r="A223" s="15">
        <v>40147</v>
      </c>
      <c r="B223" s="12">
        <v>6050</v>
      </c>
      <c r="C223" s="12">
        <v>6150</v>
      </c>
      <c r="D223" s="12">
        <v>6050</v>
      </c>
      <c r="E223" s="12">
        <v>6100</v>
      </c>
      <c r="F223" s="14">
        <v>28000</v>
      </c>
      <c r="G223" s="12">
        <v>5940.09</v>
      </c>
      <c r="I223" s="11">
        <f>'^JKSE'!I223</f>
        <v>40584</v>
      </c>
      <c r="J223" s="12">
        <f t="shared" si="3"/>
        <v>10650</v>
      </c>
    </row>
    <row r="224" spans="1:10" x14ac:dyDescent="0.2">
      <c r="A224" s="15">
        <v>40148</v>
      </c>
      <c r="B224" s="12">
        <v>6100</v>
      </c>
      <c r="C224" s="12">
        <v>6250</v>
      </c>
      <c r="D224" s="12">
        <v>6100</v>
      </c>
      <c r="E224" s="12">
        <v>6250</v>
      </c>
      <c r="F224" s="14">
        <v>203500</v>
      </c>
      <c r="G224" s="12">
        <v>6086.16</v>
      </c>
      <c r="I224" s="11">
        <f>'^JKSE'!I224</f>
        <v>40583</v>
      </c>
      <c r="J224" s="12">
        <f t="shared" si="3"/>
        <v>11350</v>
      </c>
    </row>
    <row r="225" spans="1:10" x14ac:dyDescent="0.2">
      <c r="A225" s="15">
        <v>40149</v>
      </c>
      <c r="B225" s="12">
        <v>6250</v>
      </c>
      <c r="C225" s="12">
        <v>6400</v>
      </c>
      <c r="D225" s="12">
        <v>6250</v>
      </c>
      <c r="E225" s="12">
        <v>6400</v>
      </c>
      <c r="F225" s="14">
        <v>61000</v>
      </c>
      <c r="G225" s="12">
        <v>6232.23</v>
      </c>
      <c r="I225" s="11">
        <f>'^JKSE'!I225</f>
        <v>40582</v>
      </c>
      <c r="J225" s="12">
        <f t="shared" si="3"/>
        <v>11350</v>
      </c>
    </row>
    <row r="226" spans="1:10" x14ac:dyDescent="0.2">
      <c r="A226" s="15">
        <v>40150</v>
      </c>
      <c r="B226" s="12">
        <v>6400</v>
      </c>
      <c r="C226" s="12">
        <v>6500</v>
      </c>
      <c r="D226" s="12">
        <v>6400</v>
      </c>
      <c r="E226" s="12">
        <v>6500</v>
      </c>
      <c r="F226" s="14">
        <v>22000</v>
      </c>
      <c r="G226" s="12">
        <v>6329.61</v>
      </c>
      <c r="I226" s="11">
        <f>'^JKSE'!I226</f>
        <v>40581</v>
      </c>
      <c r="J226" s="12">
        <f t="shared" si="3"/>
        <v>11350</v>
      </c>
    </row>
    <row r="227" spans="1:10" x14ac:dyDescent="0.2">
      <c r="A227" s="15">
        <v>40151</v>
      </c>
      <c r="B227" s="12">
        <v>6500</v>
      </c>
      <c r="C227" s="12">
        <v>6600</v>
      </c>
      <c r="D227" s="12">
        <v>6500</v>
      </c>
      <c r="E227" s="12">
        <v>6600</v>
      </c>
      <c r="F227" s="14">
        <v>37000</v>
      </c>
      <c r="G227" s="12">
        <v>6426.99</v>
      </c>
      <c r="I227" s="11">
        <f>'^JKSE'!I227</f>
        <v>40578</v>
      </c>
      <c r="J227" s="12">
        <f t="shared" si="3"/>
        <v>12000</v>
      </c>
    </row>
    <row r="228" spans="1:10" x14ac:dyDescent="0.2">
      <c r="A228" s="15">
        <v>40154</v>
      </c>
      <c r="B228" s="12">
        <v>6600</v>
      </c>
      <c r="C228" s="12">
        <v>6600</v>
      </c>
      <c r="D228" s="12">
        <v>6500</v>
      </c>
      <c r="E228" s="12">
        <v>6500</v>
      </c>
      <c r="F228" s="14">
        <v>135000</v>
      </c>
      <c r="G228" s="12">
        <v>6329.61</v>
      </c>
      <c r="I228" s="11">
        <f>'^JKSE'!I228</f>
        <v>40577</v>
      </c>
      <c r="J228" s="12">
        <f t="shared" si="3"/>
        <v>12000</v>
      </c>
    </row>
    <row r="229" spans="1:10" x14ac:dyDescent="0.2">
      <c r="A229" s="15">
        <v>40155</v>
      </c>
      <c r="B229" s="12">
        <v>6400</v>
      </c>
      <c r="C229" s="12">
        <v>6600</v>
      </c>
      <c r="D229" s="12">
        <v>6400</v>
      </c>
      <c r="E229" s="12">
        <v>6600</v>
      </c>
      <c r="F229" s="14">
        <v>61000</v>
      </c>
      <c r="G229" s="12">
        <v>6426.99</v>
      </c>
      <c r="I229" s="11">
        <f>'^JKSE'!I229</f>
        <v>40576</v>
      </c>
      <c r="J229" s="12">
        <f t="shared" si="3"/>
        <v>12000</v>
      </c>
    </row>
    <row r="230" spans="1:10" x14ac:dyDescent="0.2">
      <c r="A230" s="15">
        <v>40156</v>
      </c>
      <c r="B230" s="12">
        <v>6450</v>
      </c>
      <c r="C230" s="12">
        <v>6650</v>
      </c>
      <c r="D230" s="12">
        <v>6450</v>
      </c>
      <c r="E230" s="12">
        <v>6650</v>
      </c>
      <c r="F230" s="14">
        <v>58500</v>
      </c>
      <c r="G230" s="12">
        <v>6475.68</v>
      </c>
      <c r="I230" s="11">
        <f>'^JKSE'!I230</f>
        <v>40575</v>
      </c>
      <c r="J230" s="12">
        <f t="shared" si="3"/>
        <v>11700</v>
      </c>
    </row>
    <row r="231" spans="1:10" x14ac:dyDescent="0.2">
      <c r="A231" s="15">
        <v>40157</v>
      </c>
      <c r="B231" s="12">
        <v>6700</v>
      </c>
      <c r="C231" s="12">
        <v>6800</v>
      </c>
      <c r="D231" s="12">
        <v>6700</v>
      </c>
      <c r="E231" s="12">
        <v>6800</v>
      </c>
      <c r="F231" s="14">
        <v>222500</v>
      </c>
      <c r="G231" s="12">
        <v>6621.74</v>
      </c>
      <c r="I231" s="11">
        <f>'^JKSE'!I231</f>
        <v>40574</v>
      </c>
      <c r="J231" s="12">
        <f t="shared" si="3"/>
        <v>11500</v>
      </c>
    </row>
    <row r="232" spans="1:10" x14ac:dyDescent="0.2">
      <c r="A232" s="15">
        <v>40158</v>
      </c>
      <c r="B232" s="12">
        <v>6800</v>
      </c>
      <c r="C232" s="12">
        <v>6900</v>
      </c>
      <c r="D232" s="12">
        <v>6800</v>
      </c>
      <c r="E232" s="12">
        <v>6850</v>
      </c>
      <c r="F232" s="14">
        <v>6500</v>
      </c>
      <c r="G232" s="12">
        <v>6670.43</v>
      </c>
      <c r="I232" s="11">
        <f>'^JKSE'!I232</f>
        <v>40571</v>
      </c>
      <c r="J232" s="12">
        <f t="shared" si="3"/>
        <v>11500</v>
      </c>
    </row>
    <row r="233" spans="1:10" x14ac:dyDescent="0.2">
      <c r="A233" s="15">
        <v>40161</v>
      </c>
      <c r="B233" s="12">
        <v>6950</v>
      </c>
      <c r="C233" s="12">
        <v>6950</v>
      </c>
      <c r="D233" s="12">
        <v>6900</v>
      </c>
      <c r="E233" s="12">
        <v>6900</v>
      </c>
      <c r="F233" s="14">
        <v>7500</v>
      </c>
      <c r="G233" s="12">
        <v>6719.12</v>
      </c>
      <c r="I233" s="11">
        <f>'^JKSE'!I233</f>
        <v>40570</v>
      </c>
      <c r="J233" s="12">
        <f t="shared" si="3"/>
        <v>11500</v>
      </c>
    </row>
    <row r="234" spans="1:10" x14ac:dyDescent="0.2">
      <c r="A234" s="15">
        <v>40162</v>
      </c>
      <c r="B234" s="12">
        <v>6800</v>
      </c>
      <c r="C234" s="12">
        <v>6850</v>
      </c>
      <c r="D234" s="12">
        <v>6750</v>
      </c>
      <c r="E234" s="12">
        <v>6800</v>
      </c>
      <c r="F234" s="14">
        <v>7500</v>
      </c>
      <c r="G234" s="12">
        <v>6621.74</v>
      </c>
      <c r="I234" s="11">
        <f>'^JKSE'!I234</f>
        <v>40569</v>
      </c>
      <c r="J234" s="12">
        <f t="shared" si="3"/>
        <v>11500</v>
      </c>
    </row>
    <row r="235" spans="1:10" x14ac:dyDescent="0.2">
      <c r="A235" s="15">
        <v>40163</v>
      </c>
      <c r="B235" s="12">
        <v>6800</v>
      </c>
      <c r="C235" s="12">
        <v>6800</v>
      </c>
      <c r="D235" s="12">
        <v>6750</v>
      </c>
      <c r="E235" s="12">
        <v>6750</v>
      </c>
      <c r="F235" s="14">
        <v>13000</v>
      </c>
      <c r="G235" s="12">
        <v>6573.06</v>
      </c>
      <c r="I235" s="11">
        <f>'^JKSE'!I235</f>
        <v>40568</v>
      </c>
      <c r="J235" s="12">
        <f t="shared" si="3"/>
        <v>11250</v>
      </c>
    </row>
    <row r="236" spans="1:10" x14ac:dyDescent="0.2">
      <c r="A236" s="15">
        <v>40164</v>
      </c>
      <c r="B236" s="12">
        <v>6750</v>
      </c>
      <c r="C236" s="12">
        <v>6750</v>
      </c>
      <c r="D236" s="12">
        <v>6750</v>
      </c>
      <c r="E236" s="12">
        <v>6750</v>
      </c>
      <c r="F236" s="14">
        <v>113000</v>
      </c>
      <c r="G236" s="12">
        <v>6573.06</v>
      </c>
      <c r="I236" s="11">
        <f>'^JKSE'!I236</f>
        <v>40567</v>
      </c>
      <c r="J236" s="12">
        <f t="shared" si="3"/>
        <v>11250</v>
      </c>
    </row>
    <row r="237" spans="1:10" x14ac:dyDescent="0.2">
      <c r="A237" s="15">
        <v>40168</v>
      </c>
      <c r="B237" s="12">
        <v>6750</v>
      </c>
      <c r="C237" s="12">
        <v>6800</v>
      </c>
      <c r="D237" s="12">
        <v>6700</v>
      </c>
      <c r="E237" s="12">
        <v>6700</v>
      </c>
      <c r="F237" s="14">
        <v>92500</v>
      </c>
      <c r="G237" s="12">
        <v>6524.37</v>
      </c>
      <c r="I237" s="11">
        <f>'^JKSE'!I237</f>
        <v>40564</v>
      </c>
      <c r="J237" s="12">
        <f t="shared" si="3"/>
        <v>11300</v>
      </c>
    </row>
    <row r="238" spans="1:10" x14ac:dyDescent="0.2">
      <c r="A238" s="15">
        <v>40169</v>
      </c>
      <c r="B238" s="12">
        <v>6750</v>
      </c>
      <c r="C238" s="12">
        <v>6800</v>
      </c>
      <c r="D238" s="12">
        <v>6750</v>
      </c>
      <c r="E238" s="12">
        <v>6750</v>
      </c>
      <c r="F238" s="14">
        <v>75000</v>
      </c>
      <c r="G238" s="12">
        <v>6573.06</v>
      </c>
      <c r="I238" s="11">
        <f>'^JKSE'!I238</f>
        <v>40563</v>
      </c>
      <c r="J238" s="12">
        <f t="shared" si="3"/>
        <v>11950</v>
      </c>
    </row>
    <row r="239" spans="1:10" x14ac:dyDescent="0.2">
      <c r="A239" s="15">
        <v>40170</v>
      </c>
      <c r="B239" s="12">
        <v>6750</v>
      </c>
      <c r="C239" s="12">
        <v>6800</v>
      </c>
      <c r="D239" s="12">
        <v>6750</v>
      </c>
      <c r="E239" s="12">
        <v>6800</v>
      </c>
      <c r="F239" s="14">
        <v>45000</v>
      </c>
      <c r="G239" s="12">
        <v>6621.74</v>
      </c>
      <c r="I239" s="11">
        <f>'^JKSE'!I239</f>
        <v>40562</v>
      </c>
      <c r="J239" s="12">
        <f t="shared" si="3"/>
        <v>12000</v>
      </c>
    </row>
    <row r="240" spans="1:10" x14ac:dyDescent="0.2">
      <c r="A240" s="15">
        <v>40175</v>
      </c>
      <c r="B240" s="12">
        <v>6800</v>
      </c>
      <c r="C240" s="12">
        <v>6850</v>
      </c>
      <c r="D240" s="12">
        <v>6800</v>
      </c>
      <c r="E240" s="12">
        <v>6850</v>
      </c>
      <c r="F240" s="14">
        <v>17500</v>
      </c>
      <c r="G240" s="12">
        <v>6670.43</v>
      </c>
      <c r="I240" s="11">
        <f>'^JKSE'!I240</f>
        <v>40561</v>
      </c>
      <c r="J240" s="12">
        <f t="shared" si="3"/>
        <v>11750</v>
      </c>
    </row>
    <row r="241" spans="1:10" x14ac:dyDescent="0.2">
      <c r="A241" s="15">
        <v>40176</v>
      </c>
      <c r="B241" s="12">
        <v>6800</v>
      </c>
      <c r="C241" s="12">
        <v>6800</v>
      </c>
      <c r="D241" s="12">
        <v>6800</v>
      </c>
      <c r="E241" s="12">
        <v>6800</v>
      </c>
      <c r="F241" s="14">
        <v>7000</v>
      </c>
      <c r="G241" s="12">
        <v>6621.74</v>
      </c>
      <c r="I241" s="11">
        <f>'^JKSE'!I241</f>
        <v>40560</v>
      </c>
      <c r="J241" s="12">
        <f t="shared" si="3"/>
        <v>11350</v>
      </c>
    </row>
    <row r="242" spans="1:10" x14ac:dyDescent="0.2">
      <c r="A242" s="15">
        <v>40177</v>
      </c>
      <c r="B242" s="12">
        <v>6800</v>
      </c>
      <c r="C242" s="12">
        <v>6850</v>
      </c>
      <c r="D242" s="12">
        <v>6800</v>
      </c>
      <c r="E242" s="12">
        <v>6850</v>
      </c>
      <c r="F242" s="14">
        <v>19000</v>
      </c>
      <c r="G242" s="12">
        <v>6670.43</v>
      </c>
      <c r="I242" s="11">
        <f>'^JKSE'!I242</f>
        <v>40557</v>
      </c>
      <c r="J242" s="12">
        <f t="shared" si="3"/>
        <v>11400</v>
      </c>
    </row>
    <row r="243" spans="1:10" x14ac:dyDescent="0.2">
      <c r="A243" s="15">
        <v>40182</v>
      </c>
      <c r="B243" s="12">
        <v>6800</v>
      </c>
      <c r="C243" s="12">
        <v>6800</v>
      </c>
      <c r="D243" s="12">
        <v>6800</v>
      </c>
      <c r="E243" s="12">
        <v>6800</v>
      </c>
      <c r="F243" s="14">
        <v>17500</v>
      </c>
      <c r="G243" s="12">
        <v>6621.74</v>
      </c>
      <c r="I243" s="11">
        <f>'^JKSE'!I243</f>
        <v>40556</v>
      </c>
      <c r="J243" s="12">
        <f t="shared" si="3"/>
        <v>11300</v>
      </c>
    </row>
    <row r="244" spans="1:10" x14ac:dyDescent="0.2">
      <c r="A244" s="15">
        <v>40183</v>
      </c>
      <c r="B244" s="12">
        <v>6850</v>
      </c>
      <c r="C244" s="12">
        <v>6950</v>
      </c>
      <c r="D244" s="12">
        <v>6850</v>
      </c>
      <c r="E244" s="12">
        <v>6950</v>
      </c>
      <c r="F244" s="14">
        <v>29000</v>
      </c>
      <c r="G244" s="12">
        <v>6767.81</v>
      </c>
      <c r="I244" s="11">
        <f>'^JKSE'!I244</f>
        <v>40555</v>
      </c>
      <c r="J244" s="12">
        <f t="shared" si="3"/>
        <v>11500</v>
      </c>
    </row>
    <row r="245" spans="1:10" x14ac:dyDescent="0.2">
      <c r="A245" s="15">
        <v>40184</v>
      </c>
      <c r="B245" s="12">
        <v>6950</v>
      </c>
      <c r="C245" s="12">
        <v>7200</v>
      </c>
      <c r="D245" s="12">
        <v>6950</v>
      </c>
      <c r="E245" s="12">
        <v>7200</v>
      </c>
      <c r="F245" s="14">
        <v>283000</v>
      </c>
      <c r="G245" s="12">
        <v>7011.26</v>
      </c>
      <c r="I245" s="11">
        <f>'^JKSE'!I245</f>
        <v>40554</v>
      </c>
      <c r="J245" s="12">
        <f t="shared" si="3"/>
        <v>11400</v>
      </c>
    </row>
    <row r="246" spans="1:10" x14ac:dyDescent="0.2">
      <c r="A246" s="15">
        <v>40185</v>
      </c>
      <c r="B246" s="12">
        <v>7150</v>
      </c>
      <c r="C246" s="12">
        <v>7200</v>
      </c>
      <c r="D246" s="12">
        <v>7150</v>
      </c>
      <c r="E246" s="12">
        <v>7200</v>
      </c>
      <c r="F246" s="14">
        <v>28000</v>
      </c>
      <c r="G246" s="12">
        <v>7011.26</v>
      </c>
      <c r="I246" s="11">
        <f>'^JKSE'!I246</f>
        <v>40553</v>
      </c>
      <c r="J246" s="12">
        <f t="shared" si="3"/>
        <v>11350</v>
      </c>
    </row>
    <row r="247" spans="1:10" x14ac:dyDescent="0.2">
      <c r="A247" s="15">
        <v>40186</v>
      </c>
      <c r="B247" s="12">
        <v>7250</v>
      </c>
      <c r="C247" s="12">
        <v>8000</v>
      </c>
      <c r="D247" s="12">
        <v>7250</v>
      </c>
      <c r="E247" s="12">
        <v>7450</v>
      </c>
      <c r="F247" s="14">
        <v>169500</v>
      </c>
      <c r="G247" s="12">
        <v>7254.71</v>
      </c>
      <c r="I247" s="11">
        <f>'^JKSE'!I247</f>
        <v>40550</v>
      </c>
      <c r="J247" s="12">
        <f t="shared" si="3"/>
        <v>11700</v>
      </c>
    </row>
    <row r="248" spans="1:10" x14ac:dyDescent="0.2">
      <c r="A248" s="15">
        <v>40189</v>
      </c>
      <c r="B248" s="12">
        <v>7550</v>
      </c>
      <c r="C248" s="12">
        <v>8000</v>
      </c>
      <c r="D248" s="12">
        <v>7550</v>
      </c>
      <c r="E248" s="12">
        <v>7850</v>
      </c>
      <c r="F248" s="14">
        <v>22500</v>
      </c>
      <c r="G248" s="12">
        <v>7644.22</v>
      </c>
      <c r="I248" s="11">
        <f>'^JKSE'!I248</f>
        <v>40549</v>
      </c>
      <c r="J248" s="12">
        <f t="shared" si="3"/>
        <v>11800</v>
      </c>
    </row>
    <row r="249" spans="1:10" x14ac:dyDescent="0.2">
      <c r="A249" s="15">
        <v>40190</v>
      </c>
      <c r="B249" s="12">
        <v>7800</v>
      </c>
      <c r="C249" s="12">
        <v>7800</v>
      </c>
      <c r="D249" s="12">
        <v>7800</v>
      </c>
      <c r="E249" s="12">
        <v>7800</v>
      </c>
      <c r="F249" s="14">
        <v>1500</v>
      </c>
      <c r="G249" s="12">
        <v>7595.53</v>
      </c>
      <c r="I249" s="11">
        <f>'^JKSE'!I249</f>
        <v>40548</v>
      </c>
      <c r="J249" s="12">
        <f t="shared" si="3"/>
        <v>11800</v>
      </c>
    </row>
    <row r="250" spans="1:10" x14ac:dyDescent="0.2">
      <c r="A250" s="15">
        <v>40191</v>
      </c>
      <c r="B250" s="12">
        <v>7900</v>
      </c>
      <c r="C250" s="12">
        <v>7900</v>
      </c>
      <c r="D250" s="12">
        <v>7700</v>
      </c>
      <c r="E250" s="12">
        <v>7700</v>
      </c>
      <c r="F250" s="14">
        <v>10000</v>
      </c>
      <c r="G250" s="12">
        <v>7498.15</v>
      </c>
      <c r="I250" s="11">
        <f>'^JKSE'!I250</f>
        <v>40547</v>
      </c>
      <c r="J250" s="12">
        <f t="shared" si="3"/>
        <v>12100</v>
      </c>
    </row>
    <row r="251" spans="1:10" x14ac:dyDescent="0.2">
      <c r="A251" s="15">
        <v>40192</v>
      </c>
      <c r="B251" s="12">
        <v>7750</v>
      </c>
      <c r="C251" s="12">
        <v>7900</v>
      </c>
      <c r="D251" s="12">
        <v>7750</v>
      </c>
      <c r="E251" s="12">
        <v>7750</v>
      </c>
      <c r="F251" s="14">
        <v>57500</v>
      </c>
      <c r="G251" s="12">
        <v>7546.84</v>
      </c>
      <c r="I251" s="11">
        <f>'^JKSE'!I251</f>
        <v>40546</v>
      </c>
      <c r="J251" s="12">
        <f t="shared" si="3"/>
        <v>11850</v>
      </c>
    </row>
    <row r="252" spans="1:10" x14ac:dyDescent="0.2">
      <c r="A252" s="15">
        <v>40193</v>
      </c>
      <c r="B252" s="12">
        <v>7700</v>
      </c>
      <c r="C252" s="12">
        <v>7800</v>
      </c>
      <c r="D252" s="12">
        <v>7700</v>
      </c>
      <c r="E252" s="12">
        <v>7700</v>
      </c>
      <c r="F252" s="14">
        <v>0</v>
      </c>
      <c r="G252" s="12">
        <v>7498.15</v>
      </c>
      <c r="I252" s="11">
        <f>'^JKSE'!I252</f>
        <v>40543</v>
      </c>
      <c r="J252" s="12">
        <f t="shared" si="3"/>
        <v>12000</v>
      </c>
    </row>
    <row r="253" spans="1:10" x14ac:dyDescent="0.2">
      <c r="A253" s="15">
        <v>40196</v>
      </c>
      <c r="B253" s="12">
        <v>7750</v>
      </c>
      <c r="C253" s="12">
        <v>7750</v>
      </c>
      <c r="D253" s="12">
        <v>7650</v>
      </c>
      <c r="E253" s="12">
        <v>7650</v>
      </c>
      <c r="F253" s="14">
        <v>14000</v>
      </c>
      <c r="G253" s="12">
        <v>7449.46</v>
      </c>
      <c r="I253" s="11">
        <f>'^JKSE'!I253</f>
        <v>40542</v>
      </c>
      <c r="J253" s="12">
        <f t="shared" si="3"/>
        <v>12000</v>
      </c>
    </row>
    <row r="254" spans="1:10" x14ac:dyDescent="0.2">
      <c r="A254" s="15">
        <v>40197</v>
      </c>
      <c r="B254" s="12">
        <v>7750</v>
      </c>
      <c r="C254" s="12">
        <v>7800</v>
      </c>
      <c r="D254" s="12">
        <v>7650</v>
      </c>
      <c r="E254" s="12">
        <v>7700</v>
      </c>
      <c r="F254" s="14">
        <v>6500</v>
      </c>
      <c r="G254" s="12">
        <v>7498.15</v>
      </c>
      <c r="I254" s="11">
        <f>'^JKSE'!I254</f>
        <v>40541</v>
      </c>
      <c r="J254" s="12">
        <f t="shared" si="3"/>
        <v>12000</v>
      </c>
    </row>
    <row r="255" spans="1:10" x14ac:dyDescent="0.2">
      <c r="A255" s="15">
        <v>40198</v>
      </c>
      <c r="B255" s="12">
        <v>8050</v>
      </c>
      <c r="C255" s="12">
        <v>8050</v>
      </c>
      <c r="D255" s="12">
        <v>7700</v>
      </c>
      <c r="E255" s="12">
        <v>7700</v>
      </c>
      <c r="F255" s="14">
        <v>8500</v>
      </c>
      <c r="G255" s="12">
        <v>7498.15</v>
      </c>
      <c r="I255" s="11">
        <f>'^JKSE'!I255</f>
        <v>40540</v>
      </c>
      <c r="J255" s="12">
        <f t="shared" si="3"/>
        <v>12000</v>
      </c>
    </row>
    <row r="256" spans="1:10" x14ac:dyDescent="0.2">
      <c r="A256" s="15">
        <v>40199</v>
      </c>
      <c r="B256" s="12">
        <v>7850</v>
      </c>
      <c r="C256" s="12">
        <v>7850</v>
      </c>
      <c r="D256" s="12">
        <v>7750</v>
      </c>
      <c r="E256" s="12">
        <v>7750</v>
      </c>
      <c r="F256" s="14">
        <v>6000</v>
      </c>
      <c r="G256" s="12">
        <v>7546.84</v>
      </c>
      <c r="I256" s="11">
        <f>'^JKSE'!I256</f>
        <v>40539</v>
      </c>
      <c r="J256" s="12">
        <f t="shared" si="3"/>
        <v>11650</v>
      </c>
    </row>
    <row r="257" spans="1:10" x14ac:dyDescent="0.2">
      <c r="A257" s="15">
        <v>40200</v>
      </c>
      <c r="B257" s="12">
        <v>7750</v>
      </c>
      <c r="C257" s="12">
        <v>7750</v>
      </c>
      <c r="D257" s="12">
        <v>7500</v>
      </c>
      <c r="E257" s="12">
        <v>7500</v>
      </c>
      <c r="F257" s="14">
        <v>3500</v>
      </c>
      <c r="G257" s="12">
        <v>7303.39</v>
      </c>
      <c r="I257" s="11">
        <f>'^JKSE'!I257</f>
        <v>40536</v>
      </c>
      <c r="J257" s="12">
        <f t="shared" si="3"/>
        <v>12000</v>
      </c>
    </row>
    <row r="258" spans="1:10" x14ac:dyDescent="0.2">
      <c r="A258" s="15">
        <v>40203</v>
      </c>
      <c r="B258" s="12">
        <v>7600</v>
      </c>
      <c r="C258" s="12">
        <v>8000</v>
      </c>
      <c r="D258" s="12">
        <v>7500</v>
      </c>
      <c r="E258" s="12">
        <v>8000</v>
      </c>
      <c r="F258" s="14">
        <v>116500</v>
      </c>
      <c r="G258" s="12">
        <v>7790.29</v>
      </c>
      <c r="I258" s="11">
        <f>'^JKSE'!I258</f>
        <v>40535</v>
      </c>
      <c r="J258" s="12">
        <f t="shared" si="3"/>
        <v>12000</v>
      </c>
    </row>
    <row r="259" spans="1:10" x14ac:dyDescent="0.2">
      <c r="A259" s="15">
        <v>40204</v>
      </c>
      <c r="B259" s="12">
        <v>8000</v>
      </c>
      <c r="C259" s="12">
        <v>8050</v>
      </c>
      <c r="D259" s="12">
        <v>7800</v>
      </c>
      <c r="E259" s="12">
        <v>8000</v>
      </c>
      <c r="F259" s="14">
        <v>184000</v>
      </c>
      <c r="G259" s="12">
        <v>7790.29</v>
      </c>
      <c r="I259" s="11">
        <f>'^JKSE'!I259</f>
        <v>40534</v>
      </c>
      <c r="J259" s="12">
        <f t="shared" ref="J259:J265" si="4">VLOOKUP($I$2:$I$751,$A$2:$G$705,7)</f>
        <v>12000</v>
      </c>
    </row>
    <row r="260" spans="1:10" x14ac:dyDescent="0.2">
      <c r="A260" s="15">
        <v>40205</v>
      </c>
      <c r="B260" s="12">
        <v>8000</v>
      </c>
      <c r="C260" s="12">
        <v>8000</v>
      </c>
      <c r="D260" s="12">
        <v>7900</v>
      </c>
      <c r="E260" s="12">
        <v>8000</v>
      </c>
      <c r="F260" s="14">
        <v>112500</v>
      </c>
      <c r="G260" s="12">
        <v>7790.29</v>
      </c>
      <c r="I260" s="11">
        <f>'^JKSE'!I260</f>
        <v>40533</v>
      </c>
      <c r="J260" s="12">
        <f t="shared" si="4"/>
        <v>12150</v>
      </c>
    </row>
    <row r="261" spans="1:10" x14ac:dyDescent="0.2">
      <c r="A261" s="15">
        <v>40206</v>
      </c>
      <c r="B261" s="12">
        <v>7900</v>
      </c>
      <c r="C261" s="12">
        <v>7950</v>
      </c>
      <c r="D261" s="12">
        <v>7900</v>
      </c>
      <c r="E261" s="12">
        <v>7900</v>
      </c>
      <c r="F261" s="14">
        <v>31000</v>
      </c>
      <c r="G261" s="12">
        <v>7692.91</v>
      </c>
      <c r="I261" s="11">
        <f>'^JKSE'!I261</f>
        <v>40532</v>
      </c>
      <c r="J261" s="12">
        <f t="shared" si="4"/>
        <v>12150</v>
      </c>
    </row>
    <row r="262" spans="1:10" x14ac:dyDescent="0.2">
      <c r="A262" s="15">
        <v>40207</v>
      </c>
      <c r="B262" s="12">
        <v>7900</v>
      </c>
      <c r="C262" s="12">
        <v>7900</v>
      </c>
      <c r="D262" s="12">
        <v>7900</v>
      </c>
      <c r="E262" s="12">
        <v>7900</v>
      </c>
      <c r="F262" s="14">
        <v>6000</v>
      </c>
      <c r="G262" s="12">
        <v>7692.91</v>
      </c>
      <c r="I262" s="11">
        <f>'^JKSE'!I262</f>
        <v>40529</v>
      </c>
      <c r="J262" s="12">
        <f t="shared" si="4"/>
        <v>12200</v>
      </c>
    </row>
    <row r="263" spans="1:10" x14ac:dyDescent="0.2">
      <c r="A263" s="15">
        <v>40210</v>
      </c>
      <c r="B263" s="12">
        <v>7800</v>
      </c>
      <c r="C263" s="12">
        <v>7800</v>
      </c>
      <c r="D263" s="12">
        <v>7800</v>
      </c>
      <c r="E263" s="12">
        <v>7800</v>
      </c>
      <c r="F263" s="14">
        <v>1000</v>
      </c>
      <c r="G263" s="12">
        <v>7595.53</v>
      </c>
      <c r="I263" s="11">
        <f>'^JKSE'!I263</f>
        <v>40528</v>
      </c>
      <c r="J263" s="12">
        <f t="shared" si="4"/>
        <v>12250</v>
      </c>
    </row>
    <row r="264" spans="1:10" x14ac:dyDescent="0.2">
      <c r="A264" s="15">
        <v>40211</v>
      </c>
      <c r="B264" s="12">
        <v>7900</v>
      </c>
      <c r="C264" s="12">
        <v>7900</v>
      </c>
      <c r="D264" s="12">
        <v>7900</v>
      </c>
      <c r="E264" s="12">
        <v>7900</v>
      </c>
      <c r="F264" s="14">
        <v>500</v>
      </c>
      <c r="G264" s="12">
        <v>7692.91</v>
      </c>
      <c r="I264" s="11">
        <f>'^JKSE'!I264</f>
        <v>40527</v>
      </c>
      <c r="J264" s="12">
        <f t="shared" si="4"/>
        <v>11750</v>
      </c>
    </row>
    <row r="265" spans="1:10" x14ac:dyDescent="0.2">
      <c r="A265" s="15">
        <v>40212</v>
      </c>
      <c r="B265" s="12">
        <v>7950</v>
      </c>
      <c r="C265" s="12">
        <v>8000</v>
      </c>
      <c r="D265" s="12">
        <v>7950</v>
      </c>
      <c r="E265" s="12">
        <v>8000</v>
      </c>
      <c r="F265" s="14">
        <v>1000</v>
      </c>
      <c r="G265" s="12">
        <v>7790.29</v>
      </c>
      <c r="I265" s="11">
        <f>'^JKSE'!I265</f>
        <v>40526</v>
      </c>
      <c r="J265" s="12">
        <f t="shared" si="4"/>
        <v>12350</v>
      </c>
    </row>
    <row r="266" spans="1:10" x14ac:dyDescent="0.2">
      <c r="A266" s="15">
        <v>40213</v>
      </c>
      <c r="B266" s="12">
        <v>7750</v>
      </c>
      <c r="C266" s="12">
        <v>7950</v>
      </c>
      <c r="D266" s="12">
        <v>7750</v>
      </c>
      <c r="E266" s="12">
        <v>7750</v>
      </c>
      <c r="F266" s="14">
        <v>0</v>
      </c>
      <c r="G266" s="12">
        <v>7546.84</v>
      </c>
      <c r="I266" s="11">
        <f>'^JKSE'!I266</f>
        <v>40525</v>
      </c>
      <c r="J266" s="12">
        <f>VLOOKUP($I$2:$I$751,$A$2:$G$685,7)</f>
        <v>12500</v>
      </c>
    </row>
    <row r="267" spans="1:10" x14ac:dyDescent="0.2">
      <c r="A267" s="15">
        <v>40214</v>
      </c>
      <c r="B267" s="12">
        <v>7700</v>
      </c>
      <c r="C267" s="12">
        <v>7900</v>
      </c>
      <c r="D267" s="12">
        <v>7700</v>
      </c>
      <c r="E267" s="12">
        <v>7700</v>
      </c>
      <c r="F267" s="14">
        <v>0</v>
      </c>
      <c r="G267" s="12">
        <v>7498.15</v>
      </c>
      <c r="I267" s="11">
        <f>'^JKSE'!I267</f>
        <v>40522</v>
      </c>
      <c r="J267" s="12">
        <f>VLOOKUP($I$2:$I$751,$A$2:$G$685,7)</f>
        <v>12300</v>
      </c>
    </row>
    <row r="268" spans="1:10" x14ac:dyDescent="0.2">
      <c r="A268" s="15">
        <v>40217</v>
      </c>
      <c r="B268" s="12">
        <v>7850</v>
      </c>
      <c r="C268" s="12">
        <v>7900</v>
      </c>
      <c r="D268" s="12">
        <v>7750</v>
      </c>
      <c r="E268" s="12">
        <v>7800</v>
      </c>
      <c r="F268" s="14">
        <v>12000</v>
      </c>
      <c r="G268" s="12">
        <v>7595.53</v>
      </c>
      <c r="I268" s="11"/>
    </row>
    <row r="269" spans="1:10" x14ac:dyDescent="0.2">
      <c r="A269" s="15">
        <v>40218</v>
      </c>
      <c r="B269" s="12">
        <v>7700</v>
      </c>
      <c r="C269" s="12">
        <v>7750</v>
      </c>
      <c r="D269" s="12">
        <v>7400</v>
      </c>
      <c r="E269" s="12">
        <v>7750</v>
      </c>
      <c r="F269" s="14">
        <v>7000</v>
      </c>
      <c r="G269" s="12">
        <v>7546.84</v>
      </c>
      <c r="I269" s="11"/>
    </row>
    <row r="270" spans="1:10" x14ac:dyDescent="0.2">
      <c r="A270" s="15">
        <v>40219</v>
      </c>
      <c r="B270" s="12">
        <v>7750</v>
      </c>
      <c r="C270" s="12">
        <v>7750</v>
      </c>
      <c r="D270" s="12">
        <v>7650</v>
      </c>
      <c r="E270" s="12">
        <v>7700</v>
      </c>
      <c r="F270" s="14">
        <v>3500</v>
      </c>
      <c r="G270" s="12">
        <v>7498.15</v>
      </c>
      <c r="I270" s="11"/>
    </row>
    <row r="271" spans="1:10" x14ac:dyDescent="0.2">
      <c r="A271" s="15">
        <v>40220</v>
      </c>
      <c r="B271" s="12">
        <v>7700</v>
      </c>
      <c r="C271" s="12">
        <v>7800</v>
      </c>
      <c r="D271" s="12">
        <v>7700</v>
      </c>
      <c r="E271" s="12">
        <v>7700</v>
      </c>
      <c r="F271" s="14">
        <v>9500</v>
      </c>
      <c r="G271" s="12">
        <v>7498.15</v>
      </c>
      <c r="I271" s="11"/>
    </row>
    <row r="272" spans="1:10" x14ac:dyDescent="0.2">
      <c r="A272" s="15">
        <v>40221</v>
      </c>
      <c r="B272" s="12">
        <v>7700</v>
      </c>
      <c r="C272" s="12">
        <v>7700</v>
      </c>
      <c r="D272" s="12">
        <v>7600</v>
      </c>
      <c r="E272" s="12">
        <v>7600</v>
      </c>
      <c r="F272" s="14">
        <v>13500</v>
      </c>
      <c r="G272" s="12">
        <v>7400.77</v>
      </c>
      <c r="I272" s="11"/>
    </row>
    <row r="273" spans="1:9" x14ac:dyDescent="0.2">
      <c r="A273" s="15">
        <v>40224</v>
      </c>
      <c r="B273" s="12">
        <v>7650</v>
      </c>
      <c r="C273" s="12">
        <v>7650</v>
      </c>
      <c r="D273" s="12">
        <v>7650</v>
      </c>
      <c r="E273" s="12">
        <v>7650</v>
      </c>
      <c r="F273" s="14">
        <v>500</v>
      </c>
      <c r="G273" s="12">
        <v>7449.46</v>
      </c>
      <c r="I273" s="11"/>
    </row>
    <row r="274" spans="1:9" x14ac:dyDescent="0.2">
      <c r="A274" s="15">
        <v>40225</v>
      </c>
      <c r="B274" s="12">
        <v>7700</v>
      </c>
      <c r="C274" s="12">
        <v>7900</v>
      </c>
      <c r="D274" s="12">
        <v>7700</v>
      </c>
      <c r="E274" s="12">
        <v>7900</v>
      </c>
      <c r="F274" s="14">
        <v>7000</v>
      </c>
      <c r="G274" s="12">
        <v>7692.91</v>
      </c>
      <c r="I274" s="11"/>
    </row>
    <row r="275" spans="1:9" x14ac:dyDescent="0.2">
      <c r="A275" s="15">
        <v>40226</v>
      </c>
      <c r="B275" s="12">
        <v>7900</v>
      </c>
      <c r="C275" s="12">
        <v>7900</v>
      </c>
      <c r="D275" s="12">
        <v>7800</v>
      </c>
      <c r="E275" s="12">
        <v>7900</v>
      </c>
      <c r="F275" s="14">
        <v>7000</v>
      </c>
      <c r="G275" s="12">
        <v>7692.91</v>
      </c>
      <c r="I275" s="11"/>
    </row>
    <row r="276" spans="1:9" x14ac:dyDescent="0.2">
      <c r="A276" s="15">
        <v>40227</v>
      </c>
      <c r="B276" s="12">
        <v>7850</v>
      </c>
      <c r="C276" s="12">
        <v>7900</v>
      </c>
      <c r="D276" s="12">
        <v>7850</v>
      </c>
      <c r="E276" s="12">
        <v>7850</v>
      </c>
      <c r="F276" s="14">
        <v>9500</v>
      </c>
      <c r="G276" s="12">
        <v>7644.22</v>
      </c>
      <c r="I276" s="11"/>
    </row>
    <row r="277" spans="1:9" x14ac:dyDescent="0.2">
      <c r="A277" s="15">
        <v>40228</v>
      </c>
      <c r="B277" s="12">
        <v>7800</v>
      </c>
      <c r="C277" s="12">
        <v>7800</v>
      </c>
      <c r="D277" s="12">
        <v>7800</v>
      </c>
      <c r="E277" s="12">
        <v>7800</v>
      </c>
      <c r="F277" s="14">
        <v>12500</v>
      </c>
      <c r="G277" s="12">
        <v>7595.53</v>
      </c>
      <c r="I277" s="11"/>
    </row>
    <row r="278" spans="1:9" x14ac:dyDescent="0.2">
      <c r="A278" s="15">
        <v>40231</v>
      </c>
      <c r="B278" s="12">
        <v>7750</v>
      </c>
      <c r="C278" s="12">
        <v>7850</v>
      </c>
      <c r="D278" s="12">
        <v>7750</v>
      </c>
      <c r="E278" s="12">
        <v>7850</v>
      </c>
      <c r="F278" s="14">
        <v>1000</v>
      </c>
      <c r="G278" s="12">
        <v>7644.22</v>
      </c>
      <c r="I278" s="11"/>
    </row>
    <row r="279" spans="1:9" x14ac:dyDescent="0.2">
      <c r="A279" s="15">
        <v>40232</v>
      </c>
      <c r="B279" s="12">
        <v>7800</v>
      </c>
      <c r="C279" s="12">
        <v>7850</v>
      </c>
      <c r="D279" s="12">
        <v>7800</v>
      </c>
      <c r="E279" s="12">
        <v>7850</v>
      </c>
      <c r="F279" s="14">
        <v>3000</v>
      </c>
      <c r="G279" s="12">
        <v>7644.22</v>
      </c>
      <c r="I279" s="11"/>
    </row>
    <row r="280" spans="1:9" x14ac:dyDescent="0.2">
      <c r="A280" s="15">
        <v>40233</v>
      </c>
      <c r="B280" s="12">
        <v>7900</v>
      </c>
      <c r="C280" s="12">
        <v>8200</v>
      </c>
      <c r="D280" s="12">
        <v>7900</v>
      </c>
      <c r="E280" s="12">
        <v>8000</v>
      </c>
      <c r="F280" s="14">
        <v>46500</v>
      </c>
      <c r="G280" s="12">
        <v>7790.29</v>
      </c>
      <c r="I280" s="11"/>
    </row>
    <row r="281" spans="1:9" x14ac:dyDescent="0.2">
      <c r="A281" s="15">
        <v>40234</v>
      </c>
      <c r="B281" s="12">
        <v>8000</v>
      </c>
      <c r="C281" s="12">
        <v>8000</v>
      </c>
      <c r="D281" s="12">
        <v>8000</v>
      </c>
      <c r="E281" s="12">
        <v>8000</v>
      </c>
      <c r="F281" s="14">
        <v>4500</v>
      </c>
      <c r="G281" s="12">
        <v>7790.29</v>
      </c>
      <c r="I281" s="11"/>
    </row>
    <row r="282" spans="1:9" x14ac:dyDescent="0.2">
      <c r="A282" s="15">
        <v>40238</v>
      </c>
      <c r="B282" s="12">
        <v>8050</v>
      </c>
      <c r="C282" s="12">
        <v>8150</v>
      </c>
      <c r="D282" s="12">
        <v>8050</v>
      </c>
      <c r="E282" s="12">
        <v>8100</v>
      </c>
      <c r="F282" s="14">
        <v>12000</v>
      </c>
      <c r="G282" s="12">
        <v>7887.67</v>
      </c>
      <c r="I282" s="11"/>
    </row>
    <row r="283" spans="1:9" x14ac:dyDescent="0.2">
      <c r="A283" s="15">
        <v>40239</v>
      </c>
      <c r="B283" s="12">
        <v>8200</v>
      </c>
      <c r="C283" s="12">
        <v>8250</v>
      </c>
      <c r="D283" s="12">
        <v>8100</v>
      </c>
      <c r="E283" s="12">
        <v>8100</v>
      </c>
      <c r="F283" s="14">
        <v>73000</v>
      </c>
      <c r="G283" s="12">
        <v>7887.67</v>
      </c>
      <c r="I283" s="11"/>
    </row>
    <row r="284" spans="1:9" x14ac:dyDescent="0.2">
      <c r="A284" s="15">
        <v>40240</v>
      </c>
      <c r="B284" s="12">
        <v>8100</v>
      </c>
      <c r="C284" s="12">
        <v>8100</v>
      </c>
      <c r="D284" s="12">
        <v>8100</v>
      </c>
      <c r="E284" s="12">
        <v>8100</v>
      </c>
      <c r="F284" s="14">
        <v>3000</v>
      </c>
      <c r="G284" s="12">
        <v>7887.67</v>
      </c>
      <c r="I284" s="11"/>
    </row>
    <row r="285" spans="1:9" x14ac:dyDescent="0.2">
      <c r="A285" s="15">
        <v>40241</v>
      </c>
      <c r="B285" s="12">
        <v>8100</v>
      </c>
      <c r="C285" s="12">
        <v>8100</v>
      </c>
      <c r="D285" s="12">
        <v>8050</v>
      </c>
      <c r="E285" s="12">
        <v>8050</v>
      </c>
      <c r="F285" s="14">
        <v>5500</v>
      </c>
      <c r="G285" s="12">
        <v>7838.98</v>
      </c>
      <c r="I285" s="11"/>
    </row>
    <row r="286" spans="1:9" x14ac:dyDescent="0.2">
      <c r="A286" s="15">
        <v>40242</v>
      </c>
      <c r="B286" s="12">
        <v>8100</v>
      </c>
      <c r="C286" s="12">
        <v>8100</v>
      </c>
      <c r="D286" s="12">
        <v>8100</v>
      </c>
      <c r="E286" s="12">
        <v>8100</v>
      </c>
      <c r="F286" s="14">
        <v>1000</v>
      </c>
      <c r="G286" s="12">
        <v>7887.67</v>
      </c>
      <c r="I286" s="11"/>
    </row>
    <row r="287" spans="1:9" x14ac:dyDescent="0.2">
      <c r="A287" s="15">
        <v>40245</v>
      </c>
      <c r="B287" s="12">
        <v>8050</v>
      </c>
      <c r="C287" s="12">
        <v>8150</v>
      </c>
      <c r="D287" s="12">
        <v>8050</v>
      </c>
      <c r="E287" s="12">
        <v>8150</v>
      </c>
      <c r="F287" s="14">
        <v>8000</v>
      </c>
      <c r="G287" s="12">
        <v>7936.36</v>
      </c>
      <c r="I287" s="11"/>
    </row>
    <row r="288" spans="1:9" x14ac:dyDescent="0.2">
      <c r="A288" s="15">
        <v>40246</v>
      </c>
      <c r="B288" s="12">
        <v>8150</v>
      </c>
      <c r="C288" s="12">
        <v>8150</v>
      </c>
      <c r="D288" s="12">
        <v>8150</v>
      </c>
      <c r="E288" s="12">
        <v>8150</v>
      </c>
      <c r="F288" s="14">
        <v>2000</v>
      </c>
      <c r="G288" s="12">
        <v>7936.36</v>
      </c>
      <c r="I288" s="11"/>
    </row>
    <row r="289" spans="1:9" x14ac:dyDescent="0.2">
      <c r="A289" s="15">
        <v>40247</v>
      </c>
      <c r="B289" s="12">
        <v>8150</v>
      </c>
      <c r="C289" s="12">
        <v>8150</v>
      </c>
      <c r="D289" s="12">
        <v>8050</v>
      </c>
      <c r="E289" s="12">
        <v>8150</v>
      </c>
      <c r="F289" s="14">
        <v>10500</v>
      </c>
      <c r="G289" s="12">
        <v>7936.36</v>
      </c>
      <c r="I289" s="11"/>
    </row>
    <row r="290" spans="1:9" x14ac:dyDescent="0.2">
      <c r="A290" s="15">
        <v>40248</v>
      </c>
      <c r="B290" s="12">
        <v>8150</v>
      </c>
      <c r="C290" s="12">
        <v>8150</v>
      </c>
      <c r="D290" s="12">
        <v>8150</v>
      </c>
      <c r="E290" s="12">
        <v>8150</v>
      </c>
      <c r="F290" s="14">
        <v>5000</v>
      </c>
      <c r="G290" s="12">
        <v>7936.36</v>
      </c>
      <c r="I290" s="11"/>
    </row>
    <row r="291" spans="1:9" x14ac:dyDescent="0.2">
      <c r="A291" s="15">
        <v>40249</v>
      </c>
      <c r="B291" s="12">
        <v>8150</v>
      </c>
      <c r="C291" s="12">
        <v>8150</v>
      </c>
      <c r="D291" s="12">
        <v>8150</v>
      </c>
      <c r="E291" s="12">
        <v>8150</v>
      </c>
      <c r="F291" s="14">
        <v>7500</v>
      </c>
      <c r="G291" s="12">
        <v>7936.36</v>
      </c>
      <c r="I291" s="11"/>
    </row>
    <row r="292" spans="1:9" x14ac:dyDescent="0.2">
      <c r="A292" s="15">
        <v>40252</v>
      </c>
      <c r="B292" s="12">
        <v>8100</v>
      </c>
      <c r="C292" s="12">
        <v>8150</v>
      </c>
      <c r="D292" s="12">
        <v>8100</v>
      </c>
      <c r="E292" s="12">
        <v>8150</v>
      </c>
      <c r="F292" s="14">
        <v>14000</v>
      </c>
      <c r="G292" s="12">
        <v>7936.36</v>
      </c>
      <c r="I292" s="11"/>
    </row>
    <row r="293" spans="1:9" x14ac:dyDescent="0.2">
      <c r="A293" s="15">
        <v>40254</v>
      </c>
      <c r="B293" s="12">
        <v>8150</v>
      </c>
      <c r="C293" s="12">
        <v>8200</v>
      </c>
      <c r="D293" s="12">
        <v>8150</v>
      </c>
      <c r="E293" s="12">
        <v>8150</v>
      </c>
      <c r="F293" s="14">
        <v>8500</v>
      </c>
      <c r="G293" s="12">
        <v>7936.36</v>
      </c>
      <c r="I293" s="11"/>
    </row>
    <row r="294" spans="1:9" x14ac:dyDescent="0.2">
      <c r="A294" s="15">
        <v>40255</v>
      </c>
      <c r="B294" s="12">
        <v>8150</v>
      </c>
      <c r="C294" s="12">
        <v>8150</v>
      </c>
      <c r="D294" s="12">
        <v>8150</v>
      </c>
      <c r="E294" s="12">
        <v>8150</v>
      </c>
      <c r="F294" s="14">
        <v>1000</v>
      </c>
      <c r="G294" s="12">
        <v>7936.36</v>
      </c>
      <c r="I294" s="11"/>
    </row>
    <row r="295" spans="1:9" x14ac:dyDescent="0.2">
      <c r="A295" s="15">
        <v>40256</v>
      </c>
      <c r="B295" s="12">
        <v>8100</v>
      </c>
      <c r="C295" s="12">
        <v>8100</v>
      </c>
      <c r="D295" s="12">
        <v>8050</v>
      </c>
      <c r="E295" s="12">
        <v>8100</v>
      </c>
      <c r="F295" s="14">
        <v>6000</v>
      </c>
      <c r="G295" s="12">
        <v>7887.67</v>
      </c>
      <c r="I295" s="11"/>
    </row>
    <row r="296" spans="1:9" x14ac:dyDescent="0.2">
      <c r="A296" s="15">
        <v>40259</v>
      </c>
      <c r="B296" s="12">
        <v>8100</v>
      </c>
      <c r="C296" s="12">
        <v>8150</v>
      </c>
      <c r="D296" s="12">
        <v>8100</v>
      </c>
      <c r="E296" s="12">
        <v>8100</v>
      </c>
      <c r="F296" s="14">
        <v>0</v>
      </c>
      <c r="G296" s="12">
        <v>7887.67</v>
      </c>
      <c r="I296" s="11"/>
    </row>
    <row r="297" spans="1:9" x14ac:dyDescent="0.2">
      <c r="A297" s="15">
        <v>40260</v>
      </c>
      <c r="B297" s="12">
        <v>8150</v>
      </c>
      <c r="C297" s="12">
        <v>8150</v>
      </c>
      <c r="D297" s="12">
        <v>8150</v>
      </c>
      <c r="E297" s="12">
        <v>8150</v>
      </c>
      <c r="F297" s="14">
        <v>1500</v>
      </c>
      <c r="G297" s="12">
        <v>7936.36</v>
      </c>
      <c r="I297" s="11"/>
    </row>
    <row r="298" spans="1:9" x14ac:dyDescent="0.2">
      <c r="A298" s="15">
        <v>40261</v>
      </c>
      <c r="B298" s="12">
        <v>8150</v>
      </c>
      <c r="C298" s="12">
        <v>8150</v>
      </c>
      <c r="D298" s="12">
        <v>8100</v>
      </c>
      <c r="E298" s="12">
        <v>8150</v>
      </c>
      <c r="F298" s="14">
        <v>4500</v>
      </c>
      <c r="G298" s="12">
        <v>7936.36</v>
      </c>
      <c r="I298" s="11"/>
    </row>
    <row r="299" spans="1:9" x14ac:dyDescent="0.2">
      <c r="A299" s="15">
        <v>40262</v>
      </c>
      <c r="B299" s="12">
        <v>8150</v>
      </c>
      <c r="C299" s="12">
        <v>8150</v>
      </c>
      <c r="D299" s="12">
        <v>8100</v>
      </c>
      <c r="E299" s="12">
        <v>8100</v>
      </c>
      <c r="F299" s="14">
        <v>1000</v>
      </c>
      <c r="G299" s="12">
        <v>7887.67</v>
      </c>
      <c r="I299" s="11"/>
    </row>
    <row r="300" spans="1:9" x14ac:dyDescent="0.2">
      <c r="A300" s="15">
        <v>40263</v>
      </c>
      <c r="B300" s="12">
        <v>8050</v>
      </c>
      <c r="C300" s="12">
        <v>8150</v>
      </c>
      <c r="D300" s="12">
        <v>8050</v>
      </c>
      <c r="E300" s="12">
        <v>8150</v>
      </c>
      <c r="F300" s="14">
        <v>1000</v>
      </c>
      <c r="G300" s="12">
        <v>7936.36</v>
      </c>
      <c r="I300" s="11"/>
    </row>
    <row r="301" spans="1:9" x14ac:dyDescent="0.2">
      <c r="A301" s="15">
        <v>40266</v>
      </c>
      <c r="B301" s="12">
        <v>8150</v>
      </c>
      <c r="C301" s="12">
        <v>8200</v>
      </c>
      <c r="D301" s="12">
        <v>8050</v>
      </c>
      <c r="E301" s="12">
        <v>8150</v>
      </c>
      <c r="F301" s="14">
        <v>9500</v>
      </c>
      <c r="G301" s="12">
        <v>7936.36</v>
      </c>
      <c r="I301" s="11"/>
    </row>
    <row r="302" spans="1:9" x14ac:dyDescent="0.2">
      <c r="A302" s="15">
        <v>40267</v>
      </c>
      <c r="B302" s="12">
        <v>8150</v>
      </c>
      <c r="C302" s="12">
        <v>8300</v>
      </c>
      <c r="D302" s="12">
        <v>8150</v>
      </c>
      <c r="E302" s="12">
        <v>8300</v>
      </c>
      <c r="F302" s="14">
        <v>3500</v>
      </c>
      <c r="G302" s="12">
        <v>8082.42</v>
      </c>
      <c r="I302" s="11"/>
    </row>
    <row r="303" spans="1:9" x14ac:dyDescent="0.2">
      <c r="A303" s="15">
        <v>40268</v>
      </c>
      <c r="B303" s="12">
        <v>8150</v>
      </c>
      <c r="C303" s="12">
        <v>8150</v>
      </c>
      <c r="D303" s="12">
        <v>8100</v>
      </c>
      <c r="E303" s="12">
        <v>8100</v>
      </c>
      <c r="F303" s="14">
        <v>8500</v>
      </c>
      <c r="G303" s="12">
        <v>7887.67</v>
      </c>
      <c r="I303" s="11"/>
    </row>
    <row r="304" spans="1:9" x14ac:dyDescent="0.2">
      <c r="A304" s="15">
        <v>40269</v>
      </c>
      <c r="B304" s="12">
        <v>8200</v>
      </c>
      <c r="C304" s="12">
        <v>8200</v>
      </c>
      <c r="D304" s="12">
        <v>8200</v>
      </c>
      <c r="E304" s="12">
        <v>8200</v>
      </c>
      <c r="F304" s="14">
        <v>12500</v>
      </c>
      <c r="G304" s="12">
        <v>7985.04</v>
      </c>
      <c r="I304" s="11"/>
    </row>
    <row r="305" spans="1:9" x14ac:dyDescent="0.2">
      <c r="A305" s="15">
        <v>40273</v>
      </c>
      <c r="B305" s="12">
        <v>8300</v>
      </c>
      <c r="C305" s="12">
        <v>8750</v>
      </c>
      <c r="D305" s="12">
        <v>8300</v>
      </c>
      <c r="E305" s="12">
        <v>8400</v>
      </c>
      <c r="F305" s="14">
        <v>17500</v>
      </c>
      <c r="G305" s="12">
        <v>8179.8</v>
      </c>
      <c r="I305" s="11"/>
    </row>
    <row r="306" spans="1:9" x14ac:dyDescent="0.2">
      <c r="A306" s="15">
        <v>40274</v>
      </c>
      <c r="B306" s="12">
        <v>8450</v>
      </c>
      <c r="C306" s="12">
        <v>8450</v>
      </c>
      <c r="D306" s="12">
        <v>8400</v>
      </c>
      <c r="E306" s="12">
        <v>8400</v>
      </c>
      <c r="F306" s="14">
        <v>3500</v>
      </c>
      <c r="G306" s="12">
        <v>8179.8</v>
      </c>
      <c r="I306" s="11"/>
    </row>
    <row r="307" spans="1:9" x14ac:dyDescent="0.2">
      <c r="A307" s="15">
        <v>40275</v>
      </c>
      <c r="B307" s="12">
        <v>8500</v>
      </c>
      <c r="C307" s="12">
        <v>8500</v>
      </c>
      <c r="D307" s="12">
        <v>8200</v>
      </c>
      <c r="E307" s="12">
        <v>8200</v>
      </c>
      <c r="F307" s="14">
        <v>7000</v>
      </c>
      <c r="G307" s="12">
        <v>7985.04</v>
      </c>
      <c r="I307" s="11"/>
    </row>
    <row r="308" spans="1:9" x14ac:dyDescent="0.2">
      <c r="A308" s="15">
        <v>40276</v>
      </c>
      <c r="B308" s="12">
        <v>8350</v>
      </c>
      <c r="C308" s="12">
        <v>8400</v>
      </c>
      <c r="D308" s="12">
        <v>8000</v>
      </c>
      <c r="E308" s="12">
        <v>8150</v>
      </c>
      <c r="F308" s="14">
        <v>60000</v>
      </c>
      <c r="G308" s="12">
        <v>7936.36</v>
      </c>
      <c r="I308" s="11"/>
    </row>
    <row r="309" spans="1:9" x14ac:dyDescent="0.2">
      <c r="A309" s="15">
        <v>40277</v>
      </c>
      <c r="B309" s="12">
        <v>8150</v>
      </c>
      <c r="C309" s="12">
        <v>8200</v>
      </c>
      <c r="D309" s="12">
        <v>8100</v>
      </c>
      <c r="E309" s="12">
        <v>8200</v>
      </c>
      <c r="F309" s="14">
        <v>20000</v>
      </c>
      <c r="G309" s="12">
        <v>7985.04</v>
      </c>
      <c r="I309" s="11"/>
    </row>
    <row r="310" spans="1:9" x14ac:dyDescent="0.2">
      <c r="A310" s="15">
        <v>40280</v>
      </c>
      <c r="B310" s="12">
        <v>8200</v>
      </c>
      <c r="C310" s="12">
        <v>8250</v>
      </c>
      <c r="D310" s="12">
        <v>8200</v>
      </c>
      <c r="E310" s="12">
        <v>8200</v>
      </c>
      <c r="F310" s="14">
        <v>48000</v>
      </c>
      <c r="G310" s="12">
        <v>7985.04</v>
      </c>
      <c r="I310" s="11"/>
    </row>
    <row r="311" spans="1:9" x14ac:dyDescent="0.2">
      <c r="A311" s="15">
        <v>40281</v>
      </c>
      <c r="B311" s="12">
        <v>8200</v>
      </c>
      <c r="C311" s="12">
        <v>8200</v>
      </c>
      <c r="D311" s="12">
        <v>8200</v>
      </c>
      <c r="E311" s="12">
        <v>8200</v>
      </c>
      <c r="F311" s="14">
        <v>18000</v>
      </c>
      <c r="G311" s="12">
        <v>7985.04</v>
      </c>
      <c r="I311" s="11"/>
    </row>
    <row r="312" spans="1:9" x14ac:dyDescent="0.2">
      <c r="A312" s="15">
        <v>40282</v>
      </c>
      <c r="B312" s="12">
        <v>8200</v>
      </c>
      <c r="C312" s="12">
        <v>8250</v>
      </c>
      <c r="D312" s="12">
        <v>8200</v>
      </c>
      <c r="E312" s="12">
        <v>8200</v>
      </c>
      <c r="F312" s="14">
        <v>4000</v>
      </c>
      <c r="G312" s="12">
        <v>7985.04</v>
      </c>
      <c r="I312" s="11"/>
    </row>
    <row r="313" spans="1:9" x14ac:dyDescent="0.2">
      <c r="A313" s="15">
        <v>40283</v>
      </c>
      <c r="B313" s="12">
        <v>8200</v>
      </c>
      <c r="C313" s="12">
        <v>8250</v>
      </c>
      <c r="D313" s="12">
        <v>8150</v>
      </c>
      <c r="E313" s="12">
        <v>8200</v>
      </c>
      <c r="F313" s="14">
        <v>21500</v>
      </c>
      <c r="G313" s="12">
        <v>7985.04</v>
      </c>
      <c r="I313" s="11"/>
    </row>
    <row r="314" spans="1:9" x14ac:dyDescent="0.2">
      <c r="A314" s="15">
        <v>40284</v>
      </c>
      <c r="B314" s="12">
        <v>8200</v>
      </c>
      <c r="C314" s="12">
        <v>8200</v>
      </c>
      <c r="D314" s="12">
        <v>8150</v>
      </c>
      <c r="E314" s="12">
        <v>8200</v>
      </c>
      <c r="F314" s="14">
        <v>8500</v>
      </c>
      <c r="G314" s="12">
        <v>7985.04</v>
      </c>
      <c r="I314" s="11"/>
    </row>
    <row r="315" spans="1:9" x14ac:dyDescent="0.2">
      <c r="A315" s="15">
        <v>40287</v>
      </c>
      <c r="B315" s="12">
        <v>8000</v>
      </c>
      <c r="C315" s="12">
        <v>8150</v>
      </c>
      <c r="D315" s="12">
        <v>8000</v>
      </c>
      <c r="E315" s="12">
        <v>8150</v>
      </c>
      <c r="F315" s="14">
        <v>65500</v>
      </c>
      <c r="G315" s="12">
        <v>7936.36</v>
      </c>
      <c r="I315" s="11"/>
    </row>
    <row r="316" spans="1:9" x14ac:dyDescent="0.2">
      <c r="A316" s="15">
        <v>40288</v>
      </c>
      <c r="B316" s="12">
        <v>8200</v>
      </c>
      <c r="C316" s="12">
        <v>8300</v>
      </c>
      <c r="D316" s="12">
        <v>8200</v>
      </c>
      <c r="E316" s="12">
        <v>8300</v>
      </c>
      <c r="F316" s="14">
        <v>30500</v>
      </c>
      <c r="G316" s="12">
        <v>8082.42</v>
      </c>
      <c r="I316" s="11"/>
    </row>
    <row r="317" spans="1:9" x14ac:dyDescent="0.2">
      <c r="A317" s="15">
        <v>40289</v>
      </c>
      <c r="B317" s="12">
        <v>8350</v>
      </c>
      <c r="C317" s="12">
        <v>8450</v>
      </c>
      <c r="D317" s="12">
        <v>8250</v>
      </c>
      <c r="E317" s="12">
        <v>8250</v>
      </c>
      <c r="F317" s="14">
        <v>21000</v>
      </c>
      <c r="G317" s="12">
        <v>8033.73</v>
      </c>
      <c r="I317" s="11"/>
    </row>
    <row r="318" spans="1:9" x14ac:dyDescent="0.2">
      <c r="A318" s="15">
        <v>40290</v>
      </c>
      <c r="B318" s="12">
        <v>8150</v>
      </c>
      <c r="C318" s="12">
        <v>8250</v>
      </c>
      <c r="D318" s="12">
        <v>8150</v>
      </c>
      <c r="E318" s="12">
        <v>8150</v>
      </c>
      <c r="F318" s="14">
        <v>0</v>
      </c>
      <c r="G318" s="12">
        <v>7936.36</v>
      </c>
      <c r="I318" s="11"/>
    </row>
    <row r="319" spans="1:9" x14ac:dyDescent="0.2">
      <c r="A319" s="15">
        <v>40291</v>
      </c>
      <c r="B319" s="12">
        <v>8350</v>
      </c>
      <c r="C319" s="12">
        <v>8400</v>
      </c>
      <c r="D319" s="12">
        <v>8350</v>
      </c>
      <c r="E319" s="12">
        <v>8350</v>
      </c>
      <c r="F319" s="14">
        <v>10000</v>
      </c>
      <c r="G319" s="12">
        <v>8131.11</v>
      </c>
      <c r="I319" s="11"/>
    </row>
    <row r="320" spans="1:9" x14ac:dyDescent="0.2">
      <c r="A320" s="15">
        <v>40294</v>
      </c>
      <c r="B320" s="12">
        <v>8400</v>
      </c>
      <c r="C320" s="12">
        <v>8550</v>
      </c>
      <c r="D320" s="12">
        <v>8400</v>
      </c>
      <c r="E320" s="12">
        <v>8500</v>
      </c>
      <c r="F320" s="14">
        <v>26500</v>
      </c>
      <c r="G320" s="12">
        <v>8277.18</v>
      </c>
      <c r="I320" s="11"/>
    </row>
    <row r="321" spans="1:9" x14ac:dyDescent="0.2">
      <c r="A321" s="15">
        <v>40295</v>
      </c>
      <c r="B321" s="12">
        <v>8500</v>
      </c>
      <c r="C321" s="12">
        <v>8500</v>
      </c>
      <c r="D321" s="12">
        <v>8500</v>
      </c>
      <c r="E321" s="12">
        <v>8500</v>
      </c>
      <c r="F321" s="14">
        <v>16500</v>
      </c>
      <c r="G321" s="12">
        <v>8277.18</v>
      </c>
      <c r="I321" s="11"/>
    </row>
    <row r="322" spans="1:9" x14ac:dyDescent="0.2">
      <c r="A322" s="15">
        <v>40296</v>
      </c>
      <c r="B322" s="12">
        <v>8500</v>
      </c>
      <c r="C322" s="12">
        <v>9000</v>
      </c>
      <c r="D322" s="12">
        <v>8450</v>
      </c>
      <c r="E322" s="12">
        <v>9000</v>
      </c>
      <c r="F322" s="14">
        <v>57500</v>
      </c>
      <c r="G322" s="12">
        <v>8764.07</v>
      </c>
      <c r="I322" s="11"/>
    </row>
    <row r="323" spans="1:9" x14ac:dyDescent="0.2">
      <c r="A323" s="15">
        <v>40297</v>
      </c>
      <c r="B323" s="12">
        <v>9000</v>
      </c>
      <c r="C323" s="12">
        <v>9600</v>
      </c>
      <c r="D323" s="12">
        <v>9000</v>
      </c>
      <c r="E323" s="12">
        <v>9400</v>
      </c>
      <c r="F323" s="14">
        <v>204500</v>
      </c>
      <c r="G323" s="12">
        <v>9153.59</v>
      </c>
      <c r="I323" s="11"/>
    </row>
    <row r="324" spans="1:9" x14ac:dyDescent="0.2">
      <c r="A324" s="15">
        <v>40298</v>
      </c>
      <c r="B324" s="12">
        <v>9650</v>
      </c>
      <c r="C324" s="12">
        <v>9650</v>
      </c>
      <c r="D324" s="12">
        <v>9300</v>
      </c>
      <c r="E324" s="12">
        <v>9300</v>
      </c>
      <c r="F324" s="14">
        <v>35000</v>
      </c>
      <c r="G324" s="12">
        <v>9056.2099999999991</v>
      </c>
      <c r="I324" s="11"/>
    </row>
    <row r="325" spans="1:9" x14ac:dyDescent="0.2">
      <c r="A325" s="15">
        <v>40301</v>
      </c>
      <c r="B325" s="12">
        <v>9300</v>
      </c>
      <c r="C325" s="12">
        <v>9300</v>
      </c>
      <c r="D325" s="12">
        <v>9100</v>
      </c>
      <c r="E325" s="12">
        <v>9100</v>
      </c>
      <c r="F325" s="14">
        <v>21500</v>
      </c>
      <c r="G325" s="12">
        <v>8861.4500000000007</v>
      </c>
      <c r="I325" s="11"/>
    </row>
    <row r="326" spans="1:9" x14ac:dyDescent="0.2">
      <c r="A326" s="15">
        <v>40302</v>
      </c>
      <c r="B326" s="12">
        <v>9000</v>
      </c>
      <c r="C326" s="12">
        <v>9100</v>
      </c>
      <c r="D326" s="12">
        <v>9000</v>
      </c>
      <c r="E326" s="12">
        <v>9100</v>
      </c>
      <c r="F326" s="14">
        <v>96500</v>
      </c>
      <c r="G326" s="12">
        <v>8861.4500000000007</v>
      </c>
      <c r="I326" s="11"/>
    </row>
    <row r="327" spans="1:9" x14ac:dyDescent="0.2">
      <c r="A327" s="15">
        <v>40303</v>
      </c>
      <c r="B327" s="12">
        <v>9050</v>
      </c>
      <c r="C327" s="12">
        <v>9100</v>
      </c>
      <c r="D327" s="12">
        <v>8900</v>
      </c>
      <c r="E327" s="12">
        <v>8900</v>
      </c>
      <c r="F327" s="14">
        <v>102500</v>
      </c>
      <c r="G327" s="12">
        <v>8666.69</v>
      </c>
      <c r="I327" s="11"/>
    </row>
    <row r="328" spans="1:9" x14ac:dyDescent="0.2">
      <c r="A328" s="15">
        <v>40304</v>
      </c>
      <c r="B328" s="12">
        <v>8900</v>
      </c>
      <c r="C328" s="12">
        <v>9000</v>
      </c>
      <c r="D328" s="12">
        <v>8800</v>
      </c>
      <c r="E328" s="12">
        <v>9000</v>
      </c>
      <c r="F328" s="14">
        <v>416000</v>
      </c>
      <c r="G328" s="12">
        <v>8764.07</v>
      </c>
      <c r="I328" s="11"/>
    </row>
    <row r="329" spans="1:9" x14ac:dyDescent="0.2">
      <c r="A329" s="15">
        <v>40305</v>
      </c>
      <c r="B329" s="12">
        <v>8700</v>
      </c>
      <c r="C329" s="12">
        <v>9100</v>
      </c>
      <c r="D329" s="12">
        <v>8700</v>
      </c>
      <c r="E329" s="12">
        <v>9050</v>
      </c>
      <c r="F329" s="14">
        <v>236000</v>
      </c>
      <c r="G329" s="12">
        <v>8812.76</v>
      </c>
      <c r="I329" s="11"/>
    </row>
    <row r="330" spans="1:9" x14ac:dyDescent="0.2">
      <c r="A330" s="15">
        <v>40308</v>
      </c>
      <c r="B330" s="12">
        <v>9200</v>
      </c>
      <c r="C330" s="12">
        <v>9200</v>
      </c>
      <c r="D330" s="12">
        <v>9050</v>
      </c>
      <c r="E330" s="12">
        <v>9050</v>
      </c>
      <c r="F330" s="14">
        <v>43000</v>
      </c>
      <c r="G330" s="12">
        <v>8812.76</v>
      </c>
      <c r="I330" s="11"/>
    </row>
    <row r="331" spans="1:9" x14ac:dyDescent="0.2">
      <c r="A331" s="15">
        <v>40309</v>
      </c>
      <c r="B331" s="12">
        <v>9050</v>
      </c>
      <c r="C331" s="12">
        <v>9250</v>
      </c>
      <c r="D331" s="12">
        <v>9050</v>
      </c>
      <c r="E331" s="12">
        <v>9200</v>
      </c>
      <c r="F331" s="14">
        <v>146000</v>
      </c>
      <c r="G331" s="12">
        <v>8958.83</v>
      </c>
      <c r="I331" s="11"/>
    </row>
    <row r="332" spans="1:9" x14ac:dyDescent="0.2">
      <c r="A332" s="15">
        <v>40310</v>
      </c>
      <c r="B332" s="12">
        <v>9300</v>
      </c>
      <c r="C332" s="12">
        <v>9350</v>
      </c>
      <c r="D332" s="12">
        <v>9300</v>
      </c>
      <c r="E332" s="12">
        <v>9350</v>
      </c>
      <c r="F332" s="14">
        <v>30000</v>
      </c>
      <c r="G332" s="12">
        <v>9104.9</v>
      </c>
      <c r="I332" s="11"/>
    </row>
    <row r="333" spans="1:9" x14ac:dyDescent="0.2">
      <c r="A333" s="15">
        <v>40312</v>
      </c>
      <c r="B333" s="12">
        <v>9200</v>
      </c>
      <c r="C333" s="12">
        <v>9400</v>
      </c>
      <c r="D333" s="12">
        <v>9200</v>
      </c>
      <c r="E333" s="12">
        <v>9350</v>
      </c>
      <c r="F333" s="14">
        <v>21000</v>
      </c>
      <c r="G333" s="12">
        <v>9104.9</v>
      </c>
      <c r="I333" s="11"/>
    </row>
    <row r="334" spans="1:9" x14ac:dyDescent="0.2">
      <c r="A334" s="15">
        <v>40315</v>
      </c>
      <c r="B334" s="12">
        <v>9350</v>
      </c>
      <c r="C334" s="12">
        <v>9350</v>
      </c>
      <c r="D334" s="12">
        <v>9300</v>
      </c>
      <c r="E334" s="12">
        <v>9350</v>
      </c>
      <c r="F334" s="14">
        <v>81500</v>
      </c>
      <c r="G334" s="12">
        <v>9104.9</v>
      </c>
      <c r="I334" s="11"/>
    </row>
    <row r="335" spans="1:9" x14ac:dyDescent="0.2">
      <c r="A335" s="15">
        <v>40316</v>
      </c>
      <c r="B335" s="12">
        <v>9350</v>
      </c>
      <c r="C335" s="12">
        <v>9350</v>
      </c>
      <c r="D335" s="12">
        <v>9350</v>
      </c>
      <c r="E335" s="12">
        <v>9350</v>
      </c>
      <c r="F335" s="14">
        <v>500</v>
      </c>
      <c r="G335" s="12">
        <v>9104.9</v>
      </c>
      <c r="I335" s="11"/>
    </row>
    <row r="336" spans="1:9" x14ac:dyDescent="0.2">
      <c r="A336" s="15">
        <v>40317</v>
      </c>
      <c r="B336" s="12">
        <v>9350</v>
      </c>
      <c r="C336" s="12">
        <v>9350</v>
      </c>
      <c r="D336" s="12">
        <v>9250</v>
      </c>
      <c r="E336" s="12">
        <v>9250</v>
      </c>
      <c r="F336" s="14">
        <v>71000</v>
      </c>
      <c r="G336" s="12">
        <v>9007.52</v>
      </c>
      <c r="I336" s="11"/>
    </row>
    <row r="337" spans="1:9" x14ac:dyDescent="0.2">
      <c r="A337" s="15">
        <v>40318</v>
      </c>
      <c r="B337" s="12">
        <v>9350</v>
      </c>
      <c r="C337" s="12">
        <v>9350</v>
      </c>
      <c r="D337" s="12">
        <v>9200</v>
      </c>
      <c r="E337" s="12">
        <v>9200</v>
      </c>
      <c r="F337" s="14">
        <v>538500</v>
      </c>
      <c r="G337" s="12">
        <v>8958.83</v>
      </c>
      <c r="I337" s="11"/>
    </row>
    <row r="338" spans="1:9" x14ac:dyDescent="0.2">
      <c r="A338" s="15">
        <v>40319</v>
      </c>
      <c r="B338" s="12">
        <v>9200</v>
      </c>
      <c r="C338" s="12">
        <v>9200</v>
      </c>
      <c r="D338" s="12">
        <v>9000</v>
      </c>
      <c r="E338" s="12">
        <v>9100</v>
      </c>
      <c r="F338" s="14">
        <v>230500</v>
      </c>
      <c r="G338" s="12">
        <v>8861.4500000000007</v>
      </c>
      <c r="I338" s="11"/>
    </row>
    <row r="339" spans="1:9" x14ac:dyDescent="0.2">
      <c r="A339" s="15">
        <v>40322</v>
      </c>
      <c r="B339" s="12">
        <v>8600</v>
      </c>
      <c r="C339" s="12">
        <v>9250</v>
      </c>
      <c r="D339" s="12">
        <v>8600</v>
      </c>
      <c r="E339" s="12">
        <v>9200</v>
      </c>
      <c r="F339" s="14">
        <v>970500</v>
      </c>
      <c r="G339" s="12">
        <v>8958.83</v>
      </c>
      <c r="I339" s="11"/>
    </row>
    <row r="340" spans="1:9" x14ac:dyDescent="0.2">
      <c r="A340" s="15">
        <v>40323</v>
      </c>
      <c r="B340" s="12">
        <v>9100</v>
      </c>
      <c r="C340" s="12">
        <v>9150</v>
      </c>
      <c r="D340" s="12">
        <v>8850</v>
      </c>
      <c r="E340" s="12">
        <v>8900</v>
      </c>
      <c r="F340" s="14">
        <v>89000</v>
      </c>
      <c r="G340" s="12">
        <v>8666.69</v>
      </c>
      <c r="I340" s="11"/>
    </row>
    <row r="341" spans="1:9" x14ac:dyDescent="0.2">
      <c r="A341" s="15">
        <v>40324</v>
      </c>
      <c r="B341" s="12">
        <v>8800</v>
      </c>
      <c r="C341" s="12">
        <v>9150</v>
      </c>
      <c r="D341" s="12">
        <v>8800</v>
      </c>
      <c r="E341" s="12">
        <v>9150</v>
      </c>
      <c r="F341" s="14">
        <v>165500</v>
      </c>
      <c r="G341" s="12">
        <v>8910.14</v>
      </c>
      <c r="I341" s="11"/>
    </row>
    <row r="342" spans="1:9" x14ac:dyDescent="0.2">
      <c r="A342" s="15">
        <v>40325</v>
      </c>
      <c r="B342" s="12">
        <v>9100</v>
      </c>
      <c r="C342" s="12">
        <v>9250</v>
      </c>
      <c r="D342" s="12">
        <v>9100</v>
      </c>
      <c r="E342" s="12">
        <v>9250</v>
      </c>
      <c r="F342" s="14">
        <v>177000</v>
      </c>
      <c r="G342" s="12">
        <v>9007.52</v>
      </c>
      <c r="I342" s="11"/>
    </row>
    <row r="343" spans="1:9" x14ac:dyDescent="0.2">
      <c r="A343" s="15">
        <v>40329</v>
      </c>
      <c r="B343" s="12">
        <v>9250</v>
      </c>
      <c r="C343" s="12">
        <v>9250</v>
      </c>
      <c r="D343" s="12">
        <v>9200</v>
      </c>
      <c r="E343" s="12">
        <v>9200</v>
      </c>
      <c r="F343" s="14">
        <v>53500</v>
      </c>
      <c r="G343" s="12">
        <v>9200</v>
      </c>
      <c r="I343" s="11"/>
    </row>
    <row r="344" spans="1:9" x14ac:dyDescent="0.2">
      <c r="A344" s="15">
        <v>40330</v>
      </c>
      <c r="B344" s="12">
        <v>9200</v>
      </c>
      <c r="C344" s="12">
        <v>9200</v>
      </c>
      <c r="D344" s="12">
        <v>9200</v>
      </c>
      <c r="E344" s="12">
        <v>9200</v>
      </c>
      <c r="F344" s="14">
        <v>67000</v>
      </c>
      <c r="G344" s="12">
        <v>9200</v>
      </c>
      <c r="I344" s="11"/>
    </row>
    <row r="345" spans="1:9" x14ac:dyDescent="0.2">
      <c r="A345" s="15">
        <v>40331</v>
      </c>
      <c r="B345" s="12">
        <v>9200</v>
      </c>
      <c r="C345" s="12">
        <v>9200</v>
      </c>
      <c r="D345" s="12">
        <v>9200</v>
      </c>
      <c r="E345" s="12">
        <v>9200</v>
      </c>
      <c r="F345" s="14">
        <v>18500</v>
      </c>
      <c r="G345" s="12">
        <v>9200</v>
      </c>
      <c r="I345" s="11"/>
    </row>
    <row r="346" spans="1:9" x14ac:dyDescent="0.2">
      <c r="A346" s="15">
        <v>40332</v>
      </c>
      <c r="B346" s="12">
        <v>9200</v>
      </c>
      <c r="C346" s="12">
        <v>9200</v>
      </c>
      <c r="D346" s="12">
        <v>9200</v>
      </c>
      <c r="E346" s="12">
        <v>9200</v>
      </c>
      <c r="F346" s="14">
        <v>5000</v>
      </c>
      <c r="G346" s="12">
        <v>9200</v>
      </c>
      <c r="I346" s="11"/>
    </row>
    <row r="347" spans="1:9" x14ac:dyDescent="0.2">
      <c r="A347" s="15">
        <v>40333</v>
      </c>
      <c r="B347" s="12">
        <v>9200</v>
      </c>
      <c r="C347" s="12">
        <v>9200</v>
      </c>
      <c r="D347" s="12">
        <v>9200</v>
      </c>
      <c r="E347" s="12">
        <v>9200</v>
      </c>
      <c r="F347" s="14">
        <v>11000</v>
      </c>
      <c r="G347" s="12">
        <v>9200</v>
      </c>
      <c r="I347" s="11"/>
    </row>
    <row r="348" spans="1:9" x14ac:dyDescent="0.2">
      <c r="A348" s="15">
        <v>40336</v>
      </c>
      <c r="B348" s="12">
        <v>9100</v>
      </c>
      <c r="C348" s="12">
        <v>9200</v>
      </c>
      <c r="D348" s="12">
        <v>9100</v>
      </c>
      <c r="E348" s="12">
        <v>9200</v>
      </c>
      <c r="F348" s="14">
        <v>133000</v>
      </c>
      <c r="G348" s="12">
        <v>9200</v>
      </c>
      <c r="I348" s="11"/>
    </row>
    <row r="349" spans="1:9" x14ac:dyDescent="0.2">
      <c r="A349" s="15">
        <v>40337</v>
      </c>
      <c r="B349" s="12">
        <v>9300</v>
      </c>
      <c r="C349" s="12">
        <v>9300</v>
      </c>
      <c r="D349" s="12">
        <v>9300</v>
      </c>
      <c r="E349" s="12">
        <v>9300</v>
      </c>
      <c r="F349" s="14">
        <v>500</v>
      </c>
      <c r="G349" s="12">
        <v>9300</v>
      </c>
      <c r="I349" s="11"/>
    </row>
    <row r="350" spans="1:9" x14ac:dyDescent="0.2">
      <c r="A350" s="15">
        <v>40338</v>
      </c>
      <c r="B350" s="12">
        <v>9200</v>
      </c>
      <c r="C350" s="12">
        <v>9300</v>
      </c>
      <c r="D350" s="12">
        <v>9200</v>
      </c>
      <c r="E350" s="12">
        <v>9250</v>
      </c>
      <c r="F350" s="14">
        <v>11500</v>
      </c>
      <c r="G350" s="12">
        <v>9250</v>
      </c>
      <c r="I350" s="11"/>
    </row>
    <row r="351" spans="1:9" x14ac:dyDescent="0.2">
      <c r="A351" s="15">
        <v>40339</v>
      </c>
      <c r="B351" s="12">
        <v>9250</v>
      </c>
      <c r="C351" s="12">
        <v>9250</v>
      </c>
      <c r="D351" s="12">
        <v>9250</v>
      </c>
      <c r="E351" s="12">
        <v>9250</v>
      </c>
      <c r="F351" s="14">
        <v>8500</v>
      </c>
      <c r="G351" s="12">
        <v>9250</v>
      </c>
      <c r="I351" s="11"/>
    </row>
    <row r="352" spans="1:9" x14ac:dyDescent="0.2">
      <c r="A352" s="15">
        <v>40340</v>
      </c>
      <c r="B352" s="12">
        <v>9250</v>
      </c>
      <c r="C352" s="12">
        <v>9300</v>
      </c>
      <c r="D352" s="12">
        <v>9250</v>
      </c>
      <c r="E352" s="12">
        <v>9250</v>
      </c>
      <c r="F352" s="14">
        <v>0</v>
      </c>
      <c r="G352" s="12">
        <v>9250</v>
      </c>
      <c r="I352" s="11"/>
    </row>
    <row r="353" spans="1:9" x14ac:dyDescent="0.2">
      <c r="A353" s="15">
        <v>40343</v>
      </c>
      <c r="B353" s="12">
        <v>9200</v>
      </c>
      <c r="C353" s="12">
        <v>9250</v>
      </c>
      <c r="D353" s="12">
        <v>9200</v>
      </c>
      <c r="E353" s="12">
        <v>9200</v>
      </c>
      <c r="F353" s="14">
        <v>31500</v>
      </c>
      <c r="G353" s="12">
        <v>9200</v>
      </c>
      <c r="I353" s="11"/>
    </row>
    <row r="354" spans="1:9" x14ac:dyDescent="0.2">
      <c r="A354" s="15">
        <v>40344</v>
      </c>
      <c r="B354" s="12">
        <v>9200</v>
      </c>
      <c r="C354" s="12">
        <v>9200</v>
      </c>
      <c r="D354" s="12">
        <v>9200</v>
      </c>
      <c r="E354" s="12">
        <v>9200</v>
      </c>
      <c r="F354" s="14">
        <v>25000</v>
      </c>
      <c r="G354" s="12">
        <v>9200</v>
      </c>
      <c r="I354" s="11"/>
    </row>
    <row r="355" spans="1:9" x14ac:dyDescent="0.2">
      <c r="A355" s="15">
        <v>40345</v>
      </c>
      <c r="B355" s="12">
        <v>9250</v>
      </c>
      <c r="C355" s="12">
        <v>9250</v>
      </c>
      <c r="D355" s="12">
        <v>9200</v>
      </c>
      <c r="E355" s="12">
        <v>9200</v>
      </c>
      <c r="F355" s="14">
        <v>13500</v>
      </c>
      <c r="G355" s="12">
        <v>9200</v>
      </c>
      <c r="I355" s="11"/>
    </row>
    <row r="356" spans="1:9" x14ac:dyDescent="0.2">
      <c r="A356" s="15">
        <v>40346</v>
      </c>
      <c r="B356" s="12">
        <v>9200</v>
      </c>
      <c r="C356" s="12">
        <v>9300</v>
      </c>
      <c r="D356" s="12">
        <v>9200</v>
      </c>
      <c r="E356" s="12">
        <v>9200</v>
      </c>
      <c r="F356" s="14">
        <v>0</v>
      </c>
      <c r="G356" s="12">
        <v>9200</v>
      </c>
      <c r="I356" s="11"/>
    </row>
    <row r="357" spans="1:9" x14ac:dyDescent="0.2">
      <c r="A357" s="15">
        <v>40347</v>
      </c>
      <c r="B357" s="12">
        <v>9200</v>
      </c>
      <c r="C357" s="12">
        <v>9200</v>
      </c>
      <c r="D357" s="12">
        <v>9200</v>
      </c>
      <c r="E357" s="12">
        <v>9200</v>
      </c>
      <c r="F357" s="14">
        <v>21500</v>
      </c>
      <c r="G357" s="12">
        <v>9200</v>
      </c>
      <c r="I357" s="11"/>
    </row>
    <row r="358" spans="1:9" x14ac:dyDescent="0.2">
      <c r="A358" s="15">
        <v>40350</v>
      </c>
      <c r="B358" s="12">
        <v>9250</v>
      </c>
      <c r="C358" s="12">
        <v>9250</v>
      </c>
      <c r="D358" s="12">
        <v>9250</v>
      </c>
      <c r="E358" s="12">
        <v>9250</v>
      </c>
      <c r="F358" s="14">
        <v>500</v>
      </c>
      <c r="G358" s="12">
        <v>9250</v>
      </c>
      <c r="I358" s="11"/>
    </row>
    <row r="359" spans="1:9" x14ac:dyDescent="0.2">
      <c r="A359" s="15">
        <v>40351</v>
      </c>
      <c r="B359" s="12">
        <v>9200</v>
      </c>
      <c r="C359" s="12">
        <v>9400</v>
      </c>
      <c r="D359" s="12">
        <v>9200</v>
      </c>
      <c r="E359" s="12">
        <v>9200</v>
      </c>
      <c r="F359" s="14">
        <v>0</v>
      </c>
      <c r="G359" s="12">
        <v>9200</v>
      </c>
      <c r="I359" s="11"/>
    </row>
    <row r="360" spans="1:9" x14ac:dyDescent="0.2">
      <c r="A360" s="15">
        <v>40352</v>
      </c>
      <c r="B360" s="12">
        <v>9200</v>
      </c>
      <c r="C360" s="12">
        <v>9500</v>
      </c>
      <c r="D360" s="12">
        <v>9200</v>
      </c>
      <c r="E360" s="12">
        <v>9200</v>
      </c>
      <c r="F360" s="14">
        <v>0</v>
      </c>
      <c r="G360" s="12">
        <v>9200</v>
      </c>
      <c r="I360" s="11"/>
    </row>
    <row r="361" spans="1:9" x14ac:dyDescent="0.2">
      <c r="A361" s="15">
        <v>40353</v>
      </c>
      <c r="B361" s="12">
        <v>9250</v>
      </c>
      <c r="C361" s="12">
        <v>9250</v>
      </c>
      <c r="D361" s="12">
        <v>9250</v>
      </c>
      <c r="E361" s="12">
        <v>9250</v>
      </c>
      <c r="F361" s="14">
        <v>500</v>
      </c>
      <c r="G361" s="12">
        <v>9250</v>
      </c>
      <c r="I361" s="11"/>
    </row>
    <row r="362" spans="1:9" x14ac:dyDescent="0.2">
      <c r="A362" s="15">
        <v>40354</v>
      </c>
      <c r="B362" s="12">
        <v>9250</v>
      </c>
      <c r="C362" s="12">
        <v>9250</v>
      </c>
      <c r="D362" s="12">
        <v>9250</v>
      </c>
      <c r="E362" s="12">
        <v>9250</v>
      </c>
      <c r="F362" s="14">
        <v>3500</v>
      </c>
      <c r="G362" s="12">
        <v>9250</v>
      </c>
      <c r="I362" s="11"/>
    </row>
    <row r="363" spans="1:9" x14ac:dyDescent="0.2">
      <c r="A363" s="15">
        <v>40357</v>
      </c>
      <c r="B363" s="12">
        <v>9250</v>
      </c>
      <c r="C363" s="12">
        <v>9500</v>
      </c>
      <c r="D363" s="12">
        <v>9250</v>
      </c>
      <c r="E363" s="12">
        <v>9250</v>
      </c>
      <c r="F363" s="14">
        <v>0</v>
      </c>
      <c r="G363" s="12">
        <v>9250</v>
      </c>
      <c r="I363" s="11"/>
    </row>
    <row r="364" spans="1:9" x14ac:dyDescent="0.2">
      <c r="A364" s="15">
        <v>40358</v>
      </c>
      <c r="B364" s="12">
        <v>9250</v>
      </c>
      <c r="C364" s="12">
        <v>9250</v>
      </c>
      <c r="D364" s="12">
        <v>9200</v>
      </c>
      <c r="E364" s="12">
        <v>9250</v>
      </c>
      <c r="F364" s="14">
        <v>38000</v>
      </c>
      <c r="G364" s="12">
        <v>9250</v>
      </c>
      <c r="I364" s="11"/>
    </row>
    <row r="365" spans="1:9" x14ac:dyDescent="0.2">
      <c r="A365" s="15">
        <v>40359</v>
      </c>
      <c r="B365" s="12">
        <v>9350</v>
      </c>
      <c r="C365" s="12">
        <v>9350</v>
      </c>
      <c r="D365" s="12">
        <v>9350</v>
      </c>
      <c r="E365" s="12">
        <v>9350</v>
      </c>
      <c r="F365" s="14">
        <v>1000</v>
      </c>
      <c r="G365" s="12">
        <v>9350</v>
      </c>
      <c r="I365" s="11"/>
    </row>
    <row r="366" spans="1:9" x14ac:dyDescent="0.2">
      <c r="A366" s="15">
        <v>40360</v>
      </c>
      <c r="B366" s="12">
        <v>9250</v>
      </c>
      <c r="C366" s="12">
        <v>9300</v>
      </c>
      <c r="D366" s="12">
        <v>9250</v>
      </c>
      <c r="E366" s="12">
        <v>9250</v>
      </c>
      <c r="F366" s="14">
        <v>5000</v>
      </c>
      <c r="G366" s="12">
        <v>9250</v>
      </c>
      <c r="I366" s="11"/>
    </row>
    <row r="367" spans="1:9" x14ac:dyDescent="0.2">
      <c r="A367" s="15">
        <v>40361</v>
      </c>
      <c r="B367" s="12">
        <v>9250</v>
      </c>
      <c r="C367" s="12">
        <v>9250</v>
      </c>
      <c r="D367" s="12">
        <v>9250</v>
      </c>
      <c r="E367" s="12">
        <v>9250</v>
      </c>
      <c r="F367" s="14">
        <v>1000</v>
      </c>
      <c r="G367" s="12">
        <v>9250</v>
      </c>
      <c r="I367" s="11"/>
    </row>
    <row r="368" spans="1:9" x14ac:dyDescent="0.2">
      <c r="A368" s="15">
        <v>40364</v>
      </c>
      <c r="B368" s="12">
        <v>9250</v>
      </c>
      <c r="C368" s="12">
        <v>9250</v>
      </c>
      <c r="D368" s="12">
        <v>9250</v>
      </c>
      <c r="E368" s="12">
        <v>9250</v>
      </c>
      <c r="F368" s="14">
        <v>1000</v>
      </c>
      <c r="G368" s="12">
        <v>9250</v>
      </c>
      <c r="I368" s="11"/>
    </row>
    <row r="369" spans="1:9" x14ac:dyDescent="0.2">
      <c r="A369" s="15">
        <v>40365</v>
      </c>
      <c r="B369" s="12">
        <v>9250</v>
      </c>
      <c r="C369" s="12">
        <v>9250</v>
      </c>
      <c r="D369" s="12">
        <v>9250</v>
      </c>
      <c r="E369" s="12">
        <v>9250</v>
      </c>
      <c r="F369" s="14">
        <v>1000</v>
      </c>
      <c r="G369" s="12">
        <v>9250</v>
      </c>
      <c r="I369" s="11"/>
    </row>
    <row r="370" spans="1:9" x14ac:dyDescent="0.2">
      <c r="A370" s="15">
        <v>40366</v>
      </c>
      <c r="B370" s="12">
        <v>9250</v>
      </c>
      <c r="C370" s="12">
        <v>9600</v>
      </c>
      <c r="D370" s="12">
        <v>9250</v>
      </c>
      <c r="E370" s="12">
        <v>9600</v>
      </c>
      <c r="F370" s="14">
        <v>3000</v>
      </c>
      <c r="G370" s="12">
        <v>9600</v>
      </c>
      <c r="I370" s="11"/>
    </row>
    <row r="371" spans="1:9" x14ac:dyDescent="0.2">
      <c r="A371" s="15">
        <v>40367</v>
      </c>
      <c r="B371" s="12">
        <v>9750</v>
      </c>
      <c r="C371" s="12">
        <v>9750</v>
      </c>
      <c r="D371" s="12">
        <v>9500</v>
      </c>
      <c r="E371" s="12">
        <v>9500</v>
      </c>
      <c r="F371" s="14">
        <v>2000</v>
      </c>
      <c r="G371" s="12">
        <v>9500</v>
      </c>
      <c r="I371" s="11"/>
    </row>
    <row r="372" spans="1:9" x14ac:dyDescent="0.2">
      <c r="A372" s="15">
        <v>40368</v>
      </c>
      <c r="B372" s="12">
        <v>9500</v>
      </c>
      <c r="C372" s="12">
        <v>9600</v>
      </c>
      <c r="D372" s="12">
        <v>9500</v>
      </c>
      <c r="E372" s="12">
        <v>9600</v>
      </c>
      <c r="F372" s="14">
        <v>12000</v>
      </c>
      <c r="G372" s="12">
        <v>9600</v>
      </c>
      <c r="I372" s="11"/>
    </row>
    <row r="373" spans="1:9" x14ac:dyDescent="0.2">
      <c r="A373" s="15">
        <v>40371</v>
      </c>
      <c r="B373" s="12">
        <v>9500</v>
      </c>
      <c r="C373" s="12">
        <v>9500</v>
      </c>
      <c r="D373" s="12">
        <v>9500</v>
      </c>
      <c r="E373" s="12">
        <v>9500</v>
      </c>
      <c r="F373" s="14">
        <v>1000</v>
      </c>
      <c r="G373" s="12">
        <v>9500</v>
      </c>
      <c r="I373" s="11"/>
    </row>
    <row r="374" spans="1:9" x14ac:dyDescent="0.2">
      <c r="A374" s="15">
        <v>40372</v>
      </c>
      <c r="B374" s="12">
        <v>9500</v>
      </c>
      <c r="C374" s="12">
        <v>9500</v>
      </c>
      <c r="D374" s="12">
        <v>9500</v>
      </c>
      <c r="E374" s="12">
        <v>9500</v>
      </c>
      <c r="F374" s="14">
        <v>10000</v>
      </c>
      <c r="G374" s="12">
        <v>9500</v>
      </c>
      <c r="I374" s="11"/>
    </row>
    <row r="375" spans="1:9" x14ac:dyDescent="0.2">
      <c r="A375" s="15">
        <v>40373</v>
      </c>
      <c r="B375" s="12">
        <v>9500</v>
      </c>
      <c r="C375" s="12">
        <v>9500</v>
      </c>
      <c r="D375" s="12">
        <v>9500</v>
      </c>
      <c r="E375" s="12">
        <v>9500</v>
      </c>
      <c r="F375" s="14">
        <v>5000</v>
      </c>
      <c r="G375" s="12">
        <v>9500</v>
      </c>
      <c r="I375" s="11"/>
    </row>
    <row r="376" spans="1:9" x14ac:dyDescent="0.2">
      <c r="A376" s="15">
        <v>40374</v>
      </c>
      <c r="B376" s="12">
        <v>9500</v>
      </c>
      <c r="C376" s="12">
        <v>9500</v>
      </c>
      <c r="D376" s="12">
        <v>9350</v>
      </c>
      <c r="E376" s="12">
        <v>9350</v>
      </c>
      <c r="F376" s="14">
        <v>7000</v>
      </c>
      <c r="G376" s="12">
        <v>9350</v>
      </c>
      <c r="I376" s="11"/>
    </row>
    <row r="377" spans="1:9" x14ac:dyDescent="0.2">
      <c r="A377" s="15">
        <v>40375</v>
      </c>
      <c r="B377" s="12">
        <v>9350</v>
      </c>
      <c r="C377" s="12">
        <v>9350</v>
      </c>
      <c r="D377" s="12">
        <v>9300</v>
      </c>
      <c r="E377" s="12">
        <v>9300</v>
      </c>
      <c r="F377" s="14">
        <v>10000</v>
      </c>
      <c r="G377" s="12">
        <v>9300</v>
      </c>
      <c r="I377" s="11"/>
    </row>
    <row r="378" spans="1:9" x14ac:dyDescent="0.2">
      <c r="A378" s="15">
        <v>40378</v>
      </c>
      <c r="B378" s="12">
        <v>9500</v>
      </c>
      <c r="C378" s="12">
        <v>9700</v>
      </c>
      <c r="D378" s="12">
        <v>9400</v>
      </c>
      <c r="E378" s="12">
        <v>9700</v>
      </c>
      <c r="F378" s="14">
        <v>31000</v>
      </c>
      <c r="G378" s="12">
        <v>9700</v>
      </c>
      <c r="I378" s="11"/>
    </row>
    <row r="379" spans="1:9" x14ac:dyDescent="0.2">
      <c r="A379" s="15">
        <v>40379</v>
      </c>
      <c r="B379" s="12">
        <v>9750</v>
      </c>
      <c r="C379" s="12">
        <v>10150</v>
      </c>
      <c r="D379" s="12">
        <v>9750</v>
      </c>
      <c r="E379" s="12">
        <v>10150</v>
      </c>
      <c r="F379" s="14">
        <v>15000</v>
      </c>
      <c r="G379" s="12">
        <v>10150</v>
      </c>
      <c r="I379" s="11"/>
    </row>
    <row r="380" spans="1:9" x14ac:dyDescent="0.2">
      <c r="A380" s="15">
        <v>40380</v>
      </c>
      <c r="B380" s="12">
        <v>10000</v>
      </c>
      <c r="C380" s="12">
        <v>10100</v>
      </c>
      <c r="D380" s="12">
        <v>10000</v>
      </c>
      <c r="E380" s="12">
        <v>10100</v>
      </c>
      <c r="F380" s="14">
        <v>10500</v>
      </c>
      <c r="G380" s="12">
        <v>10100</v>
      </c>
      <c r="I380" s="11"/>
    </row>
    <row r="381" spans="1:9" x14ac:dyDescent="0.2">
      <c r="A381" s="15">
        <v>40381</v>
      </c>
      <c r="B381" s="12">
        <v>10100</v>
      </c>
      <c r="C381" s="12">
        <v>10100</v>
      </c>
      <c r="D381" s="12">
        <v>10100</v>
      </c>
      <c r="E381" s="12">
        <v>10100</v>
      </c>
      <c r="F381" s="14">
        <v>500</v>
      </c>
      <c r="G381" s="12">
        <v>10100</v>
      </c>
      <c r="I381" s="11"/>
    </row>
    <row r="382" spans="1:9" x14ac:dyDescent="0.2">
      <c r="A382" s="15">
        <v>40382</v>
      </c>
      <c r="B382" s="12">
        <v>10200</v>
      </c>
      <c r="C382" s="12">
        <v>10500</v>
      </c>
      <c r="D382" s="12">
        <v>10200</v>
      </c>
      <c r="E382" s="12">
        <v>10200</v>
      </c>
      <c r="F382" s="14">
        <v>30500</v>
      </c>
      <c r="G382" s="12">
        <v>10200</v>
      </c>
      <c r="I382" s="11"/>
    </row>
    <row r="383" spans="1:9" x14ac:dyDescent="0.2">
      <c r="A383" s="15">
        <v>40385</v>
      </c>
      <c r="B383" s="12">
        <v>10200</v>
      </c>
      <c r="C383" s="12">
        <v>10400</v>
      </c>
      <c r="D383" s="12">
        <v>10200</v>
      </c>
      <c r="E383" s="12">
        <v>10200</v>
      </c>
      <c r="F383" s="14">
        <v>4500</v>
      </c>
      <c r="G383" s="12">
        <v>10200</v>
      </c>
      <c r="I383" s="11"/>
    </row>
    <row r="384" spans="1:9" x14ac:dyDescent="0.2">
      <c r="A384" s="15">
        <v>40386</v>
      </c>
      <c r="B384" s="12">
        <v>10250</v>
      </c>
      <c r="C384" s="12">
        <v>10250</v>
      </c>
      <c r="D384" s="12">
        <v>9800</v>
      </c>
      <c r="E384" s="12">
        <v>10200</v>
      </c>
      <c r="F384" s="14">
        <v>8000</v>
      </c>
      <c r="G384" s="12">
        <v>10200</v>
      </c>
      <c r="I384" s="11"/>
    </row>
    <row r="385" spans="1:9" x14ac:dyDescent="0.2">
      <c r="A385" s="15">
        <v>40387</v>
      </c>
      <c r="B385" s="12">
        <v>10000</v>
      </c>
      <c r="C385" s="12">
        <v>10250</v>
      </c>
      <c r="D385" s="12">
        <v>10000</v>
      </c>
      <c r="E385" s="12">
        <v>10000</v>
      </c>
      <c r="F385" s="14">
        <v>0</v>
      </c>
      <c r="G385" s="12">
        <v>10000</v>
      </c>
      <c r="I385" s="11"/>
    </row>
    <row r="386" spans="1:9" x14ac:dyDescent="0.2">
      <c r="A386" s="15">
        <v>40388</v>
      </c>
      <c r="B386" s="12">
        <v>10000</v>
      </c>
      <c r="C386" s="12">
        <v>10200</v>
      </c>
      <c r="D386" s="12">
        <v>10000</v>
      </c>
      <c r="E386" s="12">
        <v>10100</v>
      </c>
      <c r="F386" s="14">
        <v>12000</v>
      </c>
      <c r="G386" s="12">
        <v>10100</v>
      </c>
      <c r="I386" s="11"/>
    </row>
    <row r="387" spans="1:9" x14ac:dyDescent="0.2">
      <c r="A387" s="15">
        <v>40389</v>
      </c>
      <c r="B387" s="12">
        <v>10000</v>
      </c>
      <c r="C387" s="12">
        <v>10550</v>
      </c>
      <c r="D387" s="12">
        <v>10000</v>
      </c>
      <c r="E387" s="12">
        <v>10550</v>
      </c>
      <c r="F387" s="14">
        <v>45000</v>
      </c>
      <c r="G387" s="12">
        <v>10550</v>
      </c>
      <c r="I387" s="11"/>
    </row>
    <row r="388" spans="1:9" x14ac:dyDescent="0.2">
      <c r="A388" s="15">
        <v>40392</v>
      </c>
      <c r="B388" s="12">
        <v>11000</v>
      </c>
      <c r="C388" s="12">
        <v>11000</v>
      </c>
      <c r="D388" s="12">
        <v>10400</v>
      </c>
      <c r="E388" s="12">
        <v>10650</v>
      </c>
      <c r="F388" s="14">
        <v>1500</v>
      </c>
      <c r="G388" s="12">
        <v>10650</v>
      </c>
      <c r="I388" s="11"/>
    </row>
    <row r="389" spans="1:9" x14ac:dyDescent="0.2">
      <c r="A389" s="15">
        <v>40393</v>
      </c>
      <c r="B389" s="12">
        <v>10400</v>
      </c>
      <c r="C389" s="12">
        <v>10400</v>
      </c>
      <c r="D389" s="12">
        <v>10250</v>
      </c>
      <c r="E389" s="12">
        <v>10250</v>
      </c>
      <c r="F389" s="14">
        <v>1500</v>
      </c>
      <c r="G389" s="12">
        <v>10250</v>
      </c>
      <c r="I389" s="11"/>
    </row>
    <row r="390" spans="1:9" x14ac:dyDescent="0.2">
      <c r="A390" s="15">
        <v>40394</v>
      </c>
      <c r="B390" s="12">
        <v>10000</v>
      </c>
      <c r="C390" s="12">
        <v>10000</v>
      </c>
      <c r="D390" s="12">
        <v>10000</v>
      </c>
      <c r="E390" s="12">
        <v>10000</v>
      </c>
      <c r="F390" s="14">
        <v>8500</v>
      </c>
      <c r="G390" s="12">
        <v>10000</v>
      </c>
      <c r="I390" s="11"/>
    </row>
    <row r="391" spans="1:9" x14ac:dyDescent="0.2">
      <c r="A391" s="15">
        <v>40395</v>
      </c>
      <c r="B391" s="12">
        <v>10350</v>
      </c>
      <c r="C391" s="12">
        <v>10400</v>
      </c>
      <c r="D391" s="12">
        <v>10300</v>
      </c>
      <c r="E391" s="12">
        <v>10350</v>
      </c>
      <c r="F391" s="14">
        <v>6500</v>
      </c>
      <c r="G391" s="12">
        <v>10350</v>
      </c>
      <c r="I391" s="11"/>
    </row>
    <row r="392" spans="1:9" x14ac:dyDescent="0.2">
      <c r="A392" s="15">
        <v>40396</v>
      </c>
      <c r="B392" s="12">
        <v>10500</v>
      </c>
      <c r="C392" s="12">
        <v>10500</v>
      </c>
      <c r="D392" s="12">
        <v>10500</v>
      </c>
      <c r="E392" s="12">
        <v>10500</v>
      </c>
      <c r="F392" s="14">
        <v>500</v>
      </c>
      <c r="G392" s="12">
        <v>10500</v>
      </c>
      <c r="I392" s="11"/>
    </row>
    <row r="393" spans="1:9" x14ac:dyDescent="0.2">
      <c r="A393" s="15">
        <v>40399</v>
      </c>
      <c r="B393" s="12">
        <v>10500</v>
      </c>
      <c r="C393" s="12">
        <v>10500</v>
      </c>
      <c r="D393" s="12">
        <v>10500</v>
      </c>
      <c r="E393" s="12">
        <v>10500</v>
      </c>
      <c r="F393" s="14">
        <v>3500</v>
      </c>
      <c r="G393" s="12">
        <v>10500</v>
      </c>
      <c r="I393" s="11"/>
    </row>
    <row r="394" spans="1:9" x14ac:dyDescent="0.2">
      <c r="A394" s="15">
        <v>40400</v>
      </c>
      <c r="B394" s="12">
        <v>10550</v>
      </c>
      <c r="C394" s="12">
        <v>10600</v>
      </c>
      <c r="D394" s="12">
        <v>10500</v>
      </c>
      <c r="E394" s="12">
        <v>10500</v>
      </c>
      <c r="F394" s="14">
        <v>2000</v>
      </c>
      <c r="G394" s="12">
        <v>10500</v>
      </c>
      <c r="I394" s="11"/>
    </row>
    <row r="395" spans="1:9" x14ac:dyDescent="0.2">
      <c r="A395" s="15">
        <v>40401</v>
      </c>
      <c r="B395" s="12">
        <v>10200</v>
      </c>
      <c r="C395" s="12">
        <v>10500</v>
      </c>
      <c r="D395" s="12">
        <v>10200</v>
      </c>
      <c r="E395" s="12">
        <v>10200</v>
      </c>
      <c r="F395" s="14">
        <v>0</v>
      </c>
      <c r="G395" s="12">
        <v>10200</v>
      </c>
      <c r="I395" s="11"/>
    </row>
    <row r="396" spans="1:9" x14ac:dyDescent="0.2">
      <c r="A396" s="15">
        <v>40402</v>
      </c>
      <c r="B396" s="12">
        <v>10200</v>
      </c>
      <c r="C396" s="12">
        <v>10200</v>
      </c>
      <c r="D396" s="12">
        <v>10100</v>
      </c>
      <c r="E396" s="12">
        <v>10100</v>
      </c>
      <c r="F396" s="14">
        <v>11000</v>
      </c>
      <c r="G396" s="12">
        <v>10100</v>
      </c>
      <c r="I396" s="11"/>
    </row>
    <row r="397" spans="1:9" x14ac:dyDescent="0.2">
      <c r="A397" s="15">
        <v>40403</v>
      </c>
      <c r="B397" s="12">
        <v>10250</v>
      </c>
      <c r="C397" s="12">
        <v>10250</v>
      </c>
      <c r="D397" s="12">
        <v>10150</v>
      </c>
      <c r="E397" s="12">
        <v>10200</v>
      </c>
      <c r="F397" s="14">
        <v>4000</v>
      </c>
      <c r="G397" s="12">
        <v>10200</v>
      </c>
      <c r="I397" s="11"/>
    </row>
    <row r="398" spans="1:9" x14ac:dyDescent="0.2">
      <c r="A398" s="15">
        <v>40406</v>
      </c>
      <c r="B398" s="12">
        <v>10200</v>
      </c>
      <c r="C398" s="12">
        <v>10250</v>
      </c>
      <c r="D398" s="12">
        <v>10200</v>
      </c>
      <c r="E398" s="12">
        <v>10250</v>
      </c>
      <c r="F398" s="14">
        <v>2500</v>
      </c>
      <c r="G398" s="12">
        <v>10250</v>
      </c>
      <c r="I398" s="11"/>
    </row>
    <row r="399" spans="1:9" x14ac:dyDescent="0.2">
      <c r="A399" s="15">
        <v>40408</v>
      </c>
      <c r="B399" s="12">
        <v>10000</v>
      </c>
      <c r="C399" s="12">
        <v>10150</v>
      </c>
      <c r="D399" s="12">
        <v>10000</v>
      </c>
      <c r="E399" s="12">
        <v>10000</v>
      </c>
      <c r="F399" s="14">
        <v>0</v>
      </c>
      <c r="G399" s="12">
        <v>10000</v>
      </c>
      <c r="I399" s="11"/>
    </row>
    <row r="400" spans="1:9" x14ac:dyDescent="0.2">
      <c r="A400" s="15">
        <v>40409</v>
      </c>
      <c r="B400" s="12">
        <v>10300</v>
      </c>
      <c r="C400" s="12">
        <v>10300</v>
      </c>
      <c r="D400" s="12">
        <v>10200</v>
      </c>
      <c r="E400" s="12">
        <v>10200</v>
      </c>
      <c r="F400" s="14">
        <v>3000</v>
      </c>
      <c r="G400" s="12">
        <v>10200</v>
      </c>
      <c r="I400" s="11"/>
    </row>
    <row r="401" spans="1:9" x14ac:dyDescent="0.2">
      <c r="A401" s="15">
        <v>40410</v>
      </c>
      <c r="B401" s="12">
        <v>10200</v>
      </c>
      <c r="C401" s="12">
        <v>10200</v>
      </c>
      <c r="D401" s="12">
        <v>10200</v>
      </c>
      <c r="E401" s="12">
        <v>10200</v>
      </c>
      <c r="F401" s="14">
        <v>1000</v>
      </c>
      <c r="G401" s="12">
        <v>10200</v>
      </c>
      <c r="I401" s="11"/>
    </row>
    <row r="402" spans="1:9" x14ac:dyDescent="0.2">
      <c r="A402" s="15">
        <v>40413</v>
      </c>
      <c r="B402" s="12">
        <v>10100</v>
      </c>
      <c r="C402" s="12">
        <v>10150</v>
      </c>
      <c r="D402" s="12">
        <v>10100</v>
      </c>
      <c r="E402" s="12">
        <v>10100</v>
      </c>
      <c r="F402" s="14">
        <v>4500</v>
      </c>
      <c r="G402" s="12">
        <v>10100</v>
      </c>
      <c r="I402" s="11"/>
    </row>
    <row r="403" spans="1:9" x14ac:dyDescent="0.2">
      <c r="A403" s="15">
        <v>40414</v>
      </c>
      <c r="B403" s="12">
        <v>10050</v>
      </c>
      <c r="C403" s="12">
        <v>10050</v>
      </c>
      <c r="D403" s="12">
        <v>10050</v>
      </c>
      <c r="E403" s="12">
        <v>10050</v>
      </c>
      <c r="F403" s="14">
        <v>4500</v>
      </c>
      <c r="G403" s="12">
        <v>10050</v>
      </c>
      <c r="I403" s="11"/>
    </row>
    <row r="404" spans="1:9" x14ac:dyDescent="0.2">
      <c r="A404" s="15">
        <v>40415</v>
      </c>
      <c r="B404" s="12">
        <v>10050</v>
      </c>
      <c r="C404" s="12">
        <v>10100</v>
      </c>
      <c r="D404" s="12">
        <v>10050</v>
      </c>
      <c r="E404" s="12">
        <v>10100</v>
      </c>
      <c r="F404" s="14">
        <v>52000</v>
      </c>
      <c r="G404" s="12">
        <v>10100</v>
      </c>
      <c r="I404" s="11"/>
    </row>
    <row r="405" spans="1:9" x14ac:dyDescent="0.2">
      <c r="A405" s="15">
        <v>40416</v>
      </c>
      <c r="B405" s="12">
        <v>10050</v>
      </c>
      <c r="C405" s="12">
        <v>10050</v>
      </c>
      <c r="D405" s="12">
        <v>10050</v>
      </c>
      <c r="E405" s="12">
        <v>10050</v>
      </c>
      <c r="F405" s="14">
        <v>3500</v>
      </c>
      <c r="G405" s="12">
        <v>10050</v>
      </c>
      <c r="I405" s="11"/>
    </row>
    <row r="406" spans="1:9" x14ac:dyDescent="0.2">
      <c r="A406" s="15">
        <v>40417</v>
      </c>
      <c r="B406" s="12">
        <v>10150</v>
      </c>
      <c r="C406" s="12">
        <v>10150</v>
      </c>
      <c r="D406" s="12">
        <v>10000</v>
      </c>
      <c r="E406" s="12">
        <v>10000</v>
      </c>
      <c r="F406" s="14">
        <v>5500</v>
      </c>
      <c r="G406" s="12">
        <v>10000</v>
      </c>
      <c r="I406" s="11"/>
    </row>
    <row r="407" spans="1:9" x14ac:dyDescent="0.2">
      <c r="A407" s="15">
        <v>40420</v>
      </c>
      <c r="B407" s="12">
        <v>10150</v>
      </c>
      <c r="C407" s="12">
        <v>10200</v>
      </c>
      <c r="D407" s="12">
        <v>10000</v>
      </c>
      <c r="E407" s="12">
        <v>10000</v>
      </c>
      <c r="F407" s="14">
        <v>77000</v>
      </c>
      <c r="G407" s="12">
        <v>10000</v>
      </c>
      <c r="I407" s="11"/>
    </row>
    <row r="408" spans="1:9" x14ac:dyDescent="0.2">
      <c r="A408" s="15">
        <v>40421</v>
      </c>
      <c r="B408" s="12">
        <v>10000</v>
      </c>
      <c r="C408" s="12">
        <v>10000</v>
      </c>
      <c r="D408" s="12">
        <v>10000</v>
      </c>
      <c r="E408" s="12">
        <v>10000</v>
      </c>
      <c r="F408" s="14">
        <v>2500</v>
      </c>
      <c r="G408" s="12">
        <v>10000</v>
      </c>
      <c r="I408" s="11"/>
    </row>
    <row r="409" spans="1:9" x14ac:dyDescent="0.2">
      <c r="A409" s="15">
        <v>40422</v>
      </c>
      <c r="B409" s="12">
        <v>10000</v>
      </c>
      <c r="C409" s="12">
        <v>10000</v>
      </c>
      <c r="D409" s="12">
        <v>10000</v>
      </c>
      <c r="E409" s="12">
        <v>10000</v>
      </c>
      <c r="F409" s="14">
        <v>15000</v>
      </c>
      <c r="G409" s="12">
        <v>10000</v>
      </c>
      <c r="I409" s="11"/>
    </row>
    <row r="410" spans="1:9" x14ac:dyDescent="0.2">
      <c r="A410" s="15">
        <v>40423</v>
      </c>
      <c r="B410" s="12">
        <v>9950</v>
      </c>
      <c r="C410" s="12">
        <v>9950</v>
      </c>
      <c r="D410" s="12">
        <v>9900</v>
      </c>
      <c r="E410" s="12">
        <v>9900</v>
      </c>
      <c r="F410" s="14">
        <v>9500</v>
      </c>
      <c r="G410" s="12">
        <v>9900</v>
      </c>
      <c r="I410" s="11"/>
    </row>
    <row r="411" spans="1:9" x14ac:dyDescent="0.2">
      <c r="A411" s="15">
        <v>40424</v>
      </c>
      <c r="B411" s="12">
        <v>9850</v>
      </c>
      <c r="C411" s="12">
        <v>10000</v>
      </c>
      <c r="D411" s="12">
        <v>9850</v>
      </c>
      <c r="E411" s="12">
        <v>10000</v>
      </c>
      <c r="F411" s="14">
        <v>2500</v>
      </c>
      <c r="G411" s="12">
        <v>10000</v>
      </c>
      <c r="I411" s="11"/>
    </row>
    <row r="412" spans="1:9" x14ac:dyDescent="0.2">
      <c r="A412" s="15">
        <v>40427</v>
      </c>
      <c r="B412" s="12">
        <v>9950</v>
      </c>
      <c r="C412" s="12">
        <v>9950</v>
      </c>
      <c r="D412" s="12">
        <v>9700</v>
      </c>
      <c r="E412" s="12">
        <v>9900</v>
      </c>
      <c r="F412" s="14">
        <v>76500</v>
      </c>
      <c r="G412" s="12">
        <v>9900</v>
      </c>
      <c r="I412" s="11"/>
    </row>
    <row r="413" spans="1:9" x14ac:dyDescent="0.2">
      <c r="A413" s="15">
        <v>40428</v>
      </c>
      <c r="B413" s="12">
        <v>9950</v>
      </c>
      <c r="C413" s="12">
        <v>9950</v>
      </c>
      <c r="D413" s="12">
        <v>9850</v>
      </c>
      <c r="E413" s="12">
        <v>9850</v>
      </c>
      <c r="F413" s="14">
        <v>15500</v>
      </c>
      <c r="G413" s="12">
        <v>9850</v>
      </c>
      <c r="I413" s="11"/>
    </row>
    <row r="414" spans="1:9" x14ac:dyDescent="0.2">
      <c r="A414" s="15">
        <v>40436</v>
      </c>
      <c r="B414" s="12">
        <v>10000</v>
      </c>
      <c r="C414" s="12">
        <v>10000</v>
      </c>
      <c r="D414" s="12">
        <v>9800</v>
      </c>
      <c r="E414" s="12">
        <v>9800</v>
      </c>
      <c r="F414" s="14">
        <v>17000</v>
      </c>
      <c r="G414" s="12">
        <v>9800</v>
      </c>
      <c r="I414" s="11"/>
    </row>
    <row r="415" spans="1:9" x14ac:dyDescent="0.2">
      <c r="A415" s="15">
        <v>40437</v>
      </c>
      <c r="B415" s="12">
        <v>9850</v>
      </c>
      <c r="C415" s="12">
        <v>9900</v>
      </c>
      <c r="D415" s="12">
        <v>9800</v>
      </c>
      <c r="E415" s="12">
        <v>9800</v>
      </c>
      <c r="F415" s="14">
        <v>11500</v>
      </c>
      <c r="G415" s="12">
        <v>9800</v>
      </c>
      <c r="I415" s="11"/>
    </row>
    <row r="416" spans="1:9" x14ac:dyDescent="0.2">
      <c r="A416" s="15">
        <v>40438</v>
      </c>
      <c r="B416" s="12">
        <v>9900</v>
      </c>
      <c r="C416" s="12">
        <v>9900</v>
      </c>
      <c r="D416" s="12">
        <v>9900</v>
      </c>
      <c r="E416" s="12">
        <v>9900</v>
      </c>
      <c r="F416" s="14">
        <v>15500</v>
      </c>
      <c r="G416" s="12">
        <v>9900</v>
      </c>
      <c r="I416" s="11"/>
    </row>
    <row r="417" spans="1:9" x14ac:dyDescent="0.2">
      <c r="A417" s="15">
        <v>40441</v>
      </c>
      <c r="B417" s="12">
        <v>9850</v>
      </c>
      <c r="C417" s="12">
        <v>9850</v>
      </c>
      <c r="D417" s="12">
        <v>9600</v>
      </c>
      <c r="E417" s="12">
        <v>9600</v>
      </c>
      <c r="F417" s="14">
        <v>36000</v>
      </c>
      <c r="G417" s="12">
        <v>9600</v>
      </c>
      <c r="I417" s="11"/>
    </row>
    <row r="418" spans="1:9" x14ac:dyDescent="0.2">
      <c r="A418" s="15">
        <v>40442</v>
      </c>
      <c r="B418" s="12">
        <v>9650</v>
      </c>
      <c r="C418" s="12">
        <v>9850</v>
      </c>
      <c r="D418" s="12">
        <v>9650</v>
      </c>
      <c r="E418" s="12">
        <v>9800</v>
      </c>
      <c r="F418" s="14">
        <v>23000</v>
      </c>
      <c r="G418" s="12">
        <v>9800</v>
      </c>
      <c r="I418" s="11"/>
    </row>
    <row r="419" spans="1:9" x14ac:dyDescent="0.2">
      <c r="A419" s="15">
        <v>40443</v>
      </c>
      <c r="B419" s="12">
        <v>9800</v>
      </c>
      <c r="C419" s="12">
        <v>9950</v>
      </c>
      <c r="D419" s="12">
        <v>9800</v>
      </c>
      <c r="E419" s="12">
        <v>9800</v>
      </c>
      <c r="F419" s="14">
        <v>7500</v>
      </c>
      <c r="G419" s="12">
        <v>9800</v>
      </c>
      <c r="I419" s="11"/>
    </row>
    <row r="420" spans="1:9" x14ac:dyDescent="0.2">
      <c r="A420" s="15">
        <v>40444</v>
      </c>
      <c r="B420" s="12">
        <v>9700</v>
      </c>
      <c r="C420" s="12">
        <v>9900</v>
      </c>
      <c r="D420" s="12">
        <v>9700</v>
      </c>
      <c r="E420" s="12">
        <v>9700</v>
      </c>
      <c r="F420" s="14">
        <v>0</v>
      </c>
      <c r="G420" s="12">
        <v>9700</v>
      </c>
      <c r="I420" s="11"/>
    </row>
    <row r="421" spans="1:9" x14ac:dyDescent="0.2">
      <c r="A421" s="15">
        <v>40445</v>
      </c>
      <c r="B421" s="12">
        <v>9950</v>
      </c>
      <c r="C421" s="12">
        <v>10000</v>
      </c>
      <c r="D421" s="12">
        <v>9950</v>
      </c>
      <c r="E421" s="12">
        <v>10000</v>
      </c>
      <c r="F421" s="14">
        <v>17000</v>
      </c>
      <c r="G421" s="12">
        <v>10000</v>
      </c>
      <c r="I421" s="11"/>
    </row>
    <row r="422" spans="1:9" x14ac:dyDescent="0.2">
      <c r="A422" s="15">
        <v>40448</v>
      </c>
      <c r="B422" s="12">
        <v>10200</v>
      </c>
      <c r="C422" s="12">
        <v>10200</v>
      </c>
      <c r="D422" s="12">
        <v>9750</v>
      </c>
      <c r="E422" s="12">
        <v>9850</v>
      </c>
      <c r="F422" s="14">
        <v>19500</v>
      </c>
      <c r="G422" s="12">
        <v>9850</v>
      </c>
      <c r="I422" s="11"/>
    </row>
    <row r="423" spans="1:9" x14ac:dyDescent="0.2">
      <c r="A423" s="15">
        <v>40449</v>
      </c>
      <c r="B423" s="12">
        <v>9750</v>
      </c>
      <c r="C423" s="12">
        <v>10000</v>
      </c>
      <c r="D423" s="12">
        <v>9750</v>
      </c>
      <c r="E423" s="12">
        <v>9900</v>
      </c>
      <c r="F423" s="14">
        <v>12500</v>
      </c>
      <c r="G423" s="12">
        <v>9900</v>
      </c>
      <c r="I423" s="11"/>
    </row>
    <row r="424" spans="1:9" x14ac:dyDescent="0.2">
      <c r="A424" s="15">
        <v>40450</v>
      </c>
      <c r="B424" s="12">
        <v>9850</v>
      </c>
      <c r="C424" s="12">
        <v>9850</v>
      </c>
      <c r="D424" s="12">
        <v>9850</v>
      </c>
      <c r="E424" s="12">
        <v>9850</v>
      </c>
      <c r="F424" s="14">
        <v>1000</v>
      </c>
      <c r="G424" s="12">
        <v>9850</v>
      </c>
      <c r="I424" s="11"/>
    </row>
    <row r="425" spans="1:9" x14ac:dyDescent="0.2">
      <c r="A425" s="15">
        <v>40451</v>
      </c>
      <c r="B425" s="12">
        <v>9850</v>
      </c>
      <c r="C425" s="12">
        <v>10100</v>
      </c>
      <c r="D425" s="12">
        <v>9850</v>
      </c>
      <c r="E425" s="12">
        <v>10100</v>
      </c>
      <c r="F425" s="14">
        <v>3500</v>
      </c>
      <c r="G425" s="12">
        <v>10100</v>
      </c>
      <c r="I425" s="11"/>
    </row>
    <row r="426" spans="1:9" x14ac:dyDescent="0.2">
      <c r="A426" s="15">
        <v>40452</v>
      </c>
      <c r="B426" s="12">
        <v>10300</v>
      </c>
      <c r="C426" s="12">
        <v>10500</v>
      </c>
      <c r="D426" s="12">
        <v>10300</v>
      </c>
      <c r="E426" s="12">
        <v>10450</v>
      </c>
      <c r="F426" s="14">
        <v>12500</v>
      </c>
      <c r="G426" s="12">
        <v>10450</v>
      </c>
      <c r="I426" s="11"/>
    </row>
    <row r="427" spans="1:9" x14ac:dyDescent="0.2">
      <c r="A427" s="15">
        <v>40455</v>
      </c>
      <c r="B427" s="12">
        <v>10050</v>
      </c>
      <c r="C427" s="12">
        <v>10100</v>
      </c>
      <c r="D427" s="12">
        <v>10000</v>
      </c>
      <c r="E427" s="12">
        <v>10000</v>
      </c>
      <c r="F427" s="14">
        <v>15500</v>
      </c>
      <c r="G427" s="12">
        <v>10000</v>
      </c>
      <c r="I427" s="11"/>
    </row>
    <row r="428" spans="1:9" x14ac:dyDescent="0.2">
      <c r="A428" s="15">
        <v>40456</v>
      </c>
      <c r="B428" s="12">
        <v>10000</v>
      </c>
      <c r="C428" s="12">
        <v>10500</v>
      </c>
      <c r="D428" s="12">
        <v>10000</v>
      </c>
      <c r="E428" s="12">
        <v>10500</v>
      </c>
      <c r="F428" s="14">
        <v>36000</v>
      </c>
      <c r="G428" s="12">
        <v>10500</v>
      </c>
      <c r="I428" s="11"/>
    </row>
    <row r="429" spans="1:9" x14ac:dyDescent="0.2">
      <c r="A429" s="15">
        <v>40457</v>
      </c>
      <c r="B429" s="12">
        <v>10500</v>
      </c>
      <c r="C429" s="12">
        <v>10500</v>
      </c>
      <c r="D429" s="12">
        <v>10500</v>
      </c>
      <c r="E429" s="12">
        <v>10500</v>
      </c>
      <c r="F429" s="14">
        <v>500</v>
      </c>
      <c r="G429" s="12">
        <v>10500</v>
      </c>
      <c r="I429" s="11"/>
    </row>
    <row r="430" spans="1:9" x14ac:dyDescent="0.2">
      <c r="A430" s="15">
        <v>40458</v>
      </c>
      <c r="B430" s="12">
        <v>10500</v>
      </c>
      <c r="C430" s="12">
        <v>10500</v>
      </c>
      <c r="D430" s="12">
        <v>10100</v>
      </c>
      <c r="E430" s="12">
        <v>10100</v>
      </c>
      <c r="F430" s="14">
        <v>5500</v>
      </c>
      <c r="G430" s="12">
        <v>10100</v>
      </c>
      <c r="I430" s="11"/>
    </row>
    <row r="431" spans="1:9" x14ac:dyDescent="0.2">
      <c r="A431" s="15">
        <v>40459</v>
      </c>
      <c r="B431" s="12">
        <v>10100</v>
      </c>
      <c r="C431" s="12">
        <v>10200</v>
      </c>
      <c r="D431" s="12">
        <v>10000</v>
      </c>
      <c r="E431" s="12">
        <v>10200</v>
      </c>
      <c r="F431" s="14">
        <v>2500</v>
      </c>
      <c r="G431" s="12">
        <v>10200</v>
      </c>
      <c r="I431" s="11"/>
    </row>
    <row r="432" spans="1:9" x14ac:dyDescent="0.2">
      <c r="A432" s="15">
        <v>40462</v>
      </c>
      <c r="B432" s="12">
        <v>10100</v>
      </c>
      <c r="C432" s="12">
        <v>10100</v>
      </c>
      <c r="D432" s="12">
        <v>10050</v>
      </c>
      <c r="E432" s="12">
        <v>10050</v>
      </c>
      <c r="F432" s="14">
        <v>2000</v>
      </c>
      <c r="G432" s="12">
        <v>10050</v>
      </c>
      <c r="I432" s="11"/>
    </row>
    <row r="433" spans="1:9" x14ac:dyDescent="0.2">
      <c r="A433" s="15">
        <v>40463</v>
      </c>
      <c r="B433" s="12">
        <v>10050</v>
      </c>
      <c r="C433" s="12">
        <v>10050</v>
      </c>
      <c r="D433" s="12">
        <v>10000</v>
      </c>
      <c r="E433" s="12">
        <v>10000</v>
      </c>
      <c r="F433" s="14">
        <v>3000</v>
      </c>
      <c r="G433" s="12">
        <v>10000</v>
      </c>
      <c r="I433" s="11"/>
    </row>
    <row r="434" spans="1:9" x14ac:dyDescent="0.2">
      <c r="A434" s="15">
        <v>40464</v>
      </c>
      <c r="B434" s="12">
        <v>10150</v>
      </c>
      <c r="C434" s="12">
        <v>10150</v>
      </c>
      <c r="D434" s="12">
        <v>10050</v>
      </c>
      <c r="E434" s="12">
        <v>10050</v>
      </c>
      <c r="F434" s="14">
        <v>10000</v>
      </c>
      <c r="G434" s="12">
        <v>10050</v>
      </c>
      <c r="I434" s="11"/>
    </row>
    <row r="435" spans="1:9" x14ac:dyDescent="0.2">
      <c r="A435" s="15">
        <v>40465</v>
      </c>
      <c r="B435" s="12">
        <v>10400</v>
      </c>
      <c r="C435" s="12">
        <v>10900</v>
      </c>
      <c r="D435" s="12">
        <v>10400</v>
      </c>
      <c r="E435" s="12">
        <v>10850</v>
      </c>
      <c r="F435" s="14">
        <v>43000</v>
      </c>
      <c r="G435" s="12">
        <v>10850</v>
      </c>
      <c r="I435" s="11"/>
    </row>
    <row r="436" spans="1:9" x14ac:dyDescent="0.2">
      <c r="A436" s="15">
        <v>40466</v>
      </c>
      <c r="B436" s="12">
        <v>10900</v>
      </c>
      <c r="C436" s="12">
        <v>10900</v>
      </c>
      <c r="D436" s="12">
        <v>10550</v>
      </c>
      <c r="E436" s="12">
        <v>10850</v>
      </c>
      <c r="F436" s="14">
        <v>6500</v>
      </c>
      <c r="G436" s="12">
        <v>10850</v>
      </c>
      <c r="I436" s="11"/>
    </row>
    <row r="437" spans="1:9" x14ac:dyDescent="0.2">
      <c r="A437" s="15">
        <v>40469</v>
      </c>
      <c r="B437" s="12">
        <v>10800</v>
      </c>
      <c r="C437" s="12">
        <v>10800</v>
      </c>
      <c r="D437" s="12">
        <v>10700</v>
      </c>
      <c r="E437" s="12">
        <v>10700</v>
      </c>
      <c r="F437" s="14">
        <v>2500</v>
      </c>
      <c r="G437" s="12">
        <v>10700</v>
      </c>
      <c r="I437" s="11"/>
    </row>
    <row r="438" spans="1:9" x14ac:dyDescent="0.2">
      <c r="A438" s="15">
        <v>40470</v>
      </c>
      <c r="B438" s="12">
        <v>10600</v>
      </c>
      <c r="C438" s="12">
        <v>10600</v>
      </c>
      <c r="D438" s="12">
        <v>10500</v>
      </c>
      <c r="E438" s="12">
        <v>10500</v>
      </c>
      <c r="F438" s="14">
        <v>5500</v>
      </c>
      <c r="G438" s="12">
        <v>10500</v>
      </c>
      <c r="I438" s="11"/>
    </row>
    <row r="439" spans="1:9" x14ac:dyDescent="0.2">
      <c r="A439" s="15">
        <v>40471</v>
      </c>
      <c r="B439" s="12">
        <v>10500</v>
      </c>
      <c r="C439" s="12">
        <v>10500</v>
      </c>
      <c r="D439" s="12">
        <v>10350</v>
      </c>
      <c r="E439" s="12">
        <v>10350</v>
      </c>
      <c r="F439" s="14">
        <v>30000</v>
      </c>
      <c r="G439" s="12">
        <v>10350</v>
      </c>
      <c r="I439" s="11"/>
    </row>
    <row r="440" spans="1:9" x14ac:dyDescent="0.2">
      <c r="A440" s="15">
        <v>40472</v>
      </c>
      <c r="B440" s="12">
        <v>10300</v>
      </c>
      <c r="C440" s="12">
        <v>10450</v>
      </c>
      <c r="D440" s="12">
        <v>10300</v>
      </c>
      <c r="E440" s="12">
        <v>10450</v>
      </c>
      <c r="F440" s="14">
        <v>2500</v>
      </c>
      <c r="G440" s="12">
        <v>10450</v>
      </c>
      <c r="I440" s="11"/>
    </row>
    <row r="441" spans="1:9" x14ac:dyDescent="0.2">
      <c r="A441" s="15">
        <v>40473</v>
      </c>
      <c r="B441" s="12">
        <v>10400</v>
      </c>
      <c r="C441" s="12">
        <v>10450</v>
      </c>
      <c r="D441" s="12">
        <v>10400</v>
      </c>
      <c r="E441" s="12">
        <v>10400</v>
      </c>
      <c r="F441" s="14">
        <v>7000</v>
      </c>
      <c r="G441" s="12">
        <v>10400</v>
      </c>
      <c r="I441" s="11"/>
    </row>
    <row r="442" spans="1:9" x14ac:dyDescent="0.2">
      <c r="A442" s="15">
        <v>40476</v>
      </c>
      <c r="B442" s="12">
        <v>10400</v>
      </c>
      <c r="C442" s="12">
        <v>10500</v>
      </c>
      <c r="D442" s="12">
        <v>10400</v>
      </c>
      <c r="E442" s="12">
        <v>10500</v>
      </c>
      <c r="F442" s="14">
        <v>7000</v>
      </c>
      <c r="G442" s="12">
        <v>10500</v>
      </c>
      <c r="I442" s="11"/>
    </row>
    <row r="443" spans="1:9" x14ac:dyDescent="0.2">
      <c r="A443" s="15">
        <v>40477</v>
      </c>
      <c r="B443" s="12">
        <v>10600</v>
      </c>
      <c r="C443" s="12">
        <v>10600</v>
      </c>
      <c r="D443" s="12">
        <v>10600</v>
      </c>
      <c r="E443" s="12">
        <v>10600</v>
      </c>
      <c r="F443" s="14">
        <v>1000</v>
      </c>
      <c r="G443" s="12">
        <v>10600</v>
      </c>
      <c r="I443" s="11"/>
    </row>
    <row r="444" spans="1:9" x14ac:dyDescent="0.2">
      <c r="A444" s="15">
        <v>40478</v>
      </c>
      <c r="B444" s="12">
        <v>10400</v>
      </c>
      <c r="C444" s="12">
        <v>10500</v>
      </c>
      <c r="D444" s="12">
        <v>10400</v>
      </c>
      <c r="E444" s="12">
        <v>10500</v>
      </c>
      <c r="F444" s="14">
        <v>1500</v>
      </c>
      <c r="G444" s="12">
        <v>10500</v>
      </c>
      <c r="I444" s="11"/>
    </row>
    <row r="445" spans="1:9" x14ac:dyDescent="0.2">
      <c r="A445" s="15">
        <v>40479</v>
      </c>
      <c r="B445" s="12">
        <v>10450</v>
      </c>
      <c r="C445" s="12">
        <v>10500</v>
      </c>
      <c r="D445" s="12">
        <v>10400</v>
      </c>
      <c r="E445" s="12">
        <v>10400</v>
      </c>
      <c r="F445" s="14">
        <v>3000</v>
      </c>
      <c r="G445" s="12">
        <v>10400</v>
      </c>
      <c r="I445" s="11"/>
    </row>
    <row r="446" spans="1:9" x14ac:dyDescent="0.2">
      <c r="A446" s="15">
        <v>40480</v>
      </c>
      <c r="B446" s="12">
        <v>10400</v>
      </c>
      <c r="C446" s="12">
        <v>10400</v>
      </c>
      <c r="D446" s="12">
        <v>10350</v>
      </c>
      <c r="E446" s="12">
        <v>10350</v>
      </c>
      <c r="F446" s="14">
        <v>3500</v>
      </c>
      <c r="G446" s="12">
        <v>10350</v>
      </c>
      <c r="I446" s="11"/>
    </row>
    <row r="447" spans="1:9" x14ac:dyDescent="0.2">
      <c r="A447" s="15">
        <v>40483</v>
      </c>
      <c r="B447" s="12">
        <v>10350</v>
      </c>
      <c r="C447" s="12">
        <v>10500</v>
      </c>
      <c r="D447" s="12">
        <v>10350</v>
      </c>
      <c r="E447" s="12">
        <v>10500</v>
      </c>
      <c r="F447" s="14">
        <v>3000</v>
      </c>
      <c r="G447" s="12">
        <v>10500</v>
      </c>
      <c r="I447" s="11"/>
    </row>
    <row r="448" spans="1:9" x14ac:dyDescent="0.2">
      <c r="A448" s="15">
        <v>40484</v>
      </c>
      <c r="B448" s="12">
        <v>10500</v>
      </c>
      <c r="C448" s="12">
        <v>10550</v>
      </c>
      <c r="D448" s="12">
        <v>10500</v>
      </c>
      <c r="E448" s="12">
        <v>10550</v>
      </c>
      <c r="F448" s="14">
        <v>29000</v>
      </c>
      <c r="G448" s="12">
        <v>10550</v>
      </c>
      <c r="I448" s="11"/>
    </row>
    <row r="449" spans="1:9" x14ac:dyDescent="0.2">
      <c r="A449" s="15">
        <v>40485</v>
      </c>
      <c r="B449" s="12">
        <v>10500</v>
      </c>
      <c r="C449" s="12">
        <v>10600</v>
      </c>
      <c r="D449" s="12">
        <v>10500</v>
      </c>
      <c r="E449" s="12">
        <v>10600</v>
      </c>
      <c r="F449" s="14">
        <v>51500</v>
      </c>
      <c r="G449" s="12">
        <v>10600</v>
      </c>
      <c r="I449" s="11"/>
    </row>
    <row r="450" spans="1:9" x14ac:dyDescent="0.2">
      <c r="A450" s="15">
        <v>40486</v>
      </c>
      <c r="B450" s="12">
        <v>10450</v>
      </c>
      <c r="C450" s="12">
        <v>10450</v>
      </c>
      <c r="D450" s="12">
        <v>10450</v>
      </c>
      <c r="E450" s="12">
        <v>10450</v>
      </c>
      <c r="F450" s="14">
        <v>2000</v>
      </c>
      <c r="G450" s="12">
        <v>10450</v>
      </c>
      <c r="I450" s="11"/>
    </row>
    <row r="451" spans="1:9" x14ac:dyDescent="0.2">
      <c r="A451" s="15">
        <v>40487</v>
      </c>
      <c r="B451" s="12">
        <v>10600</v>
      </c>
      <c r="C451" s="12">
        <v>10700</v>
      </c>
      <c r="D451" s="12">
        <v>10600</v>
      </c>
      <c r="E451" s="12">
        <v>10700</v>
      </c>
      <c r="F451" s="14">
        <v>43500</v>
      </c>
      <c r="G451" s="12">
        <v>10700</v>
      </c>
      <c r="I451" s="11"/>
    </row>
    <row r="452" spans="1:9" x14ac:dyDescent="0.2">
      <c r="A452" s="15">
        <v>40490</v>
      </c>
      <c r="B452" s="12">
        <v>10650</v>
      </c>
      <c r="C452" s="12">
        <v>10700</v>
      </c>
      <c r="D452" s="12">
        <v>10550</v>
      </c>
      <c r="E452" s="12">
        <v>10700</v>
      </c>
      <c r="F452" s="14">
        <v>16000</v>
      </c>
      <c r="G452" s="12">
        <v>10700</v>
      </c>
      <c r="I452" s="11"/>
    </row>
    <row r="453" spans="1:9" x14ac:dyDescent="0.2">
      <c r="A453" s="15">
        <v>40491</v>
      </c>
      <c r="B453" s="12">
        <v>10600</v>
      </c>
      <c r="C453" s="12">
        <v>10650</v>
      </c>
      <c r="D453" s="12">
        <v>10600</v>
      </c>
      <c r="E453" s="12">
        <v>10650</v>
      </c>
      <c r="F453" s="14">
        <v>16500</v>
      </c>
      <c r="G453" s="12">
        <v>10650</v>
      </c>
      <c r="I453" s="11"/>
    </row>
    <row r="454" spans="1:9" x14ac:dyDescent="0.2">
      <c r="A454" s="15">
        <v>40492</v>
      </c>
      <c r="B454" s="12">
        <v>10650</v>
      </c>
      <c r="C454" s="12">
        <v>10650</v>
      </c>
      <c r="D454" s="12">
        <v>10650</v>
      </c>
      <c r="E454" s="12">
        <v>10650</v>
      </c>
      <c r="F454" s="14">
        <v>10500</v>
      </c>
      <c r="G454" s="12">
        <v>10650</v>
      </c>
      <c r="I454" s="11"/>
    </row>
    <row r="455" spans="1:9" x14ac:dyDescent="0.2">
      <c r="A455" s="15">
        <v>40493</v>
      </c>
      <c r="B455" s="12">
        <v>10450</v>
      </c>
      <c r="C455" s="12">
        <v>10500</v>
      </c>
      <c r="D455" s="12">
        <v>10450</v>
      </c>
      <c r="E455" s="12">
        <v>10450</v>
      </c>
      <c r="F455" s="14">
        <v>1500</v>
      </c>
      <c r="G455" s="12">
        <v>10450</v>
      </c>
      <c r="I455" s="11"/>
    </row>
    <row r="456" spans="1:9" x14ac:dyDescent="0.2">
      <c r="A456" s="15">
        <v>40494</v>
      </c>
      <c r="B456" s="12">
        <v>10450</v>
      </c>
      <c r="C456" s="12">
        <v>10450</v>
      </c>
      <c r="D456" s="12">
        <v>10100</v>
      </c>
      <c r="E456" s="12">
        <v>10100</v>
      </c>
      <c r="F456" s="14">
        <v>11000</v>
      </c>
      <c r="G456" s="12">
        <v>10100</v>
      </c>
      <c r="I456" s="11"/>
    </row>
    <row r="457" spans="1:9" x14ac:dyDescent="0.2">
      <c r="A457" s="15">
        <v>40497</v>
      </c>
      <c r="B457" s="12">
        <v>10150</v>
      </c>
      <c r="C457" s="12">
        <v>10400</v>
      </c>
      <c r="D457" s="12">
        <v>10100</v>
      </c>
      <c r="E457" s="12">
        <v>10400</v>
      </c>
      <c r="F457" s="14">
        <v>34500</v>
      </c>
      <c r="G457" s="12">
        <v>10400</v>
      </c>
      <c r="I457" s="11"/>
    </row>
    <row r="458" spans="1:9" x14ac:dyDescent="0.2">
      <c r="A458" s="15">
        <v>40498</v>
      </c>
      <c r="B458" s="12">
        <v>10500</v>
      </c>
      <c r="C458" s="12">
        <v>10600</v>
      </c>
      <c r="D458" s="12">
        <v>10500</v>
      </c>
      <c r="E458" s="12">
        <v>10600</v>
      </c>
      <c r="F458" s="14">
        <v>43000</v>
      </c>
      <c r="G458" s="12">
        <v>10600</v>
      </c>
      <c r="I458" s="11"/>
    </row>
    <row r="459" spans="1:9" x14ac:dyDescent="0.2">
      <c r="A459" s="15">
        <v>40500</v>
      </c>
      <c r="B459" s="12">
        <v>10850</v>
      </c>
      <c r="C459" s="12">
        <v>10850</v>
      </c>
      <c r="D459" s="12">
        <v>10500</v>
      </c>
      <c r="E459" s="12">
        <v>10500</v>
      </c>
      <c r="F459" s="14">
        <v>20500</v>
      </c>
      <c r="G459" s="12">
        <v>10500</v>
      </c>
      <c r="I459" s="11"/>
    </row>
    <row r="460" spans="1:9" x14ac:dyDescent="0.2">
      <c r="A460" s="15">
        <v>40501</v>
      </c>
      <c r="B460" s="12">
        <v>10600</v>
      </c>
      <c r="C460" s="12">
        <v>12600</v>
      </c>
      <c r="D460" s="12">
        <v>10600</v>
      </c>
      <c r="E460" s="12">
        <v>12350</v>
      </c>
      <c r="F460" s="14">
        <v>234500</v>
      </c>
      <c r="G460" s="12">
        <v>12350</v>
      </c>
      <c r="I460" s="11"/>
    </row>
    <row r="461" spans="1:9" x14ac:dyDescent="0.2">
      <c r="A461" s="15">
        <v>40504</v>
      </c>
      <c r="B461" s="12">
        <v>12450</v>
      </c>
      <c r="C461" s="12">
        <v>13450</v>
      </c>
      <c r="D461" s="12">
        <v>12350</v>
      </c>
      <c r="E461" s="12">
        <v>12850</v>
      </c>
      <c r="F461" s="14">
        <v>155500</v>
      </c>
      <c r="G461" s="12">
        <v>12850</v>
      </c>
      <c r="I461" s="11"/>
    </row>
    <row r="462" spans="1:9" x14ac:dyDescent="0.2">
      <c r="A462" s="11">
        <v>40505</v>
      </c>
      <c r="B462" s="12">
        <v>13000</v>
      </c>
      <c r="C462" s="12">
        <v>13000</v>
      </c>
      <c r="D462" s="12">
        <v>12650</v>
      </c>
      <c r="E462" s="12">
        <v>12700</v>
      </c>
      <c r="F462" s="14">
        <v>30000</v>
      </c>
      <c r="G462" s="12">
        <v>12700</v>
      </c>
      <c r="I462" s="11"/>
    </row>
    <row r="463" spans="1:9" x14ac:dyDescent="0.2">
      <c r="A463" s="11">
        <v>40506</v>
      </c>
      <c r="B463" s="12">
        <v>12650</v>
      </c>
      <c r="C463" s="12">
        <v>12700</v>
      </c>
      <c r="D463" s="12">
        <v>12300</v>
      </c>
      <c r="E463" s="12">
        <v>12700</v>
      </c>
      <c r="F463" s="14">
        <v>33000</v>
      </c>
      <c r="G463" s="12">
        <v>12700</v>
      </c>
      <c r="I463" s="11"/>
    </row>
    <row r="464" spans="1:9" x14ac:dyDescent="0.2">
      <c r="A464" s="11">
        <v>40507</v>
      </c>
      <c r="B464" s="12">
        <v>13100</v>
      </c>
      <c r="C464" s="12">
        <v>13100</v>
      </c>
      <c r="D464" s="12">
        <v>12550</v>
      </c>
      <c r="E464" s="12">
        <v>12800</v>
      </c>
      <c r="F464" s="14">
        <v>26500</v>
      </c>
      <c r="G464" s="12">
        <v>12800</v>
      </c>
      <c r="I464" s="11"/>
    </row>
    <row r="465" spans="1:9" x14ac:dyDescent="0.2">
      <c r="A465" s="11">
        <v>40508</v>
      </c>
      <c r="B465" s="12">
        <v>12800</v>
      </c>
      <c r="C465" s="12">
        <v>12800</v>
      </c>
      <c r="D465" s="12">
        <v>12550</v>
      </c>
      <c r="E465" s="12">
        <v>12550</v>
      </c>
      <c r="F465" s="14">
        <v>12500</v>
      </c>
      <c r="G465" s="12">
        <v>12550</v>
      </c>
      <c r="I465" s="11"/>
    </row>
    <row r="466" spans="1:9" x14ac:dyDescent="0.2">
      <c r="A466" s="11">
        <v>40511</v>
      </c>
      <c r="B466" s="12">
        <v>12550</v>
      </c>
      <c r="C466" s="12">
        <v>12550</v>
      </c>
      <c r="D466" s="12">
        <v>12300</v>
      </c>
      <c r="E466" s="12">
        <v>12300</v>
      </c>
      <c r="F466" s="14">
        <v>27500</v>
      </c>
      <c r="G466" s="12">
        <v>12300</v>
      </c>
      <c r="I466" s="11"/>
    </row>
    <row r="467" spans="1:9" x14ac:dyDescent="0.2">
      <c r="A467" s="11">
        <v>40512</v>
      </c>
      <c r="B467" s="12">
        <v>11800</v>
      </c>
      <c r="C467" s="12">
        <v>11800</v>
      </c>
      <c r="D467" s="12">
        <v>11300</v>
      </c>
      <c r="E467" s="12">
        <v>11300</v>
      </c>
      <c r="F467" s="14">
        <v>25500</v>
      </c>
      <c r="G467" s="12">
        <v>11300</v>
      </c>
      <c r="I467" s="11"/>
    </row>
    <row r="468" spans="1:9" x14ac:dyDescent="0.2">
      <c r="A468" s="11">
        <v>40513</v>
      </c>
      <c r="B468" s="12">
        <v>11100</v>
      </c>
      <c r="C468" s="12">
        <v>11800</v>
      </c>
      <c r="D468" s="12">
        <v>11100</v>
      </c>
      <c r="E468" s="12">
        <v>11500</v>
      </c>
      <c r="F468" s="14">
        <v>16000</v>
      </c>
      <c r="G468" s="12">
        <v>11500</v>
      </c>
      <c r="I468" s="11"/>
    </row>
    <row r="469" spans="1:9" x14ac:dyDescent="0.2">
      <c r="A469" s="11">
        <v>40514</v>
      </c>
      <c r="B469" s="12">
        <v>11500</v>
      </c>
      <c r="C469" s="12">
        <v>12200</v>
      </c>
      <c r="D469" s="12">
        <v>11500</v>
      </c>
      <c r="E469" s="12">
        <v>12200</v>
      </c>
      <c r="F469" s="14">
        <v>1000</v>
      </c>
      <c r="G469" s="12">
        <v>12200</v>
      </c>
      <c r="I469" s="11"/>
    </row>
    <row r="470" spans="1:9" x14ac:dyDescent="0.2">
      <c r="A470" s="11">
        <v>40515</v>
      </c>
      <c r="B470" s="12">
        <v>12150</v>
      </c>
      <c r="C470" s="12">
        <v>12150</v>
      </c>
      <c r="D470" s="12">
        <v>12150</v>
      </c>
      <c r="E470" s="12">
        <v>12150</v>
      </c>
      <c r="F470" s="14">
        <v>500</v>
      </c>
      <c r="G470" s="12">
        <v>12150</v>
      </c>
      <c r="I470" s="11"/>
    </row>
    <row r="471" spans="1:9" x14ac:dyDescent="0.2">
      <c r="A471" s="11">
        <v>40518</v>
      </c>
      <c r="B471" s="12">
        <v>12150</v>
      </c>
      <c r="C471" s="12">
        <v>12150</v>
      </c>
      <c r="D471" s="12">
        <v>12150</v>
      </c>
      <c r="E471" s="12">
        <v>12150</v>
      </c>
      <c r="F471" s="14">
        <v>5000</v>
      </c>
      <c r="G471" s="12">
        <v>12150</v>
      </c>
      <c r="I471" s="11"/>
    </row>
    <row r="472" spans="1:9" x14ac:dyDescent="0.2">
      <c r="A472" s="11">
        <v>40520</v>
      </c>
      <c r="B472" s="12">
        <v>12100</v>
      </c>
      <c r="C472" s="12">
        <v>12100</v>
      </c>
      <c r="D472" s="12">
        <v>12100</v>
      </c>
      <c r="E472" s="12">
        <v>12100</v>
      </c>
      <c r="F472" s="14">
        <v>7000</v>
      </c>
      <c r="G472" s="12">
        <v>12100</v>
      </c>
      <c r="I472" s="11"/>
    </row>
    <row r="473" spans="1:9" x14ac:dyDescent="0.2">
      <c r="A473" s="11">
        <v>40521</v>
      </c>
      <c r="B473" s="12">
        <v>12100</v>
      </c>
      <c r="C473" s="12">
        <v>12700</v>
      </c>
      <c r="D473" s="12">
        <v>12100</v>
      </c>
      <c r="E473" s="12">
        <v>12450</v>
      </c>
      <c r="F473" s="14">
        <v>10000</v>
      </c>
      <c r="G473" s="12">
        <v>12450</v>
      </c>
      <c r="I473" s="11"/>
    </row>
    <row r="474" spans="1:9" x14ac:dyDescent="0.2">
      <c r="A474" s="11">
        <v>40522</v>
      </c>
      <c r="B474" s="12">
        <v>12350</v>
      </c>
      <c r="C474" s="12">
        <v>12350</v>
      </c>
      <c r="D474" s="12">
        <v>12300</v>
      </c>
      <c r="E474" s="12">
        <v>12300</v>
      </c>
      <c r="F474" s="14">
        <v>4000</v>
      </c>
      <c r="G474" s="12">
        <v>12300</v>
      </c>
      <c r="I474" s="11"/>
    </row>
    <row r="475" spans="1:9" x14ac:dyDescent="0.2">
      <c r="A475" s="11">
        <v>40525</v>
      </c>
      <c r="B475" s="12">
        <v>12350</v>
      </c>
      <c r="C475" s="12">
        <v>12500</v>
      </c>
      <c r="D475" s="12">
        <v>12350</v>
      </c>
      <c r="E475" s="12">
        <v>12500</v>
      </c>
      <c r="F475" s="14">
        <v>11500</v>
      </c>
      <c r="G475" s="12">
        <v>12500</v>
      </c>
      <c r="I475" s="11"/>
    </row>
    <row r="476" spans="1:9" x14ac:dyDescent="0.2">
      <c r="A476" s="11">
        <v>40526</v>
      </c>
      <c r="B476" s="12">
        <v>12500</v>
      </c>
      <c r="C476" s="12">
        <v>12500</v>
      </c>
      <c r="D476" s="12">
        <v>12350</v>
      </c>
      <c r="E476" s="12">
        <v>12350</v>
      </c>
      <c r="F476" s="14">
        <v>6000</v>
      </c>
      <c r="G476" s="12">
        <v>12350</v>
      </c>
      <c r="I476" s="11"/>
    </row>
    <row r="477" spans="1:9" x14ac:dyDescent="0.2">
      <c r="A477" s="11">
        <v>40527</v>
      </c>
      <c r="B477" s="12">
        <v>11750</v>
      </c>
      <c r="C477" s="12">
        <v>12350</v>
      </c>
      <c r="D477" s="12">
        <v>11750</v>
      </c>
      <c r="E477" s="12">
        <v>11750</v>
      </c>
      <c r="F477" s="14">
        <v>0</v>
      </c>
      <c r="G477" s="12">
        <v>11750</v>
      </c>
      <c r="I477" s="11"/>
    </row>
    <row r="478" spans="1:9" x14ac:dyDescent="0.2">
      <c r="A478" s="11">
        <v>40528</v>
      </c>
      <c r="B478" s="12">
        <v>12300</v>
      </c>
      <c r="C478" s="12">
        <v>12300</v>
      </c>
      <c r="D478" s="12">
        <v>12250</v>
      </c>
      <c r="E478" s="12">
        <v>12250</v>
      </c>
      <c r="F478" s="14">
        <v>4500</v>
      </c>
      <c r="G478" s="12">
        <v>12250</v>
      </c>
      <c r="I478" s="11"/>
    </row>
    <row r="479" spans="1:9" x14ac:dyDescent="0.2">
      <c r="A479" s="11">
        <v>40529</v>
      </c>
      <c r="B479" s="12">
        <v>12250</v>
      </c>
      <c r="C479" s="12">
        <v>12250</v>
      </c>
      <c r="D479" s="12">
        <v>12200</v>
      </c>
      <c r="E479" s="12">
        <v>12200</v>
      </c>
      <c r="F479" s="14">
        <v>1500</v>
      </c>
      <c r="G479" s="12">
        <v>12200</v>
      </c>
      <c r="I479" s="11"/>
    </row>
    <row r="480" spans="1:9" x14ac:dyDescent="0.2">
      <c r="A480" s="11">
        <v>40532</v>
      </c>
      <c r="B480" s="12">
        <v>12150</v>
      </c>
      <c r="C480" s="12">
        <v>12150</v>
      </c>
      <c r="D480" s="12">
        <v>12150</v>
      </c>
      <c r="E480" s="12">
        <v>12150</v>
      </c>
      <c r="F480" s="14">
        <v>5000</v>
      </c>
      <c r="G480" s="12">
        <v>12150</v>
      </c>
      <c r="I480" s="11"/>
    </row>
    <row r="481" spans="1:9" x14ac:dyDescent="0.2">
      <c r="A481" s="11">
        <v>40533</v>
      </c>
      <c r="B481" s="12">
        <v>12300</v>
      </c>
      <c r="C481" s="12">
        <v>12300</v>
      </c>
      <c r="D481" s="12">
        <v>12150</v>
      </c>
      <c r="E481" s="12">
        <v>12150</v>
      </c>
      <c r="F481" s="14">
        <v>9000</v>
      </c>
      <c r="G481" s="12">
        <v>12150</v>
      </c>
      <c r="I481" s="11"/>
    </row>
    <row r="482" spans="1:9" x14ac:dyDescent="0.2">
      <c r="A482" s="11">
        <v>40534</v>
      </c>
      <c r="B482" s="12">
        <v>12000</v>
      </c>
      <c r="C482" s="12">
        <v>12000</v>
      </c>
      <c r="D482" s="12">
        <v>12000</v>
      </c>
      <c r="E482" s="12">
        <v>12000</v>
      </c>
      <c r="F482" s="14">
        <v>500</v>
      </c>
      <c r="G482" s="12">
        <v>12000</v>
      </c>
      <c r="I482" s="11"/>
    </row>
    <row r="483" spans="1:9" x14ac:dyDescent="0.2">
      <c r="A483" s="11">
        <v>40535</v>
      </c>
      <c r="B483" s="12">
        <v>12000</v>
      </c>
      <c r="C483" s="12">
        <v>12000</v>
      </c>
      <c r="D483" s="12">
        <v>12000</v>
      </c>
      <c r="E483" s="12">
        <v>12000</v>
      </c>
      <c r="F483" s="14">
        <v>4000</v>
      </c>
      <c r="G483" s="12">
        <v>12000</v>
      </c>
      <c r="I483" s="11"/>
    </row>
    <row r="484" spans="1:9" x14ac:dyDescent="0.2">
      <c r="A484" s="11">
        <v>40539</v>
      </c>
      <c r="B484" s="12">
        <v>11650</v>
      </c>
      <c r="C484" s="12">
        <v>12100</v>
      </c>
      <c r="D484" s="12">
        <v>11650</v>
      </c>
      <c r="E484" s="12">
        <v>11650</v>
      </c>
      <c r="F484" s="14">
        <v>0</v>
      </c>
      <c r="G484" s="12">
        <v>11650</v>
      </c>
      <c r="I484" s="11"/>
    </row>
    <row r="485" spans="1:9" x14ac:dyDescent="0.2">
      <c r="A485" s="11">
        <v>40540</v>
      </c>
      <c r="B485" s="12">
        <v>12000</v>
      </c>
      <c r="C485" s="12">
        <v>12000</v>
      </c>
      <c r="D485" s="12">
        <v>12000</v>
      </c>
      <c r="E485" s="12">
        <v>12000</v>
      </c>
      <c r="F485" s="14">
        <v>1500</v>
      </c>
      <c r="G485" s="12">
        <v>12000</v>
      </c>
      <c r="I485" s="11"/>
    </row>
    <row r="486" spans="1:9" x14ac:dyDescent="0.2">
      <c r="A486" s="11">
        <v>40541</v>
      </c>
      <c r="B486" s="12">
        <v>11750</v>
      </c>
      <c r="C486" s="12">
        <v>12000</v>
      </c>
      <c r="D486" s="12">
        <v>11700</v>
      </c>
      <c r="E486" s="12">
        <v>12000</v>
      </c>
      <c r="F486" s="14">
        <v>2500</v>
      </c>
      <c r="G486" s="12">
        <v>12000</v>
      </c>
      <c r="I486" s="11"/>
    </row>
    <row r="487" spans="1:9" x14ac:dyDescent="0.2">
      <c r="A487" s="11">
        <v>40542</v>
      </c>
      <c r="B487" s="12">
        <v>11900</v>
      </c>
      <c r="C487" s="12">
        <v>12000</v>
      </c>
      <c r="D487" s="12">
        <v>11900</v>
      </c>
      <c r="E487" s="12">
        <v>12000</v>
      </c>
      <c r="F487" s="14">
        <v>9000</v>
      </c>
      <c r="G487" s="12">
        <v>12000</v>
      </c>
      <c r="I487" s="11"/>
    </row>
    <row r="488" spans="1:9" x14ac:dyDescent="0.2">
      <c r="A488" s="11">
        <v>40546</v>
      </c>
      <c r="B488" s="12">
        <v>12000</v>
      </c>
      <c r="C488" s="12">
        <v>12000</v>
      </c>
      <c r="D488" s="12">
        <v>11700</v>
      </c>
      <c r="E488" s="12">
        <v>11850</v>
      </c>
      <c r="F488" s="14">
        <v>2500</v>
      </c>
      <c r="G488" s="12">
        <v>11850</v>
      </c>
      <c r="I488" s="11"/>
    </row>
    <row r="489" spans="1:9" x14ac:dyDescent="0.2">
      <c r="A489" s="11">
        <v>40547</v>
      </c>
      <c r="B489" s="12">
        <v>12100</v>
      </c>
      <c r="C489" s="12">
        <v>12100</v>
      </c>
      <c r="D489" s="12">
        <v>12100</v>
      </c>
      <c r="E489" s="12">
        <v>12100</v>
      </c>
      <c r="F489" s="14">
        <v>1000</v>
      </c>
      <c r="G489" s="12">
        <v>12100</v>
      </c>
      <c r="I489" s="11"/>
    </row>
    <row r="490" spans="1:9" x14ac:dyDescent="0.2">
      <c r="A490" s="11">
        <v>40548</v>
      </c>
      <c r="B490" s="12">
        <v>12000</v>
      </c>
      <c r="C490" s="12">
        <v>12000</v>
      </c>
      <c r="D490" s="12">
        <v>11750</v>
      </c>
      <c r="E490" s="12">
        <v>11800</v>
      </c>
      <c r="F490" s="14">
        <v>5000</v>
      </c>
      <c r="G490" s="12">
        <v>11800</v>
      </c>
      <c r="I490" s="11"/>
    </row>
    <row r="491" spans="1:9" x14ac:dyDescent="0.2">
      <c r="A491" s="11">
        <v>40549</v>
      </c>
      <c r="B491" s="12">
        <v>11800</v>
      </c>
      <c r="C491" s="12">
        <v>11800</v>
      </c>
      <c r="D491" s="12">
        <v>11750</v>
      </c>
      <c r="E491" s="12">
        <v>11800</v>
      </c>
      <c r="F491" s="14">
        <v>10000</v>
      </c>
      <c r="G491" s="12">
        <v>11800</v>
      </c>
      <c r="I491" s="11"/>
    </row>
    <row r="492" spans="1:9" x14ac:dyDescent="0.2">
      <c r="A492" s="11">
        <v>40550</v>
      </c>
      <c r="B492" s="12">
        <v>11800</v>
      </c>
      <c r="C492" s="12">
        <v>11800</v>
      </c>
      <c r="D492" s="12">
        <v>11700</v>
      </c>
      <c r="E492" s="12">
        <v>11700</v>
      </c>
      <c r="F492" s="14">
        <v>13000</v>
      </c>
      <c r="G492" s="12">
        <v>11700</v>
      </c>
      <c r="I492" s="11"/>
    </row>
    <row r="493" spans="1:9" x14ac:dyDescent="0.2">
      <c r="A493" s="11">
        <v>40553</v>
      </c>
      <c r="B493" s="12">
        <v>11500</v>
      </c>
      <c r="C493" s="12">
        <v>11500</v>
      </c>
      <c r="D493" s="12">
        <v>11300</v>
      </c>
      <c r="E493" s="12">
        <v>11350</v>
      </c>
      <c r="F493" s="14">
        <v>17500</v>
      </c>
      <c r="G493" s="12">
        <v>11350</v>
      </c>
      <c r="I493" s="11"/>
    </row>
    <row r="494" spans="1:9" x14ac:dyDescent="0.2">
      <c r="A494" s="11">
        <v>40554</v>
      </c>
      <c r="B494" s="12">
        <v>11350</v>
      </c>
      <c r="C494" s="12">
        <v>11450</v>
      </c>
      <c r="D494" s="12">
        <v>11350</v>
      </c>
      <c r="E494" s="12">
        <v>11400</v>
      </c>
      <c r="F494" s="14">
        <v>22000</v>
      </c>
      <c r="G494" s="12">
        <v>11400</v>
      </c>
      <c r="I494" s="11"/>
    </row>
    <row r="495" spans="1:9" x14ac:dyDescent="0.2">
      <c r="A495" s="11">
        <v>40555</v>
      </c>
      <c r="B495" s="12">
        <v>11350</v>
      </c>
      <c r="C495" s="12">
        <v>11500</v>
      </c>
      <c r="D495" s="12">
        <v>11350</v>
      </c>
      <c r="E495" s="12">
        <v>11500</v>
      </c>
      <c r="F495" s="14">
        <v>9500</v>
      </c>
      <c r="G495" s="12">
        <v>11500</v>
      </c>
      <c r="I495" s="11"/>
    </row>
    <row r="496" spans="1:9" x14ac:dyDescent="0.2">
      <c r="A496" s="11">
        <v>40556</v>
      </c>
      <c r="B496" s="12">
        <v>11300</v>
      </c>
      <c r="C496" s="12">
        <v>11300</v>
      </c>
      <c r="D496" s="12">
        <v>11300</v>
      </c>
      <c r="E496" s="12">
        <v>11300</v>
      </c>
      <c r="F496" s="14">
        <v>1500</v>
      </c>
      <c r="G496" s="12">
        <v>11300</v>
      </c>
      <c r="I496" s="11"/>
    </row>
    <row r="497" spans="1:9" x14ac:dyDescent="0.2">
      <c r="A497" s="11">
        <v>40557</v>
      </c>
      <c r="B497" s="12">
        <v>11350</v>
      </c>
      <c r="C497" s="12">
        <v>11400</v>
      </c>
      <c r="D497" s="12">
        <v>11350</v>
      </c>
      <c r="E497" s="12">
        <v>11400</v>
      </c>
      <c r="F497" s="14">
        <v>1000</v>
      </c>
      <c r="G497" s="12">
        <v>11400</v>
      </c>
      <c r="I497" s="11"/>
    </row>
    <row r="498" spans="1:9" x14ac:dyDescent="0.2">
      <c r="A498" s="11">
        <v>40560</v>
      </c>
      <c r="B498" s="12">
        <v>11400</v>
      </c>
      <c r="C498" s="12">
        <v>11400</v>
      </c>
      <c r="D498" s="12">
        <v>11350</v>
      </c>
      <c r="E498" s="12">
        <v>11350</v>
      </c>
      <c r="F498" s="14">
        <v>5500</v>
      </c>
      <c r="G498" s="12">
        <v>11350</v>
      </c>
      <c r="I498" s="11"/>
    </row>
    <row r="499" spans="1:9" x14ac:dyDescent="0.2">
      <c r="A499" s="11">
        <v>40561</v>
      </c>
      <c r="B499" s="12">
        <v>11500</v>
      </c>
      <c r="C499" s="12">
        <v>11750</v>
      </c>
      <c r="D499" s="12">
        <v>11500</v>
      </c>
      <c r="E499" s="12">
        <v>11750</v>
      </c>
      <c r="F499" s="14">
        <v>1000</v>
      </c>
      <c r="G499" s="12">
        <v>11750</v>
      </c>
      <c r="I499" s="11"/>
    </row>
    <row r="500" spans="1:9" x14ac:dyDescent="0.2">
      <c r="A500" s="11">
        <v>40562</v>
      </c>
      <c r="B500" s="12">
        <v>12000</v>
      </c>
      <c r="C500" s="12">
        <v>12000</v>
      </c>
      <c r="D500" s="12">
        <v>12000</v>
      </c>
      <c r="E500" s="12">
        <v>12000</v>
      </c>
      <c r="F500" s="14">
        <v>500</v>
      </c>
      <c r="G500" s="12">
        <v>12000</v>
      </c>
      <c r="I500" s="11"/>
    </row>
    <row r="501" spans="1:9" x14ac:dyDescent="0.2">
      <c r="A501" s="11">
        <v>40563</v>
      </c>
      <c r="B501" s="12">
        <v>11500</v>
      </c>
      <c r="C501" s="12">
        <v>11950</v>
      </c>
      <c r="D501" s="12">
        <v>11500</v>
      </c>
      <c r="E501" s="12">
        <v>11950</v>
      </c>
      <c r="F501" s="14">
        <v>23500</v>
      </c>
      <c r="G501" s="12">
        <v>11950</v>
      </c>
      <c r="I501" s="11"/>
    </row>
    <row r="502" spans="1:9" x14ac:dyDescent="0.2">
      <c r="A502" s="11">
        <v>40564</v>
      </c>
      <c r="B502" s="12">
        <v>11300</v>
      </c>
      <c r="C502" s="12">
        <v>11700</v>
      </c>
      <c r="D502" s="12">
        <v>11300</v>
      </c>
      <c r="E502" s="12">
        <v>11300</v>
      </c>
      <c r="F502" s="14">
        <v>0</v>
      </c>
      <c r="G502" s="12">
        <v>11300</v>
      </c>
      <c r="I502" s="11"/>
    </row>
    <row r="503" spans="1:9" x14ac:dyDescent="0.2">
      <c r="A503" s="11">
        <v>40567</v>
      </c>
      <c r="B503" s="12">
        <v>11400</v>
      </c>
      <c r="C503" s="12">
        <v>11400</v>
      </c>
      <c r="D503" s="12">
        <v>11250</v>
      </c>
      <c r="E503" s="12">
        <v>11250</v>
      </c>
      <c r="F503" s="14">
        <v>13000</v>
      </c>
      <c r="G503" s="12">
        <v>11250</v>
      </c>
      <c r="I503" s="11"/>
    </row>
    <row r="504" spans="1:9" x14ac:dyDescent="0.2">
      <c r="A504" s="11">
        <v>40568</v>
      </c>
      <c r="B504" s="12">
        <v>11250</v>
      </c>
      <c r="C504" s="12">
        <v>11250</v>
      </c>
      <c r="D504" s="12">
        <v>11250</v>
      </c>
      <c r="E504" s="12">
        <v>11250</v>
      </c>
      <c r="F504" s="14">
        <v>63000</v>
      </c>
      <c r="G504" s="12">
        <v>11250</v>
      </c>
      <c r="I504" s="11"/>
    </row>
    <row r="505" spans="1:9" x14ac:dyDescent="0.2">
      <c r="A505" s="11">
        <v>40569</v>
      </c>
      <c r="B505" s="12">
        <v>11300</v>
      </c>
      <c r="C505" s="12">
        <v>11500</v>
      </c>
      <c r="D505" s="12">
        <v>11300</v>
      </c>
      <c r="E505" s="12">
        <v>11500</v>
      </c>
      <c r="F505" s="14">
        <v>3500</v>
      </c>
      <c r="G505" s="12">
        <v>11500</v>
      </c>
      <c r="I505" s="11"/>
    </row>
    <row r="506" spans="1:9" x14ac:dyDescent="0.2">
      <c r="A506" s="11">
        <v>40570</v>
      </c>
      <c r="B506" s="12">
        <v>11500</v>
      </c>
      <c r="C506" s="12">
        <v>11500</v>
      </c>
      <c r="D506" s="12">
        <v>11500</v>
      </c>
      <c r="E506" s="12">
        <v>11500</v>
      </c>
      <c r="F506" s="14">
        <v>3500</v>
      </c>
      <c r="G506" s="12">
        <v>11500</v>
      </c>
      <c r="I506" s="11"/>
    </row>
    <row r="507" spans="1:9" x14ac:dyDescent="0.2">
      <c r="A507" s="11">
        <v>40571</v>
      </c>
      <c r="B507" s="12">
        <v>11500</v>
      </c>
      <c r="C507" s="12">
        <v>11500</v>
      </c>
      <c r="D507" s="12">
        <v>11500</v>
      </c>
      <c r="E507" s="12">
        <v>11500</v>
      </c>
      <c r="F507" s="14">
        <v>5000</v>
      </c>
      <c r="G507" s="12">
        <v>11500</v>
      </c>
      <c r="I507" s="11"/>
    </row>
    <row r="508" spans="1:9" x14ac:dyDescent="0.2">
      <c r="A508" s="11">
        <v>40574</v>
      </c>
      <c r="B508" s="12">
        <v>11500</v>
      </c>
      <c r="C508" s="12">
        <v>11500</v>
      </c>
      <c r="D508" s="12">
        <v>11500</v>
      </c>
      <c r="E508" s="12">
        <v>11500</v>
      </c>
      <c r="F508" s="14">
        <v>2000</v>
      </c>
      <c r="G508" s="12">
        <v>11500</v>
      </c>
      <c r="I508" s="11"/>
    </row>
    <row r="509" spans="1:9" x14ac:dyDescent="0.2">
      <c r="A509" s="11">
        <v>40575</v>
      </c>
      <c r="B509" s="12">
        <v>11500</v>
      </c>
      <c r="C509" s="12">
        <v>12000</v>
      </c>
      <c r="D509" s="12">
        <v>11500</v>
      </c>
      <c r="E509" s="12">
        <v>11700</v>
      </c>
      <c r="F509" s="14">
        <v>14500</v>
      </c>
      <c r="G509" s="12">
        <v>11700</v>
      </c>
      <c r="I509" s="11"/>
    </row>
    <row r="510" spans="1:9" x14ac:dyDescent="0.2">
      <c r="A510" s="11">
        <v>40576</v>
      </c>
      <c r="B510" s="12">
        <v>11300</v>
      </c>
      <c r="C510" s="12">
        <v>12000</v>
      </c>
      <c r="D510" s="12">
        <v>11250</v>
      </c>
      <c r="E510" s="12">
        <v>12000</v>
      </c>
      <c r="F510" s="14">
        <v>20000</v>
      </c>
      <c r="G510" s="12">
        <v>12000</v>
      </c>
      <c r="I510" s="11"/>
    </row>
    <row r="511" spans="1:9" x14ac:dyDescent="0.2">
      <c r="A511" s="11">
        <v>40578</v>
      </c>
      <c r="B511" s="12">
        <v>12000</v>
      </c>
      <c r="C511" s="12">
        <v>12000</v>
      </c>
      <c r="D511" s="12">
        <v>12000</v>
      </c>
      <c r="E511" s="12">
        <v>12000</v>
      </c>
      <c r="F511" s="14">
        <v>3000</v>
      </c>
      <c r="G511" s="12">
        <v>12000</v>
      </c>
      <c r="I511" s="11"/>
    </row>
    <row r="512" spans="1:9" x14ac:dyDescent="0.2">
      <c r="A512" s="11">
        <v>40581</v>
      </c>
      <c r="B512" s="12">
        <v>11350</v>
      </c>
      <c r="C512" s="12">
        <v>11350</v>
      </c>
      <c r="D512" s="12">
        <v>11350</v>
      </c>
      <c r="E512" s="12">
        <v>11350</v>
      </c>
      <c r="F512" s="14">
        <v>2000</v>
      </c>
      <c r="G512" s="12">
        <v>11350</v>
      </c>
      <c r="I512" s="11"/>
    </row>
    <row r="513" spans="1:9" x14ac:dyDescent="0.2">
      <c r="A513" s="11">
        <v>40582</v>
      </c>
      <c r="B513" s="12">
        <v>11350</v>
      </c>
      <c r="C513" s="12">
        <v>11350</v>
      </c>
      <c r="D513" s="12">
        <v>11350</v>
      </c>
      <c r="E513" s="12">
        <v>11350</v>
      </c>
      <c r="F513" s="14">
        <v>3000</v>
      </c>
      <c r="G513" s="12">
        <v>11350</v>
      </c>
      <c r="I513" s="11"/>
    </row>
    <row r="514" spans="1:9" x14ac:dyDescent="0.2">
      <c r="A514" s="11">
        <v>40583</v>
      </c>
      <c r="B514" s="12">
        <v>11350</v>
      </c>
      <c r="C514" s="12">
        <v>11350</v>
      </c>
      <c r="D514" s="12">
        <v>11350</v>
      </c>
      <c r="E514" s="12">
        <v>11350</v>
      </c>
      <c r="F514" s="14">
        <v>2000</v>
      </c>
      <c r="G514" s="12">
        <v>11350</v>
      </c>
      <c r="I514" s="11"/>
    </row>
    <row r="515" spans="1:9" x14ac:dyDescent="0.2">
      <c r="A515" s="11">
        <v>40584</v>
      </c>
      <c r="B515" s="12">
        <v>11000</v>
      </c>
      <c r="C515" s="12">
        <v>11000</v>
      </c>
      <c r="D515" s="12">
        <v>10650</v>
      </c>
      <c r="E515" s="12">
        <v>10650</v>
      </c>
      <c r="F515" s="14">
        <v>32500</v>
      </c>
      <c r="G515" s="12">
        <v>10650</v>
      </c>
      <c r="I515" s="11"/>
    </row>
    <row r="516" spans="1:9" x14ac:dyDescent="0.2">
      <c r="A516" s="11">
        <v>40585</v>
      </c>
      <c r="B516" s="12">
        <v>10400</v>
      </c>
      <c r="C516" s="12">
        <v>10400</v>
      </c>
      <c r="D516" s="12">
        <v>10250</v>
      </c>
      <c r="E516" s="12">
        <v>10300</v>
      </c>
      <c r="F516" s="14">
        <v>68500</v>
      </c>
      <c r="G516" s="12">
        <v>10300</v>
      </c>
      <c r="I516" s="11"/>
    </row>
    <row r="517" spans="1:9" x14ac:dyDescent="0.2">
      <c r="A517" s="11">
        <v>40588</v>
      </c>
      <c r="B517" s="12">
        <v>10650</v>
      </c>
      <c r="C517" s="12">
        <v>10950</v>
      </c>
      <c r="D517" s="12">
        <v>10650</v>
      </c>
      <c r="E517" s="12">
        <v>10800</v>
      </c>
      <c r="F517" s="14">
        <v>8000</v>
      </c>
      <c r="G517" s="12">
        <v>10800</v>
      </c>
      <c r="I517" s="11"/>
    </row>
    <row r="518" spans="1:9" x14ac:dyDescent="0.2">
      <c r="A518" s="11">
        <v>40590</v>
      </c>
      <c r="B518" s="12">
        <v>10450</v>
      </c>
      <c r="C518" s="12">
        <v>10450</v>
      </c>
      <c r="D518" s="12">
        <v>10450</v>
      </c>
      <c r="E518" s="12">
        <v>10450</v>
      </c>
      <c r="F518" s="14">
        <v>1000</v>
      </c>
      <c r="G518" s="12">
        <v>10450</v>
      </c>
      <c r="I518" s="11"/>
    </row>
    <row r="519" spans="1:9" x14ac:dyDescent="0.2">
      <c r="A519" s="11">
        <v>40591</v>
      </c>
      <c r="B519" s="12">
        <v>10500</v>
      </c>
      <c r="C519" s="12">
        <v>10500</v>
      </c>
      <c r="D519" s="12">
        <v>10500</v>
      </c>
      <c r="E519" s="12">
        <v>10500</v>
      </c>
      <c r="F519" s="14">
        <v>5500</v>
      </c>
      <c r="G519" s="12">
        <v>10500</v>
      </c>
      <c r="I519" s="11"/>
    </row>
    <row r="520" spans="1:9" x14ac:dyDescent="0.2">
      <c r="A520" s="11">
        <v>40592</v>
      </c>
      <c r="B520" s="12">
        <v>10600</v>
      </c>
      <c r="C520" s="12">
        <v>10800</v>
      </c>
      <c r="D520" s="12">
        <v>10600</v>
      </c>
      <c r="E520" s="12">
        <v>10600</v>
      </c>
      <c r="F520" s="14">
        <v>10500</v>
      </c>
      <c r="G520" s="12">
        <v>10600</v>
      </c>
      <c r="I520" s="11"/>
    </row>
    <row r="521" spans="1:9" x14ac:dyDescent="0.2">
      <c r="A521" s="11">
        <v>40595</v>
      </c>
      <c r="B521" s="12">
        <v>10650</v>
      </c>
      <c r="C521" s="12">
        <v>10800</v>
      </c>
      <c r="D521" s="12">
        <v>10600</v>
      </c>
      <c r="E521" s="12">
        <v>10800</v>
      </c>
      <c r="F521" s="14">
        <v>2000</v>
      </c>
      <c r="G521" s="12">
        <v>10800</v>
      </c>
      <c r="I521" s="11"/>
    </row>
    <row r="522" spans="1:9" x14ac:dyDescent="0.2">
      <c r="A522" s="11">
        <v>40596</v>
      </c>
      <c r="B522" s="12">
        <v>10800</v>
      </c>
      <c r="C522" s="12">
        <v>10800</v>
      </c>
      <c r="D522" s="12">
        <v>10400</v>
      </c>
      <c r="E522" s="12">
        <v>10400</v>
      </c>
      <c r="F522" s="14">
        <v>1500</v>
      </c>
      <c r="G522" s="12">
        <v>10400</v>
      </c>
      <c r="I522" s="11"/>
    </row>
    <row r="523" spans="1:9" x14ac:dyDescent="0.2">
      <c r="A523" s="11">
        <v>40597</v>
      </c>
      <c r="B523" s="12">
        <v>10500</v>
      </c>
      <c r="C523" s="12">
        <v>11350</v>
      </c>
      <c r="D523" s="12">
        <v>10500</v>
      </c>
      <c r="E523" s="12">
        <v>10500</v>
      </c>
      <c r="F523" s="14">
        <v>0</v>
      </c>
      <c r="G523" s="12">
        <v>10500</v>
      </c>
      <c r="I523" s="11"/>
    </row>
    <row r="524" spans="1:9" x14ac:dyDescent="0.2">
      <c r="A524" s="11">
        <v>40598</v>
      </c>
      <c r="B524" s="12">
        <v>10500</v>
      </c>
      <c r="C524" s="12">
        <v>10900</v>
      </c>
      <c r="D524" s="12">
        <v>10500</v>
      </c>
      <c r="E524" s="12">
        <v>10500</v>
      </c>
      <c r="F524" s="14">
        <v>0</v>
      </c>
      <c r="G524" s="12">
        <v>10500</v>
      </c>
      <c r="I524" s="11"/>
    </row>
    <row r="525" spans="1:9" x14ac:dyDescent="0.2">
      <c r="A525" s="11">
        <v>40599</v>
      </c>
      <c r="B525" s="12">
        <v>10600</v>
      </c>
      <c r="C525" s="12">
        <v>10800</v>
      </c>
      <c r="D525" s="12">
        <v>10600</v>
      </c>
      <c r="E525" s="12">
        <v>10600</v>
      </c>
      <c r="F525" s="14">
        <v>6500</v>
      </c>
      <c r="G525" s="12">
        <v>10600</v>
      </c>
      <c r="I525" s="11"/>
    </row>
    <row r="526" spans="1:9" x14ac:dyDescent="0.2">
      <c r="A526" s="11">
        <v>40602</v>
      </c>
      <c r="B526" s="12">
        <v>10550</v>
      </c>
      <c r="C526" s="12">
        <v>10550</v>
      </c>
      <c r="D526" s="12">
        <v>10500</v>
      </c>
      <c r="E526" s="12">
        <v>10500</v>
      </c>
      <c r="F526" s="14">
        <v>1000</v>
      </c>
      <c r="G526" s="12">
        <v>10500</v>
      </c>
      <c r="I526" s="11"/>
    </row>
    <row r="527" spans="1:9" x14ac:dyDescent="0.2">
      <c r="A527" s="11">
        <v>40603</v>
      </c>
      <c r="B527" s="12">
        <v>10500</v>
      </c>
      <c r="C527" s="12">
        <v>10800</v>
      </c>
      <c r="D527" s="12">
        <v>10500</v>
      </c>
      <c r="E527" s="12">
        <v>10800</v>
      </c>
      <c r="F527" s="14">
        <v>3000</v>
      </c>
      <c r="G527" s="12">
        <v>10800</v>
      </c>
      <c r="I527" s="11"/>
    </row>
    <row r="528" spans="1:9" x14ac:dyDescent="0.2">
      <c r="A528" s="11">
        <v>40604</v>
      </c>
      <c r="B528" s="12">
        <v>10600</v>
      </c>
      <c r="C528" s="12">
        <v>10600</v>
      </c>
      <c r="D528" s="12">
        <v>10600</v>
      </c>
      <c r="E528" s="12">
        <v>10600</v>
      </c>
      <c r="F528" s="14">
        <v>1000</v>
      </c>
      <c r="G528" s="12">
        <v>10600</v>
      </c>
      <c r="I528" s="11"/>
    </row>
    <row r="529" spans="1:9" x14ac:dyDescent="0.2">
      <c r="A529" s="11">
        <v>40605</v>
      </c>
      <c r="B529" s="12">
        <v>10400</v>
      </c>
      <c r="C529" s="12">
        <v>11050</v>
      </c>
      <c r="D529" s="12">
        <v>10400</v>
      </c>
      <c r="E529" s="12">
        <v>10400</v>
      </c>
      <c r="F529" s="14">
        <v>0</v>
      </c>
      <c r="G529" s="12">
        <v>10400</v>
      </c>
      <c r="I529" s="11"/>
    </row>
    <row r="530" spans="1:9" x14ac:dyDescent="0.2">
      <c r="A530" s="11">
        <v>40606</v>
      </c>
      <c r="B530" s="12">
        <v>11000</v>
      </c>
      <c r="C530" s="12">
        <v>11000</v>
      </c>
      <c r="D530" s="12">
        <v>10600</v>
      </c>
      <c r="E530" s="12">
        <v>10600</v>
      </c>
      <c r="F530" s="14">
        <v>6000</v>
      </c>
      <c r="G530" s="12">
        <v>10600</v>
      </c>
      <c r="I530" s="11"/>
    </row>
    <row r="531" spans="1:9" x14ac:dyDescent="0.2">
      <c r="A531" s="11">
        <v>40609</v>
      </c>
      <c r="B531" s="12">
        <v>10600</v>
      </c>
      <c r="C531" s="12">
        <v>10600</v>
      </c>
      <c r="D531" s="12">
        <v>10600</v>
      </c>
      <c r="E531" s="12">
        <v>10600</v>
      </c>
      <c r="F531" s="14">
        <v>6500</v>
      </c>
      <c r="G531" s="12">
        <v>10600</v>
      </c>
      <c r="I531" s="11"/>
    </row>
    <row r="532" spans="1:9" x14ac:dyDescent="0.2">
      <c r="A532" s="11">
        <v>40610</v>
      </c>
      <c r="B532" s="12">
        <v>10650</v>
      </c>
      <c r="C532" s="12">
        <v>10650</v>
      </c>
      <c r="D532" s="12">
        <v>10650</v>
      </c>
      <c r="E532" s="12">
        <v>10650</v>
      </c>
      <c r="F532" s="14">
        <v>500</v>
      </c>
      <c r="G532" s="12">
        <v>10650</v>
      </c>
      <c r="I532" s="11"/>
    </row>
    <row r="533" spans="1:9" x14ac:dyDescent="0.2">
      <c r="A533" s="11">
        <v>40611</v>
      </c>
      <c r="B533" s="12">
        <v>10600</v>
      </c>
      <c r="C533" s="12">
        <v>11000</v>
      </c>
      <c r="D533" s="12">
        <v>10600</v>
      </c>
      <c r="E533" s="12">
        <v>10600</v>
      </c>
      <c r="F533" s="14">
        <v>0</v>
      </c>
      <c r="G533" s="12">
        <v>10600</v>
      </c>
      <c r="I533" s="11"/>
    </row>
    <row r="534" spans="1:9" x14ac:dyDescent="0.2">
      <c r="A534" s="11">
        <v>40612</v>
      </c>
      <c r="B534" s="12">
        <v>10500</v>
      </c>
      <c r="C534" s="12">
        <v>11000</v>
      </c>
      <c r="D534" s="12">
        <v>10500</v>
      </c>
      <c r="E534" s="12">
        <v>10500</v>
      </c>
      <c r="F534" s="14">
        <v>0</v>
      </c>
      <c r="G534" s="12">
        <v>10500</v>
      </c>
      <c r="I534" s="11"/>
    </row>
    <row r="535" spans="1:9" x14ac:dyDescent="0.2">
      <c r="A535" s="11">
        <v>40613</v>
      </c>
      <c r="B535" s="12">
        <v>10650</v>
      </c>
      <c r="C535" s="12">
        <v>10650</v>
      </c>
      <c r="D535" s="12">
        <v>10600</v>
      </c>
      <c r="E535" s="12">
        <v>10600</v>
      </c>
      <c r="F535" s="14">
        <v>1500</v>
      </c>
      <c r="G535" s="12">
        <v>10600</v>
      </c>
      <c r="I535" s="11"/>
    </row>
    <row r="536" spans="1:9" x14ac:dyDescent="0.2">
      <c r="A536" s="11">
        <v>40616</v>
      </c>
      <c r="B536" s="12">
        <v>10700</v>
      </c>
      <c r="C536" s="12">
        <v>10700</v>
      </c>
      <c r="D536" s="12">
        <v>10700</v>
      </c>
      <c r="E536" s="12">
        <v>10700</v>
      </c>
      <c r="F536" s="14">
        <v>1000</v>
      </c>
      <c r="G536" s="12">
        <v>10700</v>
      </c>
      <c r="I536" s="11"/>
    </row>
    <row r="537" spans="1:9" x14ac:dyDescent="0.2">
      <c r="A537" s="11">
        <v>40617</v>
      </c>
      <c r="B537" s="12">
        <v>10700</v>
      </c>
      <c r="C537" s="12">
        <v>10750</v>
      </c>
      <c r="D537" s="12">
        <v>10650</v>
      </c>
      <c r="E537" s="12">
        <v>10750</v>
      </c>
      <c r="F537" s="14">
        <v>28000</v>
      </c>
      <c r="G537" s="12">
        <v>10750</v>
      </c>
      <c r="I537" s="11"/>
    </row>
    <row r="538" spans="1:9" x14ac:dyDescent="0.2">
      <c r="A538" s="11">
        <v>40618</v>
      </c>
      <c r="B538" s="12">
        <v>10900</v>
      </c>
      <c r="C538" s="12">
        <v>10900</v>
      </c>
      <c r="D538" s="12">
        <v>10900</v>
      </c>
      <c r="E538" s="12">
        <v>10900</v>
      </c>
      <c r="F538" s="14">
        <v>12500</v>
      </c>
      <c r="G538" s="12">
        <v>10900</v>
      </c>
      <c r="I538" s="11"/>
    </row>
    <row r="539" spans="1:9" x14ac:dyDescent="0.2">
      <c r="A539" s="11">
        <v>40619</v>
      </c>
      <c r="B539" s="12">
        <v>10750</v>
      </c>
      <c r="C539" s="12">
        <v>10800</v>
      </c>
      <c r="D539" s="12">
        <v>10750</v>
      </c>
      <c r="E539" s="12">
        <v>10800</v>
      </c>
      <c r="F539" s="14">
        <v>7000</v>
      </c>
      <c r="G539" s="12">
        <v>10800</v>
      </c>
      <c r="I539" s="11"/>
    </row>
    <row r="540" spans="1:9" x14ac:dyDescent="0.2">
      <c r="A540" s="11">
        <v>40620</v>
      </c>
      <c r="B540" s="12">
        <v>10600</v>
      </c>
      <c r="C540" s="12">
        <v>10600</v>
      </c>
      <c r="D540" s="12">
        <v>10600</v>
      </c>
      <c r="E540" s="12">
        <v>10600</v>
      </c>
      <c r="F540" s="14">
        <v>26000</v>
      </c>
      <c r="G540" s="12">
        <v>10600</v>
      </c>
      <c r="I540" s="11"/>
    </row>
    <row r="541" spans="1:9" x14ac:dyDescent="0.2">
      <c r="A541" s="11">
        <v>40623</v>
      </c>
      <c r="B541" s="12">
        <v>10800</v>
      </c>
      <c r="C541" s="12">
        <v>10800</v>
      </c>
      <c r="D541" s="12">
        <v>10800</v>
      </c>
      <c r="E541" s="12">
        <v>10800</v>
      </c>
      <c r="F541" s="14">
        <v>500</v>
      </c>
      <c r="G541" s="12">
        <v>10800</v>
      </c>
      <c r="I541" s="11"/>
    </row>
    <row r="542" spans="1:9" x14ac:dyDescent="0.2">
      <c r="A542" s="11">
        <v>40624</v>
      </c>
      <c r="B542" s="12">
        <v>10700</v>
      </c>
      <c r="C542" s="12">
        <v>10800</v>
      </c>
      <c r="D542" s="12">
        <v>10700</v>
      </c>
      <c r="E542" s="12">
        <v>10700</v>
      </c>
      <c r="F542" s="14">
        <v>0</v>
      </c>
      <c r="G542" s="12">
        <v>10700</v>
      </c>
      <c r="I542" s="11"/>
    </row>
    <row r="543" spans="1:9" x14ac:dyDescent="0.2">
      <c r="A543" s="11">
        <v>40625</v>
      </c>
      <c r="B543" s="12">
        <v>10700</v>
      </c>
      <c r="C543" s="12">
        <v>10700</v>
      </c>
      <c r="D543" s="12">
        <v>10600</v>
      </c>
      <c r="E543" s="12">
        <v>10600</v>
      </c>
      <c r="F543" s="14">
        <v>22000</v>
      </c>
      <c r="G543" s="12">
        <v>10600</v>
      </c>
      <c r="I543" s="11"/>
    </row>
    <row r="544" spans="1:9" x14ac:dyDescent="0.2">
      <c r="A544" s="11">
        <v>40626</v>
      </c>
      <c r="B544" s="12">
        <v>10600</v>
      </c>
      <c r="C544" s="12">
        <v>11000</v>
      </c>
      <c r="D544" s="12">
        <v>10600</v>
      </c>
      <c r="E544" s="12">
        <v>11000</v>
      </c>
      <c r="F544" s="14">
        <v>16500</v>
      </c>
      <c r="G544" s="12">
        <v>11000</v>
      </c>
      <c r="I544" s="11"/>
    </row>
    <row r="545" spans="1:9" x14ac:dyDescent="0.2">
      <c r="A545" s="11">
        <v>40627</v>
      </c>
      <c r="B545" s="12">
        <v>11000</v>
      </c>
      <c r="C545" s="12">
        <v>11050</v>
      </c>
      <c r="D545" s="12">
        <v>10950</v>
      </c>
      <c r="E545" s="12">
        <v>11000</v>
      </c>
      <c r="F545" s="14">
        <v>7000</v>
      </c>
      <c r="G545" s="12">
        <v>11000</v>
      </c>
      <c r="I545" s="11"/>
    </row>
    <row r="546" spans="1:9" x14ac:dyDescent="0.2">
      <c r="A546" s="11">
        <v>40630</v>
      </c>
      <c r="B546" s="12">
        <v>11000</v>
      </c>
      <c r="C546" s="12">
        <v>11000</v>
      </c>
      <c r="D546" s="12">
        <v>11000</v>
      </c>
      <c r="E546" s="12">
        <v>11000</v>
      </c>
      <c r="F546" s="14">
        <v>1000</v>
      </c>
      <c r="G546" s="12">
        <v>11000</v>
      </c>
      <c r="I546" s="11"/>
    </row>
    <row r="547" spans="1:9" x14ac:dyDescent="0.2">
      <c r="A547" s="11">
        <v>40631</v>
      </c>
      <c r="B547" s="12">
        <v>11300</v>
      </c>
      <c r="C547" s="12">
        <v>11300</v>
      </c>
      <c r="D547" s="12">
        <v>11300</v>
      </c>
      <c r="E547" s="12">
        <v>11300</v>
      </c>
      <c r="F547" s="14">
        <v>500</v>
      </c>
      <c r="G547" s="12">
        <v>11300</v>
      </c>
      <c r="I547" s="11"/>
    </row>
    <row r="548" spans="1:9" x14ac:dyDescent="0.2">
      <c r="A548" s="11">
        <v>40632</v>
      </c>
      <c r="B548" s="12">
        <v>11100</v>
      </c>
      <c r="C548" s="12">
        <v>11150</v>
      </c>
      <c r="D548" s="12">
        <v>11050</v>
      </c>
      <c r="E548" s="12">
        <v>11050</v>
      </c>
      <c r="F548" s="14">
        <v>2000</v>
      </c>
      <c r="G548" s="12">
        <v>11050</v>
      </c>
      <c r="I548" s="11"/>
    </row>
    <row r="549" spans="1:9" x14ac:dyDescent="0.2">
      <c r="A549" s="11">
        <v>40633</v>
      </c>
      <c r="B549" s="12">
        <v>11250</v>
      </c>
      <c r="C549" s="12">
        <v>11250</v>
      </c>
      <c r="D549" s="12">
        <v>11250</v>
      </c>
      <c r="E549" s="12">
        <v>11250</v>
      </c>
      <c r="F549" s="14">
        <v>3000</v>
      </c>
      <c r="G549" s="12">
        <v>11250</v>
      </c>
      <c r="I549" s="11"/>
    </row>
    <row r="550" spans="1:9" x14ac:dyDescent="0.2">
      <c r="A550" s="11">
        <v>40634</v>
      </c>
      <c r="B550" s="12">
        <v>11500</v>
      </c>
      <c r="C550" s="12">
        <v>11500</v>
      </c>
      <c r="D550" s="12">
        <v>11200</v>
      </c>
      <c r="E550" s="12">
        <v>11200</v>
      </c>
      <c r="F550" s="14">
        <v>2500</v>
      </c>
      <c r="G550" s="12">
        <v>11200</v>
      </c>
      <c r="I550" s="11"/>
    </row>
    <row r="551" spans="1:9" x14ac:dyDescent="0.2">
      <c r="A551" s="11">
        <v>40637</v>
      </c>
      <c r="B551" s="12">
        <v>11500</v>
      </c>
      <c r="C551" s="12">
        <v>11600</v>
      </c>
      <c r="D551" s="12">
        <v>11150</v>
      </c>
      <c r="E551" s="12">
        <v>11600</v>
      </c>
      <c r="F551" s="14">
        <v>1500</v>
      </c>
      <c r="G551" s="12">
        <v>11600</v>
      </c>
      <c r="I551" s="11"/>
    </row>
    <row r="552" spans="1:9" x14ac:dyDescent="0.2">
      <c r="A552" s="11">
        <v>40638</v>
      </c>
      <c r="B552" s="12">
        <v>11200</v>
      </c>
      <c r="C552" s="12">
        <v>11600</v>
      </c>
      <c r="D552" s="12">
        <v>11200</v>
      </c>
      <c r="E552" s="12">
        <v>11200</v>
      </c>
      <c r="F552" s="14">
        <v>0</v>
      </c>
      <c r="G552" s="12">
        <v>11200</v>
      </c>
      <c r="I552" s="11"/>
    </row>
    <row r="553" spans="1:9" x14ac:dyDescent="0.2">
      <c r="A553" s="11">
        <v>40639</v>
      </c>
      <c r="B553" s="12">
        <v>11600</v>
      </c>
      <c r="C553" s="12">
        <v>11600</v>
      </c>
      <c r="D553" s="12">
        <v>11600</v>
      </c>
      <c r="E553" s="12">
        <v>11600</v>
      </c>
      <c r="F553" s="14">
        <v>1500</v>
      </c>
      <c r="G553" s="12">
        <v>11600</v>
      </c>
      <c r="I553" s="11"/>
    </row>
    <row r="554" spans="1:9" x14ac:dyDescent="0.2">
      <c r="A554" s="11">
        <v>40640</v>
      </c>
      <c r="B554" s="12">
        <v>11950</v>
      </c>
      <c r="C554" s="12">
        <v>12000</v>
      </c>
      <c r="D554" s="12">
        <v>11500</v>
      </c>
      <c r="E554" s="12">
        <v>11600</v>
      </c>
      <c r="F554" s="14">
        <v>2500</v>
      </c>
      <c r="G554" s="12">
        <v>11600</v>
      </c>
      <c r="I554" s="11"/>
    </row>
    <row r="555" spans="1:9" x14ac:dyDescent="0.2">
      <c r="A555" s="11">
        <v>40641</v>
      </c>
      <c r="B555" s="12">
        <v>11700</v>
      </c>
      <c r="C555" s="12">
        <v>11700</v>
      </c>
      <c r="D555" s="12">
        <v>11700</v>
      </c>
      <c r="E555" s="12">
        <v>11700</v>
      </c>
      <c r="F555" s="14">
        <v>1000</v>
      </c>
      <c r="G555" s="12">
        <v>11700</v>
      </c>
      <c r="I555" s="11"/>
    </row>
    <row r="556" spans="1:9" x14ac:dyDescent="0.2">
      <c r="A556" s="11">
        <v>40644</v>
      </c>
      <c r="B556" s="12">
        <v>12000</v>
      </c>
      <c r="C556" s="12">
        <v>12000</v>
      </c>
      <c r="D556" s="12">
        <v>12000</v>
      </c>
      <c r="E556" s="12">
        <v>12000</v>
      </c>
      <c r="F556" s="14">
        <v>1500</v>
      </c>
      <c r="G556" s="12">
        <v>12000</v>
      </c>
      <c r="I556" s="11"/>
    </row>
    <row r="557" spans="1:9" x14ac:dyDescent="0.2">
      <c r="A557" s="11">
        <v>40645</v>
      </c>
      <c r="B557" s="12">
        <v>11600</v>
      </c>
      <c r="C557" s="12">
        <v>11600</v>
      </c>
      <c r="D557" s="12">
        <v>11600</v>
      </c>
      <c r="E557" s="12">
        <v>11600</v>
      </c>
      <c r="F557" s="14">
        <v>500</v>
      </c>
      <c r="G557" s="12">
        <v>11600</v>
      </c>
      <c r="I557" s="11"/>
    </row>
    <row r="558" spans="1:9" x14ac:dyDescent="0.2">
      <c r="A558" s="11">
        <v>40646</v>
      </c>
      <c r="B558" s="12">
        <v>11600</v>
      </c>
      <c r="C558" s="12">
        <v>11600</v>
      </c>
      <c r="D558" s="12">
        <v>11600</v>
      </c>
      <c r="E558" s="12">
        <v>11600</v>
      </c>
      <c r="F558" s="14">
        <v>5000</v>
      </c>
      <c r="G558" s="12">
        <v>11600</v>
      </c>
      <c r="I558" s="11"/>
    </row>
    <row r="559" spans="1:9" x14ac:dyDescent="0.2">
      <c r="A559" s="11">
        <v>40647</v>
      </c>
      <c r="B559" s="12">
        <v>11600</v>
      </c>
      <c r="C559" s="12">
        <v>11600</v>
      </c>
      <c r="D559" s="12">
        <v>11600</v>
      </c>
      <c r="E559" s="12">
        <v>11600</v>
      </c>
      <c r="F559" s="14">
        <v>500</v>
      </c>
      <c r="G559" s="12">
        <v>11600</v>
      </c>
      <c r="I559" s="11"/>
    </row>
    <row r="560" spans="1:9" x14ac:dyDescent="0.2">
      <c r="A560" s="11">
        <v>40648</v>
      </c>
      <c r="B560" s="12">
        <v>11600</v>
      </c>
      <c r="C560" s="12">
        <v>11900</v>
      </c>
      <c r="D560" s="12">
        <v>11600</v>
      </c>
      <c r="E560" s="12">
        <v>11600</v>
      </c>
      <c r="F560" s="14">
        <v>0</v>
      </c>
      <c r="G560" s="12">
        <v>11600</v>
      </c>
      <c r="I560" s="11"/>
    </row>
    <row r="561" spans="1:9" x14ac:dyDescent="0.2">
      <c r="A561" s="11">
        <v>40651</v>
      </c>
      <c r="B561" s="12">
        <v>11600</v>
      </c>
      <c r="C561" s="12">
        <v>11600</v>
      </c>
      <c r="D561" s="12">
        <v>11500</v>
      </c>
      <c r="E561" s="12">
        <v>11600</v>
      </c>
      <c r="F561" s="14">
        <v>2000</v>
      </c>
      <c r="G561" s="12">
        <v>11600</v>
      </c>
      <c r="I561" s="11"/>
    </row>
    <row r="562" spans="1:9" x14ac:dyDescent="0.2">
      <c r="A562" s="11">
        <v>40652</v>
      </c>
      <c r="B562" s="12">
        <v>11600</v>
      </c>
      <c r="C562" s="12">
        <v>11800</v>
      </c>
      <c r="D562" s="12">
        <v>11600</v>
      </c>
      <c r="E562" s="12">
        <v>11800</v>
      </c>
      <c r="F562" s="14">
        <v>10000</v>
      </c>
      <c r="G562" s="12">
        <v>11800</v>
      </c>
      <c r="I562" s="11"/>
    </row>
    <row r="563" spans="1:9" x14ac:dyDescent="0.2">
      <c r="A563" s="11">
        <v>40653</v>
      </c>
      <c r="B563" s="12">
        <v>11850</v>
      </c>
      <c r="C563" s="12">
        <v>11850</v>
      </c>
      <c r="D563" s="12">
        <v>11800</v>
      </c>
      <c r="E563" s="12">
        <v>11800</v>
      </c>
      <c r="F563" s="14">
        <v>18500</v>
      </c>
      <c r="G563" s="12">
        <v>11800</v>
      </c>
      <c r="I563" s="11"/>
    </row>
    <row r="564" spans="1:9" x14ac:dyDescent="0.2">
      <c r="A564" s="11">
        <v>40654</v>
      </c>
      <c r="B564" s="12">
        <v>11800</v>
      </c>
      <c r="C564" s="12">
        <v>11850</v>
      </c>
      <c r="D564" s="12">
        <v>11800</v>
      </c>
      <c r="E564" s="12">
        <v>11800</v>
      </c>
      <c r="F564" s="14">
        <v>9500</v>
      </c>
      <c r="G564" s="12">
        <v>11800</v>
      </c>
      <c r="I564" s="11"/>
    </row>
    <row r="565" spans="1:9" x14ac:dyDescent="0.2">
      <c r="A565" s="11">
        <v>40658</v>
      </c>
      <c r="B565" s="12">
        <v>11850</v>
      </c>
      <c r="C565" s="12">
        <v>11850</v>
      </c>
      <c r="D565" s="12">
        <v>11850</v>
      </c>
      <c r="E565" s="12">
        <v>11850</v>
      </c>
      <c r="F565" s="14">
        <v>7000</v>
      </c>
      <c r="G565" s="12">
        <v>11850</v>
      </c>
      <c r="I565" s="11"/>
    </row>
    <row r="566" spans="1:9" x14ac:dyDescent="0.2">
      <c r="A566" s="11">
        <v>40659</v>
      </c>
      <c r="B566" s="12">
        <v>11800</v>
      </c>
      <c r="C566" s="12">
        <v>11800</v>
      </c>
      <c r="D566" s="12">
        <v>11800</v>
      </c>
      <c r="E566" s="12">
        <v>11800</v>
      </c>
      <c r="F566" s="14">
        <v>5500</v>
      </c>
      <c r="G566" s="12">
        <v>11800</v>
      </c>
      <c r="I566" s="11"/>
    </row>
    <row r="567" spans="1:9" x14ac:dyDescent="0.2">
      <c r="A567" s="11">
        <v>40660</v>
      </c>
      <c r="B567" s="12">
        <v>11500</v>
      </c>
      <c r="C567" s="12">
        <v>11800</v>
      </c>
      <c r="D567" s="12">
        <v>11500</v>
      </c>
      <c r="E567" s="12">
        <v>11500</v>
      </c>
      <c r="F567" s="14">
        <v>0</v>
      </c>
      <c r="G567" s="12">
        <v>11500</v>
      </c>
      <c r="I567" s="11"/>
    </row>
    <row r="568" spans="1:9" x14ac:dyDescent="0.2">
      <c r="A568" s="11">
        <v>40661</v>
      </c>
      <c r="B568" s="12">
        <v>11850</v>
      </c>
      <c r="C568" s="12">
        <v>12300</v>
      </c>
      <c r="D568" s="12">
        <v>11850</v>
      </c>
      <c r="E568" s="12">
        <v>12200</v>
      </c>
      <c r="F568" s="14">
        <v>197500</v>
      </c>
      <c r="G568" s="12">
        <v>12200</v>
      </c>
      <c r="I568" s="11"/>
    </row>
    <row r="569" spans="1:9" x14ac:dyDescent="0.2">
      <c r="A569" s="11">
        <v>40662</v>
      </c>
      <c r="B569" s="12">
        <v>12400</v>
      </c>
      <c r="C569" s="12">
        <v>12700</v>
      </c>
      <c r="D569" s="12">
        <v>12300</v>
      </c>
      <c r="E569" s="12">
        <v>12500</v>
      </c>
      <c r="F569" s="14">
        <v>119500</v>
      </c>
      <c r="G569" s="12">
        <v>12500</v>
      </c>
      <c r="I569" s="11"/>
    </row>
    <row r="570" spans="1:9" x14ac:dyDescent="0.2">
      <c r="A570" s="11">
        <v>40665</v>
      </c>
      <c r="B570" s="12">
        <v>12700</v>
      </c>
      <c r="C570" s="12">
        <v>12800</v>
      </c>
      <c r="D570" s="12">
        <v>12500</v>
      </c>
      <c r="E570" s="12">
        <v>12650</v>
      </c>
      <c r="F570" s="14">
        <v>74500</v>
      </c>
      <c r="G570" s="12">
        <v>12650</v>
      </c>
      <c r="I570" s="11"/>
    </row>
    <row r="571" spans="1:9" x14ac:dyDescent="0.2">
      <c r="A571" s="11">
        <v>40666</v>
      </c>
      <c r="B571" s="12">
        <v>12700</v>
      </c>
      <c r="C571" s="12">
        <v>12700</v>
      </c>
      <c r="D571" s="12">
        <v>12450</v>
      </c>
      <c r="E571" s="12">
        <v>12550</v>
      </c>
      <c r="F571" s="14">
        <v>89500</v>
      </c>
      <c r="G571" s="12">
        <v>12550</v>
      </c>
      <c r="I571" s="11"/>
    </row>
    <row r="572" spans="1:9" x14ac:dyDescent="0.2">
      <c r="A572" s="11">
        <v>40667</v>
      </c>
      <c r="B572" s="12">
        <v>12550</v>
      </c>
      <c r="C572" s="12">
        <v>12550</v>
      </c>
      <c r="D572" s="12">
        <v>12450</v>
      </c>
      <c r="E572" s="12">
        <v>12450</v>
      </c>
      <c r="F572" s="14">
        <v>88000</v>
      </c>
      <c r="G572" s="12">
        <v>12450</v>
      </c>
      <c r="I572" s="11"/>
    </row>
    <row r="573" spans="1:9" x14ac:dyDescent="0.2">
      <c r="A573" s="11">
        <v>40668</v>
      </c>
      <c r="B573" s="12">
        <v>12500</v>
      </c>
      <c r="C573" s="12">
        <v>12600</v>
      </c>
      <c r="D573" s="12">
        <v>12450</v>
      </c>
      <c r="E573" s="12">
        <v>12600</v>
      </c>
      <c r="F573" s="14">
        <v>62000</v>
      </c>
      <c r="G573" s="12">
        <v>12600</v>
      </c>
      <c r="I573" s="11"/>
    </row>
    <row r="574" spans="1:9" x14ac:dyDescent="0.2">
      <c r="A574" s="11">
        <v>40669</v>
      </c>
      <c r="B574" s="12">
        <v>12600</v>
      </c>
      <c r="C574" s="12">
        <v>12750</v>
      </c>
      <c r="D574" s="12">
        <v>12550</v>
      </c>
      <c r="E574" s="12">
        <v>12550</v>
      </c>
      <c r="F574" s="14">
        <v>40500</v>
      </c>
      <c r="G574" s="12">
        <v>12550</v>
      </c>
      <c r="I574" s="11"/>
    </row>
    <row r="575" spans="1:9" x14ac:dyDescent="0.2">
      <c r="A575" s="11">
        <v>40672</v>
      </c>
      <c r="B575" s="12">
        <v>12600</v>
      </c>
      <c r="C575" s="12">
        <v>12600</v>
      </c>
      <c r="D575" s="12">
        <v>12550</v>
      </c>
      <c r="E575" s="12">
        <v>12600</v>
      </c>
      <c r="F575" s="14">
        <v>32500</v>
      </c>
      <c r="G575" s="12">
        <v>12600</v>
      </c>
      <c r="I575" s="11"/>
    </row>
    <row r="576" spans="1:9" x14ac:dyDescent="0.2">
      <c r="A576" s="11">
        <v>40673</v>
      </c>
      <c r="B576" s="12">
        <v>12650</v>
      </c>
      <c r="C576" s="12">
        <v>12700</v>
      </c>
      <c r="D576" s="12">
        <v>12650</v>
      </c>
      <c r="E576" s="12">
        <v>12700</v>
      </c>
      <c r="F576" s="14">
        <v>68000</v>
      </c>
      <c r="G576" s="12">
        <v>12700</v>
      </c>
      <c r="I576" s="11"/>
    </row>
    <row r="577" spans="1:9" x14ac:dyDescent="0.2">
      <c r="A577" s="11">
        <v>40674</v>
      </c>
      <c r="B577" s="12">
        <v>12700</v>
      </c>
      <c r="C577" s="12">
        <v>12900</v>
      </c>
      <c r="D577" s="12">
        <v>12700</v>
      </c>
      <c r="E577" s="12">
        <v>12800</v>
      </c>
      <c r="F577" s="14">
        <v>147500</v>
      </c>
      <c r="G577" s="12">
        <v>12800</v>
      </c>
      <c r="I577" s="11"/>
    </row>
    <row r="578" spans="1:9" x14ac:dyDescent="0.2">
      <c r="A578" s="11">
        <v>40675</v>
      </c>
      <c r="B578" s="12">
        <v>12800</v>
      </c>
      <c r="C578" s="12">
        <v>13350</v>
      </c>
      <c r="D578" s="12">
        <v>12750</v>
      </c>
      <c r="E578" s="12">
        <v>13000</v>
      </c>
      <c r="F578" s="14">
        <v>170500</v>
      </c>
      <c r="G578" s="12">
        <v>13000</v>
      </c>
      <c r="I578" s="11"/>
    </row>
    <row r="579" spans="1:9" x14ac:dyDescent="0.2">
      <c r="A579" s="11">
        <v>40676</v>
      </c>
      <c r="B579" s="12">
        <v>13300</v>
      </c>
      <c r="C579" s="12">
        <v>13700</v>
      </c>
      <c r="D579" s="12">
        <v>13250</v>
      </c>
      <c r="E579" s="12">
        <v>13700</v>
      </c>
      <c r="F579" s="14">
        <v>88500</v>
      </c>
      <c r="G579" s="12">
        <v>13700</v>
      </c>
      <c r="I579" s="11"/>
    </row>
    <row r="580" spans="1:9" x14ac:dyDescent="0.2">
      <c r="A580" s="11">
        <v>40679</v>
      </c>
      <c r="B580" s="12">
        <v>13700</v>
      </c>
      <c r="C580" s="12">
        <v>14300</v>
      </c>
      <c r="D580" s="12">
        <v>13600</v>
      </c>
      <c r="E580" s="12">
        <v>14300</v>
      </c>
      <c r="F580" s="14">
        <v>94000</v>
      </c>
      <c r="G580" s="12">
        <v>14300</v>
      </c>
      <c r="I580" s="11"/>
    </row>
    <row r="581" spans="1:9" x14ac:dyDescent="0.2">
      <c r="A581" s="11">
        <v>40681</v>
      </c>
      <c r="B581" s="12">
        <v>14450</v>
      </c>
      <c r="C581" s="12">
        <v>14800</v>
      </c>
      <c r="D581" s="12">
        <v>14400</v>
      </c>
      <c r="E581" s="12">
        <v>14500</v>
      </c>
      <c r="F581" s="14">
        <v>106000</v>
      </c>
      <c r="G581" s="12">
        <v>14500</v>
      </c>
      <c r="I581" s="11"/>
    </row>
    <row r="582" spans="1:9" x14ac:dyDescent="0.2">
      <c r="A582" s="11">
        <v>40682</v>
      </c>
      <c r="B582" s="12">
        <v>14650</v>
      </c>
      <c r="C582" s="12">
        <v>14650</v>
      </c>
      <c r="D582" s="12">
        <v>14450</v>
      </c>
      <c r="E582" s="12">
        <v>14500</v>
      </c>
      <c r="F582" s="14">
        <v>26500</v>
      </c>
      <c r="G582" s="12">
        <v>14500</v>
      </c>
      <c r="I582" s="11"/>
    </row>
    <row r="583" spans="1:9" x14ac:dyDescent="0.2">
      <c r="A583" s="11">
        <v>40683</v>
      </c>
      <c r="B583" s="12">
        <v>14500</v>
      </c>
      <c r="C583" s="12">
        <v>14700</v>
      </c>
      <c r="D583" s="12">
        <v>14400</v>
      </c>
      <c r="E583" s="12">
        <v>14650</v>
      </c>
      <c r="F583" s="14">
        <v>57000</v>
      </c>
      <c r="G583" s="12">
        <v>14650</v>
      </c>
      <c r="I583" s="11"/>
    </row>
    <row r="584" spans="1:9" x14ac:dyDescent="0.2">
      <c r="A584" s="11">
        <v>40686</v>
      </c>
      <c r="B584" s="12">
        <v>14600</v>
      </c>
      <c r="C584" s="12">
        <v>14600</v>
      </c>
      <c r="D584" s="12">
        <v>14400</v>
      </c>
      <c r="E584" s="12">
        <v>14550</v>
      </c>
      <c r="F584" s="14">
        <v>81500</v>
      </c>
      <c r="G584" s="12">
        <v>14550</v>
      </c>
      <c r="I584" s="11"/>
    </row>
    <row r="585" spans="1:9" x14ac:dyDescent="0.2">
      <c r="A585" s="11">
        <v>40687</v>
      </c>
      <c r="B585" s="12">
        <v>14500</v>
      </c>
      <c r="C585" s="12">
        <v>14500</v>
      </c>
      <c r="D585" s="12">
        <v>14350</v>
      </c>
      <c r="E585" s="12">
        <v>14500</v>
      </c>
      <c r="F585" s="14">
        <v>18500</v>
      </c>
      <c r="G585" s="12">
        <v>14500</v>
      </c>
      <c r="I585" s="11"/>
    </row>
    <row r="586" spans="1:9" x14ac:dyDescent="0.2">
      <c r="A586" s="11">
        <v>40688</v>
      </c>
      <c r="B586" s="12">
        <v>14500</v>
      </c>
      <c r="C586" s="12">
        <v>14500</v>
      </c>
      <c r="D586" s="12">
        <v>14350</v>
      </c>
      <c r="E586" s="12">
        <v>14350</v>
      </c>
      <c r="F586" s="14">
        <v>8000</v>
      </c>
      <c r="G586" s="12">
        <v>14350</v>
      </c>
      <c r="I586" s="11"/>
    </row>
    <row r="587" spans="1:9" x14ac:dyDescent="0.2">
      <c r="A587" s="11">
        <v>40689</v>
      </c>
      <c r="B587" s="12">
        <v>14450</v>
      </c>
      <c r="C587" s="12">
        <v>14650</v>
      </c>
      <c r="D587" s="12">
        <v>14450</v>
      </c>
      <c r="E587" s="12">
        <v>14650</v>
      </c>
      <c r="F587" s="14">
        <v>34500</v>
      </c>
      <c r="G587" s="12">
        <v>14650</v>
      </c>
      <c r="I587" s="11"/>
    </row>
    <row r="588" spans="1:9" x14ac:dyDescent="0.2">
      <c r="A588" s="11">
        <v>40690</v>
      </c>
      <c r="B588" s="12">
        <v>14600</v>
      </c>
      <c r="C588" s="12">
        <v>14800</v>
      </c>
      <c r="D588" s="12">
        <v>14600</v>
      </c>
      <c r="E588" s="12">
        <v>14700</v>
      </c>
      <c r="F588" s="14">
        <v>23000</v>
      </c>
      <c r="G588" s="12">
        <v>14700</v>
      </c>
      <c r="I588" s="11"/>
    </row>
    <row r="589" spans="1:9" x14ac:dyDescent="0.2">
      <c r="A589" s="11">
        <v>40693</v>
      </c>
      <c r="B589" s="12">
        <v>14600</v>
      </c>
      <c r="C589" s="12">
        <v>14600</v>
      </c>
      <c r="D589" s="12">
        <v>14400</v>
      </c>
      <c r="E589" s="12">
        <v>14600</v>
      </c>
      <c r="F589" s="14">
        <v>41500</v>
      </c>
      <c r="G589" s="12">
        <v>14600</v>
      </c>
      <c r="I589" s="11"/>
    </row>
    <row r="590" spans="1:9" x14ac:dyDescent="0.2">
      <c r="A590" s="11">
        <v>40694</v>
      </c>
      <c r="B590" s="12">
        <v>14500</v>
      </c>
      <c r="C590" s="12">
        <v>14700</v>
      </c>
      <c r="D590" s="12">
        <v>14450</v>
      </c>
      <c r="E590" s="12">
        <v>14600</v>
      </c>
      <c r="F590" s="14">
        <v>38500</v>
      </c>
      <c r="G590" s="12">
        <v>14600</v>
      </c>
      <c r="I590" s="11"/>
    </row>
    <row r="591" spans="1:9" x14ac:dyDescent="0.2">
      <c r="A591" s="11">
        <v>40695</v>
      </c>
      <c r="B591" s="12">
        <v>14600</v>
      </c>
      <c r="C591" s="12">
        <v>14600</v>
      </c>
      <c r="D591" s="12">
        <v>14500</v>
      </c>
      <c r="E591" s="12">
        <v>14600</v>
      </c>
      <c r="F591" s="14">
        <v>12000</v>
      </c>
      <c r="G591" s="12">
        <v>14600</v>
      </c>
      <c r="I591" s="11"/>
    </row>
    <row r="592" spans="1:9" x14ac:dyDescent="0.2">
      <c r="A592" s="11">
        <v>40697</v>
      </c>
      <c r="B592" s="12">
        <v>14550</v>
      </c>
      <c r="C592" s="12">
        <v>14850</v>
      </c>
      <c r="D592" s="12">
        <v>14550</v>
      </c>
      <c r="E592" s="12">
        <v>14850</v>
      </c>
      <c r="F592" s="14">
        <v>73500</v>
      </c>
      <c r="G592" s="12">
        <v>14850</v>
      </c>
      <c r="I592" s="11"/>
    </row>
    <row r="593" spans="1:9" x14ac:dyDescent="0.2">
      <c r="A593" s="11">
        <v>40700</v>
      </c>
      <c r="B593" s="12">
        <v>14750</v>
      </c>
      <c r="C593" s="12">
        <v>15000</v>
      </c>
      <c r="D593" s="12">
        <v>14750</v>
      </c>
      <c r="E593" s="12">
        <v>14900</v>
      </c>
      <c r="F593" s="14">
        <v>69500</v>
      </c>
      <c r="G593" s="12">
        <v>14900</v>
      </c>
      <c r="I593" s="11"/>
    </row>
    <row r="594" spans="1:9" x14ac:dyDescent="0.2">
      <c r="A594" s="11">
        <v>40701</v>
      </c>
      <c r="B594" s="12">
        <v>14400</v>
      </c>
      <c r="C594" s="12">
        <v>14850</v>
      </c>
      <c r="D594" s="12">
        <v>14400</v>
      </c>
      <c r="E594" s="12">
        <v>14700</v>
      </c>
      <c r="F594" s="14">
        <v>60000</v>
      </c>
      <c r="G594" s="12">
        <v>14700</v>
      </c>
      <c r="I594" s="11"/>
    </row>
    <row r="595" spans="1:9" x14ac:dyDescent="0.2">
      <c r="A595" s="11">
        <v>40702</v>
      </c>
      <c r="B595" s="12">
        <v>14750</v>
      </c>
      <c r="C595" s="12">
        <v>14900</v>
      </c>
      <c r="D595" s="12">
        <v>14700</v>
      </c>
      <c r="E595" s="12">
        <v>14800</v>
      </c>
      <c r="F595" s="14">
        <v>100500</v>
      </c>
      <c r="G595" s="12">
        <v>14800</v>
      </c>
      <c r="I595" s="11"/>
    </row>
    <row r="596" spans="1:9" x14ac:dyDescent="0.2">
      <c r="A596" s="11">
        <v>40703</v>
      </c>
      <c r="B596" s="12">
        <v>14700</v>
      </c>
      <c r="C596" s="12">
        <v>14800</v>
      </c>
      <c r="D596" s="12">
        <v>14650</v>
      </c>
      <c r="E596" s="12">
        <v>14700</v>
      </c>
      <c r="F596" s="14">
        <v>176000</v>
      </c>
      <c r="G596" s="12">
        <v>14700</v>
      </c>
      <c r="I596" s="11"/>
    </row>
    <row r="597" spans="1:9" x14ac:dyDescent="0.2">
      <c r="A597" s="11">
        <v>40704</v>
      </c>
      <c r="B597" s="12">
        <v>13950</v>
      </c>
      <c r="C597" s="12">
        <v>13950</v>
      </c>
      <c r="D597" s="12">
        <v>13300</v>
      </c>
      <c r="E597" s="12">
        <v>13650</v>
      </c>
      <c r="F597" s="14">
        <v>90500</v>
      </c>
      <c r="G597" s="12">
        <v>13650</v>
      </c>
      <c r="I597" s="11"/>
    </row>
    <row r="598" spans="1:9" x14ac:dyDescent="0.2">
      <c r="A598" s="11">
        <v>40707</v>
      </c>
      <c r="B598" s="12">
        <v>13400</v>
      </c>
      <c r="C598" s="12">
        <v>13500</v>
      </c>
      <c r="D598" s="12">
        <v>12800</v>
      </c>
      <c r="E598" s="12">
        <v>13100</v>
      </c>
      <c r="F598" s="14">
        <v>56500</v>
      </c>
      <c r="G598" s="12">
        <v>13100</v>
      </c>
      <c r="I598" s="11"/>
    </row>
    <row r="599" spans="1:9" x14ac:dyDescent="0.2">
      <c r="A599" s="11">
        <v>40708</v>
      </c>
      <c r="B599" s="12">
        <v>13000</v>
      </c>
      <c r="C599" s="12">
        <v>13100</v>
      </c>
      <c r="D599" s="12">
        <v>12950</v>
      </c>
      <c r="E599" s="12">
        <v>13100</v>
      </c>
      <c r="F599" s="14">
        <v>20500</v>
      </c>
      <c r="G599" s="12">
        <v>13100</v>
      </c>
      <c r="I599" s="11"/>
    </row>
    <row r="600" spans="1:9" x14ac:dyDescent="0.2">
      <c r="A600" s="11">
        <v>40709</v>
      </c>
      <c r="B600" s="12">
        <v>13150</v>
      </c>
      <c r="C600" s="12">
        <v>13400</v>
      </c>
      <c r="D600" s="12">
        <v>13100</v>
      </c>
      <c r="E600" s="12">
        <v>13400</v>
      </c>
      <c r="F600" s="14">
        <v>30000</v>
      </c>
      <c r="G600" s="12">
        <v>13400</v>
      </c>
      <c r="I600" s="11"/>
    </row>
    <row r="601" spans="1:9" x14ac:dyDescent="0.2">
      <c r="A601" s="11">
        <v>40710</v>
      </c>
      <c r="B601" s="12">
        <v>13250</v>
      </c>
      <c r="C601" s="12">
        <v>13250</v>
      </c>
      <c r="D601" s="12">
        <v>12850</v>
      </c>
      <c r="E601" s="12">
        <v>12900</v>
      </c>
      <c r="F601" s="14">
        <v>31000</v>
      </c>
      <c r="G601" s="12">
        <v>12900</v>
      </c>
      <c r="I601" s="11"/>
    </row>
    <row r="602" spans="1:9" x14ac:dyDescent="0.2">
      <c r="A602" s="11">
        <v>40711</v>
      </c>
      <c r="B602" s="12">
        <v>13050</v>
      </c>
      <c r="C602" s="12">
        <v>13050</v>
      </c>
      <c r="D602" s="12">
        <v>12900</v>
      </c>
      <c r="E602" s="12">
        <v>13000</v>
      </c>
      <c r="F602" s="14">
        <v>47500</v>
      </c>
      <c r="G602" s="12">
        <v>13000</v>
      </c>
      <c r="I602" s="11"/>
    </row>
    <row r="603" spans="1:9" x14ac:dyDescent="0.2">
      <c r="A603" s="11">
        <v>40714</v>
      </c>
      <c r="B603" s="12">
        <v>12800</v>
      </c>
      <c r="C603" s="12">
        <v>13200</v>
      </c>
      <c r="D603" s="12">
        <v>12800</v>
      </c>
      <c r="E603" s="12">
        <v>12800</v>
      </c>
      <c r="F603" s="14">
        <v>2500</v>
      </c>
      <c r="G603" s="12">
        <v>12800</v>
      </c>
      <c r="I603" s="11"/>
    </row>
    <row r="604" spans="1:9" x14ac:dyDescent="0.2">
      <c r="A604" s="11">
        <v>40715</v>
      </c>
      <c r="B604" s="12">
        <v>12850</v>
      </c>
      <c r="C604" s="12">
        <v>12850</v>
      </c>
      <c r="D604" s="12">
        <v>12850</v>
      </c>
      <c r="E604" s="12">
        <v>12850</v>
      </c>
      <c r="F604" s="14">
        <v>4000</v>
      </c>
      <c r="G604" s="12">
        <v>12850</v>
      </c>
      <c r="I604" s="11"/>
    </row>
    <row r="605" spans="1:9" x14ac:dyDescent="0.2">
      <c r="A605" s="11">
        <v>40716</v>
      </c>
      <c r="B605" s="12">
        <v>12850</v>
      </c>
      <c r="C605" s="12">
        <v>13600</v>
      </c>
      <c r="D605" s="12">
        <v>12850</v>
      </c>
      <c r="E605" s="12">
        <v>13200</v>
      </c>
      <c r="F605" s="14">
        <v>24000</v>
      </c>
      <c r="G605" s="12">
        <v>13200</v>
      </c>
      <c r="I605" s="11"/>
    </row>
    <row r="606" spans="1:9" x14ac:dyDescent="0.2">
      <c r="A606" s="11">
        <v>40717</v>
      </c>
      <c r="B606" s="12">
        <v>13000</v>
      </c>
      <c r="C606" s="12">
        <v>13200</v>
      </c>
      <c r="D606" s="12">
        <v>13000</v>
      </c>
      <c r="E606" s="12">
        <v>13100</v>
      </c>
      <c r="F606" s="14">
        <v>14000</v>
      </c>
      <c r="G606" s="12">
        <v>13100</v>
      </c>
      <c r="I606" s="11"/>
    </row>
    <row r="607" spans="1:9" x14ac:dyDescent="0.2">
      <c r="A607" s="11">
        <v>40718</v>
      </c>
      <c r="B607" s="12">
        <v>13150</v>
      </c>
      <c r="C607" s="12">
        <v>13200</v>
      </c>
      <c r="D607" s="12">
        <v>13150</v>
      </c>
      <c r="E607" s="12">
        <v>13200</v>
      </c>
      <c r="F607" s="14">
        <v>4500</v>
      </c>
      <c r="G607" s="12">
        <v>13200</v>
      </c>
      <c r="I607" s="11"/>
    </row>
    <row r="608" spans="1:9" x14ac:dyDescent="0.2">
      <c r="A608" s="11">
        <v>40721</v>
      </c>
      <c r="B608" s="12">
        <v>13150</v>
      </c>
      <c r="C608" s="12">
        <v>13150</v>
      </c>
      <c r="D608" s="12">
        <v>13000</v>
      </c>
      <c r="E608" s="12">
        <v>13000</v>
      </c>
      <c r="F608" s="14">
        <v>1500</v>
      </c>
      <c r="G608" s="12">
        <v>13000</v>
      </c>
      <c r="I608" s="11"/>
    </row>
    <row r="609" spans="1:9" x14ac:dyDescent="0.2">
      <c r="A609" s="11">
        <v>40722</v>
      </c>
      <c r="B609" s="12">
        <v>13000</v>
      </c>
      <c r="C609" s="12">
        <v>13450</v>
      </c>
      <c r="D609" s="12">
        <v>13000</v>
      </c>
      <c r="E609" s="12">
        <v>13450</v>
      </c>
      <c r="F609" s="14">
        <v>4500</v>
      </c>
      <c r="G609" s="12">
        <v>13450</v>
      </c>
      <c r="I609" s="11"/>
    </row>
    <row r="610" spans="1:9" x14ac:dyDescent="0.2">
      <c r="A610" s="11">
        <v>40724</v>
      </c>
      <c r="B610" s="12">
        <v>13200</v>
      </c>
      <c r="C610" s="12">
        <v>13200</v>
      </c>
      <c r="D610" s="12">
        <v>13200</v>
      </c>
      <c r="E610" s="12">
        <v>13200</v>
      </c>
      <c r="F610" s="14">
        <v>1000</v>
      </c>
      <c r="G610" s="12">
        <v>13200</v>
      </c>
      <c r="I610" s="11"/>
    </row>
    <row r="611" spans="1:9" x14ac:dyDescent="0.2">
      <c r="A611" s="11">
        <v>40725</v>
      </c>
      <c r="B611" s="12">
        <v>13450</v>
      </c>
      <c r="C611" s="12">
        <v>13500</v>
      </c>
      <c r="D611" s="12">
        <v>13300</v>
      </c>
      <c r="E611" s="12">
        <v>13500</v>
      </c>
      <c r="F611" s="14">
        <v>57000</v>
      </c>
      <c r="G611" s="12">
        <v>13500</v>
      </c>
      <c r="I611" s="11"/>
    </row>
    <row r="612" spans="1:9" x14ac:dyDescent="0.2">
      <c r="A612" s="11">
        <v>40728</v>
      </c>
      <c r="B612" s="12">
        <v>13700</v>
      </c>
      <c r="C612" s="12">
        <v>13800</v>
      </c>
      <c r="D612" s="12">
        <v>13550</v>
      </c>
      <c r="E612" s="12">
        <v>13650</v>
      </c>
      <c r="F612" s="14">
        <v>71000</v>
      </c>
      <c r="G612" s="12">
        <v>13650</v>
      </c>
      <c r="I612" s="11"/>
    </row>
    <row r="613" spans="1:9" x14ac:dyDescent="0.2">
      <c r="A613" s="11">
        <v>40729</v>
      </c>
      <c r="B613" s="12">
        <v>13700</v>
      </c>
      <c r="C613" s="12">
        <v>14050</v>
      </c>
      <c r="D613" s="12">
        <v>13700</v>
      </c>
      <c r="E613" s="12">
        <v>14000</v>
      </c>
      <c r="F613" s="14">
        <v>131000</v>
      </c>
      <c r="G613" s="12">
        <v>14000</v>
      </c>
      <c r="I613" s="11"/>
    </row>
    <row r="614" spans="1:9" x14ac:dyDescent="0.2">
      <c r="A614" s="11">
        <v>40730</v>
      </c>
      <c r="B614" s="12">
        <v>13950</v>
      </c>
      <c r="C614" s="12">
        <v>14000</v>
      </c>
      <c r="D614" s="12">
        <v>13950</v>
      </c>
      <c r="E614" s="12">
        <v>13950</v>
      </c>
      <c r="F614" s="14">
        <v>28000</v>
      </c>
      <c r="G614" s="12">
        <v>13950</v>
      </c>
      <c r="I614" s="11"/>
    </row>
    <row r="615" spans="1:9" x14ac:dyDescent="0.2">
      <c r="A615" s="11">
        <v>40731</v>
      </c>
      <c r="B615" s="12">
        <v>13700</v>
      </c>
      <c r="C615" s="12">
        <v>13900</v>
      </c>
      <c r="D615" s="12">
        <v>13700</v>
      </c>
      <c r="E615" s="12">
        <v>13700</v>
      </c>
      <c r="F615" s="14">
        <v>0</v>
      </c>
      <c r="G615" s="12">
        <v>13700</v>
      </c>
      <c r="I615" s="11"/>
    </row>
    <row r="616" spans="1:9" x14ac:dyDescent="0.2">
      <c r="A616" s="11">
        <v>40732</v>
      </c>
      <c r="B616" s="12">
        <v>13900</v>
      </c>
      <c r="C616" s="12">
        <v>14000</v>
      </c>
      <c r="D616" s="12">
        <v>13900</v>
      </c>
      <c r="E616" s="12">
        <v>14000</v>
      </c>
      <c r="F616" s="14">
        <v>58500</v>
      </c>
      <c r="G616" s="12">
        <v>14000</v>
      </c>
      <c r="I616" s="11"/>
    </row>
    <row r="617" spans="1:9" x14ac:dyDescent="0.2">
      <c r="A617" s="11">
        <v>40735</v>
      </c>
      <c r="B617" s="12">
        <v>14000</v>
      </c>
      <c r="C617" s="12">
        <v>14000</v>
      </c>
      <c r="D617" s="12">
        <v>14000</v>
      </c>
      <c r="E617" s="12">
        <v>14000</v>
      </c>
      <c r="F617" s="14">
        <v>500</v>
      </c>
      <c r="G617" s="12">
        <v>14000</v>
      </c>
      <c r="I617" s="11"/>
    </row>
    <row r="618" spans="1:9" x14ac:dyDescent="0.2">
      <c r="A618" s="11">
        <v>40736</v>
      </c>
      <c r="B618" s="12">
        <v>14000</v>
      </c>
      <c r="C618" s="12">
        <v>14000</v>
      </c>
      <c r="D618" s="12">
        <v>13650</v>
      </c>
      <c r="E618" s="12">
        <v>13650</v>
      </c>
      <c r="F618" s="14">
        <v>3500</v>
      </c>
      <c r="G618" s="12">
        <v>13650</v>
      </c>
      <c r="I618" s="11"/>
    </row>
    <row r="619" spans="1:9" x14ac:dyDescent="0.2">
      <c r="A619" s="11">
        <v>40737</v>
      </c>
      <c r="B619" s="12">
        <v>13700</v>
      </c>
      <c r="C619" s="12">
        <v>13750</v>
      </c>
      <c r="D619" s="12">
        <v>13700</v>
      </c>
      <c r="E619" s="12">
        <v>13700</v>
      </c>
      <c r="F619" s="14">
        <v>5500</v>
      </c>
      <c r="G619" s="12">
        <v>13700</v>
      </c>
      <c r="I619" s="11"/>
    </row>
    <row r="620" spans="1:9" x14ac:dyDescent="0.2">
      <c r="A620" s="11">
        <v>40738</v>
      </c>
      <c r="B620" s="12">
        <v>13800</v>
      </c>
      <c r="C620" s="12">
        <v>14200</v>
      </c>
      <c r="D620" s="12">
        <v>13800</v>
      </c>
      <c r="E620" s="12">
        <v>14000</v>
      </c>
      <c r="F620" s="14">
        <v>75000</v>
      </c>
      <c r="G620" s="12">
        <v>14000</v>
      </c>
      <c r="I620" s="11"/>
    </row>
    <row r="621" spans="1:9" x14ac:dyDescent="0.2">
      <c r="A621" s="11">
        <v>40739</v>
      </c>
      <c r="B621" s="12">
        <v>14000</v>
      </c>
      <c r="C621" s="12">
        <v>14200</v>
      </c>
      <c r="D621" s="12">
        <v>13900</v>
      </c>
      <c r="E621" s="12">
        <v>13900</v>
      </c>
      <c r="F621" s="14">
        <v>15000</v>
      </c>
      <c r="G621" s="12">
        <v>13900</v>
      </c>
      <c r="I621" s="11"/>
    </row>
    <row r="622" spans="1:9" x14ac:dyDescent="0.2">
      <c r="A622" s="11">
        <v>40742</v>
      </c>
      <c r="B622" s="12">
        <v>13900</v>
      </c>
      <c r="C622" s="12">
        <v>13900</v>
      </c>
      <c r="D622" s="12">
        <v>13600</v>
      </c>
      <c r="E622" s="12">
        <v>13600</v>
      </c>
      <c r="F622" s="14">
        <v>26500</v>
      </c>
      <c r="G622" s="12">
        <v>13600</v>
      </c>
      <c r="I622" s="11"/>
    </row>
    <row r="623" spans="1:9" x14ac:dyDescent="0.2">
      <c r="A623" s="11">
        <v>40743</v>
      </c>
      <c r="B623" s="12">
        <v>13600</v>
      </c>
      <c r="C623" s="12">
        <v>14000</v>
      </c>
      <c r="D623" s="12">
        <v>13600</v>
      </c>
      <c r="E623" s="12">
        <v>13750</v>
      </c>
      <c r="F623" s="14">
        <v>49500</v>
      </c>
      <c r="G623" s="12">
        <v>13750</v>
      </c>
      <c r="I623" s="11"/>
    </row>
    <row r="624" spans="1:9" x14ac:dyDescent="0.2">
      <c r="A624" s="11">
        <v>40744</v>
      </c>
      <c r="B624" s="12">
        <v>13700</v>
      </c>
      <c r="C624" s="12">
        <v>13700</v>
      </c>
      <c r="D624" s="12">
        <v>13650</v>
      </c>
      <c r="E624" s="12">
        <v>13700</v>
      </c>
      <c r="F624" s="14">
        <v>32500</v>
      </c>
      <c r="G624" s="12">
        <v>13700</v>
      </c>
      <c r="I624" s="11"/>
    </row>
    <row r="625" spans="1:9" x14ac:dyDescent="0.2">
      <c r="A625" s="11">
        <v>40745</v>
      </c>
      <c r="B625" s="12">
        <v>13800</v>
      </c>
      <c r="C625" s="12">
        <v>13900</v>
      </c>
      <c r="D625" s="12">
        <v>13750</v>
      </c>
      <c r="E625" s="12">
        <v>13800</v>
      </c>
      <c r="F625" s="14">
        <v>55000</v>
      </c>
      <c r="G625" s="12">
        <v>13800</v>
      </c>
      <c r="I625" s="11"/>
    </row>
    <row r="626" spans="1:9" x14ac:dyDescent="0.2">
      <c r="A626" s="11">
        <v>40746</v>
      </c>
      <c r="B626" s="12">
        <v>13800</v>
      </c>
      <c r="C626" s="12">
        <v>13900</v>
      </c>
      <c r="D626" s="12">
        <v>13600</v>
      </c>
      <c r="E626" s="12">
        <v>13700</v>
      </c>
      <c r="F626" s="14">
        <v>45500</v>
      </c>
      <c r="G626" s="12">
        <v>13700</v>
      </c>
      <c r="I626" s="11"/>
    </row>
    <row r="627" spans="1:9" x14ac:dyDescent="0.2">
      <c r="A627" s="11">
        <v>40749</v>
      </c>
      <c r="B627" s="12">
        <v>14100</v>
      </c>
      <c r="C627" s="12">
        <v>14100</v>
      </c>
      <c r="D627" s="12">
        <v>13750</v>
      </c>
      <c r="E627" s="12">
        <v>13950</v>
      </c>
      <c r="F627" s="14">
        <v>28500</v>
      </c>
      <c r="G627" s="12">
        <v>13950</v>
      </c>
      <c r="I627" s="11"/>
    </row>
    <row r="628" spans="1:9" x14ac:dyDescent="0.2">
      <c r="A628" s="11">
        <v>40750</v>
      </c>
      <c r="B628" s="12">
        <v>14000</v>
      </c>
      <c r="C628" s="12">
        <v>14000</v>
      </c>
      <c r="D628" s="12">
        <v>13900</v>
      </c>
      <c r="E628" s="12">
        <v>13900</v>
      </c>
      <c r="F628" s="14">
        <v>51500</v>
      </c>
      <c r="G628" s="12">
        <v>13900</v>
      </c>
      <c r="I628" s="11"/>
    </row>
    <row r="629" spans="1:9" x14ac:dyDescent="0.2">
      <c r="A629" s="11">
        <v>40751</v>
      </c>
      <c r="B629" s="12">
        <v>13800</v>
      </c>
      <c r="C629" s="12">
        <v>13900</v>
      </c>
      <c r="D629" s="12">
        <v>13800</v>
      </c>
      <c r="E629" s="12">
        <v>13900</v>
      </c>
      <c r="F629" s="14">
        <v>11000</v>
      </c>
      <c r="G629" s="12">
        <v>13900</v>
      </c>
      <c r="I629" s="11"/>
    </row>
    <row r="630" spans="1:9" x14ac:dyDescent="0.2">
      <c r="A630" s="11">
        <v>40752</v>
      </c>
      <c r="B630" s="12">
        <v>13800</v>
      </c>
      <c r="C630" s="12">
        <v>13850</v>
      </c>
      <c r="D630" s="12">
        <v>13650</v>
      </c>
      <c r="E630" s="12">
        <v>13650</v>
      </c>
      <c r="F630" s="14">
        <v>26500</v>
      </c>
      <c r="G630" s="12">
        <v>13650</v>
      </c>
      <c r="I630" s="11"/>
    </row>
    <row r="631" spans="1:9" x14ac:dyDescent="0.2">
      <c r="A631" s="11">
        <v>40753</v>
      </c>
      <c r="B631" s="12">
        <v>13600</v>
      </c>
      <c r="C631" s="12">
        <v>13600</v>
      </c>
      <c r="D631" s="12">
        <v>13600</v>
      </c>
      <c r="E631" s="12">
        <v>13600</v>
      </c>
      <c r="F631" s="14">
        <v>2500</v>
      </c>
      <c r="G631" s="12">
        <v>13600</v>
      </c>
      <c r="I631" s="11"/>
    </row>
    <row r="632" spans="1:9" x14ac:dyDescent="0.2">
      <c r="A632" s="11">
        <v>40756</v>
      </c>
      <c r="B632" s="12">
        <v>13550</v>
      </c>
      <c r="C632" s="12">
        <v>13550</v>
      </c>
      <c r="D632" s="12">
        <v>13150</v>
      </c>
      <c r="E632" s="12">
        <v>13400</v>
      </c>
      <c r="F632" s="14">
        <v>74000</v>
      </c>
      <c r="G632" s="12">
        <v>13400</v>
      </c>
      <c r="I632" s="11"/>
    </row>
    <row r="633" spans="1:9" x14ac:dyDescent="0.2">
      <c r="A633" s="11">
        <v>40757</v>
      </c>
      <c r="B633" s="12">
        <v>13050</v>
      </c>
      <c r="C633" s="12">
        <v>13200</v>
      </c>
      <c r="D633" s="12">
        <v>13050</v>
      </c>
      <c r="E633" s="12">
        <v>13150</v>
      </c>
      <c r="F633" s="14">
        <v>15000</v>
      </c>
      <c r="G633" s="12">
        <v>13150</v>
      </c>
      <c r="I633" s="11"/>
    </row>
    <row r="634" spans="1:9" x14ac:dyDescent="0.2">
      <c r="A634" s="11">
        <v>40758</v>
      </c>
      <c r="B634" s="12">
        <v>13000</v>
      </c>
      <c r="C634" s="12">
        <v>13150</v>
      </c>
      <c r="D634" s="12">
        <v>12850</v>
      </c>
      <c r="E634" s="12">
        <v>12900</v>
      </c>
      <c r="F634" s="14">
        <v>58000</v>
      </c>
      <c r="G634" s="12">
        <v>12900</v>
      </c>
      <c r="I634" s="11"/>
    </row>
    <row r="635" spans="1:9" x14ac:dyDescent="0.2">
      <c r="A635" s="11">
        <v>40759</v>
      </c>
      <c r="B635" s="12">
        <v>13000</v>
      </c>
      <c r="C635" s="12">
        <v>13000</v>
      </c>
      <c r="D635" s="12">
        <v>12650</v>
      </c>
      <c r="E635" s="12">
        <v>12650</v>
      </c>
      <c r="F635" s="14">
        <v>54500</v>
      </c>
      <c r="G635" s="12">
        <v>12650</v>
      </c>
      <c r="I635" s="11"/>
    </row>
    <row r="636" spans="1:9" x14ac:dyDescent="0.2">
      <c r="A636" s="11">
        <v>40760</v>
      </c>
      <c r="B636" s="12">
        <v>12450</v>
      </c>
      <c r="C636" s="12">
        <v>12450</v>
      </c>
      <c r="D636" s="12">
        <v>11700</v>
      </c>
      <c r="E636" s="12">
        <v>11700</v>
      </c>
      <c r="F636" s="14">
        <v>130000</v>
      </c>
      <c r="G636" s="12">
        <v>11700</v>
      </c>
      <c r="I636" s="11"/>
    </row>
    <row r="637" spans="1:9" x14ac:dyDescent="0.2">
      <c r="A637" s="11">
        <v>40763</v>
      </c>
      <c r="B637" s="12">
        <v>11500</v>
      </c>
      <c r="C637" s="12">
        <v>11700</v>
      </c>
      <c r="D637" s="12">
        <v>10900</v>
      </c>
      <c r="E637" s="12">
        <v>11700</v>
      </c>
      <c r="F637" s="14">
        <v>200000</v>
      </c>
      <c r="G637" s="12">
        <v>11700</v>
      </c>
      <c r="I637" s="11"/>
    </row>
    <row r="638" spans="1:9" x14ac:dyDescent="0.2">
      <c r="A638" s="11">
        <v>40764</v>
      </c>
      <c r="B638" s="12">
        <v>10900</v>
      </c>
      <c r="C638" s="12">
        <v>11400</v>
      </c>
      <c r="D638" s="12">
        <v>10600</v>
      </c>
      <c r="E638" s="12">
        <v>11050</v>
      </c>
      <c r="F638" s="14">
        <v>85500</v>
      </c>
      <c r="G638" s="12">
        <v>11050</v>
      </c>
      <c r="I638" s="11"/>
    </row>
    <row r="639" spans="1:9" x14ac:dyDescent="0.2">
      <c r="A639" s="11">
        <v>40765</v>
      </c>
      <c r="B639" s="12">
        <v>11300</v>
      </c>
      <c r="C639" s="12">
        <v>11700</v>
      </c>
      <c r="D639" s="12">
        <v>11300</v>
      </c>
      <c r="E639" s="12">
        <v>11700</v>
      </c>
      <c r="F639" s="14">
        <v>87000</v>
      </c>
      <c r="G639" s="12">
        <v>11700</v>
      </c>
      <c r="I639" s="11"/>
    </row>
    <row r="640" spans="1:9" x14ac:dyDescent="0.2">
      <c r="A640" s="11">
        <v>40766</v>
      </c>
      <c r="B640" s="12">
        <v>11500</v>
      </c>
      <c r="C640" s="12">
        <v>11650</v>
      </c>
      <c r="D640" s="12">
        <v>11250</v>
      </c>
      <c r="E640" s="12">
        <v>11600</v>
      </c>
      <c r="F640" s="14">
        <v>57000</v>
      </c>
      <c r="G640" s="12">
        <v>11600</v>
      </c>
      <c r="I640" s="11"/>
    </row>
    <row r="641" spans="1:9" x14ac:dyDescent="0.2">
      <c r="A641" s="11">
        <v>40767</v>
      </c>
      <c r="B641" s="12">
        <v>11700</v>
      </c>
      <c r="C641" s="12">
        <v>11700</v>
      </c>
      <c r="D641" s="12">
        <v>11600</v>
      </c>
      <c r="E641" s="12">
        <v>11600</v>
      </c>
      <c r="F641" s="14">
        <v>11000</v>
      </c>
      <c r="G641" s="12">
        <v>11600</v>
      </c>
      <c r="I641" s="11"/>
    </row>
    <row r="642" spans="1:9" x14ac:dyDescent="0.2">
      <c r="A642" s="11">
        <v>40770</v>
      </c>
      <c r="B642" s="12">
        <v>11600</v>
      </c>
      <c r="C642" s="12">
        <v>11600</v>
      </c>
      <c r="D642" s="12">
        <v>11300</v>
      </c>
      <c r="E642" s="12">
        <v>11500</v>
      </c>
      <c r="F642" s="14">
        <v>16500</v>
      </c>
      <c r="G642" s="12">
        <v>11500</v>
      </c>
      <c r="I642" s="11"/>
    </row>
    <row r="643" spans="1:9" x14ac:dyDescent="0.2">
      <c r="A643" s="11">
        <v>40771</v>
      </c>
      <c r="B643" s="12">
        <v>11500</v>
      </c>
      <c r="C643" s="12">
        <v>11500</v>
      </c>
      <c r="D643" s="12">
        <v>11000</v>
      </c>
      <c r="E643" s="12">
        <v>11200</v>
      </c>
      <c r="F643" s="14">
        <v>177500</v>
      </c>
      <c r="G643" s="12">
        <v>11200</v>
      </c>
      <c r="I643" s="11"/>
    </row>
    <row r="644" spans="1:9" x14ac:dyDescent="0.2">
      <c r="A644" s="11">
        <v>40773</v>
      </c>
      <c r="B644" s="12">
        <v>11200</v>
      </c>
      <c r="C644" s="12">
        <v>11300</v>
      </c>
      <c r="D644" s="12">
        <v>11200</v>
      </c>
      <c r="E644" s="12">
        <v>11300</v>
      </c>
      <c r="F644" s="14">
        <v>14500</v>
      </c>
      <c r="G644" s="12">
        <v>11300</v>
      </c>
      <c r="I644" s="11"/>
    </row>
    <row r="645" spans="1:9" x14ac:dyDescent="0.2">
      <c r="A645" s="11">
        <v>40774</v>
      </c>
      <c r="B645" s="12">
        <v>11100</v>
      </c>
      <c r="C645" s="12">
        <v>11250</v>
      </c>
      <c r="D645" s="12">
        <v>10800</v>
      </c>
      <c r="E645" s="12">
        <v>10800</v>
      </c>
      <c r="F645" s="14">
        <v>19500</v>
      </c>
      <c r="G645" s="12">
        <v>10800</v>
      </c>
      <c r="I645" s="11"/>
    </row>
    <row r="646" spans="1:9" x14ac:dyDescent="0.2">
      <c r="A646" s="11">
        <v>40777</v>
      </c>
      <c r="B646" s="12">
        <v>11000</v>
      </c>
      <c r="C646" s="12">
        <v>11200</v>
      </c>
      <c r="D646" s="12">
        <v>11000</v>
      </c>
      <c r="E646" s="12">
        <v>11000</v>
      </c>
      <c r="F646" s="14">
        <v>7000</v>
      </c>
      <c r="G646" s="12">
        <v>11000</v>
      </c>
      <c r="I646" s="11"/>
    </row>
    <row r="647" spans="1:9" x14ac:dyDescent="0.2">
      <c r="A647" s="11">
        <v>40778</v>
      </c>
      <c r="B647" s="12">
        <v>11000</v>
      </c>
      <c r="C647" s="12">
        <v>11150</v>
      </c>
      <c r="D647" s="12">
        <v>11000</v>
      </c>
      <c r="E647" s="12">
        <v>11150</v>
      </c>
      <c r="F647" s="14">
        <v>6000</v>
      </c>
      <c r="G647" s="12">
        <v>11150</v>
      </c>
      <c r="I647" s="11"/>
    </row>
    <row r="648" spans="1:9" x14ac:dyDescent="0.2">
      <c r="A648" s="11">
        <v>40779</v>
      </c>
      <c r="B648" s="12">
        <v>11150</v>
      </c>
      <c r="C648" s="12">
        <v>11150</v>
      </c>
      <c r="D648" s="12">
        <v>11000</v>
      </c>
      <c r="E648" s="12">
        <v>11000</v>
      </c>
      <c r="F648" s="14">
        <v>7500</v>
      </c>
      <c r="G648" s="12">
        <v>11000</v>
      </c>
      <c r="I648" s="11"/>
    </row>
    <row r="649" spans="1:9" x14ac:dyDescent="0.2">
      <c r="A649" s="11">
        <v>40780</v>
      </c>
      <c r="B649" s="12">
        <v>11100</v>
      </c>
      <c r="C649" s="12">
        <v>11300</v>
      </c>
      <c r="D649" s="12">
        <v>11100</v>
      </c>
      <c r="E649" s="12">
        <v>11250</v>
      </c>
      <c r="F649" s="14">
        <v>8500</v>
      </c>
      <c r="G649" s="12">
        <v>11250</v>
      </c>
      <c r="I649" s="11"/>
    </row>
    <row r="650" spans="1:9" x14ac:dyDescent="0.2">
      <c r="A650" s="11">
        <v>40781</v>
      </c>
      <c r="B650" s="12">
        <v>11150</v>
      </c>
      <c r="C650" s="12">
        <v>11200</v>
      </c>
      <c r="D650" s="12">
        <v>11100</v>
      </c>
      <c r="E650" s="12">
        <v>11100</v>
      </c>
      <c r="F650" s="14">
        <v>5500</v>
      </c>
      <c r="G650" s="12">
        <v>11100</v>
      </c>
      <c r="I650" s="11"/>
    </row>
    <row r="651" spans="1:9" x14ac:dyDescent="0.2">
      <c r="A651" s="11">
        <v>40791</v>
      </c>
      <c r="B651" s="12">
        <v>11100</v>
      </c>
      <c r="C651" s="12">
        <v>11150</v>
      </c>
      <c r="D651" s="12">
        <v>10950</v>
      </c>
      <c r="E651" s="12">
        <v>11000</v>
      </c>
      <c r="F651" s="14">
        <v>24500</v>
      </c>
      <c r="G651" s="12">
        <v>11000</v>
      </c>
      <c r="I651" s="11"/>
    </row>
    <row r="652" spans="1:9" x14ac:dyDescent="0.2">
      <c r="A652" s="11">
        <v>40792</v>
      </c>
      <c r="B652" s="12">
        <v>11050</v>
      </c>
      <c r="C652" s="12">
        <v>11200</v>
      </c>
      <c r="D652" s="12">
        <v>11050</v>
      </c>
      <c r="E652" s="12">
        <v>11200</v>
      </c>
      <c r="F652" s="14">
        <v>3000</v>
      </c>
      <c r="G652" s="12">
        <v>11200</v>
      </c>
      <c r="I652" s="11"/>
    </row>
    <row r="653" spans="1:9" x14ac:dyDescent="0.2">
      <c r="A653" s="11">
        <v>40793</v>
      </c>
      <c r="B653" s="12">
        <v>11300</v>
      </c>
      <c r="C653" s="12">
        <v>11500</v>
      </c>
      <c r="D653" s="12">
        <v>11300</v>
      </c>
      <c r="E653" s="12">
        <v>11400</v>
      </c>
      <c r="F653" s="14">
        <v>21500</v>
      </c>
      <c r="G653" s="12">
        <v>11400</v>
      </c>
      <c r="I653" s="11"/>
    </row>
    <row r="654" spans="1:9" x14ac:dyDescent="0.2">
      <c r="A654" s="11">
        <v>40794</v>
      </c>
      <c r="B654" s="12">
        <v>11400</v>
      </c>
      <c r="C654" s="12">
        <v>11400</v>
      </c>
      <c r="D654" s="12">
        <v>11300</v>
      </c>
      <c r="E654" s="12">
        <v>11300</v>
      </c>
      <c r="F654" s="14">
        <v>9500</v>
      </c>
      <c r="G654" s="12">
        <v>11300</v>
      </c>
      <c r="I654" s="11"/>
    </row>
    <row r="655" spans="1:9" x14ac:dyDescent="0.2">
      <c r="A655" s="11">
        <v>40795</v>
      </c>
      <c r="B655" s="12">
        <v>11300</v>
      </c>
      <c r="C655" s="12">
        <v>11300</v>
      </c>
      <c r="D655" s="12">
        <v>11300</v>
      </c>
      <c r="E655" s="12">
        <v>11300</v>
      </c>
      <c r="F655" s="14">
        <v>8500</v>
      </c>
      <c r="G655" s="12">
        <v>11300</v>
      </c>
      <c r="I655" s="11"/>
    </row>
    <row r="656" spans="1:9" x14ac:dyDescent="0.2">
      <c r="A656" s="11">
        <v>40798</v>
      </c>
      <c r="B656" s="12">
        <v>11200</v>
      </c>
      <c r="C656" s="12">
        <v>11200</v>
      </c>
      <c r="D656" s="12">
        <v>11150</v>
      </c>
      <c r="E656" s="12">
        <v>11150</v>
      </c>
      <c r="F656" s="14">
        <v>18500</v>
      </c>
      <c r="G656" s="12">
        <v>11150</v>
      </c>
      <c r="I656" s="11"/>
    </row>
    <row r="657" spans="1:9" x14ac:dyDescent="0.2">
      <c r="A657" s="11">
        <v>40799</v>
      </c>
      <c r="B657" s="12">
        <v>11150</v>
      </c>
      <c r="C657" s="12">
        <v>11300</v>
      </c>
      <c r="D657" s="12">
        <v>11150</v>
      </c>
      <c r="E657" s="12">
        <v>11150</v>
      </c>
      <c r="F657" s="14">
        <v>0</v>
      </c>
      <c r="G657" s="12">
        <v>11150</v>
      </c>
      <c r="I657" s="11"/>
    </row>
    <row r="658" spans="1:9" x14ac:dyDescent="0.2">
      <c r="A658" s="11">
        <v>40800</v>
      </c>
      <c r="B658" s="12">
        <v>11100</v>
      </c>
      <c r="C658" s="12">
        <v>11100</v>
      </c>
      <c r="D658" s="12">
        <v>11000</v>
      </c>
      <c r="E658" s="12">
        <v>11050</v>
      </c>
      <c r="F658" s="14">
        <v>62000</v>
      </c>
      <c r="G658" s="12">
        <v>11050</v>
      </c>
      <c r="I658" s="11"/>
    </row>
    <row r="659" spans="1:9" x14ac:dyDescent="0.2">
      <c r="A659" s="11">
        <v>40801</v>
      </c>
      <c r="B659" s="12">
        <v>11000</v>
      </c>
      <c r="C659" s="12">
        <v>11050</v>
      </c>
      <c r="D659" s="12">
        <v>10950</v>
      </c>
      <c r="E659" s="12">
        <v>11000</v>
      </c>
      <c r="F659" s="14">
        <v>19000</v>
      </c>
      <c r="G659" s="12">
        <v>11000</v>
      </c>
      <c r="I659" s="11"/>
    </row>
    <row r="660" spans="1:9" x14ac:dyDescent="0.2">
      <c r="A660" s="11">
        <v>40802</v>
      </c>
      <c r="B660" s="12">
        <v>10950</v>
      </c>
      <c r="C660" s="12">
        <v>11000</v>
      </c>
      <c r="D660" s="12">
        <v>10950</v>
      </c>
      <c r="E660" s="12">
        <v>11000</v>
      </c>
      <c r="F660" s="14">
        <v>22000</v>
      </c>
      <c r="G660" s="12">
        <v>11000</v>
      </c>
      <c r="I660" s="11"/>
    </row>
    <row r="661" spans="1:9" x14ac:dyDescent="0.2">
      <c r="A661" s="11">
        <v>40805</v>
      </c>
      <c r="B661" s="12">
        <v>11000</v>
      </c>
      <c r="C661" s="12">
        <v>11000</v>
      </c>
      <c r="D661" s="12">
        <v>10900</v>
      </c>
      <c r="E661" s="12">
        <v>10900</v>
      </c>
      <c r="F661" s="14">
        <v>3500</v>
      </c>
      <c r="G661" s="12">
        <v>10900</v>
      </c>
      <c r="I661" s="11"/>
    </row>
    <row r="662" spans="1:9" x14ac:dyDescent="0.2">
      <c r="A662" s="11">
        <v>40806</v>
      </c>
      <c r="B662" s="12">
        <v>10550</v>
      </c>
      <c r="C662" s="12">
        <v>11000</v>
      </c>
      <c r="D662" s="12">
        <v>10500</v>
      </c>
      <c r="E662" s="12">
        <v>11000</v>
      </c>
      <c r="F662" s="14">
        <v>2000</v>
      </c>
      <c r="G662" s="12">
        <v>11000</v>
      </c>
      <c r="I662" s="11"/>
    </row>
    <row r="663" spans="1:9" x14ac:dyDescent="0.2">
      <c r="A663" s="11">
        <v>40807</v>
      </c>
      <c r="B663" s="12">
        <v>11000</v>
      </c>
      <c r="C663" s="12">
        <v>11000</v>
      </c>
      <c r="D663" s="12">
        <v>10800</v>
      </c>
      <c r="E663" s="12">
        <v>10800</v>
      </c>
      <c r="F663" s="14">
        <v>21000</v>
      </c>
      <c r="G663" s="12">
        <v>10800</v>
      </c>
      <c r="I663" s="11"/>
    </row>
    <row r="664" spans="1:9" x14ac:dyDescent="0.2">
      <c r="A664" s="11">
        <v>40808</v>
      </c>
      <c r="B664" s="12">
        <v>10500</v>
      </c>
      <c r="C664" s="12">
        <v>10600</v>
      </c>
      <c r="D664" s="12">
        <v>9900</v>
      </c>
      <c r="E664" s="12">
        <v>9900</v>
      </c>
      <c r="F664" s="14">
        <v>62000</v>
      </c>
      <c r="G664" s="12">
        <v>9900</v>
      </c>
      <c r="I664" s="11"/>
    </row>
    <row r="665" spans="1:9" x14ac:dyDescent="0.2">
      <c r="A665" s="11">
        <v>40809</v>
      </c>
      <c r="B665" s="12">
        <v>9700</v>
      </c>
      <c r="C665" s="12">
        <v>10000</v>
      </c>
      <c r="D665" s="12">
        <v>9200</v>
      </c>
      <c r="E665" s="12">
        <v>10000</v>
      </c>
      <c r="F665" s="14">
        <v>59000</v>
      </c>
      <c r="G665" s="12">
        <v>10000</v>
      </c>
      <c r="I665" s="11"/>
    </row>
    <row r="666" spans="1:9" x14ac:dyDescent="0.2">
      <c r="A666" s="11">
        <v>40812</v>
      </c>
      <c r="B666" s="12">
        <v>10000</v>
      </c>
      <c r="C666" s="12">
        <v>10000</v>
      </c>
      <c r="D666" s="12">
        <v>9600</v>
      </c>
      <c r="E666" s="12">
        <v>9600</v>
      </c>
      <c r="F666" s="14">
        <v>215500</v>
      </c>
      <c r="G666" s="12">
        <v>9600</v>
      </c>
      <c r="I666" s="11"/>
    </row>
    <row r="667" spans="1:9" x14ac:dyDescent="0.2">
      <c r="A667" s="11">
        <v>40813</v>
      </c>
      <c r="B667" s="12">
        <v>9850</v>
      </c>
      <c r="C667" s="12">
        <v>10250</v>
      </c>
      <c r="D667" s="12">
        <v>9850</v>
      </c>
      <c r="E667" s="12">
        <v>10150</v>
      </c>
      <c r="F667" s="14">
        <v>30000</v>
      </c>
      <c r="G667" s="12">
        <v>10150</v>
      </c>
      <c r="I667" s="11"/>
    </row>
    <row r="668" spans="1:9" x14ac:dyDescent="0.2">
      <c r="A668" s="11">
        <v>40814</v>
      </c>
      <c r="B668" s="12">
        <v>10100</v>
      </c>
      <c r="C668" s="12">
        <v>10150</v>
      </c>
      <c r="D668" s="12">
        <v>10000</v>
      </c>
      <c r="E668" s="12">
        <v>10000</v>
      </c>
      <c r="F668" s="14">
        <v>9000</v>
      </c>
      <c r="G668" s="12">
        <v>10000</v>
      </c>
      <c r="I668" s="11"/>
    </row>
    <row r="669" spans="1:9" x14ac:dyDescent="0.2">
      <c r="A669" s="11">
        <v>40815</v>
      </c>
      <c r="B669" s="12">
        <v>10000</v>
      </c>
      <c r="C669" s="12">
        <v>10200</v>
      </c>
      <c r="D669" s="12">
        <v>10000</v>
      </c>
      <c r="E669" s="12">
        <v>10050</v>
      </c>
      <c r="F669" s="14">
        <v>11500</v>
      </c>
      <c r="G669" s="12">
        <v>10050</v>
      </c>
      <c r="I669" s="11"/>
    </row>
    <row r="670" spans="1:9" x14ac:dyDescent="0.2">
      <c r="A670" s="11">
        <v>40816</v>
      </c>
      <c r="B670" s="12">
        <v>10000</v>
      </c>
      <c r="C670" s="12">
        <v>10000</v>
      </c>
      <c r="D670" s="12">
        <v>10000</v>
      </c>
      <c r="E670" s="12">
        <v>10000</v>
      </c>
      <c r="F670" s="14">
        <v>1000</v>
      </c>
      <c r="G670" s="12">
        <v>10000</v>
      </c>
      <c r="I670" s="11"/>
    </row>
    <row r="671" spans="1:9" x14ac:dyDescent="0.2">
      <c r="A671" s="11">
        <v>40819</v>
      </c>
      <c r="B671" s="12">
        <v>10000</v>
      </c>
      <c r="C671" s="12">
        <v>10000</v>
      </c>
      <c r="D671" s="12">
        <v>9650</v>
      </c>
      <c r="E671" s="12">
        <v>9650</v>
      </c>
      <c r="F671" s="14">
        <v>33000</v>
      </c>
      <c r="G671" s="12">
        <v>9650</v>
      </c>
      <c r="I671" s="11"/>
    </row>
    <row r="672" spans="1:9" x14ac:dyDescent="0.2">
      <c r="A672" s="11">
        <v>40820</v>
      </c>
      <c r="B672" s="12">
        <v>9750</v>
      </c>
      <c r="C672" s="12">
        <v>9750</v>
      </c>
      <c r="D672" s="12">
        <v>9500</v>
      </c>
      <c r="E672" s="12">
        <v>9500</v>
      </c>
      <c r="F672" s="14">
        <v>30500</v>
      </c>
      <c r="G672" s="12">
        <v>9500</v>
      </c>
      <c r="I672" s="11"/>
    </row>
    <row r="673" spans="1:9" x14ac:dyDescent="0.2">
      <c r="A673" s="11">
        <v>40821</v>
      </c>
      <c r="B673" s="12">
        <v>9350</v>
      </c>
      <c r="C673" s="12">
        <v>9550</v>
      </c>
      <c r="D673" s="12">
        <v>9350</v>
      </c>
      <c r="E673" s="12">
        <v>9500</v>
      </c>
      <c r="F673" s="14">
        <v>12500</v>
      </c>
      <c r="G673" s="12">
        <v>9500</v>
      </c>
      <c r="I673" s="11"/>
    </row>
    <row r="674" spans="1:9" x14ac:dyDescent="0.2">
      <c r="A674" s="11">
        <v>40822</v>
      </c>
      <c r="B674" s="12">
        <v>9550</v>
      </c>
      <c r="C674" s="12">
        <v>9800</v>
      </c>
      <c r="D674" s="12">
        <v>9550</v>
      </c>
      <c r="E674" s="12">
        <v>9800</v>
      </c>
      <c r="F674" s="14">
        <v>5000</v>
      </c>
      <c r="G674" s="12">
        <v>9800</v>
      </c>
      <c r="I674" s="11"/>
    </row>
    <row r="675" spans="1:9" x14ac:dyDescent="0.2">
      <c r="A675" s="11">
        <v>40823</v>
      </c>
      <c r="B675" s="12">
        <v>9600</v>
      </c>
      <c r="C675" s="12">
        <v>9650</v>
      </c>
      <c r="D675" s="12">
        <v>9600</v>
      </c>
      <c r="E675" s="12">
        <v>9650</v>
      </c>
      <c r="F675" s="14">
        <v>1500</v>
      </c>
      <c r="G675" s="12">
        <v>9650</v>
      </c>
      <c r="I675" s="11"/>
    </row>
    <row r="676" spans="1:9" x14ac:dyDescent="0.2">
      <c r="A676" s="11">
        <v>40826</v>
      </c>
      <c r="B676" s="12">
        <v>9750</v>
      </c>
      <c r="C676" s="12">
        <v>9750</v>
      </c>
      <c r="D676" s="12">
        <v>9650</v>
      </c>
      <c r="E676" s="12">
        <v>9750</v>
      </c>
      <c r="F676" s="14">
        <v>6000</v>
      </c>
      <c r="G676" s="12">
        <v>9750</v>
      </c>
      <c r="I676" s="11"/>
    </row>
    <row r="677" spans="1:9" x14ac:dyDescent="0.2">
      <c r="A677" s="11">
        <v>40827</v>
      </c>
      <c r="B677" s="12">
        <v>9850</v>
      </c>
      <c r="C677" s="12">
        <v>10300</v>
      </c>
      <c r="D677" s="12">
        <v>9850</v>
      </c>
      <c r="E677" s="12">
        <v>10250</v>
      </c>
      <c r="F677" s="14">
        <v>4000</v>
      </c>
      <c r="G677" s="12">
        <v>10250</v>
      </c>
      <c r="I677" s="11"/>
    </row>
    <row r="678" spans="1:9" x14ac:dyDescent="0.2">
      <c r="A678" s="11">
        <v>40828</v>
      </c>
      <c r="B678" s="12">
        <v>10400</v>
      </c>
      <c r="C678" s="12">
        <v>10600</v>
      </c>
      <c r="D678" s="12">
        <v>10350</v>
      </c>
      <c r="E678" s="12">
        <v>10500</v>
      </c>
      <c r="F678" s="14">
        <v>14500</v>
      </c>
      <c r="G678" s="12">
        <v>10500</v>
      </c>
      <c r="I678" s="11"/>
    </row>
    <row r="679" spans="1:9" x14ac:dyDescent="0.2">
      <c r="A679" s="11">
        <v>40829</v>
      </c>
      <c r="B679" s="12">
        <v>10750</v>
      </c>
      <c r="C679" s="12">
        <v>10750</v>
      </c>
      <c r="D679" s="12">
        <v>10250</v>
      </c>
      <c r="E679" s="12">
        <v>10250</v>
      </c>
      <c r="F679" s="14">
        <v>7000</v>
      </c>
      <c r="G679" s="12">
        <v>10250</v>
      </c>
      <c r="I679" s="11"/>
    </row>
    <row r="680" spans="1:9" x14ac:dyDescent="0.2">
      <c r="A680" s="11">
        <v>40830</v>
      </c>
      <c r="B680" s="12">
        <v>10100</v>
      </c>
      <c r="C680" s="12">
        <v>10700</v>
      </c>
      <c r="D680" s="12">
        <v>10100</v>
      </c>
      <c r="E680" s="12">
        <v>10100</v>
      </c>
      <c r="F680" s="14">
        <v>0</v>
      </c>
      <c r="G680" s="12">
        <v>10100</v>
      </c>
      <c r="I680" s="11"/>
    </row>
    <row r="681" spans="1:9" x14ac:dyDescent="0.2">
      <c r="A681" s="11">
        <v>40833</v>
      </c>
      <c r="B681" s="12">
        <v>10300</v>
      </c>
      <c r="C681" s="12">
        <v>10300</v>
      </c>
      <c r="D681" s="12">
        <v>10300</v>
      </c>
      <c r="E681" s="12">
        <v>10300</v>
      </c>
      <c r="F681" s="14">
        <v>19000</v>
      </c>
      <c r="G681" s="12">
        <v>10300</v>
      </c>
      <c r="I681" s="11"/>
    </row>
    <row r="682" spans="1:9" x14ac:dyDescent="0.2">
      <c r="A682" s="11">
        <v>40834</v>
      </c>
      <c r="B682" s="12">
        <v>10000</v>
      </c>
      <c r="C682" s="12">
        <v>10000</v>
      </c>
      <c r="D682" s="12">
        <v>9850</v>
      </c>
      <c r="E682" s="12">
        <v>10000</v>
      </c>
      <c r="F682" s="14">
        <v>22500</v>
      </c>
      <c r="G682" s="12">
        <v>10000</v>
      </c>
      <c r="I682" s="11"/>
    </row>
    <row r="683" spans="1:9" x14ac:dyDescent="0.2">
      <c r="A683" s="11">
        <v>40835</v>
      </c>
      <c r="B683" s="12">
        <v>10050</v>
      </c>
      <c r="C683" s="12">
        <v>10050</v>
      </c>
      <c r="D683" s="12">
        <v>10000</v>
      </c>
      <c r="E683" s="12">
        <v>10000</v>
      </c>
      <c r="F683" s="14">
        <v>21500</v>
      </c>
      <c r="G683" s="12">
        <v>10000</v>
      </c>
      <c r="I683" s="11"/>
    </row>
    <row r="684" spans="1:9" x14ac:dyDescent="0.2">
      <c r="A684" s="11">
        <v>40836</v>
      </c>
      <c r="B684" s="12">
        <v>9950</v>
      </c>
      <c r="C684" s="12">
        <v>9950</v>
      </c>
      <c r="D684" s="12">
        <v>9950</v>
      </c>
      <c r="E684" s="12">
        <v>9950</v>
      </c>
      <c r="F684" s="14">
        <v>2000</v>
      </c>
      <c r="G684" s="12">
        <v>9950</v>
      </c>
      <c r="I684" s="11"/>
    </row>
    <row r="685" spans="1:9" x14ac:dyDescent="0.2">
      <c r="A685" s="11">
        <v>40837</v>
      </c>
      <c r="B685" s="12">
        <v>9950</v>
      </c>
      <c r="C685" s="12">
        <v>10400</v>
      </c>
      <c r="D685" s="12">
        <v>9950</v>
      </c>
      <c r="E685" s="12">
        <v>9950</v>
      </c>
      <c r="F685" s="14">
        <v>0</v>
      </c>
      <c r="G685" s="12">
        <v>9950</v>
      </c>
      <c r="I685" s="11"/>
    </row>
    <row r="686" spans="1:9" x14ac:dyDescent="0.2">
      <c r="A686" s="11">
        <v>40840</v>
      </c>
      <c r="B686" s="12">
        <v>10050</v>
      </c>
      <c r="C686" s="12">
        <v>10050</v>
      </c>
      <c r="D686" s="12">
        <v>10050</v>
      </c>
      <c r="E686" s="12">
        <v>10050</v>
      </c>
      <c r="F686" s="14">
        <v>500</v>
      </c>
      <c r="G686" s="12">
        <v>10050</v>
      </c>
      <c r="I686" s="11"/>
    </row>
    <row r="687" spans="1:9" x14ac:dyDescent="0.2">
      <c r="A687" s="11">
        <v>40841</v>
      </c>
      <c r="B687" s="12">
        <v>10200</v>
      </c>
      <c r="C687" s="12">
        <v>10200</v>
      </c>
      <c r="D687" s="12">
        <v>10200</v>
      </c>
      <c r="E687" s="12">
        <v>10200</v>
      </c>
      <c r="F687" s="14">
        <v>1000</v>
      </c>
      <c r="G687" s="12">
        <v>10200</v>
      </c>
      <c r="I687" s="11"/>
    </row>
    <row r="688" spans="1:9" x14ac:dyDescent="0.2">
      <c r="A688" s="11">
        <v>40842</v>
      </c>
      <c r="B688" s="12">
        <v>10100</v>
      </c>
      <c r="C688" s="12">
        <v>10400</v>
      </c>
      <c r="D688" s="12">
        <v>10100</v>
      </c>
      <c r="E688" s="12">
        <v>10100</v>
      </c>
      <c r="F688" s="14">
        <v>0</v>
      </c>
      <c r="G688" s="12">
        <v>10100</v>
      </c>
      <c r="I688" s="11"/>
    </row>
    <row r="689" spans="1:9" x14ac:dyDescent="0.2">
      <c r="A689" s="11">
        <v>40843</v>
      </c>
      <c r="B689" s="12">
        <v>10400</v>
      </c>
      <c r="C689" s="12">
        <v>12000</v>
      </c>
      <c r="D689" s="12">
        <v>10400</v>
      </c>
      <c r="E689" s="12">
        <v>11400</v>
      </c>
      <c r="F689" s="14">
        <v>67000</v>
      </c>
      <c r="G689" s="12">
        <v>11400</v>
      </c>
      <c r="I689" s="11"/>
    </row>
    <row r="690" spans="1:9" x14ac:dyDescent="0.2">
      <c r="A690" s="11">
        <v>40844</v>
      </c>
      <c r="B690" s="12">
        <v>11500</v>
      </c>
      <c r="C690" s="12">
        <v>11500</v>
      </c>
      <c r="D690" s="12">
        <v>11350</v>
      </c>
      <c r="E690" s="12">
        <v>11350</v>
      </c>
      <c r="F690" s="14">
        <v>22500</v>
      </c>
      <c r="G690" s="12">
        <v>11350</v>
      </c>
      <c r="I690" s="11"/>
    </row>
    <row r="691" spans="1:9" x14ac:dyDescent="0.2">
      <c r="A691" s="11">
        <v>40847</v>
      </c>
      <c r="B691" s="12">
        <v>11000</v>
      </c>
      <c r="C691" s="12">
        <v>11000</v>
      </c>
      <c r="D691" s="12">
        <v>11000</v>
      </c>
      <c r="E691" s="12">
        <v>11000</v>
      </c>
      <c r="F691" s="14">
        <v>1500</v>
      </c>
      <c r="G691" s="12">
        <v>11000</v>
      </c>
      <c r="I691" s="11"/>
    </row>
    <row r="692" spans="1:9" x14ac:dyDescent="0.2">
      <c r="A692" s="11">
        <v>40848</v>
      </c>
      <c r="B692" s="12">
        <v>10800</v>
      </c>
      <c r="C692" s="12">
        <v>10800</v>
      </c>
      <c r="D692" s="12">
        <v>10650</v>
      </c>
      <c r="E692" s="12">
        <v>10700</v>
      </c>
      <c r="F692" s="14">
        <v>10000</v>
      </c>
      <c r="G692" s="12">
        <v>10700</v>
      </c>
      <c r="I692" s="11"/>
    </row>
    <row r="693" spans="1:9" x14ac:dyDescent="0.2">
      <c r="A693" s="11">
        <v>40849</v>
      </c>
      <c r="B693" s="12">
        <v>10700</v>
      </c>
      <c r="C693" s="12">
        <v>11000</v>
      </c>
      <c r="D693" s="12">
        <v>10700</v>
      </c>
      <c r="E693" s="12">
        <v>11000</v>
      </c>
      <c r="F693" s="14">
        <v>6500</v>
      </c>
      <c r="G693" s="12">
        <v>11000</v>
      </c>
      <c r="I693" s="11"/>
    </row>
    <row r="694" spans="1:9" x14ac:dyDescent="0.2">
      <c r="A694" s="11">
        <v>40850</v>
      </c>
      <c r="B694" s="12">
        <v>10700</v>
      </c>
      <c r="C694" s="12">
        <v>11450</v>
      </c>
      <c r="D694" s="12">
        <v>10700</v>
      </c>
      <c r="E694" s="12">
        <v>10700</v>
      </c>
      <c r="F694" s="14">
        <v>0</v>
      </c>
      <c r="G694" s="12">
        <v>10700</v>
      </c>
      <c r="I694" s="11"/>
    </row>
    <row r="695" spans="1:9" x14ac:dyDescent="0.2">
      <c r="A695" s="11">
        <v>40851</v>
      </c>
      <c r="B695" s="12">
        <v>11200</v>
      </c>
      <c r="C695" s="12">
        <v>11250</v>
      </c>
      <c r="D695" s="12">
        <v>11200</v>
      </c>
      <c r="E695" s="12">
        <v>11200</v>
      </c>
      <c r="F695" s="14">
        <v>6000</v>
      </c>
      <c r="G695" s="12">
        <v>11200</v>
      </c>
      <c r="I695" s="11"/>
    </row>
    <row r="696" spans="1:9" x14ac:dyDescent="0.2">
      <c r="A696" s="11">
        <v>40854</v>
      </c>
      <c r="B696" s="12">
        <v>11500</v>
      </c>
      <c r="C696" s="12">
        <v>11500</v>
      </c>
      <c r="D696" s="12">
        <v>11400</v>
      </c>
      <c r="E696" s="12">
        <v>11400</v>
      </c>
      <c r="F696" s="14">
        <v>1500</v>
      </c>
      <c r="G696" s="12">
        <v>11400</v>
      </c>
      <c r="I696" s="11"/>
    </row>
    <row r="697" spans="1:9" x14ac:dyDescent="0.2">
      <c r="A697" s="11">
        <v>40855</v>
      </c>
      <c r="B697" s="12">
        <v>11350</v>
      </c>
      <c r="C697" s="12">
        <v>11400</v>
      </c>
      <c r="D697" s="12">
        <v>11350</v>
      </c>
      <c r="E697" s="12">
        <v>11400</v>
      </c>
      <c r="F697" s="14">
        <v>1000</v>
      </c>
      <c r="G697" s="12">
        <v>11400</v>
      </c>
      <c r="I697" s="11"/>
    </row>
    <row r="698" spans="1:9" x14ac:dyDescent="0.2">
      <c r="A698" s="11">
        <v>40856</v>
      </c>
      <c r="B698" s="12">
        <v>11400</v>
      </c>
      <c r="C698" s="12">
        <v>11500</v>
      </c>
      <c r="D698" s="12">
        <v>11400</v>
      </c>
      <c r="E698" s="12">
        <v>11400</v>
      </c>
      <c r="F698" s="14">
        <v>6500</v>
      </c>
      <c r="G698" s="12">
        <v>11400</v>
      </c>
      <c r="I698" s="11"/>
    </row>
    <row r="699" spans="1:9" x14ac:dyDescent="0.2">
      <c r="A699" s="11">
        <v>40857</v>
      </c>
      <c r="B699" s="12">
        <v>10950</v>
      </c>
      <c r="C699" s="12">
        <v>11400</v>
      </c>
      <c r="D699" s="12">
        <v>10800</v>
      </c>
      <c r="E699" s="12">
        <v>11400</v>
      </c>
      <c r="F699" s="14">
        <v>10000</v>
      </c>
      <c r="G699" s="12">
        <v>11400</v>
      </c>
      <c r="I699" s="11"/>
    </row>
    <row r="700" spans="1:9" x14ac:dyDescent="0.2">
      <c r="A700" s="11">
        <v>40858</v>
      </c>
      <c r="B700" s="12">
        <v>11400</v>
      </c>
      <c r="C700" s="12">
        <v>11400</v>
      </c>
      <c r="D700" s="12">
        <v>11350</v>
      </c>
      <c r="E700" s="12">
        <v>11350</v>
      </c>
      <c r="F700" s="14">
        <v>2000</v>
      </c>
      <c r="G700" s="12">
        <v>11350</v>
      </c>
      <c r="I700" s="11"/>
    </row>
    <row r="701" spans="1:9" x14ac:dyDescent="0.2">
      <c r="A701" s="11">
        <v>40861</v>
      </c>
      <c r="B701" s="12">
        <v>11500</v>
      </c>
      <c r="C701" s="12">
        <v>12400</v>
      </c>
      <c r="D701" s="12">
        <v>11500</v>
      </c>
      <c r="E701" s="12">
        <v>12300</v>
      </c>
      <c r="F701" s="14">
        <v>70000</v>
      </c>
      <c r="G701" s="12">
        <v>12300</v>
      </c>
      <c r="I701" s="11"/>
    </row>
    <row r="702" spans="1:9" x14ac:dyDescent="0.2">
      <c r="A702" s="11">
        <v>40862</v>
      </c>
      <c r="B702" s="12">
        <v>12000</v>
      </c>
      <c r="C702" s="12">
        <v>12700</v>
      </c>
      <c r="D702" s="12">
        <v>12000</v>
      </c>
      <c r="E702" s="12">
        <v>12700</v>
      </c>
      <c r="F702" s="14">
        <v>30000</v>
      </c>
      <c r="G702" s="12">
        <v>12700</v>
      </c>
      <c r="I702" s="11"/>
    </row>
    <row r="703" spans="1:9" x14ac:dyDescent="0.2">
      <c r="A703" s="11">
        <v>40863</v>
      </c>
      <c r="B703" s="12">
        <v>12550</v>
      </c>
      <c r="C703" s="12">
        <v>12550</v>
      </c>
      <c r="D703" s="12">
        <v>12300</v>
      </c>
      <c r="E703" s="12">
        <v>12500</v>
      </c>
      <c r="F703" s="14">
        <v>5500</v>
      </c>
      <c r="G703" s="12">
        <v>12500</v>
      </c>
      <c r="I703" s="11"/>
    </row>
    <row r="704" spans="1:9" x14ac:dyDescent="0.2">
      <c r="A704" s="11">
        <v>40864</v>
      </c>
      <c r="B704" s="12">
        <v>12300</v>
      </c>
      <c r="C704" s="12">
        <v>13000</v>
      </c>
      <c r="D704" s="12">
        <v>12300</v>
      </c>
      <c r="E704" s="12">
        <v>13000</v>
      </c>
      <c r="F704" s="14">
        <v>144000</v>
      </c>
      <c r="G704" s="12">
        <v>13000</v>
      </c>
      <c r="I704" s="11"/>
    </row>
    <row r="705" spans="1:9" x14ac:dyDescent="0.2">
      <c r="A705" s="11">
        <v>40865</v>
      </c>
      <c r="B705" s="12">
        <v>13000</v>
      </c>
      <c r="C705" s="12">
        <v>13000</v>
      </c>
      <c r="D705" s="12">
        <v>12550</v>
      </c>
      <c r="E705" s="12">
        <v>12550</v>
      </c>
      <c r="F705" s="14">
        <v>5500</v>
      </c>
      <c r="G705" s="12">
        <v>12550</v>
      </c>
      <c r="I705" s="11"/>
    </row>
    <row r="706" spans="1:9" x14ac:dyDescent="0.2">
      <c r="A706" s="11">
        <v>40868</v>
      </c>
      <c r="B706" s="12">
        <v>12850</v>
      </c>
      <c r="C706" s="12">
        <v>12850</v>
      </c>
      <c r="D706" s="12">
        <v>11900</v>
      </c>
      <c r="E706" s="12">
        <v>11900</v>
      </c>
      <c r="F706" s="14">
        <v>14500</v>
      </c>
      <c r="G706" s="12">
        <v>11900</v>
      </c>
      <c r="I706" s="11"/>
    </row>
    <row r="707" spans="1:9" x14ac:dyDescent="0.2">
      <c r="A707" s="11">
        <v>40869</v>
      </c>
      <c r="B707" s="12">
        <v>11800</v>
      </c>
      <c r="C707" s="12">
        <v>12300</v>
      </c>
      <c r="D707" s="12">
        <v>11800</v>
      </c>
      <c r="E707" s="12">
        <v>12300</v>
      </c>
      <c r="F707" s="14">
        <v>11500</v>
      </c>
      <c r="G707" s="12">
        <v>12300</v>
      </c>
      <c r="I707" s="11"/>
    </row>
    <row r="708" spans="1:9" x14ac:dyDescent="0.2">
      <c r="A708" s="11">
        <v>40870</v>
      </c>
      <c r="B708" s="12">
        <v>11800</v>
      </c>
      <c r="C708" s="12">
        <v>11800</v>
      </c>
      <c r="D708" s="12">
        <v>11800</v>
      </c>
      <c r="E708" s="12">
        <v>11800</v>
      </c>
      <c r="F708" s="14">
        <v>2000</v>
      </c>
      <c r="G708" s="12">
        <v>11800</v>
      </c>
      <c r="I708" s="11"/>
    </row>
    <row r="709" spans="1:9" x14ac:dyDescent="0.2">
      <c r="A709" s="11">
        <v>40871</v>
      </c>
      <c r="B709" s="12">
        <v>11600</v>
      </c>
      <c r="C709" s="12">
        <v>11600</v>
      </c>
      <c r="D709" s="12">
        <v>11500</v>
      </c>
      <c r="E709" s="12">
        <v>11500</v>
      </c>
      <c r="F709" s="14">
        <v>2500</v>
      </c>
      <c r="G709" s="12">
        <v>11500</v>
      </c>
      <c r="I709" s="11"/>
    </row>
    <row r="710" spans="1:9" x14ac:dyDescent="0.2">
      <c r="A710" s="11">
        <v>40872</v>
      </c>
      <c r="B710" s="12">
        <v>11350</v>
      </c>
      <c r="C710" s="12">
        <v>11350</v>
      </c>
      <c r="D710" s="12">
        <v>11300</v>
      </c>
      <c r="E710" s="12">
        <v>11300</v>
      </c>
      <c r="F710" s="14">
        <v>6000</v>
      </c>
      <c r="G710" s="12">
        <v>11300</v>
      </c>
      <c r="I710" s="11"/>
    </row>
    <row r="711" spans="1:9" x14ac:dyDescent="0.2">
      <c r="A711" s="11">
        <v>40875</v>
      </c>
      <c r="B711" s="12">
        <v>11300</v>
      </c>
      <c r="C711" s="12">
        <v>12350</v>
      </c>
      <c r="D711" s="12">
        <v>11300</v>
      </c>
      <c r="E711" s="12">
        <v>11300</v>
      </c>
      <c r="F711" s="14">
        <v>0</v>
      </c>
      <c r="G711" s="12">
        <v>11300</v>
      </c>
      <c r="I711" s="11"/>
    </row>
    <row r="712" spans="1:9" x14ac:dyDescent="0.2">
      <c r="A712" s="11">
        <v>40876</v>
      </c>
      <c r="B712" s="12">
        <v>11400</v>
      </c>
      <c r="C712" s="12">
        <v>11450</v>
      </c>
      <c r="D712" s="12">
        <v>11400</v>
      </c>
      <c r="E712" s="12">
        <v>11450</v>
      </c>
      <c r="F712" s="14">
        <v>1000</v>
      </c>
      <c r="G712" s="12">
        <v>11450</v>
      </c>
      <c r="I712" s="11"/>
    </row>
    <row r="713" spans="1:9" x14ac:dyDescent="0.2">
      <c r="A713" s="11">
        <v>40877</v>
      </c>
      <c r="B713" s="12">
        <v>11500</v>
      </c>
      <c r="C713" s="12">
        <v>11700</v>
      </c>
      <c r="D713" s="12">
        <v>11500</v>
      </c>
      <c r="E713" s="12">
        <v>11500</v>
      </c>
      <c r="F713" s="14">
        <v>0</v>
      </c>
      <c r="G713" s="12">
        <v>11500</v>
      </c>
      <c r="I713" s="11"/>
    </row>
    <row r="714" spans="1:9" x14ac:dyDescent="0.2">
      <c r="A714" s="11">
        <v>40878</v>
      </c>
      <c r="B714" s="12">
        <v>11550</v>
      </c>
      <c r="C714" s="12">
        <v>11600</v>
      </c>
      <c r="D714" s="12">
        <v>11150</v>
      </c>
      <c r="E714" s="12">
        <v>11150</v>
      </c>
      <c r="F714" s="14">
        <v>68000</v>
      </c>
      <c r="G714" s="12">
        <v>11150</v>
      </c>
      <c r="I714" s="11"/>
    </row>
    <row r="715" spans="1:9" x14ac:dyDescent="0.2">
      <c r="A715" s="11">
        <v>40879</v>
      </c>
      <c r="B715" s="12">
        <v>11100</v>
      </c>
      <c r="C715" s="12">
        <v>11100</v>
      </c>
      <c r="D715" s="12">
        <v>11100</v>
      </c>
      <c r="E715" s="12">
        <v>11100</v>
      </c>
      <c r="F715" s="14">
        <v>500</v>
      </c>
      <c r="G715" s="12">
        <v>11100</v>
      </c>
      <c r="I715" s="11"/>
    </row>
    <row r="716" spans="1:9" x14ac:dyDescent="0.2">
      <c r="A716" s="11">
        <v>40882</v>
      </c>
      <c r="B716" s="12">
        <v>11100</v>
      </c>
      <c r="C716" s="12">
        <v>11100</v>
      </c>
      <c r="D716" s="12">
        <v>11100</v>
      </c>
      <c r="E716" s="12">
        <v>11100</v>
      </c>
      <c r="F716" s="14">
        <v>500</v>
      </c>
      <c r="G716" s="12">
        <v>11100</v>
      </c>
      <c r="I716" s="11"/>
    </row>
    <row r="717" spans="1:9" x14ac:dyDescent="0.2">
      <c r="A717" s="11">
        <v>40883</v>
      </c>
      <c r="B717" s="12">
        <v>11350</v>
      </c>
      <c r="C717" s="12">
        <v>11350</v>
      </c>
      <c r="D717" s="12">
        <v>10700</v>
      </c>
      <c r="E717" s="12">
        <v>10700</v>
      </c>
      <c r="F717" s="14">
        <v>85000</v>
      </c>
      <c r="G717" s="12">
        <v>10700</v>
      </c>
      <c r="I717" s="11"/>
    </row>
    <row r="718" spans="1:9" x14ac:dyDescent="0.2">
      <c r="A718" s="11">
        <v>40884</v>
      </c>
      <c r="B718" s="12">
        <v>11000</v>
      </c>
      <c r="C718" s="12">
        <v>11100</v>
      </c>
      <c r="D718" s="12">
        <v>11000</v>
      </c>
      <c r="E718" s="12">
        <v>11000</v>
      </c>
      <c r="F718" s="14">
        <v>51500</v>
      </c>
      <c r="G718" s="12">
        <v>11000</v>
      </c>
      <c r="I718" s="11"/>
    </row>
    <row r="719" spans="1:9" x14ac:dyDescent="0.2">
      <c r="A719" s="11">
        <v>40885</v>
      </c>
      <c r="B719" s="12">
        <v>11050</v>
      </c>
      <c r="C719" s="12">
        <v>11200</v>
      </c>
      <c r="D719" s="12">
        <v>11000</v>
      </c>
      <c r="E719" s="12">
        <v>11000</v>
      </c>
      <c r="F719" s="14">
        <v>18500</v>
      </c>
      <c r="G719" s="12">
        <v>11000</v>
      </c>
      <c r="I719" s="11"/>
    </row>
    <row r="720" spans="1:9" x14ac:dyDescent="0.2">
      <c r="A720" s="11">
        <v>40886</v>
      </c>
      <c r="B720" s="12">
        <v>11000</v>
      </c>
      <c r="C720" s="12">
        <v>11000</v>
      </c>
      <c r="D720" s="12">
        <v>11000</v>
      </c>
      <c r="E720" s="12">
        <v>11000</v>
      </c>
      <c r="F720" s="14">
        <v>1000</v>
      </c>
      <c r="G720" s="12">
        <v>11000</v>
      </c>
      <c r="I720" s="11"/>
    </row>
    <row r="721" spans="1:9" x14ac:dyDescent="0.2">
      <c r="A721" s="11">
        <v>40889</v>
      </c>
      <c r="B721" s="12">
        <v>11000</v>
      </c>
      <c r="C721" s="12">
        <v>11350</v>
      </c>
      <c r="D721" s="12">
        <v>11000</v>
      </c>
      <c r="E721" s="12">
        <v>11300</v>
      </c>
      <c r="F721" s="14">
        <v>8000</v>
      </c>
      <c r="G721" s="12">
        <v>11300</v>
      </c>
      <c r="I721" s="11"/>
    </row>
    <row r="722" spans="1:9" x14ac:dyDescent="0.2">
      <c r="A722" s="11">
        <v>40890</v>
      </c>
      <c r="B722" s="12">
        <v>11350</v>
      </c>
      <c r="C722" s="12">
        <v>11350</v>
      </c>
      <c r="D722" s="12">
        <v>11350</v>
      </c>
      <c r="E722" s="12">
        <v>11350</v>
      </c>
      <c r="F722" s="14">
        <v>1000</v>
      </c>
      <c r="G722" s="12">
        <v>11350</v>
      </c>
      <c r="I722" s="11"/>
    </row>
    <row r="723" spans="1:9" x14ac:dyDescent="0.2">
      <c r="A723" s="11">
        <v>40891</v>
      </c>
      <c r="B723" s="12">
        <v>11050</v>
      </c>
      <c r="C723" s="12">
        <v>11400</v>
      </c>
      <c r="D723" s="12">
        <v>11050</v>
      </c>
      <c r="E723" s="12">
        <v>11050</v>
      </c>
      <c r="F723" s="14">
        <v>0</v>
      </c>
      <c r="G723" s="12">
        <v>11050</v>
      </c>
      <c r="I723" s="11"/>
    </row>
    <row r="724" spans="1:9" x14ac:dyDescent="0.2">
      <c r="A724" s="11">
        <v>40892</v>
      </c>
      <c r="B724" s="12">
        <v>10900</v>
      </c>
      <c r="C724" s="12">
        <v>11100</v>
      </c>
      <c r="D724" s="12">
        <v>10900</v>
      </c>
      <c r="E724" s="12">
        <v>11100</v>
      </c>
      <c r="F724" s="14">
        <v>1000</v>
      </c>
      <c r="G724" s="12">
        <v>11100</v>
      </c>
      <c r="I724" s="11"/>
    </row>
    <row r="725" spans="1:9" x14ac:dyDescent="0.2">
      <c r="A725" s="11">
        <v>40893</v>
      </c>
      <c r="B725" s="12">
        <v>11400</v>
      </c>
      <c r="C725" s="12">
        <v>11400</v>
      </c>
      <c r="D725" s="12">
        <v>11400</v>
      </c>
      <c r="E725" s="12">
        <v>11400</v>
      </c>
      <c r="F725" s="14">
        <v>500</v>
      </c>
      <c r="G725" s="12">
        <v>11400</v>
      </c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5">
      <sortCondition ref="A1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882"/>
  <sheetViews>
    <sheetView workbookViewId="0">
      <selection activeCell="A2" sqref="A2:G720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70</v>
      </c>
      <c r="C2" s="12">
        <v>73</v>
      </c>
      <c r="D2" s="12">
        <v>68</v>
      </c>
      <c r="E2" s="12">
        <v>72</v>
      </c>
      <c r="F2" s="14">
        <v>414500</v>
      </c>
      <c r="G2" s="12">
        <v>72</v>
      </c>
      <c r="I2" s="11">
        <f>'^JKSE'!I2</f>
        <v>40893</v>
      </c>
      <c r="J2" s="12">
        <f>VLOOKUP($I$2:$I$751,$A$2:$G$705,7)</f>
        <v>590</v>
      </c>
    </row>
    <row r="3" spans="1:10" x14ac:dyDescent="0.2">
      <c r="A3" s="11">
        <v>39819</v>
      </c>
      <c r="B3" s="12">
        <v>72</v>
      </c>
      <c r="C3" s="12">
        <v>73</v>
      </c>
      <c r="D3" s="12">
        <v>70</v>
      </c>
      <c r="E3" s="12">
        <v>70</v>
      </c>
      <c r="F3" s="14">
        <v>131000</v>
      </c>
      <c r="G3" s="12">
        <v>70</v>
      </c>
      <c r="I3" s="11">
        <f>'^JKSE'!I3</f>
        <v>40892</v>
      </c>
      <c r="J3" s="12">
        <f t="shared" ref="J3:J66" si="0">VLOOKUP($I$2:$I$751,$A$2:$G$705,7)</f>
        <v>590</v>
      </c>
    </row>
    <row r="4" spans="1:10" x14ac:dyDescent="0.2">
      <c r="A4" s="11">
        <v>39820</v>
      </c>
      <c r="B4" s="12">
        <v>77</v>
      </c>
      <c r="C4" s="12">
        <v>77</v>
      </c>
      <c r="D4" s="12">
        <v>69</v>
      </c>
      <c r="E4" s="12">
        <v>69</v>
      </c>
      <c r="F4" s="14">
        <v>646500</v>
      </c>
      <c r="G4" s="12">
        <v>69</v>
      </c>
      <c r="I4" s="11">
        <f>'^JKSE'!I4</f>
        <v>40891</v>
      </c>
      <c r="J4" s="12">
        <f t="shared" si="0"/>
        <v>590</v>
      </c>
    </row>
    <row r="5" spans="1:10" x14ac:dyDescent="0.2">
      <c r="A5" s="11">
        <v>39821</v>
      </c>
      <c r="B5" s="12">
        <v>67</v>
      </c>
      <c r="C5" s="12">
        <v>73</v>
      </c>
      <c r="D5" s="12">
        <v>67</v>
      </c>
      <c r="E5" s="12">
        <v>67</v>
      </c>
      <c r="F5" s="14">
        <v>0</v>
      </c>
      <c r="G5" s="12">
        <v>67</v>
      </c>
      <c r="I5" s="11">
        <f>'^JKSE'!I5</f>
        <v>40890</v>
      </c>
      <c r="J5" s="12">
        <f t="shared" si="0"/>
        <v>590</v>
      </c>
    </row>
    <row r="6" spans="1:10" x14ac:dyDescent="0.2">
      <c r="A6" s="11">
        <v>39822</v>
      </c>
      <c r="B6" s="12">
        <v>69</v>
      </c>
      <c r="C6" s="12">
        <v>73</v>
      </c>
      <c r="D6" s="12">
        <v>69</v>
      </c>
      <c r="E6" s="12">
        <v>70</v>
      </c>
      <c r="F6" s="14">
        <v>165000</v>
      </c>
      <c r="G6" s="12">
        <v>70</v>
      </c>
      <c r="I6" s="11">
        <f>'^JKSE'!I6</f>
        <v>40889</v>
      </c>
      <c r="J6" s="12">
        <f t="shared" si="0"/>
        <v>590</v>
      </c>
    </row>
    <row r="7" spans="1:10" x14ac:dyDescent="0.2">
      <c r="A7" s="11">
        <v>39825</v>
      </c>
      <c r="B7" s="12">
        <v>68</v>
      </c>
      <c r="C7" s="12">
        <v>69</v>
      </c>
      <c r="D7" s="12">
        <v>68</v>
      </c>
      <c r="E7" s="12">
        <v>69</v>
      </c>
      <c r="F7" s="14">
        <v>115000</v>
      </c>
      <c r="G7" s="12">
        <v>69</v>
      </c>
      <c r="I7" s="11">
        <f>'^JKSE'!I7</f>
        <v>40886</v>
      </c>
      <c r="J7" s="12">
        <f t="shared" si="0"/>
        <v>590</v>
      </c>
    </row>
    <row r="8" spans="1:10" x14ac:dyDescent="0.2">
      <c r="A8" s="11">
        <v>39826</v>
      </c>
      <c r="B8" s="12">
        <v>68</v>
      </c>
      <c r="C8" s="12">
        <v>75</v>
      </c>
      <c r="D8" s="12">
        <v>68</v>
      </c>
      <c r="E8" s="12">
        <v>69</v>
      </c>
      <c r="F8" s="14">
        <v>161000</v>
      </c>
      <c r="G8" s="12">
        <v>69</v>
      </c>
      <c r="I8" s="11">
        <f>'^JKSE'!I8</f>
        <v>40885</v>
      </c>
      <c r="J8" s="12">
        <f t="shared" si="0"/>
        <v>590</v>
      </c>
    </row>
    <row r="9" spans="1:10" x14ac:dyDescent="0.2">
      <c r="A9" s="15">
        <v>39827</v>
      </c>
      <c r="B9" s="12">
        <v>67</v>
      </c>
      <c r="C9" s="12">
        <v>70</v>
      </c>
      <c r="D9" s="12">
        <v>67</v>
      </c>
      <c r="E9" s="12">
        <v>67</v>
      </c>
      <c r="F9" s="14">
        <v>215000</v>
      </c>
      <c r="G9" s="12">
        <v>67</v>
      </c>
      <c r="I9" s="11">
        <f>'^JKSE'!I9</f>
        <v>40884</v>
      </c>
      <c r="J9" s="12">
        <f t="shared" si="0"/>
        <v>590</v>
      </c>
    </row>
    <row r="10" spans="1:10" x14ac:dyDescent="0.2">
      <c r="A10" s="15">
        <v>39828</v>
      </c>
      <c r="B10" s="12">
        <v>65</v>
      </c>
      <c r="C10" s="12">
        <v>65</v>
      </c>
      <c r="D10" s="12">
        <v>65</v>
      </c>
      <c r="E10" s="12">
        <v>65</v>
      </c>
      <c r="F10" s="14">
        <v>685000</v>
      </c>
      <c r="G10" s="12">
        <v>65</v>
      </c>
      <c r="I10" s="11">
        <f>'^JKSE'!I10</f>
        <v>40883</v>
      </c>
      <c r="J10" s="12">
        <f t="shared" si="0"/>
        <v>590</v>
      </c>
    </row>
    <row r="11" spans="1:10" x14ac:dyDescent="0.2">
      <c r="A11" s="15">
        <v>39829</v>
      </c>
      <c r="B11" s="12">
        <v>69</v>
      </c>
      <c r="C11" s="12">
        <v>69</v>
      </c>
      <c r="D11" s="12">
        <v>62</v>
      </c>
      <c r="E11" s="12">
        <v>64</v>
      </c>
      <c r="F11" s="14">
        <v>100500</v>
      </c>
      <c r="G11" s="12">
        <v>64</v>
      </c>
      <c r="I11" s="11">
        <f>'^JKSE'!I11</f>
        <v>40882</v>
      </c>
      <c r="J11" s="12">
        <f t="shared" si="0"/>
        <v>590</v>
      </c>
    </row>
    <row r="12" spans="1:10" x14ac:dyDescent="0.2">
      <c r="A12" s="15">
        <v>39832</v>
      </c>
      <c r="B12" s="12">
        <v>68</v>
      </c>
      <c r="C12" s="12">
        <v>68</v>
      </c>
      <c r="D12" s="12">
        <v>66</v>
      </c>
      <c r="E12" s="12">
        <v>66</v>
      </c>
      <c r="F12" s="14">
        <v>66500</v>
      </c>
      <c r="G12" s="12">
        <v>66</v>
      </c>
      <c r="I12" s="11">
        <f>'^JKSE'!I12</f>
        <v>40879</v>
      </c>
      <c r="J12" s="12">
        <f t="shared" si="0"/>
        <v>590</v>
      </c>
    </row>
    <row r="13" spans="1:10" x14ac:dyDescent="0.2">
      <c r="A13" s="15">
        <v>39833</v>
      </c>
      <c r="B13" s="12">
        <v>62</v>
      </c>
      <c r="C13" s="12">
        <v>65</v>
      </c>
      <c r="D13" s="12">
        <v>62</v>
      </c>
      <c r="E13" s="12">
        <v>62</v>
      </c>
      <c r="F13" s="14">
        <v>220000</v>
      </c>
      <c r="G13" s="12">
        <v>62</v>
      </c>
      <c r="I13" s="11">
        <f>'^JKSE'!I13</f>
        <v>40878</v>
      </c>
      <c r="J13" s="12">
        <f t="shared" si="0"/>
        <v>590</v>
      </c>
    </row>
    <row r="14" spans="1:10" x14ac:dyDescent="0.2">
      <c r="A14" s="15">
        <v>39834</v>
      </c>
      <c r="B14" s="12">
        <v>62</v>
      </c>
      <c r="C14" s="12">
        <v>64</v>
      </c>
      <c r="D14" s="12">
        <v>62</v>
      </c>
      <c r="E14" s="12">
        <v>63</v>
      </c>
      <c r="F14" s="14">
        <v>285500</v>
      </c>
      <c r="G14" s="12">
        <v>63</v>
      </c>
      <c r="I14" s="11">
        <f>'^JKSE'!I14</f>
        <v>40877</v>
      </c>
      <c r="J14" s="12">
        <f t="shared" si="0"/>
        <v>590</v>
      </c>
    </row>
    <row r="15" spans="1:10" x14ac:dyDescent="0.2">
      <c r="A15" s="15">
        <v>39835</v>
      </c>
      <c r="B15" s="12">
        <v>62</v>
      </c>
      <c r="C15" s="12">
        <v>66</v>
      </c>
      <c r="D15" s="12">
        <v>62</v>
      </c>
      <c r="E15" s="12">
        <v>62</v>
      </c>
      <c r="F15" s="14">
        <v>0</v>
      </c>
      <c r="G15" s="12">
        <v>62</v>
      </c>
      <c r="I15" s="11">
        <f>'^JKSE'!I15</f>
        <v>40876</v>
      </c>
      <c r="J15" s="12">
        <f t="shared" si="0"/>
        <v>590</v>
      </c>
    </row>
    <row r="16" spans="1:10" x14ac:dyDescent="0.2">
      <c r="A16" s="15">
        <v>39836</v>
      </c>
      <c r="B16" s="12">
        <v>70</v>
      </c>
      <c r="C16" s="12">
        <v>70</v>
      </c>
      <c r="D16" s="12">
        <v>64</v>
      </c>
      <c r="E16" s="12">
        <v>64</v>
      </c>
      <c r="F16" s="14">
        <v>3500</v>
      </c>
      <c r="G16" s="12">
        <v>64</v>
      </c>
      <c r="I16" s="11">
        <f>'^JKSE'!I16</f>
        <v>40875</v>
      </c>
      <c r="J16" s="12">
        <f t="shared" si="0"/>
        <v>590</v>
      </c>
    </row>
    <row r="17" spans="1:10" x14ac:dyDescent="0.2">
      <c r="A17" s="15">
        <v>39840</v>
      </c>
      <c r="B17" s="12">
        <v>62</v>
      </c>
      <c r="C17" s="12">
        <v>68</v>
      </c>
      <c r="D17" s="12">
        <v>62</v>
      </c>
      <c r="E17" s="12">
        <v>66</v>
      </c>
      <c r="F17" s="14">
        <v>70000</v>
      </c>
      <c r="G17" s="12">
        <v>66</v>
      </c>
      <c r="I17" s="11">
        <f>'^JKSE'!I17</f>
        <v>40872</v>
      </c>
      <c r="J17" s="12">
        <f t="shared" si="0"/>
        <v>590</v>
      </c>
    </row>
    <row r="18" spans="1:10" x14ac:dyDescent="0.2">
      <c r="A18" s="15">
        <v>39841</v>
      </c>
      <c r="B18" s="12">
        <v>67</v>
      </c>
      <c r="C18" s="12">
        <v>67</v>
      </c>
      <c r="D18" s="12">
        <v>63</v>
      </c>
      <c r="E18" s="12">
        <v>64</v>
      </c>
      <c r="F18" s="14">
        <v>39500</v>
      </c>
      <c r="G18" s="12">
        <v>64</v>
      </c>
      <c r="I18" s="11">
        <f>'^JKSE'!I18</f>
        <v>40871</v>
      </c>
      <c r="J18" s="12">
        <f t="shared" si="0"/>
        <v>590</v>
      </c>
    </row>
    <row r="19" spans="1:10" x14ac:dyDescent="0.2">
      <c r="A19" s="15">
        <v>39842</v>
      </c>
      <c r="B19" s="12">
        <v>67</v>
      </c>
      <c r="C19" s="12">
        <v>67</v>
      </c>
      <c r="D19" s="12">
        <v>63</v>
      </c>
      <c r="E19" s="12">
        <v>63</v>
      </c>
      <c r="F19" s="14">
        <v>456500</v>
      </c>
      <c r="G19" s="12">
        <v>63</v>
      </c>
      <c r="I19" s="11">
        <f>'^JKSE'!I19</f>
        <v>40870</v>
      </c>
      <c r="J19" s="12">
        <f t="shared" si="0"/>
        <v>580</v>
      </c>
    </row>
    <row r="20" spans="1:10" x14ac:dyDescent="0.2">
      <c r="A20" s="15">
        <v>39843</v>
      </c>
      <c r="B20" s="12">
        <v>65</v>
      </c>
      <c r="C20" s="12">
        <v>66</v>
      </c>
      <c r="D20" s="12">
        <v>62</v>
      </c>
      <c r="E20" s="12">
        <v>63</v>
      </c>
      <c r="F20" s="14">
        <v>312500</v>
      </c>
      <c r="G20" s="12">
        <v>63</v>
      </c>
      <c r="I20" s="11">
        <f>'^JKSE'!I20</f>
        <v>40869</v>
      </c>
      <c r="J20" s="12">
        <f t="shared" si="0"/>
        <v>580</v>
      </c>
    </row>
    <row r="21" spans="1:10" x14ac:dyDescent="0.2">
      <c r="A21" s="15">
        <v>39846</v>
      </c>
      <c r="B21" s="12">
        <v>63</v>
      </c>
      <c r="C21" s="12">
        <v>63</v>
      </c>
      <c r="D21" s="12">
        <v>63</v>
      </c>
      <c r="E21" s="12">
        <v>63</v>
      </c>
      <c r="F21" s="14">
        <v>100000</v>
      </c>
      <c r="G21" s="12">
        <v>63</v>
      </c>
      <c r="I21" s="11">
        <f>'^JKSE'!I21</f>
        <v>40868</v>
      </c>
      <c r="J21" s="12">
        <f t="shared" si="0"/>
        <v>560</v>
      </c>
    </row>
    <row r="22" spans="1:10" x14ac:dyDescent="0.2">
      <c r="A22" s="15">
        <v>39847</v>
      </c>
      <c r="B22" s="12">
        <v>63</v>
      </c>
      <c r="C22" s="12">
        <v>63</v>
      </c>
      <c r="D22" s="12">
        <v>61</v>
      </c>
      <c r="E22" s="12">
        <v>62</v>
      </c>
      <c r="F22" s="14">
        <v>151000</v>
      </c>
      <c r="G22" s="12">
        <v>62</v>
      </c>
      <c r="I22" s="11">
        <f>'^JKSE'!I22</f>
        <v>40865</v>
      </c>
      <c r="J22" s="12">
        <f t="shared" si="0"/>
        <v>580</v>
      </c>
    </row>
    <row r="23" spans="1:10" x14ac:dyDescent="0.2">
      <c r="A23" s="15">
        <v>39848</v>
      </c>
      <c r="B23" s="12">
        <v>62</v>
      </c>
      <c r="C23" s="12">
        <v>62</v>
      </c>
      <c r="D23" s="12">
        <v>62</v>
      </c>
      <c r="E23" s="12">
        <v>62</v>
      </c>
      <c r="F23" s="14">
        <v>132500</v>
      </c>
      <c r="G23" s="12">
        <v>62</v>
      </c>
      <c r="I23" s="11">
        <f>'^JKSE'!I23</f>
        <v>40864</v>
      </c>
      <c r="J23" s="12">
        <f t="shared" si="0"/>
        <v>580</v>
      </c>
    </row>
    <row r="24" spans="1:10" x14ac:dyDescent="0.2">
      <c r="A24" s="15">
        <v>39849</v>
      </c>
      <c r="B24" s="12">
        <v>62</v>
      </c>
      <c r="C24" s="12">
        <v>62</v>
      </c>
      <c r="D24" s="12">
        <v>62</v>
      </c>
      <c r="E24" s="12">
        <v>62</v>
      </c>
      <c r="F24" s="14">
        <v>5000</v>
      </c>
      <c r="G24" s="12">
        <v>62</v>
      </c>
      <c r="I24" s="11">
        <f>'^JKSE'!I24</f>
        <v>40863</v>
      </c>
      <c r="J24" s="12">
        <f t="shared" si="0"/>
        <v>590</v>
      </c>
    </row>
    <row r="25" spans="1:10" x14ac:dyDescent="0.2">
      <c r="A25" s="15">
        <v>39850</v>
      </c>
      <c r="B25" s="12">
        <v>61</v>
      </c>
      <c r="C25" s="12">
        <v>64</v>
      </c>
      <c r="D25" s="12">
        <v>61</v>
      </c>
      <c r="E25" s="12">
        <v>64</v>
      </c>
      <c r="F25" s="14">
        <v>271000</v>
      </c>
      <c r="G25" s="12">
        <v>64</v>
      </c>
      <c r="I25" s="11">
        <f>'^JKSE'!I25</f>
        <v>40862</v>
      </c>
      <c r="J25" s="12">
        <f t="shared" si="0"/>
        <v>600</v>
      </c>
    </row>
    <row r="26" spans="1:10" x14ac:dyDescent="0.2">
      <c r="A26" s="15">
        <v>39853</v>
      </c>
      <c r="B26" s="12">
        <v>62</v>
      </c>
      <c r="C26" s="12">
        <v>63</v>
      </c>
      <c r="D26" s="12">
        <v>62</v>
      </c>
      <c r="E26" s="12">
        <v>62</v>
      </c>
      <c r="F26" s="14">
        <v>0</v>
      </c>
      <c r="G26" s="12">
        <v>62</v>
      </c>
      <c r="I26" s="11">
        <f>'^JKSE'!I26</f>
        <v>40861</v>
      </c>
      <c r="J26" s="12">
        <f t="shared" si="0"/>
        <v>600</v>
      </c>
    </row>
    <row r="27" spans="1:10" x14ac:dyDescent="0.2">
      <c r="A27" s="15">
        <v>39854</v>
      </c>
      <c r="B27" s="12">
        <v>62</v>
      </c>
      <c r="C27" s="12">
        <v>62</v>
      </c>
      <c r="D27" s="12">
        <v>62</v>
      </c>
      <c r="E27" s="12">
        <v>62</v>
      </c>
      <c r="F27" s="14">
        <v>17500</v>
      </c>
      <c r="G27" s="12">
        <v>62</v>
      </c>
      <c r="I27" s="11">
        <f>'^JKSE'!I27</f>
        <v>40858</v>
      </c>
      <c r="J27" s="12">
        <f t="shared" si="0"/>
        <v>600</v>
      </c>
    </row>
    <row r="28" spans="1:10" x14ac:dyDescent="0.2">
      <c r="A28" s="15">
        <v>39855</v>
      </c>
      <c r="B28" s="12">
        <v>62</v>
      </c>
      <c r="C28" s="12">
        <v>65</v>
      </c>
      <c r="D28" s="12">
        <v>62</v>
      </c>
      <c r="E28" s="12">
        <v>62</v>
      </c>
      <c r="F28" s="14">
        <v>0</v>
      </c>
      <c r="G28" s="12">
        <v>62</v>
      </c>
      <c r="I28" s="11">
        <f>'^JKSE'!I28</f>
        <v>40857</v>
      </c>
      <c r="J28" s="12">
        <f t="shared" si="0"/>
        <v>600</v>
      </c>
    </row>
    <row r="29" spans="1:10" x14ac:dyDescent="0.2">
      <c r="A29" s="15">
        <v>39856</v>
      </c>
      <c r="B29" s="12">
        <v>62</v>
      </c>
      <c r="C29" s="12">
        <v>68</v>
      </c>
      <c r="D29" s="12">
        <v>62</v>
      </c>
      <c r="E29" s="12">
        <v>62</v>
      </c>
      <c r="F29" s="14">
        <v>0</v>
      </c>
      <c r="G29" s="12">
        <v>62</v>
      </c>
      <c r="I29" s="11">
        <f>'^JKSE'!I29</f>
        <v>40856</v>
      </c>
      <c r="J29" s="12">
        <f t="shared" si="0"/>
        <v>620</v>
      </c>
    </row>
    <row r="30" spans="1:10" x14ac:dyDescent="0.2">
      <c r="A30" s="15">
        <v>39857</v>
      </c>
      <c r="B30" s="12">
        <v>65</v>
      </c>
      <c r="C30" s="12">
        <v>65</v>
      </c>
      <c r="D30" s="12">
        <v>65</v>
      </c>
      <c r="E30" s="12">
        <v>65</v>
      </c>
      <c r="F30" s="14">
        <v>500</v>
      </c>
      <c r="G30" s="12">
        <v>65</v>
      </c>
      <c r="I30" s="11">
        <f>'^JKSE'!I30</f>
        <v>40855</v>
      </c>
      <c r="J30" s="12">
        <f t="shared" si="0"/>
        <v>620</v>
      </c>
    </row>
    <row r="31" spans="1:10" x14ac:dyDescent="0.2">
      <c r="A31" s="15">
        <v>39860</v>
      </c>
      <c r="B31" s="12">
        <v>66</v>
      </c>
      <c r="C31" s="12">
        <v>66</v>
      </c>
      <c r="D31" s="12">
        <v>63</v>
      </c>
      <c r="E31" s="12">
        <v>63</v>
      </c>
      <c r="F31" s="14">
        <v>60500</v>
      </c>
      <c r="G31" s="12">
        <v>63</v>
      </c>
      <c r="I31" s="11">
        <f>'^JKSE'!I31</f>
        <v>40854</v>
      </c>
      <c r="J31" s="12">
        <f t="shared" si="0"/>
        <v>620</v>
      </c>
    </row>
    <row r="32" spans="1:10" x14ac:dyDescent="0.2">
      <c r="A32" s="15">
        <v>39861</v>
      </c>
      <c r="B32" s="12">
        <v>63</v>
      </c>
      <c r="C32" s="12">
        <v>63</v>
      </c>
      <c r="D32" s="12">
        <v>62</v>
      </c>
      <c r="E32" s="12">
        <v>62</v>
      </c>
      <c r="F32" s="14">
        <v>475000</v>
      </c>
      <c r="G32" s="12">
        <v>62</v>
      </c>
      <c r="I32" s="11">
        <f>'^JKSE'!I32</f>
        <v>40851</v>
      </c>
      <c r="J32" s="12">
        <f t="shared" si="0"/>
        <v>630</v>
      </c>
    </row>
    <row r="33" spans="1:10" x14ac:dyDescent="0.2">
      <c r="A33" s="15">
        <v>39862</v>
      </c>
      <c r="B33" s="12">
        <v>64</v>
      </c>
      <c r="C33" s="12">
        <v>75</v>
      </c>
      <c r="D33" s="12">
        <v>64</v>
      </c>
      <c r="E33" s="12">
        <v>65</v>
      </c>
      <c r="F33" s="14">
        <v>9521000</v>
      </c>
      <c r="G33" s="12">
        <v>65</v>
      </c>
      <c r="I33" s="11">
        <f>'^JKSE'!I33</f>
        <v>40850</v>
      </c>
      <c r="J33" s="12">
        <f t="shared" si="0"/>
        <v>610</v>
      </c>
    </row>
    <row r="34" spans="1:10" x14ac:dyDescent="0.2">
      <c r="A34" s="15">
        <v>39863</v>
      </c>
      <c r="B34" s="12">
        <v>65</v>
      </c>
      <c r="C34" s="12">
        <v>66</v>
      </c>
      <c r="D34" s="12">
        <v>65</v>
      </c>
      <c r="E34" s="12">
        <v>66</v>
      </c>
      <c r="F34" s="14">
        <v>469000</v>
      </c>
      <c r="G34" s="12">
        <v>66</v>
      </c>
      <c r="I34" s="11">
        <f>'^JKSE'!I34</f>
        <v>40849</v>
      </c>
      <c r="J34" s="12">
        <f t="shared" si="0"/>
        <v>630</v>
      </c>
    </row>
    <row r="35" spans="1:10" x14ac:dyDescent="0.2">
      <c r="A35" s="15">
        <v>39864</v>
      </c>
      <c r="B35" s="12">
        <v>62</v>
      </c>
      <c r="C35" s="12">
        <v>67</v>
      </c>
      <c r="D35" s="12">
        <v>62</v>
      </c>
      <c r="E35" s="12">
        <v>63</v>
      </c>
      <c r="F35" s="14">
        <v>810000</v>
      </c>
      <c r="G35" s="12">
        <v>63</v>
      </c>
      <c r="I35" s="11">
        <f>'^JKSE'!I35</f>
        <v>40848</v>
      </c>
      <c r="J35" s="12">
        <f t="shared" si="0"/>
        <v>600</v>
      </c>
    </row>
    <row r="36" spans="1:10" x14ac:dyDescent="0.2">
      <c r="A36" s="15">
        <v>39867</v>
      </c>
      <c r="B36" s="12">
        <v>63</v>
      </c>
      <c r="C36" s="12">
        <v>68</v>
      </c>
      <c r="D36" s="12">
        <v>63</v>
      </c>
      <c r="E36" s="12">
        <v>63</v>
      </c>
      <c r="F36" s="14">
        <v>0</v>
      </c>
      <c r="G36" s="12">
        <v>63</v>
      </c>
      <c r="I36" s="11">
        <f>'^JKSE'!I36</f>
        <v>40847</v>
      </c>
      <c r="J36" s="12">
        <f t="shared" si="0"/>
        <v>630</v>
      </c>
    </row>
    <row r="37" spans="1:10" x14ac:dyDescent="0.2">
      <c r="A37" s="15">
        <v>39868</v>
      </c>
      <c r="B37" s="12">
        <v>61</v>
      </c>
      <c r="C37" s="12">
        <v>62</v>
      </c>
      <c r="D37" s="12">
        <v>61</v>
      </c>
      <c r="E37" s="12">
        <v>62</v>
      </c>
      <c r="F37" s="14">
        <v>251500</v>
      </c>
      <c r="G37" s="12">
        <v>62</v>
      </c>
      <c r="I37" s="11">
        <f>'^JKSE'!I37</f>
        <v>40844</v>
      </c>
      <c r="J37" s="12">
        <f t="shared" si="0"/>
        <v>660</v>
      </c>
    </row>
    <row r="38" spans="1:10" x14ac:dyDescent="0.2">
      <c r="A38" s="15">
        <v>39869</v>
      </c>
      <c r="B38" s="12">
        <v>63</v>
      </c>
      <c r="C38" s="12">
        <v>63</v>
      </c>
      <c r="D38" s="12">
        <v>61</v>
      </c>
      <c r="E38" s="12">
        <v>63</v>
      </c>
      <c r="F38" s="14">
        <v>222500</v>
      </c>
      <c r="G38" s="12">
        <v>63</v>
      </c>
      <c r="I38" s="11">
        <f>'^JKSE'!I38</f>
        <v>40843</v>
      </c>
      <c r="J38" s="12">
        <f t="shared" si="0"/>
        <v>680</v>
      </c>
    </row>
    <row r="39" spans="1:10" x14ac:dyDescent="0.2">
      <c r="A39" s="15">
        <v>39870</v>
      </c>
      <c r="B39" s="12">
        <v>62</v>
      </c>
      <c r="C39" s="12">
        <v>64</v>
      </c>
      <c r="D39" s="12">
        <v>62</v>
      </c>
      <c r="E39" s="12">
        <v>63</v>
      </c>
      <c r="F39" s="14">
        <v>229500</v>
      </c>
      <c r="G39" s="12">
        <v>63</v>
      </c>
      <c r="I39" s="11">
        <f>'^JKSE'!I39</f>
        <v>40842</v>
      </c>
      <c r="J39" s="12">
        <f t="shared" si="0"/>
        <v>640</v>
      </c>
    </row>
    <row r="40" spans="1:10" x14ac:dyDescent="0.2">
      <c r="A40" s="15">
        <v>39871</v>
      </c>
      <c r="B40" s="12">
        <v>63</v>
      </c>
      <c r="C40" s="12">
        <v>63</v>
      </c>
      <c r="D40" s="12">
        <v>61</v>
      </c>
      <c r="E40" s="12">
        <v>62</v>
      </c>
      <c r="F40" s="14">
        <v>265500</v>
      </c>
      <c r="G40" s="12">
        <v>62</v>
      </c>
      <c r="I40" s="11">
        <f>'^JKSE'!I40</f>
        <v>40841</v>
      </c>
      <c r="J40" s="12">
        <f t="shared" si="0"/>
        <v>650</v>
      </c>
    </row>
    <row r="41" spans="1:10" x14ac:dyDescent="0.2">
      <c r="A41" s="15">
        <v>39874</v>
      </c>
      <c r="B41" s="12">
        <v>62</v>
      </c>
      <c r="C41" s="12">
        <v>62</v>
      </c>
      <c r="D41" s="12">
        <v>60</v>
      </c>
      <c r="E41" s="12">
        <v>60</v>
      </c>
      <c r="F41" s="14">
        <v>249000</v>
      </c>
      <c r="G41" s="12">
        <v>60</v>
      </c>
      <c r="I41" s="11">
        <f>'^JKSE'!I41</f>
        <v>40840</v>
      </c>
      <c r="J41" s="12">
        <f t="shared" si="0"/>
        <v>640</v>
      </c>
    </row>
    <row r="42" spans="1:10" x14ac:dyDescent="0.2">
      <c r="A42" s="15">
        <v>39875</v>
      </c>
      <c r="B42" s="12">
        <v>61</v>
      </c>
      <c r="C42" s="12">
        <v>63</v>
      </c>
      <c r="D42" s="12">
        <v>61</v>
      </c>
      <c r="E42" s="12">
        <v>63</v>
      </c>
      <c r="F42" s="14">
        <v>177000</v>
      </c>
      <c r="G42" s="12">
        <v>63</v>
      </c>
      <c r="I42" s="11">
        <f>'^JKSE'!I42</f>
        <v>40837</v>
      </c>
      <c r="J42" s="12">
        <f t="shared" si="0"/>
        <v>600</v>
      </c>
    </row>
    <row r="43" spans="1:10" x14ac:dyDescent="0.2">
      <c r="A43" s="15">
        <v>39876</v>
      </c>
      <c r="B43" s="12">
        <v>61</v>
      </c>
      <c r="C43" s="12">
        <v>61</v>
      </c>
      <c r="D43" s="12">
        <v>61</v>
      </c>
      <c r="E43" s="12">
        <v>61</v>
      </c>
      <c r="F43" s="14">
        <v>10000</v>
      </c>
      <c r="G43" s="12">
        <v>61</v>
      </c>
      <c r="I43" s="11">
        <f>'^JKSE'!I43</f>
        <v>40836</v>
      </c>
      <c r="J43" s="12">
        <f t="shared" si="0"/>
        <v>600</v>
      </c>
    </row>
    <row r="44" spans="1:10" x14ac:dyDescent="0.2">
      <c r="A44" s="15">
        <v>39877</v>
      </c>
      <c r="B44" s="12">
        <v>62</v>
      </c>
      <c r="C44" s="12">
        <v>64</v>
      </c>
      <c r="D44" s="12">
        <v>62</v>
      </c>
      <c r="E44" s="12">
        <v>62</v>
      </c>
      <c r="F44" s="14">
        <v>137500</v>
      </c>
      <c r="G44" s="12">
        <v>62</v>
      </c>
      <c r="I44" s="11">
        <f>'^JKSE'!I44</f>
        <v>40835</v>
      </c>
      <c r="J44" s="12">
        <f t="shared" si="0"/>
        <v>630</v>
      </c>
    </row>
    <row r="45" spans="1:10" x14ac:dyDescent="0.2">
      <c r="A45" s="15">
        <v>39878</v>
      </c>
      <c r="B45" s="12">
        <v>62</v>
      </c>
      <c r="C45" s="12">
        <v>62</v>
      </c>
      <c r="D45" s="12">
        <v>62</v>
      </c>
      <c r="E45" s="12">
        <v>62</v>
      </c>
      <c r="F45" s="14">
        <v>55000</v>
      </c>
      <c r="G45" s="12">
        <v>62</v>
      </c>
      <c r="I45" s="11">
        <f>'^JKSE'!I45</f>
        <v>40834</v>
      </c>
      <c r="J45" s="12">
        <f t="shared" si="0"/>
        <v>610</v>
      </c>
    </row>
    <row r="46" spans="1:10" x14ac:dyDescent="0.2">
      <c r="A46" s="15">
        <v>39882</v>
      </c>
      <c r="B46" s="12">
        <v>60</v>
      </c>
      <c r="C46" s="12">
        <v>64</v>
      </c>
      <c r="D46" s="12">
        <v>60</v>
      </c>
      <c r="E46" s="12">
        <v>60</v>
      </c>
      <c r="F46" s="14">
        <v>0</v>
      </c>
      <c r="G46" s="12">
        <v>60</v>
      </c>
      <c r="I46" s="11">
        <f>'^JKSE'!I46</f>
        <v>40833</v>
      </c>
      <c r="J46" s="12">
        <f t="shared" si="0"/>
        <v>660</v>
      </c>
    </row>
    <row r="47" spans="1:10" x14ac:dyDescent="0.2">
      <c r="A47" s="15">
        <v>39883</v>
      </c>
      <c r="B47" s="12">
        <v>61</v>
      </c>
      <c r="C47" s="12">
        <v>64</v>
      </c>
      <c r="D47" s="12">
        <v>61</v>
      </c>
      <c r="E47" s="12">
        <v>61</v>
      </c>
      <c r="F47" s="14">
        <v>0</v>
      </c>
      <c r="G47" s="12">
        <v>61</v>
      </c>
      <c r="I47" s="11">
        <f>'^JKSE'!I47</f>
        <v>40830</v>
      </c>
      <c r="J47" s="12">
        <f t="shared" si="0"/>
        <v>670</v>
      </c>
    </row>
    <row r="48" spans="1:10" x14ac:dyDescent="0.2">
      <c r="A48" s="15">
        <v>39884</v>
      </c>
      <c r="B48" s="12">
        <v>64</v>
      </c>
      <c r="C48" s="12">
        <v>69</v>
      </c>
      <c r="D48" s="12">
        <v>63</v>
      </c>
      <c r="E48" s="12">
        <v>63</v>
      </c>
      <c r="F48" s="14">
        <v>609000</v>
      </c>
      <c r="G48" s="12">
        <v>63</v>
      </c>
      <c r="I48" s="11">
        <f>'^JKSE'!I48</f>
        <v>40829</v>
      </c>
      <c r="J48" s="12">
        <f t="shared" si="0"/>
        <v>650</v>
      </c>
    </row>
    <row r="49" spans="1:10" x14ac:dyDescent="0.2">
      <c r="A49" s="15">
        <v>39885</v>
      </c>
      <c r="B49" s="12">
        <v>67</v>
      </c>
      <c r="C49" s="12">
        <v>77</v>
      </c>
      <c r="D49" s="12">
        <v>65</v>
      </c>
      <c r="E49" s="12">
        <v>68</v>
      </c>
      <c r="F49" s="14">
        <v>20229000</v>
      </c>
      <c r="G49" s="12">
        <v>68</v>
      </c>
      <c r="I49" s="11">
        <f>'^JKSE'!I49</f>
        <v>40828</v>
      </c>
      <c r="J49" s="12">
        <f t="shared" si="0"/>
        <v>560</v>
      </c>
    </row>
    <row r="50" spans="1:10" x14ac:dyDescent="0.2">
      <c r="A50" s="15">
        <v>39888</v>
      </c>
      <c r="B50" s="12">
        <v>71</v>
      </c>
      <c r="C50" s="12">
        <v>74</v>
      </c>
      <c r="D50" s="12">
        <v>69</v>
      </c>
      <c r="E50" s="12">
        <v>70</v>
      </c>
      <c r="F50" s="14">
        <v>1490000</v>
      </c>
      <c r="G50" s="12">
        <v>70</v>
      </c>
      <c r="I50" s="11">
        <f>'^JKSE'!I50</f>
        <v>40827</v>
      </c>
      <c r="J50" s="12">
        <f t="shared" si="0"/>
        <v>520</v>
      </c>
    </row>
    <row r="51" spans="1:10" x14ac:dyDescent="0.2">
      <c r="A51" s="15">
        <v>39889</v>
      </c>
      <c r="B51" s="12">
        <v>74</v>
      </c>
      <c r="C51" s="12">
        <v>74</v>
      </c>
      <c r="D51" s="12">
        <v>66</v>
      </c>
      <c r="E51" s="12">
        <v>66</v>
      </c>
      <c r="F51" s="14">
        <v>478500</v>
      </c>
      <c r="G51" s="12">
        <v>66</v>
      </c>
      <c r="I51" s="11">
        <f>'^JKSE'!I51</f>
        <v>40826</v>
      </c>
      <c r="J51" s="12">
        <f t="shared" si="0"/>
        <v>510</v>
      </c>
    </row>
    <row r="52" spans="1:10" x14ac:dyDescent="0.2">
      <c r="A52" s="15">
        <v>39890</v>
      </c>
      <c r="B52" s="12">
        <v>70</v>
      </c>
      <c r="C52" s="12">
        <v>70</v>
      </c>
      <c r="D52" s="12">
        <v>67</v>
      </c>
      <c r="E52" s="12">
        <v>70</v>
      </c>
      <c r="F52" s="14">
        <v>1194000</v>
      </c>
      <c r="G52" s="12">
        <v>70</v>
      </c>
      <c r="I52" s="11">
        <f>'^JKSE'!I52</f>
        <v>40823</v>
      </c>
      <c r="J52" s="12">
        <f t="shared" si="0"/>
        <v>510</v>
      </c>
    </row>
    <row r="53" spans="1:10" x14ac:dyDescent="0.2">
      <c r="A53" s="15">
        <v>39891</v>
      </c>
      <c r="B53" s="12">
        <v>70</v>
      </c>
      <c r="C53" s="12">
        <v>74</v>
      </c>
      <c r="D53" s="12">
        <v>68</v>
      </c>
      <c r="E53" s="12">
        <v>68</v>
      </c>
      <c r="F53" s="14">
        <v>3782000</v>
      </c>
      <c r="G53" s="12">
        <v>68</v>
      </c>
      <c r="I53" s="11">
        <f>'^JKSE'!I53</f>
        <v>40822</v>
      </c>
      <c r="J53" s="12">
        <f t="shared" si="0"/>
        <v>520</v>
      </c>
    </row>
    <row r="54" spans="1:10" x14ac:dyDescent="0.2">
      <c r="A54" s="15">
        <v>39892</v>
      </c>
      <c r="B54" s="12">
        <v>70</v>
      </c>
      <c r="C54" s="12">
        <v>82</v>
      </c>
      <c r="D54" s="12">
        <v>69</v>
      </c>
      <c r="E54" s="12">
        <v>80</v>
      </c>
      <c r="F54" s="14">
        <v>80731000</v>
      </c>
      <c r="G54" s="12">
        <v>80</v>
      </c>
      <c r="I54" s="11">
        <f>'^JKSE'!I54</f>
        <v>40821</v>
      </c>
      <c r="J54" s="12">
        <f t="shared" si="0"/>
        <v>490</v>
      </c>
    </row>
    <row r="55" spans="1:10" x14ac:dyDescent="0.2">
      <c r="A55" s="15">
        <v>39895</v>
      </c>
      <c r="B55" s="12">
        <v>82</v>
      </c>
      <c r="C55" s="12">
        <v>82</v>
      </c>
      <c r="D55" s="12">
        <v>73</v>
      </c>
      <c r="E55" s="12">
        <v>74</v>
      </c>
      <c r="F55" s="14">
        <v>21840500</v>
      </c>
      <c r="G55" s="12">
        <v>74</v>
      </c>
      <c r="I55" s="11">
        <f>'^JKSE'!I55</f>
        <v>40820</v>
      </c>
      <c r="J55" s="12">
        <f t="shared" si="0"/>
        <v>485</v>
      </c>
    </row>
    <row r="56" spans="1:10" x14ac:dyDescent="0.2">
      <c r="A56" s="15">
        <v>39896</v>
      </c>
      <c r="B56" s="12">
        <v>74</v>
      </c>
      <c r="C56" s="12">
        <v>77</v>
      </c>
      <c r="D56" s="12">
        <v>71</v>
      </c>
      <c r="E56" s="12">
        <v>74</v>
      </c>
      <c r="F56" s="14">
        <v>11502500</v>
      </c>
      <c r="G56" s="12">
        <v>74</v>
      </c>
      <c r="I56" s="11">
        <f>'^JKSE'!I56</f>
        <v>40819</v>
      </c>
      <c r="J56" s="12">
        <f t="shared" si="0"/>
        <v>495</v>
      </c>
    </row>
    <row r="57" spans="1:10" x14ac:dyDescent="0.2">
      <c r="A57" s="15">
        <v>39897</v>
      </c>
      <c r="B57" s="12">
        <v>74</v>
      </c>
      <c r="C57" s="12">
        <v>77</v>
      </c>
      <c r="D57" s="12">
        <v>72</v>
      </c>
      <c r="E57" s="12">
        <v>73</v>
      </c>
      <c r="F57" s="14">
        <v>10054000</v>
      </c>
      <c r="G57" s="12">
        <v>73</v>
      </c>
      <c r="I57" s="11">
        <f>'^JKSE'!I57</f>
        <v>40816</v>
      </c>
      <c r="J57" s="12">
        <f t="shared" si="0"/>
        <v>570</v>
      </c>
    </row>
    <row r="58" spans="1:10" x14ac:dyDescent="0.2">
      <c r="A58" s="15">
        <v>39899</v>
      </c>
      <c r="B58" s="12">
        <v>73</v>
      </c>
      <c r="C58" s="12">
        <v>82</v>
      </c>
      <c r="D58" s="12">
        <v>73</v>
      </c>
      <c r="E58" s="12">
        <v>80</v>
      </c>
      <c r="F58" s="14">
        <v>33876500</v>
      </c>
      <c r="G58" s="12">
        <v>80</v>
      </c>
      <c r="I58" s="11">
        <f>'^JKSE'!I58</f>
        <v>40815</v>
      </c>
      <c r="J58" s="12">
        <f t="shared" si="0"/>
        <v>600</v>
      </c>
    </row>
    <row r="59" spans="1:10" x14ac:dyDescent="0.2">
      <c r="A59" s="15">
        <v>39902</v>
      </c>
      <c r="B59" s="12">
        <v>80</v>
      </c>
      <c r="C59" s="12">
        <v>82</v>
      </c>
      <c r="D59" s="12">
        <v>73</v>
      </c>
      <c r="E59" s="12">
        <v>75</v>
      </c>
      <c r="F59" s="14">
        <v>29570500</v>
      </c>
      <c r="G59" s="12">
        <v>75</v>
      </c>
      <c r="I59" s="11">
        <f>'^JKSE'!I59</f>
        <v>40814</v>
      </c>
      <c r="J59" s="12">
        <f t="shared" si="0"/>
        <v>570</v>
      </c>
    </row>
    <row r="60" spans="1:10" x14ac:dyDescent="0.2">
      <c r="A60" s="15">
        <v>39903</v>
      </c>
      <c r="B60" s="12">
        <v>75</v>
      </c>
      <c r="C60" s="12">
        <v>77</v>
      </c>
      <c r="D60" s="12">
        <v>72</v>
      </c>
      <c r="E60" s="12">
        <v>73</v>
      </c>
      <c r="F60" s="14">
        <v>7365500</v>
      </c>
      <c r="G60" s="12">
        <v>73</v>
      </c>
      <c r="I60" s="11">
        <f>'^JKSE'!I60</f>
        <v>40813</v>
      </c>
      <c r="J60" s="12">
        <f t="shared" si="0"/>
        <v>560</v>
      </c>
    </row>
    <row r="61" spans="1:10" x14ac:dyDescent="0.2">
      <c r="A61" s="15">
        <v>39904</v>
      </c>
      <c r="B61" s="12">
        <v>74</v>
      </c>
      <c r="C61" s="12">
        <v>75</v>
      </c>
      <c r="D61" s="12">
        <v>72</v>
      </c>
      <c r="E61" s="12">
        <v>73</v>
      </c>
      <c r="F61" s="14">
        <v>3372500</v>
      </c>
      <c r="G61" s="12">
        <v>73</v>
      </c>
      <c r="I61" s="11">
        <f>'^JKSE'!I61</f>
        <v>40812</v>
      </c>
      <c r="J61" s="12">
        <f t="shared" si="0"/>
        <v>495</v>
      </c>
    </row>
    <row r="62" spans="1:10" x14ac:dyDescent="0.2">
      <c r="A62" s="15">
        <v>39905</v>
      </c>
      <c r="B62" s="12">
        <v>74</v>
      </c>
      <c r="C62" s="12">
        <v>75</v>
      </c>
      <c r="D62" s="12">
        <v>73</v>
      </c>
      <c r="E62" s="12">
        <v>73</v>
      </c>
      <c r="F62" s="14">
        <v>3300000</v>
      </c>
      <c r="G62" s="12">
        <v>73</v>
      </c>
      <c r="I62" s="11">
        <f>'^JKSE'!I62</f>
        <v>40809</v>
      </c>
      <c r="J62" s="12">
        <f t="shared" si="0"/>
        <v>580</v>
      </c>
    </row>
    <row r="63" spans="1:10" x14ac:dyDescent="0.2">
      <c r="A63" s="15">
        <v>39906</v>
      </c>
      <c r="B63" s="12">
        <v>73</v>
      </c>
      <c r="C63" s="12">
        <v>75</v>
      </c>
      <c r="D63" s="12">
        <v>72</v>
      </c>
      <c r="E63" s="12">
        <v>72</v>
      </c>
      <c r="F63" s="14">
        <v>2469500</v>
      </c>
      <c r="G63" s="12">
        <v>72</v>
      </c>
      <c r="I63" s="11">
        <f>'^JKSE'!I63</f>
        <v>40808</v>
      </c>
      <c r="J63" s="12">
        <f t="shared" si="0"/>
        <v>580</v>
      </c>
    </row>
    <row r="64" spans="1:10" x14ac:dyDescent="0.2">
      <c r="A64" s="15">
        <v>39909</v>
      </c>
      <c r="B64" s="12">
        <v>73</v>
      </c>
      <c r="C64" s="12">
        <v>73</v>
      </c>
      <c r="D64" s="12">
        <v>71</v>
      </c>
      <c r="E64" s="12">
        <v>71</v>
      </c>
      <c r="F64" s="14">
        <v>451500</v>
      </c>
      <c r="G64" s="12">
        <v>71</v>
      </c>
      <c r="I64" s="11">
        <f>'^JKSE'!I64</f>
        <v>40807</v>
      </c>
      <c r="J64" s="12">
        <f t="shared" si="0"/>
        <v>680</v>
      </c>
    </row>
    <row r="65" spans="1:10" x14ac:dyDescent="0.2">
      <c r="A65" s="15">
        <v>39910</v>
      </c>
      <c r="B65" s="12">
        <v>71</v>
      </c>
      <c r="C65" s="12">
        <v>73</v>
      </c>
      <c r="D65" s="12">
        <v>70</v>
      </c>
      <c r="E65" s="12">
        <v>71</v>
      </c>
      <c r="F65" s="14">
        <v>3667500</v>
      </c>
      <c r="G65" s="12">
        <v>71</v>
      </c>
      <c r="I65" s="11">
        <f>'^JKSE'!I65</f>
        <v>40806</v>
      </c>
      <c r="J65" s="12">
        <f t="shared" si="0"/>
        <v>700</v>
      </c>
    </row>
    <row r="66" spans="1:10" x14ac:dyDescent="0.2">
      <c r="A66" s="15">
        <v>39911</v>
      </c>
      <c r="B66" s="12">
        <v>71</v>
      </c>
      <c r="C66" s="12">
        <v>71</v>
      </c>
      <c r="D66" s="12">
        <v>68</v>
      </c>
      <c r="E66" s="12">
        <v>69</v>
      </c>
      <c r="F66" s="14">
        <v>1944000</v>
      </c>
      <c r="G66" s="12">
        <v>69</v>
      </c>
      <c r="I66" s="11">
        <f>'^JKSE'!I66</f>
        <v>40805</v>
      </c>
      <c r="J66" s="12">
        <f t="shared" si="0"/>
        <v>670</v>
      </c>
    </row>
    <row r="67" spans="1:10" x14ac:dyDescent="0.2">
      <c r="A67" s="15">
        <v>39916</v>
      </c>
      <c r="B67" s="12">
        <v>69</v>
      </c>
      <c r="C67" s="12">
        <v>72</v>
      </c>
      <c r="D67" s="12">
        <v>69</v>
      </c>
      <c r="E67" s="12">
        <v>70</v>
      </c>
      <c r="F67" s="14">
        <v>1375500</v>
      </c>
      <c r="G67" s="12">
        <v>70</v>
      </c>
      <c r="I67" s="11">
        <f>'^JKSE'!I67</f>
        <v>40802</v>
      </c>
      <c r="J67" s="12">
        <f t="shared" ref="J67:J130" si="1">VLOOKUP($I$2:$I$751,$A$2:$G$705,7)</f>
        <v>710</v>
      </c>
    </row>
    <row r="68" spans="1:10" x14ac:dyDescent="0.2">
      <c r="A68" s="15">
        <v>39917</v>
      </c>
      <c r="B68" s="12">
        <v>71</v>
      </c>
      <c r="C68" s="12">
        <v>73</v>
      </c>
      <c r="D68" s="12">
        <v>70</v>
      </c>
      <c r="E68" s="12">
        <v>72</v>
      </c>
      <c r="F68" s="14">
        <v>1588000</v>
      </c>
      <c r="G68" s="12">
        <v>72</v>
      </c>
      <c r="I68" s="11">
        <f>'^JKSE'!I68</f>
        <v>40801</v>
      </c>
      <c r="J68" s="12">
        <f t="shared" si="1"/>
        <v>700</v>
      </c>
    </row>
    <row r="69" spans="1:10" x14ac:dyDescent="0.2">
      <c r="A69" s="15">
        <v>39918</v>
      </c>
      <c r="B69" s="12">
        <v>71</v>
      </c>
      <c r="C69" s="12">
        <v>77</v>
      </c>
      <c r="D69" s="12">
        <v>71</v>
      </c>
      <c r="E69" s="12">
        <v>75</v>
      </c>
      <c r="F69" s="14">
        <v>6001500</v>
      </c>
      <c r="G69" s="12">
        <v>75</v>
      </c>
      <c r="I69" s="11">
        <f>'^JKSE'!I69</f>
        <v>40800</v>
      </c>
      <c r="J69" s="12">
        <f t="shared" si="1"/>
        <v>700</v>
      </c>
    </row>
    <row r="70" spans="1:10" x14ac:dyDescent="0.2">
      <c r="A70" s="15">
        <v>39919</v>
      </c>
      <c r="B70" s="12">
        <v>76</v>
      </c>
      <c r="C70" s="12">
        <v>87</v>
      </c>
      <c r="D70" s="12">
        <v>75</v>
      </c>
      <c r="E70" s="12">
        <v>82</v>
      </c>
      <c r="F70" s="14">
        <v>38528000</v>
      </c>
      <c r="G70" s="12">
        <v>82</v>
      </c>
      <c r="I70" s="11">
        <f>'^JKSE'!I70</f>
        <v>40799</v>
      </c>
      <c r="J70" s="12">
        <f t="shared" si="1"/>
        <v>720</v>
      </c>
    </row>
    <row r="71" spans="1:10" x14ac:dyDescent="0.2">
      <c r="A71" s="15">
        <v>39920</v>
      </c>
      <c r="B71" s="12">
        <v>83</v>
      </c>
      <c r="C71" s="12">
        <v>86</v>
      </c>
      <c r="D71" s="12">
        <v>78</v>
      </c>
      <c r="E71" s="12">
        <v>78</v>
      </c>
      <c r="F71" s="14">
        <v>18750500</v>
      </c>
      <c r="G71" s="12">
        <v>78</v>
      </c>
      <c r="I71" s="11">
        <f>'^JKSE'!I71</f>
        <v>40798</v>
      </c>
      <c r="J71" s="12">
        <f t="shared" si="1"/>
        <v>730</v>
      </c>
    </row>
    <row r="72" spans="1:10" x14ac:dyDescent="0.2">
      <c r="A72" s="15">
        <v>39923</v>
      </c>
      <c r="B72" s="12">
        <v>77</v>
      </c>
      <c r="C72" s="12">
        <v>80</v>
      </c>
      <c r="D72" s="12">
        <v>77</v>
      </c>
      <c r="E72" s="12">
        <v>79</v>
      </c>
      <c r="F72" s="14">
        <v>4159500</v>
      </c>
      <c r="G72" s="12">
        <v>79</v>
      </c>
      <c r="I72" s="11">
        <f>'^JKSE'!I72</f>
        <v>40795</v>
      </c>
      <c r="J72" s="12">
        <f t="shared" si="1"/>
        <v>760</v>
      </c>
    </row>
    <row r="73" spans="1:10" x14ac:dyDescent="0.2">
      <c r="A73" s="15">
        <v>39924</v>
      </c>
      <c r="B73" s="12">
        <v>75</v>
      </c>
      <c r="C73" s="12">
        <v>84</v>
      </c>
      <c r="D73" s="12">
        <v>75</v>
      </c>
      <c r="E73" s="12">
        <v>79</v>
      </c>
      <c r="F73" s="14">
        <v>8206500</v>
      </c>
      <c r="G73" s="12">
        <v>79</v>
      </c>
      <c r="I73" s="11">
        <f>'^JKSE'!I73</f>
        <v>40794</v>
      </c>
      <c r="J73" s="12">
        <f t="shared" si="1"/>
        <v>780</v>
      </c>
    </row>
    <row r="74" spans="1:10" x14ac:dyDescent="0.2">
      <c r="A74" s="15">
        <v>39925</v>
      </c>
      <c r="B74" s="12">
        <v>80</v>
      </c>
      <c r="C74" s="12">
        <v>80</v>
      </c>
      <c r="D74" s="12">
        <v>76</v>
      </c>
      <c r="E74" s="12">
        <v>77</v>
      </c>
      <c r="F74" s="14">
        <v>4989500</v>
      </c>
      <c r="G74" s="12">
        <v>77</v>
      </c>
      <c r="I74" s="11">
        <f>'^JKSE'!I74</f>
        <v>40793</v>
      </c>
      <c r="J74" s="12">
        <f t="shared" si="1"/>
        <v>780</v>
      </c>
    </row>
    <row r="75" spans="1:10" x14ac:dyDescent="0.2">
      <c r="A75" s="15">
        <v>39926</v>
      </c>
      <c r="B75" s="12">
        <v>78</v>
      </c>
      <c r="C75" s="12">
        <v>78</v>
      </c>
      <c r="D75" s="12">
        <v>74</v>
      </c>
      <c r="E75" s="12">
        <v>74</v>
      </c>
      <c r="F75" s="14">
        <v>1304500</v>
      </c>
      <c r="G75" s="12">
        <v>74</v>
      </c>
      <c r="I75" s="11">
        <f>'^JKSE'!I75</f>
        <v>40792</v>
      </c>
      <c r="J75" s="12">
        <f t="shared" si="1"/>
        <v>720</v>
      </c>
    </row>
    <row r="76" spans="1:10" x14ac:dyDescent="0.2">
      <c r="A76" s="15">
        <v>39927</v>
      </c>
      <c r="B76" s="12">
        <v>73</v>
      </c>
      <c r="C76" s="12">
        <v>73</v>
      </c>
      <c r="D76" s="12">
        <v>70</v>
      </c>
      <c r="E76" s="12">
        <v>70</v>
      </c>
      <c r="F76" s="14">
        <v>2318000</v>
      </c>
      <c r="G76" s="12">
        <v>70</v>
      </c>
      <c r="I76" s="11">
        <f>'^JKSE'!I76</f>
        <v>40791</v>
      </c>
      <c r="J76" s="12">
        <f t="shared" si="1"/>
        <v>690</v>
      </c>
    </row>
    <row r="77" spans="1:10" x14ac:dyDescent="0.2">
      <c r="A77" s="15">
        <v>39930</v>
      </c>
      <c r="B77" s="12">
        <v>70</v>
      </c>
      <c r="C77" s="12">
        <v>70</v>
      </c>
      <c r="D77" s="12">
        <v>60</v>
      </c>
      <c r="E77" s="12">
        <v>60</v>
      </c>
      <c r="F77" s="14">
        <v>3784000</v>
      </c>
      <c r="G77" s="12">
        <v>60</v>
      </c>
      <c r="I77" s="11">
        <f>'^JKSE'!I77</f>
        <v>40788</v>
      </c>
      <c r="J77" s="12">
        <f t="shared" si="1"/>
        <v>700</v>
      </c>
    </row>
    <row r="78" spans="1:10" x14ac:dyDescent="0.2">
      <c r="A78" s="15">
        <v>39931</v>
      </c>
      <c r="B78" s="12">
        <v>67</v>
      </c>
      <c r="C78" s="12">
        <v>67</v>
      </c>
      <c r="D78" s="12">
        <v>63</v>
      </c>
      <c r="E78" s="12">
        <v>65</v>
      </c>
      <c r="F78" s="14">
        <v>3952500</v>
      </c>
      <c r="G78" s="12">
        <v>65</v>
      </c>
      <c r="I78" s="11">
        <f>'^JKSE'!I78</f>
        <v>40787</v>
      </c>
      <c r="J78" s="12">
        <f t="shared" si="1"/>
        <v>700</v>
      </c>
    </row>
    <row r="79" spans="1:10" x14ac:dyDescent="0.2">
      <c r="A79" s="15">
        <v>39932</v>
      </c>
      <c r="B79" s="12">
        <v>68</v>
      </c>
      <c r="C79" s="12">
        <v>73</v>
      </c>
      <c r="D79" s="12">
        <v>68</v>
      </c>
      <c r="E79" s="12">
        <v>70</v>
      </c>
      <c r="F79" s="14">
        <v>7821000</v>
      </c>
      <c r="G79" s="12">
        <v>70</v>
      </c>
      <c r="I79" s="11">
        <f>'^JKSE'!I79</f>
        <v>40786</v>
      </c>
      <c r="J79" s="12">
        <f t="shared" si="1"/>
        <v>700</v>
      </c>
    </row>
    <row r="80" spans="1:10" x14ac:dyDescent="0.2">
      <c r="A80" s="15">
        <v>39933</v>
      </c>
      <c r="B80" s="12">
        <v>72</v>
      </c>
      <c r="C80" s="12">
        <v>73</v>
      </c>
      <c r="D80" s="12">
        <v>70</v>
      </c>
      <c r="E80" s="12">
        <v>72</v>
      </c>
      <c r="F80" s="14">
        <v>1239000</v>
      </c>
      <c r="G80" s="12">
        <v>72</v>
      </c>
      <c r="I80" s="11">
        <f>'^JKSE'!I80</f>
        <v>40785</v>
      </c>
      <c r="J80" s="12">
        <f t="shared" si="1"/>
        <v>700</v>
      </c>
    </row>
    <row r="81" spans="1:10" x14ac:dyDescent="0.2">
      <c r="A81" s="15">
        <v>39934</v>
      </c>
      <c r="B81" s="12">
        <v>70</v>
      </c>
      <c r="C81" s="12">
        <v>71</v>
      </c>
      <c r="D81" s="12">
        <v>70</v>
      </c>
      <c r="E81" s="12">
        <v>70</v>
      </c>
      <c r="F81" s="14">
        <v>511500</v>
      </c>
      <c r="G81" s="12">
        <v>70</v>
      </c>
      <c r="I81" s="11">
        <f>'^JKSE'!I81</f>
        <v>40784</v>
      </c>
      <c r="J81" s="12">
        <f t="shared" si="1"/>
        <v>700</v>
      </c>
    </row>
    <row r="82" spans="1:10" x14ac:dyDescent="0.2">
      <c r="A82" s="15">
        <v>39937</v>
      </c>
      <c r="B82" s="12">
        <v>70</v>
      </c>
      <c r="C82" s="12">
        <v>73</v>
      </c>
      <c r="D82" s="12">
        <v>70</v>
      </c>
      <c r="E82" s="12">
        <v>72</v>
      </c>
      <c r="F82" s="14">
        <v>2899000</v>
      </c>
      <c r="G82" s="12">
        <v>72</v>
      </c>
      <c r="I82" s="11">
        <f>'^JKSE'!I82</f>
        <v>40781</v>
      </c>
      <c r="J82" s="12">
        <f t="shared" si="1"/>
        <v>700</v>
      </c>
    </row>
    <row r="83" spans="1:10" x14ac:dyDescent="0.2">
      <c r="A83" s="15">
        <v>39938</v>
      </c>
      <c r="B83" s="12">
        <v>74</v>
      </c>
      <c r="C83" s="12">
        <v>93</v>
      </c>
      <c r="D83" s="12">
        <v>71</v>
      </c>
      <c r="E83" s="12">
        <v>91</v>
      </c>
      <c r="F83" s="14">
        <v>36325000</v>
      </c>
      <c r="G83" s="12">
        <v>91</v>
      </c>
      <c r="I83" s="11">
        <f>'^JKSE'!I83</f>
        <v>40780</v>
      </c>
      <c r="J83" s="12">
        <f t="shared" si="1"/>
        <v>730</v>
      </c>
    </row>
    <row r="84" spans="1:10" x14ac:dyDescent="0.2">
      <c r="A84" s="15">
        <v>39939</v>
      </c>
      <c r="B84" s="12">
        <v>93</v>
      </c>
      <c r="C84" s="12">
        <v>95</v>
      </c>
      <c r="D84" s="12">
        <v>80</v>
      </c>
      <c r="E84" s="12">
        <v>84</v>
      </c>
      <c r="F84" s="14">
        <v>96556500</v>
      </c>
      <c r="G84" s="12">
        <v>84</v>
      </c>
      <c r="I84" s="11">
        <f>'^JKSE'!I84</f>
        <v>40779</v>
      </c>
      <c r="J84" s="12">
        <f t="shared" si="1"/>
        <v>750</v>
      </c>
    </row>
    <row r="85" spans="1:10" x14ac:dyDescent="0.2">
      <c r="A85" s="15">
        <v>39940</v>
      </c>
      <c r="B85" s="12">
        <v>85</v>
      </c>
      <c r="C85" s="12">
        <v>89</v>
      </c>
      <c r="D85" s="12">
        <v>81</v>
      </c>
      <c r="E85" s="12">
        <v>82</v>
      </c>
      <c r="F85" s="14">
        <v>12305500</v>
      </c>
      <c r="G85" s="12">
        <v>82</v>
      </c>
      <c r="I85" s="11">
        <f>'^JKSE'!I85</f>
        <v>40778</v>
      </c>
      <c r="J85" s="12">
        <f t="shared" si="1"/>
        <v>760</v>
      </c>
    </row>
    <row r="86" spans="1:10" x14ac:dyDescent="0.2">
      <c r="A86" s="15">
        <v>39941</v>
      </c>
      <c r="B86" s="12">
        <v>82</v>
      </c>
      <c r="C86" s="12">
        <v>87</v>
      </c>
      <c r="D86" s="12">
        <v>80</v>
      </c>
      <c r="E86" s="12">
        <v>82</v>
      </c>
      <c r="F86" s="14">
        <v>11731500</v>
      </c>
      <c r="G86" s="12">
        <v>82</v>
      </c>
      <c r="I86" s="11">
        <f>'^JKSE'!I86</f>
        <v>40777</v>
      </c>
      <c r="J86" s="12">
        <f t="shared" si="1"/>
        <v>760</v>
      </c>
    </row>
    <row r="87" spans="1:10" x14ac:dyDescent="0.2">
      <c r="A87" s="15">
        <v>39944</v>
      </c>
      <c r="B87" s="12">
        <v>86</v>
      </c>
      <c r="C87" s="12">
        <v>86</v>
      </c>
      <c r="D87" s="12">
        <v>81</v>
      </c>
      <c r="E87" s="12">
        <v>81</v>
      </c>
      <c r="F87" s="14">
        <v>8321500</v>
      </c>
      <c r="G87" s="12">
        <v>81</v>
      </c>
      <c r="I87" s="11">
        <f>'^JKSE'!I87</f>
        <v>40774</v>
      </c>
      <c r="J87" s="12">
        <f t="shared" si="1"/>
        <v>740</v>
      </c>
    </row>
    <row r="88" spans="1:10" x14ac:dyDescent="0.2">
      <c r="A88" s="15">
        <v>39945</v>
      </c>
      <c r="B88" s="12">
        <v>80</v>
      </c>
      <c r="C88" s="12">
        <v>84</v>
      </c>
      <c r="D88" s="12">
        <v>80</v>
      </c>
      <c r="E88" s="12">
        <v>84</v>
      </c>
      <c r="F88" s="14">
        <v>3290500</v>
      </c>
      <c r="G88" s="12">
        <v>84</v>
      </c>
      <c r="I88" s="11">
        <f>'^JKSE'!I88</f>
        <v>40773</v>
      </c>
      <c r="J88" s="12">
        <f t="shared" si="1"/>
        <v>810</v>
      </c>
    </row>
    <row r="89" spans="1:10" x14ac:dyDescent="0.2">
      <c r="A89" s="15">
        <v>39946</v>
      </c>
      <c r="B89" s="12">
        <v>84</v>
      </c>
      <c r="C89" s="12">
        <v>92</v>
      </c>
      <c r="D89" s="12">
        <v>83</v>
      </c>
      <c r="E89" s="12">
        <v>88</v>
      </c>
      <c r="F89" s="14">
        <v>9587000</v>
      </c>
      <c r="G89" s="12">
        <v>88</v>
      </c>
      <c r="I89" s="11">
        <f>'^JKSE'!I89</f>
        <v>40772</v>
      </c>
      <c r="J89" s="12">
        <f t="shared" si="1"/>
        <v>790</v>
      </c>
    </row>
    <row r="90" spans="1:10" x14ac:dyDescent="0.2">
      <c r="A90" s="15">
        <v>39947</v>
      </c>
      <c r="B90" s="12">
        <v>90</v>
      </c>
      <c r="C90" s="12">
        <v>91</v>
      </c>
      <c r="D90" s="12">
        <v>85</v>
      </c>
      <c r="E90" s="12">
        <v>85</v>
      </c>
      <c r="F90" s="14">
        <v>4616500</v>
      </c>
      <c r="G90" s="12">
        <v>85</v>
      </c>
      <c r="I90" s="11">
        <f>'^JKSE'!I90</f>
        <v>40771</v>
      </c>
      <c r="J90" s="12">
        <f t="shared" si="1"/>
        <v>790</v>
      </c>
    </row>
    <row r="91" spans="1:10" x14ac:dyDescent="0.2">
      <c r="A91" s="15">
        <v>39948</v>
      </c>
      <c r="B91" s="12">
        <v>85</v>
      </c>
      <c r="C91" s="12">
        <v>86</v>
      </c>
      <c r="D91" s="12">
        <v>78</v>
      </c>
      <c r="E91" s="12">
        <v>78</v>
      </c>
      <c r="F91" s="14">
        <v>3644500</v>
      </c>
      <c r="G91" s="12">
        <v>78</v>
      </c>
      <c r="I91" s="11">
        <f>'^JKSE'!I91</f>
        <v>40770</v>
      </c>
      <c r="J91" s="12">
        <f t="shared" si="1"/>
        <v>830</v>
      </c>
    </row>
    <row r="92" spans="1:10" x14ac:dyDescent="0.2">
      <c r="A92" s="15">
        <v>39951</v>
      </c>
      <c r="B92" s="12">
        <v>78</v>
      </c>
      <c r="C92" s="12">
        <v>83</v>
      </c>
      <c r="D92" s="12">
        <v>78</v>
      </c>
      <c r="E92" s="12">
        <v>83</v>
      </c>
      <c r="F92" s="14">
        <v>463000</v>
      </c>
      <c r="G92" s="12">
        <v>83</v>
      </c>
      <c r="I92" s="11">
        <f>'^JKSE'!I92</f>
        <v>40767</v>
      </c>
      <c r="J92" s="12">
        <f t="shared" si="1"/>
        <v>740</v>
      </c>
    </row>
    <row r="93" spans="1:10" x14ac:dyDescent="0.2">
      <c r="A93" s="15">
        <v>39952</v>
      </c>
      <c r="B93" s="12">
        <v>84</v>
      </c>
      <c r="C93" s="12">
        <v>84</v>
      </c>
      <c r="D93" s="12">
        <v>80</v>
      </c>
      <c r="E93" s="12">
        <v>82</v>
      </c>
      <c r="F93" s="14">
        <v>649500</v>
      </c>
      <c r="G93" s="12">
        <v>82</v>
      </c>
      <c r="I93" s="11">
        <f>'^JKSE'!I93</f>
        <v>40766</v>
      </c>
      <c r="J93" s="12">
        <f t="shared" si="1"/>
        <v>710</v>
      </c>
    </row>
    <row r="94" spans="1:10" x14ac:dyDescent="0.2">
      <c r="A94" s="15">
        <v>39953</v>
      </c>
      <c r="B94" s="12">
        <v>80</v>
      </c>
      <c r="C94" s="12">
        <v>82</v>
      </c>
      <c r="D94" s="12">
        <v>80</v>
      </c>
      <c r="E94" s="12">
        <v>81</v>
      </c>
      <c r="F94" s="14">
        <v>621500</v>
      </c>
      <c r="G94" s="12">
        <v>81</v>
      </c>
      <c r="I94" s="11">
        <f>'^JKSE'!I94</f>
        <v>40765</v>
      </c>
      <c r="J94" s="12">
        <f t="shared" si="1"/>
        <v>680</v>
      </c>
    </row>
    <row r="95" spans="1:10" x14ac:dyDescent="0.2">
      <c r="A95" s="15">
        <v>39955</v>
      </c>
      <c r="B95" s="12">
        <v>80</v>
      </c>
      <c r="C95" s="12">
        <v>84</v>
      </c>
      <c r="D95" s="12">
        <v>80</v>
      </c>
      <c r="E95" s="12">
        <v>82</v>
      </c>
      <c r="F95" s="14">
        <v>142500</v>
      </c>
      <c r="G95" s="12">
        <v>82</v>
      </c>
      <c r="I95" s="11">
        <f>'^JKSE'!I95</f>
        <v>40764</v>
      </c>
      <c r="J95" s="12">
        <f t="shared" si="1"/>
        <v>650</v>
      </c>
    </row>
    <row r="96" spans="1:10" x14ac:dyDescent="0.2">
      <c r="A96" s="15">
        <v>39958</v>
      </c>
      <c r="B96" s="12">
        <v>83</v>
      </c>
      <c r="C96" s="12">
        <v>88</v>
      </c>
      <c r="D96" s="12">
        <v>83</v>
      </c>
      <c r="E96" s="12">
        <v>88</v>
      </c>
      <c r="F96" s="14">
        <v>6620000</v>
      </c>
      <c r="G96" s="12">
        <v>88</v>
      </c>
      <c r="I96" s="11">
        <f>'^JKSE'!I96</f>
        <v>40763</v>
      </c>
      <c r="J96" s="12">
        <f t="shared" si="1"/>
        <v>690</v>
      </c>
    </row>
    <row r="97" spans="1:10" x14ac:dyDescent="0.2">
      <c r="A97" s="15">
        <v>39959</v>
      </c>
      <c r="B97" s="12">
        <v>90</v>
      </c>
      <c r="C97" s="12">
        <v>103</v>
      </c>
      <c r="D97" s="12">
        <v>89</v>
      </c>
      <c r="E97" s="12">
        <v>91</v>
      </c>
      <c r="F97" s="14">
        <v>19339000</v>
      </c>
      <c r="G97" s="12">
        <v>91</v>
      </c>
      <c r="I97" s="11">
        <f>'^JKSE'!I97</f>
        <v>40760</v>
      </c>
      <c r="J97" s="12">
        <f t="shared" si="1"/>
        <v>660</v>
      </c>
    </row>
    <row r="98" spans="1:10" x14ac:dyDescent="0.2">
      <c r="A98" s="15">
        <v>39960</v>
      </c>
      <c r="B98" s="12">
        <v>94</v>
      </c>
      <c r="C98" s="12">
        <v>96</v>
      </c>
      <c r="D98" s="12">
        <v>89</v>
      </c>
      <c r="E98" s="12">
        <v>91</v>
      </c>
      <c r="F98" s="14">
        <v>2304500</v>
      </c>
      <c r="G98" s="12">
        <v>91</v>
      </c>
      <c r="I98" s="11">
        <f>'^JKSE'!I98</f>
        <v>40759</v>
      </c>
      <c r="J98" s="12">
        <f t="shared" si="1"/>
        <v>780</v>
      </c>
    </row>
    <row r="99" spans="1:10" x14ac:dyDescent="0.2">
      <c r="A99" s="15">
        <v>39961</v>
      </c>
      <c r="B99" s="12">
        <v>91</v>
      </c>
      <c r="C99" s="12">
        <v>92</v>
      </c>
      <c r="D99" s="12">
        <v>85</v>
      </c>
      <c r="E99" s="12">
        <v>91</v>
      </c>
      <c r="F99" s="14">
        <v>2157500</v>
      </c>
      <c r="G99" s="12">
        <v>91</v>
      </c>
      <c r="I99" s="11">
        <f>'^JKSE'!I99</f>
        <v>40758</v>
      </c>
      <c r="J99" s="12">
        <f t="shared" si="1"/>
        <v>840</v>
      </c>
    </row>
    <row r="100" spans="1:10" x14ac:dyDescent="0.2">
      <c r="A100" s="15">
        <v>39962</v>
      </c>
      <c r="B100" s="12">
        <v>91</v>
      </c>
      <c r="C100" s="12">
        <v>91</v>
      </c>
      <c r="D100" s="12">
        <v>87</v>
      </c>
      <c r="E100" s="12">
        <v>89</v>
      </c>
      <c r="F100" s="14">
        <v>3089000</v>
      </c>
      <c r="G100" s="12">
        <v>89</v>
      </c>
      <c r="I100" s="11">
        <f>'^JKSE'!I100</f>
        <v>40757</v>
      </c>
      <c r="J100" s="12">
        <f t="shared" si="1"/>
        <v>850</v>
      </c>
    </row>
    <row r="101" spans="1:10" x14ac:dyDescent="0.2">
      <c r="A101" s="15">
        <v>39965</v>
      </c>
      <c r="B101" s="12">
        <v>90</v>
      </c>
      <c r="C101" s="12">
        <v>91</v>
      </c>
      <c r="D101" s="12">
        <v>88</v>
      </c>
      <c r="E101" s="12">
        <v>90</v>
      </c>
      <c r="F101" s="14">
        <v>2029500</v>
      </c>
      <c r="G101" s="12">
        <v>90</v>
      </c>
      <c r="I101" s="11">
        <f>'^JKSE'!I101</f>
        <v>40756</v>
      </c>
      <c r="J101" s="12">
        <f t="shared" si="1"/>
        <v>860</v>
      </c>
    </row>
    <row r="102" spans="1:10" x14ac:dyDescent="0.2">
      <c r="A102" s="15">
        <v>39966</v>
      </c>
      <c r="B102" s="12">
        <v>90</v>
      </c>
      <c r="C102" s="12">
        <v>91</v>
      </c>
      <c r="D102" s="12">
        <v>86</v>
      </c>
      <c r="E102" s="12">
        <v>86</v>
      </c>
      <c r="F102" s="14">
        <v>1769000</v>
      </c>
      <c r="G102" s="12">
        <v>86</v>
      </c>
      <c r="I102" s="11">
        <f>'^JKSE'!I102</f>
        <v>40753</v>
      </c>
      <c r="J102" s="12">
        <f t="shared" si="1"/>
        <v>850</v>
      </c>
    </row>
    <row r="103" spans="1:10" x14ac:dyDescent="0.2">
      <c r="A103" s="15">
        <v>39967</v>
      </c>
      <c r="B103" s="12">
        <v>90</v>
      </c>
      <c r="C103" s="12">
        <v>90</v>
      </c>
      <c r="D103" s="12">
        <v>86</v>
      </c>
      <c r="E103" s="12">
        <v>86</v>
      </c>
      <c r="F103" s="14">
        <v>800500</v>
      </c>
      <c r="G103" s="12">
        <v>86</v>
      </c>
      <c r="I103" s="11">
        <f>'^JKSE'!I103</f>
        <v>40752</v>
      </c>
      <c r="J103" s="12">
        <f t="shared" si="1"/>
        <v>1030</v>
      </c>
    </row>
    <row r="104" spans="1:10" x14ac:dyDescent="0.2">
      <c r="A104" s="15">
        <v>39968</v>
      </c>
      <c r="B104" s="12">
        <v>85</v>
      </c>
      <c r="C104" s="12">
        <v>88</v>
      </c>
      <c r="D104" s="12">
        <v>84</v>
      </c>
      <c r="E104" s="12">
        <v>88</v>
      </c>
      <c r="F104" s="14">
        <v>495000</v>
      </c>
      <c r="G104" s="12">
        <v>88</v>
      </c>
      <c r="I104" s="11">
        <f>'^JKSE'!I104</f>
        <v>40751</v>
      </c>
      <c r="J104" s="12">
        <f t="shared" si="1"/>
        <v>1020</v>
      </c>
    </row>
    <row r="105" spans="1:10" x14ac:dyDescent="0.2">
      <c r="A105" s="15">
        <v>39969</v>
      </c>
      <c r="B105" s="12">
        <v>87</v>
      </c>
      <c r="C105" s="12">
        <v>112</v>
      </c>
      <c r="D105" s="12">
        <v>86</v>
      </c>
      <c r="E105" s="12">
        <v>112</v>
      </c>
      <c r="F105" s="14">
        <v>25160000</v>
      </c>
      <c r="G105" s="12">
        <v>112</v>
      </c>
      <c r="I105" s="11">
        <f>'^JKSE'!I105</f>
        <v>40750</v>
      </c>
      <c r="J105" s="12">
        <f t="shared" si="1"/>
        <v>1060</v>
      </c>
    </row>
    <row r="106" spans="1:10" x14ac:dyDescent="0.2">
      <c r="A106" s="15">
        <v>39972</v>
      </c>
      <c r="B106" s="12">
        <v>113</v>
      </c>
      <c r="C106" s="12">
        <v>148</v>
      </c>
      <c r="D106" s="12">
        <v>111</v>
      </c>
      <c r="E106" s="12">
        <v>147</v>
      </c>
      <c r="F106" s="14">
        <v>78571000</v>
      </c>
      <c r="G106" s="12">
        <v>147</v>
      </c>
      <c r="I106" s="11">
        <f>'^JKSE'!I106</f>
        <v>40749</v>
      </c>
      <c r="J106" s="12">
        <f t="shared" si="1"/>
        <v>990</v>
      </c>
    </row>
    <row r="107" spans="1:10" x14ac:dyDescent="0.2">
      <c r="A107" s="15">
        <v>39973</v>
      </c>
      <c r="B107" s="12">
        <v>147</v>
      </c>
      <c r="C107" s="12">
        <v>150</v>
      </c>
      <c r="D107" s="12">
        <v>120</v>
      </c>
      <c r="E107" s="12">
        <v>128</v>
      </c>
      <c r="F107" s="14">
        <v>164000000</v>
      </c>
      <c r="G107" s="12">
        <v>128</v>
      </c>
      <c r="I107" s="11">
        <f>'^JKSE'!I107</f>
        <v>40746</v>
      </c>
      <c r="J107" s="12">
        <f t="shared" si="1"/>
        <v>960</v>
      </c>
    </row>
    <row r="108" spans="1:10" x14ac:dyDescent="0.2">
      <c r="A108" s="15">
        <v>39974</v>
      </c>
      <c r="B108" s="12">
        <v>130</v>
      </c>
      <c r="C108" s="12">
        <v>131</v>
      </c>
      <c r="D108" s="12">
        <v>125</v>
      </c>
      <c r="E108" s="12">
        <v>130</v>
      </c>
      <c r="F108" s="14">
        <v>10418500</v>
      </c>
      <c r="G108" s="12">
        <v>130</v>
      </c>
      <c r="I108" s="11">
        <f>'^JKSE'!I108</f>
        <v>40745</v>
      </c>
      <c r="J108" s="12">
        <f t="shared" si="1"/>
        <v>890</v>
      </c>
    </row>
    <row r="109" spans="1:10" x14ac:dyDescent="0.2">
      <c r="A109" s="15">
        <v>39975</v>
      </c>
      <c r="B109" s="12">
        <v>130</v>
      </c>
      <c r="C109" s="12">
        <v>130</v>
      </c>
      <c r="D109" s="12">
        <v>120</v>
      </c>
      <c r="E109" s="12">
        <v>123</v>
      </c>
      <c r="F109" s="14">
        <v>8280000</v>
      </c>
      <c r="G109" s="12">
        <v>123</v>
      </c>
      <c r="I109" s="11">
        <f>'^JKSE'!I109</f>
        <v>40744</v>
      </c>
      <c r="J109" s="12">
        <f t="shared" si="1"/>
        <v>920</v>
      </c>
    </row>
    <row r="110" spans="1:10" x14ac:dyDescent="0.2">
      <c r="A110" s="15">
        <v>39976</v>
      </c>
      <c r="B110" s="12">
        <v>123</v>
      </c>
      <c r="C110" s="12">
        <v>123</v>
      </c>
      <c r="D110" s="12">
        <v>114</v>
      </c>
      <c r="E110" s="12">
        <v>116</v>
      </c>
      <c r="F110" s="14">
        <v>6339500</v>
      </c>
      <c r="G110" s="12">
        <v>116</v>
      </c>
      <c r="I110" s="11">
        <f>'^JKSE'!I110</f>
        <v>40743</v>
      </c>
      <c r="J110" s="12">
        <f t="shared" si="1"/>
        <v>900</v>
      </c>
    </row>
    <row r="111" spans="1:10" x14ac:dyDescent="0.2">
      <c r="A111" s="15">
        <v>39979</v>
      </c>
      <c r="B111" s="12">
        <v>116</v>
      </c>
      <c r="C111" s="12">
        <v>118</v>
      </c>
      <c r="D111" s="12">
        <v>114</v>
      </c>
      <c r="E111" s="12">
        <v>115</v>
      </c>
      <c r="F111" s="14">
        <v>4054500</v>
      </c>
      <c r="G111" s="12">
        <v>115</v>
      </c>
      <c r="I111" s="11">
        <f>'^JKSE'!I111</f>
        <v>40742</v>
      </c>
      <c r="J111" s="12">
        <f t="shared" si="1"/>
        <v>800</v>
      </c>
    </row>
    <row r="112" spans="1:10" x14ac:dyDescent="0.2">
      <c r="A112" s="15">
        <v>39980</v>
      </c>
      <c r="B112" s="12">
        <v>110</v>
      </c>
      <c r="C112" s="12">
        <v>110</v>
      </c>
      <c r="D112" s="12">
        <v>101</v>
      </c>
      <c r="E112" s="12">
        <v>106</v>
      </c>
      <c r="F112" s="14">
        <v>5416500</v>
      </c>
      <c r="G112" s="12">
        <v>106</v>
      </c>
      <c r="I112" s="11">
        <f>'^JKSE'!I112</f>
        <v>40739</v>
      </c>
      <c r="J112" s="12">
        <f t="shared" si="1"/>
        <v>820</v>
      </c>
    </row>
    <row r="113" spans="1:10" x14ac:dyDescent="0.2">
      <c r="A113" s="15">
        <v>39981</v>
      </c>
      <c r="B113" s="12">
        <v>105</v>
      </c>
      <c r="C113" s="12">
        <v>108</v>
      </c>
      <c r="D113" s="12">
        <v>103</v>
      </c>
      <c r="E113" s="12">
        <v>107</v>
      </c>
      <c r="F113" s="14">
        <v>2166500</v>
      </c>
      <c r="G113" s="12">
        <v>107</v>
      </c>
      <c r="I113" s="11">
        <f>'^JKSE'!I113</f>
        <v>40738</v>
      </c>
      <c r="J113" s="12">
        <f t="shared" si="1"/>
        <v>830</v>
      </c>
    </row>
    <row r="114" spans="1:10" x14ac:dyDescent="0.2">
      <c r="A114" s="15">
        <v>39982</v>
      </c>
      <c r="B114" s="12">
        <v>108</v>
      </c>
      <c r="C114" s="12">
        <v>110</v>
      </c>
      <c r="D114" s="12">
        <v>106</v>
      </c>
      <c r="E114" s="12">
        <v>106</v>
      </c>
      <c r="F114" s="14">
        <v>4304500</v>
      </c>
      <c r="G114" s="12">
        <v>106</v>
      </c>
      <c r="I114" s="11">
        <f>'^JKSE'!I114</f>
        <v>40737</v>
      </c>
      <c r="J114" s="12">
        <f t="shared" si="1"/>
        <v>760</v>
      </c>
    </row>
    <row r="115" spans="1:10" x14ac:dyDescent="0.2">
      <c r="A115" s="15">
        <v>39983</v>
      </c>
      <c r="B115" s="12">
        <v>106</v>
      </c>
      <c r="C115" s="12">
        <v>109</v>
      </c>
      <c r="D115" s="12">
        <v>105</v>
      </c>
      <c r="E115" s="12">
        <v>109</v>
      </c>
      <c r="F115" s="14">
        <v>1095000</v>
      </c>
      <c r="G115" s="12">
        <v>109</v>
      </c>
      <c r="I115" s="11">
        <f>'^JKSE'!I115</f>
        <v>40736</v>
      </c>
      <c r="J115" s="12">
        <f t="shared" si="1"/>
        <v>650</v>
      </c>
    </row>
    <row r="116" spans="1:10" x14ac:dyDescent="0.2">
      <c r="A116" s="15">
        <v>39986</v>
      </c>
      <c r="B116" s="12">
        <v>107</v>
      </c>
      <c r="C116" s="12">
        <v>108</v>
      </c>
      <c r="D116" s="12">
        <v>100</v>
      </c>
      <c r="E116" s="12">
        <v>100</v>
      </c>
      <c r="F116" s="14">
        <v>1978000</v>
      </c>
      <c r="G116" s="12">
        <v>100</v>
      </c>
      <c r="I116" s="11">
        <f>'^JKSE'!I116</f>
        <v>40735</v>
      </c>
      <c r="J116" s="12">
        <f t="shared" si="1"/>
        <v>680</v>
      </c>
    </row>
    <row r="117" spans="1:10" x14ac:dyDescent="0.2">
      <c r="A117" s="15">
        <v>39987</v>
      </c>
      <c r="B117" s="12">
        <v>96</v>
      </c>
      <c r="C117" s="12">
        <v>98</v>
      </c>
      <c r="D117" s="12">
        <v>91</v>
      </c>
      <c r="E117" s="12">
        <v>91</v>
      </c>
      <c r="F117" s="14">
        <v>2502500</v>
      </c>
      <c r="G117" s="12">
        <v>91</v>
      </c>
      <c r="I117" s="11">
        <f>'^JKSE'!I117</f>
        <v>40732</v>
      </c>
      <c r="J117" s="12">
        <f t="shared" si="1"/>
        <v>700</v>
      </c>
    </row>
    <row r="118" spans="1:10" x14ac:dyDescent="0.2">
      <c r="A118" s="15">
        <v>39988</v>
      </c>
      <c r="B118" s="12">
        <v>93</v>
      </c>
      <c r="C118" s="12">
        <v>105</v>
      </c>
      <c r="D118" s="12">
        <v>87</v>
      </c>
      <c r="E118" s="12">
        <v>105</v>
      </c>
      <c r="F118" s="14">
        <v>1098500</v>
      </c>
      <c r="G118" s="12">
        <v>105</v>
      </c>
      <c r="I118" s="11">
        <f>'^JKSE'!I118</f>
        <v>40731</v>
      </c>
      <c r="J118" s="12">
        <f t="shared" si="1"/>
        <v>700</v>
      </c>
    </row>
    <row r="119" spans="1:10" x14ac:dyDescent="0.2">
      <c r="A119" s="15">
        <v>39989</v>
      </c>
      <c r="B119" s="12">
        <v>105</v>
      </c>
      <c r="C119" s="12">
        <v>107</v>
      </c>
      <c r="D119" s="12">
        <v>103</v>
      </c>
      <c r="E119" s="12">
        <v>106</v>
      </c>
      <c r="F119" s="14">
        <v>1645500</v>
      </c>
      <c r="G119" s="12">
        <v>106</v>
      </c>
      <c r="I119" s="11">
        <f>'^JKSE'!I119</f>
        <v>40730</v>
      </c>
      <c r="J119" s="12">
        <f t="shared" si="1"/>
        <v>670</v>
      </c>
    </row>
    <row r="120" spans="1:10" x14ac:dyDescent="0.2">
      <c r="A120" s="15">
        <v>39990</v>
      </c>
      <c r="B120" s="12">
        <v>102</v>
      </c>
      <c r="C120" s="12">
        <v>106</v>
      </c>
      <c r="D120" s="12">
        <v>102</v>
      </c>
      <c r="E120" s="12">
        <v>103</v>
      </c>
      <c r="F120" s="14">
        <v>735000</v>
      </c>
      <c r="G120" s="12">
        <v>103</v>
      </c>
      <c r="I120" s="11">
        <f>'^JKSE'!I120</f>
        <v>40729</v>
      </c>
      <c r="J120" s="12">
        <f t="shared" si="1"/>
        <v>600</v>
      </c>
    </row>
    <row r="121" spans="1:10" x14ac:dyDescent="0.2">
      <c r="A121" s="15">
        <v>39993</v>
      </c>
      <c r="B121" s="12">
        <v>101</v>
      </c>
      <c r="C121" s="12">
        <v>102</v>
      </c>
      <c r="D121" s="12">
        <v>100</v>
      </c>
      <c r="E121" s="12">
        <v>101</v>
      </c>
      <c r="F121" s="14">
        <v>425500</v>
      </c>
      <c r="G121" s="12">
        <v>101</v>
      </c>
      <c r="I121" s="11">
        <f>'^JKSE'!I121</f>
        <v>40728</v>
      </c>
      <c r="J121" s="12">
        <f t="shared" si="1"/>
        <v>600</v>
      </c>
    </row>
    <row r="122" spans="1:10" x14ac:dyDescent="0.2">
      <c r="A122" s="15">
        <v>39994</v>
      </c>
      <c r="B122" s="12">
        <v>102</v>
      </c>
      <c r="C122" s="12">
        <v>103</v>
      </c>
      <c r="D122" s="12">
        <v>100</v>
      </c>
      <c r="E122" s="12">
        <v>100</v>
      </c>
      <c r="F122" s="14">
        <v>1049000</v>
      </c>
      <c r="G122" s="12">
        <v>100</v>
      </c>
      <c r="I122" s="11">
        <f>'^JKSE'!I122</f>
        <v>40725</v>
      </c>
      <c r="J122" s="12">
        <f t="shared" si="1"/>
        <v>590</v>
      </c>
    </row>
    <row r="123" spans="1:10" x14ac:dyDescent="0.2">
      <c r="A123" s="15">
        <v>39995</v>
      </c>
      <c r="B123" s="12">
        <v>100</v>
      </c>
      <c r="C123" s="12">
        <v>104</v>
      </c>
      <c r="D123" s="12">
        <v>100</v>
      </c>
      <c r="E123" s="12">
        <v>102</v>
      </c>
      <c r="F123" s="14">
        <v>1425500</v>
      </c>
      <c r="G123" s="12">
        <v>102</v>
      </c>
      <c r="I123" s="11">
        <f>'^JKSE'!I123</f>
        <v>40724</v>
      </c>
      <c r="J123" s="12">
        <f t="shared" si="1"/>
        <v>580</v>
      </c>
    </row>
    <row r="124" spans="1:10" x14ac:dyDescent="0.2">
      <c r="A124" s="15">
        <v>39996</v>
      </c>
      <c r="B124" s="12">
        <v>105</v>
      </c>
      <c r="C124" s="12">
        <v>105</v>
      </c>
      <c r="D124" s="12">
        <v>101</v>
      </c>
      <c r="E124" s="12">
        <v>101</v>
      </c>
      <c r="F124" s="14">
        <v>1821000</v>
      </c>
      <c r="G124" s="12">
        <v>101</v>
      </c>
      <c r="I124" s="11">
        <f>'^JKSE'!I124</f>
        <v>40723</v>
      </c>
      <c r="J124" s="12">
        <f t="shared" si="1"/>
        <v>600</v>
      </c>
    </row>
    <row r="125" spans="1:10" x14ac:dyDescent="0.2">
      <c r="A125" s="15">
        <v>39997</v>
      </c>
      <c r="B125" s="12">
        <v>101</v>
      </c>
      <c r="C125" s="12">
        <v>103</v>
      </c>
      <c r="D125" s="12">
        <v>101</v>
      </c>
      <c r="E125" s="12">
        <v>101</v>
      </c>
      <c r="F125" s="14">
        <v>1433000</v>
      </c>
      <c r="G125" s="12">
        <v>101</v>
      </c>
      <c r="I125" s="11">
        <f>'^JKSE'!I125</f>
        <v>40722</v>
      </c>
      <c r="J125" s="12">
        <f t="shared" si="1"/>
        <v>600</v>
      </c>
    </row>
    <row r="126" spans="1:10" x14ac:dyDescent="0.2">
      <c r="A126" s="15">
        <v>40000</v>
      </c>
      <c r="B126" s="12">
        <v>100</v>
      </c>
      <c r="C126" s="12">
        <v>100</v>
      </c>
      <c r="D126" s="12">
        <v>98</v>
      </c>
      <c r="E126" s="12">
        <v>99</v>
      </c>
      <c r="F126" s="14">
        <v>1051000</v>
      </c>
      <c r="G126" s="12">
        <v>99</v>
      </c>
      <c r="I126" s="11">
        <f>'^JKSE'!I126</f>
        <v>40721</v>
      </c>
      <c r="J126" s="12">
        <f t="shared" si="1"/>
        <v>590</v>
      </c>
    </row>
    <row r="127" spans="1:10" x14ac:dyDescent="0.2">
      <c r="A127" s="15">
        <v>40001</v>
      </c>
      <c r="B127" s="12">
        <v>98</v>
      </c>
      <c r="C127" s="12">
        <v>103</v>
      </c>
      <c r="D127" s="12">
        <v>98</v>
      </c>
      <c r="E127" s="12">
        <v>103</v>
      </c>
      <c r="F127" s="14">
        <v>1183500</v>
      </c>
      <c r="G127" s="12">
        <v>103</v>
      </c>
      <c r="I127" s="11">
        <f>'^JKSE'!I127</f>
        <v>40718</v>
      </c>
      <c r="J127" s="12">
        <f t="shared" si="1"/>
        <v>600</v>
      </c>
    </row>
    <row r="128" spans="1:10" x14ac:dyDescent="0.2">
      <c r="A128" s="15">
        <v>40003</v>
      </c>
      <c r="B128" s="12">
        <v>106</v>
      </c>
      <c r="C128" s="12">
        <v>106</v>
      </c>
      <c r="D128" s="12">
        <v>101</v>
      </c>
      <c r="E128" s="12">
        <v>102</v>
      </c>
      <c r="F128" s="14">
        <v>748500</v>
      </c>
      <c r="G128" s="12">
        <v>102</v>
      </c>
      <c r="I128" s="11">
        <f>'^JKSE'!I128</f>
        <v>40717</v>
      </c>
      <c r="J128" s="12">
        <f t="shared" si="1"/>
        <v>620</v>
      </c>
    </row>
    <row r="129" spans="1:10" x14ac:dyDescent="0.2">
      <c r="A129" s="15">
        <v>40004</v>
      </c>
      <c r="B129" s="12">
        <v>100</v>
      </c>
      <c r="C129" s="12">
        <v>101</v>
      </c>
      <c r="D129" s="12">
        <v>100</v>
      </c>
      <c r="E129" s="12">
        <v>100</v>
      </c>
      <c r="F129" s="14">
        <v>1086500</v>
      </c>
      <c r="G129" s="12">
        <v>100</v>
      </c>
      <c r="I129" s="11">
        <f>'^JKSE'!I129</f>
        <v>40716</v>
      </c>
      <c r="J129" s="12">
        <f t="shared" si="1"/>
        <v>510</v>
      </c>
    </row>
    <row r="130" spans="1:10" x14ac:dyDescent="0.2">
      <c r="A130" s="15">
        <v>40007</v>
      </c>
      <c r="B130" s="12">
        <v>100</v>
      </c>
      <c r="C130" s="12">
        <v>100</v>
      </c>
      <c r="D130" s="12">
        <v>97</v>
      </c>
      <c r="E130" s="12">
        <v>99</v>
      </c>
      <c r="F130" s="14">
        <v>527500</v>
      </c>
      <c r="G130" s="12">
        <v>99</v>
      </c>
      <c r="I130" s="11">
        <f>'^JKSE'!I130</f>
        <v>40715</v>
      </c>
      <c r="J130" s="12">
        <f t="shared" si="1"/>
        <v>510</v>
      </c>
    </row>
    <row r="131" spans="1:10" x14ac:dyDescent="0.2">
      <c r="A131" s="15">
        <v>40008</v>
      </c>
      <c r="B131" s="12">
        <v>99</v>
      </c>
      <c r="C131" s="12">
        <v>99</v>
      </c>
      <c r="D131" s="12">
        <v>96</v>
      </c>
      <c r="E131" s="12">
        <v>96</v>
      </c>
      <c r="F131" s="14">
        <v>502500</v>
      </c>
      <c r="G131" s="12">
        <v>96</v>
      </c>
      <c r="I131" s="11">
        <f>'^JKSE'!I131</f>
        <v>40714</v>
      </c>
      <c r="J131" s="12">
        <f t="shared" ref="J131:J194" si="2">VLOOKUP($I$2:$I$751,$A$2:$G$705,7)</f>
        <v>460</v>
      </c>
    </row>
    <row r="132" spans="1:10" x14ac:dyDescent="0.2">
      <c r="A132" s="15">
        <v>40009</v>
      </c>
      <c r="B132" s="12">
        <v>95</v>
      </c>
      <c r="C132" s="12">
        <v>100</v>
      </c>
      <c r="D132" s="12">
        <v>95</v>
      </c>
      <c r="E132" s="12">
        <v>97</v>
      </c>
      <c r="F132" s="14">
        <v>1887500</v>
      </c>
      <c r="G132" s="12">
        <v>97</v>
      </c>
      <c r="I132" s="11">
        <f>'^JKSE'!I132</f>
        <v>40711</v>
      </c>
      <c r="J132" s="12">
        <f t="shared" si="2"/>
        <v>455</v>
      </c>
    </row>
    <row r="133" spans="1:10" x14ac:dyDescent="0.2">
      <c r="A133" s="15">
        <v>40010</v>
      </c>
      <c r="B133" s="12">
        <v>98</v>
      </c>
      <c r="C133" s="12">
        <v>99</v>
      </c>
      <c r="D133" s="12">
        <v>97</v>
      </c>
      <c r="E133" s="12">
        <v>98</v>
      </c>
      <c r="F133" s="14">
        <v>1025000</v>
      </c>
      <c r="G133" s="12">
        <v>98</v>
      </c>
      <c r="I133" s="11">
        <f>'^JKSE'!I133</f>
        <v>40710</v>
      </c>
      <c r="J133" s="12">
        <f t="shared" si="2"/>
        <v>490</v>
      </c>
    </row>
    <row r="134" spans="1:10" x14ac:dyDescent="0.2">
      <c r="A134" s="15">
        <v>40011</v>
      </c>
      <c r="B134" s="12">
        <v>95</v>
      </c>
      <c r="C134" s="12">
        <v>109</v>
      </c>
      <c r="D134" s="12">
        <v>93</v>
      </c>
      <c r="E134" s="12">
        <v>107</v>
      </c>
      <c r="F134" s="14">
        <v>11128500</v>
      </c>
      <c r="G134" s="12">
        <v>107</v>
      </c>
      <c r="I134" s="11">
        <f>'^JKSE'!I134</f>
        <v>40709</v>
      </c>
      <c r="J134" s="12">
        <f t="shared" si="2"/>
        <v>510</v>
      </c>
    </row>
    <row r="135" spans="1:10" x14ac:dyDescent="0.2">
      <c r="A135" s="15">
        <v>40015</v>
      </c>
      <c r="B135" s="12">
        <v>109</v>
      </c>
      <c r="C135" s="12">
        <v>109</v>
      </c>
      <c r="D135" s="12">
        <v>104</v>
      </c>
      <c r="E135" s="12">
        <v>105</v>
      </c>
      <c r="F135" s="14">
        <v>1774500</v>
      </c>
      <c r="G135" s="12">
        <v>105</v>
      </c>
      <c r="I135" s="11">
        <f>'^JKSE'!I135</f>
        <v>40708</v>
      </c>
      <c r="J135" s="12">
        <f t="shared" si="2"/>
        <v>530</v>
      </c>
    </row>
    <row r="136" spans="1:10" x14ac:dyDescent="0.2">
      <c r="A136" s="15">
        <v>40016</v>
      </c>
      <c r="B136" s="12">
        <v>105</v>
      </c>
      <c r="C136" s="12">
        <v>106</v>
      </c>
      <c r="D136" s="12">
        <v>103</v>
      </c>
      <c r="E136" s="12">
        <v>104</v>
      </c>
      <c r="F136" s="14">
        <v>1731000</v>
      </c>
      <c r="G136" s="12">
        <v>104</v>
      </c>
      <c r="I136" s="11">
        <f>'^JKSE'!I136</f>
        <v>40707</v>
      </c>
      <c r="J136" s="12">
        <f t="shared" si="2"/>
        <v>510</v>
      </c>
    </row>
    <row r="137" spans="1:10" x14ac:dyDescent="0.2">
      <c r="A137" s="15">
        <v>40017</v>
      </c>
      <c r="B137" s="12">
        <v>104</v>
      </c>
      <c r="C137" s="12">
        <v>105</v>
      </c>
      <c r="D137" s="12">
        <v>104</v>
      </c>
      <c r="E137" s="12">
        <v>104</v>
      </c>
      <c r="F137" s="14">
        <v>992000</v>
      </c>
      <c r="G137" s="12">
        <v>104</v>
      </c>
      <c r="I137" s="11">
        <f>'^JKSE'!I137</f>
        <v>40704</v>
      </c>
      <c r="J137" s="12">
        <f t="shared" si="2"/>
        <v>550</v>
      </c>
    </row>
    <row r="138" spans="1:10" x14ac:dyDescent="0.2">
      <c r="A138" s="15">
        <v>40018</v>
      </c>
      <c r="B138" s="12">
        <v>105</v>
      </c>
      <c r="C138" s="12">
        <v>106</v>
      </c>
      <c r="D138" s="12">
        <v>104</v>
      </c>
      <c r="E138" s="12">
        <v>105</v>
      </c>
      <c r="F138" s="14">
        <v>1913000</v>
      </c>
      <c r="G138" s="12">
        <v>105</v>
      </c>
      <c r="I138" s="11">
        <f>'^JKSE'!I138</f>
        <v>40703</v>
      </c>
      <c r="J138" s="12">
        <f t="shared" si="2"/>
        <v>570</v>
      </c>
    </row>
    <row r="139" spans="1:10" x14ac:dyDescent="0.2">
      <c r="A139" s="15">
        <v>40021</v>
      </c>
      <c r="B139" s="12">
        <v>106</v>
      </c>
      <c r="C139" s="12">
        <v>107</v>
      </c>
      <c r="D139" s="12">
        <v>105</v>
      </c>
      <c r="E139" s="12">
        <v>105</v>
      </c>
      <c r="F139" s="14">
        <v>981500</v>
      </c>
      <c r="G139" s="12">
        <v>105</v>
      </c>
      <c r="I139" s="11">
        <f>'^JKSE'!I139</f>
        <v>40702</v>
      </c>
      <c r="J139" s="12">
        <f t="shared" si="2"/>
        <v>580</v>
      </c>
    </row>
    <row r="140" spans="1:10" x14ac:dyDescent="0.2">
      <c r="A140" s="15">
        <v>40022</v>
      </c>
      <c r="B140" s="12">
        <v>105</v>
      </c>
      <c r="C140" s="12">
        <v>115</v>
      </c>
      <c r="D140" s="12">
        <v>105</v>
      </c>
      <c r="E140" s="12">
        <v>107</v>
      </c>
      <c r="F140" s="14">
        <v>5134500</v>
      </c>
      <c r="G140" s="12">
        <v>107</v>
      </c>
      <c r="I140" s="11">
        <f>'^JKSE'!I140</f>
        <v>40701</v>
      </c>
      <c r="J140" s="12">
        <f t="shared" si="2"/>
        <v>570</v>
      </c>
    </row>
    <row r="141" spans="1:10" x14ac:dyDescent="0.2">
      <c r="A141" s="15">
        <v>40023</v>
      </c>
      <c r="B141" s="12">
        <v>108</v>
      </c>
      <c r="C141" s="12">
        <v>108</v>
      </c>
      <c r="D141" s="12">
        <v>106</v>
      </c>
      <c r="E141" s="12">
        <v>107</v>
      </c>
      <c r="F141" s="14">
        <v>3555000</v>
      </c>
      <c r="G141" s="12">
        <v>107</v>
      </c>
      <c r="I141" s="11">
        <f>'^JKSE'!I141</f>
        <v>40700</v>
      </c>
      <c r="J141" s="12">
        <f t="shared" si="2"/>
        <v>550</v>
      </c>
    </row>
    <row r="142" spans="1:10" x14ac:dyDescent="0.2">
      <c r="A142" s="15">
        <v>40024</v>
      </c>
      <c r="B142" s="12">
        <v>108</v>
      </c>
      <c r="C142" s="12">
        <v>110</v>
      </c>
      <c r="D142" s="12">
        <v>107</v>
      </c>
      <c r="E142" s="12">
        <v>107</v>
      </c>
      <c r="F142" s="14">
        <v>1984500</v>
      </c>
      <c r="G142" s="12">
        <v>107</v>
      </c>
      <c r="I142" s="11">
        <f>'^JKSE'!I142</f>
        <v>40697</v>
      </c>
      <c r="J142" s="12">
        <f t="shared" si="2"/>
        <v>550</v>
      </c>
    </row>
    <row r="143" spans="1:10" x14ac:dyDescent="0.2">
      <c r="A143" s="15">
        <v>40025</v>
      </c>
      <c r="B143" s="12">
        <v>107</v>
      </c>
      <c r="C143" s="12">
        <v>107</v>
      </c>
      <c r="D143" s="12">
        <v>107</v>
      </c>
      <c r="E143" s="12">
        <v>107</v>
      </c>
      <c r="F143" s="14">
        <v>797500</v>
      </c>
      <c r="G143" s="12">
        <v>107</v>
      </c>
      <c r="I143" s="11">
        <f>'^JKSE'!I143</f>
        <v>40696</v>
      </c>
      <c r="J143" s="12">
        <f t="shared" si="2"/>
        <v>560</v>
      </c>
    </row>
    <row r="144" spans="1:10" x14ac:dyDescent="0.2">
      <c r="A144" s="15">
        <v>40028</v>
      </c>
      <c r="B144" s="12">
        <v>107</v>
      </c>
      <c r="C144" s="12">
        <v>107</v>
      </c>
      <c r="D144" s="12">
        <v>106</v>
      </c>
      <c r="E144" s="12">
        <v>107</v>
      </c>
      <c r="F144" s="14">
        <v>1013000</v>
      </c>
      <c r="G144" s="12">
        <v>107</v>
      </c>
      <c r="I144" s="11">
        <f>'^JKSE'!I144</f>
        <v>40695</v>
      </c>
      <c r="J144" s="12">
        <f t="shared" si="2"/>
        <v>560</v>
      </c>
    </row>
    <row r="145" spans="1:10" x14ac:dyDescent="0.2">
      <c r="A145" s="15">
        <v>40029</v>
      </c>
      <c r="B145" s="12">
        <v>107</v>
      </c>
      <c r="C145" s="12">
        <v>109</v>
      </c>
      <c r="D145" s="12">
        <v>107</v>
      </c>
      <c r="E145" s="12">
        <v>107</v>
      </c>
      <c r="F145" s="14">
        <v>1952000</v>
      </c>
      <c r="G145" s="12">
        <v>107</v>
      </c>
      <c r="I145" s="11">
        <f>'^JKSE'!I145</f>
        <v>40694</v>
      </c>
      <c r="J145" s="12">
        <f t="shared" si="2"/>
        <v>550</v>
      </c>
    </row>
    <row r="146" spans="1:10" x14ac:dyDescent="0.2">
      <c r="A146" s="15">
        <v>40030</v>
      </c>
      <c r="B146" s="12">
        <v>107</v>
      </c>
      <c r="C146" s="12">
        <v>107</v>
      </c>
      <c r="D146" s="12">
        <v>107</v>
      </c>
      <c r="E146" s="12">
        <v>107</v>
      </c>
      <c r="F146" s="14">
        <v>932000</v>
      </c>
      <c r="G146" s="12">
        <v>107</v>
      </c>
      <c r="I146" s="11">
        <f>'^JKSE'!I146</f>
        <v>40693</v>
      </c>
      <c r="J146" s="12">
        <f t="shared" si="2"/>
        <v>570</v>
      </c>
    </row>
    <row r="147" spans="1:10" x14ac:dyDescent="0.2">
      <c r="A147" s="15">
        <v>40031</v>
      </c>
      <c r="B147" s="12">
        <v>107</v>
      </c>
      <c r="C147" s="12">
        <v>109</v>
      </c>
      <c r="D147" s="12">
        <v>106</v>
      </c>
      <c r="E147" s="12">
        <v>107</v>
      </c>
      <c r="F147" s="14">
        <v>1617500</v>
      </c>
      <c r="G147" s="12">
        <v>107</v>
      </c>
      <c r="I147" s="11">
        <f>'^JKSE'!I147</f>
        <v>40690</v>
      </c>
      <c r="J147" s="12">
        <f t="shared" si="2"/>
        <v>560</v>
      </c>
    </row>
    <row r="148" spans="1:10" x14ac:dyDescent="0.2">
      <c r="A148" s="15">
        <v>40032</v>
      </c>
      <c r="B148" s="12">
        <v>106</v>
      </c>
      <c r="C148" s="12">
        <v>107</v>
      </c>
      <c r="D148" s="12">
        <v>106</v>
      </c>
      <c r="E148" s="12">
        <v>107</v>
      </c>
      <c r="F148" s="14">
        <v>1138500</v>
      </c>
      <c r="G148" s="12">
        <v>107</v>
      </c>
      <c r="I148" s="11">
        <f>'^JKSE'!I148</f>
        <v>40689</v>
      </c>
      <c r="J148" s="12">
        <f t="shared" si="2"/>
        <v>580</v>
      </c>
    </row>
    <row r="149" spans="1:10" x14ac:dyDescent="0.2">
      <c r="A149" s="15">
        <v>40035</v>
      </c>
      <c r="B149" s="12">
        <v>107</v>
      </c>
      <c r="C149" s="12">
        <v>109</v>
      </c>
      <c r="D149" s="12">
        <v>106</v>
      </c>
      <c r="E149" s="12">
        <v>108</v>
      </c>
      <c r="F149" s="14">
        <v>2104500</v>
      </c>
      <c r="G149" s="12">
        <v>108</v>
      </c>
      <c r="I149" s="11">
        <f>'^JKSE'!I149</f>
        <v>40688</v>
      </c>
      <c r="J149" s="12">
        <f t="shared" si="2"/>
        <v>600</v>
      </c>
    </row>
    <row r="150" spans="1:10" x14ac:dyDescent="0.2">
      <c r="A150" s="15">
        <v>40036</v>
      </c>
      <c r="B150" s="12">
        <v>108</v>
      </c>
      <c r="C150" s="12">
        <v>113</v>
      </c>
      <c r="D150" s="12">
        <v>107</v>
      </c>
      <c r="E150" s="12">
        <v>108</v>
      </c>
      <c r="F150" s="14">
        <v>32654500</v>
      </c>
      <c r="G150" s="12">
        <v>108</v>
      </c>
      <c r="I150" s="11">
        <f>'^JKSE'!I150</f>
        <v>40687</v>
      </c>
      <c r="J150" s="12">
        <f t="shared" si="2"/>
        <v>620</v>
      </c>
    </row>
    <row r="151" spans="1:10" x14ac:dyDescent="0.2">
      <c r="A151" s="15">
        <v>40037</v>
      </c>
      <c r="B151" s="12">
        <v>106</v>
      </c>
      <c r="C151" s="12">
        <v>111</v>
      </c>
      <c r="D151" s="12">
        <v>106</v>
      </c>
      <c r="E151" s="12">
        <v>108</v>
      </c>
      <c r="F151" s="14">
        <v>14162500</v>
      </c>
      <c r="G151" s="12">
        <v>108</v>
      </c>
      <c r="I151" s="11">
        <f>'^JKSE'!I151</f>
        <v>40686</v>
      </c>
      <c r="J151" s="12">
        <f t="shared" si="2"/>
        <v>620</v>
      </c>
    </row>
    <row r="152" spans="1:10" x14ac:dyDescent="0.2">
      <c r="A152" s="15">
        <v>40038</v>
      </c>
      <c r="B152" s="12">
        <v>108</v>
      </c>
      <c r="C152" s="12">
        <v>146</v>
      </c>
      <c r="D152" s="12">
        <v>108</v>
      </c>
      <c r="E152" s="12">
        <v>146</v>
      </c>
      <c r="F152" s="14">
        <v>148000000</v>
      </c>
      <c r="G152" s="12">
        <v>146</v>
      </c>
      <c r="I152" s="11">
        <f>'^JKSE'!I152</f>
        <v>40683</v>
      </c>
      <c r="J152" s="12">
        <f t="shared" si="2"/>
        <v>630</v>
      </c>
    </row>
    <row r="153" spans="1:10" x14ac:dyDescent="0.2">
      <c r="A153" s="15">
        <v>40039</v>
      </c>
      <c r="B153" s="12">
        <v>150</v>
      </c>
      <c r="C153" s="12">
        <v>165</v>
      </c>
      <c r="D153" s="12">
        <v>122</v>
      </c>
      <c r="E153" s="12">
        <v>127</v>
      </c>
      <c r="F153" s="14">
        <v>348000000</v>
      </c>
      <c r="G153" s="12">
        <v>127</v>
      </c>
      <c r="I153" s="11">
        <f>'^JKSE'!I153</f>
        <v>40682</v>
      </c>
      <c r="J153" s="12">
        <f t="shared" si="2"/>
        <v>630</v>
      </c>
    </row>
    <row r="154" spans="1:10" x14ac:dyDescent="0.2">
      <c r="A154" s="15">
        <v>40043</v>
      </c>
      <c r="B154" s="12">
        <v>120</v>
      </c>
      <c r="C154" s="12">
        <v>126</v>
      </c>
      <c r="D154" s="12">
        <v>113</v>
      </c>
      <c r="E154" s="12">
        <v>123</v>
      </c>
      <c r="F154" s="14">
        <v>4842000</v>
      </c>
      <c r="G154" s="12">
        <v>123</v>
      </c>
      <c r="I154" s="11">
        <f>'^JKSE'!I154</f>
        <v>40681</v>
      </c>
      <c r="J154" s="12">
        <f t="shared" si="2"/>
        <v>630</v>
      </c>
    </row>
    <row r="155" spans="1:10" x14ac:dyDescent="0.2">
      <c r="A155" s="15">
        <v>40044</v>
      </c>
      <c r="B155" s="12">
        <v>120</v>
      </c>
      <c r="C155" s="12">
        <v>125</v>
      </c>
      <c r="D155" s="12">
        <v>114</v>
      </c>
      <c r="E155" s="12">
        <v>116</v>
      </c>
      <c r="F155" s="14">
        <v>2387000</v>
      </c>
      <c r="G155" s="12">
        <v>116</v>
      </c>
      <c r="I155" s="11">
        <f>'^JKSE'!I155</f>
        <v>40680</v>
      </c>
      <c r="J155" s="12">
        <f t="shared" si="2"/>
        <v>630</v>
      </c>
    </row>
    <row r="156" spans="1:10" x14ac:dyDescent="0.2">
      <c r="A156" s="15">
        <v>40045</v>
      </c>
      <c r="B156" s="12">
        <v>119</v>
      </c>
      <c r="C156" s="12">
        <v>122</v>
      </c>
      <c r="D156" s="12">
        <v>114</v>
      </c>
      <c r="E156" s="12">
        <v>117</v>
      </c>
      <c r="F156" s="14">
        <v>2507500</v>
      </c>
      <c r="G156" s="12">
        <v>117</v>
      </c>
      <c r="I156" s="11">
        <f>'^JKSE'!I156</f>
        <v>40679</v>
      </c>
      <c r="J156" s="12">
        <f t="shared" si="2"/>
        <v>630</v>
      </c>
    </row>
    <row r="157" spans="1:10" x14ac:dyDescent="0.2">
      <c r="A157" s="15">
        <v>40046</v>
      </c>
      <c r="B157" s="12">
        <v>117</v>
      </c>
      <c r="C157" s="12">
        <v>126</v>
      </c>
      <c r="D157" s="12">
        <v>114</v>
      </c>
      <c r="E157" s="12">
        <v>117</v>
      </c>
      <c r="F157" s="14">
        <v>2990000</v>
      </c>
      <c r="G157" s="12">
        <v>117</v>
      </c>
      <c r="I157" s="11">
        <f>'^JKSE'!I157</f>
        <v>40676</v>
      </c>
      <c r="J157" s="12">
        <f t="shared" si="2"/>
        <v>610</v>
      </c>
    </row>
    <row r="158" spans="1:10" x14ac:dyDescent="0.2">
      <c r="A158" s="15">
        <v>40049</v>
      </c>
      <c r="B158" s="12">
        <v>119</v>
      </c>
      <c r="C158" s="12">
        <v>124</v>
      </c>
      <c r="D158" s="12">
        <v>117</v>
      </c>
      <c r="E158" s="12">
        <v>120</v>
      </c>
      <c r="F158" s="14">
        <v>866500</v>
      </c>
      <c r="G158" s="12">
        <v>120</v>
      </c>
      <c r="I158" s="11">
        <f>'^JKSE'!I158</f>
        <v>40675</v>
      </c>
      <c r="J158" s="12">
        <f t="shared" si="2"/>
        <v>610</v>
      </c>
    </row>
    <row r="159" spans="1:10" x14ac:dyDescent="0.2">
      <c r="A159" s="15">
        <v>40050</v>
      </c>
      <c r="B159" s="12">
        <v>119</v>
      </c>
      <c r="C159" s="12">
        <v>124</v>
      </c>
      <c r="D159" s="12">
        <v>119</v>
      </c>
      <c r="E159" s="12">
        <v>119</v>
      </c>
      <c r="F159" s="14">
        <v>904500</v>
      </c>
      <c r="G159" s="12">
        <v>119</v>
      </c>
      <c r="I159" s="11">
        <f>'^JKSE'!I159</f>
        <v>40674</v>
      </c>
      <c r="J159" s="12">
        <f t="shared" si="2"/>
        <v>540</v>
      </c>
    </row>
    <row r="160" spans="1:10" x14ac:dyDescent="0.2">
      <c r="A160" s="15">
        <v>40051</v>
      </c>
      <c r="B160" s="12">
        <v>120</v>
      </c>
      <c r="C160" s="12">
        <v>123</v>
      </c>
      <c r="D160" s="12">
        <v>120</v>
      </c>
      <c r="E160" s="12">
        <v>121</v>
      </c>
      <c r="F160" s="14">
        <v>2023000</v>
      </c>
      <c r="G160" s="12">
        <v>121</v>
      </c>
      <c r="I160" s="11">
        <f>'^JKSE'!I160</f>
        <v>40673</v>
      </c>
      <c r="J160" s="12">
        <f t="shared" si="2"/>
        <v>540</v>
      </c>
    </row>
    <row r="161" spans="1:10" x14ac:dyDescent="0.2">
      <c r="A161" s="15">
        <v>40052</v>
      </c>
      <c r="B161" s="12">
        <v>123</v>
      </c>
      <c r="C161" s="12">
        <v>123</v>
      </c>
      <c r="D161" s="12">
        <v>117</v>
      </c>
      <c r="E161" s="12">
        <v>117</v>
      </c>
      <c r="F161" s="14">
        <v>582500</v>
      </c>
      <c r="G161" s="12">
        <v>117</v>
      </c>
      <c r="I161" s="11">
        <f>'^JKSE'!I161</f>
        <v>40672</v>
      </c>
      <c r="J161" s="12">
        <f t="shared" si="2"/>
        <v>455</v>
      </c>
    </row>
    <row r="162" spans="1:10" x14ac:dyDescent="0.2">
      <c r="A162" s="15">
        <v>40053</v>
      </c>
      <c r="B162" s="12">
        <v>117</v>
      </c>
      <c r="C162" s="12">
        <v>118</v>
      </c>
      <c r="D162" s="12">
        <v>116</v>
      </c>
      <c r="E162" s="12">
        <v>118</v>
      </c>
      <c r="F162" s="14">
        <v>855500</v>
      </c>
      <c r="G162" s="12">
        <v>118</v>
      </c>
      <c r="I162" s="11">
        <f>'^JKSE'!I162</f>
        <v>40669</v>
      </c>
      <c r="J162" s="12">
        <f t="shared" si="2"/>
        <v>395</v>
      </c>
    </row>
    <row r="163" spans="1:10" x14ac:dyDescent="0.2">
      <c r="A163" s="15">
        <v>40056</v>
      </c>
      <c r="B163" s="12">
        <v>117</v>
      </c>
      <c r="C163" s="12">
        <v>117</v>
      </c>
      <c r="D163" s="12">
        <v>114</v>
      </c>
      <c r="E163" s="12">
        <v>114</v>
      </c>
      <c r="F163" s="14">
        <v>769000</v>
      </c>
      <c r="G163" s="12">
        <v>114</v>
      </c>
      <c r="I163" s="11">
        <f>'^JKSE'!I163</f>
        <v>40668</v>
      </c>
      <c r="J163" s="12">
        <f t="shared" si="2"/>
        <v>415</v>
      </c>
    </row>
    <row r="164" spans="1:10" x14ac:dyDescent="0.2">
      <c r="A164" s="15">
        <v>40057</v>
      </c>
      <c r="B164" s="12">
        <v>114</v>
      </c>
      <c r="C164" s="12">
        <v>122</v>
      </c>
      <c r="D164" s="12">
        <v>110</v>
      </c>
      <c r="E164" s="12">
        <v>113</v>
      </c>
      <c r="F164" s="14">
        <v>1419500</v>
      </c>
      <c r="G164" s="12">
        <v>113</v>
      </c>
      <c r="I164" s="11">
        <f>'^JKSE'!I164</f>
        <v>40667</v>
      </c>
      <c r="J164" s="12">
        <f t="shared" si="2"/>
        <v>390</v>
      </c>
    </row>
    <row r="165" spans="1:10" x14ac:dyDescent="0.2">
      <c r="A165" s="15">
        <v>40058</v>
      </c>
      <c r="B165" s="12">
        <v>113</v>
      </c>
      <c r="C165" s="12">
        <v>114</v>
      </c>
      <c r="D165" s="12">
        <v>110</v>
      </c>
      <c r="E165" s="12">
        <v>111</v>
      </c>
      <c r="F165" s="14">
        <v>578500</v>
      </c>
      <c r="G165" s="12">
        <v>111</v>
      </c>
      <c r="I165" s="11">
        <f>'^JKSE'!I165</f>
        <v>40666</v>
      </c>
      <c r="J165" s="12">
        <f t="shared" si="2"/>
        <v>315</v>
      </c>
    </row>
    <row r="166" spans="1:10" x14ac:dyDescent="0.2">
      <c r="A166" s="15">
        <v>40059</v>
      </c>
      <c r="B166" s="12">
        <v>112</v>
      </c>
      <c r="C166" s="12">
        <v>120</v>
      </c>
      <c r="D166" s="12">
        <v>112</v>
      </c>
      <c r="E166" s="12">
        <v>119</v>
      </c>
      <c r="F166" s="14">
        <v>1224000</v>
      </c>
      <c r="G166" s="12">
        <v>119</v>
      </c>
      <c r="I166" s="11">
        <f>'^JKSE'!I166</f>
        <v>40665</v>
      </c>
      <c r="J166" s="12">
        <f t="shared" si="2"/>
        <v>255</v>
      </c>
    </row>
    <row r="167" spans="1:10" x14ac:dyDescent="0.2">
      <c r="A167" s="15">
        <v>40060</v>
      </c>
      <c r="B167" s="12">
        <v>119</v>
      </c>
      <c r="C167" s="12">
        <v>120</v>
      </c>
      <c r="D167" s="12">
        <v>114</v>
      </c>
      <c r="E167" s="12">
        <v>115</v>
      </c>
      <c r="F167" s="14">
        <v>1513000</v>
      </c>
      <c r="G167" s="12">
        <v>115</v>
      </c>
      <c r="I167" s="11">
        <f>'^JKSE'!I167</f>
        <v>40662</v>
      </c>
      <c r="J167" s="12">
        <f t="shared" si="2"/>
        <v>205</v>
      </c>
    </row>
    <row r="168" spans="1:10" x14ac:dyDescent="0.2">
      <c r="A168" s="15">
        <v>40063</v>
      </c>
      <c r="B168" s="12">
        <v>117</v>
      </c>
      <c r="C168" s="12">
        <v>144</v>
      </c>
      <c r="D168" s="12">
        <v>117</v>
      </c>
      <c r="E168" s="12">
        <v>142</v>
      </c>
      <c r="F168" s="14">
        <v>72203500</v>
      </c>
      <c r="G168" s="12">
        <v>142</v>
      </c>
      <c r="I168" s="11">
        <f>'^JKSE'!I168</f>
        <v>40661</v>
      </c>
      <c r="J168" s="12">
        <f t="shared" si="2"/>
        <v>205</v>
      </c>
    </row>
    <row r="169" spans="1:10" x14ac:dyDescent="0.2">
      <c r="A169" s="15">
        <v>40064</v>
      </c>
      <c r="B169" s="12">
        <v>144</v>
      </c>
      <c r="C169" s="12">
        <v>144</v>
      </c>
      <c r="D169" s="12">
        <v>124</v>
      </c>
      <c r="E169" s="12">
        <v>125</v>
      </c>
      <c r="F169" s="14">
        <v>27913500</v>
      </c>
      <c r="G169" s="12">
        <v>125</v>
      </c>
      <c r="I169" s="11">
        <f>'^JKSE'!I169</f>
        <v>40660</v>
      </c>
      <c r="J169" s="12">
        <f t="shared" si="2"/>
        <v>200</v>
      </c>
    </row>
    <row r="170" spans="1:10" x14ac:dyDescent="0.2">
      <c r="A170" s="15">
        <v>40065</v>
      </c>
      <c r="B170" s="12">
        <v>127</v>
      </c>
      <c r="C170" s="12">
        <v>131</v>
      </c>
      <c r="D170" s="12">
        <v>123</v>
      </c>
      <c r="E170" s="12">
        <v>124</v>
      </c>
      <c r="F170" s="14">
        <v>7089500</v>
      </c>
      <c r="G170" s="12">
        <v>124</v>
      </c>
      <c r="I170" s="11">
        <f>'^JKSE'!I170</f>
        <v>40659</v>
      </c>
      <c r="J170" s="12">
        <f t="shared" si="2"/>
        <v>205</v>
      </c>
    </row>
    <row r="171" spans="1:10" x14ac:dyDescent="0.2">
      <c r="A171" s="15">
        <v>40066</v>
      </c>
      <c r="B171" s="12">
        <v>127</v>
      </c>
      <c r="C171" s="12">
        <v>134</v>
      </c>
      <c r="D171" s="12">
        <v>126</v>
      </c>
      <c r="E171" s="12">
        <v>129</v>
      </c>
      <c r="F171" s="14">
        <v>14331000</v>
      </c>
      <c r="G171" s="12">
        <v>129</v>
      </c>
      <c r="I171" s="11">
        <f>'^JKSE'!I171</f>
        <v>40658</v>
      </c>
      <c r="J171" s="12">
        <f t="shared" si="2"/>
        <v>205</v>
      </c>
    </row>
    <row r="172" spans="1:10" x14ac:dyDescent="0.2">
      <c r="A172" s="15">
        <v>40067</v>
      </c>
      <c r="B172" s="12">
        <v>130</v>
      </c>
      <c r="C172" s="12">
        <v>131</v>
      </c>
      <c r="D172" s="12">
        <v>124</v>
      </c>
      <c r="E172" s="12">
        <v>126</v>
      </c>
      <c r="F172" s="14">
        <v>3560500</v>
      </c>
      <c r="G172" s="12">
        <v>126</v>
      </c>
      <c r="I172" s="11">
        <f>'^JKSE'!I172</f>
        <v>40655</v>
      </c>
      <c r="J172" s="12">
        <f t="shared" si="2"/>
        <v>205</v>
      </c>
    </row>
    <row r="173" spans="1:10" x14ac:dyDescent="0.2">
      <c r="A173" s="15">
        <v>40070</v>
      </c>
      <c r="B173" s="12">
        <v>125</v>
      </c>
      <c r="C173" s="12">
        <v>125</v>
      </c>
      <c r="D173" s="12">
        <v>123</v>
      </c>
      <c r="E173" s="12">
        <v>123</v>
      </c>
      <c r="F173" s="14">
        <v>1289000</v>
      </c>
      <c r="G173" s="12">
        <v>123</v>
      </c>
      <c r="I173" s="11">
        <f>'^JKSE'!I173</f>
        <v>40654</v>
      </c>
      <c r="J173" s="12">
        <f t="shared" si="2"/>
        <v>205</v>
      </c>
    </row>
    <row r="174" spans="1:10" x14ac:dyDescent="0.2">
      <c r="A174" s="15">
        <v>40071</v>
      </c>
      <c r="B174" s="12">
        <v>123</v>
      </c>
      <c r="C174" s="12">
        <v>129</v>
      </c>
      <c r="D174" s="12">
        <v>123</v>
      </c>
      <c r="E174" s="12">
        <v>124</v>
      </c>
      <c r="F174" s="14">
        <v>2238000</v>
      </c>
      <c r="G174" s="12">
        <v>124</v>
      </c>
      <c r="I174" s="11">
        <f>'^JKSE'!I174</f>
        <v>40653</v>
      </c>
      <c r="J174" s="12">
        <f t="shared" si="2"/>
        <v>205</v>
      </c>
    </row>
    <row r="175" spans="1:10" x14ac:dyDescent="0.2">
      <c r="A175" s="15">
        <v>40072</v>
      </c>
      <c r="B175" s="12">
        <v>124</v>
      </c>
      <c r="C175" s="12">
        <v>126</v>
      </c>
      <c r="D175" s="12">
        <v>123</v>
      </c>
      <c r="E175" s="12">
        <v>124</v>
      </c>
      <c r="F175" s="14">
        <v>2202000</v>
      </c>
      <c r="G175" s="12">
        <v>124</v>
      </c>
      <c r="I175" s="11">
        <f>'^JKSE'!I175</f>
        <v>40652</v>
      </c>
      <c r="J175" s="12">
        <f t="shared" si="2"/>
        <v>205</v>
      </c>
    </row>
    <row r="176" spans="1:10" x14ac:dyDescent="0.2">
      <c r="A176" s="15">
        <v>40073</v>
      </c>
      <c r="B176" s="12">
        <v>123</v>
      </c>
      <c r="C176" s="12">
        <v>126</v>
      </c>
      <c r="D176" s="12">
        <v>123</v>
      </c>
      <c r="E176" s="12">
        <v>124</v>
      </c>
      <c r="F176" s="14">
        <v>1048000</v>
      </c>
      <c r="G176" s="12">
        <v>124</v>
      </c>
      <c r="I176" s="11">
        <f>'^JKSE'!I176</f>
        <v>40651</v>
      </c>
      <c r="J176" s="12">
        <f t="shared" si="2"/>
        <v>205</v>
      </c>
    </row>
    <row r="177" spans="1:10" x14ac:dyDescent="0.2">
      <c r="A177" s="15">
        <v>40080</v>
      </c>
      <c r="B177" s="12">
        <v>123</v>
      </c>
      <c r="C177" s="12">
        <v>124</v>
      </c>
      <c r="D177" s="12">
        <v>123</v>
      </c>
      <c r="E177" s="12">
        <v>124</v>
      </c>
      <c r="F177" s="14">
        <v>824000</v>
      </c>
      <c r="G177" s="12">
        <v>124</v>
      </c>
      <c r="I177" s="11">
        <f>'^JKSE'!I177</f>
        <v>40648</v>
      </c>
      <c r="J177" s="12">
        <f t="shared" si="2"/>
        <v>210</v>
      </c>
    </row>
    <row r="178" spans="1:10" x14ac:dyDescent="0.2">
      <c r="A178" s="15">
        <v>40081</v>
      </c>
      <c r="B178" s="12">
        <v>122</v>
      </c>
      <c r="C178" s="12">
        <v>125</v>
      </c>
      <c r="D178" s="12">
        <v>122</v>
      </c>
      <c r="E178" s="12">
        <v>125</v>
      </c>
      <c r="F178" s="14">
        <v>86000</v>
      </c>
      <c r="G178" s="12">
        <v>125</v>
      </c>
      <c r="I178" s="11">
        <f>'^JKSE'!I178</f>
        <v>40647</v>
      </c>
      <c r="J178" s="12">
        <f t="shared" si="2"/>
        <v>210</v>
      </c>
    </row>
    <row r="179" spans="1:10" x14ac:dyDescent="0.2">
      <c r="A179" s="15">
        <v>40084</v>
      </c>
      <c r="B179" s="12">
        <v>122</v>
      </c>
      <c r="C179" s="12">
        <v>124</v>
      </c>
      <c r="D179" s="12">
        <v>121</v>
      </c>
      <c r="E179" s="12">
        <v>123</v>
      </c>
      <c r="F179" s="14">
        <v>3426000</v>
      </c>
      <c r="G179" s="12">
        <v>123</v>
      </c>
      <c r="I179" s="11">
        <f>'^JKSE'!I179</f>
        <v>40646</v>
      </c>
      <c r="J179" s="12">
        <f t="shared" si="2"/>
        <v>205</v>
      </c>
    </row>
    <row r="180" spans="1:10" x14ac:dyDescent="0.2">
      <c r="A180" s="15">
        <v>40085</v>
      </c>
      <c r="B180" s="12">
        <v>124</v>
      </c>
      <c r="C180" s="12">
        <v>130</v>
      </c>
      <c r="D180" s="12">
        <v>124</v>
      </c>
      <c r="E180" s="12">
        <v>127</v>
      </c>
      <c r="F180" s="14">
        <v>4406000</v>
      </c>
      <c r="G180" s="12">
        <v>127</v>
      </c>
      <c r="I180" s="11">
        <f>'^JKSE'!I180</f>
        <v>40645</v>
      </c>
      <c r="J180" s="12">
        <f t="shared" si="2"/>
        <v>200</v>
      </c>
    </row>
    <row r="181" spans="1:10" x14ac:dyDescent="0.2">
      <c r="A181" s="15">
        <v>40086</v>
      </c>
      <c r="B181" s="12">
        <v>124</v>
      </c>
      <c r="C181" s="12">
        <v>129</v>
      </c>
      <c r="D181" s="12">
        <v>124</v>
      </c>
      <c r="E181" s="12">
        <v>128</v>
      </c>
      <c r="F181" s="14">
        <v>2907000</v>
      </c>
      <c r="G181" s="12">
        <v>128</v>
      </c>
      <c r="I181" s="11">
        <f>'^JKSE'!I181</f>
        <v>40644</v>
      </c>
      <c r="J181" s="12">
        <f t="shared" si="2"/>
        <v>205</v>
      </c>
    </row>
    <row r="182" spans="1:10" x14ac:dyDescent="0.2">
      <c r="A182" s="15">
        <v>40087</v>
      </c>
      <c r="B182" s="12">
        <v>126</v>
      </c>
      <c r="C182" s="12">
        <v>131</v>
      </c>
      <c r="D182" s="12">
        <v>126</v>
      </c>
      <c r="E182" s="12">
        <v>130</v>
      </c>
      <c r="F182" s="14">
        <v>9106500</v>
      </c>
      <c r="G182" s="12">
        <v>130</v>
      </c>
      <c r="I182" s="11">
        <f>'^JKSE'!I182</f>
        <v>40641</v>
      </c>
      <c r="J182" s="12">
        <f t="shared" si="2"/>
        <v>205</v>
      </c>
    </row>
    <row r="183" spans="1:10" x14ac:dyDescent="0.2">
      <c r="A183" s="15">
        <v>40088</v>
      </c>
      <c r="B183" s="12">
        <v>126</v>
      </c>
      <c r="C183" s="12">
        <v>130</v>
      </c>
      <c r="D183" s="12">
        <v>126</v>
      </c>
      <c r="E183" s="12">
        <v>129</v>
      </c>
      <c r="F183" s="14">
        <v>5487500</v>
      </c>
      <c r="G183" s="12">
        <v>129</v>
      </c>
      <c r="I183" s="11">
        <f>'^JKSE'!I183</f>
        <v>40640</v>
      </c>
      <c r="J183" s="12">
        <f t="shared" si="2"/>
        <v>200</v>
      </c>
    </row>
    <row r="184" spans="1:10" x14ac:dyDescent="0.2">
      <c r="A184" s="15">
        <v>40091</v>
      </c>
      <c r="B184" s="12">
        <v>130</v>
      </c>
      <c r="C184" s="12">
        <v>137</v>
      </c>
      <c r="D184" s="12">
        <v>129</v>
      </c>
      <c r="E184" s="12">
        <v>134</v>
      </c>
      <c r="F184" s="14">
        <v>20564500</v>
      </c>
      <c r="G184" s="12">
        <v>134</v>
      </c>
      <c r="I184" s="11">
        <f>'^JKSE'!I184</f>
        <v>40639</v>
      </c>
      <c r="J184" s="12">
        <f t="shared" si="2"/>
        <v>200</v>
      </c>
    </row>
    <row r="185" spans="1:10" x14ac:dyDescent="0.2">
      <c r="A185" s="15">
        <v>40092</v>
      </c>
      <c r="B185" s="12">
        <v>134</v>
      </c>
      <c r="C185" s="12">
        <v>163</v>
      </c>
      <c r="D185" s="12">
        <v>130</v>
      </c>
      <c r="E185" s="12">
        <v>161</v>
      </c>
      <c r="F185" s="14">
        <v>57515500</v>
      </c>
      <c r="G185" s="12">
        <v>161</v>
      </c>
      <c r="I185" s="11">
        <f>'^JKSE'!I185</f>
        <v>40638</v>
      </c>
      <c r="J185" s="12">
        <f t="shared" si="2"/>
        <v>195</v>
      </c>
    </row>
    <row r="186" spans="1:10" x14ac:dyDescent="0.2">
      <c r="A186" s="15">
        <v>40093</v>
      </c>
      <c r="B186" s="12">
        <v>165</v>
      </c>
      <c r="C186" s="12">
        <v>174</v>
      </c>
      <c r="D186" s="12">
        <v>138</v>
      </c>
      <c r="E186" s="12">
        <v>140</v>
      </c>
      <c r="F186" s="14">
        <v>712000000</v>
      </c>
      <c r="G186" s="12">
        <v>140</v>
      </c>
      <c r="I186" s="11">
        <f>'^JKSE'!I186</f>
        <v>40637</v>
      </c>
      <c r="J186" s="12">
        <f t="shared" si="2"/>
        <v>199</v>
      </c>
    </row>
    <row r="187" spans="1:10" x14ac:dyDescent="0.2">
      <c r="A187" s="15">
        <v>40094</v>
      </c>
      <c r="B187" s="12">
        <v>140</v>
      </c>
      <c r="C187" s="12">
        <v>142</v>
      </c>
      <c r="D187" s="12">
        <v>133</v>
      </c>
      <c r="E187" s="12">
        <v>133</v>
      </c>
      <c r="F187" s="14">
        <v>12951500</v>
      </c>
      <c r="G187" s="12">
        <v>133</v>
      </c>
      <c r="I187" s="11">
        <f>'^JKSE'!I187</f>
        <v>40634</v>
      </c>
      <c r="J187" s="12">
        <f t="shared" si="2"/>
        <v>197</v>
      </c>
    </row>
    <row r="188" spans="1:10" x14ac:dyDescent="0.2">
      <c r="A188" s="15">
        <v>40095</v>
      </c>
      <c r="B188" s="12">
        <v>131</v>
      </c>
      <c r="C188" s="12">
        <v>141</v>
      </c>
      <c r="D188" s="12">
        <v>131</v>
      </c>
      <c r="E188" s="12">
        <v>139</v>
      </c>
      <c r="F188" s="14">
        <v>7712000</v>
      </c>
      <c r="G188" s="12">
        <v>139</v>
      </c>
      <c r="I188" s="11">
        <f>'^JKSE'!I188</f>
        <v>40633</v>
      </c>
      <c r="J188" s="12">
        <f t="shared" si="2"/>
        <v>195</v>
      </c>
    </row>
    <row r="189" spans="1:10" x14ac:dyDescent="0.2">
      <c r="A189" s="15">
        <v>40098</v>
      </c>
      <c r="B189" s="12">
        <v>143</v>
      </c>
      <c r="C189" s="12">
        <v>143</v>
      </c>
      <c r="D189" s="12">
        <v>135</v>
      </c>
      <c r="E189" s="12">
        <v>136</v>
      </c>
      <c r="F189" s="14">
        <v>6000000</v>
      </c>
      <c r="G189" s="12">
        <v>136</v>
      </c>
      <c r="I189" s="11">
        <f>'^JKSE'!I189</f>
        <v>40632</v>
      </c>
      <c r="J189" s="12">
        <f t="shared" si="2"/>
        <v>195</v>
      </c>
    </row>
    <row r="190" spans="1:10" x14ac:dyDescent="0.2">
      <c r="A190" s="15">
        <v>40099</v>
      </c>
      <c r="B190" s="12">
        <v>140</v>
      </c>
      <c r="C190" s="12">
        <v>140</v>
      </c>
      <c r="D190" s="12">
        <v>135</v>
      </c>
      <c r="E190" s="12">
        <v>137</v>
      </c>
      <c r="F190" s="14">
        <v>993000</v>
      </c>
      <c r="G190" s="12">
        <v>137</v>
      </c>
      <c r="I190" s="11">
        <f>'^JKSE'!I190</f>
        <v>40631</v>
      </c>
      <c r="J190" s="12">
        <f t="shared" si="2"/>
        <v>195</v>
      </c>
    </row>
    <row r="191" spans="1:10" x14ac:dyDescent="0.2">
      <c r="A191" s="15">
        <v>40100</v>
      </c>
      <c r="B191" s="12">
        <v>137</v>
      </c>
      <c r="C191" s="12">
        <v>145</v>
      </c>
      <c r="D191" s="12">
        <v>136</v>
      </c>
      <c r="E191" s="12">
        <v>137</v>
      </c>
      <c r="F191" s="14">
        <v>10007000</v>
      </c>
      <c r="G191" s="12">
        <v>137</v>
      </c>
      <c r="I191" s="11">
        <f>'^JKSE'!I191</f>
        <v>40630</v>
      </c>
      <c r="J191" s="12">
        <f t="shared" si="2"/>
        <v>193</v>
      </c>
    </row>
    <row r="192" spans="1:10" x14ac:dyDescent="0.2">
      <c r="A192" s="15">
        <v>40101</v>
      </c>
      <c r="B192" s="12">
        <v>138</v>
      </c>
      <c r="C192" s="12">
        <v>140</v>
      </c>
      <c r="D192" s="12">
        <v>138</v>
      </c>
      <c r="E192" s="12">
        <v>138</v>
      </c>
      <c r="F192" s="14">
        <v>1585500</v>
      </c>
      <c r="G192" s="12">
        <v>138</v>
      </c>
      <c r="I192" s="11">
        <f>'^JKSE'!I192</f>
        <v>40627</v>
      </c>
      <c r="J192" s="12">
        <f t="shared" si="2"/>
        <v>199</v>
      </c>
    </row>
    <row r="193" spans="1:10" x14ac:dyDescent="0.2">
      <c r="A193" s="15">
        <v>40102</v>
      </c>
      <c r="B193" s="12">
        <v>138</v>
      </c>
      <c r="C193" s="12">
        <v>146</v>
      </c>
      <c r="D193" s="12">
        <v>138</v>
      </c>
      <c r="E193" s="12">
        <v>140</v>
      </c>
      <c r="F193" s="14">
        <v>6358500</v>
      </c>
      <c r="G193" s="12">
        <v>140</v>
      </c>
      <c r="I193" s="11">
        <f>'^JKSE'!I193</f>
        <v>40626</v>
      </c>
      <c r="J193" s="12">
        <f t="shared" si="2"/>
        <v>194</v>
      </c>
    </row>
    <row r="194" spans="1:10" x14ac:dyDescent="0.2">
      <c r="A194" s="15">
        <v>40105</v>
      </c>
      <c r="B194" s="12">
        <v>141</v>
      </c>
      <c r="C194" s="12">
        <v>143</v>
      </c>
      <c r="D194" s="12">
        <v>140</v>
      </c>
      <c r="E194" s="12">
        <v>140</v>
      </c>
      <c r="F194" s="14">
        <v>1191000</v>
      </c>
      <c r="G194" s="12">
        <v>140</v>
      </c>
      <c r="I194" s="11">
        <f>'^JKSE'!I194</f>
        <v>40625</v>
      </c>
      <c r="J194" s="12">
        <f t="shared" si="2"/>
        <v>191</v>
      </c>
    </row>
    <row r="195" spans="1:10" x14ac:dyDescent="0.2">
      <c r="A195" s="15">
        <v>40106</v>
      </c>
      <c r="B195" s="12">
        <v>142</v>
      </c>
      <c r="C195" s="12">
        <v>142</v>
      </c>
      <c r="D195" s="12">
        <v>138</v>
      </c>
      <c r="E195" s="12">
        <v>139</v>
      </c>
      <c r="F195" s="14">
        <v>575000</v>
      </c>
      <c r="G195" s="12">
        <v>139</v>
      </c>
      <c r="I195" s="11">
        <f>'^JKSE'!I195</f>
        <v>40624</v>
      </c>
      <c r="J195" s="12">
        <f t="shared" ref="J195:J258" si="3">VLOOKUP($I$2:$I$751,$A$2:$G$705,7)</f>
        <v>188</v>
      </c>
    </row>
    <row r="196" spans="1:10" x14ac:dyDescent="0.2">
      <c r="A196" s="15">
        <v>40107</v>
      </c>
      <c r="B196" s="12">
        <v>137</v>
      </c>
      <c r="C196" s="12">
        <v>139</v>
      </c>
      <c r="D196" s="12">
        <v>134</v>
      </c>
      <c r="E196" s="12">
        <v>136</v>
      </c>
      <c r="F196" s="14">
        <v>973500</v>
      </c>
      <c r="G196" s="12">
        <v>136</v>
      </c>
      <c r="I196" s="11">
        <f>'^JKSE'!I196</f>
        <v>40623</v>
      </c>
      <c r="J196" s="12">
        <f t="shared" si="3"/>
        <v>187</v>
      </c>
    </row>
    <row r="197" spans="1:10" x14ac:dyDescent="0.2">
      <c r="A197" s="15">
        <v>40108</v>
      </c>
      <c r="B197" s="12">
        <v>135</v>
      </c>
      <c r="C197" s="12">
        <v>139</v>
      </c>
      <c r="D197" s="12">
        <v>131</v>
      </c>
      <c r="E197" s="12">
        <v>132</v>
      </c>
      <c r="F197" s="14">
        <v>994000</v>
      </c>
      <c r="G197" s="12">
        <v>132</v>
      </c>
      <c r="I197" s="11">
        <f>'^JKSE'!I197</f>
        <v>40620</v>
      </c>
      <c r="J197" s="12">
        <f t="shared" si="3"/>
        <v>188</v>
      </c>
    </row>
    <row r="198" spans="1:10" x14ac:dyDescent="0.2">
      <c r="A198" s="15">
        <v>40109</v>
      </c>
      <c r="B198" s="12">
        <v>128</v>
      </c>
      <c r="C198" s="12">
        <v>133</v>
      </c>
      <c r="D198" s="12">
        <v>128</v>
      </c>
      <c r="E198" s="12">
        <v>132</v>
      </c>
      <c r="F198" s="14">
        <v>617000</v>
      </c>
      <c r="G198" s="12">
        <v>132</v>
      </c>
      <c r="I198" s="11">
        <f>'^JKSE'!I198</f>
        <v>40619</v>
      </c>
      <c r="J198" s="12">
        <f t="shared" si="3"/>
        <v>187</v>
      </c>
    </row>
    <row r="199" spans="1:10" x14ac:dyDescent="0.2">
      <c r="A199" s="15">
        <v>40112</v>
      </c>
      <c r="B199" s="12">
        <v>134</v>
      </c>
      <c r="C199" s="12">
        <v>134</v>
      </c>
      <c r="D199" s="12">
        <v>130</v>
      </c>
      <c r="E199" s="12">
        <v>132</v>
      </c>
      <c r="F199" s="14">
        <v>509500</v>
      </c>
      <c r="G199" s="12">
        <v>132</v>
      </c>
      <c r="I199" s="11">
        <f>'^JKSE'!I199</f>
        <v>40618</v>
      </c>
      <c r="J199" s="12">
        <f t="shared" si="3"/>
        <v>191</v>
      </c>
    </row>
    <row r="200" spans="1:10" x14ac:dyDescent="0.2">
      <c r="A200" s="15">
        <v>40113</v>
      </c>
      <c r="B200" s="12">
        <v>136</v>
      </c>
      <c r="C200" s="12">
        <v>136</v>
      </c>
      <c r="D200" s="12">
        <v>124</v>
      </c>
      <c r="E200" s="12">
        <v>127</v>
      </c>
      <c r="F200" s="14">
        <v>1239500</v>
      </c>
      <c r="G200" s="12">
        <v>127</v>
      </c>
      <c r="I200" s="11">
        <f>'^JKSE'!I200</f>
        <v>40617</v>
      </c>
      <c r="J200" s="12">
        <f t="shared" si="3"/>
        <v>190</v>
      </c>
    </row>
    <row r="201" spans="1:10" x14ac:dyDescent="0.2">
      <c r="A201" s="15">
        <v>40114</v>
      </c>
      <c r="B201" s="12">
        <v>123</v>
      </c>
      <c r="C201" s="12">
        <v>123</v>
      </c>
      <c r="D201" s="12">
        <v>118</v>
      </c>
      <c r="E201" s="12">
        <v>119</v>
      </c>
      <c r="F201" s="14">
        <v>2578000</v>
      </c>
      <c r="G201" s="12">
        <v>119</v>
      </c>
      <c r="I201" s="11">
        <f>'^JKSE'!I201</f>
        <v>40616</v>
      </c>
      <c r="J201" s="12">
        <f t="shared" si="3"/>
        <v>192</v>
      </c>
    </row>
    <row r="202" spans="1:10" x14ac:dyDescent="0.2">
      <c r="A202" s="15">
        <v>40115</v>
      </c>
      <c r="B202" s="12">
        <v>117</v>
      </c>
      <c r="C202" s="12">
        <v>120</v>
      </c>
      <c r="D202" s="12">
        <v>110</v>
      </c>
      <c r="E202" s="12">
        <v>120</v>
      </c>
      <c r="F202" s="14">
        <v>1087000</v>
      </c>
      <c r="G202" s="12">
        <v>120</v>
      </c>
      <c r="I202" s="11">
        <f>'^JKSE'!I202</f>
        <v>40613</v>
      </c>
      <c r="J202" s="12">
        <f t="shared" si="3"/>
        <v>194</v>
      </c>
    </row>
    <row r="203" spans="1:10" x14ac:dyDescent="0.2">
      <c r="A203" s="15">
        <v>40116</v>
      </c>
      <c r="B203" s="12">
        <v>121</v>
      </c>
      <c r="C203" s="12">
        <v>125</v>
      </c>
      <c r="D203" s="12">
        <v>115</v>
      </c>
      <c r="E203" s="12">
        <v>115</v>
      </c>
      <c r="F203" s="14">
        <v>1514000</v>
      </c>
      <c r="G203" s="12">
        <v>115</v>
      </c>
      <c r="I203" s="11">
        <f>'^JKSE'!I203</f>
        <v>40612</v>
      </c>
      <c r="J203" s="12">
        <f t="shared" si="3"/>
        <v>194</v>
      </c>
    </row>
    <row r="204" spans="1:10" x14ac:dyDescent="0.2">
      <c r="A204" s="15">
        <v>40119</v>
      </c>
      <c r="B204" s="12">
        <v>115</v>
      </c>
      <c r="C204" s="12">
        <v>123</v>
      </c>
      <c r="D204" s="12">
        <v>115</v>
      </c>
      <c r="E204" s="12">
        <v>119</v>
      </c>
      <c r="F204" s="14">
        <v>3990000</v>
      </c>
      <c r="G204" s="12">
        <v>119</v>
      </c>
      <c r="I204" s="11">
        <f>'^JKSE'!I204</f>
        <v>40611</v>
      </c>
      <c r="J204" s="12">
        <f t="shared" si="3"/>
        <v>196</v>
      </c>
    </row>
    <row r="205" spans="1:10" x14ac:dyDescent="0.2">
      <c r="A205" s="15">
        <v>40120</v>
      </c>
      <c r="B205" s="12">
        <v>120</v>
      </c>
      <c r="C205" s="12">
        <v>125</v>
      </c>
      <c r="D205" s="12">
        <v>119</v>
      </c>
      <c r="E205" s="12">
        <v>119</v>
      </c>
      <c r="F205" s="14">
        <v>1591500</v>
      </c>
      <c r="G205" s="12">
        <v>119</v>
      </c>
      <c r="I205" s="11">
        <f>'^JKSE'!I205</f>
        <v>40610</v>
      </c>
      <c r="J205" s="12">
        <f t="shared" si="3"/>
        <v>192</v>
      </c>
    </row>
    <row r="206" spans="1:10" x14ac:dyDescent="0.2">
      <c r="A206" s="15">
        <v>40121</v>
      </c>
      <c r="B206" s="12">
        <v>123</v>
      </c>
      <c r="C206" s="12">
        <v>123</v>
      </c>
      <c r="D206" s="12">
        <v>120</v>
      </c>
      <c r="E206" s="12">
        <v>122</v>
      </c>
      <c r="F206" s="14">
        <v>175000</v>
      </c>
      <c r="G206" s="12">
        <v>122</v>
      </c>
      <c r="I206" s="11">
        <f>'^JKSE'!I206</f>
        <v>40609</v>
      </c>
      <c r="J206" s="12">
        <f t="shared" si="3"/>
        <v>189</v>
      </c>
    </row>
    <row r="207" spans="1:10" x14ac:dyDescent="0.2">
      <c r="A207" s="15">
        <v>40122</v>
      </c>
      <c r="B207" s="12">
        <v>127</v>
      </c>
      <c r="C207" s="12">
        <v>127</v>
      </c>
      <c r="D207" s="12">
        <v>121</v>
      </c>
      <c r="E207" s="12">
        <v>122</v>
      </c>
      <c r="F207" s="14">
        <v>530500</v>
      </c>
      <c r="G207" s="12">
        <v>122</v>
      </c>
      <c r="I207" s="11">
        <f>'^JKSE'!I207</f>
        <v>40606</v>
      </c>
      <c r="J207" s="12">
        <f t="shared" si="3"/>
        <v>189</v>
      </c>
    </row>
    <row r="208" spans="1:10" x14ac:dyDescent="0.2">
      <c r="A208" s="15">
        <v>40123</v>
      </c>
      <c r="B208" s="12">
        <v>122</v>
      </c>
      <c r="C208" s="12">
        <v>126</v>
      </c>
      <c r="D208" s="12">
        <v>120</v>
      </c>
      <c r="E208" s="12">
        <v>122</v>
      </c>
      <c r="F208" s="14">
        <v>1624000</v>
      </c>
      <c r="G208" s="12">
        <v>122</v>
      </c>
      <c r="I208" s="11">
        <f>'^JKSE'!I208</f>
        <v>40605</v>
      </c>
      <c r="J208" s="12">
        <f t="shared" si="3"/>
        <v>189</v>
      </c>
    </row>
    <row r="209" spans="1:10" x14ac:dyDescent="0.2">
      <c r="A209" s="15">
        <v>40126</v>
      </c>
      <c r="B209" s="12">
        <v>122</v>
      </c>
      <c r="C209" s="12">
        <v>130</v>
      </c>
      <c r="D209" s="12">
        <v>121</v>
      </c>
      <c r="E209" s="12">
        <v>124</v>
      </c>
      <c r="F209" s="14">
        <v>2854500</v>
      </c>
      <c r="G209" s="12">
        <v>124</v>
      </c>
      <c r="I209" s="11">
        <f>'^JKSE'!I209</f>
        <v>40604</v>
      </c>
      <c r="J209" s="12">
        <f t="shared" si="3"/>
        <v>190</v>
      </c>
    </row>
    <row r="210" spans="1:10" x14ac:dyDescent="0.2">
      <c r="A210" s="15">
        <v>40127</v>
      </c>
      <c r="B210" s="12">
        <v>125</v>
      </c>
      <c r="C210" s="12">
        <v>125</v>
      </c>
      <c r="D210" s="12">
        <v>120</v>
      </c>
      <c r="E210" s="12">
        <v>120</v>
      </c>
      <c r="F210" s="14">
        <v>1182500</v>
      </c>
      <c r="G210" s="12">
        <v>120</v>
      </c>
      <c r="I210" s="11">
        <f>'^JKSE'!I210</f>
        <v>40603</v>
      </c>
      <c r="J210" s="12">
        <f t="shared" si="3"/>
        <v>191</v>
      </c>
    </row>
    <row r="211" spans="1:10" x14ac:dyDescent="0.2">
      <c r="A211" s="15">
        <v>40128</v>
      </c>
      <c r="B211" s="12">
        <v>120</v>
      </c>
      <c r="C211" s="12">
        <v>124</v>
      </c>
      <c r="D211" s="12">
        <v>120</v>
      </c>
      <c r="E211" s="12">
        <v>124</v>
      </c>
      <c r="F211" s="14">
        <v>1000</v>
      </c>
      <c r="G211" s="12">
        <v>124</v>
      </c>
      <c r="I211" s="11">
        <f>'^JKSE'!I211</f>
        <v>40602</v>
      </c>
      <c r="J211" s="12">
        <f t="shared" si="3"/>
        <v>191</v>
      </c>
    </row>
    <row r="212" spans="1:10" x14ac:dyDescent="0.2">
      <c r="A212" s="15">
        <v>40129</v>
      </c>
      <c r="B212" s="12">
        <v>124</v>
      </c>
      <c r="C212" s="12">
        <v>127</v>
      </c>
      <c r="D212" s="12">
        <v>122</v>
      </c>
      <c r="E212" s="12">
        <v>122</v>
      </c>
      <c r="F212" s="14">
        <v>575500</v>
      </c>
      <c r="G212" s="12">
        <v>122</v>
      </c>
      <c r="I212" s="11">
        <f>'^JKSE'!I212</f>
        <v>40599</v>
      </c>
      <c r="J212" s="12">
        <f t="shared" si="3"/>
        <v>194</v>
      </c>
    </row>
    <row r="213" spans="1:10" x14ac:dyDescent="0.2">
      <c r="A213" s="15">
        <v>40130</v>
      </c>
      <c r="B213" s="12">
        <v>120</v>
      </c>
      <c r="C213" s="12">
        <v>125</v>
      </c>
      <c r="D213" s="12">
        <v>119</v>
      </c>
      <c r="E213" s="12">
        <v>125</v>
      </c>
      <c r="F213" s="14">
        <v>2000</v>
      </c>
      <c r="G213" s="12">
        <v>125</v>
      </c>
      <c r="I213" s="11">
        <f>'^JKSE'!I213</f>
        <v>40598</v>
      </c>
      <c r="J213" s="12">
        <f t="shared" si="3"/>
        <v>194</v>
      </c>
    </row>
    <row r="214" spans="1:10" x14ac:dyDescent="0.2">
      <c r="A214" s="15">
        <v>40133</v>
      </c>
      <c r="B214" s="12">
        <v>121</v>
      </c>
      <c r="C214" s="12">
        <v>124</v>
      </c>
      <c r="D214" s="12">
        <v>121</v>
      </c>
      <c r="E214" s="12">
        <v>124</v>
      </c>
      <c r="F214" s="14">
        <v>79000</v>
      </c>
      <c r="G214" s="12">
        <v>124</v>
      </c>
      <c r="I214" s="11">
        <f>'^JKSE'!I214</f>
        <v>40597</v>
      </c>
      <c r="J214" s="12">
        <f t="shared" si="3"/>
        <v>197</v>
      </c>
    </row>
    <row r="215" spans="1:10" x14ac:dyDescent="0.2">
      <c r="A215" s="15">
        <v>40134</v>
      </c>
      <c r="B215" s="12">
        <v>124</v>
      </c>
      <c r="C215" s="12">
        <v>125</v>
      </c>
      <c r="D215" s="12">
        <v>123</v>
      </c>
      <c r="E215" s="12">
        <v>124</v>
      </c>
      <c r="F215" s="14">
        <v>423000</v>
      </c>
      <c r="G215" s="12">
        <v>124</v>
      </c>
      <c r="I215" s="11">
        <f>'^JKSE'!I215</f>
        <v>40596</v>
      </c>
      <c r="J215" s="12">
        <f t="shared" si="3"/>
        <v>197</v>
      </c>
    </row>
    <row r="216" spans="1:10" x14ac:dyDescent="0.2">
      <c r="A216" s="15">
        <v>40135</v>
      </c>
      <c r="B216" s="12">
        <v>122</v>
      </c>
      <c r="C216" s="12">
        <v>127</v>
      </c>
      <c r="D216" s="12">
        <v>122</v>
      </c>
      <c r="E216" s="12">
        <v>125</v>
      </c>
      <c r="F216" s="14">
        <v>266500</v>
      </c>
      <c r="G216" s="12">
        <v>125</v>
      </c>
      <c r="I216" s="11">
        <f>'^JKSE'!I216</f>
        <v>40595</v>
      </c>
      <c r="J216" s="12">
        <f t="shared" si="3"/>
        <v>200</v>
      </c>
    </row>
    <row r="217" spans="1:10" x14ac:dyDescent="0.2">
      <c r="A217" s="15">
        <v>40136</v>
      </c>
      <c r="B217" s="12">
        <v>127</v>
      </c>
      <c r="C217" s="12">
        <v>127</v>
      </c>
      <c r="D217" s="12">
        <v>122</v>
      </c>
      <c r="E217" s="12">
        <v>125</v>
      </c>
      <c r="F217" s="14">
        <v>1001000</v>
      </c>
      <c r="G217" s="12">
        <v>125</v>
      </c>
      <c r="I217" s="11">
        <f>'^JKSE'!I217</f>
        <v>40592</v>
      </c>
      <c r="J217" s="12">
        <f t="shared" si="3"/>
        <v>200</v>
      </c>
    </row>
    <row r="218" spans="1:10" x14ac:dyDescent="0.2">
      <c r="A218" s="15">
        <v>40137</v>
      </c>
      <c r="B218" s="12">
        <v>121</v>
      </c>
      <c r="C218" s="12">
        <v>125</v>
      </c>
      <c r="D218" s="12">
        <v>120</v>
      </c>
      <c r="E218" s="12">
        <v>125</v>
      </c>
      <c r="F218" s="14">
        <v>567000</v>
      </c>
      <c r="G218" s="12">
        <v>125</v>
      </c>
      <c r="I218" s="11">
        <f>'^JKSE'!I218</f>
        <v>40591</v>
      </c>
      <c r="J218" s="12">
        <f t="shared" si="3"/>
        <v>200</v>
      </c>
    </row>
    <row r="219" spans="1:10" x14ac:dyDescent="0.2">
      <c r="A219" s="15">
        <v>40140</v>
      </c>
      <c r="B219" s="12">
        <v>124</v>
      </c>
      <c r="C219" s="12">
        <v>124</v>
      </c>
      <c r="D219" s="12">
        <v>121</v>
      </c>
      <c r="E219" s="12">
        <v>122</v>
      </c>
      <c r="F219" s="14">
        <v>339500</v>
      </c>
      <c r="G219" s="12">
        <v>122</v>
      </c>
      <c r="I219" s="11">
        <f>'^JKSE'!I219</f>
        <v>40590</v>
      </c>
      <c r="J219" s="12">
        <f t="shared" si="3"/>
        <v>200</v>
      </c>
    </row>
    <row r="220" spans="1:10" x14ac:dyDescent="0.2">
      <c r="A220" s="15">
        <v>40141</v>
      </c>
      <c r="B220" s="12">
        <v>123</v>
      </c>
      <c r="C220" s="12">
        <v>124</v>
      </c>
      <c r="D220" s="12">
        <v>121</v>
      </c>
      <c r="E220" s="12">
        <v>121</v>
      </c>
      <c r="F220" s="14">
        <v>142000</v>
      </c>
      <c r="G220" s="12">
        <v>121</v>
      </c>
      <c r="I220" s="11">
        <f>'^JKSE'!I220</f>
        <v>40589</v>
      </c>
      <c r="J220" s="12">
        <f t="shared" si="3"/>
        <v>200</v>
      </c>
    </row>
    <row r="221" spans="1:10" x14ac:dyDescent="0.2">
      <c r="A221" s="15">
        <v>40142</v>
      </c>
      <c r="B221" s="12">
        <v>121</v>
      </c>
      <c r="C221" s="12">
        <v>123</v>
      </c>
      <c r="D221" s="12">
        <v>121</v>
      </c>
      <c r="E221" s="12">
        <v>122</v>
      </c>
      <c r="F221" s="14">
        <v>383000</v>
      </c>
      <c r="G221" s="12">
        <v>122</v>
      </c>
      <c r="I221" s="11">
        <f>'^JKSE'!I221</f>
        <v>40588</v>
      </c>
      <c r="J221" s="12">
        <f t="shared" si="3"/>
        <v>200</v>
      </c>
    </row>
    <row r="222" spans="1:10" x14ac:dyDescent="0.2">
      <c r="A222" s="15">
        <v>40143</v>
      </c>
      <c r="B222" s="12">
        <v>122</v>
      </c>
      <c r="C222" s="12">
        <v>123</v>
      </c>
      <c r="D222" s="12">
        <v>121</v>
      </c>
      <c r="E222" s="12">
        <v>121</v>
      </c>
      <c r="F222" s="14">
        <v>3186000</v>
      </c>
      <c r="G222" s="12">
        <v>121</v>
      </c>
      <c r="I222" s="11">
        <f>'^JKSE'!I222</f>
        <v>40585</v>
      </c>
      <c r="J222" s="12">
        <f t="shared" si="3"/>
        <v>200</v>
      </c>
    </row>
    <row r="223" spans="1:10" x14ac:dyDescent="0.2">
      <c r="A223" s="15">
        <v>40147</v>
      </c>
      <c r="B223" s="12">
        <v>119</v>
      </c>
      <c r="C223" s="12">
        <v>122</v>
      </c>
      <c r="D223" s="12">
        <v>119</v>
      </c>
      <c r="E223" s="12">
        <v>122</v>
      </c>
      <c r="F223" s="14">
        <v>1343000</v>
      </c>
      <c r="G223" s="12">
        <v>122</v>
      </c>
      <c r="I223" s="11">
        <f>'^JKSE'!I223</f>
        <v>40584</v>
      </c>
      <c r="J223" s="12">
        <f t="shared" si="3"/>
        <v>205</v>
      </c>
    </row>
    <row r="224" spans="1:10" x14ac:dyDescent="0.2">
      <c r="A224" s="15">
        <v>40148</v>
      </c>
      <c r="B224" s="12">
        <v>123</v>
      </c>
      <c r="C224" s="12">
        <v>130</v>
      </c>
      <c r="D224" s="12">
        <v>123</v>
      </c>
      <c r="E224" s="12">
        <v>127</v>
      </c>
      <c r="F224" s="14">
        <v>11452500</v>
      </c>
      <c r="G224" s="12">
        <v>127</v>
      </c>
      <c r="I224" s="11">
        <f>'^JKSE'!I224</f>
        <v>40583</v>
      </c>
      <c r="J224" s="12">
        <f t="shared" si="3"/>
        <v>200</v>
      </c>
    </row>
    <row r="225" spans="1:10" x14ac:dyDescent="0.2">
      <c r="A225" s="15">
        <v>40149</v>
      </c>
      <c r="B225" s="12">
        <v>129</v>
      </c>
      <c r="C225" s="12">
        <v>142</v>
      </c>
      <c r="D225" s="12">
        <v>126</v>
      </c>
      <c r="E225" s="12">
        <v>135</v>
      </c>
      <c r="F225" s="14">
        <v>25555000</v>
      </c>
      <c r="G225" s="12">
        <v>135</v>
      </c>
      <c r="I225" s="11">
        <f>'^JKSE'!I225</f>
        <v>40582</v>
      </c>
      <c r="J225" s="12">
        <f t="shared" si="3"/>
        <v>200</v>
      </c>
    </row>
    <row r="226" spans="1:10" x14ac:dyDescent="0.2">
      <c r="A226" s="15">
        <v>40150</v>
      </c>
      <c r="B226" s="12">
        <v>136</v>
      </c>
      <c r="C226" s="12">
        <v>137</v>
      </c>
      <c r="D226" s="12">
        <v>130</v>
      </c>
      <c r="E226" s="12">
        <v>131</v>
      </c>
      <c r="F226" s="14">
        <v>4705000</v>
      </c>
      <c r="G226" s="12">
        <v>131</v>
      </c>
      <c r="I226" s="11">
        <f>'^JKSE'!I226</f>
        <v>40581</v>
      </c>
      <c r="J226" s="12">
        <f t="shared" si="3"/>
        <v>200</v>
      </c>
    </row>
    <row r="227" spans="1:10" x14ac:dyDescent="0.2">
      <c r="A227" s="15">
        <v>40151</v>
      </c>
      <c r="B227" s="12">
        <v>132</v>
      </c>
      <c r="C227" s="12">
        <v>135</v>
      </c>
      <c r="D227" s="12">
        <v>128</v>
      </c>
      <c r="E227" s="12">
        <v>129</v>
      </c>
      <c r="F227" s="14">
        <v>997500</v>
      </c>
      <c r="G227" s="12">
        <v>129</v>
      </c>
      <c r="I227" s="11">
        <f>'^JKSE'!I227</f>
        <v>40578</v>
      </c>
      <c r="J227" s="12">
        <f t="shared" si="3"/>
        <v>200</v>
      </c>
    </row>
    <row r="228" spans="1:10" x14ac:dyDescent="0.2">
      <c r="A228" s="15">
        <v>40154</v>
      </c>
      <c r="B228" s="12">
        <v>131</v>
      </c>
      <c r="C228" s="12">
        <v>137</v>
      </c>
      <c r="D228" s="12">
        <v>127</v>
      </c>
      <c r="E228" s="12">
        <v>129</v>
      </c>
      <c r="F228" s="14">
        <v>8906000</v>
      </c>
      <c r="G228" s="12">
        <v>129</v>
      </c>
      <c r="I228" s="11">
        <f>'^JKSE'!I228</f>
        <v>40577</v>
      </c>
      <c r="J228" s="12">
        <f t="shared" si="3"/>
        <v>200</v>
      </c>
    </row>
    <row r="229" spans="1:10" x14ac:dyDescent="0.2">
      <c r="A229" s="15">
        <v>40155</v>
      </c>
      <c r="B229" s="12">
        <v>129</v>
      </c>
      <c r="C229" s="12">
        <v>132</v>
      </c>
      <c r="D229" s="12">
        <v>127</v>
      </c>
      <c r="E229" s="12">
        <v>128</v>
      </c>
      <c r="F229" s="14">
        <v>1591500</v>
      </c>
      <c r="G229" s="12">
        <v>128</v>
      </c>
      <c r="I229" s="11">
        <f>'^JKSE'!I229</f>
        <v>40576</v>
      </c>
      <c r="J229" s="12">
        <f t="shared" si="3"/>
        <v>200</v>
      </c>
    </row>
    <row r="230" spans="1:10" x14ac:dyDescent="0.2">
      <c r="A230" s="15">
        <v>40156</v>
      </c>
      <c r="B230" s="12">
        <v>128</v>
      </c>
      <c r="C230" s="12">
        <v>131</v>
      </c>
      <c r="D230" s="12">
        <v>125</v>
      </c>
      <c r="E230" s="12">
        <v>129</v>
      </c>
      <c r="F230" s="14">
        <v>592500</v>
      </c>
      <c r="G230" s="12">
        <v>129</v>
      </c>
      <c r="I230" s="11">
        <f>'^JKSE'!I230</f>
        <v>40575</v>
      </c>
      <c r="J230" s="12">
        <f t="shared" si="3"/>
        <v>200</v>
      </c>
    </row>
    <row r="231" spans="1:10" x14ac:dyDescent="0.2">
      <c r="A231" s="15">
        <v>40157</v>
      </c>
      <c r="B231" s="12">
        <v>129</v>
      </c>
      <c r="C231" s="12">
        <v>134</v>
      </c>
      <c r="D231" s="12">
        <v>129</v>
      </c>
      <c r="E231" s="12">
        <v>132</v>
      </c>
      <c r="F231" s="14">
        <v>11394500</v>
      </c>
      <c r="G231" s="12">
        <v>132</v>
      </c>
      <c r="I231" s="11">
        <f>'^JKSE'!I231</f>
        <v>40574</v>
      </c>
      <c r="J231" s="12">
        <f t="shared" si="3"/>
        <v>196</v>
      </c>
    </row>
    <row r="232" spans="1:10" x14ac:dyDescent="0.2">
      <c r="A232" s="15">
        <v>40158</v>
      </c>
      <c r="B232" s="12">
        <v>132</v>
      </c>
      <c r="C232" s="12">
        <v>138</v>
      </c>
      <c r="D232" s="12">
        <v>132</v>
      </c>
      <c r="E232" s="12">
        <v>137</v>
      </c>
      <c r="F232" s="14">
        <v>12822500</v>
      </c>
      <c r="G232" s="12">
        <v>137</v>
      </c>
      <c r="I232" s="11">
        <f>'^JKSE'!I232</f>
        <v>40571</v>
      </c>
      <c r="J232" s="12">
        <f t="shared" si="3"/>
        <v>205</v>
      </c>
    </row>
    <row r="233" spans="1:10" x14ac:dyDescent="0.2">
      <c r="A233" s="15">
        <v>40161</v>
      </c>
      <c r="B233" s="12">
        <v>135</v>
      </c>
      <c r="C233" s="12">
        <v>136</v>
      </c>
      <c r="D233" s="12">
        <v>133</v>
      </c>
      <c r="E233" s="12">
        <v>133</v>
      </c>
      <c r="F233" s="14">
        <v>1353500</v>
      </c>
      <c r="G233" s="12">
        <v>133</v>
      </c>
      <c r="I233" s="11">
        <f>'^JKSE'!I233</f>
        <v>40570</v>
      </c>
      <c r="J233" s="12">
        <f t="shared" si="3"/>
        <v>205</v>
      </c>
    </row>
    <row r="234" spans="1:10" x14ac:dyDescent="0.2">
      <c r="A234" s="15">
        <v>40162</v>
      </c>
      <c r="B234" s="12">
        <v>133</v>
      </c>
      <c r="C234" s="12">
        <v>134</v>
      </c>
      <c r="D234" s="12">
        <v>130</v>
      </c>
      <c r="E234" s="12">
        <v>134</v>
      </c>
      <c r="F234" s="14">
        <v>1973500</v>
      </c>
      <c r="G234" s="12">
        <v>134</v>
      </c>
      <c r="I234" s="11">
        <f>'^JKSE'!I234</f>
        <v>40569</v>
      </c>
      <c r="J234" s="12">
        <f t="shared" si="3"/>
        <v>210</v>
      </c>
    </row>
    <row r="235" spans="1:10" x14ac:dyDescent="0.2">
      <c r="A235" s="15">
        <v>40163</v>
      </c>
      <c r="B235" s="12">
        <v>134</v>
      </c>
      <c r="C235" s="12">
        <v>134</v>
      </c>
      <c r="D235" s="12">
        <v>132</v>
      </c>
      <c r="E235" s="12">
        <v>132</v>
      </c>
      <c r="F235" s="14">
        <v>280500</v>
      </c>
      <c r="G235" s="12">
        <v>132</v>
      </c>
      <c r="I235" s="11">
        <f>'^JKSE'!I235</f>
        <v>40568</v>
      </c>
      <c r="J235" s="12">
        <f t="shared" si="3"/>
        <v>205</v>
      </c>
    </row>
    <row r="236" spans="1:10" x14ac:dyDescent="0.2">
      <c r="A236" s="15">
        <v>40164</v>
      </c>
      <c r="B236" s="12">
        <v>132</v>
      </c>
      <c r="C236" s="12">
        <v>133</v>
      </c>
      <c r="D236" s="12">
        <v>131</v>
      </c>
      <c r="E236" s="12">
        <v>131</v>
      </c>
      <c r="F236" s="14">
        <v>1237000</v>
      </c>
      <c r="G236" s="12">
        <v>131</v>
      </c>
      <c r="I236" s="11">
        <f>'^JKSE'!I236</f>
        <v>40567</v>
      </c>
      <c r="J236" s="12">
        <f t="shared" si="3"/>
        <v>199</v>
      </c>
    </row>
    <row r="237" spans="1:10" x14ac:dyDescent="0.2">
      <c r="A237" s="15">
        <v>40168</v>
      </c>
      <c r="B237" s="12">
        <v>131</v>
      </c>
      <c r="C237" s="12">
        <v>134</v>
      </c>
      <c r="D237" s="12">
        <v>131</v>
      </c>
      <c r="E237" s="12">
        <v>132</v>
      </c>
      <c r="F237" s="14">
        <v>28714000</v>
      </c>
      <c r="G237" s="12">
        <v>132</v>
      </c>
      <c r="I237" s="11">
        <f>'^JKSE'!I237</f>
        <v>40564</v>
      </c>
      <c r="J237" s="12">
        <f t="shared" si="3"/>
        <v>200</v>
      </c>
    </row>
    <row r="238" spans="1:10" x14ac:dyDescent="0.2">
      <c r="A238" s="15">
        <v>40169</v>
      </c>
      <c r="B238" s="12">
        <v>132</v>
      </c>
      <c r="C238" s="12">
        <v>155</v>
      </c>
      <c r="D238" s="12">
        <v>132</v>
      </c>
      <c r="E238" s="12">
        <v>154</v>
      </c>
      <c r="F238" s="14">
        <v>140000000</v>
      </c>
      <c r="G238" s="12">
        <v>154</v>
      </c>
      <c r="I238" s="11">
        <f>'^JKSE'!I238</f>
        <v>40563</v>
      </c>
      <c r="J238" s="12">
        <f t="shared" si="3"/>
        <v>200</v>
      </c>
    </row>
    <row r="239" spans="1:10" x14ac:dyDescent="0.2">
      <c r="A239" s="15">
        <v>40170</v>
      </c>
      <c r="B239" s="12">
        <v>154</v>
      </c>
      <c r="C239" s="12">
        <v>159</v>
      </c>
      <c r="D239" s="12">
        <v>136</v>
      </c>
      <c r="E239" s="12">
        <v>140</v>
      </c>
      <c r="F239" s="14">
        <v>487000000</v>
      </c>
      <c r="G239" s="12">
        <v>140</v>
      </c>
      <c r="I239" s="11">
        <f>'^JKSE'!I239</f>
        <v>40562</v>
      </c>
      <c r="J239" s="12">
        <f t="shared" si="3"/>
        <v>210</v>
      </c>
    </row>
    <row r="240" spans="1:10" x14ac:dyDescent="0.2">
      <c r="A240" s="15">
        <v>40175</v>
      </c>
      <c r="B240" s="12">
        <v>143</v>
      </c>
      <c r="C240" s="12">
        <v>144</v>
      </c>
      <c r="D240" s="12">
        <v>132</v>
      </c>
      <c r="E240" s="12">
        <v>134</v>
      </c>
      <c r="F240" s="14">
        <v>141000000</v>
      </c>
      <c r="G240" s="12">
        <v>134</v>
      </c>
      <c r="I240" s="11">
        <f>'^JKSE'!I240</f>
        <v>40561</v>
      </c>
      <c r="J240" s="12">
        <f t="shared" si="3"/>
        <v>210</v>
      </c>
    </row>
    <row r="241" spans="1:10" x14ac:dyDescent="0.2">
      <c r="A241" s="15">
        <v>40176</v>
      </c>
      <c r="B241" s="12">
        <v>134</v>
      </c>
      <c r="C241" s="12">
        <v>134</v>
      </c>
      <c r="D241" s="12">
        <v>129</v>
      </c>
      <c r="E241" s="12">
        <v>130</v>
      </c>
      <c r="F241" s="14">
        <v>17364500</v>
      </c>
      <c r="G241" s="12">
        <v>130</v>
      </c>
      <c r="I241" s="11">
        <f>'^JKSE'!I241</f>
        <v>40560</v>
      </c>
      <c r="J241" s="12">
        <f t="shared" si="3"/>
        <v>210</v>
      </c>
    </row>
    <row r="242" spans="1:10" x14ac:dyDescent="0.2">
      <c r="A242" s="15">
        <v>40177</v>
      </c>
      <c r="B242" s="12">
        <v>130</v>
      </c>
      <c r="C242" s="12">
        <v>136</v>
      </c>
      <c r="D242" s="12">
        <v>130</v>
      </c>
      <c r="E242" s="12">
        <v>134</v>
      </c>
      <c r="F242" s="14">
        <v>6661500</v>
      </c>
      <c r="G242" s="12">
        <v>134</v>
      </c>
      <c r="I242" s="11">
        <f>'^JKSE'!I242</f>
        <v>40557</v>
      </c>
      <c r="J242" s="12">
        <f t="shared" si="3"/>
        <v>210</v>
      </c>
    </row>
    <row r="243" spans="1:10" x14ac:dyDescent="0.2">
      <c r="A243" s="15">
        <v>40182</v>
      </c>
      <c r="B243" s="12">
        <v>134</v>
      </c>
      <c r="C243" s="12">
        <v>142</v>
      </c>
      <c r="D243" s="12">
        <v>134</v>
      </c>
      <c r="E243" s="12">
        <v>142</v>
      </c>
      <c r="F243" s="14">
        <v>20006500</v>
      </c>
      <c r="G243" s="12">
        <v>142</v>
      </c>
      <c r="I243" s="11">
        <f>'^JKSE'!I243</f>
        <v>40556</v>
      </c>
      <c r="J243" s="12">
        <f t="shared" si="3"/>
        <v>210</v>
      </c>
    </row>
    <row r="244" spans="1:10" x14ac:dyDescent="0.2">
      <c r="A244" s="15">
        <v>40183</v>
      </c>
      <c r="B244" s="12">
        <v>142</v>
      </c>
      <c r="C244" s="12">
        <v>147</v>
      </c>
      <c r="D244" s="12">
        <v>142</v>
      </c>
      <c r="E244" s="12">
        <v>143</v>
      </c>
      <c r="F244" s="14">
        <v>161000000</v>
      </c>
      <c r="G244" s="12">
        <v>143</v>
      </c>
      <c r="I244" s="11">
        <f>'^JKSE'!I244</f>
        <v>40555</v>
      </c>
      <c r="J244" s="12">
        <f t="shared" si="3"/>
        <v>210</v>
      </c>
    </row>
    <row r="245" spans="1:10" x14ac:dyDescent="0.2">
      <c r="A245" s="15">
        <v>40184</v>
      </c>
      <c r="B245" s="12">
        <v>139</v>
      </c>
      <c r="C245" s="12">
        <v>141</v>
      </c>
      <c r="D245" s="12">
        <v>135</v>
      </c>
      <c r="E245" s="12">
        <v>140</v>
      </c>
      <c r="F245" s="14">
        <v>4027500</v>
      </c>
      <c r="G245" s="12">
        <v>140</v>
      </c>
      <c r="I245" s="11">
        <f>'^JKSE'!I245</f>
        <v>40554</v>
      </c>
      <c r="J245" s="12">
        <f t="shared" si="3"/>
        <v>205</v>
      </c>
    </row>
    <row r="246" spans="1:10" x14ac:dyDescent="0.2">
      <c r="A246" s="15">
        <v>40185</v>
      </c>
      <c r="B246" s="12">
        <v>142</v>
      </c>
      <c r="C246" s="12">
        <v>142</v>
      </c>
      <c r="D246" s="12">
        <v>137</v>
      </c>
      <c r="E246" s="12">
        <v>141</v>
      </c>
      <c r="F246" s="14">
        <v>1404500</v>
      </c>
      <c r="G246" s="12">
        <v>141</v>
      </c>
      <c r="I246" s="11">
        <f>'^JKSE'!I246</f>
        <v>40553</v>
      </c>
      <c r="J246" s="12">
        <f t="shared" si="3"/>
        <v>200</v>
      </c>
    </row>
    <row r="247" spans="1:10" x14ac:dyDescent="0.2">
      <c r="A247" s="15">
        <v>40186</v>
      </c>
      <c r="B247" s="12">
        <v>143</v>
      </c>
      <c r="C247" s="12">
        <v>148</v>
      </c>
      <c r="D247" s="12">
        <v>140</v>
      </c>
      <c r="E247" s="12">
        <v>142</v>
      </c>
      <c r="F247" s="14">
        <v>29521500</v>
      </c>
      <c r="G247" s="12">
        <v>142</v>
      </c>
      <c r="I247" s="11">
        <f>'^JKSE'!I247</f>
        <v>40550</v>
      </c>
      <c r="J247" s="12">
        <f t="shared" si="3"/>
        <v>220</v>
      </c>
    </row>
    <row r="248" spans="1:10" x14ac:dyDescent="0.2">
      <c r="A248" s="15">
        <v>40189</v>
      </c>
      <c r="B248" s="12">
        <v>142</v>
      </c>
      <c r="C248" s="12">
        <v>145</v>
      </c>
      <c r="D248" s="12">
        <v>138</v>
      </c>
      <c r="E248" s="12">
        <v>140</v>
      </c>
      <c r="F248" s="14">
        <v>114000000</v>
      </c>
      <c r="G248" s="12">
        <v>140</v>
      </c>
      <c r="I248" s="11">
        <f>'^JKSE'!I248</f>
        <v>40549</v>
      </c>
      <c r="J248" s="12">
        <f t="shared" si="3"/>
        <v>220</v>
      </c>
    </row>
    <row r="249" spans="1:10" x14ac:dyDescent="0.2">
      <c r="A249" s="15">
        <v>40190</v>
      </c>
      <c r="B249" s="12">
        <v>139</v>
      </c>
      <c r="C249" s="12">
        <v>141</v>
      </c>
      <c r="D249" s="12">
        <v>138</v>
      </c>
      <c r="E249" s="12">
        <v>140</v>
      </c>
      <c r="F249" s="14">
        <v>29500500</v>
      </c>
      <c r="G249" s="12">
        <v>140</v>
      </c>
      <c r="I249" s="11">
        <f>'^JKSE'!I249</f>
        <v>40548</v>
      </c>
      <c r="J249" s="12">
        <f t="shared" si="3"/>
        <v>215</v>
      </c>
    </row>
    <row r="250" spans="1:10" x14ac:dyDescent="0.2">
      <c r="A250" s="15">
        <v>40191</v>
      </c>
      <c r="B250" s="12">
        <v>140</v>
      </c>
      <c r="C250" s="12">
        <v>140</v>
      </c>
      <c r="D250" s="12">
        <v>137</v>
      </c>
      <c r="E250" s="12">
        <v>139</v>
      </c>
      <c r="F250" s="14">
        <v>669000</v>
      </c>
      <c r="G250" s="12">
        <v>139</v>
      </c>
      <c r="I250" s="11">
        <f>'^JKSE'!I250</f>
        <v>40547</v>
      </c>
      <c r="J250" s="12">
        <f t="shared" si="3"/>
        <v>220</v>
      </c>
    </row>
    <row r="251" spans="1:10" x14ac:dyDescent="0.2">
      <c r="A251" s="15">
        <v>40192</v>
      </c>
      <c r="B251" s="12">
        <v>139</v>
      </c>
      <c r="C251" s="12">
        <v>141</v>
      </c>
      <c r="D251" s="12">
        <v>138</v>
      </c>
      <c r="E251" s="12">
        <v>139</v>
      </c>
      <c r="F251" s="14">
        <v>1108000</v>
      </c>
      <c r="G251" s="12">
        <v>139</v>
      </c>
      <c r="I251" s="11">
        <f>'^JKSE'!I251</f>
        <v>40546</v>
      </c>
      <c r="J251" s="12">
        <f t="shared" si="3"/>
        <v>220</v>
      </c>
    </row>
    <row r="252" spans="1:10" x14ac:dyDescent="0.2">
      <c r="A252" s="15">
        <v>40193</v>
      </c>
      <c r="B252" s="12">
        <v>138</v>
      </c>
      <c r="C252" s="12">
        <v>138</v>
      </c>
      <c r="D252" s="12">
        <v>135</v>
      </c>
      <c r="E252" s="12">
        <v>138</v>
      </c>
      <c r="F252" s="14">
        <v>1897000</v>
      </c>
      <c r="G252" s="12">
        <v>138</v>
      </c>
      <c r="I252" s="11">
        <f>'^JKSE'!I252</f>
        <v>40543</v>
      </c>
      <c r="J252" s="12">
        <f t="shared" si="3"/>
        <v>215</v>
      </c>
    </row>
    <row r="253" spans="1:10" x14ac:dyDescent="0.2">
      <c r="A253" s="15">
        <v>40196</v>
      </c>
      <c r="B253" s="12">
        <v>139</v>
      </c>
      <c r="C253" s="12">
        <v>139</v>
      </c>
      <c r="D253" s="12">
        <v>135</v>
      </c>
      <c r="E253" s="12">
        <v>137</v>
      </c>
      <c r="F253" s="14">
        <v>1106000</v>
      </c>
      <c r="G253" s="12">
        <v>137</v>
      </c>
      <c r="I253" s="11">
        <f>'^JKSE'!I253</f>
        <v>40542</v>
      </c>
      <c r="J253" s="12">
        <f t="shared" si="3"/>
        <v>215</v>
      </c>
    </row>
    <row r="254" spans="1:10" x14ac:dyDescent="0.2">
      <c r="A254" s="15">
        <v>40197</v>
      </c>
      <c r="B254" s="12">
        <v>139</v>
      </c>
      <c r="C254" s="12">
        <v>141</v>
      </c>
      <c r="D254" s="12">
        <v>136</v>
      </c>
      <c r="E254" s="12">
        <v>139</v>
      </c>
      <c r="F254" s="14">
        <v>2263500</v>
      </c>
      <c r="G254" s="12">
        <v>139</v>
      </c>
      <c r="I254" s="11">
        <f>'^JKSE'!I254</f>
        <v>40541</v>
      </c>
      <c r="J254" s="12">
        <f t="shared" si="3"/>
        <v>220</v>
      </c>
    </row>
    <row r="255" spans="1:10" x14ac:dyDescent="0.2">
      <c r="A255" s="15">
        <v>40198</v>
      </c>
      <c r="B255" s="12">
        <v>141</v>
      </c>
      <c r="C255" s="12">
        <v>146</v>
      </c>
      <c r="D255" s="12">
        <v>137</v>
      </c>
      <c r="E255" s="12">
        <v>137</v>
      </c>
      <c r="F255" s="14">
        <v>12115500</v>
      </c>
      <c r="G255" s="12">
        <v>137</v>
      </c>
      <c r="I255" s="11">
        <f>'^JKSE'!I255</f>
        <v>40540</v>
      </c>
      <c r="J255" s="12">
        <f t="shared" si="3"/>
        <v>220</v>
      </c>
    </row>
    <row r="256" spans="1:10" x14ac:dyDescent="0.2">
      <c r="A256" s="15">
        <v>40199</v>
      </c>
      <c r="B256" s="12">
        <v>135</v>
      </c>
      <c r="C256" s="12">
        <v>140</v>
      </c>
      <c r="D256" s="12">
        <v>135</v>
      </c>
      <c r="E256" s="12">
        <v>138</v>
      </c>
      <c r="F256" s="14">
        <v>1134000</v>
      </c>
      <c r="G256" s="12">
        <v>138</v>
      </c>
      <c r="I256" s="11">
        <f>'^JKSE'!I256</f>
        <v>40539</v>
      </c>
      <c r="J256" s="12">
        <f t="shared" si="3"/>
        <v>210</v>
      </c>
    </row>
    <row r="257" spans="1:10" x14ac:dyDescent="0.2">
      <c r="A257" s="15">
        <v>40200</v>
      </c>
      <c r="B257" s="12">
        <v>135</v>
      </c>
      <c r="C257" s="12">
        <v>139</v>
      </c>
      <c r="D257" s="12">
        <v>132</v>
      </c>
      <c r="E257" s="12">
        <v>138</v>
      </c>
      <c r="F257" s="14">
        <v>1160500</v>
      </c>
      <c r="G257" s="12">
        <v>138</v>
      </c>
      <c r="I257" s="11">
        <f>'^JKSE'!I257</f>
        <v>40536</v>
      </c>
      <c r="J257" s="12">
        <f t="shared" si="3"/>
        <v>220</v>
      </c>
    </row>
    <row r="258" spans="1:10" x14ac:dyDescent="0.2">
      <c r="A258" s="15">
        <v>40203</v>
      </c>
      <c r="B258" s="12">
        <v>135</v>
      </c>
      <c r="C258" s="12">
        <v>137</v>
      </c>
      <c r="D258" s="12">
        <v>130</v>
      </c>
      <c r="E258" s="12">
        <v>136</v>
      </c>
      <c r="F258" s="14">
        <v>1707000</v>
      </c>
      <c r="G258" s="12">
        <v>136</v>
      </c>
      <c r="I258" s="11">
        <f>'^JKSE'!I258</f>
        <v>40535</v>
      </c>
      <c r="J258" s="12">
        <f t="shared" si="3"/>
        <v>220</v>
      </c>
    </row>
    <row r="259" spans="1:10" x14ac:dyDescent="0.2">
      <c r="A259" s="15">
        <v>40204</v>
      </c>
      <c r="B259" s="12">
        <v>134</v>
      </c>
      <c r="C259" s="12">
        <v>134</v>
      </c>
      <c r="D259" s="12">
        <v>131</v>
      </c>
      <c r="E259" s="12">
        <v>134</v>
      </c>
      <c r="F259" s="14">
        <v>1868500</v>
      </c>
      <c r="G259" s="12">
        <v>134</v>
      </c>
      <c r="I259" s="11">
        <f>'^JKSE'!I259</f>
        <v>40534</v>
      </c>
      <c r="J259" s="12">
        <f t="shared" ref="J259:J265" si="4">VLOOKUP($I$2:$I$751,$A$2:$G$705,7)</f>
        <v>225</v>
      </c>
    </row>
    <row r="260" spans="1:10" x14ac:dyDescent="0.2">
      <c r="A260" s="15">
        <v>40205</v>
      </c>
      <c r="B260" s="12">
        <v>132</v>
      </c>
      <c r="C260" s="12">
        <v>135</v>
      </c>
      <c r="D260" s="12">
        <v>130</v>
      </c>
      <c r="E260" s="12">
        <v>131</v>
      </c>
      <c r="F260" s="14">
        <v>1799500</v>
      </c>
      <c r="G260" s="12">
        <v>131</v>
      </c>
      <c r="I260" s="11">
        <f>'^JKSE'!I260</f>
        <v>40533</v>
      </c>
      <c r="J260" s="12">
        <f t="shared" si="4"/>
        <v>225</v>
      </c>
    </row>
    <row r="261" spans="1:10" x14ac:dyDescent="0.2">
      <c r="A261" s="15">
        <v>40206</v>
      </c>
      <c r="B261" s="12">
        <v>130</v>
      </c>
      <c r="C261" s="12">
        <v>135</v>
      </c>
      <c r="D261" s="12">
        <v>130</v>
      </c>
      <c r="E261" s="12">
        <v>135</v>
      </c>
      <c r="F261" s="14">
        <v>1924500</v>
      </c>
      <c r="G261" s="12">
        <v>135</v>
      </c>
      <c r="I261" s="11">
        <f>'^JKSE'!I261</f>
        <v>40532</v>
      </c>
      <c r="J261" s="12">
        <f t="shared" si="4"/>
        <v>230</v>
      </c>
    </row>
    <row r="262" spans="1:10" x14ac:dyDescent="0.2">
      <c r="A262" s="15">
        <v>40207</v>
      </c>
      <c r="B262" s="12">
        <v>131</v>
      </c>
      <c r="C262" s="12">
        <v>133</v>
      </c>
      <c r="D262" s="12">
        <v>131</v>
      </c>
      <c r="E262" s="12">
        <v>133</v>
      </c>
      <c r="F262" s="14">
        <v>583500</v>
      </c>
      <c r="G262" s="12">
        <v>133</v>
      </c>
      <c r="I262" s="11">
        <f>'^JKSE'!I262</f>
        <v>40529</v>
      </c>
      <c r="J262" s="12">
        <f t="shared" si="4"/>
        <v>235</v>
      </c>
    </row>
    <row r="263" spans="1:10" x14ac:dyDescent="0.2">
      <c r="A263" s="15">
        <v>40210</v>
      </c>
      <c r="B263" s="12">
        <v>134</v>
      </c>
      <c r="C263" s="12">
        <v>134</v>
      </c>
      <c r="D263" s="12">
        <v>130</v>
      </c>
      <c r="E263" s="12">
        <v>131</v>
      </c>
      <c r="F263" s="14">
        <v>406000</v>
      </c>
      <c r="G263" s="12">
        <v>131</v>
      </c>
      <c r="I263" s="11">
        <f>'^JKSE'!I263</f>
        <v>40528</v>
      </c>
      <c r="J263" s="12">
        <f t="shared" si="4"/>
        <v>230</v>
      </c>
    </row>
    <row r="264" spans="1:10" x14ac:dyDescent="0.2">
      <c r="A264" s="15">
        <v>40211</v>
      </c>
      <c r="B264" s="12">
        <v>135</v>
      </c>
      <c r="C264" s="12">
        <v>135</v>
      </c>
      <c r="D264" s="12">
        <v>130</v>
      </c>
      <c r="E264" s="12">
        <v>133</v>
      </c>
      <c r="F264" s="14">
        <v>423500</v>
      </c>
      <c r="G264" s="12">
        <v>133</v>
      </c>
      <c r="I264" s="11">
        <f>'^JKSE'!I264</f>
        <v>40527</v>
      </c>
      <c r="J264" s="12">
        <f t="shared" si="4"/>
        <v>230</v>
      </c>
    </row>
    <row r="265" spans="1:10" x14ac:dyDescent="0.2">
      <c r="A265" s="15">
        <v>40212</v>
      </c>
      <c r="B265" s="12">
        <v>130</v>
      </c>
      <c r="C265" s="12">
        <v>136</v>
      </c>
      <c r="D265" s="12">
        <v>130</v>
      </c>
      <c r="E265" s="12">
        <v>131</v>
      </c>
      <c r="F265" s="14">
        <v>1223500</v>
      </c>
      <c r="G265" s="12">
        <v>131</v>
      </c>
      <c r="I265" s="11">
        <f>'^JKSE'!I265</f>
        <v>40526</v>
      </c>
      <c r="J265" s="12">
        <f t="shared" si="4"/>
        <v>230</v>
      </c>
    </row>
    <row r="266" spans="1:10" x14ac:dyDescent="0.2">
      <c r="A266" s="15">
        <v>40213</v>
      </c>
      <c r="B266" s="12">
        <v>133</v>
      </c>
      <c r="C266" s="12">
        <v>135</v>
      </c>
      <c r="D266" s="12">
        <v>130</v>
      </c>
      <c r="E266" s="12">
        <v>130</v>
      </c>
      <c r="F266" s="14">
        <v>2726500</v>
      </c>
      <c r="G266" s="12">
        <v>130</v>
      </c>
      <c r="I266" s="11">
        <f>'^JKSE'!I266</f>
        <v>40525</v>
      </c>
      <c r="J266" s="12">
        <f>VLOOKUP($I$2:$I$751,$A$2:$G$685,7)</f>
        <v>225</v>
      </c>
    </row>
    <row r="267" spans="1:10" x14ac:dyDescent="0.2">
      <c r="A267" s="15">
        <v>40214</v>
      </c>
      <c r="B267" s="12">
        <v>130</v>
      </c>
      <c r="C267" s="12">
        <v>131</v>
      </c>
      <c r="D267" s="12">
        <v>125</v>
      </c>
      <c r="E267" s="12">
        <v>127</v>
      </c>
      <c r="F267" s="14">
        <v>2216000</v>
      </c>
      <c r="G267" s="12">
        <v>127</v>
      </c>
      <c r="I267" s="11">
        <f>'^JKSE'!I267</f>
        <v>40522</v>
      </c>
      <c r="J267" s="12">
        <f>VLOOKUP($I$2:$I$751,$A$2:$G$685,7)</f>
        <v>220</v>
      </c>
    </row>
    <row r="268" spans="1:10" x14ac:dyDescent="0.2">
      <c r="A268" s="15">
        <v>40217</v>
      </c>
      <c r="B268" s="12">
        <v>126</v>
      </c>
      <c r="C268" s="12">
        <v>130</v>
      </c>
      <c r="D268" s="12">
        <v>124</v>
      </c>
      <c r="E268" s="12">
        <v>127</v>
      </c>
      <c r="F268" s="14">
        <v>714000</v>
      </c>
      <c r="G268" s="12">
        <v>127</v>
      </c>
      <c r="I268" s="11"/>
    </row>
    <row r="269" spans="1:10" x14ac:dyDescent="0.2">
      <c r="A269" s="15">
        <v>40218</v>
      </c>
      <c r="B269" s="12">
        <v>120</v>
      </c>
      <c r="C269" s="12">
        <v>127</v>
      </c>
      <c r="D269" s="12">
        <v>120</v>
      </c>
      <c r="E269" s="12">
        <v>124</v>
      </c>
      <c r="F269" s="14">
        <v>664000</v>
      </c>
      <c r="G269" s="12">
        <v>124</v>
      </c>
      <c r="I269" s="11"/>
    </row>
    <row r="270" spans="1:10" x14ac:dyDescent="0.2">
      <c r="A270" s="15">
        <v>40219</v>
      </c>
      <c r="B270" s="12">
        <v>129</v>
      </c>
      <c r="C270" s="12">
        <v>129</v>
      </c>
      <c r="D270" s="12">
        <v>124</v>
      </c>
      <c r="E270" s="12">
        <v>125</v>
      </c>
      <c r="F270" s="14">
        <v>197500</v>
      </c>
      <c r="G270" s="12">
        <v>125</v>
      </c>
      <c r="I270" s="11"/>
    </row>
    <row r="271" spans="1:10" x14ac:dyDescent="0.2">
      <c r="A271" s="15">
        <v>40220</v>
      </c>
      <c r="B271" s="12">
        <v>125</v>
      </c>
      <c r="C271" s="12">
        <v>131</v>
      </c>
      <c r="D271" s="12">
        <v>110</v>
      </c>
      <c r="E271" s="12">
        <v>120</v>
      </c>
      <c r="F271" s="14">
        <v>445000</v>
      </c>
      <c r="G271" s="12">
        <v>120</v>
      </c>
      <c r="I271" s="11"/>
    </row>
    <row r="272" spans="1:10" x14ac:dyDescent="0.2">
      <c r="A272" s="15">
        <v>40221</v>
      </c>
      <c r="B272" s="12">
        <v>122</v>
      </c>
      <c r="C272" s="12">
        <v>129</v>
      </c>
      <c r="D272" s="12">
        <v>122</v>
      </c>
      <c r="E272" s="12">
        <v>129</v>
      </c>
      <c r="F272" s="14">
        <v>1613500</v>
      </c>
      <c r="G272" s="12">
        <v>129</v>
      </c>
      <c r="I272" s="11"/>
    </row>
    <row r="273" spans="1:9" x14ac:dyDescent="0.2">
      <c r="A273" s="15">
        <v>40224</v>
      </c>
      <c r="B273" s="12">
        <v>129</v>
      </c>
      <c r="C273" s="12">
        <v>130</v>
      </c>
      <c r="D273" s="12">
        <v>126</v>
      </c>
      <c r="E273" s="12">
        <v>127</v>
      </c>
      <c r="F273" s="14">
        <v>1290500</v>
      </c>
      <c r="G273" s="12">
        <v>127</v>
      </c>
      <c r="I273" s="11"/>
    </row>
    <row r="274" spans="1:9" x14ac:dyDescent="0.2">
      <c r="A274" s="15">
        <v>40225</v>
      </c>
      <c r="B274" s="12">
        <v>132</v>
      </c>
      <c r="C274" s="12">
        <v>132</v>
      </c>
      <c r="D274" s="12">
        <v>127</v>
      </c>
      <c r="E274" s="12">
        <v>128</v>
      </c>
      <c r="F274" s="14">
        <v>1027000</v>
      </c>
      <c r="G274" s="12">
        <v>128</v>
      </c>
      <c r="I274" s="11"/>
    </row>
    <row r="275" spans="1:9" x14ac:dyDescent="0.2">
      <c r="A275" s="15">
        <v>40226</v>
      </c>
      <c r="B275" s="12">
        <v>128</v>
      </c>
      <c r="C275" s="12">
        <v>139</v>
      </c>
      <c r="D275" s="12">
        <v>128</v>
      </c>
      <c r="E275" s="12">
        <v>137</v>
      </c>
      <c r="F275" s="14">
        <v>9037000</v>
      </c>
      <c r="G275" s="12">
        <v>137</v>
      </c>
      <c r="I275" s="11"/>
    </row>
    <row r="276" spans="1:9" x14ac:dyDescent="0.2">
      <c r="A276" s="15">
        <v>40227</v>
      </c>
      <c r="B276" s="12">
        <v>138</v>
      </c>
      <c r="C276" s="12">
        <v>141</v>
      </c>
      <c r="D276" s="12">
        <v>133</v>
      </c>
      <c r="E276" s="12">
        <v>137</v>
      </c>
      <c r="F276" s="14">
        <v>9521000</v>
      </c>
      <c r="G276" s="12">
        <v>137</v>
      </c>
      <c r="I276" s="11"/>
    </row>
    <row r="277" spans="1:9" x14ac:dyDescent="0.2">
      <c r="A277" s="15">
        <v>40228</v>
      </c>
      <c r="B277" s="12">
        <v>139</v>
      </c>
      <c r="C277" s="12">
        <v>142</v>
      </c>
      <c r="D277" s="12">
        <v>134</v>
      </c>
      <c r="E277" s="12">
        <v>135</v>
      </c>
      <c r="F277" s="14">
        <v>14521500</v>
      </c>
      <c r="G277" s="12">
        <v>135</v>
      </c>
      <c r="I277" s="11"/>
    </row>
    <row r="278" spans="1:9" x14ac:dyDescent="0.2">
      <c r="A278" s="15">
        <v>40231</v>
      </c>
      <c r="B278" s="12">
        <v>135</v>
      </c>
      <c r="C278" s="12">
        <v>136</v>
      </c>
      <c r="D278" s="12">
        <v>129</v>
      </c>
      <c r="E278" s="12">
        <v>130</v>
      </c>
      <c r="F278" s="14">
        <v>2414500</v>
      </c>
      <c r="G278" s="12">
        <v>130</v>
      </c>
      <c r="I278" s="11"/>
    </row>
    <row r="279" spans="1:9" x14ac:dyDescent="0.2">
      <c r="A279" s="15">
        <v>40232</v>
      </c>
      <c r="B279" s="12">
        <v>129</v>
      </c>
      <c r="C279" s="12">
        <v>137</v>
      </c>
      <c r="D279" s="12">
        <v>129</v>
      </c>
      <c r="E279" s="12">
        <v>134</v>
      </c>
      <c r="F279" s="14">
        <v>3747000</v>
      </c>
      <c r="G279" s="12">
        <v>134</v>
      </c>
      <c r="I279" s="11"/>
    </row>
    <row r="280" spans="1:9" x14ac:dyDescent="0.2">
      <c r="A280" s="15">
        <v>40233</v>
      </c>
      <c r="B280" s="12">
        <v>134</v>
      </c>
      <c r="C280" s="12">
        <v>138</v>
      </c>
      <c r="D280" s="12">
        <v>134</v>
      </c>
      <c r="E280" s="12">
        <v>135</v>
      </c>
      <c r="F280" s="14">
        <v>2621500</v>
      </c>
      <c r="G280" s="12">
        <v>135</v>
      </c>
      <c r="I280" s="11"/>
    </row>
    <row r="281" spans="1:9" x14ac:dyDescent="0.2">
      <c r="A281" s="15">
        <v>40234</v>
      </c>
      <c r="B281" s="12">
        <v>134</v>
      </c>
      <c r="C281" s="12">
        <v>136</v>
      </c>
      <c r="D281" s="12">
        <v>131</v>
      </c>
      <c r="E281" s="12">
        <v>134</v>
      </c>
      <c r="F281" s="14">
        <v>1126500</v>
      </c>
      <c r="G281" s="12">
        <v>134</v>
      </c>
      <c r="I281" s="11"/>
    </row>
    <row r="282" spans="1:9" x14ac:dyDescent="0.2">
      <c r="A282" s="15">
        <v>40238</v>
      </c>
      <c r="B282" s="12">
        <v>136</v>
      </c>
      <c r="C282" s="12">
        <v>136</v>
      </c>
      <c r="D282" s="12">
        <v>134</v>
      </c>
      <c r="E282" s="12">
        <v>135</v>
      </c>
      <c r="F282" s="14">
        <v>475500</v>
      </c>
      <c r="G282" s="12">
        <v>135</v>
      </c>
      <c r="I282" s="11"/>
    </row>
    <row r="283" spans="1:9" x14ac:dyDescent="0.2">
      <c r="A283" s="15">
        <v>40239</v>
      </c>
      <c r="B283" s="12">
        <v>132</v>
      </c>
      <c r="C283" s="12">
        <v>135</v>
      </c>
      <c r="D283" s="12">
        <v>131</v>
      </c>
      <c r="E283" s="12">
        <v>133</v>
      </c>
      <c r="F283" s="14">
        <v>233000</v>
      </c>
      <c r="G283" s="12">
        <v>133</v>
      </c>
      <c r="I283" s="11"/>
    </row>
    <row r="284" spans="1:9" x14ac:dyDescent="0.2">
      <c r="A284" s="15">
        <v>40240</v>
      </c>
      <c r="B284" s="12">
        <v>132</v>
      </c>
      <c r="C284" s="12">
        <v>133</v>
      </c>
      <c r="D284" s="12">
        <v>130</v>
      </c>
      <c r="E284" s="12">
        <v>131</v>
      </c>
      <c r="F284" s="14">
        <v>740500</v>
      </c>
      <c r="G284" s="12">
        <v>131</v>
      </c>
      <c r="I284" s="11"/>
    </row>
    <row r="285" spans="1:9" x14ac:dyDescent="0.2">
      <c r="A285" s="15">
        <v>40241</v>
      </c>
      <c r="B285" s="12">
        <v>129</v>
      </c>
      <c r="C285" s="12">
        <v>130</v>
      </c>
      <c r="D285" s="12">
        <v>128</v>
      </c>
      <c r="E285" s="12">
        <v>130</v>
      </c>
      <c r="F285" s="14">
        <v>285000</v>
      </c>
      <c r="G285" s="12">
        <v>130</v>
      </c>
      <c r="I285" s="11"/>
    </row>
    <row r="286" spans="1:9" x14ac:dyDescent="0.2">
      <c r="A286" s="15">
        <v>40242</v>
      </c>
      <c r="B286" s="12">
        <v>129</v>
      </c>
      <c r="C286" s="12">
        <v>133</v>
      </c>
      <c r="D286" s="12">
        <v>129</v>
      </c>
      <c r="E286" s="12">
        <v>130</v>
      </c>
      <c r="F286" s="14">
        <v>308500</v>
      </c>
      <c r="G286" s="12">
        <v>130</v>
      </c>
      <c r="I286" s="11"/>
    </row>
    <row r="287" spans="1:9" x14ac:dyDescent="0.2">
      <c r="A287" s="15">
        <v>40245</v>
      </c>
      <c r="B287" s="12">
        <v>134</v>
      </c>
      <c r="C287" s="12">
        <v>134</v>
      </c>
      <c r="D287" s="12">
        <v>131</v>
      </c>
      <c r="E287" s="12">
        <v>132</v>
      </c>
      <c r="F287" s="14">
        <v>211500</v>
      </c>
      <c r="G287" s="12">
        <v>132</v>
      </c>
      <c r="I287" s="11"/>
    </row>
    <row r="288" spans="1:9" x14ac:dyDescent="0.2">
      <c r="A288" s="15">
        <v>40246</v>
      </c>
      <c r="B288" s="12">
        <v>134</v>
      </c>
      <c r="C288" s="12">
        <v>134</v>
      </c>
      <c r="D288" s="12">
        <v>130</v>
      </c>
      <c r="E288" s="12">
        <v>130</v>
      </c>
      <c r="F288" s="14">
        <v>318000</v>
      </c>
      <c r="G288" s="12">
        <v>130</v>
      </c>
      <c r="I288" s="11"/>
    </row>
    <row r="289" spans="1:9" x14ac:dyDescent="0.2">
      <c r="A289" s="15">
        <v>40247</v>
      </c>
      <c r="B289" s="12">
        <v>132</v>
      </c>
      <c r="C289" s="12">
        <v>139</v>
      </c>
      <c r="D289" s="12">
        <v>132</v>
      </c>
      <c r="E289" s="12">
        <v>133</v>
      </c>
      <c r="F289" s="14">
        <v>2649500</v>
      </c>
      <c r="G289" s="12">
        <v>133</v>
      </c>
      <c r="I289" s="11"/>
    </row>
    <row r="290" spans="1:9" x14ac:dyDescent="0.2">
      <c r="A290" s="15">
        <v>40248</v>
      </c>
      <c r="B290" s="12">
        <v>133</v>
      </c>
      <c r="C290" s="12">
        <v>138</v>
      </c>
      <c r="D290" s="12">
        <v>133</v>
      </c>
      <c r="E290" s="12">
        <v>135</v>
      </c>
      <c r="F290" s="14">
        <v>2108000</v>
      </c>
      <c r="G290" s="12">
        <v>135</v>
      </c>
      <c r="I290" s="11"/>
    </row>
    <row r="291" spans="1:9" x14ac:dyDescent="0.2">
      <c r="A291" s="15">
        <v>40249</v>
      </c>
      <c r="B291" s="12">
        <v>135</v>
      </c>
      <c r="C291" s="12">
        <v>137</v>
      </c>
      <c r="D291" s="12">
        <v>134</v>
      </c>
      <c r="E291" s="12">
        <v>134</v>
      </c>
      <c r="F291" s="14">
        <v>1219500</v>
      </c>
      <c r="G291" s="12">
        <v>134</v>
      </c>
      <c r="I291" s="11"/>
    </row>
    <row r="292" spans="1:9" x14ac:dyDescent="0.2">
      <c r="A292" s="15">
        <v>40252</v>
      </c>
      <c r="B292" s="12">
        <v>136</v>
      </c>
      <c r="C292" s="12">
        <v>137</v>
      </c>
      <c r="D292" s="12">
        <v>134</v>
      </c>
      <c r="E292" s="12">
        <v>135</v>
      </c>
      <c r="F292" s="14">
        <v>1625000</v>
      </c>
      <c r="G292" s="12">
        <v>135</v>
      </c>
      <c r="I292" s="11"/>
    </row>
    <row r="293" spans="1:9" x14ac:dyDescent="0.2">
      <c r="A293" s="15">
        <v>40254</v>
      </c>
      <c r="B293" s="12">
        <v>134</v>
      </c>
      <c r="C293" s="12">
        <v>140</v>
      </c>
      <c r="D293" s="12">
        <v>134</v>
      </c>
      <c r="E293" s="12">
        <v>136</v>
      </c>
      <c r="F293" s="14">
        <v>5358500</v>
      </c>
      <c r="G293" s="12">
        <v>136</v>
      </c>
      <c r="I293" s="11"/>
    </row>
    <row r="294" spans="1:9" x14ac:dyDescent="0.2">
      <c r="A294" s="15">
        <v>40255</v>
      </c>
      <c r="B294" s="12">
        <v>137</v>
      </c>
      <c r="C294" s="12">
        <v>137</v>
      </c>
      <c r="D294" s="12">
        <v>134</v>
      </c>
      <c r="E294" s="12">
        <v>136</v>
      </c>
      <c r="F294" s="14">
        <v>616500</v>
      </c>
      <c r="G294" s="12">
        <v>136</v>
      </c>
      <c r="I294" s="11"/>
    </row>
    <row r="295" spans="1:9" x14ac:dyDescent="0.2">
      <c r="A295" s="15">
        <v>40256</v>
      </c>
      <c r="B295" s="12">
        <v>136</v>
      </c>
      <c r="C295" s="12">
        <v>141</v>
      </c>
      <c r="D295" s="12">
        <v>136</v>
      </c>
      <c r="E295" s="12">
        <v>137</v>
      </c>
      <c r="F295" s="14">
        <v>6949500</v>
      </c>
      <c r="G295" s="12">
        <v>137</v>
      </c>
      <c r="I295" s="11"/>
    </row>
    <row r="296" spans="1:9" x14ac:dyDescent="0.2">
      <c r="A296" s="15">
        <v>40259</v>
      </c>
      <c r="B296" s="12">
        <v>140</v>
      </c>
      <c r="C296" s="12">
        <v>179</v>
      </c>
      <c r="D296" s="12">
        <v>135</v>
      </c>
      <c r="E296" s="12">
        <v>168</v>
      </c>
      <c r="F296" s="14">
        <v>302000000</v>
      </c>
      <c r="G296" s="12">
        <v>168</v>
      </c>
      <c r="I296" s="11"/>
    </row>
    <row r="297" spans="1:9" x14ac:dyDescent="0.2">
      <c r="A297" s="15">
        <v>40260</v>
      </c>
      <c r="B297" s="12">
        <v>166</v>
      </c>
      <c r="C297" s="12">
        <v>174</v>
      </c>
      <c r="D297" s="12">
        <v>144</v>
      </c>
      <c r="E297" s="12">
        <v>146</v>
      </c>
      <c r="F297" s="14">
        <v>68984000</v>
      </c>
      <c r="G297" s="12">
        <v>146</v>
      </c>
      <c r="I297" s="11"/>
    </row>
    <row r="298" spans="1:9" x14ac:dyDescent="0.2">
      <c r="A298" s="15">
        <v>40261</v>
      </c>
      <c r="B298" s="12">
        <v>146</v>
      </c>
      <c r="C298" s="12">
        <v>149</v>
      </c>
      <c r="D298" s="12">
        <v>139</v>
      </c>
      <c r="E298" s="12">
        <v>141</v>
      </c>
      <c r="F298" s="14">
        <v>27627500</v>
      </c>
      <c r="G298" s="12">
        <v>141</v>
      </c>
      <c r="I298" s="11"/>
    </row>
    <row r="299" spans="1:9" x14ac:dyDescent="0.2">
      <c r="A299" s="15">
        <v>40262</v>
      </c>
      <c r="B299" s="12">
        <v>140</v>
      </c>
      <c r="C299" s="12">
        <v>148</v>
      </c>
      <c r="D299" s="12">
        <v>140</v>
      </c>
      <c r="E299" s="12">
        <v>142</v>
      </c>
      <c r="F299" s="14">
        <v>16607500</v>
      </c>
      <c r="G299" s="12">
        <v>142</v>
      </c>
      <c r="I299" s="11"/>
    </row>
    <row r="300" spans="1:9" x14ac:dyDescent="0.2">
      <c r="A300" s="15">
        <v>40263</v>
      </c>
      <c r="B300" s="12">
        <v>146</v>
      </c>
      <c r="C300" s="12">
        <v>147</v>
      </c>
      <c r="D300" s="12">
        <v>142</v>
      </c>
      <c r="E300" s="12">
        <v>143</v>
      </c>
      <c r="F300" s="14">
        <v>6299000</v>
      </c>
      <c r="G300" s="12">
        <v>143</v>
      </c>
      <c r="I300" s="11"/>
    </row>
    <row r="301" spans="1:9" x14ac:dyDescent="0.2">
      <c r="A301" s="15">
        <v>40266</v>
      </c>
      <c r="B301" s="12">
        <v>144</v>
      </c>
      <c r="C301" s="12">
        <v>148</v>
      </c>
      <c r="D301" s="12">
        <v>143</v>
      </c>
      <c r="E301" s="12">
        <v>145</v>
      </c>
      <c r="F301" s="14">
        <v>5008000</v>
      </c>
      <c r="G301" s="12">
        <v>145</v>
      </c>
      <c r="I301" s="11"/>
    </row>
    <row r="302" spans="1:9" x14ac:dyDescent="0.2">
      <c r="A302" s="15">
        <v>40267</v>
      </c>
      <c r="B302" s="12">
        <v>147</v>
      </c>
      <c r="C302" s="12">
        <v>169</v>
      </c>
      <c r="D302" s="12">
        <v>144</v>
      </c>
      <c r="E302" s="12">
        <v>164</v>
      </c>
      <c r="F302" s="14">
        <v>133000000</v>
      </c>
      <c r="G302" s="12">
        <v>164</v>
      </c>
      <c r="I302" s="11"/>
    </row>
    <row r="303" spans="1:9" x14ac:dyDescent="0.2">
      <c r="A303" s="15">
        <v>40268</v>
      </c>
      <c r="B303" s="12">
        <v>164</v>
      </c>
      <c r="C303" s="12">
        <v>166</v>
      </c>
      <c r="D303" s="12">
        <v>153</v>
      </c>
      <c r="E303" s="12">
        <v>156</v>
      </c>
      <c r="F303" s="14">
        <v>26967000</v>
      </c>
      <c r="G303" s="12">
        <v>156</v>
      </c>
      <c r="I303" s="11"/>
    </row>
    <row r="304" spans="1:9" x14ac:dyDescent="0.2">
      <c r="A304" s="15">
        <v>40269</v>
      </c>
      <c r="B304" s="12">
        <v>158</v>
      </c>
      <c r="C304" s="12">
        <v>162</v>
      </c>
      <c r="D304" s="12">
        <v>154</v>
      </c>
      <c r="E304" s="12">
        <v>156</v>
      </c>
      <c r="F304" s="14">
        <v>30842500</v>
      </c>
      <c r="G304" s="12">
        <v>156</v>
      </c>
      <c r="I304" s="11"/>
    </row>
    <row r="305" spans="1:9" x14ac:dyDescent="0.2">
      <c r="A305" s="15">
        <v>40273</v>
      </c>
      <c r="B305" s="12">
        <v>156</v>
      </c>
      <c r="C305" s="12">
        <v>160</v>
      </c>
      <c r="D305" s="12">
        <v>150</v>
      </c>
      <c r="E305" s="12">
        <v>150</v>
      </c>
      <c r="F305" s="14">
        <v>5196000</v>
      </c>
      <c r="G305" s="12">
        <v>150</v>
      </c>
      <c r="I305" s="11"/>
    </row>
    <row r="306" spans="1:9" x14ac:dyDescent="0.2">
      <c r="A306" s="15">
        <v>40274</v>
      </c>
      <c r="B306" s="12">
        <v>151</v>
      </c>
      <c r="C306" s="12">
        <v>154</v>
      </c>
      <c r="D306" s="12">
        <v>149</v>
      </c>
      <c r="E306" s="12">
        <v>149</v>
      </c>
      <c r="F306" s="14">
        <v>4165500</v>
      </c>
      <c r="G306" s="12">
        <v>149</v>
      </c>
      <c r="I306" s="11"/>
    </row>
    <row r="307" spans="1:9" x14ac:dyDescent="0.2">
      <c r="A307" s="15">
        <v>40275</v>
      </c>
      <c r="B307" s="12">
        <v>151</v>
      </c>
      <c r="C307" s="12">
        <v>158</v>
      </c>
      <c r="D307" s="12">
        <v>150</v>
      </c>
      <c r="E307" s="12">
        <v>152</v>
      </c>
      <c r="F307" s="14">
        <v>10195500</v>
      </c>
      <c r="G307" s="12">
        <v>152</v>
      </c>
      <c r="I307" s="11"/>
    </row>
    <row r="308" spans="1:9" x14ac:dyDescent="0.2">
      <c r="A308" s="15">
        <v>40276</v>
      </c>
      <c r="B308" s="12">
        <v>151</v>
      </c>
      <c r="C308" s="12">
        <v>155</v>
      </c>
      <c r="D308" s="12">
        <v>148</v>
      </c>
      <c r="E308" s="12">
        <v>150</v>
      </c>
      <c r="F308" s="14">
        <v>2190500</v>
      </c>
      <c r="G308" s="12">
        <v>150</v>
      </c>
      <c r="I308" s="11"/>
    </row>
    <row r="309" spans="1:9" x14ac:dyDescent="0.2">
      <c r="A309" s="15">
        <v>40277</v>
      </c>
      <c r="B309" s="12">
        <v>154</v>
      </c>
      <c r="C309" s="12">
        <v>154</v>
      </c>
      <c r="D309" s="12">
        <v>150</v>
      </c>
      <c r="E309" s="12">
        <v>151</v>
      </c>
      <c r="F309" s="14">
        <v>2253000</v>
      </c>
      <c r="G309" s="12">
        <v>151</v>
      </c>
      <c r="I309" s="11"/>
    </row>
    <row r="310" spans="1:9" x14ac:dyDescent="0.2">
      <c r="A310" s="15">
        <v>40280</v>
      </c>
      <c r="B310" s="12">
        <v>152</v>
      </c>
      <c r="C310" s="12">
        <v>153</v>
      </c>
      <c r="D310" s="12">
        <v>151</v>
      </c>
      <c r="E310" s="12">
        <v>151</v>
      </c>
      <c r="F310" s="14">
        <v>897500</v>
      </c>
      <c r="G310" s="12">
        <v>151</v>
      </c>
      <c r="I310" s="11"/>
    </row>
    <row r="311" spans="1:9" x14ac:dyDescent="0.2">
      <c r="A311" s="15">
        <v>40281</v>
      </c>
      <c r="B311" s="12">
        <v>151</v>
      </c>
      <c r="C311" s="12">
        <v>158</v>
      </c>
      <c r="D311" s="12">
        <v>150</v>
      </c>
      <c r="E311" s="12">
        <v>153</v>
      </c>
      <c r="F311" s="14">
        <v>8275500</v>
      </c>
      <c r="G311" s="12">
        <v>153</v>
      </c>
      <c r="I311" s="11"/>
    </row>
    <row r="312" spans="1:9" x14ac:dyDescent="0.2">
      <c r="A312" s="15">
        <v>40282</v>
      </c>
      <c r="B312" s="12">
        <v>153</v>
      </c>
      <c r="C312" s="12">
        <v>161</v>
      </c>
      <c r="D312" s="12">
        <v>153</v>
      </c>
      <c r="E312" s="12">
        <v>154</v>
      </c>
      <c r="F312" s="14">
        <v>19797500</v>
      </c>
      <c r="G312" s="12">
        <v>154</v>
      </c>
      <c r="I312" s="11"/>
    </row>
    <row r="313" spans="1:9" x14ac:dyDescent="0.2">
      <c r="A313" s="15">
        <v>40283</v>
      </c>
      <c r="B313" s="12">
        <v>157</v>
      </c>
      <c r="C313" s="12">
        <v>174</v>
      </c>
      <c r="D313" s="12">
        <v>155</v>
      </c>
      <c r="E313" s="12">
        <v>163</v>
      </c>
      <c r="F313" s="14">
        <v>106000000</v>
      </c>
      <c r="G313" s="12">
        <v>163</v>
      </c>
      <c r="I313" s="11"/>
    </row>
    <row r="314" spans="1:9" x14ac:dyDescent="0.2">
      <c r="A314" s="15">
        <v>40284</v>
      </c>
      <c r="B314" s="12">
        <v>168</v>
      </c>
      <c r="C314" s="12">
        <v>168</v>
      </c>
      <c r="D314" s="12">
        <v>159</v>
      </c>
      <c r="E314" s="12">
        <v>160</v>
      </c>
      <c r="F314" s="14">
        <v>8310000</v>
      </c>
      <c r="G314" s="12">
        <v>160</v>
      </c>
      <c r="I314" s="11"/>
    </row>
    <row r="315" spans="1:9" x14ac:dyDescent="0.2">
      <c r="A315" s="15">
        <v>40287</v>
      </c>
      <c r="B315" s="12">
        <v>158</v>
      </c>
      <c r="C315" s="12">
        <v>160</v>
      </c>
      <c r="D315" s="12">
        <v>154</v>
      </c>
      <c r="E315" s="12">
        <v>156</v>
      </c>
      <c r="F315" s="14">
        <v>1802500</v>
      </c>
      <c r="G315" s="12">
        <v>156</v>
      </c>
      <c r="I315" s="11"/>
    </row>
    <row r="316" spans="1:9" x14ac:dyDescent="0.2">
      <c r="A316" s="15">
        <v>40288</v>
      </c>
      <c r="B316" s="12">
        <v>159</v>
      </c>
      <c r="C316" s="12">
        <v>163</v>
      </c>
      <c r="D316" s="12">
        <v>158</v>
      </c>
      <c r="E316" s="12">
        <v>162</v>
      </c>
      <c r="F316" s="14">
        <v>8092000</v>
      </c>
      <c r="G316" s="12">
        <v>162</v>
      </c>
      <c r="I316" s="11"/>
    </row>
    <row r="317" spans="1:9" x14ac:dyDescent="0.2">
      <c r="A317" s="15">
        <v>40289</v>
      </c>
      <c r="B317" s="12">
        <v>163</v>
      </c>
      <c r="C317" s="12">
        <v>164</v>
      </c>
      <c r="D317" s="12">
        <v>160</v>
      </c>
      <c r="E317" s="12">
        <v>162</v>
      </c>
      <c r="F317" s="14">
        <v>5420000</v>
      </c>
      <c r="G317" s="12">
        <v>162</v>
      </c>
      <c r="I317" s="11"/>
    </row>
    <row r="318" spans="1:9" x14ac:dyDescent="0.2">
      <c r="A318" s="15">
        <v>40290</v>
      </c>
      <c r="B318" s="12">
        <v>162</v>
      </c>
      <c r="C318" s="12">
        <v>167</v>
      </c>
      <c r="D318" s="12">
        <v>161</v>
      </c>
      <c r="E318" s="12">
        <v>166</v>
      </c>
      <c r="F318" s="14">
        <v>13413000</v>
      </c>
      <c r="G318" s="12">
        <v>166</v>
      </c>
      <c r="I318" s="11"/>
    </row>
    <row r="319" spans="1:9" x14ac:dyDescent="0.2">
      <c r="A319" s="15">
        <v>40291</v>
      </c>
      <c r="B319" s="12">
        <v>167</v>
      </c>
      <c r="C319" s="12">
        <v>172</v>
      </c>
      <c r="D319" s="12">
        <v>167</v>
      </c>
      <c r="E319" s="12">
        <v>168</v>
      </c>
      <c r="F319" s="14">
        <v>12763500</v>
      </c>
      <c r="G319" s="12">
        <v>168</v>
      </c>
      <c r="I319" s="11"/>
    </row>
    <row r="320" spans="1:9" x14ac:dyDescent="0.2">
      <c r="A320" s="15">
        <v>40294</v>
      </c>
      <c r="B320" s="12">
        <v>170</v>
      </c>
      <c r="C320" s="12">
        <v>173</v>
      </c>
      <c r="D320" s="12">
        <v>169</v>
      </c>
      <c r="E320" s="12">
        <v>169</v>
      </c>
      <c r="F320" s="14">
        <v>9582500</v>
      </c>
      <c r="G320" s="12">
        <v>169</v>
      </c>
      <c r="I320" s="11"/>
    </row>
    <row r="321" spans="1:9" x14ac:dyDescent="0.2">
      <c r="A321" s="15">
        <v>40295</v>
      </c>
      <c r="B321" s="12">
        <v>169</v>
      </c>
      <c r="C321" s="12">
        <v>172</v>
      </c>
      <c r="D321" s="12">
        <v>169</v>
      </c>
      <c r="E321" s="12">
        <v>169</v>
      </c>
      <c r="F321" s="14">
        <v>3231500</v>
      </c>
      <c r="G321" s="12">
        <v>169</v>
      </c>
      <c r="I321" s="11"/>
    </row>
    <row r="322" spans="1:9" x14ac:dyDescent="0.2">
      <c r="A322" s="15">
        <v>40296</v>
      </c>
      <c r="B322" s="12">
        <v>158</v>
      </c>
      <c r="C322" s="12">
        <v>168</v>
      </c>
      <c r="D322" s="12">
        <v>158</v>
      </c>
      <c r="E322" s="12">
        <v>166</v>
      </c>
      <c r="F322" s="14">
        <v>2640500</v>
      </c>
      <c r="G322" s="12">
        <v>166</v>
      </c>
      <c r="I322" s="11"/>
    </row>
    <row r="323" spans="1:9" x14ac:dyDescent="0.2">
      <c r="A323" s="15">
        <v>40297</v>
      </c>
      <c r="B323" s="12">
        <v>167</v>
      </c>
      <c r="C323" s="12">
        <v>169</v>
      </c>
      <c r="D323" s="12">
        <v>167</v>
      </c>
      <c r="E323" s="12">
        <v>167</v>
      </c>
      <c r="F323" s="14">
        <v>1444000</v>
      </c>
      <c r="G323" s="12">
        <v>167</v>
      </c>
      <c r="I323" s="11"/>
    </row>
    <row r="324" spans="1:9" x14ac:dyDescent="0.2">
      <c r="A324" s="15">
        <v>40298</v>
      </c>
      <c r="B324" s="12">
        <v>170</v>
      </c>
      <c r="C324" s="12">
        <v>188</v>
      </c>
      <c r="D324" s="12">
        <v>168</v>
      </c>
      <c r="E324" s="12">
        <v>180</v>
      </c>
      <c r="F324" s="14">
        <v>31237000</v>
      </c>
      <c r="G324" s="12">
        <v>180</v>
      </c>
      <c r="I324" s="11"/>
    </row>
    <row r="325" spans="1:9" x14ac:dyDescent="0.2">
      <c r="A325" s="15">
        <v>40301</v>
      </c>
      <c r="B325" s="12">
        <v>180</v>
      </c>
      <c r="C325" s="12">
        <v>181</v>
      </c>
      <c r="D325" s="12">
        <v>172</v>
      </c>
      <c r="E325" s="12">
        <v>173</v>
      </c>
      <c r="F325" s="14">
        <v>10063500</v>
      </c>
      <c r="G325" s="12">
        <v>173</v>
      </c>
      <c r="I325" s="11"/>
    </row>
    <row r="326" spans="1:9" x14ac:dyDescent="0.2">
      <c r="A326" s="15">
        <v>40302</v>
      </c>
      <c r="B326" s="12">
        <v>176</v>
      </c>
      <c r="C326" s="12">
        <v>178</v>
      </c>
      <c r="D326" s="12">
        <v>171</v>
      </c>
      <c r="E326" s="12">
        <v>172</v>
      </c>
      <c r="F326" s="14">
        <v>5451000</v>
      </c>
      <c r="G326" s="12">
        <v>172</v>
      </c>
      <c r="I326" s="11"/>
    </row>
    <row r="327" spans="1:9" x14ac:dyDescent="0.2">
      <c r="A327" s="15">
        <v>40303</v>
      </c>
      <c r="B327" s="12">
        <v>170</v>
      </c>
      <c r="C327" s="12">
        <v>170</v>
      </c>
      <c r="D327" s="12">
        <v>162</v>
      </c>
      <c r="E327" s="12">
        <v>165</v>
      </c>
      <c r="F327" s="14">
        <v>5902500</v>
      </c>
      <c r="G327" s="12">
        <v>165</v>
      </c>
      <c r="I327" s="11"/>
    </row>
    <row r="328" spans="1:9" x14ac:dyDescent="0.2">
      <c r="A328" s="15">
        <v>40304</v>
      </c>
      <c r="B328" s="12">
        <v>165</v>
      </c>
      <c r="C328" s="12">
        <v>167</v>
      </c>
      <c r="D328" s="12">
        <v>157</v>
      </c>
      <c r="E328" s="12">
        <v>162</v>
      </c>
      <c r="F328" s="14">
        <v>2398500</v>
      </c>
      <c r="G328" s="12">
        <v>162</v>
      </c>
      <c r="I328" s="11"/>
    </row>
    <row r="329" spans="1:9" x14ac:dyDescent="0.2">
      <c r="A329" s="15">
        <v>40305</v>
      </c>
      <c r="B329" s="12">
        <v>158</v>
      </c>
      <c r="C329" s="12">
        <v>159</v>
      </c>
      <c r="D329" s="12">
        <v>152</v>
      </c>
      <c r="E329" s="12">
        <v>158</v>
      </c>
      <c r="F329" s="14">
        <v>1735500</v>
      </c>
      <c r="G329" s="12">
        <v>158</v>
      </c>
      <c r="I329" s="11"/>
    </row>
    <row r="330" spans="1:9" x14ac:dyDescent="0.2">
      <c r="A330" s="15">
        <v>40308</v>
      </c>
      <c r="B330" s="12">
        <v>158</v>
      </c>
      <c r="C330" s="12">
        <v>163</v>
      </c>
      <c r="D330" s="12">
        <v>158</v>
      </c>
      <c r="E330" s="12">
        <v>163</v>
      </c>
      <c r="F330" s="14">
        <v>5582500</v>
      </c>
      <c r="G330" s="12">
        <v>163</v>
      </c>
      <c r="I330" s="11"/>
    </row>
    <row r="331" spans="1:9" x14ac:dyDescent="0.2">
      <c r="A331" s="15">
        <v>40309</v>
      </c>
      <c r="B331" s="12">
        <v>163</v>
      </c>
      <c r="C331" s="12">
        <v>164</v>
      </c>
      <c r="D331" s="12">
        <v>157</v>
      </c>
      <c r="E331" s="12">
        <v>160</v>
      </c>
      <c r="F331" s="14">
        <v>2038500</v>
      </c>
      <c r="G331" s="12">
        <v>160</v>
      </c>
      <c r="I331" s="11"/>
    </row>
    <row r="332" spans="1:9" x14ac:dyDescent="0.2">
      <c r="A332" s="15">
        <v>40310</v>
      </c>
      <c r="B332" s="12">
        <v>161</v>
      </c>
      <c r="C332" s="12">
        <v>162</v>
      </c>
      <c r="D332" s="12">
        <v>158</v>
      </c>
      <c r="E332" s="12">
        <v>161</v>
      </c>
      <c r="F332" s="14">
        <v>616500</v>
      </c>
      <c r="G332" s="12">
        <v>161</v>
      </c>
      <c r="I332" s="11"/>
    </row>
    <row r="333" spans="1:9" x14ac:dyDescent="0.2">
      <c r="A333" s="15">
        <v>40312</v>
      </c>
      <c r="B333" s="12">
        <v>162</v>
      </c>
      <c r="C333" s="12">
        <v>164</v>
      </c>
      <c r="D333" s="12">
        <v>159</v>
      </c>
      <c r="E333" s="12">
        <v>160</v>
      </c>
      <c r="F333" s="14">
        <v>125500</v>
      </c>
      <c r="G333" s="12">
        <v>160</v>
      </c>
      <c r="I333" s="11"/>
    </row>
    <row r="334" spans="1:9" x14ac:dyDescent="0.2">
      <c r="A334" s="15">
        <v>40315</v>
      </c>
      <c r="B334" s="12">
        <v>158</v>
      </c>
      <c r="C334" s="12">
        <v>158</v>
      </c>
      <c r="D334" s="12">
        <v>154</v>
      </c>
      <c r="E334" s="12">
        <v>156</v>
      </c>
      <c r="F334" s="14">
        <v>326000</v>
      </c>
      <c r="G334" s="12">
        <v>156</v>
      </c>
      <c r="I334" s="11"/>
    </row>
    <row r="335" spans="1:9" x14ac:dyDescent="0.2">
      <c r="A335" s="15">
        <v>40316</v>
      </c>
      <c r="B335" s="12">
        <v>155</v>
      </c>
      <c r="C335" s="12">
        <v>157</v>
      </c>
      <c r="D335" s="12">
        <v>155</v>
      </c>
      <c r="E335" s="12">
        <v>157</v>
      </c>
      <c r="F335" s="14">
        <v>422500</v>
      </c>
      <c r="G335" s="12">
        <v>157</v>
      </c>
      <c r="I335" s="11"/>
    </row>
    <row r="336" spans="1:9" x14ac:dyDescent="0.2">
      <c r="A336" s="15">
        <v>40317</v>
      </c>
      <c r="B336" s="12">
        <v>155</v>
      </c>
      <c r="C336" s="12">
        <v>155</v>
      </c>
      <c r="D336" s="12">
        <v>150</v>
      </c>
      <c r="E336" s="12">
        <v>150</v>
      </c>
      <c r="F336" s="14">
        <v>835000</v>
      </c>
      <c r="G336" s="12">
        <v>150</v>
      </c>
      <c r="I336" s="11"/>
    </row>
    <row r="337" spans="1:9" x14ac:dyDescent="0.2">
      <c r="A337" s="15">
        <v>40318</v>
      </c>
      <c r="B337" s="12">
        <v>140</v>
      </c>
      <c r="C337" s="12">
        <v>159</v>
      </c>
      <c r="D337" s="12">
        <v>136</v>
      </c>
      <c r="E337" s="12">
        <v>149</v>
      </c>
      <c r="F337" s="14">
        <v>1681000</v>
      </c>
      <c r="G337" s="12">
        <v>149</v>
      </c>
      <c r="I337" s="11"/>
    </row>
    <row r="338" spans="1:9" x14ac:dyDescent="0.2">
      <c r="A338" s="15">
        <v>40319</v>
      </c>
      <c r="B338" s="12">
        <v>144</v>
      </c>
      <c r="C338" s="12">
        <v>144</v>
      </c>
      <c r="D338" s="12">
        <v>130</v>
      </c>
      <c r="E338" s="12">
        <v>144</v>
      </c>
      <c r="F338" s="14">
        <v>334500</v>
      </c>
      <c r="G338" s="12">
        <v>144</v>
      </c>
      <c r="I338" s="11"/>
    </row>
    <row r="339" spans="1:9" x14ac:dyDescent="0.2">
      <c r="A339" s="15">
        <v>40322</v>
      </c>
      <c r="B339" s="12">
        <v>147</v>
      </c>
      <c r="C339" s="12">
        <v>147</v>
      </c>
      <c r="D339" s="12">
        <v>125</v>
      </c>
      <c r="E339" s="12">
        <v>136</v>
      </c>
      <c r="F339" s="14">
        <v>709500</v>
      </c>
      <c r="G339" s="12">
        <v>136</v>
      </c>
      <c r="I339" s="11"/>
    </row>
    <row r="340" spans="1:9" x14ac:dyDescent="0.2">
      <c r="A340" s="15">
        <v>40323</v>
      </c>
      <c r="B340" s="12">
        <v>122</v>
      </c>
      <c r="C340" s="12">
        <v>122</v>
      </c>
      <c r="D340" s="12">
        <v>113</v>
      </c>
      <c r="E340" s="12">
        <v>119</v>
      </c>
      <c r="F340" s="14">
        <v>997000</v>
      </c>
      <c r="G340" s="12">
        <v>119</v>
      </c>
      <c r="I340" s="11"/>
    </row>
    <row r="341" spans="1:9" x14ac:dyDescent="0.2">
      <c r="A341" s="15">
        <v>40324</v>
      </c>
      <c r="B341" s="12">
        <v>121</v>
      </c>
      <c r="C341" s="12">
        <v>128</v>
      </c>
      <c r="D341" s="12">
        <v>119</v>
      </c>
      <c r="E341" s="12">
        <v>128</v>
      </c>
      <c r="F341" s="14">
        <v>4821000</v>
      </c>
      <c r="G341" s="12">
        <v>128</v>
      </c>
      <c r="I341" s="11"/>
    </row>
    <row r="342" spans="1:9" x14ac:dyDescent="0.2">
      <c r="A342" s="15">
        <v>40325</v>
      </c>
      <c r="B342" s="12">
        <v>125</v>
      </c>
      <c r="C342" s="12">
        <v>135</v>
      </c>
      <c r="D342" s="12">
        <v>125</v>
      </c>
      <c r="E342" s="12">
        <v>130</v>
      </c>
      <c r="F342" s="14">
        <v>4410000</v>
      </c>
      <c r="G342" s="12">
        <v>130</v>
      </c>
      <c r="I342" s="11"/>
    </row>
    <row r="343" spans="1:9" x14ac:dyDescent="0.2">
      <c r="A343" s="15">
        <v>40329</v>
      </c>
      <c r="B343" s="12">
        <v>131</v>
      </c>
      <c r="C343" s="12">
        <v>134</v>
      </c>
      <c r="D343" s="12">
        <v>128</v>
      </c>
      <c r="E343" s="12">
        <v>130</v>
      </c>
      <c r="F343" s="14">
        <v>647500</v>
      </c>
      <c r="G343" s="12">
        <v>130</v>
      </c>
      <c r="I343" s="11"/>
    </row>
    <row r="344" spans="1:9" x14ac:dyDescent="0.2">
      <c r="A344" s="15">
        <v>40330</v>
      </c>
      <c r="B344" s="12">
        <v>130</v>
      </c>
      <c r="C344" s="12">
        <v>130</v>
      </c>
      <c r="D344" s="12">
        <v>125</v>
      </c>
      <c r="E344" s="12">
        <v>128</v>
      </c>
      <c r="F344" s="14">
        <v>528500</v>
      </c>
      <c r="G344" s="12">
        <v>128</v>
      </c>
      <c r="I344" s="11"/>
    </row>
    <row r="345" spans="1:9" x14ac:dyDescent="0.2">
      <c r="A345" s="15">
        <v>40331</v>
      </c>
      <c r="B345" s="12">
        <v>136</v>
      </c>
      <c r="C345" s="12">
        <v>136</v>
      </c>
      <c r="D345" s="12">
        <v>127</v>
      </c>
      <c r="E345" s="12">
        <v>130</v>
      </c>
      <c r="F345" s="14">
        <v>93000</v>
      </c>
      <c r="G345" s="12">
        <v>130</v>
      </c>
      <c r="I345" s="11"/>
    </row>
    <row r="346" spans="1:9" x14ac:dyDescent="0.2">
      <c r="A346" s="15">
        <v>40332</v>
      </c>
      <c r="B346" s="12">
        <v>130</v>
      </c>
      <c r="C346" s="12">
        <v>139</v>
      </c>
      <c r="D346" s="12">
        <v>130</v>
      </c>
      <c r="E346" s="12">
        <v>136</v>
      </c>
      <c r="F346" s="14">
        <v>3025000</v>
      </c>
      <c r="G346" s="12">
        <v>136</v>
      </c>
      <c r="I346" s="11"/>
    </row>
    <row r="347" spans="1:9" x14ac:dyDescent="0.2">
      <c r="A347" s="15">
        <v>40333</v>
      </c>
      <c r="B347" s="12">
        <v>135</v>
      </c>
      <c r="C347" s="12">
        <v>136</v>
      </c>
      <c r="D347" s="12">
        <v>132</v>
      </c>
      <c r="E347" s="12">
        <v>135</v>
      </c>
      <c r="F347" s="14">
        <v>308000</v>
      </c>
      <c r="G347" s="12">
        <v>135</v>
      </c>
      <c r="I347" s="11"/>
    </row>
    <row r="348" spans="1:9" x14ac:dyDescent="0.2">
      <c r="A348" s="15">
        <v>40336</v>
      </c>
      <c r="B348" s="12">
        <v>125</v>
      </c>
      <c r="C348" s="12">
        <v>132</v>
      </c>
      <c r="D348" s="12">
        <v>120</v>
      </c>
      <c r="E348" s="12">
        <v>130</v>
      </c>
      <c r="F348" s="14">
        <v>891000</v>
      </c>
      <c r="G348" s="12">
        <v>130</v>
      </c>
      <c r="I348" s="11"/>
    </row>
    <row r="349" spans="1:9" x14ac:dyDescent="0.2">
      <c r="A349" s="15">
        <v>40337</v>
      </c>
      <c r="B349" s="12">
        <v>130</v>
      </c>
      <c r="C349" s="12">
        <v>131</v>
      </c>
      <c r="D349" s="12">
        <v>128</v>
      </c>
      <c r="E349" s="12">
        <v>131</v>
      </c>
      <c r="F349" s="14">
        <v>322500</v>
      </c>
      <c r="G349" s="12">
        <v>131</v>
      </c>
      <c r="I349" s="11"/>
    </row>
    <row r="350" spans="1:9" x14ac:dyDescent="0.2">
      <c r="A350" s="15">
        <v>40338</v>
      </c>
      <c r="B350" s="12">
        <v>127</v>
      </c>
      <c r="C350" s="12">
        <v>135</v>
      </c>
      <c r="D350" s="12">
        <v>127</v>
      </c>
      <c r="E350" s="12">
        <v>131</v>
      </c>
      <c r="F350" s="14">
        <v>85500</v>
      </c>
      <c r="G350" s="12">
        <v>131</v>
      </c>
      <c r="I350" s="11"/>
    </row>
    <row r="351" spans="1:9" x14ac:dyDescent="0.2">
      <c r="A351" s="15">
        <v>40339</v>
      </c>
      <c r="B351" s="12">
        <v>131</v>
      </c>
      <c r="C351" s="12">
        <v>135</v>
      </c>
      <c r="D351" s="12">
        <v>131</v>
      </c>
      <c r="E351" s="12">
        <v>135</v>
      </c>
      <c r="F351" s="14">
        <v>129500</v>
      </c>
      <c r="G351" s="12">
        <v>135</v>
      </c>
      <c r="I351" s="11"/>
    </row>
    <row r="352" spans="1:9" x14ac:dyDescent="0.2">
      <c r="A352" s="15">
        <v>40340</v>
      </c>
      <c r="B352" s="12">
        <v>136</v>
      </c>
      <c r="C352" s="12">
        <v>136</v>
      </c>
      <c r="D352" s="12">
        <v>132</v>
      </c>
      <c r="E352" s="12">
        <v>134</v>
      </c>
      <c r="F352" s="14">
        <v>423000</v>
      </c>
      <c r="G352" s="12">
        <v>134</v>
      </c>
      <c r="I352" s="11"/>
    </row>
    <row r="353" spans="1:9" x14ac:dyDescent="0.2">
      <c r="A353" s="15">
        <v>40343</v>
      </c>
      <c r="B353" s="12">
        <v>134</v>
      </c>
      <c r="C353" s="12">
        <v>142</v>
      </c>
      <c r="D353" s="12">
        <v>132</v>
      </c>
      <c r="E353" s="12">
        <v>141</v>
      </c>
      <c r="F353" s="14">
        <v>5772000</v>
      </c>
      <c r="G353" s="12">
        <v>141</v>
      </c>
      <c r="I353" s="11"/>
    </row>
    <row r="354" spans="1:9" x14ac:dyDescent="0.2">
      <c r="A354" s="15">
        <v>40344</v>
      </c>
      <c r="B354" s="12">
        <v>140</v>
      </c>
      <c r="C354" s="12">
        <v>145</v>
      </c>
      <c r="D354" s="12">
        <v>140</v>
      </c>
      <c r="E354" s="12">
        <v>141</v>
      </c>
      <c r="F354" s="14">
        <v>4089500</v>
      </c>
      <c r="G354" s="12">
        <v>141</v>
      </c>
      <c r="I354" s="11"/>
    </row>
    <row r="355" spans="1:9" x14ac:dyDescent="0.2">
      <c r="A355" s="15">
        <v>40345</v>
      </c>
      <c r="B355" s="12">
        <v>143</v>
      </c>
      <c r="C355" s="12">
        <v>146</v>
      </c>
      <c r="D355" s="12">
        <v>141</v>
      </c>
      <c r="E355" s="12">
        <v>142</v>
      </c>
      <c r="F355" s="14">
        <v>3983500</v>
      </c>
      <c r="G355" s="12">
        <v>142</v>
      </c>
      <c r="I355" s="11"/>
    </row>
    <row r="356" spans="1:9" x14ac:dyDescent="0.2">
      <c r="A356" s="15">
        <v>40346</v>
      </c>
      <c r="B356" s="12">
        <v>144</v>
      </c>
      <c r="C356" s="12">
        <v>145</v>
      </c>
      <c r="D356" s="12">
        <v>142</v>
      </c>
      <c r="E356" s="12">
        <v>144</v>
      </c>
      <c r="F356" s="14">
        <v>155500</v>
      </c>
      <c r="G356" s="12">
        <v>144</v>
      </c>
      <c r="I356" s="11"/>
    </row>
    <row r="357" spans="1:9" x14ac:dyDescent="0.2">
      <c r="A357" s="15">
        <v>40347</v>
      </c>
      <c r="B357" s="12">
        <v>144</v>
      </c>
      <c r="C357" s="12">
        <v>148</v>
      </c>
      <c r="D357" s="12">
        <v>141</v>
      </c>
      <c r="E357" s="12">
        <v>145</v>
      </c>
      <c r="F357" s="14">
        <v>3632500</v>
      </c>
      <c r="G357" s="12">
        <v>145</v>
      </c>
      <c r="I357" s="11"/>
    </row>
    <row r="358" spans="1:9" x14ac:dyDescent="0.2">
      <c r="A358" s="15">
        <v>40350</v>
      </c>
      <c r="B358" s="12">
        <v>143</v>
      </c>
      <c r="C358" s="12">
        <v>146</v>
      </c>
      <c r="D358" s="12">
        <v>143</v>
      </c>
      <c r="E358" s="12">
        <v>143</v>
      </c>
      <c r="F358" s="14">
        <v>2499000</v>
      </c>
      <c r="G358" s="12">
        <v>143</v>
      </c>
      <c r="I358" s="11"/>
    </row>
    <row r="359" spans="1:9" x14ac:dyDescent="0.2">
      <c r="A359" s="15">
        <v>40351</v>
      </c>
      <c r="B359" s="12">
        <v>143</v>
      </c>
      <c r="C359" s="12">
        <v>146</v>
      </c>
      <c r="D359" s="12">
        <v>140</v>
      </c>
      <c r="E359" s="12">
        <v>143</v>
      </c>
      <c r="F359" s="14">
        <v>1591000</v>
      </c>
      <c r="G359" s="12">
        <v>143</v>
      </c>
      <c r="I359" s="11"/>
    </row>
    <row r="360" spans="1:9" x14ac:dyDescent="0.2">
      <c r="A360" s="15">
        <v>40352</v>
      </c>
      <c r="B360" s="12">
        <v>143</v>
      </c>
      <c r="C360" s="12">
        <v>148</v>
      </c>
      <c r="D360" s="12">
        <v>141</v>
      </c>
      <c r="E360" s="12">
        <v>142</v>
      </c>
      <c r="F360" s="14">
        <v>946000</v>
      </c>
      <c r="G360" s="12">
        <v>142</v>
      </c>
      <c r="I360" s="11"/>
    </row>
    <row r="361" spans="1:9" x14ac:dyDescent="0.2">
      <c r="A361" s="15">
        <v>40353</v>
      </c>
      <c r="B361" s="12">
        <v>140</v>
      </c>
      <c r="C361" s="12">
        <v>142</v>
      </c>
      <c r="D361" s="12">
        <v>139</v>
      </c>
      <c r="E361" s="12">
        <v>140</v>
      </c>
      <c r="F361" s="14">
        <v>1221500</v>
      </c>
      <c r="G361" s="12">
        <v>140</v>
      </c>
      <c r="I361" s="11"/>
    </row>
    <row r="362" spans="1:9" x14ac:dyDescent="0.2">
      <c r="A362" s="15">
        <v>40354</v>
      </c>
      <c r="B362" s="12">
        <v>140</v>
      </c>
      <c r="C362" s="12">
        <v>145</v>
      </c>
      <c r="D362" s="12">
        <v>139</v>
      </c>
      <c r="E362" s="12">
        <v>142</v>
      </c>
      <c r="F362" s="14">
        <v>165000</v>
      </c>
      <c r="G362" s="12">
        <v>142</v>
      </c>
      <c r="I362" s="11"/>
    </row>
    <row r="363" spans="1:9" x14ac:dyDescent="0.2">
      <c r="A363" s="15">
        <v>40357</v>
      </c>
      <c r="B363" s="12">
        <v>142</v>
      </c>
      <c r="C363" s="12">
        <v>142</v>
      </c>
      <c r="D363" s="12">
        <v>139</v>
      </c>
      <c r="E363" s="12">
        <v>139</v>
      </c>
      <c r="F363" s="14">
        <v>215500</v>
      </c>
      <c r="G363" s="12">
        <v>139</v>
      </c>
      <c r="I363" s="11"/>
    </row>
    <row r="364" spans="1:9" x14ac:dyDescent="0.2">
      <c r="A364" s="15">
        <v>40358</v>
      </c>
      <c r="B364" s="12">
        <v>139</v>
      </c>
      <c r="C364" s="12">
        <v>139</v>
      </c>
      <c r="D364" s="12">
        <v>131</v>
      </c>
      <c r="E364" s="12">
        <v>136</v>
      </c>
      <c r="F364" s="14">
        <v>471000</v>
      </c>
      <c r="G364" s="12">
        <v>136</v>
      </c>
      <c r="I364" s="11"/>
    </row>
    <row r="365" spans="1:9" x14ac:dyDescent="0.2">
      <c r="A365" s="15">
        <v>40359</v>
      </c>
      <c r="B365" s="12">
        <v>130</v>
      </c>
      <c r="C365" s="12">
        <v>138</v>
      </c>
      <c r="D365" s="12">
        <v>130</v>
      </c>
      <c r="E365" s="12">
        <v>138</v>
      </c>
      <c r="F365" s="14">
        <v>974000</v>
      </c>
      <c r="G365" s="12">
        <v>138</v>
      </c>
      <c r="I365" s="11"/>
    </row>
    <row r="366" spans="1:9" x14ac:dyDescent="0.2">
      <c r="A366" s="15">
        <v>40360</v>
      </c>
      <c r="B366" s="12">
        <v>132</v>
      </c>
      <c r="C366" s="12">
        <v>134</v>
      </c>
      <c r="D366" s="12">
        <v>132</v>
      </c>
      <c r="E366" s="12">
        <v>134</v>
      </c>
      <c r="F366" s="14">
        <v>231000</v>
      </c>
      <c r="G366" s="12">
        <v>134</v>
      </c>
      <c r="I366" s="11"/>
    </row>
    <row r="367" spans="1:9" x14ac:dyDescent="0.2">
      <c r="A367" s="15">
        <v>40361</v>
      </c>
      <c r="B367" s="12">
        <v>132</v>
      </c>
      <c r="C367" s="12">
        <v>134</v>
      </c>
      <c r="D367" s="12">
        <v>131</v>
      </c>
      <c r="E367" s="12">
        <v>134</v>
      </c>
      <c r="F367" s="14">
        <v>410500</v>
      </c>
      <c r="G367" s="12">
        <v>134</v>
      </c>
      <c r="I367" s="11"/>
    </row>
    <row r="368" spans="1:9" x14ac:dyDescent="0.2">
      <c r="A368" s="15">
        <v>40364</v>
      </c>
      <c r="B368" s="12">
        <v>140</v>
      </c>
      <c r="C368" s="12">
        <v>140</v>
      </c>
      <c r="D368" s="12">
        <v>132</v>
      </c>
      <c r="E368" s="12">
        <v>134</v>
      </c>
      <c r="F368" s="14">
        <v>4500</v>
      </c>
      <c r="G368" s="12">
        <v>134</v>
      </c>
      <c r="I368" s="11"/>
    </row>
    <row r="369" spans="1:9" x14ac:dyDescent="0.2">
      <c r="A369" s="15">
        <v>40365</v>
      </c>
      <c r="B369" s="12">
        <v>134</v>
      </c>
      <c r="C369" s="12">
        <v>137</v>
      </c>
      <c r="D369" s="12">
        <v>132</v>
      </c>
      <c r="E369" s="12">
        <v>137</v>
      </c>
      <c r="F369" s="14">
        <v>682500</v>
      </c>
      <c r="G369" s="12">
        <v>137</v>
      </c>
      <c r="I369" s="11"/>
    </row>
    <row r="370" spans="1:9" x14ac:dyDescent="0.2">
      <c r="A370" s="15">
        <v>40366</v>
      </c>
      <c r="B370" s="12">
        <v>134</v>
      </c>
      <c r="C370" s="12">
        <v>134</v>
      </c>
      <c r="D370" s="12">
        <v>133</v>
      </c>
      <c r="E370" s="12">
        <v>134</v>
      </c>
      <c r="F370" s="14">
        <v>641000</v>
      </c>
      <c r="G370" s="12">
        <v>134</v>
      </c>
      <c r="I370" s="11"/>
    </row>
    <row r="371" spans="1:9" x14ac:dyDescent="0.2">
      <c r="A371" s="15">
        <v>40367</v>
      </c>
      <c r="B371" s="12">
        <v>135</v>
      </c>
      <c r="C371" s="12">
        <v>136</v>
      </c>
      <c r="D371" s="12">
        <v>135</v>
      </c>
      <c r="E371" s="12">
        <v>136</v>
      </c>
      <c r="F371" s="14">
        <v>1227000</v>
      </c>
      <c r="G371" s="12">
        <v>136</v>
      </c>
      <c r="I371" s="11"/>
    </row>
    <row r="372" spans="1:9" x14ac:dyDescent="0.2">
      <c r="A372" s="15">
        <v>40368</v>
      </c>
      <c r="B372" s="12">
        <v>135</v>
      </c>
      <c r="C372" s="12">
        <v>135</v>
      </c>
      <c r="D372" s="12">
        <v>132</v>
      </c>
      <c r="E372" s="12">
        <v>133</v>
      </c>
      <c r="F372" s="14">
        <v>70000</v>
      </c>
      <c r="G372" s="12">
        <v>133</v>
      </c>
      <c r="I372" s="11"/>
    </row>
    <row r="373" spans="1:9" x14ac:dyDescent="0.2">
      <c r="A373" s="15">
        <v>40371</v>
      </c>
      <c r="B373" s="12">
        <v>133</v>
      </c>
      <c r="C373" s="12">
        <v>133</v>
      </c>
      <c r="D373" s="12">
        <v>133</v>
      </c>
      <c r="E373" s="12">
        <v>133</v>
      </c>
      <c r="F373" s="14">
        <v>500</v>
      </c>
      <c r="G373" s="12">
        <v>133</v>
      </c>
      <c r="I373" s="11"/>
    </row>
    <row r="374" spans="1:9" x14ac:dyDescent="0.2">
      <c r="A374" s="15">
        <v>40372</v>
      </c>
      <c r="B374" s="12">
        <v>137</v>
      </c>
      <c r="C374" s="12">
        <v>138</v>
      </c>
      <c r="D374" s="12">
        <v>134</v>
      </c>
      <c r="E374" s="12">
        <v>134</v>
      </c>
      <c r="F374" s="14">
        <v>148500</v>
      </c>
      <c r="G374" s="12">
        <v>134</v>
      </c>
      <c r="I374" s="11"/>
    </row>
    <row r="375" spans="1:9" x14ac:dyDescent="0.2">
      <c r="A375" s="15">
        <v>40373</v>
      </c>
      <c r="B375" s="12">
        <v>135</v>
      </c>
      <c r="C375" s="12">
        <v>136</v>
      </c>
      <c r="D375" s="12">
        <v>134</v>
      </c>
      <c r="E375" s="12">
        <v>134</v>
      </c>
      <c r="F375" s="14">
        <v>264000</v>
      </c>
      <c r="G375" s="12">
        <v>134</v>
      </c>
      <c r="I375" s="11"/>
    </row>
    <row r="376" spans="1:9" x14ac:dyDescent="0.2">
      <c r="A376" s="15">
        <v>40374</v>
      </c>
      <c r="B376" s="12">
        <v>131</v>
      </c>
      <c r="C376" s="12">
        <v>133</v>
      </c>
      <c r="D376" s="12">
        <v>131</v>
      </c>
      <c r="E376" s="12">
        <v>133</v>
      </c>
      <c r="F376" s="14">
        <v>711000</v>
      </c>
      <c r="G376" s="12">
        <v>133</v>
      </c>
      <c r="I376" s="11"/>
    </row>
    <row r="377" spans="1:9" x14ac:dyDescent="0.2">
      <c r="A377" s="15">
        <v>40375</v>
      </c>
      <c r="B377" s="12">
        <v>135</v>
      </c>
      <c r="C377" s="12">
        <v>138</v>
      </c>
      <c r="D377" s="12">
        <v>135</v>
      </c>
      <c r="E377" s="12">
        <v>138</v>
      </c>
      <c r="F377" s="14">
        <v>17000</v>
      </c>
      <c r="G377" s="12">
        <v>138</v>
      </c>
      <c r="I377" s="11"/>
    </row>
    <row r="378" spans="1:9" x14ac:dyDescent="0.2">
      <c r="A378" s="15">
        <v>40378</v>
      </c>
      <c r="B378" s="12">
        <v>134</v>
      </c>
      <c r="C378" s="12">
        <v>138</v>
      </c>
      <c r="D378" s="12">
        <v>134</v>
      </c>
      <c r="E378" s="12">
        <v>134</v>
      </c>
      <c r="F378" s="14">
        <v>0</v>
      </c>
      <c r="G378" s="12">
        <v>134</v>
      </c>
      <c r="I378" s="11"/>
    </row>
    <row r="379" spans="1:9" x14ac:dyDescent="0.2">
      <c r="A379" s="15">
        <v>40379</v>
      </c>
      <c r="B379" s="12">
        <v>139</v>
      </c>
      <c r="C379" s="12">
        <v>142</v>
      </c>
      <c r="D379" s="12">
        <v>136</v>
      </c>
      <c r="E379" s="12">
        <v>136</v>
      </c>
      <c r="F379" s="14">
        <v>519500</v>
      </c>
      <c r="G379" s="12">
        <v>136</v>
      </c>
      <c r="I379" s="11"/>
    </row>
    <row r="380" spans="1:9" x14ac:dyDescent="0.2">
      <c r="A380" s="15">
        <v>40380</v>
      </c>
      <c r="B380" s="12">
        <v>136</v>
      </c>
      <c r="C380" s="12">
        <v>138</v>
      </c>
      <c r="D380" s="12">
        <v>134</v>
      </c>
      <c r="E380" s="12">
        <v>138</v>
      </c>
      <c r="F380" s="14">
        <v>721500</v>
      </c>
      <c r="G380" s="12">
        <v>138</v>
      </c>
      <c r="I380" s="11"/>
    </row>
    <row r="381" spans="1:9" x14ac:dyDescent="0.2">
      <c r="A381" s="15">
        <v>40381</v>
      </c>
      <c r="B381" s="12">
        <v>135</v>
      </c>
      <c r="C381" s="12">
        <v>138</v>
      </c>
      <c r="D381" s="12">
        <v>133</v>
      </c>
      <c r="E381" s="12">
        <v>136</v>
      </c>
      <c r="F381" s="14">
        <v>1640000</v>
      </c>
      <c r="G381" s="12">
        <v>136</v>
      </c>
      <c r="I381" s="11"/>
    </row>
    <row r="382" spans="1:9" x14ac:dyDescent="0.2">
      <c r="A382" s="15">
        <v>40382</v>
      </c>
      <c r="B382" s="12">
        <v>136</v>
      </c>
      <c r="C382" s="12">
        <v>145</v>
      </c>
      <c r="D382" s="12">
        <v>136</v>
      </c>
      <c r="E382" s="12">
        <v>139</v>
      </c>
      <c r="F382" s="14">
        <v>1549500</v>
      </c>
      <c r="G382" s="12">
        <v>139</v>
      </c>
      <c r="I382" s="11"/>
    </row>
    <row r="383" spans="1:9" x14ac:dyDescent="0.2">
      <c r="A383" s="15">
        <v>40385</v>
      </c>
      <c r="B383" s="12">
        <v>138</v>
      </c>
      <c r="C383" s="12">
        <v>141</v>
      </c>
      <c r="D383" s="12">
        <v>138</v>
      </c>
      <c r="E383" s="12">
        <v>140</v>
      </c>
      <c r="F383" s="14">
        <v>330000</v>
      </c>
      <c r="G383" s="12">
        <v>140</v>
      </c>
      <c r="I383" s="11"/>
    </row>
    <row r="384" spans="1:9" x14ac:dyDescent="0.2">
      <c r="A384" s="15">
        <v>40386</v>
      </c>
      <c r="B384" s="12">
        <v>140</v>
      </c>
      <c r="C384" s="12">
        <v>143</v>
      </c>
      <c r="D384" s="12">
        <v>139</v>
      </c>
      <c r="E384" s="12">
        <v>143</v>
      </c>
      <c r="F384" s="14">
        <v>216500</v>
      </c>
      <c r="G384" s="12">
        <v>143</v>
      </c>
      <c r="I384" s="11"/>
    </row>
    <row r="385" spans="1:9" x14ac:dyDescent="0.2">
      <c r="A385" s="15">
        <v>40387</v>
      </c>
      <c r="B385" s="12">
        <v>143</v>
      </c>
      <c r="C385" s="12">
        <v>159</v>
      </c>
      <c r="D385" s="12">
        <v>143</v>
      </c>
      <c r="E385" s="12">
        <v>151</v>
      </c>
      <c r="F385" s="14">
        <v>10808000</v>
      </c>
      <c r="G385" s="12">
        <v>151</v>
      </c>
      <c r="I385" s="11"/>
    </row>
    <row r="386" spans="1:9" x14ac:dyDescent="0.2">
      <c r="A386" s="15">
        <v>40388</v>
      </c>
      <c r="B386" s="12">
        <v>151</v>
      </c>
      <c r="C386" s="12">
        <v>168</v>
      </c>
      <c r="D386" s="12">
        <v>150</v>
      </c>
      <c r="E386" s="12">
        <v>156</v>
      </c>
      <c r="F386" s="14">
        <v>27118000</v>
      </c>
      <c r="G386" s="12">
        <v>156</v>
      </c>
      <c r="I386" s="11"/>
    </row>
    <row r="387" spans="1:9" x14ac:dyDescent="0.2">
      <c r="A387" s="15">
        <v>40389</v>
      </c>
      <c r="B387" s="12">
        <v>158</v>
      </c>
      <c r="C387" s="12">
        <v>160</v>
      </c>
      <c r="D387" s="12">
        <v>155</v>
      </c>
      <c r="E387" s="12">
        <v>155</v>
      </c>
      <c r="F387" s="14">
        <v>4896000</v>
      </c>
      <c r="G387" s="12">
        <v>155</v>
      </c>
      <c r="I387" s="11"/>
    </row>
    <row r="388" spans="1:9" x14ac:dyDescent="0.2">
      <c r="A388" s="15">
        <v>40392</v>
      </c>
      <c r="B388" s="12">
        <v>157</v>
      </c>
      <c r="C388" s="12">
        <v>160</v>
      </c>
      <c r="D388" s="12">
        <v>155</v>
      </c>
      <c r="E388" s="12">
        <v>157</v>
      </c>
      <c r="F388" s="14">
        <v>1787000</v>
      </c>
      <c r="G388" s="12">
        <v>157</v>
      </c>
      <c r="I388" s="11"/>
    </row>
    <row r="389" spans="1:9" x14ac:dyDescent="0.2">
      <c r="A389" s="15">
        <v>40393</v>
      </c>
      <c r="B389" s="12">
        <v>160</v>
      </c>
      <c r="C389" s="12">
        <v>160</v>
      </c>
      <c r="D389" s="12">
        <v>151</v>
      </c>
      <c r="E389" s="12">
        <v>152</v>
      </c>
      <c r="F389" s="14">
        <v>1890500</v>
      </c>
      <c r="G389" s="12">
        <v>152</v>
      </c>
      <c r="I389" s="11"/>
    </row>
    <row r="390" spans="1:9" x14ac:dyDescent="0.2">
      <c r="A390" s="15">
        <v>40394</v>
      </c>
      <c r="B390" s="12">
        <v>151</v>
      </c>
      <c r="C390" s="12">
        <v>155</v>
      </c>
      <c r="D390" s="12">
        <v>151</v>
      </c>
      <c r="E390" s="12">
        <v>151</v>
      </c>
      <c r="F390" s="14">
        <v>353500</v>
      </c>
      <c r="G390" s="12">
        <v>151</v>
      </c>
      <c r="I390" s="11"/>
    </row>
    <row r="391" spans="1:9" x14ac:dyDescent="0.2">
      <c r="A391" s="15">
        <v>40395</v>
      </c>
      <c r="B391" s="12">
        <v>151</v>
      </c>
      <c r="C391" s="12">
        <v>159</v>
      </c>
      <c r="D391" s="12">
        <v>151</v>
      </c>
      <c r="E391" s="12">
        <v>159</v>
      </c>
      <c r="F391" s="14">
        <v>3568500</v>
      </c>
      <c r="G391" s="12">
        <v>159</v>
      </c>
      <c r="I391" s="11"/>
    </row>
    <row r="392" spans="1:9" x14ac:dyDescent="0.2">
      <c r="A392" s="15">
        <v>40396</v>
      </c>
      <c r="B392" s="12">
        <v>159</v>
      </c>
      <c r="C392" s="12">
        <v>159</v>
      </c>
      <c r="D392" s="12">
        <v>155</v>
      </c>
      <c r="E392" s="12">
        <v>155</v>
      </c>
      <c r="F392" s="14">
        <v>460500</v>
      </c>
      <c r="G392" s="12">
        <v>155</v>
      </c>
      <c r="I392" s="11"/>
    </row>
    <row r="393" spans="1:9" x14ac:dyDescent="0.2">
      <c r="A393" s="15">
        <v>40399</v>
      </c>
      <c r="B393" s="12">
        <v>152</v>
      </c>
      <c r="C393" s="12">
        <v>163</v>
      </c>
      <c r="D393" s="12">
        <v>152</v>
      </c>
      <c r="E393" s="12">
        <v>163</v>
      </c>
      <c r="F393" s="14">
        <v>6118000</v>
      </c>
      <c r="G393" s="12">
        <v>163</v>
      </c>
      <c r="I393" s="11"/>
    </row>
    <row r="394" spans="1:9" x14ac:dyDescent="0.2">
      <c r="A394" s="15">
        <v>40400</v>
      </c>
      <c r="B394" s="12">
        <v>162</v>
      </c>
      <c r="C394" s="12">
        <v>165</v>
      </c>
      <c r="D394" s="12">
        <v>159</v>
      </c>
      <c r="E394" s="12">
        <v>159</v>
      </c>
      <c r="F394" s="14">
        <v>2645500</v>
      </c>
      <c r="G394" s="12">
        <v>159</v>
      </c>
      <c r="I394" s="11"/>
    </row>
    <row r="395" spans="1:9" x14ac:dyDescent="0.2">
      <c r="A395" s="15">
        <v>40401</v>
      </c>
      <c r="B395" s="12">
        <v>165</v>
      </c>
      <c r="C395" s="12">
        <v>165</v>
      </c>
      <c r="D395" s="12">
        <v>160</v>
      </c>
      <c r="E395" s="12">
        <v>160</v>
      </c>
      <c r="F395" s="14">
        <v>3174000</v>
      </c>
      <c r="G395" s="12">
        <v>160</v>
      </c>
      <c r="I395" s="11"/>
    </row>
    <row r="396" spans="1:9" x14ac:dyDescent="0.2">
      <c r="A396" s="15">
        <v>40402</v>
      </c>
      <c r="B396" s="12">
        <v>164</v>
      </c>
      <c r="C396" s="12">
        <v>164</v>
      </c>
      <c r="D396" s="12">
        <v>159</v>
      </c>
      <c r="E396" s="12">
        <v>163</v>
      </c>
      <c r="F396" s="14">
        <v>777500</v>
      </c>
      <c r="G396" s="12">
        <v>163</v>
      </c>
      <c r="I396" s="11"/>
    </row>
    <row r="397" spans="1:9" x14ac:dyDescent="0.2">
      <c r="A397" s="15">
        <v>40403</v>
      </c>
      <c r="B397" s="12">
        <v>160</v>
      </c>
      <c r="C397" s="12">
        <v>170</v>
      </c>
      <c r="D397" s="12">
        <v>160</v>
      </c>
      <c r="E397" s="12">
        <v>166</v>
      </c>
      <c r="F397" s="14">
        <v>4293500</v>
      </c>
      <c r="G397" s="12">
        <v>166</v>
      </c>
      <c r="I397" s="11"/>
    </row>
    <row r="398" spans="1:9" x14ac:dyDescent="0.2">
      <c r="A398" s="15">
        <v>40406</v>
      </c>
      <c r="B398" s="12">
        <v>168</v>
      </c>
      <c r="C398" s="12">
        <v>174</v>
      </c>
      <c r="D398" s="12">
        <v>162</v>
      </c>
      <c r="E398" s="12">
        <v>168</v>
      </c>
      <c r="F398" s="14">
        <v>2514500</v>
      </c>
      <c r="G398" s="12">
        <v>168</v>
      </c>
      <c r="I398" s="11"/>
    </row>
    <row r="399" spans="1:9" x14ac:dyDescent="0.2">
      <c r="A399" s="15">
        <v>40408</v>
      </c>
      <c r="B399" s="12">
        <v>170</v>
      </c>
      <c r="C399" s="12">
        <v>176</v>
      </c>
      <c r="D399" s="12">
        <v>167</v>
      </c>
      <c r="E399" s="12">
        <v>167</v>
      </c>
      <c r="F399" s="14">
        <v>8278500</v>
      </c>
      <c r="G399" s="12">
        <v>167</v>
      </c>
      <c r="I399" s="11"/>
    </row>
    <row r="400" spans="1:9" x14ac:dyDescent="0.2">
      <c r="A400" s="15">
        <v>40409</v>
      </c>
      <c r="B400" s="12">
        <v>170</v>
      </c>
      <c r="C400" s="12">
        <v>171</v>
      </c>
      <c r="D400" s="12">
        <v>167</v>
      </c>
      <c r="E400" s="12">
        <v>168</v>
      </c>
      <c r="F400" s="14">
        <v>623500</v>
      </c>
      <c r="G400" s="12">
        <v>168</v>
      </c>
      <c r="I400" s="11"/>
    </row>
    <row r="401" spans="1:9" x14ac:dyDescent="0.2">
      <c r="A401" s="15">
        <v>40410</v>
      </c>
      <c r="B401" s="12">
        <v>170</v>
      </c>
      <c r="C401" s="12">
        <v>173</v>
      </c>
      <c r="D401" s="12">
        <v>167</v>
      </c>
      <c r="E401" s="12">
        <v>171</v>
      </c>
      <c r="F401" s="14">
        <v>1383000</v>
      </c>
      <c r="G401" s="12">
        <v>171</v>
      </c>
      <c r="I401" s="11"/>
    </row>
    <row r="402" spans="1:9" x14ac:dyDescent="0.2">
      <c r="A402" s="15">
        <v>40413</v>
      </c>
      <c r="B402" s="12">
        <v>171</v>
      </c>
      <c r="C402" s="12">
        <v>171</v>
      </c>
      <c r="D402" s="12">
        <v>165</v>
      </c>
      <c r="E402" s="12">
        <v>165</v>
      </c>
      <c r="F402" s="14">
        <v>1077500</v>
      </c>
      <c r="G402" s="12">
        <v>165</v>
      </c>
      <c r="I402" s="11"/>
    </row>
    <row r="403" spans="1:9" x14ac:dyDescent="0.2">
      <c r="A403" s="15">
        <v>40414</v>
      </c>
      <c r="B403" s="12">
        <v>165</v>
      </c>
      <c r="C403" s="12">
        <v>169</v>
      </c>
      <c r="D403" s="12">
        <v>160</v>
      </c>
      <c r="E403" s="12">
        <v>165</v>
      </c>
      <c r="F403" s="14">
        <v>423000</v>
      </c>
      <c r="G403" s="12">
        <v>165</v>
      </c>
      <c r="I403" s="11"/>
    </row>
    <row r="404" spans="1:9" x14ac:dyDescent="0.2">
      <c r="A404" s="15">
        <v>40415</v>
      </c>
      <c r="B404" s="12">
        <v>165</v>
      </c>
      <c r="C404" s="12">
        <v>167</v>
      </c>
      <c r="D404" s="12">
        <v>162</v>
      </c>
      <c r="E404" s="12">
        <v>165</v>
      </c>
      <c r="F404" s="14">
        <v>469000</v>
      </c>
      <c r="G404" s="12">
        <v>165</v>
      </c>
      <c r="I404" s="11"/>
    </row>
    <row r="405" spans="1:9" x14ac:dyDescent="0.2">
      <c r="A405" s="15">
        <v>40416</v>
      </c>
      <c r="B405" s="12">
        <v>165</v>
      </c>
      <c r="C405" s="12">
        <v>169</v>
      </c>
      <c r="D405" s="12">
        <v>165</v>
      </c>
      <c r="E405" s="12">
        <v>165</v>
      </c>
      <c r="F405" s="14">
        <v>1532000</v>
      </c>
      <c r="G405" s="12">
        <v>165</v>
      </c>
      <c r="I405" s="11"/>
    </row>
    <row r="406" spans="1:9" x14ac:dyDescent="0.2">
      <c r="A406" s="15">
        <v>40417</v>
      </c>
      <c r="B406" s="12">
        <v>165</v>
      </c>
      <c r="C406" s="12">
        <v>165</v>
      </c>
      <c r="D406" s="12">
        <v>163</v>
      </c>
      <c r="E406" s="12">
        <v>165</v>
      </c>
      <c r="F406" s="14">
        <v>565500</v>
      </c>
      <c r="G406" s="12">
        <v>165</v>
      </c>
      <c r="I406" s="11"/>
    </row>
    <row r="407" spans="1:9" x14ac:dyDescent="0.2">
      <c r="A407" s="15">
        <v>40420</v>
      </c>
      <c r="B407" s="12">
        <v>165</v>
      </c>
      <c r="C407" s="12">
        <v>165</v>
      </c>
      <c r="D407" s="12">
        <v>162</v>
      </c>
      <c r="E407" s="12">
        <v>165</v>
      </c>
      <c r="F407" s="14">
        <v>43000</v>
      </c>
      <c r="G407" s="12">
        <v>165</v>
      </c>
      <c r="I407" s="11"/>
    </row>
    <row r="408" spans="1:9" x14ac:dyDescent="0.2">
      <c r="A408" s="15">
        <v>40421</v>
      </c>
      <c r="B408" s="12">
        <v>160</v>
      </c>
      <c r="C408" s="12">
        <v>164</v>
      </c>
      <c r="D408" s="12">
        <v>159</v>
      </c>
      <c r="E408" s="12">
        <v>164</v>
      </c>
      <c r="F408" s="14">
        <v>431500</v>
      </c>
      <c r="G408" s="12">
        <v>164</v>
      </c>
      <c r="I408" s="11"/>
    </row>
    <row r="409" spans="1:9" x14ac:dyDescent="0.2">
      <c r="A409" s="15">
        <v>40422</v>
      </c>
      <c r="B409" s="12">
        <v>160</v>
      </c>
      <c r="C409" s="12">
        <v>164</v>
      </c>
      <c r="D409" s="12">
        <v>160</v>
      </c>
      <c r="E409" s="12">
        <v>163</v>
      </c>
      <c r="F409" s="14">
        <v>335500</v>
      </c>
      <c r="G409" s="12">
        <v>163</v>
      </c>
      <c r="I409" s="11"/>
    </row>
    <row r="410" spans="1:9" x14ac:dyDescent="0.2">
      <c r="A410" s="15">
        <v>40423</v>
      </c>
      <c r="B410" s="12">
        <v>161</v>
      </c>
      <c r="C410" s="12">
        <v>165</v>
      </c>
      <c r="D410" s="12">
        <v>159</v>
      </c>
      <c r="E410" s="12">
        <v>165</v>
      </c>
      <c r="F410" s="14">
        <v>180000</v>
      </c>
      <c r="G410" s="12">
        <v>165</v>
      </c>
      <c r="I410" s="11"/>
    </row>
    <row r="411" spans="1:9" x14ac:dyDescent="0.2">
      <c r="A411" s="15">
        <v>40424</v>
      </c>
      <c r="B411" s="12">
        <v>161</v>
      </c>
      <c r="C411" s="12">
        <v>165</v>
      </c>
      <c r="D411" s="12">
        <v>157</v>
      </c>
      <c r="E411" s="12">
        <v>165</v>
      </c>
      <c r="F411" s="14">
        <v>279000</v>
      </c>
      <c r="G411" s="12">
        <v>165</v>
      </c>
      <c r="I411" s="11"/>
    </row>
    <row r="412" spans="1:9" x14ac:dyDescent="0.2">
      <c r="A412" s="15">
        <v>40427</v>
      </c>
      <c r="B412" s="12">
        <v>165</v>
      </c>
      <c r="C412" s="12">
        <v>178</v>
      </c>
      <c r="D412" s="12">
        <v>165</v>
      </c>
      <c r="E412" s="12">
        <v>177</v>
      </c>
      <c r="F412" s="14">
        <v>3886500</v>
      </c>
      <c r="G412" s="12">
        <v>177</v>
      </c>
      <c r="I412" s="11"/>
    </row>
    <row r="413" spans="1:9" x14ac:dyDescent="0.2">
      <c r="A413" s="15">
        <v>40428</v>
      </c>
      <c r="B413" s="12">
        <v>178</v>
      </c>
      <c r="C413" s="12">
        <v>205</v>
      </c>
      <c r="D413" s="12">
        <v>178</v>
      </c>
      <c r="E413" s="12">
        <v>182</v>
      </c>
      <c r="F413" s="14">
        <v>13004000</v>
      </c>
      <c r="G413" s="12">
        <v>182</v>
      </c>
      <c r="I413" s="11"/>
    </row>
    <row r="414" spans="1:9" x14ac:dyDescent="0.2">
      <c r="A414" s="15">
        <v>40436</v>
      </c>
      <c r="B414" s="12">
        <v>187</v>
      </c>
      <c r="C414" s="12">
        <v>187</v>
      </c>
      <c r="D414" s="12">
        <v>177</v>
      </c>
      <c r="E414" s="12">
        <v>180</v>
      </c>
      <c r="F414" s="14">
        <v>503000</v>
      </c>
      <c r="G414" s="12">
        <v>180</v>
      </c>
      <c r="I414" s="11"/>
    </row>
    <row r="415" spans="1:9" x14ac:dyDescent="0.2">
      <c r="A415" s="15">
        <v>40437</v>
      </c>
      <c r="B415" s="12">
        <v>183</v>
      </c>
      <c r="C415" s="12">
        <v>235</v>
      </c>
      <c r="D415" s="12">
        <v>178</v>
      </c>
      <c r="E415" s="12">
        <v>225</v>
      </c>
      <c r="F415" s="14">
        <v>44987500</v>
      </c>
      <c r="G415" s="12">
        <v>225</v>
      </c>
      <c r="I415" s="11"/>
    </row>
    <row r="416" spans="1:9" x14ac:dyDescent="0.2">
      <c r="A416" s="15">
        <v>40438</v>
      </c>
      <c r="B416" s="12">
        <v>230</v>
      </c>
      <c r="C416" s="12">
        <v>230</v>
      </c>
      <c r="D416" s="12">
        <v>215</v>
      </c>
      <c r="E416" s="12">
        <v>225</v>
      </c>
      <c r="F416" s="14">
        <v>12137000</v>
      </c>
      <c r="G416" s="12">
        <v>225</v>
      </c>
      <c r="I416" s="11"/>
    </row>
    <row r="417" spans="1:9" x14ac:dyDescent="0.2">
      <c r="A417" s="15">
        <v>40441</v>
      </c>
      <c r="B417" s="12">
        <v>220</v>
      </c>
      <c r="C417" s="12">
        <v>220</v>
      </c>
      <c r="D417" s="12">
        <v>210</v>
      </c>
      <c r="E417" s="12">
        <v>215</v>
      </c>
      <c r="F417" s="14">
        <v>2001000</v>
      </c>
      <c r="G417" s="12">
        <v>215</v>
      </c>
      <c r="I417" s="11"/>
    </row>
    <row r="418" spans="1:9" x14ac:dyDescent="0.2">
      <c r="A418" s="15">
        <v>40442</v>
      </c>
      <c r="B418" s="12">
        <v>215</v>
      </c>
      <c r="C418" s="12">
        <v>215</v>
      </c>
      <c r="D418" s="12">
        <v>199</v>
      </c>
      <c r="E418" s="12">
        <v>200</v>
      </c>
      <c r="F418" s="14">
        <v>7302500</v>
      </c>
      <c r="G418" s="12">
        <v>200</v>
      </c>
      <c r="I418" s="11"/>
    </row>
    <row r="419" spans="1:9" x14ac:dyDescent="0.2">
      <c r="A419" s="15">
        <v>40443</v>
      </c>
      <c r="B419" s="12">
        <v>200</v>
      </c>
      <c r="C419" s="12">
        <v>225</v>
      </c>
      <c r="D419" s="12">
        <v>200</v>
      </c>
      <c r="E419" s="12">
        <v>215</v>
      </c>
      <c r="F419" s="14">
        <v>11185000</v>
      </c>
      <c r="G419" s="12">
        <v>215</v>
      </c>
      <c r="I419" s="11"/>
    </row>
    <row r="420" spans="1:9" x14ac:dyDescent="0.2">
      <c r="A420" s="15">
        <v>40444</v>
      </c>
      <c r="B420" s="12">
        <v>215</v>
      </c>
      <c r="C420" s="12">
        <v>215</v>
      </c>
      <c r="D420" s="12">
        <v>205</v>
      </c>
      <c r="E420" s="12">
        <v>215</v>
      </c>
      <c r="F420" s="14">
        <v>1132500</v>
      </c>
      <c r="G420" s="12">
        <v>215</v>
      </c>
      <c r="I420" s="11"/>
    </row>
    <row r="421" spans="1:9" x14ac:dyDescent="0.2">
      <c r="A421" s="15">
        <v>40445</v>
      </c>
      <c r="B421" s="12">
        <v>215</v>
      </c>
      <c r="C421" s="12">
        <v>220</v>
      </c>
      <c r="D421" s="12">
        <v>205</v>
      </c>
      <c r="E421" s="12">
        <v>215</v>
      </c>
      <c r="F421" s="14">
        <v>1464000</v>
      </c>
      <c r="G421" s="12">
        <v>215</v>
      </c>
      <c r="I421" s="11"/>
    </row>
    <row r="422" spans="1:9" x14ac:dyDescent="0.2">
      <c r="A422" s="15">
        <v>40448</v>
      </c>
      <c r="B422" s="12">
        <v>220</v>
      </c>
      <c r="C422" s="12">
        <v>230</v>
      </c>
      <c r="D422" s="12">
        <v>215</v>
      </c>
      <c r="E422" s="12">
        <v>220</v>
      </c>
      <c r="F422" s="14">
        <v>3340000</v>
      </c>
      <c r="G422" s="12">
        <v>220</v>
      </c>
      <c r="I422" s="11"/>
    </row>
    <row r="423" spans="1:9" x14ac:dyDescent="0.2">
      <c r="A423" s="15">
        <v>40449</v>
      </c>
      <c r="B423" s="12">
        <v>220</v>
      </c>
      <c r="C423" s="12">
        <v>225</v>
      </c>
      <c r="D423" s="12">
        <v>210</v>
      </c>
      <c r="E423" s="12">
        <v>215</v>
      </c>
      <c r="F423" s="14">
        <v>1849000</v>
      </c>
      <c r="G423" s="12">
        <v>215</v>
      </c>
      <c r="I423" s="11"/>
    </row>
    <row r="424" spans="1:9" x14ac:dyDescent="0.2">
      <c r="A424" s="15">
        <v>40450</v>
      </c>
      <c r="B424" s="12">
        <v>220</v>
      </c>
      <c r="C424" s="12">
        <v>220</v>
      </c>
      <c r="D424" s="12">
        <v>210</v>
      </c>
      <c r="E424" s="12">
        <v>215</v>
      </c>
      <c r="F424" s="14">
        <v>1017000</v>
      </c>
      <c r="G424" s="12">
        <v>215</v>
      </c>
      <c r="I424" s="11"/>
    </row>
    <row r="425" spans="1:9" x14ac:dyDescent="0.2">
      <c r="A425" s="15">
        <v>40451</v>
      </c>
      <c r="B425" s="12">
        <v>210</v>
      </c>
      <c r="C425" s="12">
        <v>210</v>
      </c>
      <c r="D425" s="12">
        <v>205</v>
      </c>
      <c r="E425" s="12">
        <v>210</v>
      </c>
      <c r="F425" s="14">
        <v>436000</v>
      </c>
      <c r="G425" s="12">
        <v>210</v>
      </c>
      <c r="I425" s="11"/>
    </row>
    <row r="426" spans="1:9" x14ac:dyDescent="0.2">
      <c r="A426" s="15">
        <v>40452</v>
      </c>
      <c r="B426" s="12">
        <v>200</v>
      </c>
      <c r="C426" s="12">
        <v>225</v>
      </c>
      <c r="D426" s="12">
        <v>200</v>
      </c>
      <c r="E426" s="12">
        <v>220</v>
      </c>
      <c r="F426" s="14">
        <v>12179500</v>
      </c>
      <c r="G426" s="12">
        <v>220</v>
      </c>
      <c r="I426" s="11"/>
    </row>
    <row r="427" spans="1:9" x14ac:dyDescent="0.2">
      <c r="A427" s="15">
        <v>40455</v>
      </c>
      <c r="B427" s="12">
        <v>220</v>
      </c>
      <c r="C427" s="12">
        <v>225</v>
      </c>
      <c r="D427" s="12">
        <v>210</v>
      </c>
      <c r="E427" s="12">
        <v>215</v>
      </c>
      <c r="F427" s="14">
        <v>1610500</v>
      </c>
      <c r="G427" s="12">
        <v>215</v>
      </c>
      <c r="I427" s="11"/>
    </row>
    <row r="428" spans="1:9" x14ac:dyDescent="0.2">
      <c r="A428" s="15">
        <v>40456</v>
      </c>
      <c r="B428" s="12">
        <v>210</v>
      </c>
      <c r="C428" s="12">
        <v>220</v>
      </c>
      <c r="D428" s="12">
        <v>210</v>
      </c>
      <c r="E428" s="12">
        <v>210</v>
      </c>
      <c r="F428" s="14">
        <v>2350000</v>
      </c>
      <c r="G428" s="12">
        <v>210</v>
      </c>
      <c r="I428" s="11"/>
    </row>
    <row r="429" spans="1:9" x14ac:dyDescent="0.2">
      <c r="A429" s="15">
        <v>40457</v>
      </c>
      <c r="B429" s="12">
        <v>220</v>
      </c>
      <c r="C429" s="12">
        <v>220</v>
      </c>
      <c r="D429" s="12">
        <v>205</v>
      </c>
      <c r="E429" s="12">
        <v>210</v>
      </c>
      <c r="F429" s="14">
        <v>4681000</v>
      </c>
      <c r="G429" s="12">
        <v>210</v>
      </c>
      <c r="I429" s="11"/>
    </row>
    <row r="430" spans="1:9" x14ac:dyDescent="0.2">
      <c r="A430" s="15">
        <v>40458</v>
      </c>
      <c r="B430" s="12">
        <v>210</v>
      </c>
      <c r="C430" s="12">
        <v>210</v>
      </c>
      <c r="D430" s="12">
        <v>195</v>
      </c>
      <c r="E430" s="12">
        <v>205</v>
      </c>
      <c r="F430" s="14">
        <v>3530000</v>
      </c>
      <c r="G430" s="12">
        <v>205</v>
      </c>
      <c r="I430" s="11"/>
    </row>
    <row r="431" spans="1:9" x14ac:dyDescent="0.2">
      <c r="A431" s="15">
        <v>40459</v>
      </c>
      <c r="B431" s="12">
        <v>200</v>
      </c>
      <c r="C431" s="12">
        <v>205</v>
      </c>
      <c r="D431" s="12">
        <v>196</v>
      </c>
      <c r="E431" s="12">
        <v>196</v>
      </c>
      <c r="F431" s="14">
        <v>1807500</v>
      </c>
      <c r="G431" s="12">
        <v>196</v>
      </c>
      <c r="I431" s="11"/>
    </row>
    <row r="432" spans="1:9" x14ac:dyDescent="0.2">
      <c r="A432" s="15">
        <v>40462</v>
      </c>
      <c r="B432" s="12">
        <v>200</v>
      </c>
      <c r="C432" s="12">
        <v>205</v>
      </c>
      <c r="D432" s="12">
        <v>198</v>
      </c>
      <c r="E432" s="12">
        <v>200</v>
      </c>
      <c r="F432" s="14">
        <v>3615500</v>
      </c>
      <c r="G432" s="12">
        <v>200</v>
      </c>
      <c r="I432" s="11"/>
    </row>
    <row r="433" spans="1:9" x14ac:dyDescent="0.2">
      <c r="A433" s="15">
        <v>40463</v>
      </c>
      <c r="B433" s="12">
        <v>200</v>
      </c>
      <c r="C433" s="12">
        <v>210</v>
      </c>
      <c r="D433" s="12">
        <v>193</v>
      </c>
      <c r="E433" s="12">
        <v>193</v>
      </c>
      <c r="F433" s="14">
        <v>16306000</v>
      </c>
      <c r="G433" s="12">
        <v>193</v>
      </c>
      <c r="I433" s="11"/>
    </row>
    <row r="434" spans="1:9" x14ac:dyDescent="0.2">
      <c r="A434" s="15">
        <v>40464</v>
      </c>
      <c r="B434" s="12">
        <v>200</v>
      </c>
      <c r="C434" s="12">
        <v>200</v>
      </c>
      <c r="D434" s="12">
        <v>193</v>
      </c>
      <c r="E434" s="12">
        <v>195</v>
      </c>
      <c r="F434" s="14">
        <v>1526000</v>
      </c>
      <c r="G434" s="12">
        <v>195</v>
      </c>
      <c r="I434" s="11"/>
    </row>
    <row r="435" spans="1:9" x14ac:dyDescent="0.2">
      <c r="A435" s="15">
        <v>40465</v>
      </c>
      <c r="B435" s="12">
        <v>195</v>
      </c>
      <c r="C435" s="12">
        <v>198</v>
      </c>
      <c r="D435" s="12">
        <v>193</v>
      </c>
      <c r="E435" s="12">
        <v>195</v>
      </c>
      <c r="F435" s="14">
        <v>795500</v>
      </c>
      <c r="G435" s="12">
        <v>195</v>
      </c>
      <c r="I435" s="11"/>
    </row>
    <row r="436" spans="1:9" x14ac:dyDescent="0.2">
      <c r="A436" s="15">
        <v>40466</v>
      </c>
      <c r="B436" s="12">
        <v>195</v>
      </c>
      <c r="C436" s="12">
        <v>195</v>
      </c>
      <c r="D436" s="12">
        <v>189</v>
      </c>
      <c r="E436" s="12">
        <v>190</v>
      </c>
      <c r="F436" s="14">
        <v>839000</v>
      </c>
      <c r="G436" s="12">
        <v>190</v>
      </c>
      <c r="I436" s="11"/>
    </row>
    <row r="437" spans="1:9" x14ac:dyDescent="0.2">
      <c r="A437" s="15">
        <v>40469</v>
      </c>
      <c r="B437" s="12">
        <v>190</v>
      </c>
      <c r="C437" s="12">
        <v>190</v>
      </c>
      <c r="D437" s="12">
        <v>186</v>
      </c>
      <c r="E437" s="12">
        <v>186</v>
      </c>
      <c r="F437" s="14">
        <v>1353500</v>
      </c>
      <c r="G437" s="12">
        <v>186</v>
      </c>
      <c r="I437" s="11"/>
    </row>
    <row r="438" spans="1:9" x14ac:dyDescent="0.2">
      <c r="A438" s="15">
        <v>40470</v>
      </c>
      <c r="B438" s="12">
        <v>186</v>
      </c>
      <c r="C438" s="12">
        <v>200</v>
      </c>
      <c r="D438" s="12">
        <v>186</v>
      </c>
      <c r="E438" s="12">
        <v>200</v>
      </c>
      <c r="F438" s="14">
        <v>4979000</v>
      </c>
      <c r="G438" s="12">
        <v>200</v>
      </c>
      <c r="I438" s="11"/>
    </row>
    <row r="439" spans="1:9" x14ac:dyDescent="0.2">
      <c r="A439" s="15">
        <v>40471</v>
      </c>
      <c r="B439" s="12">
        <v>199</v>
      </c>
      <c r="C439" s="12">
        <v>220</v>
      </c>
      <c r="D439" s="12">
        <v>197</v>
      </c>
      <c r="E439" s="12">
        <v>210</v>
      </c>
      <c r="F439" s="14">
        <v>25196500</v>
      </c>
      <c r="G439" s="12">
        <v>210</v>
      </c>
      <c r="I439" s="11"/>
    </row>
    <row r="440" spans="1:9" x14ac:dyDescent="0.2">
      <c r="A440" s="15">
        <v>40472</v>
      </c>
      <c r="B440" s="12">
        <v>215</v>
      </c>
      <c r="C440" s="12">
        <v>220</v>
      </c>
      <c r="D440" s="12">
        <v>200</v>
      </c>
      <c r="E440" s="12">
        <v>205</v>
      </c>
      <c r="F440" s="14">
        <v>32790000</v>
      </c>
      <c r="G440" s="12">
        <v>205</v>
      </c>
      <c r="I440" s="11"/>
    </row>
    <row r="441" spans="1:9" x14ac:dyDescent="0.2">
      <c r="A441" s="15">
        <v>40473</v>
      </c>
      <c r="B441" s="12">
        <v>205</v>
      </c>
      <c r="C441" s="12">
        <v>210</v>
      </c>
      <c r="D441" s="12">
        <v>200</v>
      </c>
      <c r="E441" s="12">
        <v>205</v>
      </c>
      <c r="F441" s="14">
        <v>2360500</v>
      </c>
      <c r="G441" s="12">
        <v>205</v>
      </c>
      <c r="I441" s="11"/>
    </row>
    <row r="442" spans="1:9" x14ac:dyDescent="0.2">
      <c r="A442" s="15">
        <v>40476</v>
      </c>
      <c r="B442" s="12">
        <v>210</v>
      </c>
      <c r="C442" s="12">
        <v>215</v>
      </c>
      <c r="D442" s="12">
        <v>205</v>
      </c>
      <c r="E442" s="12">
        <v>205</v>
      </c>
      <c r="F442" s="14">
        <v>13363000</v>
      </c>
      <c r="G442" s="12">
        <v>205</v>
      </c>
      <c r="I442" s="11"/>
    </row>
    <row r="443" spans="1:9" x14ac:dyDescent="0.2">
      <c r="A443" s="15">
        <v>40477</v>
      </c>
      <c r="B443" s="12">
        <v>210</v>
      </c>
      <c r="C443" s="12">
        <v>210</v>
      </c>
      <c r="D443" s="12">
        <v>200</v>
      </c>
      <c r="E443" s="12">
        <v>205</v>
      </c>
      <c r="F443" s="14">
        <v>5178500</v>
      </c>
      <c r="G443" s="12">
        <v>205</v>
      </c>
      <c r="I443" s="11"/>
    </row>
    <row r="444" spans="1:9" x14ac:dyDescent="0.2">
      <c r="A444" s="15">
        <v>40478</v>
      </c>
      <c r="B444" s="12">
        <v>205</v>
      </c>
      <c r="C444" s="12">
        <v>205</v>
      </c>
      <c r="D444" s="12">
        <v>196</v>
      </c>
      <c r="E444" s="12">
        <v>198</v>
      </c>
      <c r="F444" s="14">
        <v>2603500</v>
      </c>
      <c r="G444" s="12">
        <v>198</v>
      </c>
      <c r="I444" s="11"/>
    </row>
    <row r="445" spans="1:9" x14ac:dyDescent="0.2">
      <c r="A445" s="15">
        <v>40479</v>
      </c>
      <c r="B445" s="12">
        <v>198</v>
      </c>
      <c r="C445" s="12">
        <v>220</v>
      </c>
      <c r="D445" s="12">
        <v>198</v>
      </c>
      <c r="E445" s="12">
        <v>215</v>
      </c>
      <c r="F445" s="14">
        <v>20800000</v>
      </c>
      <c r="G445" s="12">
        <v>215</v>
      </c>
      <c r="I445" s="11"/>
    </row>
    <row r="446" spans="1:9" x14ac:dyDescent="0.2">
      <c r="A446" s="15">
        <v>40480</v>
      </c>
      <c r="B446" s="12">
        <v>215</v>
      </c>
      <c r="C446" s="12">
        <v>215</v>
      </c>
      <c r="D446" s="12">
        <v>200</v>
      </c>
      <c r="E446" s="12">
        <v>205</v>
      </c>
      <c r="F446" s="14">
        <v>4312500</v>
      </c>
      <c r="G446" s="12">
        <v>205</v>
      </c>
      <c r="I446" s="11"/>
    </row>
    <row r="447" spans="1:9" x14ac:dyDescent="0.2">
      <c r="A447" s="15">
        <v>40483</v>
      </c>
      <c r="B447" s="12">
        <v>205</v>
      </c>
      <c r="C447" s="12">
        <v>215</v>
      </c>
      <c r="D447" s="12">
        <v>200</v>
      </c>
      <c r="E447" s="12">
        <v>210</v>
      </c>
      <c r="F447" s="14">
        <v>2062000</v>
      </c>
      <c r="G447" s="12">
        <v>210</v>
      </c>
      <c r="I447" s="11"/>
    </row>
    <row r="448" spans="1:9" x14ac:dyDescent="0.2">
      <c r="A448" s="15">
        <v>40484</v>
      </c>
      <c r="B448" s="12">
        <v>210</v>
      </c>
      <c r="C448" s="12">
        <v>210</v>
      </c>
      <c r="D448" s="12">
        <v>200</v>
      </c>
      <c r="E448" s="12">
        <v>205</v>
      </c>
      <c r="F448" s="14">
        <v>3245000</v>
      </c>
      <c r="G448" s="12">
        <v>205</v>
      </c>
      <c r="I448" s="11"/>
    </row>
    <row r="449" spans="1:9" x14ac:dyDescent="0.2">
      <c r="A449" s="15">
        <v>40485</v>
      </c>
      <c r="B449" s="12">
        <v>205</v>
      </c>
      <c r="C449" s="12">
        <v>210</v>
      </c>
      <c r="D449" s="12">
        <v>200</v>
      </c>
      <c r="E449" s="12">
        <v>205</v>
      </c>
      <c r="F449" s="14">
        <v>5124000</v>
      </c>
      <c r="G449" s="12">
        <v>205</v>
      </c>
      <c r="I449" s="11"/>
    </row>
    <row r="450" spans="1:9" x14ac:dyDescent="0.2">
      <c r="A450" s="15">
        <v>40486</v>
      </c>
      <c r="B450" s="12">
        <v>205</v>
      </c>
      <c r="C450" s="12">
        <v>205</v>
      </c>
      <c r="D450" s="12">
        <v>200</v>
      </c>
      <c r="E450" s="12">
        <v>205</v>
      </c>
      <c r="F450" s="14">
        <v>3816000</v>
      </c>
      <c r="G450" s="12">
        <v>205</v>
      </c>
      <c r="I450" s="11"/>
    </row>
    <row r="451" spans="1:9" x14ac:dyDescent="0.2">
      <c r="A451" s="15">
        <v>40487</v>
      </c>
      <c r="B451" s="12">
        <v>205</v>
      </c>
      <c r="C451" s="12">
        <v>205</v>
      </c>
      <c r="D451" s="12">
        <v>200</v>
      </c>
      <c r="E451" s="12">
        <v>200</v>
      </c>
      <c r="F451" s="14">
        <v>1986000</v>
      </c>
      <c r="G451" s="12">
        <v>200</v>
      </c>
      <c r="I451" s="11"/>
    </row>
    <row r="452" spans="1:9" x14ac:dyDescent="0.2">
      <c r="A452" s="15">
        <v>40490</v>
      </c>
      <c r="B452" s="12">
        <v>200</v>
      </c>
      <c r="C452" s="12">
        <v>205</v>
      </c>
      <c r="D452" s="12">
        <v>200</v>
      </c>
      <c r="E452" s="12">
        <v>205</v>
      </c>
      <c r="F452" s="14">
        <v>3298000</v>
      </c>
      <c r="G452" s="12">
        <v>205</v>
      </c>
      <c r="I452" s="11"/>
    </row>
    <row r="453" spans="1:9" x14ac:dyDescent="0.2">
      <c r="A453" s="15">
        <v>40491</v>
      </c>
      <c r="B453" s="12">
        <v>200</v>
      </c>
      <c r="C453" s="12">
        <v>240</v>
      </c>
      <c r="D453" s="12">
        <v>200</v>
      </c>
      <c r="E453" s="12">
        <v>210</v>
      </c>
      <c r="F453" s="14">
        <v>222000000</v>
      </c>
      <c r="G453" s="12">
        <v>210</v>
      </c>
      <c r="I453" s="11"/>
    </row>
    <row r="454" spans="1:9" x14ac:dyDescent="0.2">
      <c r="A454" s="15">
        <v>40492</v>
      </c>
      <c r="B454" s="12">
        <v>215</v>
      </c>
      <c r="C454" s="12">
        <v>220</v>
      </c>
      <c r="D454" s="12">
        <v>210</v>
      </c>
      <c r="E454" s="12">
        <v>210</v>
      </c>
      <c r="F454" s="14">
        <v>7412000</v>
      </c>
      <c r="G454" s="12">
        <v>210</v>
      </c>
      <c r="I454" s="11"/>
    </row>
    <row r="455" spans="1:9" x14ac:dyDescent="0.2">
      <c r="A455" s="15">
        <v>40493</v>
      </c>
      <c r="B455" s="12">
        <v>210</v>
      </c>
      <c r="C455" s="12">
        <v>215</v>
      </c>
      <c r="D455" s="12">
        <v>210</v>
      </c>
      <c r="E455" s="12">
        <v>215</v>
      </c>
      <c r="F455" s="14">
        <v>9151500</v>
      </c>
      <c r="G455" s="12">
        <v>215</v>
      </c>
      <c r="I455" s="11"/>
    </row>
    <row r="456" spans="1:9" x14ac:dyDescent="0.2">
      <c r="A456" s="15">
        <v>40494</v>
      </c>
      <c r="B456" s="12">
        <v>215</v>
      </c>
      <c r="C456" s="12">
        <v>220</v>
      </c>
      <c r="D456" s="12">
        <v>210</v>
      </c>
      <c r="E456" s="12">
        <v>215</v>
      </c>
      <c r="F456" s="14">
        <v>15090000</v>
      </c>
      <c r="G456" s="12">
        <v>215</v>
      </c>
      <c r="I456" s="11"/>
    </row>
    <row r="457" spans="1:9" x14ac:dyDescent="0.2">
      <c r="A457" s="11">
        <v>40497</v>
      </c>
      <c r="B457" s="12">
        <v>215</v>
      </c>
      <c r="C457" s="12">
        <v>235</v>
      </c>
      <c r="D457" s="12">
        <v>215</v>
      </c>
      <c r="E457" s="12">
        <v>225</v>
      </c>
      <c r="F457" s="14">
        <v>159000000</v>
      </c>
      <c r="G457" s="12">
        <v>225</v>
      </c>
      <c r="I457" s="11"/>
    </row>
    <row r="458" spans="1:9" x14ac:dyDescent="0.2">
      <c r="A458" s="11">
        <v>40498</v>
      </c>
      <c r="B458" s="12">
        <v>220</v>
      </c>
      <c r="C458" s="12">
        <v>225</v>
      </c>
      <c r="D458" s="12">
        <v>205</v>
      </c>
      <c r="E458" s="12">
        <v>210</v>
      </c>
      <c r="F458" s="14">
        <v>47857500</v>
      </c>
      <c r="G458" s="12">
        <v>210</v>
      </c>
      <c r="I458" s="11"/>
    </row>
    <row r="459" spans="1:9" x14ac:dyDescent="0.2">
      <c r="A459" s="11">
        <v>40500</v>
      </c>
      <c r="B459" s="12">
        <v>210</v>
      </c>
      <c r="C459" s="12">
        <v>210</v>
      </c>
      <c r="D459" s="12">
        <v>205</v>
      </c>
      <c r="E459" s="12">
        <v>210</v>
      </c>
      <c r="F459" s="14">
        <v>2986000</v>
      </c>
      <c r="G459" s="12">
        <v>210</v>
      </c>
      <c r="I459" s="11"/>
    </row>
    <row r="460" spans="1:9" x14ac:dyDescent="0.2">
      <c r="A460" s="11">
        <v>40501</v>
      </c>
      <c r="B460" s="12">
        <v>205</v>
      </c>
      <c r="C460" s="12">
        <v>210</v>
      </c>
      <c r="D460" s="12">
        <v>205</v>
      </c>
      <c r="E460" s="12">
        <v>205</v>
      </c>
      <c r="F460" s="14">
        <v>1217000</v>
      </c>
      <c r="G460" s="12">
        <v>205</v>
      </c>
      <c r="I460" s="11"/>
    </row>
    <row r="461" spans="1:9" x14ac:dyDescent="0.2">
      <c r="A461" s="11">
        <v>40504</v>
      </c>
      <c r="B461" s="12">
        <v>205</v>
      </c>
      <c r="C461" s="12">
        <v>210</v>
      </c>
      <c r="D461" s="12">
        <v>200</v>
      </c>
      <c r="E461" s="12">
        <v>205</v>
      </c>
      <c r="F461" s="14">
        <v>2339000</v>
      </c>
      <c r="G461" s="12">
        <v>205</v>
      </c>
      <c r="I461" s="11"/>
    </row>
    <row r="462" spans="1:9" x14ac:dyDescent="0.2">
      <c r="A462" s="11">
        <v>40505</v>
      </c>
      <c r="B462" s="12">
        <v>205</v>
      </c>
      <c r="C462" s="12">
        <v>210</v>
      </c>
      <c r="D462" s="12">
        <v>205</v>
      </c>
      <c r="E462" s="12">
        <v>205</v>
      </c>
      <c r="F462" s="14">
        <v>5269000</v>
      </c>
      <c r="G462" s="12">
        <v>205</v>
      </c>
      <c r="I462" s="11"/>
    </row>
    <row r="463" spans="1:9" x14ac:dyDescent="0.2">
      <c r="A463" s="11">
        <v>40506</v>
      </c>
      <c r="B463" s="12">
        <v>205</v>
      </c>
      <c r="C463" s="12">
        <v>215</v>
      </c>
      <c r="D463" s="12">
        <v>200</v>
      </c>
      <c r="E463" s="12">
        <v>200</v>
      </c>
      <c r="F463" s="14">
        <v>11439500</v>
      </c>
      <c r="G463" s="12">
        <v>200</v>
      </c>
      <c r="I463" s="11"/>
    </row>
    <row r="464" spans="1:9" x14ac:dyDescent="0.2">
      <c r="A464" s="11">
        <v>40507</v>
      </c>
      <c r="B464" s="12">
        <v>200</v>
      </c>
      <c r="C464" s="12">
        <v>210</v>
      </c>
      <c r="D464" s="12">
        <v>200</v>
      </c>
      <c r="E464" s="12">
        <v>205</v>
      </c>
      <c r="F464" s="14">
        <v>1648000</v>
      </c>
      <c r="G464" s="12">
        <v>205</v>
      </c>
      <c r="I464" s="11"/>
    </row>
    <row r="465" spans="1:9" x14ac:dyDescent="0.2">
      <c r="A465" s="11">
        <v>40508</v>
      </c>
      <c r="B465" s="12">
        <v>205</v>
      </c>
      <c r="C465" s="12">
        <v>210</v>
      </c>
      <c r="D465" s="12">
        <v>205</v>
      </c>
      <c r="E465" s="12">
        <v>210</v>
      </c>
      <c r="F465" s="14">
        <v>2990000</v>
      </c>
      <c r="G465" s="12">
        <v>210</v>
      </c>
      <c r="I465" s="11"/>
    </row>
    <row r="466" spans="1:9" x14ac:dyDescent="0.2">
      <c r="A466" s="11">
        <v>40511</v>
      </c>
      <c r="B466" s="12">
        <v>205</v>
      </c>
      <c r="C466" s="12">
        <v>210</v>
      </c>
      <c r="D466" s="12">
        <v>205</v>
      </c>
      <c r="E466" s="12">
        <v>210</v>
      </c>
      <c r="F466" s="14">
        <v>2129000</v>
      </c>
      <c r="G466" s="12">
        <v>210</v>
      </c>
      <c r="I466" s="11"/>
    </row>
    <row r="467" spans="1:9" x14ac:dyDescent="0.2">
      <c r="A467" s="11">
        <v>40512</v>
      </c>
      <c r="B467" s="12">
        <v>210</v>
      </c>
      <c r="C467" s="12">
        <v>215</v>
      </c>
      <c r="D467" s="12">
        <v>200</v>
      </c>
      <c r="E467" s="12">
        <v>215</v>
      </c>
      <c r="F467" s="14">
        <v>31967000</v>
      </c>
      <c r="G467" s="12">
        <v>215</v>
      </c>
      <c r="I467" s="11"/>
    </row>
    <row r="468" spans="1:9" x14ac:dyDescent="0.2">
      <c r="A468" s="11">
        <v>40513</v>
      </c>
      <c r="B468" s="12">
        <v>215</v>
      </c>
      <c r="C468" s="12">
        <v>265</v>
      </c>
      <c r="D468" s="12">
        <v>210</v>
      </c>
      <c r="E468" s="12">
        <v>265</v>
      </c>
      <c r="F468" s="14">
        <v>182000000</v>
      </c>
      <c r="G468" s="12">
        <v>265</v>
      </c>
      <c r="I468" s="11"/>
    </row>
    <row r="469" spans="1:9" x14ac:dyDescent="0.2">
      <c r="A469" s="11">
        <v>40514</v>
      </c>
      <c r="B469" s="12">
        <v>270</v>
      </c>
      <c r="C469" s="12">
        <v>290</v>
      </c>
      <c r="D469" s="12">
        <v>235</v>
      </c>
      <c r="E469" s="12">
        <v>240</v>
      </c>
      <c r="F469" s="14">
        <v>495000000</v>
      </c>
      <c r="G469" s="12">
        <v>240</v>
      </c>
      <c r="I469" s="11"/>
    </row>
    <row r="470" spans="1:9" x14ac:dyDescent="0.2">
      <c r="A470" s="11">
        <v>40515</v>
      </c>
      <c r="B470" s="12">
        <v>245</v>
      </c>
      <c r="C470" s="12">
        <v>250</v>
      </c>
      <c r="D470" s="12">
        <v>230</v>
      </c>
      <c r="E470" s="12">
        <v>235</v>
      </c>
      <c r="F470" s="14">
        <v>4502000</v>
      </c>
      <c r="G470" s="12">
        <v>235</v>
      </c>
      <c r="I470" s="11"/>
    </row>
    <row r="471" spans="1:9" x14ac:dyDescent="0.2">
      <c r="A471" s="11">
        <v>40518</v>
      </c>
      <c r="B471" s="12">
        <v>235</v>
      </c>
      <c r="C471" s="12">
        <v>240</v>
      </c>
      <c r="D471" s="12">
        <v>220</v>
      </c>
      <c r="E471" s="12">
        <v>225</v>
      </c>
      <c r="F471" s="14">
        <v>5563000</v>
      </c>
      <c r="G471" s="12">
        <v>225</v>
      </c>
      <c r="I471" s="11"/>
    </row>
    <row r="472" spans="1:9" x14ac:dyDescent="0.2">
      <c r="A472" s="11">
        <v>40520</v>
      </c>
      <c r="B472" s="12">
        <v>220</v>
      </c>
      <c r="C472" s="12">
        <v>225</v>
      </c>
      <c r="D472" s="12">
        <v>215</v>
      </c>
      <c r="E472" s="12">
        <v>220</v>
      </c>
      <c r="F472" s="14">
        <v>3907000</v>
      </c>
      <c r="G472" s="12">
        <v>220</v>
      </c>
      <c r="I472" s="11"/>
    </row>
    <row r="473" spans="1:9" x14ac:dyDescent="0.2">
      <c r="A473" s="11">
        <v>40521</v>
      </c>
      <c r="B473" s="12">
        <v>220</v>
      </c>
      <c r="C473" s="12">
        <v>230</v>
      </c>
      <c r="D473" s="12">
        <v>220</v>
      </c>
      <c r="E473" s="12">
        <v>220</v>
      </c>
      <c r="F473" s="14">
        <v>2782000</v>
      </c>
      <c r="G473" s="12">
        <v>220</v>
      </c>
      <c r="I473" s="11"/>
    </row>
    <row r="474" spans="1:9" x14ac:dyDescent="0.2">
      <c r="A474" s="11">
        <v>40522</v>
      </c>
      <c r="B474" s="12">
        <v>220</v>
      </c>
      <c r="C474" s="12">
        <v>230</v>
      </c>
      <c r="D474" s="12">
        <v>220</v>
      </c>
      <c r="E474" s="12">
        <v>220</v>
      </c>
      <c r="F474" s="14">
        <v>1525500</v>
      </c>
      <c r="G474" s="12">
        <v>220</v>
      </c>
      <c r="I474" s="11"/>
    </row>
    <row r="475" spans="1:9" x14ac:dyDescent="0.2">
      <c r="A475" s="11">
        <v>40525</v>
      </c>
      <c r="B475" s="12">
        <v>220</v>
      </c>
      <c r="C475" s="12">
        <v>235</v>
      </c>
      <c r="D475" s="12">
        <v>220</v>
      </c>
      <c r="E475" s="12">
        <v>225</v>
      </c>
      <c r="F475" s="14">
        <v>4440500</v>
      </c>
      <c r="G475" s="12">
        <v>225</v>
      </c>
      <c r="I475" s="11"/>
    </row>
    <row r="476" spans="1:9" x14ac:dyDescent="0.2">
      <c r="A476" s="11">
        <v>40526</v>
      </c>
      <c r="B476" s="12">
        <v>225</v>
      </c>
      <c r="C476" s="12">
        <v>240</v>
      </c>
      <c r="D476" s="12">
        <v>225</v>
      </c>
      <c r="E476" s="12">
        <v>230</v>
      </c>
      <c r="F476" s="14">
        <v>4626000</v>
      </c>
      <c r="G476" s="12">
        <v>230</v>
      </c>
      <c r="I476" s="11"/>
    </row>
    <row r="477" spans="1:9" x14ac:dyDescent="0.2">
      <c r="A477" s="11">
        <v>40527</v>
      </c>
      <c r="B477" s="12">
        <v>230</v>
      </c>
      <c r="C477" s="12">
        <v>230</v>
      </c>
      <c r="D477" s="12">
        <v>220</v>
      </c>
      <c r="E477" s="12">
        <v>230</v>
      </c>
      <c r="F477" s="14">
        <v>3750500</v>
      </c>
      <c r="G477" s="12">
        <v>230</v>
      </c>
      <c r="I477" s="11"/>
    </row>
    <row r="478" spans="1:9" x14ac:dyDescent="0.2">
      <c r="A478" s="11">
        <v>40528</v>
      </c>
      <c r="B478" s="12">
        <v>225</v>
      </c>
      <c r="C478" s="12">
        <v>230</v>
      </c>
      <c r="D478" s="12">
        <v>225</v>
      </c>
      <c r="E478" s="12">
        <v>230</v>
      </c>
      <c r="F478" s="14">
        <v>2232500</v>
      </c>
      <c r="G478" s="12">
        <v>230</v>
      </c>
      <c r="I478" s="11"/>
    </row>
    <row r="479" spans="1:9" x14ac:dyDescent="0.2">
      <c r="A479" s="11">
        <v>40529</v>
      </c>
      <c r="B479" s="12">
        <v>230</v>
      </c>
      <c r="C479" s="12">
        <v>240</v>
      </c>
      <c r="D479" s="12">
        <v>230</v>
      </c>
      <c r="E479" s="12">
        <v>235</v>
      </c>
      <c r="F479" s="14">
        <v>15501500</v>
      </c>
      <c r="G479" s="12">
        <v>235</v>
      </c>
      <c r="I479" s="11"/>
    </row>
    <row r="480" spans="1:9" x14ac:dyDescent="0.2">
      <c r="A480" s="11">
        <v>40532</v>
      </c>
      <c r="B480" s="12">
        <v>235</v>
      </c>
      <c r="C480" s="12">
        <v>235</v>
      </c>
      <c r="D480" s="12">
        <v>220</v>
      </c>
      <c r="E480" s="12">
        <v>230</v>
      </c>
      <c r="F480" s="14">
        <v>1415500</v>
      </c>
      <c r="G480" s="12">
        <v>230</v>
      </c>
      <c r="I480" s="11"/>
    </row>
    <row r="481" spans="1:9" x14ac:dyDescent="0.2">
      <c r="A481" s="11">
        <v>40533</v>
      </c>
      <c r="B481" s="12">
        <v>220</v>
      </c>
      <c r="C481" s="12">
        <v>235</v>
      </c>
      <c r="D481" s="12">
        <v>220</v>
      </c>
      <c r="E481" s="12">
        <v>225</v>
      </c>
      <c r="F481" s="14">
        <v>2483000</v>
      </c>
      <c r="G481" s="12">
        <v>225</v>
      </c>
      <c r="I481" s="11"/>
    </row>
    <row r="482" spans="1:9" x14ac:dyDescent="0.2">
      <c r="A482" s="11">
        <v>40534</v>
      </c>
      <c r="B482" s="12">
        <v>225</v>
      </c>
      <c r="C482" s="12">
        <v>235</v>
      </c>
      <c r="D482" s="12">
        <v>220</v>
      </c>
      <c r="E482" s="12">
        <v>225</v>
      </c>
      <c r="F482" s="14">
        <v>3231000</v>
      </c>
      <c r="G482" s="12">
        <v>225</v>
      </c>
      <c r="I482" s="11"/>
    </row>
    <row r="483" spans="1:9" x14ac:dyDescent="0.2">
      <c r="A483" s="11">
        <v>40535</v>
      </c>
      <c r="B483" s="12">
        <v>220</v>
      </c>
      <c r="C483" s="12">
        <v>225</v>
      </c>
      <c r="D483" s="12">
        <v>215</v>
      </c>
      <c r="E483" s="12">
        <v>220</v>
      </c>
      <c r="F483" s="14">
        <v>2525500</v>
      </c>
      <c r="G483" s="12">
        <v>220</v>
      </c>
      <c r="I483" s="11"/>
    </row>
    <row r="484" spans="1:9" x14ac:dyDescent="0.2">
      <c r="A484" s="11">
        <v>40539</v>
      </c>
      <c r="B484" s="12">
        <v>220</v>
      </c>
      <c r="C484" s="12">
        <v>220</v>
      </c>
      <c r="D484" s="12">
        <v>210</v>
      </c>
      <c r="E484" s="12">
        <v>210</v>
      </c>
      <c r="F484" s="14">
        <v>1096000</v>
      </c>
      <c r="G484" s="12">
        <v>210</v>
      </c>
      <c r="I484" s="11"/>
    </row>
    <row r="485" spans="1:9" x14ac:dyDescent="0.2">
      <c r="A485" s="11">
        <v>40540</v>
      </c>
      <c r="B485" s="12">
        <v>215</v>
      </c>
      <c r="C485" s="12">
        <v>225</v>
      </c>
      <c r="D485" s="12">
        <v>215</v>
      </c>
      <c r="E485" s="12">
        <v>220</v>
      </c>
      <c r="F485" s="14">
        <v>2035500</v>
      </c>
      <c r="G485" s="12">
        <v>220</v>
      </c>
      <c r="I485" s="11"/>
    </row>
    <row r="486" spans="1:9" x14ac:dyDescent="0.2">
      <c r="A486" s="11">
        <v>40541</v>
      </c>
      <c r="B486" s="12">
        <v>215</v>
      </c>
      <c r="C486" s="12">
        <v>230</v>
      </c>
      <c r="D486" s="12">
        <v>215</v>
      </c>
      <c r="E486" s="12">
        <v>220</v>
      </c>
      <c r="F486" s="14">
        <v>7413000</v>
      </c>
      <c r="G486" s="12">
        <v>220</v>
      </c>
      <c r="I486" s="11"/>
    </row>
    <row r="487" spans="1:9" x14ac:dyDescent="0.2">
      <c r="A487" s="11">
        <v>40542</v>
      </c>
      <c r="B487" s="12">
        <v>215</v>
      </c>
      <c r="C487" s="12">
        <v>225</v>
      </c>
      <c r="D487" s="12">
        <v>210</v>
      </c>
      <c r="E487" s="12">
        <v>215</v>
      </c>
      <c r="F487" s="14">
        <v>1972500</v>
      </c>
      <c r="G487" s="12">
        <v>215</v>
      </c>
      <c r="I487" s="11"/>
    </row>
    <row r="488" spans="1:9" x14ac:dyDescent="0.2">
      <c r="A488" s="11">
        <v>40546</v>
      </c>
      <c r="B488" s="12">
        <v>215</v>
      </c>
      <c r="C488" s="12">
        <v>230</v>
      </c>
      <c r="D488" s="12">
        <v>215</v>
      </c>
      <c r="E488" s="12">
        <v>220</v>
      </c>
      <c r="F488" s="14">
        <v>3558500</v>
      </c>
      <c r="G488" s="12">
        <v>220</v>
      </c>
      <c r="I488" s="11"/>
    </row>
    <row r="489" spans="1:9" x14ac:dyDescent="0.2">
      <c r="A489" s="11">
        <v>40547</v>
      </c>
      <c r="B489" s="12">
        <v>220</v>
      </c>
      <c r="C489" s="12">
        <v>220</v>
      </c>
      <c r="D489" s="12">
        <v>215</v>
      </c>
      <c r="E489" s="12">
        <v>220</v>
      </c>
      <c r="F489" s="14">
        <v>1062500</v>
      </c>
      <c r="G489" s="12">
        <v>220</v>
      </c>
      <c r="I489" s="11"/>
    </row>
    <row r="490" spans="1:9" x14ac:dyDescent="0.2">
      <c r="A490" s="11">
        <v>40548</v>
      </c>
      <c r="B490" s="12">
        <v>220</v>
      </c>
      <c r="C490" s="12">
        <v>220</v>
      </c>
      <c r="D490" s="12">
        <v>215</v>
      </c>
      <c r="E490" s="12">
        <v>215</v>
      </c>
      <c r="F490" s="14">
        <v>2483000</v>
      </c>
      <c r="G490" s="12">
        <v>215</v>
      </c>
      <c r="I490" s="11"/>
    </row>
    <row r="491" spans="1:9" x14ac:dyDescent="0.2">
      <c r="A491" s="11">
        <v>40549</v>
      </c>
      <c r="B491" s="12">
        <v>215</v>
      </c>
      <c r="C491" s="12">
        <v>220</v>
      </c>
      <c r="D491" s="12">
        <v>215</v>
      </c>
      <c r="E491" s="12">
        <v>220</v>
      </c>
      <c r="F491" s="14">
        <v>2101000</v>
      </c>
      <c r="G491" s="12">
        <v>220</v>
      </c>
      <c r="I491" s="11"/>
    </row>
    <row r="492" spans="1:9" x14ac:dyDescent="0.2">
      <c r="A492" s="11">
        <v>40550</v>
      </c>
      <c r="B492" s="12">
        <v>220</v>
      </c>
      <c r="C492" s="12">
        <v>220</v>
      </c>
      <c r="D492" s="12">
        <v>215</v>
      </c>
      <c r="E492" s="12">
        <v>220</v>
      </c>
      <c r="F492" s="14">
        <v>2348000</v>
      </c>
      <c r="G492" s="12">
        <v>220</v>
      </c>
      <c r="I492" s="11"/>
    </row>
    <row r="493" spans="1:9" x14ac:dyDescent="0.2">
      <c r="A493" s="11">
        <v>40553</v>
      </c>
      <c r="B493" s="12">
        <v>215</v>
      </c>
      <c r="C493" s="12">
        <v>215</v>
      </c>
      <c r="D493" s="12">
        <v>200</v>
      </c>
      <c r="E493" s="12">
        <v>200</v>
      </c>
      <c r="F493" s="14">
        <v>5268500</v>
      </c>
      <c r="G493" s="12">
        <v>200</v>
      </c>
      <c r="I493" s="11"/>
    </row>
    <row r="494" spans="1:9" x14ac:dyDescent="0.2">
      <c r="A494" s="11">
        <v>40554</v>
      </c>
      <c r="B494" s="12">
        <v>205</v>
      </c>
      <c r="C494" s="12">
        <v>210</v>
      </c>
      <c r="D494" s="12">
        <v>200</v>
      </c>
      <c r="E494" s="12">
        <v>205</v>
      </c>
      <c r="F494" s="14">
        <v>1475000</v>
      </c>
      <c r="G494" s="12">
        <v>205</v>
      </c>
      <c r="I494" s="11"/>
    </row>
    <row r="495" spans="1:9" x14ac:dyDescent="0.2">
      <c r="A495" s="11">
        <v>40555</v>
      </c>
      <c r="B495" s="12">
        <v>205</v>
      </c>
      <c r="C495" s="12">
        <v>210</v>
      </c>
      <c r="D495" s="12">
        <v>200</v>
      </c>
      <c r="E495" s="12">
        <v>210</v>
      </c>
      <c r="F495" s="14">
        <v>1242500</v>
      </c>
      <c r="G495" s="12">
        <v>210</v>
      </c>
      <c r="I495" s="11"/>
    </row>
    <row r="496" spans="1:9" x14ac:dyDescent="0.2">
      <c r="A496" s="11">
        <v>40556</v>
      </c>
      <c r="B496" s="12">
        <v>210</v>
      </c>
      <c r="C496" s="12">
        <v>215</v>
      </c>
      <c r="D496" s="12">
        <v>205</v>
      </c>
      <c r="E496" s="12">
        <v>210</v>
      </c>
      <c r="F496" s="14">
        <v>885000</v>
      </c>
      <c r="G496" s="12">
        <v>210</v>
      </c>
      <c r="I496" s="11"/>
    </row>
    <row r="497" spans="1:9" x14ac:dyDescent="0.2">
      <c r="A497" s="11">
        <v>40557</v>
      </c>
      <c r="B497" s="12">
        <v>210</v>
      </c>
      <c r="C497" s="12">
        <v>215</v>
      </c>
      <c r="D497" s="12">
        <v>205</v>
      </c>
      <c r="E497" s="12">
        <v>210</v>
      </c>
      <c r="F497" s="14">
        <v>2731000</v>
      </c>
      <c r="G497" s="12">
        <v>210</v>
      </c>
      <c r="I497" s="11"/>
    </row>
    <row r="498" spans="1:9" x14ac:dyDescent="0.2">
      <c r="A498" s="11">
        <v>40560</v>
      </c>
      <c r="B498" s="12">
        <v>210</v>
      </c>
      <c r="C498" s="12">
        <v>215</v>
      </c>
      <c r="D498" s="12">
        <v>210</v>
      </c>
      <c r="E498" s="12">
        <v>210</v>
      </c>
      <c r="F498" s="14">
        <v>3543000</v>
      </c>
      <c r="G498" s="12">
        <v>210</v>
      </c>
      <c r="I498" s="11"/>
    </row>
    <row r="499" spans="1:9" x14ac:dyDescent="0.2">
      <c r="A499" s="11">
        <v>40561</v>
      </c>
      <c r="B499" s="12">
        <v>210</v>
      </c>
      <c r="C499" s="12">
        <v>230</v>
      </c>
      <c r="D499" s="12">
        <v>210</v>
      </c>
      <c r="E499" s="12">
        <v>210</v>
      </c>
      <c r="F499" s="14">
        <v>39003500</v>
      </c>
      <c r="G499" s="12">
        <v>210</v>
      </c>
      <c r="I499" s="11"/>
    </row>
    <row r="500" spans="1:9" x14ac:dyDescent="0.2">
      <c r="A500" s="11">
        <v>40562</v>
      </c>
      <c r="B500" s="12">
        <v>215</v>
      </c>
      <c r="C500" s="12">
        <v>215</v>
      </c>
      <c r="D500" s="12">
        <v>210</v>
      </c>
      <c r="E500" s="12">
        <v>210</v>
      </c>
      <c r="F500" s="14">
        <v>730000</v>
      </c>
      <c r="G500" s="12">
        <v>210</v>
      </c>
      <c r="I500" s="11"/>
    </row>
    <row r="501" spans="1:9" x14ac:dyDescent="0.2">
      <c r="A501" s="11">
        <v>40563</v>
      </c>
      <c r="B501" s="12">
        <v>210</v>
      </c>
      <c r="C501" s="12">
        <v>220</v>
      </c>
      <c r="D501" s="12">
        <v>200</v>
      </c>
      <c r="E501" s="12">
        <v>200</v>
      </c>
      <c r="F501" s="14">
        <v>5473500</v>
      </c>
      <c r="G501" s="12">
        <v>200</v>
      </c>
      <c r="I501" s="11"/>
    </row>
    <row r="502" spans="1:9" x14ac:dyDescent="0.2">
      <c r="A502" s="11">
        <v>40564</v>
      </c>
      <c r="B502" s="12">
        <v>200</v>
      </c>
      <c r="C502" s="12">
        <v>205</v>
      </c>
      <c r="D502" s="12">
        <v>195</v>
      </c>
      <c r="E502" s="12">
        <v>200</v>
      </c>
      <c r="F502" s="14">
        <v>1940500</v>
      </c>
      <c r="G502" s="12">
        <v>200</v>
      </c>
      <c r="I502" s="11"/>
    </row>
    <row r="503" spans="1:9" x14ac:dyDescent="0.2">
      <c r="A503" s="11">
        <v>40567</v>
      </c>
      <c r="B503" s="12">
        <v>200</v>
      </c>
      <c r="C503" s="12">
        <v>205</v>
      </c>
      <c r="D503" s="12">
        <v>196</v>
      </c>
      <c r="E503" s="12">
        <v>199</v>
      </c>
      <c r="F503" s="14">
        <v>3541500</v>
      </c>
      <c r="G503" s="12">
        <v>199</v>
      </c>
      <c r="I503" s="11"/>
    </row>
    <row r="504" spans="1:9" x14ac:dyDescent="0.2">
      <c r="A504" s="11">
        <v>40568</v>
      </c>
      <c r="B504" s="12">
        <v>200</v>
      </c>
      <c r="C504" s="12">
        <v>205</v>
      </c>
      <c r="D504" s="12">
        <v>200</v>
      </c>
      <c r="E504" s="12">
        <v>205</v>
      </c>
      <c r="F504" s="14">
        <v>1548500</v>
      </c>
      <c r="G504" s="12">
        <v>205</v>
      </c>
      <c r="I504" s="11"/>
    </row>
    <row r="505" spans="1:9" x14ac:dyDescent="0.2">
      <c r="A505" s="11">
        <v>40569</v>
      </c>
      <c r="B505" s="12">
        <v>205</v>
      </c>
      <c r="C505" s="12">
        <v>215</v>
      </c>
      <c r="D505" s="12">
        <v>205</v>
      </c>
      <c r="E505" s="12">
        <v>210</v>
      </c>
      <c r="F505" s="14">
        <v>6245500</v>
      </c>
      <c r="G505" s="12">
        <v>210</v>
      </c>
      <c r="I505" s="11"/>
    </row>
    <row r="506" spans="1:9" x14ac:dyDescent="0.2">
      <c r="A506" s="11">
        <v>40570</v>
      </c>
      <c r="B506" s="12">
        <v>210</v>
      </c>
      <c r="C506" s="12">
        <v>210</v>
      </c>
      <c r="D506" s="12">
        <v>200</v>
      </c>
      <c r="E506" s="12">
        <v>205</v>
      </c>
      <c r="F506" s="14">
        <v>849500</v>
      </c>
      <c r="G506" s="12">
        <v>205</v>
      </c>
      <c r="I506" s="11"/>
    </row>
    <row r="507" spans="1:9" x14ac:dyDescent="0.2">
      <c r="A507" s="11">
        <v>40571</v>
      </c>
      <c r="B507" s="12">
        <v>205</v>
      </c>
      <c r="C507" s="12">
        <v>205</v>
      </c>
      <c r="D507" s="12">
        <v>200</v>
      </c>
      <c r="E507" s="12">
        <v>205</v>
      </c>
      <c r="F507" s="14">
        <v>332000</v>
      </c>
      <c r="G507" s="12">
        <v>205</v>
      </c>
      <c r="I507" s="11"/>
    </row>
    <row r="508" spans="1:9" x14ac:dyDescent="0.2">
      <c r="A508" s="11">
        <v>40574</v>
      </c>
      <c r="B508" s="12">
        <v>200</v>
      </c>
      <c r="C508" s="12">
        <v>200</v>
      </c>
      <c r="D508" s="12">
        <v>196</v>
      </c>
      <c r="E508" s="12">
        <v>196</v>
      </c>
      <c r="F508" s="14">
        <v>737000</v>
      </c>
      <c r="G508" s="12">
        <v>196</v>
      </c>
      <c r="I508" s="11"/>
    </row>
    <row r="509" spans="1:9" x14ac:dyDescent="0.2">
      <c r="A509" s="11">
        <v>40575</v>
      </c>
      <c r="B509" s="12">
        <v>196</v>
      </c>
      <c r="C509" s="12">
        <v>205</v>
      </c>
      <c r="D509" s="12">
        <v>196</v>
      </c>
      <c r="E509" s="12">
        <v>200</v>
      </c>
      <c r="F509" s="14">
        <v>1829500</v>
      </c>
      <c r="G509" s="12">
        <v>200</v>
      </c>
      <c r="I509" s="11"/>
    </row>
    <row r="510" spans="1:9" x14ac:dyDescent="0.2">
      <c r="A510" s="11">
        <v>40576</v>
      </c>
      <c r="B510" s="12">
        <v>205</v>
      </c>
      <c r="C510" s="12">
        <v>205</v>
      </c>
      <c r="D510" s="12">
        <v>200</v>
      </c>
      <c r="E510" s="12">
        <v>200</v>
      </c>
      <c r="F510" s="14">
        <v>124500</v>
      </c>
      <c r="G510" s="12">
        <v>200</v>
      </c>
      <c r="I510" s="11"/>
    </row>
    <row r="511" spans="1:9" x14ac:dyDescent="0.2">
      <c r="A511" s="11">
        <v>40578</v>
      </c>
      <c r="B511" s="12">
        <v>200</v>
      </c>
      <c r="C511" s="12">
        <v>205</v>
      </c>
      <c r="D511" s="12">
        <v>200</v>
      </c>
      <c r="E511" s="12">
        <v>200</v>
      </c>
      <c r="F511" s="14">
        <v>1781000</v>
      </c>
      <c r="G511" s="12">
        <v>200</v>
      </c>
      <c r="I511" s="11"/>
    </row>
    <row r="512" spans="1:9" x14ac:dyDescent="0.2">
      <c r="A512" s="11">
        <v>40581</v>
      </c>
      <c r="B512" s="12">
        <v>205</v>
      </c>
      <c r="C512" s="12">
        <v>210</v>
      </c>
      <c r="D512" s="12">
        <v>200</v>
      </c>
      <c r="E512" s="12">
        <v>200</v>
      </c>
      <c r="F512" s="14">
        <v>11871000</v>
      </c>
      <c r="G512" s="12">
        <v>200</v>
      </c>
      <c r="I512" s="11"/>
    </row>
    <row r="513" spans="1:9" x14ac:dyDescent="0.2">
      <c r="A513" s="11">
        <v>40582</v>
      </c>
      <c r="B513" s="12">
        <v>200</v>
      </c>
      <c r="C513" s="12">
        <v>205</v>
      </c>
      <c r="D513" s="12">
        <v>200</v>
      </c>
      <c r="E513" s="12">
        <v>200</v>
      </c>
      <c r="F513" s="14">
        <v>1260500</v>
      </c>
      <c r="G513" s="12">
        <v>200</v>
      </c>
      <c r="I513" s="11"/>
    </row>
    <row r="514" spans="1:9" x14ac:dyDescent="0.2">
      <c r="A514" s="11">
        <v>40583</v>
      </c>
      <c r="B514" s="12">
        <v>200</v>
      </c>
      <c r="C514" s="12">
        <v>205</v>
      </c>
      <c r="D514" s="12">
        <v>200</v>
      </c>
      <c r="E514" s="12">
        <v>200</v>
      </c>
      <c r="F514" s="14">
        <v>3107500</v>
      </c>
      <c r="G514" s="12">
        <v>200</v>
      </c>
      <c r="I514" s="11"/>
    </row>
    <row r="515" spans="1:9" x14ac:dyDescent="0.2">
      <c r="A515" s="11">
        <v>40584</v>
      </c>
      <c r="B515" s="12">
        <v>200</v>
      </c>
      <c r="C515" s="12">
        <v>210</v>
      </c>
      <c r="D515" s="12">
        <v>200</v>
      </c>
      <c r="E515" s="12">
        <v>205</v>
      </c>
      <c r="F515" s="14">
        <v>7169000</v>
      </c>
      <c r="G515" s="12">
        <v>205</v>
      </c>
      <c r="I515" s="11"/>
    </row>
    <row r="516" spans="1:9" x14ac:dyDescent="0.2">
      <c r="A516" s="11">
        <v>40585</v>
      </c>
      <c r="B516" s="12">
        <v>200</v>
      </c>
      <c r="C516" s="12">
        <v>205</v>
      </c>
      <c r="D516" s="12">
        <v>200</v>
      </c>
      <c r="E516" s="12">
        <v>200</v>
      </c>
      <c r="F516" s="14">
        <v>1052000</v>
      </c>
      <c r="G516" s="12">
        <v>200</v>
      </c>
      <c r="I516" s="11"/>
    </row>
    <row r="517" spans="1:9" x14ac:dyDescent="0.2">
      <c r="A517" s="11">
        <v>40588</v>
      </c>
      <c r="B517" s="12">
        <v>205</v>
      </c>
      <c r="C517" s="12">
        <v>205</v>
      </c>
      <c r="D517" s="12">
        <v>200</v>
      </c>
      <c r="E517" s="12">
        <v>200</v>
      </c>
      <c r="F517" s="14">
        <v>682000</v>
      </c>
      <c r="G517" s="12">
        <v>200</v>
      </c>
      <c r="I517" s="11"/>
    </row>
    <row r="518" spans="1:9" x14ac:dyDescent="0.2">
      <c r="A518" s="11">
        <v>40590</v>
      </c>
      <c r="B518" s="12">
        <v>200</v>
      </c>
      <c r="C518" s="12">
        <v>205</v>
      </c>
      <c r="D518" s="12">
        <v>200</v>
      </c>
      <c r="E518" s="12">
        <v>200</v>
      </c>
      <c r="F518" s="14">
        <v>685000</v>
      </c>
      <c r="G518" s="12">
        <v>200</v>
      </c>
      <c r="I518" s="11"/>
    </row>
    <row r="519" spans="1:9" x14ac:dyDescent="0.2">
      <c r="A519" s="11">
        <v>40591</v>
      </c>
      <c r="B519" s="12">
        <v>200</v>
      </c>
      <c r="C519" s="12">
        <v>205</v>
      </c>
      <c r="D519" s="12">
        <v>200</v>
      </c>
      <c r="E519" s="12">
        <v>200</v>
      </c>
      <c r="F519" s="14">
        <v>1626500</v>
      </c>
      <c r="G519" s="12">
        <v>200</v>
      </c>
      <c r="I519" s="11"/>
    </row>
    <row r="520" spans="1:9" x14ac:dyDescent="0.2">
      <c r="A520" s="11">
        <v>40592</v>
      </c>
      <c r="B520" s="12">
        <v>205</v>
      </c>
      <c r="C520" s="12">
        <v>210</v>
      </c>
      <c r="D520" s="12">
        <v>200</v>
      </c>
      <c r="E520" s="12">
        <v>200</v>
      </c>
      <c r="F520" s="14">
        <v>18174000</v>
      </c>
      <c r="G520" s="12">
        <v>200</v>
      </c>
      <c r="I520" s="11"/>
    </row>
    <row r="521" spans="1:9" x14ac:dyDescent="0.2">
      <c r="A521" s="11">
        <v>40595</v>
      </c>
      <c r="B521" s="12">
        <v>200</v>
      </c>
      <c r="C521" s="12">
        <v>200</v>
      </c>
      <c r="D521" s="12">
        <v>198</v>
      </c>
      <c r="E521" s="12">
        <v>200</v>
      </c>
      <c r="F521" s="14">
        <v>944500</v>
      </c>
      <c r="G521" s="12">
        <v>200</v>
      </c>
      <c r="I521" s="11"/>
    </row>
    <row r="522" spans="1:9" x14ac:dyDescent="0.2">
      <c r="A522" s="11">
        <v>40596</v>
      </c>
      <c r="B522" s="12">
        <v>199</v>
      </c>
      <c r="C522" s="12">
        <v>199</v>
      </c>
      <c r="D522" s="12">
        <v>196</v>
      </c>
      <c r="E522" s="12">
        <v>197</v>
      </c>
      <c r="F522" s="14">
        <v>664500</v>
      </c>
      <c r="G522" s="12">
        <v>197</v>
      </c>
      <c r="I522" s="11"/>
    </row>
    <row r="523" spans="1:9" x14ac:dyDescent="0.2">
      <c r="A523" s="11">
        <v>40597</v>
      </c>
      <c r="B523" s="12">
        <v>197</v>
      </c>
      <c r="C523" s="12">
        <v>199</v>
      </c>
      <c r="D523" s="12">
        <v>197</v>
      </c>
      <c r="E523" s="12">
        <v>197</v>
      </c>
      <c r="F523" s="14">
        <v>898000</v>
      </c>
      <c r="G523" s="12">
        <v>197</v>
      </c>
      <c r="I523" s="11"/>
    </row>
    <row r="524" spans="1:9" x14ac:dyDescent="0.2">
      <c r="A524" s="11">
        <v>40598</v>
      </c>
      <c r="B524" s="12">
        <v>196</v>
      </c>
      <c r="C524" s="12">
        <v>197</v>
      </c>
      <c r="D524" s="12">
        <v>194</v>
      </c>
      <c r="E524" s="12">
        <v>194</v>
      </c>
      <c r="F524" s="14">
        <v>953000</v>
      </c>
      <c r="G524" s="12">
        <v>194</v>
      </c>
      <c r="I524" s="11"/>
    </row>
    <row r="525" spans="1:9" x14ac:dyDescent="0.2">
      <c r="A525" s="11">
        <v>40599</v>
      </c>
      <c r="B525" s="12">
        <v>196</v>
      </c>
      <c r="C525" s="12">
        <v>196</v>
      </c>
      <c r="D525" s="12">
        <v>191</v>
      </c>
      <c r="E525" s="12">
        <v>194</v>
      </c>
      <c r="F525" s="14">
        <v>447000</v>
      </c>
      <c r="G525" s="12">
        <v>194</v>
      </c>
      <c r="I525" s="11"/>
    </row>
    <row r="526" spans="1:9" x14ac:dyDescent="0.2">
      <c r="A526" s="11">
        <v>40602</v>
      </c>
      <c r="B526" s="12">
        <v>191</v>
      </c>
      <c r="C526" s="12">
        <v>193</v>
      </c>
      <c r="D526" s="12">
        <v>191</v>
      </c>
      <c r="E526" s="12">
        <v>191</v>
      </c>
      <c r="F526" s="14">
        <v>623000</v>
      </c>
      <c r="G526" s="12">
        <v>191</v>
      </c>
      <c r="I526" s="11"/>
    </row>
    <row r="527" spans="1:9" x14ac:dyDescent="0.2">
      <c r="A527" s="11">
        <v>40603</v>
      </c>
      <c r="B527" s="12">
        <v>192</v>
      </c>
      <c r="C527" s="12">
        <v>195</v>
      </c>
      <c r="D527" s="12">
        <v>191</v>
      </c>
      <c r="E527" s="12">
        <v>191</v>
      </c>
      <c r="F527" s="14">
        <v>189000</v>
      </c>
      <c r="G527" s="12">
        <v>191</v>
      </c>
      <c r="I527" s="11"/>
    </row>
    <row r="528" spans="1:9" x14ac:dyDescent="0.2">
      <c r="A528" s="11">
        <v>40604</v>
      </c>
      <c r="B528" s="12">
        <v>190</v>
      </c>
      <c r="C528" s="12">
        <v>192</v>
      </c>
      <c r="D528" s="12">
        <v>190</v>
      </c>
      <c r="E528" s="12">
        <v>190</v>
      </c>
      <c r="F528" s="14">
        <v>205500</v>
      </c>
      <c r="G528" s="12">
        <v>190</v>
      </c>
      <c r="I528" s="11"/>
    </row>
    <row r="529" spans="1:9" x14ac:dyDescent="0.2">
      <c r="A529" s="11">
        <v>40605</v>
      </c>
      <c r="B529" s="12">
        <v>190</v>
      </c>
      <c r="C529" s="12">
        <v>192</v>
      </c>
      <c r="D529" s="12">
        <v>189</v>
      </c>
      <c r="E529" s="12">
        <v>189</v>
      </c>
      <c r="F529" s="14">
        <v>589500</v>
      </c>
      <c r="G529" s="12">
        <v>189</v>
      </c>
      <c r="I529" s="11"/>
    </row>
    <row r="530" spans="1:9" x14ac:dyDescent="0.2">
      <c r="A530" s="11">
        <v>40606</v>
      </c>
      <c r="B530" s="12">
        <v>189</v>
      </c>
      <c r="C530" s="12">
        <v>191</v>
      </c>
      <c r="D530" s="12">
        <v>189</v>
      </c>
      <c r="E530" s="12">
        <v>189</v>
      </c>
      <c r="F530" s="14">
        <v>538500</v>
      </c>
      <c r="G530" s="12">
        <v>189</v>
      </c>
      <c r="I530" s="11"/>
    </row>
    <row r="531" spans="1:9" x14ac:dyDescent="0.2">
      <c r="A531" s="11">
        <v>40609</v>
      </c>
      <c r="B531" s="12">
        <v>188</v>
      </c>
      <c r="C531" s="12">
        <v>190</v>
      </c>
      <c r="D531" s="12">
        <v>186</v>
      </c>
      <c r="E531" s="12">
        <v>189</v>
      </c>
      <c r="F531" s="14">
        <v>401000</v>
      </c>
      <c r="G531" s="12">
        <v>189</v>
      </c>
      <c r="I531" s="11"/>
    </row>
    <row r="532" spans="1:9" x14ac:dyDescent="0.2">
      <c r="A532" s="11">
        <v>40610</v>
      </c>
      <c r="B532" s="12">
        <v>192</v>
      </c>
      <c r="C532" s="12">
        <v>196</v>
      </c>
      <c r="D532" s="12">
        <v>190</v>
      </c>
      <c r="E532" s="12">
        <v>192</v>
      </c>
      <c r="F532" s="14">
        <v>461000</v>
      </c>
      <c r="G532" s="12">
        <v>192</v>
      </c>
      <c r="I532" s="11"/>
    </row>
    <row r="533" spans="1:9" x14ac:dyDescent="0.2">
      <c r="A533" s="11">
        <v>40611</v>
      </c>
      <c r="B533" s="12">
        <v>195</v>
      </c>
      <c r="C533" s="12">
        <v>200</v>
      </c>
      <c r="D533" s="12">
        <v>195</v>
      </c>
      <c r="E533" s="12">
        <v>196</v>
      </c>
      <c r="F533" s="14">
        <v>2589000</v>
      </c>
      <c r="G533" s="12">
        <v>196</v>
      </c>
      <c r="I533" s="11"/>
    </row>
    <row r="534" spans="1:9" x14ac:dyDescent="0.2">
      <c r="A534" s="11">
        <v>40612</v>
      </c>
      <c r="B534" s="12">
        <v>196</v>
      </c>
      <c r="C534" s="12">
        <v>196</v>
      </c>
      <c r="D534" s="12">
        <v>193</v>
      </c>
      <c r="E534" s="12">
        <v>194</v>
      </c>
      <c r="F534" s="14">
        <v>296500</v>
      </c>
      <c r="G534" s="12">
        <v>194</v>
      </c>
      <c r="I534" s="11"/>
    </row>
    <row r="535" spans="1:9" x14ac:dyDescent="0.2">
      <c r="A535" s="11">
        <v>40613</v>
      </c>
      <c r="B535" s="12">
        <v>192</v>
      </c>
      <c r="C535" s="12">
        <v>200</v>
      </c>
      <c r="D535" s="12">
        <v>192</v>
      </c>
      <c r="E535" s="12">
        <v>194</v>
      </c>
      <c r="F535" s="14">
        <v>864000</v>
      </c>
      <c r="G535" s="12">
        <v>194</v>
      </c>
      <c r="I535" s="11"/>
    </row>
    <row r="536" spans="1:9" x14ac:dyDescent="0.2">
      <c r="A536" s="11">
        <v>40616</v>
      </c>
      <c r="B536" s="12">
        <v>194</v>
      </c>
      <c r="C536" s="12">
        <v>197</v>
      </c>
      <c r="D536" s="12">
        <v>192</v>
      </c>
      <c r="E536" s="12">
        <v>192</v>
      </c>
      <c r="F536" s="14">
        <v>382500</v>
      </c>
      <c r="G536" s="12">
        <v>192</v>
      </c>
      <c r="I536" s="11"/>
    </row>
    <row r="537" spans="1:9" x14ac:dyDescent="0.2">
      <c r="A537" s="11">
        <v>40617</v>
      </c>
      <c r="B537" s="12">
        <v>192</v>
      </c>
      <c r="C537" s="12">
        <v>192</v>
      </c>
      <c r="D537" s="12">
        <v>185</v>
      </c>
      <c r="E537" s="12">
        <v>190</v>
      </c>
      <c r="F537" s="14">
        <v>782500</v>
      </c>
      <c r="G537" s="12">
        <v>190</v>
      </c>
      <c r="I537" s="11"/>
    </row>
    <row r="538" spans="1:9" x14ac:dyDescent="0.2">
      <c r="A538" s="11">
        <v>40618</v>
      </c>
      <c r="B538" s="12">
        <v>189</v>
      </c>
      <c r="C538" s="12">
        <v>193</v>
      </c>
      <c r="D538" s="12">
        <v>187</v>
      </c>
      <c r="E538" s="12">
        <v>191</v>
      </c>
      <c r="F538" s="14">
        <v>385000</v>
      </c>
      <c r="G538" s="12">
        <v>191</v>
      </c>
      <c r="I538" s="11"/>
    </row>
    <row r="539" spans="1:9" x14ac:dyDescent="0.2">
      <c r="A539" s="11">
        <v>40619</v>
      </c>
      <c r="B539" s="12">
        <v>187</v>
      </c>
      <c r="C539" s="12">
        <v>190</v>
      </c>
      <c r="D539" s="12">
        <v>186</v>
      </c>
      <c r="E539" s="12">
        <v>187</v>
      </c>
      <c r="F539" s="14">
        <v>229000</v>
      </c>
      <c r="G539" s="12">
        <v>187</v>
      </c>
      <c r="I539" s="11"/>
    </row>
    <row r="540" spans="1:9" x14ac:dyDescent="0.2">
      <c r="A540" s="11">
        <v>40620</v>
      </c>
      <c r="B540" s="12">
        <v>187</v>
      </c>
      <c r="C540" s="12">
        <v>188</v>
      </c>
      <c r="D540" s="12">
        <v>187</v>
      </c>
      <c r="E540" s="12">
        <v>188</v>
      </c>
      <c r="F540" s="14">
        <v>125500</v>
      </c>
      <c r="G540" s="12">
        <v>188</v>
      </c>
      <c r="I540" s="11"/>
    </row>
    <row r="541" spans="1:9" x14ac:dyDescent="0.2">
      <c r="A541" s="11">
        <v>40623</v>
      </c>
      <c r="B541" s="12">
        <v>187</v>
      </c>
      <c r="C541" s="12">
        <v>190</v>
      </c>
      <c r="D541" s="12">
        <v>187</v>
      </c>
      <c r="E541" s="12">
        <v>187</v>
      </c>
      <c r="F541" s="14">
        <v>554000</v>
      </c>
      <c r="G541" s="12">
        <v>187</v>
      </c>
      <c r="I541" s="11"/>
    </row>
    <row r="542" spans="1:9" x14ac:dyDescent="0.2">
      <c r="A542" s="11">
        <v>40624</v>
      </c>
      <c r="B542" s="12">
        <v>187</v>
      </c>
      <c r="C542" s="12">
        <v>191</v>
      </c>
      <c r="D542" s="12">
        <v>187</v>
      </c>
      <c r="E542" s="12">
        <v>188</v>
      </c>
      <c r="F542" s="14">
        <v>757500</v>
      </c>
      <c r="G542" s="12">
        <v>188</v>
      </c>
      <c r="I542" s="11"/>
    </row>
    <row r="543" spans="1:9" x14ac:dyDescent="0.2">
      <c r="A543" s="11">
        <v>40625</v>
      </c>
      <c r="B543" s="12">
        <v>189</v>
      </c>
      <c r="C543" s="12">
        <v>191</v>
      </c>
      <c r="D543" s="12">
        <v>189</v>
      </c>
      <c r="E543" s="12">
        <v>191</v>
      </c>
      <c r="F543" s="14">
        <v>752000</v>
      </c>
      <c r="G543" s="12">
        <v>191</v>
      </c>
      <c r="I543" s="11"/>
    </row>
    <row r="544" spans="1:9" x14ac:dyDescent="0.2">
      <c r="A544" s="11">
        <v>40626</v>
      </c>
      <c r="B544" s="12">
        <v>191</v>
      </c>
      <c r="C544" s="12">
        <v>195</v>
      </c>
      <c r="D544" s="12">
        <v>190</v>
      </c>
      <c r="E544" s="12">
        <v>194</v>
      </c>
      <c r="F544" s="14">
        <v>576500</v>
      </c>
      <c r="G544" s="12">
        <v>194</v>
      </c>
      <c r="I544" s="11"/>
    </row>
    <row r="545" spans="1:9" x14ac:dyDescent="0.2">
      <c r="A545" s="11">
        <v>40627</v>
      </c>
      <c r="B545" s="12">
        <v>194</v>
      </c>
      <c r="C545" s="12">
        <v>199</v>
      </c>
      <c r="D545" s="12">
        <v>194</v>
      </c>
      <c r="E545" s="12">
        <v>199</v>
      </c>
      <c r="F545" s="14">
        <v>1198000</v>
      </c>
      <c r="G545" s="12">
        <v>199</v>
      </c>
      <c r="I545" s="11"/>
    </row>
    <row r="546" spans="1:9" x14ac:dyDescent="0.2">
      <c r="A546" s="11">
        <v>40630</v>
      </c>
      <c r="B546" s="12">
        <v>199</v>
      </c>
      <c r="C546" s="12">
        <v>199</v>
      </c>
      <c r="D546" s="12">
        <v>193</v>
      </c>
      <c r="E546" s="12">
        <v>193</v>
      </c>
      <c r="F546" s="14">
        <v>515500</v>
      </c>
      <c r="G546" s="12">
        <v>193</v>
      </c>
      <c r="I546" s="11"/>
    </row>
    <row r="547" spans="1:9" x14ac:dyDescent="0.2">
      <c r="A547" s="11">
        <v>40631</v>
      </c>
      <c r="B547" s="12">
        <v>195</v>
      </c>
      <c r="C547" s="12">
        <v>196</v>
      </c>
      <c r="D547" s="12">
        <v>193</v>
      </c>
      <c r="E547" s="12">
        <v>195</v>
      </c>
      <c r="F547" s="14">
        <v>1221500</v>
      </c>
      <c r="G547" s="12">
        <v>195</v>
      </c>
      <c r="I547" s="11"/>
    </row>
    <row r="548" spans="1:9" x14ac:dyDescent="0.2">
      <c r="A548" s="11">
        <v>40632</v>
      </c>
      <c r="B548" s="12">
        <v>193</v>
      </c>
      <c r="C548" s="12">
        <v>196</v>
      </c>
      <c r="D548" s="12">
        <v>193</v>
      </c>
      <c r="E548" s="12">
        <v>195</v>
      </c>
      <c r="F548" s="14">
        <v>577000</v>
      </c>
      <c r="G548" s="12">
        <v>195</v>
      </c>
      <c r="I548" s="11"/>
    </row>
    <row r="549" spans="1:9" x14ac:dyDescent="0.2">
      <c r="A549" s="11">
        <v>40633</v>
      </c>
      <c r="B549" s="12">
        <v>197</v>
      </c>
      <c r="C549" s="12">
        <v>197</v>
      </c>
      <c r="D549" s="12">
        <v>194</v>
      </c>
      <c r="E549" s="12">
        <v>195</v>
      </c>
      <c r="F549" s="14">
        <v>35000</v>
      </c>
      <c r="G549" s="12">
        <v>195</v>
      </c>
      <c r="I549" s="11"/>
    </row>
    <row r="550" spans="1:9" x14ac:dyDescent="0.2">
      <c r="A550" s="11">
        <v>40634</v>
      </c>
      <c r="B550" s="12">
        <v>193</v>
      </c>
      <c r="C550" s="12">
        <v>199</v>
      </c>
      <c r="D550" s="12">
        <v>193</v>
      </c>
      <c r="E550" s="12">
        <v>197</v>
      </c>
      <c r="F550" s="14">
        <v>1892000</v>
      </c>
      <c r="G550" s="12">
        <v>197</v>
      </c>
      <c r="I550" s="11"/>
    </row>
    <row r="551" spans="1:9" x14ac:dyDescent="0.2">
      <c r="A551" s="11">
        <v>40637</v>
      </c>
      <c r="B551" s="12">
        <v>197</v>
      </c>
      <c r="C551" s="12">
        <v>200</v>
      </c>
      <c r="D551" s="12">
        <v>196</v>
      </c>
      <c r="E551" s="12">
        <v>199</v>
      </c>
      <c r="F551" s="14">
        <v>2787500</v>
      </c>
      <c r="G551" s="12">
        <v>199</v>
      </c>
      <c r="I551" s="11"/>
    </row>
    <row r="552" spans="1:9" x14ac:dyDescent="0.2">
      <c r="A552" s="11">
        <v>40638</v>
      </c>
      <c r="B552" s="12">
        <v>199</v>
      </c>
      <c r="C552" s="12">
        <v>199</v>
      </c>
      <c r="D552" s="12">
        <v>195</v>
      </c>
      <c r="E552" s="12">
        <v>195</v>
      </c>
      <c r="F552" s="14">
        <v>2134000</v>
      </c>
      <c r="G552" s="12">
        <v>195</v>
      </c>
      <c r="I552" s="11"/>
    </row>
    <row r="553" spans="1:9" x14ac:dyDescent="0.2">
      <c r="A553" s="11">
        <v>40639</v>
      </c>
      <c r="B553" s="12">
        <v>195</v>
      </c>
      <c r="C553" s="12">
        <v>205</v>
      </c>
      <c r="D553" s="12">
        <v>195</v>
      </c>
      <c r="E553" s="12">
        <v>200</v>
      </c>
      <c r="F553" s="14">
        <v>4429500</v>
      </c>
      <c r="G553" s="12">
        <v>200</v>
      </c>
      <c r="I553" s="11"/>
    </row>
    <row r="554" spans="1:9" x14ac:dyDescent="0.2">
      <c r="A554" s="11">
        <v>40640</v>
      </c>
      <c r="B554" s="12">
        <v>200</v>
      </c>
      <c r="C554" s="12">
        <v>205</v>
      </c>
      <c r="D554" s="12">
        <v>200</v>
      </c>
      <c r="E554" s="12">
        <v>200</v>
      </c>
      <c r="F554" s="14">
        <v>1426500</v>
      </c>
      <c r="G554" s="12">
        <v>200</v>
      </c>
      <c r="I554" s="11"/>
    </row>
    <row r="555" spans="1:9" x14ac:dyDescent="0.2">
      <c r="A555" s="11">
        <v>40641</v>
      </c>
      <c r="B555" s="12">
        <v>200</v>
      </c>
      <c r="C555" s="12">
        <v>205</v>
      </c>
      <c r="D555" s="12">
        <v>200</v>
      </c>
      <c r="E555" s="12">
        <v>205</v>
      </c>
      <c r="F555" s="14">
        <v>560000</v>
      </c>
      <c r="G555" s="12">
        <v>205</v>
      </c>
      <c r="I555" s="11"/>
    </row>
    <row r="556" spans="1:9" x14ac:dyDescent="0.2">
      <c r="A556" s="11">
        <v>40644</v>
      </c>
      <c r="B556" s="12">
        <v>205</v>
      </c>
      <c r="C556" s="12">
        <v>205</v>
      </c>
      <c r="D556" s="12">
        <v>200</v>
      </c>
      <c r="E556" s="12">
        <v>205</v>
      </c>
      <c r="F556" s="14">
        <v>1426500</v>
      </c>
      <c r="G556" s="12">
        <v>205</v>
      </c>
      <c r="I556" s="11"/>
    </row>
    <row r="557" spans="1:9" x14ac:dyDescent="0.2">
      <c r="A557" s="11">
        <v>40645</v>
      </c>
      <c r="B557" s="12">
        <v>200</v>
      </c>
      <c r="C557" s="12">
        <v>205</v>
      </c>
      <c r="D557" s="12">
        <v>198</v>
      </c>
      <c r="E557" s="12">
        <v>200</v>
      </c>
      <c r="F557" s="14">
        <v>1982500</v>
      </c>
      <c r="G557" s="12">
        <v>200</v>
      </c>
      <c r="I557" s="11"/>
    </row>
    <row r="558" spans="1:9" x14ac:dyDescent="0.2">
      <c r="A558" s="11">
        <v>40646</v>
      </c>
      <c r="B558" s="12">
        <v>200</v>
      </c>
      <c r="C558" s="12">
        <v>205</v>
      </c>
      <c r="D558" s="12">
        <v>200</v>
      </c>
      <c r="E558" s="12">
        <v>205</v>
      </c>
      <c r="F558" s="14">
        <v>1131500</v>
      </c>
      <c r="G558" s="12">
        <v>205</v>
      </c>
      <c r="I558" s="11"/>
    </row>
    <row r="559" spans="1:9" x14ac:dyDescent="0.2">
      <c r="A559" s="11">
        <v>40647</v>
      </c>
      <c r="B559" s="12">
        <v>200</v>
      </c>
      <c r="C559" s="12">
        <v>215</v>
      </c>
      <c r="D559" s="12">
        <v>200</v>
      </c>
      <c r="E559" s="12">
        <v>210</v>
      </c>
      <c r="F559" s="14">
        <v>12468500</v>
      </c>
      <c r="G559" s="12">
        <v>210</v>
      </c>
      <c r="I559" s="11"/>
    </row>
    <row r="560" spans="1:9" x14ac:dyDescent="0.2">
      <c r="A560" s="11">
        <v>40648</v>
      </c>
      <c r="B560" s="12">
        <v>210</v>
      </c>
      <c r="C560" s="12">
        <v>215</v>
      </c>
      <c r="D560" s="12">
        <v>200</v>
      </c>
      <c r="E560" s="12">
        <v>210</v>
      </c>
      <c r="F560" s="14">
        <v>13751000</v>
      </c>
      <c r="G560" s="12">
        <v>210</v>
      </c>
      <c r="I560" s="11"/>
    </row>
    <row r="561" spans="1:9" x14ac:dyDescent="0.2">
      <c r="A561" s="11">
        <v>40651</v>
      </c>
      <c r="B561" s="12">
        <v>210</v>
      </c>
      <c r="C561" s="12">
        <v>210</v>
      </c>
      <c r="D561" s="12">
        <v>200</v>
      </c>
      <c r="E561" s="12">
        <v>205</v>
      </c>
      <c r="F561" s="14">
        <v>3115500</v>
      </c>
      <c r="G561" s="12">
        <v>205</v>
      </c>
      <c r="I561" s="11"/>
    </row>
    <row r="562" spans="1:9" x14ac:dyDescent="0.2">
      <c r="A562" s="11">
        <v>40652</v>
      </c>
      <c r="B562" s="12">
        <v>200</v>
      </c>
      <c r="C562" s="12">
        <v>205</v>
      </c>
      <c r="D562" s="12">
        <v>200</v>
      </c>
      <c r="E562" s="12">
        <v>205</v>
      </c>
      <c r="F562" s="14">
        <v>823000</v>
      </c>
      <c r="G562" s="12">
        <v>205</v>
      </c>
      <c r="I562" s="11"/>
    </row>
    <row r="563" spans="1:9" x14ac:dyDescent="0.2">
      <c r="A563" s="11">
        <v>40653</v>
      </c>
      <c r="B563" s="12">
        <v>200</v>
      </c>
      <c r="C563" s="12">
        <v>205</v>
      </c>
      <c r="D563" s="12">
        <v>200</v>
      </c>
      <c r="E563" s="12">
        <v>205</v>
      </c>
      <c r="F563" s="14">
        <v>1938000</v>
      </c>
      <c r="G563" s="12">
        <v>205</v>
      </c>
      <c r="I563" s="11"/>
    </row>
    <row r="564" spans="1:9" x14ac:dyDescent="0.2">
      <c r="A564" s="11">
        <v>40654</v>
      </c>
      <c r="B564" s="12">
        <v>200</v>
      </c>
      <c r="C564" s="12">
        <v>205</v>
      </c>
      <c r="D564" s="12">
        <v>200</v>
      </c>
      <c r="E564" s="12">
        <v>205</v>
      </c>
      <c r="F564" s="14">
        <v>497000</v>
      </c>
      <c r="G564" s="12">
        <v>205</v>
      </c>
      <c r="I564" s="11"/>
    </row>
    <row r="565" spans="1:9" x14ac:dyDescent="0.2">
      <c r="A565" s="11">
        <v>40658</v>
      </c>
      <c r="B565" s="12">
        <v>205</v>
      </c>
      <c r="C565" s="12">
        <v>205</v>
      </c>
      <c r="D565" s="12">
        <v>200</v>
      </c>
      <c r="E565" s="12">
        <v>205</v>
      </c>
      <c r="F565" s="14">
        <v>1319000</v>
      </c>
      <c r="G565" s="12">
        <v>205</v>
      </c>
      <c r="I565" s="11"/>
    </row>
    <row r="566" spans="1:9" x14ac:dyDescent="0.2">
      <c r="A566" s="11">
        <v>40659</v>
      </c>
      <c r="B566" s="12">
        <v>205</v>
      </c>
      <c r="C566" s="12">
        <v>205</v>
      </c>
      <c r="D566" s="12">
        <v>200</v>
      </c>
      <c r="E566" s="12">
        <v>205</v>
      </c>
      <c r="F566" s="14">
        <v>1123000</v>
      </c>
      <c r="G566" s="12">
        <v>205</v>
      </c>
      <c r="I566" s="11"/>
    </row>
    <row r="567" spans="1:9" x14ac:dyDescent="0.2">
      <c r="A567" s="11">
        <v>40660</v>
      </c>
      <c r="B567" s="12">
        <v>205</v>
      </c>
      <c r="C567" s="12">
        <v>215</v>
      </c>
      <c r="D567" s="12">
        <v>200</v>
      </c>
      <c r="E567" s="12">
        <v>200</v>
      </c>
      <c r="F567" s="14">
        <v>6588000</v>
      </c>
      <c r="G567" s="12">
        <v>200</v>
      </c>
      <c r="I567" s="11"/>
    </row>
    <row r="568" spans="1:9" x14ac:dyDescent="0.2">
      <c r="A568" s="11">
        <v>40661</v>
      </c>
      <c r="B568" s="12">
        <v>205</v>
      </c>
      <c r="C568" s="12">
        <v>210</v>
      </c>
      <c r="D568" s="12">
        <v>200</v>
      </c>
      <c r="E568" s="12">
        <v>205</v>
      </c>
      <c r="F568" s="14">
        <v>1027000</v>
      </c>
      <c r="G568" s="12">
        <v>205</v>
      </c>
      <c r="I568" s="11"/>
    </row>
    <row r="569" spans="1:9" x14ac:dyDescent="0.2">
      <c r="A569" s="11">
        <v>40662</v>
      </c>
      <c r="B569" s="12">
        <v>200</v>
      </c>
      <c r="C569" s="12">
        <v>205</v>
      </c>
      <c r="D569" s="12">
        <v>200</v>
      </c>
      <c r="E569" s="12">
        <v>205</v>
      </c>
      <c r="F569" s="14">
        <v>447000</v>
      </c>
      <c r="G569" s="12">
        <v>205</v>
      </c>
      <c r="I569" s="11"/>
    </row>
    <row r="570" spans="1:9" x14ac:dyDescent="0.2">
      <c r="A570" s="11">
        <v>40665</v>
      </c>
      <c r="B570" s="12">
        <v>205</v>
      </c>
      <c r="C570" s="12">
        <v>255</v>
      </c>
      <c r="D570" s="12">
        <v>205</v>
      </c>
      <c r="E570" s="12">
        <v>255</v>
      </c>
      <c r="F570" s="14">
        <v>49564000</v>
      </c>
      <c r="G570" s="12">
        <v>255</v>
      </c>
      <c r="I570" s="11"/>
    </row>
    <row r="571" spans="1:9" x14ac:dyDescent="0.2">
      <c r="A571" s="11">
        <v>40666</v>
      </c>
      <c r="B571" s="12">
        <v>270</v>
      </c>
      <c r="C571" s="12">
        <v>315</v>
      </c>
      <c r="D571" s="12">
        <v>270</v>
      </c>
      <c r="E571" s="12">
        <v>315</v>
      </c>
      <c r="F571" s="14">
        <v>46942500</v>
      </c>
      <c r="G571" s="12">
        <v>315</v>
      </c>
      <c r="I571" s="11"/>
    </row>
    <row r="572" spans="1:9" x14ac:dyDescent="0.2">
      <c r="A572" s="11">
        <v>40667</v>
      </c>
      <c r="B572" s="12">
        <v>335</v>
      </c>
      <c r="C572" s="12">
        <v>390</v>
      </c>
      <c r="D572" s="12">
        <v>330</v>
      </c>
      <c r="E572" s="12">
        <v>390</v>
      </c>
      <c r="F572" s="14">
        <v>28428500</v>
      </c>
      <c r="G572" s="12">
        <v>390</v>
      </c>
      <c r="I572" s="11"/>
    </row>
    <row r="573" spans="1:9" x14ac:dyDescent="0.2">
      <c r="A573" s="11">
        <v>40668</v>
      </c>
      <c r="B573" s="12">
        <v>420</v>
      </c>
      <c r="C573" s="12">
        <v>485</v>
      </c>
      <c r="D573" s="12">
        <v>360</v>
      </c>
      <c r="E573" s="12">
        <v>415</v>
      </c>
      <c r="F573" s="14">
        <v>38740500</v>
      </c>
      <c r="G573" s="12">
        <v>415</v>
      </c>
      <c r="I573" s="11"/>
    </row>
    <row r="574" spans="1:9" x14ac:dyDescent="0.2">
      <c r="A574" s="11">
        <v>40669</v>
      </c>
      <c r="B574" s="12">
        <v>415</v>
      </c>
      <c r="C574" s="12">
        <v>425</v>
      </c>
      <c r="D574" s="12">
        <v>385</v>
      </c>
      <c r="E574" s="12">
        <v>395</v>
      </c>
      <c r="F574" s="14">
        <v>11597500</v>
      </c>
      <c r="G574" s="12">
        <v>395</v>
      </c>
      <c r="I574" s="11"/>
    </row>
    <row r="575" spans="1:9" x14ac:dyDescent="0.2">
      <c r="A575" s="11">
        <v>40672</v>
      </c>
      <c r="B575" s="12">
        <v>405</v>
      </c>
      <c r="C575" s="12">
        <v>475</v>
      </c>
      <c r="D575" s="12">
        <v>395</v>
      </c>
      <c r="E575" s="12">
        <v>455</v>
      </c>
      <c r="F575" s="14">
        <v>40687000</v>
      </c>
      <c r="G575" s="12">
        <v>455</v>
      </c>
      <c r="I575" s="11"/>
    </row>
    <row r="576" spans="1:9" x14ac:dyDescent="0.2">
      <c r="A576" s="11">
        <v>40673</v>
      </c>
      <c r="B576" s="12">
        <v>465</v>
      </c>
      <c r="C576" s="12">
        <v>550</v>
      </c>
      <c r="D576" s="12">
        <v>450</v>
      </c>
      <c r="E576" s="12">
        <v>540</v>
      </c>
      <c r="F576" s="14">
        <v>59431500</v>
      </c>
      <c r="G576" s="12">
        <v>540</v>
      </c>
      <c r="I576" s="11"/>
    </row>
    <row r="577" spans="1:9" x14ac:dyDescent="0.2">
      <c r="A577" s="11">
        <v>40675</v>
      </c>
      <c r="B577" s="12">
        <v>540</v>
      </c>
      <c r="C577" s="12">
        <v>650</v>
      </c>
      <c r="D577" s="12">
        <v>520</v>
      </c>
      <c r="E577" s="12">
        <v>610</v>
      </c>
      <c r="F577" s="14">
        <v>98041000</v>
      </c>
      <c r="G577" s="12">
        <v>610</v>
      </c>
      <c r="I577" s="11"/>
    </row>
    <row r="578" spans="1:9" x14ac:dyDescent="0.2">
      <c r="A578" s="11">
        <v>40676</v>
      </c>
      <c r="B578" s="12">
        <v>610</v>
      </c>
      <c r="C578" s="12">
        <v>630</v>
      </c>
      <c r="D578" s="12">
        <v>580</v>
      </c>
      <c r="E578" s="12">
        <v>610</v>
      </c>
      <c r="F578" s="14">
        <v>36877500</v>
      </c>
      <c r="G578" s="12">
        <v>610</v>
      </c>
      <c r="I578" s="11"/>
    </row>
    <row r="579" spans="1:9" x14ac:dyDescent="0.2">
      <c r="A579" s="11">
        <v>40679</v>
      </c>
      <c r="B579" s="12">
        <v>600</v>
      </c>
      <c r="C579" s="12">
        <v>650</v>
      </c>
      <c r="D579" s="12">
        <v>600</v>
      </c>
      <c r="E579" s="12">
        <v>630</v>
      </c>
      <c r="F579" s="14">
        <v>44947000</v>
      </c>
      <c r="G579" s="12">
        <v>630</v>
      </c>
      <c r="I579" s="11"/>
    </row>
    <row r="580" spans="1:9" x14ac:dyDescent="0.2">
      <c r="A580" s="11">
        <v>40686</v>
      </c>
      <c r="B580" s="12">
        <v>620</v>
      </c>
      <c r="C580" s="12">
        <v>670</v>
      </c>
      <c r="D580" s="12">
        <v>600</v>
      </c>
      <c r="E580" s="12">
        <v>620</v>
      </c>
      <c r="F580" s="14">
        <v>37535000</v>
      </c>
      <c r="G580" s="12">
        <v>620</v>
      </c>
      <c r="I580" s="11"/>
    </row>
    <row r="581" spans="1:9" x14ac:dyDescent="0.2">
      <c r="A581" s="11">
        <v>40687</v>
      </c>
      <c r="B581" s="12">
        <v>620</v>
      </c>
      <c r="C581" s="12">
        <v>640</v>
      </c>
      <c r="D581" s="12">
        <v>610</v>
      </c>
      <c r="E581" s="12">
        <v>620</v>
      </c>
      <c r="F581" s="14">
        <v>13542000</v>
      </c>
      <c r="G581" s="12">
        <v>620</v>
      </c>
      <c r="I581" s="11"/>
    </row>
    <row r="582" spans="1:9" x14ac:dyDescent="0.2">
      <c r="A582" s="11">
        <v>40688</v>
      </c>
      <c r="B582" s="12">
        <v>620</v>
      </c>
      <c r="C582" s="12">
        <v>630</v>
      </c>
      <c r="D582" s="12">
        <v>590</v>
      </c>
      <c r="E582" s="12">
        <v>600</v>
      </c>
      <c r="F582" s="14">
        <v>18329500</v>
      </c>
      <c r="G582" s="12">
        <v>600</v>
      </c>
      <c r="I582" s="11"/>
    </row>
    <row r="583" spans="1:9" x14ac:dyDescent="0.2">
      <c r="A583" s="11">
        <v>40689</v>
      </c>
      <c r="B583" s="12">
        <v>600</v>
      </c>
      <c r="C583" s="12">
        <v>610</v>
      </c>
      <c r="D583" s="12">
        <v>570</v>
      </c>
      <c r="E583" s="12">
        <v>580</v>
      </c>
      <c r="F583" s="14">
        <v>12687500</v>
      </c>
      <c r="G583" s="12">
        <v>580</v>
      </c>
      <c r="I583" s="11"/>
    </row>
    <row r="584" spans="1:9" x14ac:dyDescent="0.2">
      <c r="A584" s="11">
        <v>40690</v>
      </c>
      <c r="B584" s="12">
        <v>570</v>
      </c>
      <c r="C584" s="12">
        <v>570</v>
      </c>
      <c r="D584" s="12">
        <v>550</v>
      </c>
      <c r="E584" s="12">
        <v>560</v>
      </c>
      <c r="F584" s="14">
        <v>9547500</v>
      </c>
      <c r="G584" s="12">
        <v>560</v>
      </c>
      <c r="I584" s="11"/>
    </row>
    <row r="585" spans="1:9" x14ac:dyDescent="0.2">
      <c r="A585" s="11">
        <v>40693</v>
      </c>
      <c r="B585" s="12">
        <v>560</v>
      </c>
      <c r="C585" s="12">
        <v>590</v>
      </c>
      <c r="D585" s="12">
        <v>560</v>
      </c>
      <c r="E585" s="12">
        <v>570</v>
      </c>
      <c r="F585" s="14">
        <v>22115000</v>
      </c>
      <c r="G585" s="12">
        <v>570</v>
      </c>
      <c r="I585" s="11"/>
    </row>
    <row r="586" spans="1:9" x14ac:dyDescent="0.2">
      <c r="A586" s="11">
        <v>40694</v>
      </c>
      <c r="B586" s="12">
        <v>570</v>
      </c>
      <c r="C586" s="12">
        <v>570</v>
      </c>
      <c r="D586" s="12">
        <v>540</v>
      </c>
      <c r="E586" s="12">
        <v>550</v>
      </c>
      <c r="F586" s="14">
        <v>12926500</v>
      </c>
      <c r="G586" s="12">
        <v>550</v>
      </c>
      <c r="I586" s="11"/>
    </row>
    <row r="587" spans="1:9" x14ac:dyDescent="0.2">
      <c r="A587" s="11">
        <v>40695</v>
      </c>
      <c r="B587" s="12">
        <v>550</v>
      </c>
      <c r="C587" s="12">
        <v>570</v>
      </c>
      <c r="D587" s="12">
        <v>540</v>
      </c>
      <c r="E587" s="12">
        <v>560</v>
      </c>
      <c r="F587" s="14">
        <v>5945500</v>
      </c>
      <c r="G587" s="12">
        <v>560</v>
      </c>
      <c r="I587" s="11"/>
    </row>
    <row r="588" spans="1:9" x14ac:dyDescent="0.2">
      <c r="A588" s="11">
        <v>40697</v>
      </c>
      <c r="B588" s="12">
        <v>560</v>
      </c>
      <c r="C588" s="12">
        <v>560</v>
      </c>
      <c r="D588" s="12">
        <v>540</v>
      </c>
      <c r="E588" s="12">
        <v>550</v>
      </c>
      <c r="F588" s="14">
        <v>3858000</v>
      </c>
      <c r="G588" s="12">
        <v>550</v>
      </c>
      <c r="I588" s="11"/>
    </row>
    <row r="589" spans="1:9" x14ac:dyDescent="0.2">
      <c r="A589" s="11">
        <v>40700</v>
      </c>
      <c r="B589" s="12">
        <v>550</v>
      </c>
      <c r="C589" s="12">
        <v>560</v>
      </c>
      <c r="D589" s="12">
        <v>540</v>
      </c>
      <c r="E589" s="12">
        <v>550</v>
      </c>
      <c r="F589" s="14">
        <v>3737000</v>
      </c>
      <c r="G589" s="12">
        <v>550</v>
      </c>
      <c r="I589" s="11"/>
    </row>
    <row r="590" spans="1:9" x14ac:dyDescent="0.2">
      <c r="A590" s="11">
        <v>40701</v>
      </c>
      <c r="B590" s="12">
        <v>550</v>
      </c>
      <c r="C590" s="12">
        <v>580</v>
      </c>
      <c r="D590" s="12">
        <v>550</v>
      </c>
      <c r="E590" s="12">
        <v>570</v>
      </c>
      <c r="F590" s="14">
        <v>24740500</v>
      </c>
      <c r="G590" s="12">
        <v>570</v>
      </c>
      <c r="I590" s="11"/>
    </row>
    <row r="591" spans="1:9" x14ac:dyDescent="0.2">
      <c r="A591" s="11">
        <v>40702</v>
      </c>
      <c r="B591" s="12">
        <v>570</v>
      </c>
      <c r="C591" s="12">
        <v>590</v>
      </c>
      <c r="D591" s="12">
        <v>560</v>
      </c>
      <c r="E591" s="12">
        <v>580</v>
      </c>
      <c r="F591" s="14">
        <v>19964000</v>
      </c>
      <c r="G591" s="12">
        <v>580</v>
      </c>
      <c r="I591" s="11"/>
    </row>
    <row r="592" spans="1:9" x14ac:dyDescent="0.2">
      <c r="A592" s="11">
        <v>40703</v>
      </c>
      <c r="B592" s="12">
        <v>580</v>
      </c>
      <c r="C592" s="12">
        <v>580</v>
      </c>
      <c r="D592" s="12">
        <v>560</v>
      </c>
      <c r="E592" s="12">
        <v>570</v>
      </c>
      <c r="F592" s="14">
        <v>4097000</v>
      </c>
      <c r="G592" s="12">
        <v>570</v>
      </c>
      <c r="I592" s="11"/>
    </row>
    <row r="593" spans="1:9" x14ac:dyDescent="0.2">
      <c r="A593" s="11">
        <v>40704</v>
      </c>
      <c r="B593" s="12">
        <v>570</v>
      </c>
      <c r="C593" s="12">
        <v>570</v>
      </c>
      <c r="D593" s="12">
        <v>540</v>
      </c>
      <c r="E593" s="12">
        <v>550</v>
      </c>
      <c r="F593" s="14">
        <v>2840000</v>
      </c>
      <c r="G593" s="12">
        <v>550</v>
      </c>
      <c r="I593" s="11"/>
    </row>
    <row r="594" spans="1:9" x14ac:dyDescent="0.2">
      <c r="A594" s="11">
        <v>40707</v>
      </c>
      <c r="B594" s="12">
        <v>540</v>
      </c>
      <c r="C594" s="12">
        <v>540</v>
      </c>
      <c r="D594" s="12">
        <v>500</v>
      </c>
      <c r="E594" s="12">
        <v>510</v>
      </c>
      <c r="F594" s="14">
        <v>16433500</v>
      </c>
      <c r="G594" s="12">
        <v>510</v>
      </c>
      <c r="I594" s="11"/>
    </row>
    <row r="595" spans="1:9" x14ac:dyDescent="0.2">
      <c r="A595" s="11">
        <v>40708</v>
      </c>
      <c r="B595" s="12">
        <v>510</v>
      </c>
      <c r="C595" s="12">
        <v>530</v>
      </c>
      <c r="D595" s="12">
        <v>510</v>
      </c>
      <c r="E595" s="12">
        <v>530</v>
      </c>
      <c r="F595" s="14">
        <v>14275500</v>
      </c>
      <c r="G595" s="12">
        <v>530</v>
      </c>
      <c r="I595" s="11"/>
    </row>
    <row r="596" spans="1:9" x14ac:dyDescent="0.2">
      <c r="A596" s="11">
        <v>40709</v>
      </c>
      <c r="B596" s="12">
        <v>530</v>
      </c>
      <c r="C596" s="12">
        <v>530</v>
      </c>
      <c r="D596" s="12">
        <v>500</v>
      </c>
      <c r="E596" s="12">
        <v>510</v>
      </c>
      <c r="F596" s="14">
        <v>8014000</v>
      </c>
      <c r="G596" s="12">
        <v>510</v>
      </c>
      <c r="I596" s="11"/>
    </row>
    <row r="597" spans="1:9" x14ac:dyDescent="0.2">
      <c r="A597" s="11">
        <v>40710</v>
      </c>
      <c r="B597" s="12">
        <v>500</v>
      </c>
      <c r="C597" s="12">
        <v>500</v>
      </c>
      <c r="D597" s="12">
        <v>480</v>
      </c>
      <c r="E597" s="12">
        <v>490</v>
      </c>
      <c r="F597" s="14">
        <v>6706500</v>
      </c>
      <c r="G597" s="12">
        <v>490</v>
      </c>
      <c r="I597" s="11"/>
    </row>
    <row r="598" spans="1:9" x14ac:dyDescent="0.2">
      <c r="A598" s="11">
        <v>40711</v>
      </c>
      <c r="B598" s="12">
        <v>490</v>
      </c>
      <c r="C598" s="12">
        <v>490</v>
      </c>
      <c r="D598" s="12">
        <v>450</v>
      </c>
      <c r="E598" s="12">
        <v>455</v>
      </c>
      <c r="F598" s="14">
        <v>10867000</v>
      </c>
      <c r="G598" s="12">
        <v>455</v>
      </c>
      <c r="I598" s="11"/>
    </row>
    <row r="599" spans="1:9" x14ac:dyDescent="0.2">
      <c r="A599" s="11">
        <v>40714</v>
      </c>
      <c r="B599" s="12">
        <v>460</v>
      </c>
      <c r="C599" s="12">
        <v>490</v>
      </c>
      <c r="D599" s="12">
        <v>450</v>
      </c>
      <c r="E599" s="12">
        <v>460</v>
      </c>
      <c r="F599" s="14">
        <v>17598500</v>
      </c>
      <c r="G599" s="12">
        <v>460</v>
      </c>
      <c r="I599" s="11"/>
    </row>
    <row r="600" spans="1:9" x14ac:dyDescent="0.2">
      <c r="A600" s="11">
        <v>40715</v>
      </c>
      <c r="B600" s="12">
        <v>465</v>
      </c>
      <c r="C600" s="12">
        <v>510</v>
      </c>
      <c r="D600" s="12">
        <v>460</v>
      </c>
      <c r="E600" s="12">
        <v>510</v>
      </c>
      <c r="F600" s="14">
        <v>17090500</v>
      </c>
      <c r="G600" s="12">
        <v>510</v>
      </c>
      <c r="I600" s="11"/>
    </row>
    <row r="601" spans="1:9" x14ac:dyDescent="0.2">
      <c r="A601" s="11">
        <v>40716</v>
      </c>
      <c r="B601" s="12">
        <v>520</v>
      </c>
      <c r="C601" s="12">
        <v>530</v>
      </c>
      <c r="D601" s="12">
        <v>500</v>
      </c>
      <c r="E601" s="12">
        <v>510</v>
      </c>
      <c r="F601" s="14">
        <v>10172500</v>
      </c>
      <c r="G601" s="12">
        <v>510</v>
      </c>
      <c r="I601" s="11"/>
    </row>
    <row r="602" spans="1:9" x14ac:dyDescent="0.2">
      <c r="A602" s="11">
        <v>40717</v>
      </c>
      <c r="B602" s="12">
        <v>500</v>
      </c>
      <c r="C602" s="12">
        <v>630</v>
      </c>
      <c r="D602" s="12">
        <v>490</v>
      </c>
      <c r="E602" s="12">
        <v>620</v>
      </c>
      <c r="F602" s="14">
        <v>93891500</v>
      </c>
      <c r="G602" s="12">
        <v>620</v>
      </c>
      <c r="I602" s="11"/>
    </row>
    <row r="603" spans="1:9" x14ac:dyDescent="0.2">
      <c r="A603" s="11">
        <v>40718</v>
      </c>
      <c r="B603" s="12">
        <v>620</v>
      </c>
      <c r="C603" s="12">
        <v>630</v>
      </c>
      <c r="D603" s="12">
        <v>590</v>
      </c>
      <c r="E603" s="12">
        <v>600</v>
      </c>
      <c r="F603" s="14">
        <v>34882500</v>
      </c>
      <c r="G603" s="12">
        <v>600</v>
      </c>
      <c r="I603" s="11"/>
    </row>
    <row r="604" spans="1:9" x14ac:dyDescent="0.2">
      <c r="A604" s="11">
        <v>40721</v>
      </c>
      <c r="B604" s="12">
        <v>590</v>
      </c>
      <c r="C604" s="12">
        <v>600</v>
      </c>
      <c r="D604" s="12">
        <v>580</v>
      </c>
      <c r="E604" s="12">
        <v>590</v>
      </c>
      <c r="F604" s="14">
        <v>9466000</v>
      </c>
      <c r="G604" s="12">
        <v>590</v>
      </c>
      <c r="I604" s="11"/>
    </row>
    <row r="605" spans="1:9" x14ac:dyDescent="0.2">
      <c r="A605" s="11">
        <v>40722</v>
      </c>
      <c r="B605" s="12">
        <v>600</v>
      </c>
      <c r="C605" s="12">
        <v>610</v>
      </c>
      <c r="D605" s="12">
        <v>580</v>
      </c>
      <c r="E605" s="12">
        <v>600</v>
      </c>
      <c r="F605" s="14">
        <v>9047000</v>
      </c>
      <c r="G605" s="12">
        <v>600</v>
      </c>
      <c r="I605" s="11"/>
    </row>
    <row r="606" spans="1:9" x14ac:dyDescent="0.2">
      <c r="A606" s="11">
        <v>40724</v>
      </c>
      <c r="B606" s="12">
        <v>610</v>
      </c>
      <c r="C606" s="12">
        <v>620</v>
      </c>
      <c r="D606" s="12">
        <v>580</v>
      </c>
      <c r="E606" s="12">
        <v>580</v>
      </c>
      <c r="F606" s="14">
        <v>18049000</v>
      </c>
      <c r="G606" s="12">
        <v>580</v>
      </c>
      <c r="I606" s="11"/>
    </row>
    <row r="607" spans="1:9" x14ac:dyDescent="0.2">
      <c r="A607" s="11">
        <v>40725</v>
      </c>
      <c r="B607" s="12">
        <v>590</v>
      </c>
      <c r="C607" s="12">
        <v>610</v>
      </c>
      <c r="D607" s="12">
        <v>580</v>
      </c>
      <c r="E607" s="12">
        <v>590</v>
      </c>
      <c r="F607" s="14">
        <v>17173500</v>
      </c>
      <c r="G607" s="12">
        <v>590</v>
      </c>
      <c r="I607" s="11"/>
    </row>
    <row r="608" spans="1:9" x14ac:dyDescent="0.2">
      <c r="A608" s="11">
        <v>40728</v>
      </c>
      <c r="B608" s="12">
        <v>590</v>
      </c>
      <c r="C608" s="12">
        <v>620</v>
      </c>
      <c r="D608" s="12">
        <v>590</v>
      </c>
      <c r="E608" s="12">
        <v>600</v>
      </c>
      <c r="F608" s="14">
        <v>19789500</v>
      </c>
      <c r="G608" s="12">
        <v>600</v>
      </c>
      <c r="I608" s="11"/>
    </row>
    <row r="609" spans="1:9" x14ac:dyDescent="0.2">
      <c r="A609" s="11">
        <v>40729</v>
      </c>
      <c r="B609" s="12">
        <v>600</v>
      </c>
      <c r="C609" s="12">
        <v>610</v>
      </c>
      <c r="D609" s="12">
        <v>590</v>
      </c>
      <c r="E609" s="12">
        <v>600</v>
      </c>
      <c r="F609" s="14">
        <v>11935500</v>
      </c>
      <c r="G609" s="12">
        <v>600</v>
      </c>
      <c r="I609" s="11"/>
    </row>
    <row r="610" spans="1:9" x14ac:dyDescent="0.2">
      <c r="A610" s="11">
        <v>40730</v>
      </c>
      <c r="B610" s="12">
        <v>600</v>
      </c>
      <c r="C610" s="12">
        <v>680</v>
      </c>
      <c r="D610" s="12">
        <v>590</v>
      </c>
      <c r="E610" s="12">
        <v>670</v>
      </c>
      <c r="F610" s="14">
        <v>141000000</v>
      </c>
      <c r="G610" s="12">
        <v>670</v>
      </c>
      <c r="I610" s="11"/>
    </row>
    <row r="611" spans="1:9" x14ac:dyDescent="0.2">
      <c r="A611" s="11">
        <v>40731</v>
      </c>
      <c r="B611" s="12">
        <v>670</v>
      </c>
      <c r="C611" s="12">
        <v>730</v>
      </c>
      <c r="D611" s="12">
        <v>660</v>
      </c>
      <c r="E611" s="12">
        <v>700</v>
      </c>
      <c r="F611" s="14">
        <v>126000000</v>
      </c>
      <c r="G611" s="12">
        <v>700</v>
      </c>
      <c r="I611" s="11"/>
    </row>
    <row r="612" spans="1:9" x14ac:dyDescent="0.2">
      <c r="A612" s="11">
        <v>40732</v>
      </c>
      <c r="B612" s="12">
        <v>700</v>
      </c>
      <c r="C612" s="12">
        <v>720</v>
      </c>
      <c r="D612" s="12">
        <v>690</v>
      </c>
      <c r="E612" s="12">
        <v>700</v>
      </c>
      <c r="F612" s="14">
        <v>27005000</v>
      </c>
      <c r="G612" s="12">
        <v>700</v>
      </c>
      <c r="I612" s="11"/>
    </row>
    <row r="613" spans="1:9" x14ac:dyDescent="0.2">
      <c r="A613" s="11">
        <v>40735</v>
      </c>
      <c r="B613" s="12">
        <v>690</v>
      </c>
      <c r="C613" s="12">
        <v>700</v>
      </c>
      <c r="D613" s="12">
        <v>660</v>
      </c>
      <c r="E613" s="12">
        <v>680</v>
      </c>
      <c r="F613" s="14">
        <v>18124500</v>
      </c>
      <c r="G613" s="12">
        <v>680</v>
      </c>
      <c r="I613" s="11"/>
    </row>
    <row r="614" spans="1:9" x14ac:dyDescent="0.2">
      <c r="A614" s="11">
        <v>40736</v>
      </c>
      <c r="B614" s="12">
        <v>670</v>
      </c>
      <c r="C614" s="12">
        <v>680</v>
      </c>
      <c r="D614" s="12">
        <v>650</v>
      </c>
      <c r="E614" s="12">
        <v>650</v>
      </c>
      <c r="F614" s="14">
        <v>18256500</v>
      </c>
      <c r="G614" s="12">
        <v>650</v>
      </c>
      <c r="I614" s="11"/>
    </row>
    <row r="615" spans="1:9" x14ac:dyDescent="0.2">
      <c r="A615" s="11">
        <v>40737</v>
      </c>
      <c r="B615" s="12">
        <v>660</v>
      </c>
      <c r="C615" s="12">
        <v>770</v>
      </c>
      <c r="D615" s="12">
        <v>660</v>
      </c>
      <c r="E615" s="12">
        <v>760</v>
      </c>
      <c r="F615" s="14">
        <v>96759500</v>
      </c>
      <c r="G615" s="12">
        <v>760</v>
      </c>
      <c r="I615" s="11"/>
    </row>
    <row r="616" spans="1:9" x14ac:dyDescent="0.2">
      <c r="A616" s="11">
        <v>40738</v>
      </c>
      <c r="B616" s="12">
        <v>760</v>
      </c>
      <c r="C616" s="12">
        <v>840</v>
      </c>
      <c r="D616" s="12">
        <v>750</v>
      </c>
      <c r="E616" s="12">
        <v>830</v>
      </c>
      <c r="F616" s="14">
        <v>156000000</v>
      </c>
      <c r="G616" s="12">
        <v>830</v>
      </c>
      <c r="I616" s="11"/>
    </row>
    <row r="617" spans="1:9" x14ac:dyDescent="0.2">
      <c r="A617" s="11">
        <v>40739</v>
      </c>
      <c r="B617" s="12">
        <v>830</v>
      </c>
      <c r="C617" s="12">
        <v>840</v>
      </c>
      <c r="D617" s="12">
        <v>800</v>
      </c>
      <c r="E617" s="12">
        <v>820</v>
      </c>
      <c r="F617" s="14">
        <v>34359500</v>
      </c>
      <c r="G617" s="12">
        <v>820</v>
      </c>
      <c r="I617" s="11"/>
    </row>
    <row r="618" spans="1:9" x14ac:dyDescent="0.2">
      <c r="A618" s="11">
        <v>40742</v>
      </c>
      <c r="B618" s="12">
        <v>820</v>
      </c>
      <c r="C618" s="12">
        <v>830</v>
      </c>
      <c r="D618" s="12">
        <v>790</v>
      </c>
      <c r="E618" s="12">
        <v>800</v>
      </c>
      <c r="F618" s="14">
        <v>29879000</v>
      </c>
      <c r="G618" s="12">
        <v>800</v>
      </c>
      <c r="I618" s="11"/>
    </row>
    <row r="619" spans="1:9" x14ac:dyDescent="0.2">
      <c r="A619" s="11">
        <v>40743</v>
      </c>
      <c r="B619" s="12">
        <v>800</v>
      </c>
      <c r="C619" s="12">
        <v>910</v>
      </c>
      <c r="D619" s="12">
        <v>790</v>
      </c>
      <c r="E619" s="12">
        <v>900</v>
      </c>
      <c r="F619" s="14">
        <v>130000000</v>
      </c>
      <c r="G619" s="12">
        <v>900</v>
      </c>
      <c r="I619" s="11"/>
    </row>
    <row r="620" spans="1:9" x14ac:dyDescent="0.2">
      <c r="A620" s="11">
        <v>40744</v>
      </c>
      <c r="B620" s="12">
        <v>910</v>
      </c>
      <c r="C620" s="12">
        <v>940</v>
      </c>
      <c r="D620" s="12">
        <v>900</v>
      </c>
      <c r="E620" s="12">
        <v>920</v>
      </c>
      <c r="F620" s="14">
        <v>45733500</v>
      </c>
      <c r="G620" s="12">
        <v>920</v>
      </c>
      <c r="I620" s="11"/>
    </row>
    <row r="621" spans="1:9" x14ac:dyDescent="0.2">
      <c r="A621" s="11">
        <v>40745</v>
      </c>
      <c r="B621" s="12">
        <v>860</v>
      </c>
      <c r="C621" s="12">
        <v>920</v>
      </c>
      <c r="D621" s="12">
        <v>860</v>
      </c>
      <c r="E621" s="12">
        <v>890</v>
      </c>
      <c r="F621" s="14">
        <v>21580500</v>
      </c>
      <c r="G621" s="12">
        <v>890</v>
      </c>
      <c r="I621" s="11"/>
    </row>
    <row r="622" spans="1:9" x14ac:dyDescent="0.2">
      <c r="A622" s="11">
        <v>40746</v>
      </c>
      <c r="B622" s="12">
        <v>900</v>
      </c>
      <c r="C622" s="12">
        <v>980</v>
      </c>
      <c r="D622" s="12">
        <v>890</v>
      </c>
      <c r="E622" s="12">
        <v>960</v>
      </c>
      <c r="F622" s="14">
        <v>106000000</v>
      </c>
      <c r="G622" s="12">
        <v>960</v>
      </c>
      <c r="I622" s="11"/>
    </row>
    <row r="623" spans="1:9" x14ac:dyDescent="0.2">
      <c r="A623" s="11">
        <v>40749</v>
      </c>
      <c r="B623" s="12">
        <v>950</v>
      </c>
      <c r="C623" s="12">
        <v>1010</v>
      </c>
      <c r="D623" s="12">
        <v>940</v>
      </c>
      <c r="E623" s="12">
        <v>990</v>
      </c>
      <c r="F623" s="14">
        <v>97951000</v>
      </c>
      <c r="G623" s="12">
        <v>990</v>
      </c>
      <c r="I623" s="11"/>
    </row>
    <row r="624" spans="1:9" x14ac:dyDescent="0.2">
      <c r="A624" s="11">
        <v>40750</v>
      </c>
      <c r="B624" s="12">
        <v>990</v>
      </c>
      <c r="C624" s="12">
        <v>1060</v>
      </c>
      <c r="D624" s="12">
        <v>990</v>
      </c>
      <c r="E624" s="12">
        <v>1060</v>
      </c>
      <c r="F624" s="14">
        <v>73312500</v>
      </c>
      <c r="G624" s="12">
        <v>1060</v>
      </c>
      <c r="I624" s="11"/>
    </row>
    <row r="625" spans="1:9" x14ac:dyDescent="0.2">
      <c r="A625" s="11">
        <v>40751</v>
      </c>
      <c r="B625" s="12">
        <v>1060</v>
      </c>
      <c r="C625" s="12">
        <v>1080</v>
      </c>
      <c r="D625" s="12">
        <v>1000</v>
      </c>
      <c r="E625" s="12">
        <v>1020</v>
      </c>
      <c r="F625" s="14">
        <v>44646500</v>
      </c>
      <c r="G625" s="12">
        <v>1020</v>
      </c>
      <c r="I625" s="11"/>
    </row>
    <row r="626" spans="1:9" x14ac:dyDescent="0.2">
      <c r="A626" s="11">
        <v>40752</v>
      </c>
      <c r="B626" s="12">
        <v>1010</v>
      </c>
      <c r="C626" s="12">
        <v>1040</v>
      </c>
      <c r="D626" s="12">
        <v>990</v>
      </c>
      <c r="E626" s="12">
        <v>1030</v>
      </c>
      <c r="F626" s="14">
        <v>50017500</v>
      </c>
      <c r="G626" s="12">
        <v>1030</v>
      </c>
      <c r="I626" s="11"/>
    </row>
    <row r="627" spans="1:9" x14ac:dyDescent="0.2">
      <c r="A627" s="11">
        <v>40753</v>
      </c>
      <c r="B627" s="12">
        <v>1030</v>
      </c>
      <c r="C627" s="12">
        <v>1030</v>
      </c>
      <c r="D627" s="12">
        <v>830</v>
      </c>
      <c r="E627" s="12">
        <v>850</v>
      </c>
      <c r="F627" s="14">
        <v>200000000</v>
      </c>
      <c r="G627" s="12">
        <v>850</v>
      </c>
      <c r="I627" s="11"/>
    </row>
    <row r="628" spans="1:9" x14ac:dyDescent="0.2">
      <c r="A628" s="11">
        <v>40756</v>
      </c>
      <c r="B628" s="12">
        <v>860</v>
      </c>
      <c r="C628" s="12">
        <v>880</v>
      </c>
      <c r="D628" s="12">
        <v>820</v>
      </c>
      <c r="E628" s="12">
        <v>860</v>
      </c>
      <c r="F628" s="14">
        <v>60781000</v>
      </c>
      <c r="G628" s="12">
        <v>860</v>
      </c>
      <c r="I628" s="11"/>
    </row>
    <row r="629" spans="1:9" x14ac:dyDescent="0.2">
      <c r="A629" s="11">
        <v>40757</v>
      </c>
      <c r="B629" s="12">
        <v>860</v>
      </c>
      <c r="C629" s="12">
        <v>860</v>
      </c>
      <c r="D629" s="12">
        <v>830</v>
      </c>
      <c r="E629" s="12">
        <v>850</v>
      </c>
      <c r="F629" s="14">
        <v>14595000</v>
      </c>
      <c r="G629" s="12">
        <v>850</v>
      </c>
      <c r="I629" s="11"/>
    </row>
    <row r="630" spans="1:9" x14ac:dyDescent="0.2">
      <c r="A630" s="11">
        <v>40758</v>
      </c>
      <c r="B630" s="12">
        <v>830</v>
      </c>
      <c r="C630" s="12">
        <v>850</v>
      </c>
      <c r="D630" s="12">
        <v>820</v>
      </c>
      <c r="E630" s="12">
        <v>840</v>
      </c>
      <c r="F630" s="14">
        <v>24947000</v>
      </c>
      <c r="G630" s="12">
        <v>840</v>
      </c>
      <c r="I630" s="11"/>
    </row>
    <row r="631" spans="1:9" x14ac:dyDescent="0.2">
      <c r="A631" s="11">
        <v>40759</v>
      </c>
      <c r="B631" s="12">
        <v>840</v>
      </c>
      <c r="C631" s="12">
        <v>850</v>
      </c>
      <c r="D631" s="12">
        <v>740</v>
      </c>
      <c r="E631" s="12">
        <v>780</v>
      </c>
      <c r="F631" s="14">
        <v>68150000</v>
      </c>
      <c r="G631" s="12">
        <v>780</v>
      </c>
      <c r="I631" s="11"/>
    </row>
    <row r="632" spans="1:9" x14ac:dyDescent="0.2">
      <c r="A632" s="11">
        <v>40760</v>
      </c>
      <c r="B632" s="12">
        <v>700</v>
      </c>
      <c r="C632" s="12">
        <v>720</v>
      </c>
      <c r="D632" s="12">
        <v>630</v>
      </c>
      <c r="E632" s="12">
        <v>660</v>
      </c>
      <c r="F632" s="14">
        <v>55812500</v>
      </c>
      <c r="G632" s="12">
        <v>660</v>
      </c>
      <c r="I632" s="11"/>
    </row>
    <row r="633" spans="1:9" x14ac:dyDescent="0.2">
      <c r="A633" s="11">
        <v>40763</v>
      </c>
      <c r="B633" s="12">
        <v>610</v>
      </c>
      <c r="C633" s="12">
        <v>720</v>
      </c>
      <c r="D633" s="12">
        <v>610</v>
      </c>
      <c r="E633" s="12">
        <v>690</v>
      </c>
      <c r="F633" s="14">
        <v>70742500</v>
      </c>
      <c r="G633" s="12">
        <v>690</v>
      </c>
      <c r="I633" s="11"/>
    </row>
    <row r="634" spans="1:9" x14ac:dyDescent="0.2">
      <c r="A634" s="11">
        <v>40764</v>
      </c>
      <c r="B634" s="12">
        <v>690</v>
      </c>
      <c r="C634" s="12">
        <v>720</v>
      </c>
      <c r="D634" s="12">
        <v>610</v>
      </c>
      <c r="E634" s="12">
        <v>650</v>
      </c>
      <c r="F634" s="14">
        <v>61332500</v>
      </c>
      <c r="G634" s="12">
        <v>650</v>
      </c>
      <c r="I634" s="11"/>
    </row>
    <row r="635" spans="1:9" x14ac:dyDescent="0.2">
      <c r="A635" s="11">
        <v>40765</v>
      </c>
      <c r="B635" s="12">
        <v>690</v>
      </c>
      <c r="C635" s="12">
        <v>700</v>
      </c>
      <c r="D635" s="12">
        <v>660</v>
      </c>
      <c r="E635" s="12">
        <v>680</v>
      </c>
      <c r="F635" s="14">
        <v>32417000</v>
      </c>
      <c r="G635" s="12">
        <v>680</v>
      </c>
      <c r="I635" s="11"/>
    </row>
    <row r="636" spans="1:9" x14ac:dyDescent="0.2">
      <c r="A636" s="11">
        <v>40766</v>
      </c>
      <c r="B636" s="12">
        <v>650</v>
      </c>
      <c r="C636" s="12">
        <v>730</v>
      </c>
      <c r="D636" s="12">
        <v>650</v>
      </c>
      <c r="E636" s="12">
        <v>710</v>
      </c>
      <c r="F636" s="14">
        <v>46265500</v>
      </c>
      <c r="G636" s="12">
        <v>710</v>
      </c>
      <c r="I636" s="11"/>
    </row>
    <row r="637" spans="1:9" x14ac:dyDescent="0.2">
      <c r="A637" s="11">
        <v>40767</v>
      </c>
      <c r="B637" s="12">
        <v>730</v>
      </c>
      <c r="C637" s="12">
        <v>760</v>
      </c>
      <c r="D637" s="12">
        <v>720</v>
      </c>
      <c r="E637" s="12">
        <v>740</v>
      </c>
      <c r="F637" s="14">
        <v>50883000</v>
      </c>
      <c r="G637" s="12">
        <v>740</v>
      </c>
      <c r="I637" s="11"/>
    </row>
    <row r="638" spans="1:9" x14ac:dyDescent="0.2">
      <c r="A638" s="11">
        <v>40770</v>
      </c>
      <c r="B638" s="12">
        <v>750</v>
      </c>
      <c r="C638" s="12">
        <v>840</v>
      </c>
      <c r="D638" s="12">
        <v>740</v>
      </c>
      <c r="E638" s="12">
        <v>830</v>
      </c>
      <c r="F638" s="14">
        <v>90802000</v>
      </c>
      <c r="G638" s="12">
        <v>830</v>
      </c>
      <c r="I638" s="11"/>
    </row>
    <row r="639" spans="1:9" x14ac:dyDescent="0.2">
      <c r="A639" s="11">
        <v>40771</v>
      </c>
      <c r="B639" s="12">
        <v>840</v>
      </c>
      <c r="C639" s="12">
        <v>840</v>
      </c>
      <c r="D639" s="12">
        <v>780</v>
      </c>
      <c r="E639" s="12">
        <v>790</v>
      </c>
      <c r="F639" s="14">
        <v>43323000</v>
      </c>
      <c r="G639" s="12">
        <v>790</v>
      </c>
      <c r="I639" s="11"/>
    </row>
    <row r="640" spans="1:9" x14ac:dyDescent="0.2">
      <c r="A640" s="11">
        <v>40773</v>
      </c>
      <c r="B640" s="12">
        <v>800</v>
      </c>
      <c r="C640" s="12">
        <v>850</v>
      </c>
      <c r="D640" s="12">
        <v>780</v>
      </c>
      <c r="E640" s="12">
        <v>810</v>
      </c>
      <c r="F640" s="14">
        <v>52212000</v>
      </c>
      <c r="G640" s="12">
        <v>810</v>
      </c>
      <c r="I640" s="11"/>
    </row>
    <row r="641" spans="1:9" x14ac:dyDescent="0.2">
      <c r="A641" s="11">
        <v>40774</v>
      </c>
      <c r="B641" s="12">
        <v>780</v>
      </c>
      <c r="C641" s="12">
        <v>790</v>
      </c>
      <c r="D641" s="12">
        <v>730</v>
      </c>
      <c r="E641" s="12">
        <v>740</v>
      </c>
      <c r="F641" s="14">
        <v>39095500</v>
      </c>
      <c r="G641" s="12">
        <v>740</v>
      </c>
      <c r="I641" s="11"/>
    </row>
    <row r="642" spans="1:9" x14ac:dyDescent="0.2">
      <c r="A642" s="11">
        <v>40777</v>
      </c>
      <c r="B642" s="12">
        <v>740</v>
      </c>
      <c r="C642" s="12">
        <v>770</v>
      </c>
      <c r="D642" s="12">
        <v>710</v>
      </c>
      <c r="E642" s="12">
        <v>760</v>
      </c>
      <c r="F642" s="14">
        <v>29447000</v>
      </c>
      <c r="G642" s="12">
        <v>760</v>
      </c>
      <c r="I642" s="11"/>
    </row>
    <row r="643" spans="1:9" x14ac:dyDescent="0.2">
      <c r="A643" s="11">
        <v>40778</v>
      </c>
      <c r="B643" s="12">
        <v>770</v>
      </c>
      <c r="C643" s="12">
        <v>790</v>
      </c>
      <c r="D643" s="12">
        <v>750</v>
      </c>
      <c r="E643" s="12">
        <v>760</v>
      </c>
      <c r="F643" s="14">
        <v>39997000</v>
      </c>
      <c r="G643" s="12">
        <v>760</v>
      </c>
      <c r="I643" s="11"/>
    </row>
    <row r="644" spans="1:9" x14ac:dyDescent="0.2">
      <c r="A644" s="11">
        <v>40779</v>
      </c>
      <c r="B644" s="12">
        <v>760</v>
      </c>
      <c r="C644" s="12">
        <v>770</v>
      </c>
      <c r="D644" s="12">
        <v>730</v>
      </c>
      <c r="E644" s="12">
        <v>750</v>
      </c>
      <c r="F644" s="14">
        <v>16307500</v>
      </c>
      <c r="G644" s="12">
        <v>750</v>
      </c>
      <c r="I644" s="11"/>
    </row>
    <row r="645" spans="1:9" x14ac:dyDescent="0.2">
      <c r="A645" s="11">
        <v>40780</v>
      </c>
      <c r="B645" s="12">
        <v>750</v>
      </c>
      <c r="C645" s="12">
        <v>760</v>
      </c>
      <c r="D645" s="12">
        <v>730</v>
      </c>
      <c r="E645" s="12">
        <v>730</v>
      </c>
      <c r="F645" s="14">
        <v>7779500</v>
      </c>
      <c r="G645" s="12">
        <v>730</v>
      </c>
      <c r="I645" s="11"/>
    </row>
    <row r="646" spans="1:9" x14ac:dyDescent="0.2">
      <c r="A646" s="11">
        <v>40781</v>
      </c>
      <c r="B646" s="12">
        <v>730</v>
      </c>
      <c r="C646" s="12">
        <v>730</v>
      </c>
      <c r="D646" s="12">
        <v>680</v>
      </c>
      <c r="E646" s="12">
        <v>700</v>
      </c>
      <c r="F646" s="14">
        <v>18177500</v>
      </c>
      <c r="G646" s="12">
        <v>700</v>
      </c>
      <c r="I646" s="11"/>
    </row>
    <row r="647" spans="1:9" x14ac:dyDescent="0.2">
      <c r="A647" s="11">
        <v>40791</v>
      </c>
      <c r="B647" s="12">
        <v>700</v>
      </c>
      <c r="C647" s="12">
        <v>710</v>
      </c>
      <c r="D647" s="12">
        <v>670</v>
      </c>
      <c r="E647" s="12">
        <v>690</v>
      </c>
      <c r="F647" s="14">
        <v>8545000</v>
      </c>
      <c r="G647" s="12">
        <v>690</v>
      </c>
      <c r="I647" s="11"/>
    </row>
    <row r="648" spans="1:9" x14ac:dyDescent="0.2">
      <c r="A648" s="11">
        <v>40792</v>
      </c>
      <c r="B648" s="12">
        <v>670</v>
      </c>
      <c r="C648" s="12">
        <v>740</v>
      </c>
      <c r="D648" s="12">
        <v>670</v>
      </c>
      <c r="E648" s="12">
        <v>720</v>
      </c>
      <c r="F648" s="14">
        <v>29682000</v>
      </c>
      <c r="G648" s="12">
        <v>720</v>
      </c>
      <c r="I648" s="11"/>
    </row>
    <row r="649" spans="1:9" x14ac:dyDescent="0.2">
      <c r="A649" s="11">
        <v>40793</v>
      </c>
      <c r="B649" s="12">
        <v>730</v>
      </c>
      <c r="C649" s="12">
        <v>780</v>
      </c>
      <c r="D649" s="12">
        <v>730</v>
      </c>
      <c r="E649" s="12">
        <v>780</v>
      </c>
      <c r="F649" s="14">
        <v>34855000</v>
      </c>
      <c r="G649" s="12">
        <v>780</v>
      </c>
      <c r="I649" s="11"/>
    </row>
    <row r="650" spans="1:9" x14ac:dyDescent="0.2">
      <c r="A650" s="11">
        <v>40794</v>
      </c>
      <c r="B650" s="12">
        <v>790</v>
      </c>
      <c r="C650" s="12">
        <v>810</v>
      </c>
      <c r="D650" s="12">
        <v>760</v>
      </c>
      <c r="E650" s="12">
        <v>780</v>
      </c>
      <c r="F650" s="14">
        <v>51958000</v>
      </c>
      <c r="G650" s="12">
        <v>780</v>
      </c>
      <c r="I650" s="11"/>
    </row>
    <row r="651" spans="1:9" x14ac:dyDescent="0.2">
      <c r="A651" s="11">
        <v>40795</v>
      </c>
      <c r="B651" s="12">
        <v>780</v>
      </c>
      <c r="C651" s="12">
        <v>790</v>
      </c>
      <c r="D651" s="12">
        <v>750</v>
      </c>
      <c r="E651" s="12">
        <v>760</v>
      </c>
      <c r="F651" s="14">
        <v>8263000</v>
      </c>
      <c r="G651" s="12">
        <v>760</v>
      </c>
      <c r="I651" s="11"/>
    </row>
    <row r="652" spans="1:9" x14ac:dyDescent="0.2">
      <c r="A652" s="11">
        <v>40798</v>
      </c>
      <c r="B652" s="12">
        <v>730</v>
      </c>
      <c r="C652" s="12">
        <v>750</v>
      </c>
      <c r="D652" s="12">
        <v>710</v>
      </c>
      <c r="E652" s="12">
        <v>730</v>
      </c>
      <c r="F652" s="14">
        <v>17814500</v>
      </c>
      <c r="G652" s="12">
        <v>730</v>
      </c>
      <c r="I652" s="11"/>
    </row>
    <row r="653" spans="1:9" x14ac:dyDescent="0.2">
      <c r="A653" s="11">
        <v>40799</v>
      </c>
      <c r="B653" s="12">
        <v>730</v>
      </c>
      <c r="C653" s="12">
        <v>760</v>
      </c>
      <c r="D653" s="12">
        <v>710</v>
      </c>
      <c r="E653" s="12">
        <v>720</v>
      </c>
      <c r="F653" s="14">
        <v>16902000</v>
      </c>
      <c r="G653" s="12">
        <v>720</v>
      </c>
      <c r="I653" s="11"/>
    </row>
    <row r="654" spans="1:9" x14ac:dyDescent="0.2">
      <c r="A654" s="11">
        <v>40800</v>
      </c>
      <c r="B654" s="12">
        <v>720</v>
      </c>
      <c r="C654" s="12">
        <v>740</v>
      </c>
      <c r="D654" s="12">
        <v>680</v>
      </c>
      <c r="E654" s="12">
        <v>700</v>
      </c>
      <c r="F654" s="14">
        <v>20197500</v>
      </c>
      <c r="G654" s="12">
        <v>700</v>
      </c>
      <c r="I654" s="11"/>
    </row>
    <row r="655" spans="1:9" x14ac:dyDescent="0.2">
      <c r="A655" s="11">
        <v>40801</v>
      </c>
      <c r="B655" s="12">
        <v>720</v>
      </c>
      <c r="C655" s="12">
        <v>730</v>
      </c>
      <c r="D655" s="12">
        <v>680</v>
      </c>
      <c r="E655" s="12">
        <v>700</v>
      </c>
      <c r="F655" s="14">
        <v>12794500</v>
      </c>
      <c r="G655" s="12">
        <v>700</v>
      </c>
      <c r="I655" s="11"/>
    </row>
    <row r="656" spans="1:9" x14ac:dyDescent="0.2">
      <c r="A656" s="11">
        <v>40802</v>
      </c>
      <c r="B656" s="12">
        <v>710</v>
      </c>
      <c r="C656" s="12">
        <v>720</v>
      </c>
      <c r="D656" s="12">
        <v>690</v>
      </c>
      <c r="E656" s="12">
        <v>710</v>
      </c>
      <c r="F656" s="14">
        <v>22068000</v>
      </c>
      <c r="G656" s="12">
        <v>710</v>
      </c>
      <c r="I656" s="11"/>
    </row>
    <row r="657" spans="1:9" x14ac:dyDescent="0.2">
      <c r="A657" s="11">
        <v>40805</v>
      </c>
      <c r="B657" s="12">
        <v>700</v>
      </c>
      <c r="C657" s="12">
        <v>700</v>
      </c>
      <c r="D657" s="12">
        <v>670</v>
      </c>
      <c r="E657" s="12">
        <v>670</v>
      </c>
      <c r="F657" s="14">
        <v>8872500</v>
      </c>
      <c r="G657" s="12">
        <v>670</v>
      </c>
      <c r="I657" s="11"/>
    </row>
    <row r="658" spans="1:9" x14ac:dyDescent="0.2">
      <c r="A658" s="11">
        <v>40806</v>
      </c>
      <c r="B658" s="12">
        <v>670</v>
      </c>
      <c r="C658" s="12">
        <v>700</v>
      </c>
      <c r="D658" s="12">
        <v>650</v>
      </c>
      <c r="E658" s="12">
        <v>700</v>
      </c>
      <c r="F658" s="14">
        <v>18403000</v>
      </c>
      <c r="G658" s="12">
        <v>700</v>
      </c>
      <c r="I658" s="11"/>
    </row>
    <row r="659" spans="1:9" x14ac:dyDescent="0.2">
      <c r="A659" s="11">
        <v>40807</v>
      </c>
      <c r="B659" s="12">
        <v>700</v>
      </c>
      <c r="C659" s="12">
        <v>700</v>
      </c>
      <c r="D659" s="12">
        <v>660</v>
      </c>
      <c r="E659" s="12">
        <v>680</v>
      </c>
      <c r="F659" s="14">
        <v>9570500</v>
      </c>
      <c r="G659" s="12">
        <v>680</v>
      </c>
      <c r="I659" s="11"/>
    </row>
    <row r="660" spans="1:9" x14ac:dyDescent="0.2">
      <c r="A660" s="11">
        <v>40808</v>
      </c>
      <c r="B660" s="12">
        <v>600</v>
      </c>
      <c r="C660" s="12">
        <v>660</v>
      </c>
      <c r="D660" s="12">
        <v>570</v>
      </c>
      <c r="E660" s="12">
        <v>580</v>
      </c>
      <c r="F660" s="14">
        <v>37329000</v>
      </c>
      <c r="G660" s="12">
        <v>580</v>
      </c>
      <c r="I660" s="11"/>
    </row>
    <row r="661" spans="1:9" x14ac:dyDescent="0.2">
      <c r="A661" s="11">
        <v>40809</v>
      </c>
      <c r="B661" s="12">
        <v>560</v>
      </c>
      <c r="C661" s="12">
        <v>600</v>
      </c>
      <c r="D661" s="12">
        <v>520</v>
      </c>
      <c r="E661" s="12">
        <v>580</v>
      </c>
      <c r="F661" s="14">
        <v>22289500</v>
      </c>
      <c r="G661" s="12">
        <v>580</v>
      </c>
      <c r="I661" s="11"/>
    </row>
    <row r="662" spans="1:9" x14ac:dyDescent="0.2">
      <c r="A662" s="11">
        <v>40812</v>
      </c>
      <c r="B662" s="12">
        <v>570</v>
      </c>
      <c r="C662" s="12">
        <v>590</v>
      </c>
      <c r="D662" s="12">
        <v>460</v>
      </c>
      <c r="E662" s="12">
        <v>495</v>
      </c>
      <c r="F662" s="14">
        <v>21453500</v>
      </c>
      <c r="G662" s="12">
        <v>495</v>
      </c>
      <c r="I662" s="11"/>
    </row>
    <row r="663" spans="1:9" x14ac:dyDescent="0.2">
      <c r="A663" s="11">
        <v>40813</v>
      </c>
      <c r="B663" s="12">
        <v>520</v>
      </c>
      <c r="C663" s="12">
        <v>570</v>
      </c>
      <c r="D663" s="12">
        <v>510</v>
      </c>
      <c r="E663" s="12">
        <v>560</v>
      </c>
      <c r="F663" s="14">
        <v>23606000</v>
      </c>
      <c r="G663" s="12">
        <v>560</v>
      </c>
      <c r="I663" s="11"/>
    </row>
    <row r="664" spans="1:9" x14ac:dyDescent="0.2">
      <c r="A664" s="11">
        <v>40814</v>
      </c>
      <c r="B664" s="12">
        <v>560</v>
      </c>
      <c r="C664" s="12">
        <v>600</v>
      </c>
      <c r="D664" s="12">
        <v>550</v>
      </c>
      <c r="E664" s="12">
        <v>570</v>
      </c>
      <c r="F664" s="14">
        <v>32997500</v>
      </c>
      <c r="G664" s="12">
        <v>570</v>
      </c>
      <c r="I664" s="11"/>
    </row>
    <row r="665" spans="1:9" x14ac:dyDescent="0.2">
      <c r="A665" s="11">
        <v>40815</v>
      </c>
      <c r="B665" s="12">
        <v>560</v>
      </c>
      <c r="C665" s="12">
        <v>610</v>
      </c>
      <c r="D665" s="12">
        <v>550</v>
      </c>
      <c r="E665" s="12">
        <v>600</v>
      </c>
      <c r="F665" s="14">
        <v>39747000</v>
      </c>
      <c r="G665" s="12">
        <v>600</v>
      </c>
      <c r="I665" s="11"/>
    </row>
    <row r="666" spans="1:9" x14ac:dyDescent="0.2">
      <c r="A666" s="11">
        <v>40816</v>
      </c>
      <c r="B666" s="12">
        <v>600</v>
      </c>
      <c r="C666" s="12">
        <v>610</v>
      </c>
      <c r="D666" s="12">
        <v>570</v>
      </c>
      <c r="E666" s="12">
        <v>570</v>
      </c>
      <c r="F666" s="14">
        <v>11822000</v>
      </c>
      <c r="G666" s="12">
        <v>570</v>
      </c>
      <c r="I666" s="11"/>
    </row>
    <row r="667" spans="1:9" x14ac:dyDescent="0.2">
      <c r="A667" s="11">
        <v>40819</v>
      </c>
      <c r="B667" s="12">
        <v>540</v>
      </c>
      <c r="C667" s="12">
        <v>550</v>
      </c>
      <c r="D667" s="12">
        <v>490</v>
      </c>
      <c r="E667" s="12">
        <v>495</v>
      </c>
      <c r="F667" s="14">
        <v>28019500</v>
      </c>
      <c r="G667" s="12">
        <v>495</v>
      </c>
      <c r="I667" s="11"/>
    </row>
    <row r="668" spans="1:9" x14ac:dyDescent="0.2">
      <c r="A668" s="11">
        <v>40820</v>
      </c>
      <c r="B668" s="12">
        <v>480</v>
      </c>
      <c r="C668" s="12">
        <v>510</v>
      </c>
      <c r="D668" s="12">
        <v>480</v>
      </c>
      <c r="E668" s="12">
        <v>485</v>
      </c>
      <c r="F668" s="14">
        <v>22890000</v>
      </c>
      <c r="G668" s="12">
        <v>485</v>
      </c>
      <c r="I668" s="11"/>
    </row>
    <row r="669" spans="1:9" x14ac:dyDescent="0.2">
      <c r="A669" s="11">
        <v>40821</v>
      </c>
      <c r="B669" s="12">
        <v>500</v>
      </c>
      <c r="C669" s="12">
        <v>500</v>
      </c>
      <c r="D669" s="12">
        <v>485</v>
      </c>
      <c r="E669" s="12">
        <v>490</v>
      </c>
      <c r="F669" s="14">
        <v>7593000</v>
      </c>
      <c r="G669" s="12">
        <v>490</v>
      </c>
      <c r="I669" s="11"/>
    </row>
    <row r="670" spans="1:9" x14ac:dyDescent="0.2">
      <c r="A670" s="11">
        <v>40822</v>
      </c>
      <c r="B670" s="12">
        <v>510</v>
      </c>
      <c r="C670" s="12">
        <v>530</v>
      </c>
      <c r="D670" s="12">
        <v>500</v>
      </c>
      <c r="E670" s="12">
        <v>520</v>
      </c>
      <c r="F670" s="14">
        <v>18730000</v>
      </c>
      <c r="G670" s="12">
        <v>520</v>
      </c>
      <c r="I670" s="11"/>
    </row>
    <row r="671" spans="1:9" x14ac:dyDescent="0.2">
      <c r="A671" s="11">
        <v>40823</v>
      </c>
      <c r="B671" s="12">
        <v>530</v>
      </c>
      <c r="C671" s="12">
        <v>550</v>
      </c>
      <c r="D671" s="12">
        <v>510</v>
      </c>
      <c r="E671" s="12">
        <v>510</v>
      </c>
      <c r="F671" s="14">
        <v>21001000</v>
      </c>
      <c r="G671" s="12">
        <v>510</v>
      </c>
      <c r="I671" s="11"/>
    </row>
    <row r="672" spans="1:9" x14ac:dyDescent="0.2">
      <c r="A672" s="11">
        <v>40826</v>
      </c>
      <c r="B672" s="12">
        <v>520</v>
      </c>
      <c r="C672" s="12">
        <v>520</v>
      </c>
      <c r="D672" s="12">
        <v>495</v>
      </c>
      <c r="E672" s="12">
        <v>510</v>
      </c>
      <c r="F672" s="14">
        <v>17840000</v>
      </c>
      <c r="G672" s="12">
        <v>510</v>
      </c>
      <c r="I672" s="11"/>
    </row>
    <row r="673" spans="1:9" x14ac:dyDescent="0.2">
      <c r="A673" s="11">
        <v>40827</v>
      </c>
      <c r="B673" s="12">
        <v>530</v>
      </c>
      <c r="C673" s="12">
        <v>540</v>
      </c>
      <c r="D673" s="12">
        <v>510</v>
      </c>
      <c r="E673" s="12">
        <v>520</v>
      </c>
      <c r="F673" s="14">
        <v>22252500</v>
      </c>
      <c r="G673" s="12">
        <v>520</v>
      </c>
      <c r="I673" s="11"/>
    </row>
    <row r="674" spans="1:9" x14ac:dyDescent="0.2">
      <c r="A674" s="11">
        <v>40828</v>
      </c>
      <c r="B674" s="12">
        <v>520</v>
      </c>
      <c r="C674" s="12">
        <v>560</v>
      </c>
      <c r="D674" s="12">
        <v>510</v>
      </c>
      <c r="E674" s="12">
        <v>560</v>
      </c>
      <c r="F674" s="14">
        <v>24747500</v>
      </c>
      <c r="G674" s="12">
        <v>560</v>
      </c>
      <c r="I674" s="11"/>
    </row>
    <row r="675" spans="1:9" x14ac:dyDescent="0.2">
      <c r="A675" s="11">
        <v>40829</v>
      </c>
      <c r="B675" s="12">
        <v>560</v>
      </c>
      <c r="C675" s="12">
        <v>690</v>
      </c>
      <c r="D675" s="12">
        <v>550</v>
      </c>
      <c r="E675" s="12">
        <v>650</v>
      </c>
      <c r="F675" s="14">
        <v>114000000</v>
      </c>
      <c r="G675" s="12">
        <v>650</v>
      </c>
      <c r="I675" s="11"/>
    </row>
    <row r="676" spans="1:9" x14ac:dyDescent="0.2">
      <c r="A676" s="11">
        <v>40830</v>
      </c>
      <c r="B676" s="12">
        <v>650</v>
      </c>
      <c r="C676" s="12">
        <v>680</v>
      </c>
      <c r="D676" s="12">
        <v>630</v>
      </c>
      <c r="E676" s="12">
        <v>670</v>
      </c>
      <c r="F676" s="14">
        <v>60382500</v>
      </c>
      <c r="G676" s="12">
        <v>670</v>
      </c>
      <c r="I676" s="11"/>
    </row>
    <row r="677" spans="1:9" x14ac:dyDescent="0.2">
      <c r="A677" s="11">
        <v>40833</v>
      </c>
      <c r="B677" s="12">
        <v>670</v>
      </c>
      <c r="C677" s="12">
        <v>690</v>
      </c>
      <c r="D677" s="12">
        <v>650</v>
      </c>
      <c r="E677" s="12">
        <v>660</v>
      </c>
      <c r="F677" s="14">
        <v>24648500</v>
      </c>
      <c r="G677" s="12">
        <v>660</v>
      </c>
      <c r="I677" s="11"/>
    </row>
    <row r="678" spans="1:9" x14ac:dyDescent="0.2">
      <c r="A678" s="11">
        <v>40834</v>
      </c>
      <c r="B678" s="12">
        <v>640</v>
      </c>
      <c r="C678" s="12">
        <v>650</v>
      </c>
      <c r="D678" s="12">
        <v>600</v>
      </c>
      <c r="E678" s="12">
        <v>610</v>
      </c>
      <c r="F678" s="14">
        <v>19184000</v>
      </c>
      <c r="G678" s="12">
        <v>610</v>
      </c>
      <c r="I678" s="11"/>
    </row>
    <row r="679" spans="1:9" x14ac:dyDescent="0.2">
      <c r="A679" s="11">
        <v>40835</v>
      </c>
      <c r="B679" s="12">
        <v>630</v>
      </c>
      <c r="C679" s="12">
        <v>650</v>
      </c>
      <c r="D679" s="12">
        <v>620</v>
      </c>
      <c r="E679" s="12">
        <v>630</v>
      </c>
      <c r="F679" s="14">
        <v>26624500</v>
      </c>
      <c r="G679" s="12">
        <v>630</v>
      </c>
      <c r="I679" s="11"/>
    </row>
    <row r="680" spans="1:9" x14ac:dyDescent="0.2">
      <c r="A680" s="11">
        <v>40836</v>
      </c>
      <c r="B680" s="12">
        <v>620</v>
      </c>
      <c r="C680" s="12">
        <v>640</v>
      </c>
      <c r="D680" s="12">
        <v>590</v>
      </c>
      <c r="E680" s="12">
        <v>600</v>
      </c>
      <c r="F680" s="14">
        <v>15822000</v>
      </c>
      <c r="G680" s="12">
        <v>600</v>
      </c>
      <c r="I680" s="11"/>
    </row>
    <row r="681" spans="1:9" x14ac:dyDescent="0.2">
      <c r="A681" s="11">
        <v>40837</v>
      </c>
      <c r="B681" s="12">
        <v>600</v>
      </c>
      <c r="C681" s="12">
        <v>610</v>
      </c>
      <c r="D681" s="12">
        <v>590</v>
      </c>
      <c r="E681" s="12">
        <v>600</v>
      </c>
      <c r="F681" s="14">
        <v>6328000</v>
      </c>
      <c r="G681" s="12">
        <v>600</v>
      </c>
      <c r="I681" s="11"/>
    </row>
    <row r="682" spans="1:9" x14ac:dyDescent="0.2">
      <c r="A682" s="11">
        <v>40840</v>
      </c>
      <c r="B682" s="12">
        <v>620</v>
      </c>
      <c r="C682" s="12">
        <v>660</v>
      </c>
      <c r="D682" s="12">
        <v>620</v>
      </c>
      <c r="E682" s="12">
        <v>640</v>
      </c>
      <c r="F682" s="14">
        <v>29290500</v>
      </c>
      <c r="G682" s="12">
        <v>640</v>
      </c>
      <c r="I682" s="11"/>
    </row>
    <row r="683" spans="1:9" x14ac:dyDescent="0.2">
      <c r="A683" s="11">
        <v>40841</v>
      </c>
      <c r="B683" s="12">
        <v>650</v>
      </c>
      <c r="C683" s="12">
        <v>670</v>
      </c>
      <c r="D683" s="12">
        <v>630</v>
      </c>
      <c r="E683" s="12">
        <v>650</v>
      </c>
      <c r="F683" s="14">
        <v>19742500</v>
      </c>
      <c r="G683" s="12">
        <v>650</v>
      </c>
      <c r="I683" s="11"/>
    </row>
    <row r="684" spans="1:9" x14ac:dyDescent="0.2">
      <c r="A684" s="11">
        <v>40842</v>
      </c>
      <c r="B684" s="12">
        <v>640</v>
      </c>
      <c r="C684" s="12">
        <v>650</v>
      </c>
      <c r="D684" s="12">
        <v>630</v>
      </c>
      <c r="E684" s="12">
        <v>640</v>
      </c>
      <c r="F684" s="14">
        <v>11281500</v>
      </c>
      <c r="G684" s="12">
        <v>640</v>
      </c>
      <c r="I684" s="11"/>
    </row>
    <row r="685" spans="1:9" x14ac:dyDescent="0.2">
      <c r="A685" s="11">
        <v>40843</v>
      </c>
      <c r="B685" s="12">
        <v>650</v>
      </c>
      <c r="C685" s="12">
        <v>710</v>
      </c>
      <c r="D685" s="12">
        <v>650</v>
      </c>
      <c r="E685" s="12">
        <v>680</v>
      </c>
      <c r="F685" s="14">
        <v>50366500</v>
      </c>
      <c r="G685" s="12">
        <v>680</v>
      </c>
      <c r="I685" s="11"/>
    </row>
    <row r="686" spans="1:9" x14ac:dyDescent="0.2">
      <c r="A686" s="11">
        <v>40844</v>
      </c>
      <c r="B686" s="12">
        <v>690</v>
      </c>
      <c r="C686" s="12">
        <v>710</v>
      </c>
      <c r="D686" s="12">
        <v>650</v>
      </c>
      <c r="E686" s="12">
        <v>660</v>
      </c>
      <c r="F686" s="14">
        <v>32124000</v>
      </c>
      <c r="G686" s="12">
        <v>660</v>
      </c>
      <c r="I686" s="11"/>
    </row>
    <row r="687" spans="1:9" x14ac:dyDescent="0.2">
      <c r="A687" s="11">
        <v>40847</v>
      </c>
      <c r="B687" s="12">
        <v>650</v>
      </c>
      <c r="C687" s="12">
        <v>660</v>
      </c>
      <c r="D687" s="12">
        <v>630</v>
      </c>
      <c r="E687" s="12">
        <v>630</v>
      </c>
      <c r="F687" s="14">
        <v>9415000</v>
      </c>
      <c r="G687" s="12">
        <v>630</v>
      </c>
      <c r="I687" s="11"/>
    </row>
    <row r="688" spans="1:9" x14ac:dyDescent="0.2">
      <c r="A688" s="11">
        <v>40848</v>
      </c>
      <c r="B688" s="12">
        <v>620</v>
      </c>
      <c r="C688" s="12">
        <v>640</v>
      </c>
      <c r="D688" s="12">
        <v>600</v>
      </c>
      <c r="E688" s="12">
        <v>600</v>
      </c>
      <c r="F688" s="14">
        <v>15095000</v>
      </c>
      <c r="G688" s="12">
        <v>600</v>
      </c>
      <c r="I688" s="11"/>
    </row>
    <row r="689" spans="1:9" x14ac:dyDescent="0.2">
      <c r="A689" s="11">
        <v>40849</v>
      </c>
      <c r="B689" s="12">
        <v>580</v>
      </c>
      <c r="C689" s="12">
        <v>640</v>
      </c>
      <c r="D689" s="12">
        <v>560</v>
      </c>
      <c r="E689" s="12">
        <v>630</v>
      </c>
      <c r="F689" s="14">
        <v>18429000</v>
      </c>
      <c r="G689" s="12">
        <v>630</v>
      </c>
      <c r="I689" s="11"/>
    </row>
    <row r="690" spans="1:9" x14ac:dyDescent="0.2">
      <c r="A690" s="11">
        <v>40850</v>
      </c>
      <c r="B690" s="12">
        <v>610</v>
      </c>
      <c r="C690" s="12">
        <v>620</v>
      </c>
      <c r="D690" s="12">
        <v>600</v>
      </c>
      <c r="E690" s="12">
        <v>610</v>
      </c>
      <c r="F690" s="14">
        <v>10681500</v>
      </c>
      <c r="G690" s="12">
        <v>610</v>
      </c>
      <c r="I690" s="11"/>
    </row>
    <row r="691" spans="1:9" x14ac:dyDescent="0.2">
      <c r="A691" s="11">
        <v>40851</v>
      </c>
      <c r="B691" s="12">
        <v>630</v>
      </c>
      <c r="C691" s="12">
        <v>650</v>
      </c>
      <c r="D691" s="12">
        <v>620</v>
      </c>
      <c r="E691" s="12">
        <v>630</v>
      </c>
      <c r="F691" s="14">
        <v>16278500</v>
      </c>
      <c r="G691" s="12">
        <v>630</v>
      </c>
      <c r="I691" s="11"/>
    </row>
    <row r="692" spans="1:9" x14ac:dyDescent="0.2">
      <c r="A692" s="11">
        <v>40854</v>
      </c>
      <c r="B692" s="12">
        <v>620</v>
      </c>
      <c r="C692" s="12">
        <v>640</v>
      </c>
      <c r="D692" s="12">
        <v>610</v>
      </c>
      <c r="E692" s="12">
        <v>620</v>
      </c>
      <c r="F692" s="14">
        <v>9633500</v>
      </c>
      <c r="G692" s="12">
        <v>620</v>
      </c>
      <c r="I692" s="11"/>
    </row>
    <row r="693" spans="1:9" x14ac:dyDescent="0.2">
      <c r="A693" s="11">
        <v>40855</v>
      </c>
      <c r="B693" s="12">
        <v>620</v>
      </c>
      <c r="C693" s="12">
        <v>630</v>
      </c>
      <c r="D693" s="12">
        <v>600</v>
      </c>
      <c r="E693" s="12">
        <v>620</v>
      </c>
      <c r="F693" s="14">
        <v>6644500</v>
      </c>
      <c r="G693" s="12">
        <v>620</v>
      </c>
      <c r="I693" s="11"/>
    </row>
    <row r="694" spans="1:9" x14ac:dyDescent="0.2">
      <c r="A694" s="11">
        <v>40856</v>
      </c>
      <c r="B694" s="12">
        <v>630</v>
      </c>
      <c r="C694" s="12">
        <v>640</v>
      </c>
      <c r="D694" s="12">
        <v>620</v>
      </c>
      <c r="E694" s="12">
        <v>620</v>
      </c>
      <c r="F694" s="14">
        <v>9705500</v>
      </c>
      <c r="G694" s="12">
        <v>620</v>
      </c>
      <c r="I694" s="11"/>
    </row>
    <row r="695" spans="1:9" x14ac:dyDescent="0.2">
      <c r="A695" s="11">
        <v>40857</v>
      </c>
      <c r="B695" s="12">
        <v>590</v>
      </c>
      <c r="C695" s="12">
        <v>610</v>
      </c>
      <c r="D695" s="12">
        <v>580</v>
      </c>
      <c r="E695" s="12">
        <v>600</v>
      </c>
      <c r="F695" s="14">
        <v>27553500</v>
      </c>
      <c r="G695" s="12">
        <v>600</v>
      </c>
      <c r="I695" s="11"/>
    </row>
    <row r="696" spans="1:9" x14ac:dyDescent="0.2">
      <c r="A696" s="11">
        <v>40858</v>
      </c>
      <c r="B696" s="12">
        <v>610</v>
      </c>
      <c r="C696" s="12">
        <v>610</v>
      </c>
      <c r="D696" s="12">
        <v>590</v>
      </c>
      <c r="E696" s="12">
        <v>600</v>
      </c>
      <c r="F696" s="14">
        <v>3484500</v>
      </c>
      <c r="G696" s="12">
        <v>600</v>
      </c>
      <c r="I696" s="11"/>
    </row>
    <row r="697" spans="1:9" x14ac:dyDescent="0.2">
      <c r="A697" s="11">
        <v>40861</v>
      </c>
      <c r="B697" s="12">
        <v>620</v>
      </c>
      <c r="C697" s="12">
        <v>620</v>
      </c>
      <c r="D697" s="12">
        <v>590</v>
      </c>
      <c r="E697" s="12">
        <v>600</v>
      </c>
      <c r="F697" s="14">
        <v>3789000</v>
      </c>
      <c r="G697" s="12">
        <v>600</v>
      </c>
      <c r="I697" s="11"/>
    </row>
    <row r="698" spans="1:9" x14ac:dyDescent="0.2">
      <c r="A698" s="11">
        <v>40862</v>
      </c>
      <c r="B698" s="12">
        <v>590</v>
      </c>
      <c r="C698" s="12">
        <v>600</v>
      </c>
      <c r="D698" s="12">
        <v>590</v>
      </c>
      <c r="E698" s="12">
        <v>600</v>
      </c>
      <c r="F698" s="14">
        <v>3442500</v>
      </c>
      <c r="G698" s="12">
        <v>600</v>
      </c>
      <c r="I698" s="11"/>
    </row>
    <row r="699" spans="1:9" x14ac:dyDescent="0.2">
      <c r="A699" s="11">
        <v>40863</v>
      </c>
      <c r="B699" s="12">
        <v>600</v>
      </c>
      <c r="C699" s="12">
        <v>600</v>
      </c>
      <c r="D699" s="12">
        <v>560</v>
      </c>
      <c r="E699" s="12">
        <v>590</v>
      </c>
      <c r="F699" s="14">
        <v>13037000</v>
      </c>
      <c r="G699" s="12">
        <v>590</v>
      </c>
      <c r="I699" s="11"/>
    </row>
    <row r="700" spans="1:9" x14ac:dyDescent="0.2">
      <c r="A700" s="11">
        <v>40864</v>
      </c>
      <c r="B700" s="12">
        <v>590</v>
      </c>
      <c r="C700" s="12">
        <v>590</v>
      </c>
      <c r="D700" s="12">
        <v>570</v>
      </c>
      <c r="E700" s="12">
        <v>580</v>
      </c>
      <c r="F700" s="14">
        <v>5166500</v>
      </c>
      <c r="G700" s="12">
        <v>580</v>
      </c>
      <c r="I700" s="11"/>
    </row>
    <row r="701" spans="1:9" x14ac:dyDescent="0.2">
      <c r="A701" s="11">
        <v>40865</v>
      </c>
      <c r="B701" s="12">
        <v>570</v>
      </c>
      <c r="C701" s="12">
        <v>580</v>
      </c>
      <c r="D701" s="12">
        <v>560</v>
      </c>
      <c r="E701" s="12">
        <v>580</v>
      </c>
      <c r="F701" s="14">
        <v>4281000</v>
      </c>
      <c r="G701" s="12">
        <v>580</v>
      </c>
      <c r="I701" s="11"/>
    </row>
    <row r="702" spans="1:9" x14ac:dyDescent="0.2">
      <c r="A702" s="11">
        <v>40868</v>
      </c>
      <c r="B702" s="12">
        <v>570</v>
      </c>
      <c r="C702" s="12">
        <v>570</v>
      </c>
      <c r="D702" s="12">
        <v>550</v>
      </c>
      <c r="E702" s="12">
        <v>560</v>
      </c>
      <c r="F702" s="14">
        <v>6568500</v>
      </c>
      <c r="G702" s="12">
        <v>560</v>
      </c>
      <c r="I702" s="11"/>
    </row>
    <row r="703" spans="1:9" x14ac:dyDescent="0.2">
      <c r="A703" s="11">
        <v>40869</v>
      </c>
      <c r="B703" s="12">
        <v>560</v>
      </c>
      <c r="C703" s="12">
        <v>590</v>
      </c>
      <c r="D703" s="12">
        <v>560</v>
      </c>
      <c r="E703" s="12">
        <v>580</v>
      </c>
      <c r="F703" s="14">
        <v>6213000</v>
      </c>
      <c r="G703" s="12">
        <v>580</v>
      </c>
      <c r="I703" s="11"/>
    </row>
    <row r="704" spans="1:9" x14ac:dyDescent="0.2">
      <c r="A704" s="11">
        <v>40870</v>
      </c>
      <c r="B704" s="12">
        <v>580</v>
      </c>
      <c r="C704" s="12">
        <v>580</v>
      </c>
      <c r="D704" s="12">
        <v>560</v>
      </c>
      <c r="E704" s="12">
        <v>580</v>
      </c>
      <c r="F704" s="14">
        <v>3414500</v>
      </c>
      <c r="G704" s="12">
        <v>580</v>
      </c>
      <c r="I704" s="11"/>
    </row>
    <row r="705" spans="1:9" x14ac:dyDescent="0.2">
      <c r="A705" s="11">
        <v>40871</v>
      </c>
      <c r="B705" s="12">
        <v>580</v>
      </c>
      <c r="C705" s="12">
        <v>590</v>
      </c>
      <c r="D705" s="12">
        <v>570</v>
      </c>
      <c r="E705" s="12">
        <v>590</v>
      </c>
      <c r="F705" s="14">
        <v>7765500</v>
      </c>
      <c r="G705" s="12">
        <v>590</v>
      </c>
      <c r="I705" s="11"/>
    </row>
    <row r="706" spans="1:9" x14ac:dyDescent="0.2">
      <c r="A706" s="11">
        <v>40872</v>
      </c>
      <c r="B706" s="12">
        <v>580</v>
      </c>
      <c r="C706" s="12">
        <v>580</v>
      </c>
      <c r="D706" s="12">
        <v>560</v>
      </c>
      <c r="E706" s="12">
        <v>560</v>
      </c>
      <c r="F706" s="14">
        <v>4012500</v>
      </c>
      <c r="G706" s="12">
        <v>560</v>
      </c>
      <c r="I706" s="11"/>
    </row>
    <row r="707" spans="1:9" x14ac:dyDescent="0.2">
      <c r="A707" s="11">
        <v>40875</v>
      </c>
      <c r="B707" s="12">
        <v>570</v>
      </c>
      <c r="C707" s="12">
        <v>580</v>
      </c>
      <c r="D707" s="12">
        <v>560</v>
      </c>
      <c r="E707" s="12">
        <v>570</v>
      </c>
      <c r="F707" s="14">
        <v>3542000</v>
      </c>
      <c r="G707" s="12">
        <v>570</v>
      </c>
      <c r="I707" s="11"/>
    </row>
    <row r="708" spans="1:9" x14ac:dyDescent="0.2">
      <c r="A708" s="11">
        <v>40876</v>
      </c>
      <c r="B708" s="12">
        <v>570</v>
      </c>
      <c r="C708" s="12">
        <v>580</v>
      </c>
      <c r="D708" s="12">
        <v>560</v>
      </c>
      <c r="E708" s="12">
        <v>570</v>
      </c>
      <c r="F708" s="14">
        <v>1962500</v>
      </c>
      <c r="G708" s="12">
        <v>570</v>
      </c>
      <c r="I708" s="11"/>
    </row>
    <row r="709" spans="1:9" x14ac:dyDescent="0.2">
      <c r="A709" s="11">
        <v>40877</v>
      </c>
      <c r="B709" s="12">
        <v>560</v>
      </c>
      <c r="C709" s="12">
        <v>600</v>
      </c>
      <c r="D709" s="12">
        <v>560</v>
      </c>
      <c r="E709" s="12">
        <v>600</v>
      </c>
      <c r="F709" s="14">
        <v>20590500</v>
      </c>
      <c r="G709" s="12">
        <v>600</v>
      </c>
      <c r="I709" s="11"/>
    </row>
    <row r="710" spans="1:9" x14ac:dyDescent="0.2">
      <c r="A710" s="11">
        <v>40878</v>
      </c>
      <c r="B710" s="12">
        <v>620</v>
      </c>
      <c r="C710" s="12">
        <v>630</v>
      </c>
      <c r="D710" s="12">
        <v>600</v>
      </c>
      <c r="E710" s="12">
        <v>610</v>
      </c>
      <c r="F710" s="14">
        <v>26424000</v>
      </c>
      <c r="G710" s="12">
        <v>610</v>
      </c>
      <c r="I710" s="11"/>
    </row>
    <row r="711" spans="1:9" x14ac:dyDescent="0.2">
      <c r="A711" s="11">
        <v>40879</v>
      </c>
      <c r="B711" s="12">
        <v>610</v>
      </c>
      <c r="C711" s="12">
        <v>640</v>
      </c>
      <c r="D711" s="12">
        <v>590</v>
      </c>
      <c r="E711" s="12">
        <v>640</v>
      </c>
      <c r="F711" s="14">
        <v>14071000</v>
      </c>
      <c r="G711" s="12">
        <v>640</v>
      </c>
      <c r="I711" s="11"/>
    </row>
    <row r="712" spans="1:9" x14ac:dyDescent="0.2">
      <c r="A712" s="11">
        <v>40882</v>
      </c>
      <c r="B712" s="12">
        <v>620</v>
      </c>
      <c r="C712" s="12">
        <v>640</v>
      </c>
      <c r="D712" s="12">
        <v>610</v>
      </c>
      <c r="E712" s="12">
        <v>630</v>
      </c>
      <c r="F712" s="14">
        <v>12899000</v>
      </c>
      <c r="G712" s="12">
        <v>630</v>
      </c>
      <c r="I712" s="11"/>
    </row>
    <row r="713" spans="1:9" x14ac:dyDescent="0.2">
      <c r="A713" s="11">
        <v>40883</v>
      </c>
      <c r="B713" s="12">
        <v>620</v>
      </c>
      <c r="C713" s="12">
        <v>620</v>
      </c>
      <c r="D713" s="12">
        <v>590</v>
      </c>
      <c r="E713" s="12">
        <v>610</v>
      </c>
      <c r="F713" s="14">
        <v>11754000</v>
      </c>
      <c r="G713" s="12">
        <v>610</v>
      </c>
      <c r="I713" s="11"/>
    </row>
    <row r="714" spans="1:9" x14ac:dyDescent="0.2">
      <c r="A714" s="11">
        <v>40884</v>
      </c>
      <c r="B714" s="12">
        <v>600</v>
      </c>
      <c r="C714" s="12">
        <v>620</v>
      </c>
      <c r="D714" s="12">
        <v>600</v>
      </c>
      <c r="E714" s="12">
        <v>600</v>
      </c>
      <c r="F714" s="14">
        <v>7073000</v>
      </c>
      <c r="G714" s="12">
        <v>600</v>
      </c>
      <c r="I714" s="11"/>
    </row>
    <row r="715" spans="1:9" x14ac:dyDescent="0.2">
      <c r="A715" s="11">
        <v>40885</v>
      </c>
      <c r="B715" s="12">
        <v>600</v>
      </c>
      <c r="C715" s="12">
        <v>610</v>
      </c>
      <c r="D715" s="12">
        <v>590</v>
      </c>
      <c r="E715" s="12">
        <v>610</v>
      </c>
      <c r="F715" s="14">
        <v>4787000</v>
      </c>
      <c r="G715" s="12">
        <v>610</v>
      </c>
      <c r="I715" s="11"/>
    </row>
    <row r="716" spans="1:9" x14ac:dyDescent="0.2">
      <c r="A716" s="11">
        <v>40886</v>
      </c>
      <c r="B716" s="12">
        <v>600</v>
      </c>
      <c r="C716" s="12">
        <v>610</v>
      </c>
      <c r="D716" s="12">
        <v>590</v>
      </c>
      <c r="E716" s="12">
        <v>600</v>
      </c>
      <c r="F716" s="14">
        <v>5544000</v>
      </c>
      <c r="G716" s="12">
        <v>600</v>
      </c>
      <c r="I716" s="11"/>
    </row>
    <row r="717" spans="1:9" x14ac:dyDescent="0.2">
      <c r="A717" s="11">
        <v>40889</v>
      </c>
      <c r="B717" s="12">
        <v>610</v>
      </c>
      <c r="C717" s="12">
        <v>610</v>
      </c>
      <c r="D717" s="12">
        <v>590</v>
      </c>
      <c r="E717" s="12">
        <v>590</v>
      </c>
      <c r="F717" s="14">
        <v>3954000</v>
      </c>
      <c r="G717" s="12">
        <v>590</v>
      </c>
      <c r="I717" s="11"/>
    </row>
    <row r="718" spans="1:9" x14ac:dyDescent="0.2">
      <c r="A718" s="11">
        <v>40890</v>
      </c>
      <c r="B718" s="12">
        <v>590</v>
      </c>
      <c r="C718" s="12">
        <v>600</v>
      </c>
      <c r="D718" s="12">
        <v>580</v>
      </c>
      <c r="E718" s="12">
        <v>600</v>
      </c>
      <c r="F718" s="14">
        <v>4229500</v>
      </c>
      <c r="G718" s="12">
        <v>600</v>
      </c>
      <c r="I718" s="11"/>
    </row>
    <row r="719" spans="1:9" x14ac:dyDescent="0.2">
      <c r="A719" s="11">
        <v>40891</v>
      </c>
      <c r="B719" s="12">
        <v>590</v>
      </c>
      <c r="C719" s="12">
        <v>610</v>
      </c>
      <c r="D719" s="12">
        <v>590</v>
      </c>
      <c r="E719" s="12">
        <v>600</v>
      </c>
      <c r="F719" s="14">
        <v>5093000</v>
      </c>
      <c r="G719" s="12">
        <v>600</v>
      </c>
      <c r="I719" s="11"/>
    </row>
    <row r="720" spans="1:9" x14ac:dyDescent="0.2">
      <c r="A720" s="11">
        <v>40892</v>
      </c>
      <c r="B720" s="12">
        <v>590</v>
      </c>
      <c r="C720" s="12">
        <v>590</v>
      </c>
      <c r="D720" s="12">
        <v>570</v>
      </c>
      <c r="E720" s="12">
        <v>580</v>
      </c>
      <c r="F720" s="14">
        <v>3722500</v>
      </c>
      <c r="G720" s="12">
        <v>580</v>
      </c>
      <c r="I720" s="11"/>
    </row>
    <row r="721" spans="1:9" x14ac:dyDescent="0.2">
      <c r="A721" s="11"/>
      <c r="I721" s="11"/>
    </row>
    <row r="722" spans="1:9" x14ac:dyDescent="0.2">
      <c r="A722" s="11"/>
      <c r="I722" s="11"/>
    </row>
    <row r="723" spans="1:9" x14ac:dyDescent="0.2">
      <c r="A723" s="11"/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0">
      <sortCondition ref="A1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882"/>
  <sheetViews>
    <sheetView workbookViewId="0">
      <selection activeCell="B4" sqref="B4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5">
        <v>40140</v>
      </c>
      <c r="B2" s="12">
        <v>175</v>
      </c>
      <c r="C2" s="12">
        <v>175</v>
      </c>
      <c r="D2" s="12">
        <v>155</v>
      </c>
      <c r="E2" s="12">
        <v>175</v>
      </c>
      <c r="F2" s="14">
        <v>67500</v>
      </c>
      <c r="G2" s="12">
        <v>175</v>
      </c>
      <c r="I2" s="11">
        <f>'^JKSE'!I2</f>
        <v>40893</v>
      </c>
      <c r="J2" s="12">
        <f>VLOOKUP($I$2:$I$751,$A$2:$G$705,7)</f>
        <v>118</v>
      </c>
    </row>
    <row r="3" spans="1:10" x14ac:dyDescent="0.2">
      <c r="A3" s="15">
        <v>40141</v>
      </c>
      <c r="B3" s="12">
        <v>159</v>
      </c>
      <c r="C3" s="12">
        <v>165</v>
      </c>
      <c r="D3" s="12">
        <v>153</v>
      </c>
      <c r="E3" s="12">
        <v>155</v>
      </c>
      <c r="F3" s="14">
        <v>1890500</v>
      </c>
      <c r="G3" s="12">
        <v>155</v>
      </c>
      <c r="I3" s="11">
        <f>'^JKSE'!I3</f>
        <v>40892</v>
      </c>
      <c r="J3" s="12">
        <f t="shared" ref="J3:J66" si="0">VLOOKUP($I$2:$I$751,$A$2:$G$705,7)</f>
        <v>116</v>
      </c>
    </row>
    <row r="4" spans="1:10" x14ac:dyDescent="0.2">
      <c r="A4" s="15">
        <v>40142</v>
      </c>
      <c r="B4" s="12">
        <v>153</v>
      </c>
      <c r="C4" s="12">
        <v>153</v>
      </c>
      <c r="D4" s="12">
        <v>151</v>
      </c>
      <c r="E4" s="12">
        <v>152</v>
      </c>
      <c r="F4" s="14">
        <v>2661500</v>
      </c>
      <c r="G4" s="12">
        <v>152</v>
      </c>
      <c r="I4" s="11">
        <f>'^JKSE'!I4</f>
        <v>40891</v>
      </c>
      <c r="J4" s="12">
        <f t="shared" si="0"/>
        <v>119</v>
      </c>
    </row>
    <row r="5" spans="1:10" x14ac:dyDescent="0.2">
      <c r="A5" s="15">
        <v>40143</v>
      </c>
      <c r="B5" s="12">
        <v>151</v>
      </c>
      <c r="C5" s="12">
        <v>151</v>
      </c>
      <c r="D5" s="12">
        <v>146</v>
      </c>
      <c r="E5" s="12">
        <v>146</v>
      </c>
      <c r="F5" s="14">
        <v>3965000</v>
      </c>
      <c r="G5" s="12">
        <v>146</v>
      </c>
      <c r="I5" s="11">
        <f>'^JKSE'!I5</f>
        <v>40890</v>
      </c>
      <c r="J5" s="12">
        <f t="shared" si="0"/>
        <v>120</v>
      </c>
    </row>
    <row r="6" spans="1:10" x14ac:dyDescent="0.2">
      <c r="A6" s="15">
        <v>40147</v>
      </c>
      <c r="B6" s="12">
        <v>146</v>
      </c>
      <c r="C6" s="12">
        <v>158</v>
      </c>
      <c r="D6" s="12">
        <v>141</v>
      </c>
      <c r="E6" s="12">
        <v>141</v>
      </c>
      <c r="F6" s="14">
        <v>4766000</v>
      </c>
      <c r="G6" s="12">
        <v>141</v>
      </c>
      <c r="I6" s="11">
        <f>'^JKSE'!I6</f>
        <v>40889</v>
      </c>
      <c r="J6" s="12">
        <f t="shared" si="0"/>
        <v>120</v>
      </c>
    </row>
    <row r="7" spans="1:10" x14ac:dyDescent="0.2">
      <c r="A7" s="15">
        <v>40156</v>
      </c>
      <c r="B7" s="12">
        <v>141</v>
      </c>
      <c r="C7" s="12">
        <v>141</v>
      </c>
      <c r="D7" s="12">
        <v>130</v>
      </c>
      <c r="E7" s="12">
        <v>130</v>
      </c>
      <c r="F7" s="14">
        <v>1890500</v>
      </c>
      <c r="G7" s="12">
        <v>130</v>
      </c>
      <c r="I7" s="11">
        <f>'^JKSE'!I7</f>
        <v>40886</v>
      </c>
      <c r="J7" s="12">
        <f t="shared" si="0"/>
        <v>121</v>
      </c>
    </row>
    <row r="8" spans="1:10" x14ac:dyDescent="0.2">
      <c r="A8" s="15">
        <v>40157</v>
      </c>
      <c r="B8" s="12">
        <v>127</v>
      </c>
      <c r="C8" s="12">
        <v>135</v>
      </c>
      <c r="D8" s="12">
        <v>127</v>
      </c>
      <c r="E8" s="12">
        <v>128</v>
      </c>
      <c r="F8" s="14">
        <v>3335500</v>
      </c>
      <c r="G8" s="12">
        <v>128</v>
      </c>
      <c r="I8" s="11">
        <f>'^JKSE'!I8</f>
        <v>40885</v>
      </c>
      <c r="J8" s="12">
        <f t="shared" si="0"/>
        <v>121</v>
      </c>
    </row>
    <row r="9" spans="1:10" x14ac:dyDescent="0.2">
      <c r="A9" s="15">
        <v>40158</v>
      </c>
      <c r="B9" s="12">
        <v>128</v>
      </c>
      <c r="C9" s="12">
        <v>135</v>
      </c>
      <c r="D9" s="12">
        <v>128</v>
      </c>
      <c r="E9" s="12">
        <v>128</v>
      </c>
      <c r="F9" s="14">
        <v>5352000</v>
      </c>
      <c r="G9" s="12">
        <v>128</v>
      </c>
      <c r="I9" s="11">
        <f>'^JKSE'!I9</f>
        <v>40884</v>
      </c>
      <c r="J9" s="12">
        <f t="shared" si="0"/>
        <v>121</v>
      </c>
    </row>
    <row r="10" spans="1:10" x14ac:dyDescent="0.2">
      <c r="A10" s="15">
        <v>40161</v>
      </c>
      <c r="B10" s="12">
        <v>129</v>
      </c>
      <c r="C10" s="12">
        <v>129</v>
      </c>
      <c r="D10" s="12">
        <v>126</v>
      </c>
      <c r="E10" s="12">
        <v>128</v>
      </c>
      <c r="F10" s="14">
        <v>1710500</v>
      </c>
      <c r="G10" s="12">
        <v>128</v>
      </c>
      <c r="I10" s="11">
        <f>'^JKSE'!I10</f>
        <v>40883</v>
      </c>
      <c r="J10" s="12">
        <f t="shared" si="0"/>
        <v>120</v>
      </c>
    </row>
    <row r="11" spans="1:10" x14ac:dyDescent="0.2">
      <c r="A11" s="15">
        <v>40162</v>
      </c>
      <c r="B11" s="12">
        <v>128</v>
      </c>
      <c r="C11" s="12">
        <v>132</v>
      </c>
      <c r="D11" s="12">
        <v>127</v>
      </c>
      <c r="E11" s="12">
        <v>127</v>
      </c>
      <c r="F11" s="14">
        <v>5936000</v>
      </c>
      <c r="G11" s="12">
        <v>127</v>
      </c>
      <c r="I11" s="11">
        <f>'^JKSE'!I11</f>
        <v>40882</v>
      </c>
      <c r="J11" s="12">
        <f t="shared" si="0"/>
        <v>121</v>
      </c>
    </row>
    <row r="12" spans="1:10" x14ac:dyDescent="0.2">
      <c r="A12" s="15">
        <v>40163</v>
      </c>
      <c r="B12" s="12">
        <v>127</v>
      </c>
      <c r="C12" s="12">
        <v>136</v>
      </c>
      <c r="D12" s="12">
        <v>127</v>
      </c>
      <c r="E12" s="12">
        <v>130</v>
      </c>
      <c r="F12" s="14">
        <v>13538000</v>
      </c>
      <c r="G12" s="12">
        <v>130</v>
      </c>
      <c r="I12" s="11">
        <f>'^JKSE'!I12</f>
        <v>40879</v>
      </c>
      <c r="J12" s="12">
        <f t="shared" si="0"/>
        <v>122</v>
      </c>
    </row>
    <row r="13" spans="1:10" x14ac:dyDescent="0.2">
      <c r="A13" s="15">
        <v>40164</v>
      </c>
      <c r="B13" s="12">
        <v>130</v>
      </c>
      <c r="C13" s="12">
        <v>131</v>
      </c>
      <c r="D13" s="12">
        <v>128</v>
      </c>
      <c r="E13" s="12">
        <v>128</v>
      </c>
      <c r="F13" s="14">
        <v>2523500</v>
      </c>
      <c r="G13" s="12">
        <v>128</v>
      </c>
      <c r="I13" s="11">
        <f>'^JKSE'!I13</f>
        <v>40878</v>
      </c>
      <c r="J13" s="12">
        <f t="shared" si="0"/>
        <v>122</v>
      </c>
    </row>
    <row r="14" spans="1:10" x14ac:dyDescent="0.2">
      <c r="A14" s="15">
        <v>40168</v>
      </c>
      <c r="B14" s="12">
        <v>128</v>
      </c>
      <c r="C14" s="12">
        <v>128</v>
      </c>
      <c r="D14" s="12">
        <v>127</v>
      </c>
      <c r="E14" s="12">
        <v>127</v>
      </c>
      <c r="F14" s="14">
        <v>1551500</v>
      </c>
      <c r="G14" s="12">
        <v>127</v>
      </c>
      <c r="I14" s="11">
        <f>'^JKSE'!I14</f>
        <v>40877</v>
      </c>
      <c r="J14" s="12">
        <f t="shared" si="0"/>
        <v>119</v>
      </c>
    </row>
    <row r="15" spans="1:10" x14ac:dyDescent="0.2">
      <c r="A15" s="15">
        <v>40169</v>
      </c>
      <c r="B15" s="12">
        <v>129</v>
      </c>
      <c r="C15" s="12">
        <v>133</v>
      </c>
      <c r="D15" s="12">
        <v>129</v>
      </c>
      <c r="E15" s="12">
        <v>132</v>
      </c>
      <c r="F15" s="14">
        <v>2770000</v>
      </c>
      <c r="G15" s="12">
        <v>132</v>
      </c>
      <c r="I15" s="11">
        <f>'^JKSE'!I15</f>
        <v>40876</v>
      </c>
      <c r="J15" s="12">
        <f t="shared" si="0"/>
        <v>122</v>
      </c>
    </row>
    <row r="16" spans="1:10" x14ac:dyDescent="0.2">
      <c r="A16" s="15">
        <v>40170</v>
      </c>
      <c r="B16" s="12">
        <v>133</v>
      </c>
      <c r="C16" s="12">
        <v>149</v>
      </c>
      <c r="D16" s="12">
        <v>133</v>
      </c>
      <c r="E16" s="12">
        <v>139</v>
      </c>
      <c r="F16" s="14">
        <v>23734500</v>
      </c>
      <c r="G16" s="12">
        <v>139</v>
      </c>
      <c r="I16" s="11">
        <f>'^JKSE'!I16</f>
        <v>40875</v>
      </c>
      <c r="J16" s="12">
        <f t="shared" si="0"/>
        <v>121</v>
      </c>
    </row>
    <row r="17" spans="1:10" x14ac:dyDescent="0.2">
      <c r="A17" s="15">
        <v>40175</v>
      </c>
      <c r="B17" s="12">
        <v>139</v>
      </c>
      <c r="C17" s="12">
        <v>146</v>
      </c>
      <c r="D17" s="12">
        <v>134</v>
      </c>
      <c r="E17" s="12">
        <v>141</v>
      </c>
      <c r="F17" s="14">
        <v>25276000</v>
      </c>
      <c r="G17" s="12">
        <v>141</v>
      </c>
      <c r="I17" s="11">
        <f>'^JKSE'!I17</f>
        <v>40872</v>
      </c>
      <c r="J17" s="12">
        <f t="shared" si="0"/>
        <v>121</v>
      </c>
    </row>
    <row r="18" spans="1:10" x14ac:dyDescent="0.2">
      <c r="A18" s="15">
        <v>40176</v>
      </c>
      <c r="B18" s="12">
        <v>141</v>
      </c>
      <c r="C18" s="12">
        <v>144</v>
      </c>
      <c r="D18" s="12">
        <v>137</v>
      </c>
      <c r="E18" s="12">
        <v>141</v>
      </c>
      <c r="F18" s="14">
        <v>12780500</v>
      </c>
      <c r="G18" s="12">
        <v>141</v>
      </c>
      <c r="I18" s="11">
        <f>'^JKSE'!I18</f>
        <v>40871</v>
      </c>
      <c r="J18" s="12">
        <f t="shared" si="0"/>
        <v>123</v>
      </c>
    </row>
    <row r="19" spans="1:10" x14ac:dyDescent="0.2">
      <c r="A19" s="15">
        <v>40177</v>
      </c>
      <c r="B19" s="12">
        <v>140</v>
      </c>
      <c r="C19" s="12">
        <v>147</v>
      </c>
      <c r="D19" s="12">
        <v>139</v>
      </c>
      <c r="E19" s="12">
        <v>141</v>
      </c>
      <c r="F19" s="14">
        <v>20728500</v>
      </c>
      <c r="G19" s="12">
        <v>141</v>
      </c>
      <c r="I19" s="11">
        <f>'^JKSE'!I19</f>
        <v>40870</v>
      </c>
      <c r="J19" s="12">
        <f t="shared" si="0"/>
        <v>120</v>
      </c>
    </row>
    <row r="20" spans="1:10" x14ac:dyDescent="0.2">
      <c r="A20" s="15">
        <v>40182</v>
      </c>
      <c r="B20" s="12">
        <v>141</v>
      </c>
      <c r="C20" s="12">
        <v>143</v>
      </c>
      <c r="D20" s="12">
        <v>139</v>
      </c>
      <c r="E20" s="12">
        <v>140</v>
      </c>
      <c r="F20" s="14">
        <v>9464500</v>
      </c>
      <c r="G20" s="12">
        <v>140</v>
      </c>
      <c r="I20" s="11">
        <f>'^JKSE'!I20</f>
        <v>40869</v>
      </c>
      <c r="J20" s="12">
        <f t="shared" si="0"/>
        <v>122</v>
      </c>
    </row>
    <row r="21" spans="1:10" x14ac:dyDescent="0.2">
      <c r="A21" s="15">
        <v>40183</v>
      </c>
      <c r="B21" s="12">
        <v>140</v>
      </c>
      <c r="C21" s="12">
        <v>142</v>
      </c>
      <c r="D21" s="12">
        <v>139</v>
      </c>
      <c r="E21" s="12">
        <v>141</v>
      </c>
      <c r="F21" s="14">
        <v>9502000</v>
      </c>
      <c r="G21" s="12">
        <v>141</v>
      </c>
      <c r="I21" s="11">
        <f>'^JKSE'!I21</f>
        <v>40868</v>
      </c>
      <c r="J21" s="12">
        <f t="shared" si="0"/>
        <v>123</v>
      </c>
    </row>
    <row r="22" spans="1:10" x14ac:dyDescent="0.2">
      <c r="A22" s="15">
        <v>40184</v>
      </c>
      <c r="B22" s="12">
        <v>141</v>
      </c>
      <c r="C22" s="12">
        <v>143</v>
      </c>
      <c r="D22" s="12">
        <v>140</v>
      </c>
      <c r="E22" s="12">
        <v>140</v>
      </c>
      <c r="F22" s="14">
        <v>6821000</v>
      </c>
      <c r="G22" s="12">
        <v>140</v>
      </c>
      <c r="I22" s="11">
        <f>'^JKSE'!I22</f>
        <v>40865</v>
      </c>
      <c r="J22" s="12">
        <f t="shared" si="0"/>
        <v>124</v>
      </c>
    </row>
    <row r="23" spans="1:10" x14ac:dyDescent="0.2">
      <c r="A23" s="15">
        <v>40185</v>
      </c>
      <c r="B23" s="12">
        <v>140</v>
      </c>
      <c r="C23" s="12">
        <v>141</v>
      </c>
      <c r="D23" s="12">
        <v>137</v>
      </c>
      <c r="E23" s="12">
        <v>139</v>
      </c>
      <c r="F23" s="14">
        <v>7310000</v>
      </c>
      <c r="G23" s="12">
        <v>139</v>
      </c>
      <c r="I23" s="11">
        <f>'^JKSE'!I23</f>
        <v>40864</v>
      </c>
      <c r="J23" s="12">
        <f t="shared" si="0"/>
        <v>125</v>
      </c>
    </row>
    <row r="24" spans="1:10" x14ac:dyDescent="0.2">
      <c r="A24" s="15">
        <v>40186</v>
      </c>
      <c r="B24" s="12">
        <v>139</v>
      </c>
      <c r="C24" s="12">
        <v>142</v>
      </c>
      <c r="D24" s="12">
        <v>138</v>
      </c>
      <c r="E24" s="12">
        <v>140</v>
      </c>
      <c r="F24" s="14">
        <v>5812500</v>
      </c>
      <c r="G24" s="12">
        <v>140</v>
      </c>
      <c r="I24" s="11">
        <f>'^JKSE'!I24</f>
        <v>40863</v>
      </c>
      <c r="J24" s="12">
        <f t="shared" si="0"/>
        <v>125</v>
      </c>
    </row>
    <row r="25" spans="1:10" x14ac:dyDescent="0.2">
      <c r="A25" s="15">
        <v>40189</v>
      </c>
      <c r="B25" s="12">
        <v>140</v>
      </c>
      <c r="C25" s="12">
        <v>141</v>
      </c>
      <c r="D25" s="12">
        <v>137</v>
      </c>
      <c r="E25" s="12">
        <v>137</v>
      </c>
      <c r="F25" s="14">
        <v>5379500</v>
      </c>
      <c r="G25" s="12">
        <v>137</v>
      </c>
      <c r="I25" s="11">
        <f>'^JKSE'!I25</f>
        <v>40862</v>
      </c>
      <c r="J25" s="12">
        <f t="shared" si="0"/>
        <v>125</v>
      </c>
    </row>
    <row r="26" spans="1:10" x14ac:dyDescent="0.2">
      <c r="A26" s="15">
        <v>40190</v>
      </c>
      <c r="B26" s="12">
        <v>137</v>
      </c>
      <c r="C26" s="12">
        <v>141</v>
      </c>
      <c r="D26" s="12">
        <v>137</v>
      </c>
      <c r="E26" s="12">
        <v>138</v>
      </c>
      <c r="F26" s="14">
        <v>10705000</v>
      </c>
      <c r="G26" s="12">
        <v>138</v>
      </c>
      <c r="I26" s="11">
        <f>'^JKSE'!I26</f>
        <v>40861</v>
      </c>
      <c r="J26" s="12">
        <f t="shared" si="0"/>
        <v>127</v>
      </c>
    </row>
    <row r="27" spans="1:10" x14ac:dyDescent="0.2">
      <c r="A27" s="15">
        <v>40191</v>
      </c>
      <c r="B27" s="12">
        <v>138</v>
      </c>
      <c r="C27" s="12">
        <v>140</v>
      </c>
      <c r="D27" s="12">
        <v>137</v>
      </c>
      <c r="E27" s="12">
        <v>138</v>
      </c>
      <c r="F27" s="14">
        <v>11190500</v>
      </c>
      <c r="G27" s="12">
        <v>138</v>
      </c>
      <c r="I27" s="11">
        <f>'^JKSE'!I27</f>
        <v>40858</v>
      </c>
      <c r="J27" s="12">
        <f t="shared" si="0"/>
        <v>125</v>
      </c>
    </row>
    <row r="28" spans="1:10" x14ac:dyDescent="0.2">
      <c r="A28" s="15">
        <v>40192</v>
      </c>
      <c r="B28" s="12">
        <v>139</v>
      </c>
      <c r="C28" s="12">
        <v>140</v>
      </c>
      <c r="D28" s="12">
        <v>139</v>
      </c>
      <c r="E28" s="12">
        <v>139</v>
      </c>
      <c r="F28" s="14">
        <v>4538500</v>
      </c>
      <c r="G28" s="12">
        <v>139</v>
      </c>
      <c r="I28" s="11">
        <f>'^JKSE'!I28</f>
        <v>40857</v>
      </c>
      <c r="J28" s="12">
        <f t="shared" si="0"/>
        <v>131</v>
      </c>
    </row>
    <row r="29" spans="1:10" x14ac:dyDescent="0.2">
      <c r="A29" s="15">
        <v>40193</v>
      </c>
      <c r="B29" s="12">
        <v>139</v>
      </c>
      <c r="C29" s="12">
        <v>140</v>
      </c>
      <c r="D29" s="12">
        <v>139</v>
      </c>
      <c r="E29" s="12">
        <v>140</v>
      </c>
      <c r="F29" s="14">
        <v>5972000</v>
      </c>
      <c r="G29" s="12">
        <v>140</v>
      </c>
      <c r="I29" s="11">
        <f>'^JKSE'!I29</f>
        <v>40856</v>
      </c>
      <c r="J29" s="12">
        <f t="shared" si="0"/>
        <v>132</v>
      </c>
    </row>
    <row r="30" spans="1:10" x14ac:dyDescent="0.2">
      <c r="A30" s="15">
        <v>40196</v>
      </c>
      <c r="B30" s="12">
        <v>139</v>
      </c>
      <c r="C30" s="12">
        <v>140</v>
      </c>
      <c r="D30" s="12">
        <v>139</v>
      </c>
      <c r="E30" s="12">
        <v>139</v>
      </c>
      <c r="F30" s="14">
        <v>2241500</v>
      </c>
      <c r="G30" s="12">
        <v>139</v>
      </c>
      <c r="I30" s="11">
        <f>'^JKSE'!I30</f>
        <v>40855</v>
      </c>
      <c r="J30" s="12">
        <f t="shared" si="0"/>
        <v>133</v>
      </c>
    </row>
    <row r="31" spans="1:10" x14ac:dyDescent="0.2">
      <c r="A31" s="15">
        <v>40197</v>
      </c>
      <c r="B31" s="12">
        <v>139</v>
      </c>
      <c r="C31" s="12">
        <v>140</v>
      </c>
      <c r="D31" s="12">
        <v>139</v>
      </c>
      <c r="E31" s="12">
        <v>139</v>
      </c>
      <c r="F31" s="14">
        <v>2777500</v>
      </c>
      <c r="G31" s="12">
        <v>139</v>
      </c>
      <c r="I31" s="11">
        <f>'^JKSE'!I31</f>
        <v>40854</v>
      </c>
      <c r="J31" s="12">
        <f t="shared" si="0"/>
        <v>131</v>
      </c>
    </row>
    <row r="32" spans="1:10" x14ac:dyDescent="0.2">
      <c r="A32" s="15">
        <v>40198</v>
      </c>
      <c r="B32" s="12">
        <v>139</v>
      </c>
      <c r="C32" s="12">
        <v>139</v>
      </c>
      <c r="D32" s="12">
        <v>136</v>
      </c>
      <c r="E32" s="12">
        <v>137</v>
      </c>
      <c r="F32" s="14">
        <v>7923500</v>
      </c>
      <c r="G32" s="12">
        <v>137</v>
      </c>
      <c r="I32" s="11">
        <f>'^JKSE'!I32</f>
        <v>40851</v>
      </c>
      <c r="J32" s="12">
        <f t="shared" si="0"/>
        <v>131</v>
      </c>
    </row>
    <row r="33" spans="1:10" x14ac:dyDescent="0.2">
      <c r="A33" s="15">
        <v>40199</v>
      </c>
      <c r="B33" s="12">
        <v>135</v>
      </c>
      <c r="C33" s="12">
        <v>136</v>
      </c>
      <c r="D33" s="12">
        <v>135</v>
      </c>
      <c r="E33" s="12">
        <v>136</v>
      </c>
      <c r="F33" s="14">
        <v>1541500</v>
      </c>
      <c r="G33" s="12">
        <v>136</v>
      </c>
      <c r="I33" s="11">
        <f>'^JKSE'!I33</f>
        <v>40850</v>
      </c>
      <c r="J33" s="12">
        <f t="shared" si="0"/>
        <v>130</v>
      </c>
    </row>
    <row r="34" spans="1:10" x14ac:dyDescent="0.2">
      <c r="A34" s="15">
        <v>40200</v>
      </c>
      <c r="B34" s="12">
        <v>134</v>
      </c>
      <c r="C34" s="12">
        <v>134</v>
      </c>
      <c r="D34" s="12">
        <v>134</v>
      </c>
      <c r="E34" s="12">
        <v>134</v>
      </c>
      <c r="F34" s="14">
        <v>1640000</v>
      </c>
      <c r="G34" s="12">
        <v>134</v>
      </c>
      <c r="I34" s="11">
        <f>'^JKSE'!I34</f>
        <v>40849</v>
      </c>
      <c r="J34" s="12">
        <f t="shared" si="0"/>
        <v>134</v>
      </c>
    </row>
    <row r="35" spans="1:10" x14ac:dyDescent="0.2">
      <c r="A35" s="15">
        <v>40203</v>
      </c>
      <c r="B35" s="12">
        <v>134</v>
      </c>
      <c r="C35" s="12">
        <v>134</v>
      </c>
      <c r="D35" s="12">
        <v>127</v>
      </c>
      <c r="E35" s="12">
        <v>127</v>
      </c>
      <c r="F35" s="14">
        <v>10105500</v>
      </c>
      <c r="G35" s="12">
        <v>127</v>
      </c>
      <c r="I35" s="11">
        <f>'^JKSE'!I35</f>
        <v>40848</v>
      </c>
      <c r="J35" s="12">
        <f t="shared" si="0"/>
        <v>133</v>
      </c>
    </row>
    <row r="36" spans="1:10" x14ac:dyDescent="0.2">
      <c r="A36" s="15">
        <v>40204</v>
      </c>
      <c r="B36" s="12">
        <v>127</v>
      </c>
      <c r="C36" s="12">
        <v>127</v>
      </c>
      <c r="D36" s="12">
        <v>126</v>
      </c>
      <c r="E36" s="12">
        <v>126</v>
      </c>
      <c r="F36" s="14">
        <v>4396500</v>
      </c>
      <c r="G36" s="12">
        <v>126</v>
      </c>
      <c r="I36" s="11">
        <f>'^JKSE'!I36</f>
        <v>40847</v>
      </c>
      <c r="J36" s="12">
        <f t="shared" si="0"/>
        <v>137</v>
      </c>
    </row>
    <row r="37" spans="1:10" x14ac:dyDescent="0.2">
      <c r="A37" s="15">
        <v>40205</v>
      </c>
      <c r="B37" s="12">
        <v>126</v>
      </c>
      <c r="C37" s="12">
        <v>128</v>
      </c>
      <c r="D37" s="12">
        <v>126</v>
      </c>
      <c r="E37" s="12">
        <v>127</v>
      </c>
      <c r="F37" s="14">
        <v>3766500</v>
      </c>
      <c r="G37" s="12">
        <v>127</v>
      </c>
      <c r="I37" s="11">
        <f>'^JKSE'!I37</f>
        <v>40844</v>
      </c>
      <c r="J37" s="12">
        <f t="shared" si="0"/>
        <v>137</v>
      </c>
    </row>
    <row r="38" spans="1:10" x14ac:dyDescent="0.2">
      <c r="A38" s="15">
        <v>40206</v>
      </c>
      <c r="B38" s="12">
        <v>128</v>
      </c>
      <c r="C38" s="12">
        <v>129</v>
      </c>
      <c r="D38" s="12">
        <v>127</v>
      </c>
      <c r="E38" s="12">
        <v>128</v>
      </c>
      <c r="F38" s="14">
        <v>6744500</v>
      </c>
      <c r="G38" s="12">
        <v>128</v>
      </c>
      <c r="I38" s="11">
        <f>'^JKSE'!I38</f>
        <v>40843</v>
      </c>
      <c r="J38" s="12">
        <f t="shared" si="0"/>
        <v>137</v>
      </c>
    </row>
    <row r="39" spans="1:10" x14ac:dyDescent="0.2">
      <c r="A39" s="15">
        <v>40207</v>
      </c>
      <c r="B39" s="12">
        <v>127</v>
      </c>
      <c r="C39" s="12">
        <v>127</v>
      </c>
      <c r="D39" s="12">
        <v>126</v>
      </c>
      <c r="E39" s="12">
        <v>126</v>
      </c>
      <c r="F39" s="14">
        <v>11424500</v>
      </c>
      <c r="G39" s="12">
        <v>126</v>
      </c>
      <c r="I39" s="11">
        <f>'^JKSE'!I39</f>
        <v>40842</v>
      </c>
      <c r="J39" s="12">
        <f t="shared" si="0"/>
        <v>134</v>
      </c>
    </row>
    <row r="40" spans="1:10" x14ac:dyDescent="0.2">
      <c r="A40" s="15">
        <v>40210</v>
      </c>
      <c r="B40" s="12">
        <v>126</v>
      </c>
      <c r="C40" s="12">
        <v>129</v>
      </c>
      <c r="D40" s="12">
        <v>124</v>
      </c>
      <c r="E40" s="12">
        <v>124</v>
      </c>
      <c r="F40" s="14">
        <v>45240500</v>
      </c>
      <c r="G40" s="12">
        <v>124</v>
      </c>
      <c r="I40" s="11">
        <f>'^JKSE'!I40</f>
        <v>40841</v>
      </c>
      <c r="J40" s="12">
        <f t="shared" si="0"/>
        <v>133</v>
      </c>
    </row>
    <row r="41" spans="1:10" x14ac:dyDescent="0.2">
      <c r="A41" s="15">
        <v>40211</v>
      </c>
      <c r="B41" s="12">
        <v>124</v>
      </c>
      <c r="C41" s="12">
        <v>127</v>
      </c>
      <c r="D41" s="12">
        <v>124</v>
      </c>
      <c r="E41" s="12">
        <v>125</v>
      </c>
      <c r="F41" s="14">
        <v>28043000</v>
      </c>
      <c r="G41" s="12">
        <v>125</v>
      </c>
      <c r="I41" s="11">
        <f>'^JKSE'!I41</f>
        <v>40840</v>
      </c>
      <c r="J41" s="12">
        <f t="shared" si="0"/>
        <v>130</v>
      </c>
    </row>
    <row r="42" spans="1:10" x14ac:dyDescent="0.2">
      <c r="A42" s="15">
        <v>40212</v>
      </c>
      <c r="B42" s="12">
        <v>125</v>
      </c>
      <c r="C42" s="12">
        <v>132</v>
      </c>
      <c r="D42" s="12">
        <v>125</v>
      </c>
      <c r="E42" s="12">
        <v>132</v>
      </c>
      <c r="F42" s="14">
        <v>76359000</v>
      </c>
      <c r="G42" s="12">
        <v>132</v>
      </c>
      <c r="I42" s="11">
        <f>'^JKSE'!I42</f>
        <v>40837</v>
      </c>
      <c r="J42" s="12">
        <f t="shared" si="0"/>
        <v>130</v>
      </c>
    </row>
    <row r="43" spans="1:10" x14ac:dyDescent="0.2">
      <c r="A43" s="15">
        <v>40213</v>
      </c>
      <c r="B43" s="12">
        <v>131</v>
      </c>
      <c r="C43" s="12">
        <v>138</v>
      </c>
      <c r="D43" s="12">
        <v>131</v>
      </c>
      <c r="E43" s="12">
        <v>137</v>
      </c>
      <c r="F43" s="14">
        <v>60418000</v>
      </c>
      <c r="G43" s="12">
        <v>137</v>
      </c>
      <c r="I43" s="11">
        <f>'^JKSE'!I43</f>
        <v>40836</v>
      </c>
      <c r="J43" s="12">
        <f t="shared" si="0"/>
        <v>130</v>
      </c>
    </row>
    <row r="44" spans="1:10" x14ac:dyDescent="0.2">
      <c r="A44" s="15">
        <v>40214</v>
      </c>
      <c r="B44" s="12">
        <v>134</v>
      </c>
      <c r="C44" s="12">
        <v>138</v>
      </c>
      <c r="D44" s="12">
        <v>133</v>
      </c>
      <c r="E44" s="12">
        <v>137</v>
      </c>
      <c r="F44" s="14">
        <v>36725000</v>
      </c>
      <c r="G44" s="12">
        <v>137</v>
      </c>
      <c r="I44" s="11">
        <f>'^JKSE'!I44</f>
        <v>40835</v>
      </c>
      <c r="J44" s="12">
        <f t="shared" si="0"/>
        <v>134</v>
      </c>
    </row>
    <row r="45" spans="1:10" x14ac:dyDescent="0.2">
      <c r="A45" s="15">
        <v>40217</v>
      </c>
      <c r="B45" s="12">
        <v>136</v>
      </c>
      <c r="C45" s="12">
        <v>136</v>
      </c>
      <c r="D45" s="12">
        <v>135</v>
      </c>
      <c r="E45" s="12">
        <v>136</v>
      </c>
      <c r="F45" s="14">
        <v>29808500</v>
      </c>
      <c r="G45" s="12">
        <v>136</v>
      </c>
      <c r="I45" s="11">
        <f>'^JKSE'!I45</f>
        <v>40834</v>
      </c>
      <c r="J45" s="12">
        <f t="shared" si="0"/>
        <v>132</v>
      </c>
    </row>
    <row r="46" spans="1:10" x14ac:dyDescent="0.2">
      <c r="A46" s="15">
        <v>40218</v>
      </c>
      <c r="B46" s="12">
        <v>136</v>
      </c>
      <c r="C46" s="12">
        <v>141</v>
      </c>
      <c r="D46" s="12">
        <v>134</v>
      </c>
      <c r="E46" s="12">
        <v>141</v>
      </c>
      <c r="F46" s="14">
        <v>66042000</v>
      </c>
      <c r="G46" s="12">
        <v>141</v>
      </c>
      <c r="I46" s="11">
        <f>'^JKSE'!I46</f>
        <v>40833</v>
      </c>
      <c r="J46" s="12">
        <f t="shared" si="0"/>
        <v>135</v>
      </c>
    </row>
    <row r="47" spans="1:10" x14ac:dyDescent="0.2">
      <c r="A47" s="15">
        <v>40219</v>
      </c>
      <c r="B47" s="12">
        <v>141</v>
      </c>
      <c r="C47" s="12">
        <v>147</v>
      </c>
      <c r="D47" s="12">
        <v>141</v>
      </c>
      <c r="E47" s="12">
        <v>144</v>
      </c>
      <c r="F47" s="14">
        <v>99227500</v>
      </c>
      <c r="G47" s="12">
        <v>144</v>
      </c>
      <c r="I47" s="11">
        <f>'^JKSE'!I47</f>
        <v>40830</v>
      </c>
      <c r="J47" s="12">
        <f t="shared" si="0"/>
        <v>138</v>
      </c>
    </row>
    <row r="48" spans="1:10" x14ac:dyDescent="0.2">
      <c r="A48" s="15">
        <v>40220</v>
      </c>
      <c r="B48" s="12">
        <v>144</v>
      </c>
      <c r="C48" s="12">
        <v>148</v>
      </c>
      <c r="D48" s="12">
        <v>143</v>
      </c>
      <c r="E48" s="12">
        <v>144</v>
      </c>
      <c r="F48" s="14">
        <v>60358500</v>
      </c>
      <c r="G48" s="12">
        <v>144</v>
      </c>
      <c r="I48" s="11">
        <f>'^JKSE'!I48</f>
        <v>40829</v>
      </c>
      <c r="J48" s="12">
        <f t="shared" si="0"/>
        <v>130</v>
      </c>
    </row>
    <row r="49" spans="1:10" x14ac:dyDescent="0.2">
      <c r="A49" s="15">
        <v>40221</v>
      </c>
      <c r="B49" s="12">
        <v>144</v>
      </c>
      <c r="C49" s="12">
        <v>147</v>
      </c>
      <c r="D49" s="12">
        <v>144</v>
      </c>
      <c r="E49" s="12">
        <v>145</v>
      </c>
      <c r="F49" s="14">
        <v>59272000</v>
      </c>
      <c r="G49" s="12">
        <v>145</v>
      </c>
      <c r="I49" s="11">
        <f>'^JKSE'!I49</f>
        <v>40828</v>
      </c>
      <c r="J49" s="12">
        <f t="shared" si="0"/>
        <v>130</v>
      </c>
    </row>
    <row r="50" spans="1:10" x14ac:dyDescent="0.2">
      <c r="A50" s="15">
        <v>40224</v>
      </c>
      <c r="B50" s="12">
        <v>145</v>
      </c>
      <c r="C50" s="12">
        <v>147</v>
      </c>
      <c r="D50" s="12">
        <v>145</v>
      </c>
      <c r="E50" s="12">
        <v>145</v>
      </c>
      <c r="F50" s="14">
        <v>38983500</v>
      </c>
      <c r="G50" s="12">
        <v>145</v>
      </c>
      <c r="I50" s="11">
        <f>'^JKSE'!I50</f>
        <v>40827</v>
      </c>
      <c r="J50" s="12">
        <f t="shared" si="0"/>
        <v>126</v>
      </c>
    </row>
    <row r="51" spans="1:10" x14ac:dyDescent="0.2">
      <c r="A51" s="15">
        <v>40225</v>
      </c>
      <c r="B51" s="12">
        <v>145</v>
      </c>
      <c r="C51" s="12">
        <v>148</v>
      </c>
      <c r="D51" s="12">
        <v>145</v>
      </c>
      <c r="E51" s="12">
        <v>148</v>
      </c>
      <c r="F51" s="14">
        <v>37152500</v>
      </c>
      <c r="G51" s="12">
        <v>148</v>
      </c>
      <c r="I51" s="11">
        <f>'^JKSE'!I51</f>
        <v>40826</v>
      </c>
      <c r="J51" s="12">
        <f t="shared" si="0"/>
        <v>124</v>
      </c>
    </row>
    <row r="52" spans="1:10" x14ac:dyDescent="0.2">
      <c r="A52" s="15">
        <v>40226</v>
      </c>
      <c r="B52" s="12">
        <v>148</v>
      </c>
      <c r="C52" s="12">
        <v>151</v>
      </c>
      <c r="D52" s="12">
        <v>148</v>
      </c>
      <c r="E52" s="12">
        <v>151</v>
      </c>
      <c r="F52" s="14">
        <v>26524500</v>
      </c>
      <c r="G52" s="12">
        <v>151</v>
      </c>
      <c r="I52" s="11">
        <f>'^JKSE'!I52</f>
        <v>40823</v>
      </c>
      <c r="J52" s="12">
        <f t="shared" si="0"/>
        <v>127</v>
      </c>
    </row>
    <row r="53" spans="1:10" x14ac:dyDescent="0.2">
      <c r="A53" s="15">
        <v>40227</v>
      </c>
      <c r="B53" s="12">
        <v>150</v>
      </c>
      <c r="C53" s="12">
        <v>153</v>
      </c>
      <c r="D53" s="12">
        <v>150</v>
      </c>
      <c r="E53" s="12">
        <v>152</v>
      </c>
      <c r="F53" s="14">
        <v>55220500</v>
      </c>
      <c r="G53" s="12">
        <v>152</v>
      </c>
      <c r="I53" s="11">
        <f>'^JKSE'!I53</f>
        <v>40822</v>
      </c>
      <c r="J53" s="12">
        <f t="shared" si="0"/>
        <v>127</v>
      </c>
    </row>
    <row r="54" spans="1:10" x14ac:dyDescent="0.2">
      <c r="A54" s="15">
        <v>40228</v>
      </c>
      <c r="B54" s="12">
        <v>150</v>
      </c>
      <c r="C54" s="12">
        <v>153</v>
      </c>
      <c r="D54" s="12">
        <v>149</v>
      </c>
      <c r="E54" s="12">
        <v>150</v>
      </c>
      <c r="F54" s="14">
        <v>50631000</v>
      </c>
      <c r="G54" s="12">
        <v>150</v>
      </c>
      <c r="I54" s="11">
        <f>'^JKSE'!I54</f>
        <v>40821</v>
      </c>
      <c r="J54" s="12">
        <f t="shared" si="0"/>
        <v>127</v>
      </c>
    </row>
    <row r="55" spans="1:10" x14ac:dyDescent="0.2">
      <c r="A55" s="15">
        <v>40231</v>
      </c>
      <c r="B55" s="12">
        <v>152</v>
      </c>
      <c r="C55" s="12">
        <v>158</v>
      </c>
      <c r="D55" s="12">
        <v>146</v>
      </c>
      <c r="E55" s="12">
        <v>146</v>
      </c>
      <c r="F55" s="14">
        <v>120000000</v>
      </c>
      <c r="G55" s="12">
        <v>146</v>
      </c>
      <c r="I55" s="11">
        <f>'^JKSE'!I55</f>
        <v>40820</v>
      </c>
      <c r="J55" s="12">
        <f t="shared" si="0"/>
        <v>130</v>
      </c>
    </row>
    <row r="56" spans="1:10" x14ac:dyDescent="0.2">
      <c r="A56" s="15">
        <v>40232</v>
      </c>
      <c r="B56" s="12">
        <v>147</v>
      </c>
      <c r="C56" s="12">
        <v>151</v>
      </c>
      <c r="D56" s="12">
        <v>140</v>
      </c>
      <c r="E56" s="12">
        <v>141</v>
      </c>
      <c r="F56" s="14">
        <v>153000000</v>
      </c>
      <c r="G56" s="12">
        <v>141</v>
      </c>
      <c r="I56" s="11">
        <f>'^JKSE'!I56</f>
        <v>40819</v>
      </c>
      <c r="J56" s="12">
        <f t="shared" si="0"/>
        <v>127</v>
      </c>
    </row>
    <row r="57" spans="1:10" x14ac:dyDescent="0.2">
      <c r="A57" s="15">
        <v>40233</v>
      </c>
      <c r="B57" s="12">
        <v>141</v>
      </c>
      <c r="C57" s="12">
        <v>142</v>
      </c>
      <c r="D57" s="12">
        <v>139</v>
      </c>
      <c r="E57" s="12">
        <v>139</v>
      </c>
      <c r="F57" s="14">
        <v>4894000</v>
      </c>
      <c r="G57" s="12">
        <v>139</v>
      </c>
      <c r="I57" s="11">
        <f>'^JKSE'!I57</f>
        <v>40816</v>
      </c>
      <c r="J57" s="12">
        <f t="shared" si="0"/>
        <v>137</v>
      </c>
    </row>
    <row r="58" spans="1:10" x14ac:dyDescent="0.2">
      <c r="A58" s="15">
        <v>40234</v>
      </c>
      <c r="B58" s="12">
        <v>141</v>
      </c>
      <c r="C58" s="12">
        <v>142</v>
      </c>
      <c r="D58" s="12">
        <v>136</v>
      </c>
      <c r="E58" s="12">
        <v>136</v>
      </c>
      <c r="F58" s="14">
        <v>19936000</v>
      </c>
      <c r="G58" s="12">
        <v>136</v>
      </c>
      <c r="I58" s="11">
        <f>'^JKSE'!I58</f>
        <v>40815</v>
      </c>
      <c r="J58" s="12">
        <f t="shared" si="0"/>
        <v>137</v>
      </c>
    </row>
    <row r="59" spans="1:10" x14ac:dyDescent="0.2">
      <c r="A59" s="15">
        <v>40238</v>
      </c>
      <c r="B59" s="12">
        <v>135</v>
      </c>
      <c r="C59" s="12">
        <v>138</v>
      </c>
      <c r="D59" s="12">
        <v>119</v>
      </c>
      <c r="E59" s="12">
        <v>120</v>
      </c>
      <c r="F59" s="14">
        <v>87323500</v>
      </c>
      <c r="G59" s="12">
        <v>120</v>
      </c>
      <c r="I59" s="11">
        <f>'^JKSE'!I59</f>
        <v>40814</v>
      </c>
      <c r="J59" s="12">
        <f t="shared" si="0"/>
        <v>135</v>
      </c>
    </row>
    <row r="60" spans="1:10" x14ac:dyDescent="0.2">
      <c r="A60" s="15">
        <v>40239</v>
      </c>
      <c r="B60" s="12">
        <v>123</v>
      </c>
      <c r="C60" s="12">
        <v>128</v>
      </c>
      <c r="D60" s="12">
        <v>121</v>
      </c>
      <c r="E60" s="12">
        <v>126</v>
      </c>
      <c r="F60" s="14">
        <v>18230500</v>
      </c>
      <c r="G60" s="12">
        <v>126</v>
      </c>
      <c r="I60" s="11">
        <f>'^JKSE'!I60</f>
        <v>40813</v>
      </c>
      <c r="J60" s="12">
        <f t="shared" si="0"/>
        <v>135</v>
      </c>
    </row>
    <row r="61" spans="1:10" x14ac:dyDescent="0.2">
      <c r="A61" s="15">
        <v>40240</v>
      </c>
      <c r="B61" s="12">
        <v>126</v>
      </c>
      <c r="C61" s="12">
        <v>128</v>
      </c>
      <c r="D61" s="12">
        <v>125</v>
      </c>
      <c r="E61" s="12">
        <v>126</v>
      </c>
      <c r="F61" s="14">
        <v>15221000</v>
      </c>
      <c r="G61" s="12">
        <v>126</v>
      </c>
      <c r="I61" s="11">
        <f>'^JKSE'!I61</f>
        <v>40812</v>
      </c>
      <c r="J61" s="12">
        <f t="shared" si="0"/>
        <v>133</v>
      </c>
    </row>
    <row r="62" spans="1:10" x14ac:dyDescent="0.2">
      <c r="A62" s="15">
        <v>40241</v>
      </c>
      <c r="B62" s="12">
        <v>127</v>
      </c>
      <c r="C62" s="12">
        <v>128</v>
      </c>
      <c r="D62" s="12">
        <v>123</v>
      </c>
      <c r="E62" s="12">
        <v>124</v>
      </c>
      <c r="F62" s="14">
        <v>7913500</v>
      </c>
      <c r="G62" s="12">
        <v>124</v>
      </c>
      <c r="I62" s="11">
        <f>'^JKSE'!I62</f>
        <v>40809</v>
      </c>
      <c r="J62" s="12">
        <f t="shared" si="0"/>
        <v>138</v>
      </c>
    </row>
    <row r="63" spans="1:10" x14ac:dyDescent="0.2">
      <c r="A63" s="15">
        <v>40242</v>
      </c>
      <c r="B63" s="12">
        <v>122</v>
      </c>
      <c r="C63" s="12">
        <v>135</v>
      </c>
      <c r="D63" s="12">
        <v>121</v>
      </c>
      <c r="E63" s="12">
        <v>130</v>
      </c>
      <c r="F63" s="14">
        <v>15378000</v>
      </c>
      <c r="G63" s="12">
        <v>130</v>
      </c>
      <c r="I63" s="11">
        <f>'^JKSE'!I63</f>
        <v>40808</v>
      </c>
      <c r="J63" s="12">
        <f t="shared" si="0"/>
        <v>141</v>
      </c>
    </row>
    <row r="64" spans="1:10" x14ac:dyDescent="0.2">
      <c r="A64" s="15">
        <v>40245</v>
      </c>
      <c r="B64" s="12">
        <v>131</v>
      </c>
      <c r="C64" s="12">
        <v>132</v>
      </c>
      <c r="D64" s="12">
        <v>127</v>
      </c>
      <c r="E64" s="12">
        <v>128</v>
      </c>
      <c r="F64" s="14">
        <v>2141500</v>
      </c>
      <c r="G64" s="12">
        <v>128</v>
      </c>
      <c r="I64" s="11">
        <f>'^JKSE'!I64</f>
        <v>40807</v>
      </c>
      <c r="J64" s="12">
        <f t="shared" si="0"/>
        <v>151</v>
      </c>
    </row>
    <row r="65" spans="1:10" x14ac:dyDescent="0.2">
      <c r="A65" s="15">
        <v>40246</v>
      </c>
      <c r="B65" s="12">
        <v>128</v>
      </c>
      <c r="C65" s="12">
        <v>128</v>
      </c>
      <c r="D65" s="12">
        <v>125</v>
      </c>
      <c r="E65" s="12">
        <v>127</v>
      </c>
      <c r="F65" s="14">
        <v>2313500</v>
      </c>
      <c r="G65" s="12">
        <v>127</v>
      </c>
      <c r="I65" s="11">
        <f>'^JKSE'!I65</f>
        <v>40806</v>
      </c>
      <c r="J65" s="12">
        <f t="shared" si="0"/>
        <v>149</v>
      </c>
    </row>
    <row r="66" spans="1:10" x14ac:dyDescent="0.2">
      <c r="A66" s="15">
        <v>40247</v>
      </c>
      <c r="B66" s="12">
        <v>128</v>
      </c>
      <c r="C66" s="12">
        <v>130</v>
      </c>
      <c r="D66" s="12">
        <v>128</v>
      </c>
      <c r="E66" s="12">
        <v>128</v>
      </c>
      <c r="F66" s="14">
        <v>1448500</v>
      </c>
      <c r="G66" s="12">
        <v>128</v>
      </c>
      <c r="I66" s="11">
        <f>'^JKSE'!I66</f>
        <v>40805</v>
      </c>
      <c r="J66" s="12">
        <f t="shared" si="0"/>
        <v>150</v>
      </c>
    </row>
    <row r="67" spans="1:10" x14ac:dyDescent="0.2">
      <c r="A67" s="15">
        <v>40248</v>
      </c>
      <c r="B67" s="12">
        <v>130</v>
      </c>
      <c r="C67" s="12">
        <v>130</v>
      </c>
      <c r="D67" s="12">
        <v>127</v>
      </c>
      <c r="E67" s="12">
        <v>129</v>
      </c>
      <c r="F67" s="14">
        <v>1724000</v>
      </c>
      <c r="G67" s="12">
        <v>129</v>
      </c>
      <c r="I67" s="11">
        <f>'^JKSE'!I67</f>
        <v>40802</v>
      </c>
      <c r="J67" s="12">
        <f t="shared" ref="J67:J130" si="1">VLOOKUP($I$2:$I$751,$A$2:$G$705,7)</f>
        <v>149</v>
      </c>
    </row>
    <row r="68" spans="1:10" x14ac:dyDescent="0.2">
      <c r="A68" s="15">
        <v>40249</v>
      </c>
      <c r="B68" s="12">
        <v>127</v>
      </c>
      <c r="C68" s="12">
        <v>130</v>
      </c>
      <c r="D68" s="12">
        <v>125</v>
      </c>
      <c r="E68" s="12">
        <v>130</v>
      </c>
      <c r="F68" s="14">
        <v>3934500</v>
      </c>
      <c r="G68" s="12">
        <v>130</v>
      </c>
      <c r="I68" s="11">
        <f>'^JKSE'!I68</f>
        <v>40801</v>
      </c>
      <c r="J68" s="12">
        <f t="shared" si="1"/>
        <v>151</v>
      </c>
    </row>
    <row r="69" spans="1:10" x14ac:dyDescent="0.2">
      <c r="A69" s="15">
        <v>40252</v>
      </c>
      <c r="B69" s="12">
        <v>131</v>
      </c>
      <c r="C69" s="12">
        <v>134</v>
      </c>
      <c r="D69" s="12">
        <v>130</v>
      </c>
      <c r="E69" s="12">
        <v>132</v>
      </c>
      <c r="F69" s="14">
        <v>3705500</v>
      </c>
      <c r="G69" s="12">
        <v>132</v>
      </c>
      <c r="I69" s="11">
        <f>'^JKSE'!I69</f>
        <v>40800</v>
      </c>
      <c r="J69" s="12">
        <f t="shared" si="1"/>
        <v>151</v>
      </c>
    </row>
    <row r="70" spans="1:10" x14ac:dyDescent="0.2">
      <c r="A70" s="15">
        <v>40254</v>
      </c>
      <c r="B70" s="12">
        <v>132</v>
      </c>
      <c r="C70" s="12">
        <v>133</v>
      </c>
      <c r="D70" s="12">
        <v>129</v>
      </c>
      <c r="E70" s="12">
        <v>129</v>
      </c>
      <c r="F70" s="14">
        <v>2989500</v>
      </c>
      <c r="G70" s="12">
        <v>129</v>
      </c>
      <c r="I70" s="11">
        <f>'^JKSE'!I70</f>
        <v>40799</v>
      </c>
      <c r="J70" s="12">
        <f t="shared" si="1"/>
        <v>153</v>
      </c>
    </row>
    <row r="71" spans="1:10" x14ac:dyDescent="0.2">
      <c r="A71" s="15">
        <v>40255</v>
      </c>
      <c r="B71" s="12">
        <v>132</v>
      </c>
      <c r="C71" s="12">
        <v>134</v>
      </c>
      <c r="D71" s="12">
        <v>129</v>
      </c>
      <c r="E71" s="12">
        <v>130</v>
      </c>
      <c r="F71" s="14">
        <v>3799500</v>
      </c>
      <c r="G71" s="12">
        <v>130</v>
      </c>
      <c r="I71" s="11">
        <f>'^JKSE'!I71</f>
        <v>40798</v>
      </c>
      <c r="J71" s="12">
        <f t="shared" si="1"/>
        <v>153</v>
      </c>
    </row>
    <row r="72" spans="1:10" x14ac:dyDescent="0.2">
      <c r="A72" s="15">
        <v>40256</v>
      </c>
      <c r="B72" s="12">
        <v>130</v>
      </c>
      <c r="C72" s="12">
        <v>131</v>
      </c>
      <c r="D72" s="12">
        <v>129</v>
      </c>
      <c r="E72" s="12">
        <v>129</v>
      </c>
      <c r="F72" s="14">
        <v>1265000</v>
      </c>
      <c r="G72" s="12">
        <v>129</v>
      </c>
      <c r="I72" s="11">
        <f>'^JKSE'!I72</f>
        <v>40795</v>
      </c>
      <c r="J72" s="12">
        <f t="shared" si="1"/>
        <v>160</v>
      </c>
    </row>
    <row r="73" spans="1:10" x14ac:dyDescent="0.2">
      <c r="A73" s="15">
        <v>40259</v>
      </c>
      <c r="B73" s="12">
        <v>130</v>
      </c>
      <c r="C73" s="12">
        <v>130</v>
      </c>
      <c r="D73" s="12">
        <v>127</v>
      </c>
      <c r="E73" s="12">
        <v>128</v>
      </c>
      <c r="F73" s="14">
        <v>460000</v>
      </c>
      <c r="G73" s="12">
        <v>128</v>
      </c>
      <c r="I73" s="11">
        <f>'^JKSE'!I73</f>
        <v>40794</v>
      </c>
      <c r="J73" s="12">
        <f t="shared" si="1"/>
        <v>158</v>
      </c>
    </row>
    <row r="74" spans="1:10" x14ac:dyDescent="0.2">
      <c r="A74" s="15">
        <v>40260</v>
      </c>
      <c r="B74" s="12">
        <v>129</v>
      </c>
      <c r="C74" s="12">
        <v>130</v>
      </c>
      <c r="D74" s="12">
        <v>127</v>
      </c>
      <c r="E74" s="12">
        <v>127</v>
      </c>
      <c r="F74" s="14">
        <v>480000</v>
      </c>
      <c r="G74" s="12">
        <v>127</v>
      </c>
      <c r="I74" s="11">
        <f>'^JKSE'!I74</f>
        <v>40793</v>
      </c>
      <c r="J74" s="12">
        <f t="shared" si="1"/>
        <v>161</v>
      </c>
    </row>
    <row r="75" spans="1:10" x14ac:dyDescent="0.2">
      <c r="A75" s="15">
        <v>40261</v>
      </c>
      <c r="B75" s="12">
        <v>126</v>
      </c>
      <c r="C75" s="12">
        <v>126</v>
      </c>
      <c r="D75" s="12">
        <v>115</v>
      </c>
      <c r="E75" s="12">
        <v>117</v>
      </c>
      <c r="F75" s="14">
        <v>12289500</v>
      </c>
      <c r="G75" s="12">
        <v>117</v>
      </c>
      <c r="I75" s="11">
        <f>'^JKSE'!I75</f>
        <v>40792</v>
      </c>
      <c r="J75" s="12">
        <f t="shared" si="1"/>
        <v>159</v>
      </c>
    </row>
    <row r="76" spans="1:10" x14ac:dyDescent="0.2">
      <c r="A76" s="15">
        <v>40262</v>
      </c>
      <c r="B76" s="12">
        <v>116</v>
      </c>
      <c r="C76" s="12">
        <v>120</v>
      </c>
      <c r="D76" s="12">
        <v>113</v>
      </c>
      <c r="E76" s="12">
        <v>114</v>
      </c>
      <c r="F76" s="14">
        <v>3142000</v>
      </c>
      <c r="G76" s="12">
        <v>114</v>
      </c>
      <c r="I76" s="11">
        <f>'^JKSE'!I76</f>
        <v>40791</v>
      </c>
      <c r="J76" s="12">
        <f t="shared" si="1"/>
        <v>159</v>
      </c>
    </row>
    <row r="77" spans="1:10" x14ac:dyDescent="0.2">
      <c r="A77" s="15">
        <v>40263</v>
      </c>
      <c r="B77" s="12">
        <v>115</v>
      </c>
      <c r="C77" s="12">
        <v>130</v>
      </c>
      <c r="D77" s="12">
        <v>115</v>
      </c>
      <c r="E77" s="12">
        <v>126</v>
      </c>
      <c r="F77" s="14">
        <v>13966500</v>
      </c>
      <c r="G77" s="12">
        <v>126</v>
      </c>
      <c r="I77" s="11">
        <f>'^JKSE'!I77</f>
        <v>40788</v>
      </c>
      <c r="J77" s="12">
        <f t="shared" si="1"/>
        <v>161</v>
      </c>
    </row>
    <row r="78" spans="1:10" x14ac:dyDescent="0.2">
      <c r="A78" s="15">
        <v>40266</v>
      </c>
      <c r="B78" s="12">
        <v>128</v>
      </c>
      <c r="C78" s="12">
        <v>133</v>
      </c>
      <c r="D78" s="12">
        <v>128</v>
      </c>
      <c r="E78" s="12">
        <v>132</v>
      </c>
      <c r="F78" s="14">
        <v>5523000</v>
      </c>
      <c r="G78" s="12">
        <v>132</v>
      </c>
      <c r="I78" s="11">
        <f>'^JKSE'!I78</f>
        <v>40787</v>
      </c>
      <c r="J78" s="12">
        <f t="shared" si="1"/>
        <v>161</v>
      </c>
    </row>
    <row r="79" spans="1:10" x14ac:dyDescent="0.2">
      <c r="A79" s="15">
        <v>40267</v>
      </c>
      <c r="B79" s="12">
        <v>133</v>
      </c>
      <c r="C79" s="12">
        <v>133</v>
      </c>
      <c r="D79" s="12">
        <v>127</v>
      </c>
      <c r="E79" s="12">
        <v>127</v>
      </c>
      <c r="F79" s="14">
        <v>2542000</v>
      </c>
      <c r="G79" s="12">
        <v>127</v>
      </c>
      <c r="I79" s="11">
        <f>'^JKSE'!I79</f>
        <v>40786</v>
      </c>
      <c r="J79" s="12">
        <f t="shared" si="1"/>
        <v>161</v>
      </c>
    </row>
    <row r="80" spans="1:10" x14ac:dyDescent="0.2">
      <c r="A80" s="15">
        <v>40268</v>
      </c>
      <c r="B80" s="12">
        <v>128</v>
      </c>
      <c r="C80" s="12">
        <v>128</v>
      </c>
      <c r="D80" s="12">
        <v>125</v>
      </c>
      <c r="E80" s="12">
        <v>125</v>
      </c>
      <c r="F80" s="14">
        <v>1378000</v>
      </c>
      <c r="G80" s="12">
        <v>125</v>
      </c>
      <c r="I80" s="11">
        <f>'^JKSE'!I80</f>
        <v>40785</v>
      </c>
      <c r="J80" s="12">
        <f t="shared" si="1"/>
        <v>161</v>
      </c>
    </row>
    <row r="81" spans="1:10" x14ac:dyDescent="0.2">
      <c r="A81" s="15">
        <v>40269</v>
      </c>
      <c r="B81" s="12">
        <v>125</v>
      </c>
      <c r="C81" s="12">
        <v>128</v>
      </c>
      <c r="D81" s="12">
        <v>124</v>
      </c>
      <c r="E81" s="12">
        <v>126</v>
      </c>
      <c r="F81" s="14">
        <v>832500</v>
      </c>
      <c r="G81" s="12">
        <v>126</v>
      </c>
      <c r="I81" s="11">
        <f>'^JKSE'!I81</f>
        <v>40784</v>
      </c>
      <c r="J81" s="12">
        <f t="shared" si="1"/>
        <v>161</v>
      </c>
    </row>
    <row r="82" spans="1:10" x14ac:dyDescent="0.2">
      <c r="A82" s="15">
        <v>40273</v>
      </c>
      <c r="B82" s="12">
        <v>129</v>
      </c>
      <c r="C82" s="12">
        <v>129</v>
      </c>
      <c r="D82" s="12">
        <v>124</v>
      </c>
      <c r="E82" s="12">
        <v>125</v>
      </c>
      <c r="F82" s="14">
        <v>1130500</v>
      </c>
      <c r="G82" s="12">
        <v>125</v>
      </c>
      <c r="I82" s="11">
        <f>'^JKSE'!I82</f>
        <v>40781</v>
      </c>
      <c r="J82" s="12">
        <f t="shared" si="1"/>
        <v>161</v>
      </c>
    </row>
    <row r="83" spans="1:10" x14ac:dyDescent="0.2">
      <c r="A83" s="15">
        <v>40274</v>
      </c>
      <c r="B83" s="12">
        <v>128</v>
      </c>
      <c r="C83" s="12">
        <v>142</v>
      </c>
      <c r="D83" s="12">
        <v>128</v>
      </c>
      <c r="E83" s="12">
        <v>131</v>
      </c>
      <c r="F83" s="14">
        <v>22364500</v>
      </c>
      <c r="G83" s="12">
        <v>131</v>
      </c>
      <c r="I83" s="11">
        <f>'^JKSE'!I83</f>
        <v>40780</v>
      </c>
      <c r="J83" s="12">
        <f t="shared" si="1"/>
        <v>165</v>
      </c>
    </row>
    <row r="84" spans="1:10" x14ac:dyDescent="0.2">
      <c r="A84" s="15">
        <v>40275</v>
      </c>
      <c r="B84" s="12">
        <v>135</v>
      </c>
      <c r="C84" s="12">
        <v>140</v>
      </c>
      <c r="D84" s="12">
        <v>134</v>
      </c>
      <c r="E84" s="12">
        <v>135</v>
      </c>
      <c r="F84" s="14">
        <v>7172000</v>
      </c>
      <c r="G84" s="12">
        <v>135</v>
      </c>
      <c r="I84" s="11">
        <f>'^JKSE'!I84</f>
        <v>40779</v>
      </c>
      <c r="J84" s="12">
        <f t="shared" si="1"/>
        <v>161</v>
      </c>
    </row>
    <row r="85" spans="1:10" x14ac:dyDescent="0.2">
      <c r="A85" s="15">
        <v>40276</v>
      </c>
      <c r="B85" s="12">
        <v>135</v>
      </c>
      <c r="C85" s="12">
        <v>136</v>
      </c>
      <c r="D85" s="12">
        <v>129</v>
      </c>
      <c r="E85" s="12">
        <v>131</v>
      </c>
      <c r="F85" s="14">
        <v>3278500</v>
      </c>
      <c r="G85" s="12">
        <v>131</v>
      </c>
      <c r="I85" s="11">
        <f>'^JKSE'!I85</f>
        <v>40778</v>
      </c>
      <c r="J85" s="12">
        <f t="shared" si="1"/>
        <v>164</v>
      </c>
    </row>
    <row r="86" spans="1:10" x14ac:dyDescent="0.2">
      <c r="A86" s="15">
        <v>40277</v>
      </c>
      <c r="B86" s="12">
        <v>131</v>
      </c>
      <c r="C86" s="12">
        <v>131</v>
      </c>
      <c r="D86" s="12">
        <v>124</v>
      </c>
      <c r="E86" s="12">
        <v>128</v>
      </c>
      <c r="F86" s="14">
        <v>2636500</v>
      </c>
      <c r="G86" s="12">
        <v>128</v>
      </c>
      <c r="I86" s="11">
        <f>'^JKSE'!I86</f>
        <v>40777</v>
      </c>
      <c r="J86" s="12">
        <f t="shared" si="1"/>
        <v>164</v>
      </c>
    </row>
    <row r="87" spans="1:10" x14ac:dyDescent="0.2">
      <c r="A87" s="15">
        <v>40280</v>
      </c>
      <c r="B87" s="12">
        <v>130</v>
      </c>
      <c r="C87" s="12">
        <v>133</v>
      </c>
      <c r="D87" s="12">
        <v>129</v>
      </c>
      <c r="E87" s="12">
        <v>129</v>
      </c>
      <c r="F87" s="14">
        <v>1538500</v>
      </c>
      <c r="G87" s="12">
        <v>129</v>
      </c>
      <c r="I87" s="11">
        <f>'^JKSE'!I87</f>
        <v>40774</v>
      </c>
      <c r="J87" s="12">
        <f t="shared" si="1"/>
        <v>158</v>
      </c>
    </row>
    <row r="88" spans="1:10" x14ac:dyDescent="0.2">
      <c r="A88" s="15">
        <v>40281</v>
      </c>
      <c r="B88" s="12">
        <v>133</v>
      </c>
      <c r="C88" s="12">
        <v>134</v>
      </c>
      <c r="D88" s="12">
        <v>129</v>
      </c>
      <c r="E88" s="12">
        <v>130</v>
      </c>
      <c r="F88" s="14">
        <v>633500</v>
      </c>
      <c r="G88" s="12">
        <v>130</v>
      </c>
      <c r="I88" s="11">
        <f>'^JKSE'!I88</f>
        <v>40773</v>
      </c>
      <c r="J88" s="12">
        <f t="shared" si="1"/>
        <v>165</v>
      </c>
    </row>
    <row r="89" spans="1:10" x14ac:dyDescent="0.2">
      <c r="A89" s="15">
        <v>40282</v>
      </c>
      <c r="B89" s="12">
        <v>133</v>
      </c>
      <c r="C89" s="12">
        <v>133</v>
      </c>
      <c r="D89" s="12">
        <v>128</v>
      </c>
      <c r="E89" s="12">
        <v>128</v>
      </c>
      <c r="F89" s="14">
        <v>875500</v>
      </c>
      <c r="G89" s="12">
        <v>128</v>
      </c>
      <c r="I89" s="11">
        <f>'^JKSE'!I89</f>
        <v>40772</v>
      </c>
      <c r="J89" s="12">
        <f t="shared" si="1"/>
        <v>160</v>
      </c>
    </row>
    <row r="90" spans="1:10" x14ac:dyDescent="0.2">
      <c r="A90" s="15">
        <v>40283</v>
      </c>
      <c r="B90" s="12">
        <v>132</v>
      </c>
      <c r="C90" s="12">
        <v>132</v>
      </c>
      <c r="D90" s="12">
        <v>128</v>
      </c>
      <c r="E90" s="12">
        <v>129</v>
      </c>
      <c r="F90" s="14">
        <v>362500</v>
      </c>
      <c r="G90" s="12">
        <v>129</v>
      </c>
      <c r="I90" s="11">
        <f>'^JKSE'!I90</f>
        <v>40771</v>
      </c>
      <c r="J90" s="12">
        <f t="shared" si="1"/>
        <v>160</v>
      </c>
    </row>
    <row r="91" spans="1:10" x14ac:dyDescent="0.2">
      <c r="A91" s="15">
        <v>40284</v>
      </c>
      <c r="B91" s="12">
        <v>125</v>
      </c>
      <c r="C91" s="12">
        <v>128</v>
      </c>
      <c r="D91" s="12">
        <v>125</v>
      </c>
      <c r="E91" s="12">
        <v>125</v>
      </c>
      <c r="F91" s="14">
        <v>812000</v>
      </c>
      <c r="G91" s="12">
        <v>125</v>
      </c>
      <c r="I91" s="11">
        <f>'^JKSE'!I91</f>
        <v>40770</v>
      </c>
      <c r="J91" s="12">
        <f t="shared" si="1"/>
        <v>156</v>
      </c>
    </row>
    <row r="92" spans="1:10" x14ac:dyDescent="0.2">
      <c r="A92" s="15">
        <v>40287</v>
      </c>
      <c r="B92" s="12">
        <v>126</v>
      </c>
      <c r="C92" s="12">
        <v>130</v>
      </c>
      <c r="D92" s="12">
        <v>123</v>
      </c>
      <c r="E92" s="12">
        <v>125</v>
      </c>
      <c r="F92" s="14">
        <v>811500</v>
      </c>
      <c r="G92" s="12">
        <v>125</v>
      </c>
      <c r="I92" s="11">
        <f>'^JKSE'!I92</f>
        <v>40767</v>
      </c>
      <c r="J92" s="12">
        <f t="shared" si="1"/>
        <v>155</v>
      </c>
    </row>
    <row r="93" spans="1:10" x14ac:dyDescent="0.2">
      <c r="A93" s="15">
        <v>40288</v>
      </c>
      <c r="B93" s="12">
        <v>126</v>
      </c>
      <c r="C93" s="12">
        <v>130</v>
      </c>
      <c r="D93" s="12">
        <v>126</v>
      </c>
      <c r="E93" s="12">
        <v>129</v>
      </c>
      <c r="F93" s="14">
        <v>1513500</v>
      </c>
      <c r="G93" s="12">
        <v>129</v>
      </c>
      <c r="I93" s="11">
        <f>'^JKSE'!I93</f>
        <v>40766</v>
      </c>
      <c r="J93" s="12">
        <f t="shared" si="1"/>
        <v>152</v>
      </c>
    </row>
    <row r="94" spans="1:10" x14ac:dyDescent="0.2">
      <c r="A94" s="15">
        <v>40289</v>
      </c>
      <c r="B94" s="12">
        <v>126</v>
      </c>
      <c r="C94" s="12">
        <v>133</v>
      </c>
      <c r="D94" s="12">
        <v>125</v>
      </c>
      <c r="E94" s="12">
        <v>130</v>
      </c>
      <c r="F94" s="14">
        <v>4755000</v>
      </c>
      <c r="G94" s="12">
        <v>130</v>
      </c>
      <c r="I94" s="11">
        <f>'^JKSE'!I94</f>
        <v>40765</v>
      </c>
      <c r="J94" s="12">
        <f t="shared" si="1"/>
        <v>155</v>
      </c>
    </row>
    <row r="95" spans="1:10" x14ac:dyDescent="0.2">
      <c r="A95" s="15">
        <v>40290</v>
      </c>
      <c r="B95" s="12">
        <v>131</v>
      </c>
      <c r="C95" s="12">
        <v>131</v>
      </c>
      <c r="D95" s="12">
        <v>126</v>
      </c>
      <c r="E95" s="12">
        <v>128</v>
      </c>
      <c r="F95" s="14">
        <v>1922000</v>
      </c>
      <c r="G95" s="12">
        <v>128</v>
      </c>
      <c r="I95" s="11">
        <f>'^JKSE'!I95</f>
        <v>40764</v>
      </c>
      <c r="J95" s="12">
        <f t="shared" si="1"/>
        <v>153</v>
      </c>
    </row>
    <row r="96" spans="1:10" x14ac:dyDescent="0.2">
      <c r="A96" s="15">
        <v>40291</v>
      </c>
      <c r="B96" s="12">
        <v>128</v>
      </c>
      <c r="C96" s="12">
        <v>132</v>
      </c>
      <c r="D96" s="12">
        <v>127</v>
      </c>
      <c r="E96" s="12">
        <v>131</v>
      </c>
      <c r="F96" s="14">
        <v>3497500</v>
      </c>
      <c r="G96" s="12">
        <v>131</v>
      </c>
      <c r="I96" s="11">
        <f>'^JKSE'!I96</f>
        <v>40763</v>
      </c>
      <c r="J96" s="12">
        <f t="shared" si="1"/>
        <v>157</v>
      </c>
    </row>
    <row r="97" spans="1:10" x14ac:dyDescent="0.2">
      <c r="A97" s="15">
        <v>40294</v>
      </c>
      <c r="B97" s="12">
        <v>135</v>
      </c>
      <c r="C97" s="12">
        <v>176</v>
      </c>
      <c r="D97" s="12">
        <v>135</v>
      </c>
      <c r="E97" s="12">
        <v>160</v>
      </c>
      <c r="F97" s="14">
        <v>129000000</v>
      </c>
      <c r="G97" s="12">
        <v>160</v>
      </c>
      <c r="I97" s="11">
        <f>'^JKSE'!I97</f>
        <v>40760</v>
      </c>
      <c r="J97" s="12">
        <f t="shared" si="1"/>
        <v>152</v>
      </c>
    </row>
    <row r="98" spans="1:10" x14ac:dyDescent="0.2">
      <c r="A98" s="15">
        <v>40295</v>
      </c>
      <c r="B98" s="12">
        <v>160</v>
      </c>
      <c r="C98" s="12">
        <v>175</v>
      </c>
      <c r="D98" s="12">
        <v>160</v>
      </c>
      <c r="E98" s="12">
        <v>163</v>
      </c>
      <c r="F98" s="14">
        <v>53756000</v>
      </c>
      <c r="G98" s="12">
        <v>163</v>
      </c>
      <c r="I98" s="11">
        <f>'^JKSE'!I98</f>
        <v>40759</v>
      </c>
      <c r="J98" s="12">
        <f t="shared" si="1"/>
        <v>168</v>
      </c>
    </row>
    <row r="99" spans="1:10" x14ac:dyDescent="0.2">
      <c r="A99" s="15">
        <v>40296</v>
      </c>
      <c r="B99" s="12">
        <v>160</v>
      </c>
      <c r="C99" s="12">
        <v>162</v>
      </c>
      <c r="D99" s="12">
        <v>151</v>
      </c>
      <c r="E99" s="12">
        <v>151</v>
      </c>
      <c r="F99" s="14">
        <v>13867500</v>
      </c>
      <c r="G99" s="12">
        <v>151</v>
      </c>
      <c r="I99" s="11">
        <f>'^JKSE'!I99</f>
        <v>40758</v>
      </c>
      <c r="J99" s="12">
        <f t="shared" si="1"/>
        <v>173</v>
      </c>
    </row>
    <row r="100" spans="1:10" x14ac:dyDescent="0.2">
      <c r="A100" s="15">
        <v>40297</v>
      </c>
      <c r="B100" s="12">
        <v>156</v>
      </c>
      <c r="C100" s="12">
        <v>156</v>
      </c>
      <c r="D100" s="12">
        <v>147</v>
      </c>
      <c r="E100" s="12">
        <v>147</v>
      </c>
      <c r="F100" s="14">
        <v>4866500</v>
      </c>
      <c r="G100" s="12">
        <v>147</v>
      </c>
      <c r="I100" s="11">
        <f>'^JKSE'!I100</f>
        <v>40757</v>
      </c>
      <c r="J100" s="12">
        <f t="shared" si="1"/>
        <v>169</v>
      </c>
    </row>
    <row r="101" spans="1:10" x14ac:dyDescent="0.2">
      <c r="A101" s="15">
        <v>40298</v>
      </c>
      <c r="B101" s="12">
        <v>148</v>
      </c>
      <c r="C101" s="12">
        <v>165</v>
      </c>
      <c r="D101" s="12">
        <v>147</v>
      </c>
      <c r="E101" s="12">
        <v>157</v>
      </c>
      <c r="F101" s="14">
        <v>18640000</v>
      </c>
      <c r="G101" s="12">
        <v>157</v>
      </c>
      <c r="I101" s="11">
        <f>'^JKSE'!I101</f>
        <v>40756</v>
      </c>
      <c r="J101" s="12">
        <f t="shared" si="1"/>
        <v>175</v>
      </c>
    </row>
    <row r="102" spans="1:10" x14ac:dyDescent="0.2">
      <c r="A102" s="15">
        <v>40301</v>
      </c>
      <c r="B102" s="12">
        <v>162</v>
      </c>
      <c r="C102" s="12">
        <v>175</v>
      </c>
      <c r="D102" s="12">
        <v>158</v>
      </c>
      <c r="E102" s="12">
        <v>165</v>
      </c>
      <c r="F102" s="14">
        <v>36733500</v>
      </c>
      <c r="G102" s="12">
        <v>165</v>
      </c>
      <c r="I102" s="11">
        <f>'^JKSE'!I102</f>
        <v>40753</v>
      </c>
      <c r="J102" s="12">
        <f t="shared" si="1"/>
        <v>178</v>
      </c>
    </row>
    <row r="103" spans="1:10" x14ac:dyDescent="0.2">
      <c r="A103" s="15">
        <v>40302</v>
      </c>
      <c r="B103" s="12">
        <v>170</v>
      </c>
      <c r="C103" s="12">
        <v>173</v>
      </c>
      <c r="D103" s="12">
        <v>158</v>
      </c>
      <c r="E103" s="12">
        <v>159</v>
      </c>
      <c r="F103" s="14">
        <v>14837500</v>
      </c>
      <c r="G103" s="12">
        <v>159</v>
      </c>
      <c r="I103" s="11">
        <f>'^JKSE'!I103</f>
        <v>40752</v>
      </c>
      <c r="J103" s="12">
        <f t="shared" si="1"/>
        <v>165</v>
      </c>
    </row>
    <row r="104" spans="1:10" x14ac:dyDescent="0.2">
      <c r="A104" s="15">
        <v>40303</v>
      </c>
      <c r="B104" s="12">
        <v>158</v>
      </c>
      <c r="C104" s="12">
        <v>158</v>
      </c>
      <c r="D104" s="12">
        <v>150</v>
      </c>
      <c r="E104" s="12">
        <v>155</v>
      </c>
      <c r="F104" s="14">
        <v>7923000</v>
      </c>
      <c r="G104" s="12">
        <v>155</v>
      </c>
      <c r="I104" s="11">
        <f>'^JKSE'!I104</f>
        <v>40751</v>
      </c>
      <c r="J104" s="12">
        <f t="shared" si="1"/>
        <v>165</v>
      </c>
    </row>
    <row r="105" spans="1:10" x14ac:dyDescent="0.2">
      <c r="A105" s="15">
        <v>40304</v>
      </c>
      <c r="B105" s="12">
        <v>150</v>
      </c>
      <c r="C105" s="12">
        <v>153</v>
      </c>
      <c r="D105" s="12">
        <v>148</v>
      </c>
      <c r="E105" s="12">
        <v>152</v>
      </c>
      <c r="F105" s="14">
        <v>7822500</v>
      </c>
      <c r="G105" s="12">
        <v>152</v>
      </c>
      <c r="I105" s="11">
        <f>'^JKSE'!I105</f>
        <v>40750</v>
      </c>
      <c r="J105" s="12">
        <f t="shared" si="1"/>
        <v>163</v>
      </c>
    </row>
    <row r="106" spans="1:10" x14ac:dyDescent="0.2">
      <c r="A106" s="15">
        <v>40305</v>
      </c>
      <c r="B106" s="12">
        <v>150</v>
      </c>
      <c r="C106" s="12">
        <v>155</v>
      </c>
      <c r="D106" s="12">
        <v>146</v>
      </c>
      <c r="E106" s="12">
        <v>149</v>
      </c>
      <c r="F106" s="14">
        <v>4088000</v>
      </c>
      <c r="G106" s="12">
        <v>149</v>
      </c>
      <c r="I106" s="11">
        <f>'^JKSE'!I106</f>
        <v>40749</v>
      </c>
      <c r="J106" s="12">
        <f t="shared" si="1"/>
        <v>166</v>
      </c>
    </row>
    <row r="107" spans="1:10" x14ac:dyDescent="0.2">
      <c r="A107" s="15">
        <v>40308</v>
      </c>
      <c r="B107" s="12">
        <v>158</v>
      </c>
      <c r="C107" s="12">
        <v>158</v>
      </c>
      <c r="D107" s="12">
        <v>151</v>
      </c>
      <c r="E107" s="12">
        <v>152</v>
      </c>
      <c r="F107" s="14">
        <v>1842000</v>
      </c>
      <c r="G107" s="12">
        <v>152</v>
      </c>
      <c r="I107" s="11">
        <f>'^JKSE'!I107</f>
        <v>40746</v>
      </c>
      <c r="J107" s="12">
        <f t="shared" si="1"/>
        <v>167</v>
      </c>
    </row>
    <row r="108" spans="1:10" x14ac:dyDescent="0.2">
      <c r="A108" s="15">
        <v>40309</v>
      </c>
      <c r="B108" s="12">
        <v>158</v>
      </c>
      <c r="C108" s="12">
        <v>158</v>
      </c>
      <c r="D108" s="12">
        <v>150</v>
      </c>
      <c r="E108" s="12">
        <v>151</v>
      </c>
      <c r="F108" s="14">
        <v>2950000</v>
      </c>
      <c r="G108" s="12">
        <v>151</v>
      </c>
      <c r="I108" s="11">
        <f>'^JKSE'!I108</f>
        <v>40745</v>
      </c>
      <c r="J108" s="12">
        <f t="shared" si="1"/>
        <v>165</v>
      </c>
    </row>
    <row r="109" spans="1:10" x14ac:dyDescent="0.2">
      <c r="A109" s="15">
        <v>40310</v>
      </c>
      <c r="B109" s="12">
        <v>153</v>
      </c>
      <c r="C109" s="12">
        <v>154</v>
      </c>
      <c r="D109" s="12">
        <v>149</v>
      </c>
      <c r="E109" s="12">
        <v>151</v>
      </c>
      <c r="F109" s="14">
        <v>1336000</v>
      </c>
      <c r="G109" s="12">
        <v>151</v>
      </c>
      <c r="I109" s="11">
        <f>'^JKSE'!I109</f>
        <v>40744</v>
      </c>
      <c r="J109" s="12">
        <f t="shared" si="1"/>
        <v>165</v>
      </c>
    </row>
    <row r="110" spans="1:10" x14ac:dyDescent="0.2">
      <c r="A110" s="15">
        <v>40312</v>
      </c>
      <c r="B110" s="12">
        <v>151</v>
      </c>
      <c r="C110" s="12">
        <v>156</v>
      </c>
      <c r="D110" s="12">
        <v>151</v>
      </c>
      <c r="E110" s="12">
        <v>153</v>
      </c>
      <c r="F110" s="14">
        <v>2881500</v>
      </c>
      <c r="G110" s="12">
        <v>153</v>
      </c>
      <c r="I110" s="11">
        <f>'^JKSE'!I110</f>
        <v>40743</v>
      </c>
      <c r="J110" s="12">
        <f t="shared" si="1"/>
        <v>161</v>
      </c>
    </row>
    <row r="111" spans="1:10" x14ac:dyDescent="0.2">
      <c r="A111" s="15">
        <v>40315</v>
      </c>
      <c r="B111" s="12">
        <v>154</v>
      </c>
      <c r="C111" s="12">
        <v>162</v>
      </c>
      <c r="D111" s="12">
        <v>152</v>
      </c>
      <c r="E111" s="12">
        <v>156</v>
      </c>
      <c r="F111" s="14">
        <v>22664000</v>
      </c>
      <c r="G111" s="12">
        <v>156</v>
      </c>
      <c r="I111" s="11">
        <f>'^JKSE'!I111</f>
        <v>40742</v>
      </c>
      <c r="J111" s="12">
        <f t="shared" si="1"/>
        <v>163</v>
      </c>
    </row>
    <row r="112" spans="1:10" x14ac:dyDescent="0.2">
      <c r="A112" s="15">
        <v>40316</v>
      </c>
      <c r="B112" s="12">
        <v>158</v>
      </c>
      <c r="C112" s="12">
        <v>158</v>
      </c>
      <c r="D112" s="12">
        <v>153</v>
      </c>
      <c r="E112" s="12">
        <v>155</v>
      </c>
      <c r="F112" s="14">
        <v>9890500</v>
      </c>
      <c r="G112" s="12">
        <v>155</v>
      </c>
      <c r="I112" s="11">
        <f>'^JKSE'!I112</f>
        <v>40739</v>
      </c>
      <c r="J112" s="12">
        <f t="shared" si="1"/>
        <v>165</v>
      </c>
    </row>
    <row r="113" spans="1:10" x14ac:dyDescent="0.2">
      <c r="A113" s="15">
        <v>40317</v>
      </c>
      <c r="B113" s="12">
        <v>154</v>
      </c>
      <c r="C113" s="12">
        <v>154</v>
      </c>
      <c r="D113" s="12">
        <v>149</v>
      </c>
      <c r="E113" s="12">
        <v>151</v>
      </c>
      <c r="F113" s="14">
        <v>5316500</v>
      </c>
      <c r="G113" s="12">
        <v>151</v>
      </c>
      <c r="I113" s="11">
        <f>'^JKSE'!I113</f>
        <v>40738</v>
      </c>
      <c r="J113" s="12">
        <f t="shared" si="1"/>
        <v>164</v>
      </c>
    </row>
    <row r="114" spans="1:10" x14ac:dyDescent="0.2">
      <c r="A114" s="15">
        <v>40318</v>
      </c>
      <c r="B114" s="12">
        <v>152</v>
      </c>
      <c r="C114" s="12">
        <v>152</v>
      </c>
      <c r="D114" s="12">
        <v>140</v>
      </c>
      <c r="E114" s="12">
        <v>140</v>
      </c>
      <c r="F114" s="14">
        <v>4280000</v>
      </c>
      <c r="G114" s="12">
        <v>140</v>
      </c>
      <c r="I114" s="11">
        <f>'^JKSE'!I114</f>
        <v>40737</v>
      </c>
      <c r="J114" s="12">
        <f t="shared" si="1"/>
        <v>161</v>
      </c>
    </row>
    <row r="115" spans="1:10" x14ac:dyDescent="0.2">
      <c r="A115" s="15">
        <v>40319</v>
      </c>
      <c r="B115" s="12">
        <v>135</v>
      </c>
      <c r="C115" s="12">
        <v>141</v>
      </c>
      <c r="D115" s="12">
        <v>131</v>
      </c>
      <c r="E115" s="12">
        <v>135</v>
      </c>
      <c r="F115" s="14">
        <v>4087000</v>
      </c>
      <c r="G115" s="12">
        <v>135</v>
      </c>
      <c r="I115" s="11">
        <f>'^JKSE'!I115</f>
        <v>40736</v>
      </c>
      <c r="J115" s="12">
        <f t="shared" si="1"/>
        <v>165</v>
      </c>
    </row>
    <row r="116" spans="1:10" x14ac:dyDescent="0.2">
      <c r="A116" s="15">
        <v>40322</v>
      </c>
      <c r="B116" s="12">
        <v>140</v>
      </c>
      <c r="C116" s="12">
        <v>142</v>
      </c>
      <c r="D116" s="12">
        <v>130</v>
      </c>
      <c r="E116" s="12">
        <v>133</v>
      </c>
      <c r="F116" s="14">
        <v>3710000</v>
      </c>
      <c r="G116" s="12">
        <v>133</v>
      </c>
      <c r="I116" s="11">
        <f>'^JKSE'!I116</f>
        <v>40735</v>
      </c>
      <c r="J116" s="12">
        <f t="shared" si="1"/>
        <v>168</v>
      </c>
    </row>
    <row r="117" spans="1:10" x14ac:dyDescent="0.2">
      <c r="A117" s="15">
        <v>40323</v>
      </c>
      <c r="B117" s="12">
        <v>130</v>
      </c>
      <c r="C117" s="12">
        <v>130</v>
      </c>
      <c r="D117" s="12">
        <v>118</v>
      </c>
      <c r="E117" s="12">
        <v>122</v>
      </c>
      <c r="F117" s="14">
        <v>4193500</v>
      </c>
      <c r="G117" s="12">
        <v>122</v>
      </c>
      <c r="I117" s="11">
        <f>'^JKSE'!I117</f>
        <v>40732</v>
      </c>
      <c r="J117" s="12">
        <f t="shared" si="1"/>
        <v>168</v>
      </c>
    </row>
    <row r="118" spans="1:10" x14ac:dyDescent="0.2">
      <c r="A118" s="15">
        <v>40324</v>
      </c>
      <c r="B118" s="12">
        <v>125</v>
      </c>
      <c r="C118" s="12">
        <v>134</v>
      </c>
      <c r="D118" s="12">
        <v>125</v>
      </c>
      <c r="E118" s="12">
        <v>130</v>
      </c>
      <c r="F118" s="14">
        <v>4598000</v>
      </c>
      <c r="G118" s="12">
        <v>130</v>
      </c>
      <c r="I118" s="11">
        <f>'^JKSE'!I118</f>
        <v>40731</v>
      </c>
      <c r="J118" s="12">
        <f t="shared" si="1"/>
        <v>168</v>
      </c>
    </row>
    <row r="119" spans="1:10" x14ac:dyDescent="0.2">
      <c r="A119" s="15">
        <v>40325</v>
      </c>
      <c r="B119" s="12">
        <v>128</v>
      </c>
      <c r="C119" s="12">
        <v>136</v>
      </c>
      <c r="D119" s="12">
        <v>128</v>
      </c>
      <c r="E119" s="12">
        <v>129</v>
      </c>
      <c r="F119" s="14">
        <v>4177500</v>
      </c>
      <c r="G119" s="12">
        <v>129</v>
      </c>
      <c r="I119" s="11">
        <f>'^JKSE'!I119</f>
        <v>40730</v>
      </c>
      <c r="J119" s="12">
        <f t="shared" si="1"/>
        <v>164</v>
      </c>
    </row>
    <row r="120" spans="1:10" x14ac:dyDescent="0.2">
      <c r="A120" s="15">
        <v>40329</v>
      </c>
      <c r="B120" s="12">
        <v>132</v>
      </c>
      <c r="C120" s="12">
        <v>139</v>
      </c>
      <c r="D120" s="12">
        <v>132</v>
      </c>
      <c r="E120" s="12">
        <v>134</v>
      </c>
      <c r="F120" s="14">
        <v>3686000</v>
      </c>
      <c r="G120" s="12">
        <v>134</v>
      </c>
      <c r="I120" s="11">
        <f>'^JKSE'!I120</f>
        <v>40729</v>
      </c>
      <c r="J120" s="12">
        <f t="shared" si="1"/>
        <v>165</v>
      </c>
    </row>
    <row r="121" spans="1:10" x14ac:dyDescent="0.2">
      <c r="A121" s="15">
        <v>40330</v>
      </c>
      <c r="B121" s="12">
        <v>134</v>
      </c>
      <c r="C121" s="12">
        <v>137</v>
      </c>
      <c r="D121" s="12">
        <v>129</v>
      </c>
      <c r="E121" s="12">
        <v>130</v>
      </c>
      <c r="F121" s="14">
        <v>3138500</v>
      </c>
      <c r="G121" s="12">
        <v>130</v>
      </c>
      <c r="I121" s="11">
        <f>'^JKSE'!I121</f>
        <v>40728</v>
      </c>
      <c r="J121" s="12">
        <f t="shared" si="1"/>
        <v>164</v>
      </c>
    </row>
    <row r="122" spans="1:10" x14ac:dyDescent="0.2">
      <c r="A122" s="15">
        <v>40331</v>
      </c>
      <c r="B122" s="12">
        <v>132</v>
      </c>
      <c r="C122" s="12">
        <v>134</v>
      </c>
      <c r="D122" s="12">
        <v>130</v>
      </c>
      <c r="E122" s="12">
        <v>131</v>
      </c>
      <c r="F122" s="14">
        <v>1475500</v>
      </c>
      <c r="G122" s="12">
        <v>131</v>
      </c>
      <c r="I122" s="11">
        <f>'^JKSE'!I122</f>
        <v>40725</v>
      </c>
      <c r="J122" s="12">
        <f t="shared" si="1"/>
        <v>169</v>
      </c>
    </row>
    <row r="123" spans="1:10" x14ac:dyDescent="0.2">
      <c r="A123" s="15">
        <v>40332</v>
      </c>
      <c r="B123" s="12">
        <v>132</v>
      </c>
      <c r="C123" s="12">
        <v>135</v>
      </c>
      <c r="D123" s="12">
        <v>132</v>
      </c>
      <c r="E123" s="12">
        <v>133</v>
      </c>
      <c r="F123" s="14">
        <v>3681500</v>
      </c>
      <c r="G123" s="12">
        <v>133</v>
      </c>
      <c r="I123" s="11">
        <f>'^JKSE'!I123</f>
        <v>40724</v>
      </c>
      <c r="J123" s="12">
        <f t="shared" si="1"/>
        <v>169</v>
      </c>
    </row>
    <row r="124" spans="1:10" x14ac:dyDescent="0.2">
      <c r="A124" s="15">
        <v>40333</v>
      </c>
      <c r="B124" s="12">
        <v>136</v>
      </c>
      <c r="C124" s="12">
        <v>136</v>
      </c>
      <c r="D124" s="12">
        <v>132</v>
      </c>
      <c r="E124" s="12">
        <v>133</v>
      </c>
      <c r="F124" s="14">
        <v>3283000</v>
      </c>
      <c r="G124" s="12">
        <v>133</v>
      </c>
      <c r="I124" s="11">
        <f>'^JKSE'!I124</f>
        <v>40723</v>
      </c>
      <c r="J124" s="12">
        <f t="shared" si="1"/>
        <v>169</v>
      </c>
    </row>
    <row r="125" spans="1:10" x14ac:dyDescent="0.2">
      <c r="A125" s="15">
        <v>40336</v>
      </c>
      <c r="B125" s="12">
        <v>133</v>
      </c>
      <c r="C125" s="12">
        <v>138</v>
      </c>
      <c r="D125" s="12">
        <v>128</v>
      </c>
      <c r="E125" s="12">
        <v>135</v>
      </c>
      <c r="F125" s="14">
        <v>6028000</v>
      </c>
      <c r="G125" s="12">
        <v>135</v>
      </c>
      <c r="I125" s="11">
        <f>'^JKSE'!I125</f>
        <v>40722</v>
      </c>
      <c r="J125" s="12">
        <f t="shared" si="1"/>
        <v>169</v>
      </c>
    </row>
    <row r="126" spans="1:10" x14ac:dyDescent="0.2">
      <c r="A126" s="15">
        <v>40337</v>
      </c>
      <c r="B126" s="12">
        <v>137</v>
      </c>
      <c r="C126" s="12">
        <v>146</v>
      </c>
      <c r="D126" s="12">
        <v>137</v>
      </c>
      <c r="E126" s="12">
        <v>143</v>
      </c>
      <c r="F126" s="14">
        <v>11116500</v>
      </c>
      <c r="G126" s="12">
        <v>143</v>
      </c>
      <c r="I126" s="11">
        <f>'^JKSE'!I126</f>
        <v>40721</v>
      </c>
      <c r="J126" s="12">
        <f t="shared" si="1"/>
        <v>171</v>
      </c>
    </row>
    <row r="127" spans="1:10" x14ac:dyDescent="0.2">
      <c r="A127" s="15">
        <v>40338</v>
      </c>
      <c r="B127" s="12">
        <v>146</v>
      </c>
      <c r="C127" s="12">
        <v>162</v>
      </c>
      <c r="D127" s="12">
        <v>146</v>
      </c>
      <c r="E127" s="12">
        <v>156</v>
      </c>
      <c r="F127" s="14">
        <v>50989000</v>
      </c>
      <c r="G127" s="12">
        <v>156</v>
      </c>
      <c r="I127" s="11">
        <f>'^JKSE'!I127</f>
        <v>40718</v>
      </c>
      <c r="J127" s="12">
        <f t="shared" si="1"/>
        <v>171</v>
      </c>
    </row>
    <row r="128" spans="1:10" x14ac:dyDescent="0.2">
      <c r="A128" s="15">
        <v>40339</v>
      </c>
      <c r="B128" s="12">
        <v>156</v>
      </c>
      <c r="C128" s="12">
        <v>157</v>
      </c>
      <c r="D128" s="12">
        <v>149</v>
      </c>
      <c r="E128" s="12">
        <v>149</v>
      </c>
      <c r="F128" s="14">
        <v>6585000</v>
      </c>
      <c r="G128" s="12">
        <v>149</v>
      </c>
      <c r="I128" s="11">
        <f>'^JKSE'!I128</f>
        <v>40717</v>
      </c>
      <c r="J128" s="12">
        <f t="shared" si="1"/>
        <v>173</v>
      </c>
    </row>
    <row r="129" spans="1:10" x14ac:dyDescent="0.2">
      <c r="A129" s="15">
        <v>40340</v>
      </c>
      <c r="B129" s="12">
        <v>154</v>
      </c>
      <c r="C129" s="12">
        <v>155</v>
      </c>
      <c r="D129" s="12">
        <v>148</v>
      </c>
      <c r="E129" s="12">
        <v>148</v>
      </c>
      <c r="F129" s="14">
        <v>2503500</v>
      </c>
      <c r="G129" s="12">
        <v>148</v>
      </c>
      <c r="I129" s="11">
        <f>'^JKSE'!I129</f>
        <v>40716</v>
      </c>
      <c r="J129" s="12">
        <f t="shared" si="1"/>
        <v>175</v>
      </c>
    </row>
    <row r="130" spans="1:10" x14ac:dyDescent="0.2">
      <c r="A130" s="15">
        <v>40343</v>
      </c>
      <c r="B130" s="12">
        <v>151</v>
      </c>
      <c r="C130" s="12">
        <v>156</v>
      </c>
      <c r="D130" s="12">
        <v>150</v>
      </c>
      <c r="E130" s="12">
        <v>150</v>
      </c>
      <c r="F130" s="14">
        <v>5647500</v>
      </c>
      <c r="G130" s="12">
        <v>150</v>
      </c>
      <c r="I130" s="11">
        <f>'^JKSE'!I130</f>
        <v>40715</v>
      </c>
      <c r="J130" s="12">
        <f t="shared" si="1"/>
        <v>163</v>
      </c>
    </row>
    <row r="131" spans="1:10" x14ac:dyDescent="0.2">
      <c r="A131" s="15">
        <v>40344</v>
      </c>
      <c r="B131" s="12">
        <v>152</v>
      </c>
      <c r="C131" s="12">
        <v>152</v>
      </c>
      <c r="D131" s="12">
        <v>145</v>
      </c>
      <c r="E131" s="12">
        <v>145</v>
      </c>
      <c r="F131" s="14">
        <v>2438000</v>
      </c>
      <c r="G131" s="12">
        <v>145</v>
      </c>
      <c r="I131" s="11">
        <f>'^JKSE'!I131</f>
        <v>40714</v>
      </c>
      <c r="J131" s="12">
        <f t="shared" ref="J131:J194" si="2">VLOOKUP($I$2:$I$751,$A$2:$G$705,7)</f>
        <v>164</v>
      </c>
    </row>
    <row r="132" spans="1:10" x14ac:dyDescent="0.2">
      <c r="A132" s="15">
        <v>40345</v>
      </c>
      <c r="B132" s="12">
        <v>148</v>
      </c>
      <c r="C132" s="12">
        <v>148</v>
      </c>
      <c r="D132" s="12">
        <v>145</v>
      </c>
      <c r="E132" s="12">
        <v>145</v>
      </c>
      <c r="F132" s="14">
        <v>2749500</v>
      </c>
      <c r="G132" s="12">
        <v>145</v>
      </c>
      <c r="I132" s="11">
        <f>'^JKSE'!I132</f>
        <v>40711</v>
      </c>
      <c r="J132" s="12">
        <f t="shared" si="2"/>
        <v>163</v>
      </c>
    </row>
    <row r="133" spans="1:10" x14ac:dyDescent="0.2">
      <c r="A133" s="15">
        <v>40346</v>
      </c>
      <c r="B133" s="12">
        <v>145</v>
      </c>
      <c r="C133" s="12">
        <v>148</v>
      </c>
      <c r="D133" s="12">
        <v>143</v>
      </c>
      <c r="E133" s="12">
        <v>147</v>
      </c>
      <c r="F133" s="14">
        <v>2478000</v>
      </c>
      <c r="G133" s="12">
        <v>147</v>
      </c>
      <c r="I133" s="11">
        <f>'^JKSE'!I133</f>
        <v>40710</v>
      </c>
      <c r="J133" s="12">
        <f t="shared" si="2"/>
        <v>165</v>
      </c>
    </row>
    <row r="134" spans="1:10" x14ac:dyDescent="0.2">
      <c r="A134" s="15">
        <v>40347</v>
      </c>
      <c r="B134" s="12">
        <v>140</v>
      </c>
      <c r="C134" s="12">
        <v>149</v>
      </c>
      <c r="D134" s="12">
        <v>140</v>
      </c>
      <c r="E134" s="12">
        <v>146</v>
      </c>
      <c r="F134" s="14">
        <v>925500</v>
      </c>
      <c r="G134" s="12">
        <v>146</v>
      </c>
      <c r="I134" s="11">
        <f>'^JKSE'!I134</f>
        <v>40709</v>
      </c>
      <c r="J134" s="12">
        <f t="shared" si="2"/>
        <v>168</v>
      </c>
    </row>
    <row r="135" spans="1:10" x14ac:dyDescent="0.2">
      <c r="A135" s="15">
        <v>40350</v>
      </c>
      <c r="B135" s="12">
        <v>150</v>
      </c>
      <c r="C135" s="12">
        <v>153</v>
      </c>
      <c r="D135" s="12">
        <v>147</v>
      </c>
      <c r="E135" s="12">
        <v>147</v>
      </c>
      <c r="F135" s="14">
        <v>3683000</v>
      </c>
      <c r="G135" s="12">
        <v>147</v>
      </c>
      <c r="I135" s="11">
        <f>'^JKSE'!I135</f>
        <v>40708</v>
      </c>
      <c r="J135" s="12">
        <f t="shared" si="2"/>
        <v>166</v>
      </c>
    </row>
    <row r="136" spans="1:10" x14ac:dyDescent="0.2">
      <c r="A136" s="15">
        <v>40351</v>
      </c>
      <c r="B136" s="12">
        <v>151</v>
      </c>
      <c r="C136" s="12">
        <v>152</v>
      </c>
      <c r="D136" s="12">
        <v>148</v>
      </c>
      <c r="E136" s="12">
        <v>148</v>
      </c>
      <c r="F136" s="14">
        <v>1816000</v>
      </c>
      <c r="G136" s="12">
        <v>148</v>
      </c>
      <c r="I136" s="11">
        <f>'^JKSE'!I136</f>
        <v>40707</v>
      </c>
      <c r="J136" s="12">
        <f t="shared" si="2"/>
        <v>170</v>
      </c>
    </row>
    <row r="137" spans="1:10" x14ac:dyDescent="0.2">
      <c r="A137" s="15">
        <v>40352</v>
      </c>
      <c r="B137" s="12">
        <v>147</v>
      </c>
      <c r="C137" s="12">
        <v>148</v>
      </c>
      <c r="D137" s="12">
        <v>145</v>
      </c>
      <c r="E137" s="12">
        <v>145</v>
      </c>
      <c r="F137" s="14">
        <v>789000</v>
      </c>
      <c r="G137" s="12">
        <v>145</v>
      </c>
      <c r="I137" s="11">
        <f>'^JKSE'!I137</f>
        <v>40704</v>
      </c>
      <c r="J137" s="12">
        <f t="shared" si="2"/>
        <v>168</v>
      </c>
    </row>
    <row r="138" spans="1:10" x14ac:dyDescent="0.2">
      <c r="A138" s="15">
        <v>40353</v>
      </c>
      <c r="B138" s="12">
        <v>146</v>
      </c>
      <c r="C138" s="12">
        <v>149</v>
      </c>
      <c r="D138" s="12">
        <v>144</v>
      </c>
      <c r="E138" s="12">
        <v>145</v>
      </c>
      <c r="F138" s="14">
        <v>2919000</v>
      </c>
      <c r="G138" s="12">
        <v>145</v>
      </c>
      <c r="I138" s="11">
        <f>'^JKSE'!I138</f>
        <v>40703</v>
      </c>
      <c r="J138" s="12">
        <f t="shared" si="2"/>
        <v>169</v>
      </c>
    </row>
    <row r="139" spans="1:10" x14ac:dyDescent="0.2">
      <c r="A139" s="15">
        <v>40354</v>
      </c>
      <c r="B139" s="12">
        <v>145</v>
      </c>
      <c r="C139" s="12">
        <v>148</v>
      </c>
      <c r="D139" s="12">
        <v>144</v>
      </c>
      <c r="E139" s="12">
        <v>147</v>
      </c>
      <c r="F139" s="14">
        <v>1910000</v>
      </c>
      <c r="G139" s="12">
        <v>147</v>
      </c>
      <c r="I139" s="11">
        <f>'^JKSE'!I139</f>
        <v>40702</v>
      </c>
      <c r="J139" s="12">
        <f t="shared" si="2"/>
        <v>170</v>
      </c>
    </row>
    <row r="140" spans="1:10" x14ac:dyDescent="0.2">
      <c r="A140" s="15">
        <v>40357</v>
      </c>
      <c r="B140" s="12">
        <v>147</v>
      </c>
      <c r="C140" s="12">
        <v>150</v>
      </c>
      <c r="D140" s="12">
        <v>145</v>
      </c>
      <c r="E140" s="12">
        <v>145</v>
      </c>
      <c r="F140" s="14">
        <v>4093000</v>
      </c>
      <c r="G140" s="12">
        <v>145</v>
      </c>
      <c r="I140" s="11">
        <f>'^JKSE'!I140</f>
        <v>40701</v>
      </c>
      <c r="J140" s="12">
        <f t="shared" si="2"/>
        <v>171</v>
      </c>
    </row>
    <row r="141" spans="1:10" x14ac:dyDescent="0.2">
      <c r="A141" s="15">
        <v>40358</v>
      </c>
      <c r="B141" s="12">
        <v>146</v>
      </c>
      <c r="C141" s="12">
        <v>147</v>
      </c>
      <c r="D141" s="12">
        <v>142</v>
      </c>
      <c r="E141" s="12">
        <v>146</v>
      </c>
      <c r="F141" s="14">
        <v>4547500</v>
      </c>
      <c r="G141" s="12">
        <v>146</v>
      </c>
      <c r="I141" s="11">
        <f>'^JKSE'!I141</f>
        <v>40700</v>
      </c>
      <c r="J141" s="12">
        <f t="shared" si="2"/>
        <v>171</v>
      </c>
    </row>
    <row r="142" spans="1:10" x14ac:dyDescent="0.2">
      <c r="A142" s="15">
        <v>40359</v>
      </c>
      <c r="B142" s="12">
        <v>150</v>
      </c>
      <c r="C142" s="12">
        <v>197</v>
      </c>
      <c r="D142" s="12">
        <v>146</v>
      </c>
      <c r="E142" s="12">
        <v>193</v>
      </c>
      <c r="F142" s="14">
        <v>197000000</v>
      </c>
      <c r="G142" s="12">
        <v>193</v>
      </c>
      <c r="I142" s="11">
        <f>'^JKSE'!I142</f>
        <v>40697</v>
      </c>
      <c r="J142" s="12">
        <f t="shared" si="2"/>
        <v>170</v>
      </c>
    </row>
    <row r="143" spans="1:10" x14ac:dyDescent="0.2">
      <c r="A143" s="15">
        <v>40360</v>
      </c>
      <c r="B143" s="12">
        <v>190</v>
      </c>
      <c r="C143" s="12">
        <v>193</v>
      </c>
      <c r="D143" s="12">
        <v>169</v>
      </c>
      <c r="E143" s="12">
        <v>170</v>
      </c>
      <c r="F143" s="14">
        <v>55058500</v>
      </c>
      <c r="G143" s="12">
        <v>170</v>
      </c>
      <c r="I143" s="11">
        <f>'^JKSE'!I143</f>
        <v>40696</v>
      </c>
      <c r="J143" s="12">
        <f t="shared" si="2"/>
        <v>170</v>
      </c>
    </row>
    <row r="144" spans="1:10" x14ac:dyDescent="0.2">
      <c r="A144" s="15">
        <v>40361</v>
      </c>
      <c r="B144" s="12">
        <v>175</v>
      </c>
      <c r="C144" s="12">
        <v>184</v>
      </c>
      <c r="D144" s="12">
        <v>170</v>
      </c>
      <c r="E144" s="12">
        <v>177</v>
      </c>
      <c r="F144" s="14">
        <v>23411000</v>
      </c>
      <c r="G144" s="12">
        <v>177</v>
      </c>
      <c r="I144" s="11">
        <f>'^JKSE'!I144</f>
        <v>40695</v>
      </c>
      <c r="J144" s="12">
        <f t="shared" si="2"/>
        <v>170</v>
      </c>
    </row>
    <row r="145" spans="1:10" x14ac:dyDescent="0.2">
      <c r="A145" s="15">
        <v>40364</v>
      </c>
      <c r="B145" s="12">
        <v>184</v>
      </c>
      <c r="C145" s="12">
        <v>184</v>
      </c>
      <c r="D145" s="12">
        <v>172</v>
      </c>
      <c r="E145" s="12">
        <v>173</v>
      </c>
      <c r="F145" s="14">
        <v>5356500</v>
      </c>
      <c r="G145" s="12">
        <v>173</v>
      </c>
      <c r="I145" s="11">
        <f>'^JKSE'!I145</f>
        <v>40694</v>
      </c>
      <c r="J145" s="12">
        <f t="shared" si="2"/>
        <v>171</v>
      </c>
    </row>
    <row r="146" spans="1:10" x14ac:dyDescent="0.2">
      <c r="A146" s="15">
        <v>40365</v>
      </c>
      <c r="B146" s="12">
        <v>175</v>
      </c>
      <c r="C146" s="12">
        <v>178</v>
      </c>
      <c r="D146" s="12">
        <v>172</v>
      </c>
      <c r="E146" s="12">
        <v>175</v>
      </c>
      <c r="F146" s="14">
        <v>7007500</v>
      </c>
      <c r="G146" s="12">
        <v>175</v>
      </c>
      <c r="I146" s="11">
        <f>'^JKSE'!I146</f>
        <v>40693</v>
      </c>
      <c r="J146" s="12">
        <f t="shared" si="2"/>
        <v>173</v>
      </c>
    </row>
    <row r="147" spans="1:10" x14ac:dyDescent="0.2">
      <c r="A147" s="15">
        <v>40366</v>
      </c>
      <c r="B147" s="12">
        <v>176</v>
      </c>
      <c r="C147" s="12">
        <v>176</v>
      </c>
      <c r="D147" s="12">
        <v>172</v>
      </c>
      <c r="E147" s="12">
        <v>174</v>
      </c>
      <c r="F147" s="14">
        <v>2957000</v>
      </c>
      <c r="G147" s="12">
        <v>174</v>
      </c>
      <c r="I147" s="11">
        <f>'^JKSE'!I147</f>
        <v>40690</v>
      </c>
      <c r="J147" s="12">
        <f t="shared" si="2"/>
        <v>173</v>
      </c>
    </row>
    <row r="148" spans="1:10" x14ac:dyDescent="0.2">
      <c r="A148" s="15">
        <v>40367</v>
      </c>
      <c r="B148" s="12">
        <v>175</v>
      </c>
      <c r="C148" s="12">
        <v>185</v>
      </c>
      <c r="D148" s="12">
        <v>175</v>
      </c>
      <c r="E148" s="12">
        <v>179</v>
      </c>
      <c r="F148" s="14">
        <v>46624000</v>
      </c>
      <c r="G148" s="12">
        <v>179</v>
      </c>
      <c r="I148" s="11">
        <f>'^JKSE'!I148</f>
        <v>40689</v>
      </c>
      <c r="J148" s="12">
        <f t="shared" si="2"/>
        <v>172</v>
      </c>
    </row>
    <row r="149" spans="1:10" x14ac:dyDescent="0.2">
      <c r="A149" s="15">
        <v>40368</v>
      </c>
      <c r="B149" s="12">
        <v>179</v>
      </c>
      <c r="C149" s="12">
        <v>180</v>
      </c>
      <c r="D149" s="12">
        <v>176</v>
      </c>
      <c r="E149" s="12">
        <v>176</v>
      </c>
      <c r="F149" s="14">
        <v>7803500</v>
      </c>
      <c r="G149" s="12">
        <v>176</v>
      </c>
      <c r="I149" s="11">
        <f>'^JKSE'!I149</f>
        <v>40688</v>
      </c>
      <c r="J149" s="12">
        <f t="shared" si="2"/>
        <v>172</v>
      </c>
    </row>
    <row r="150" spans="1:10" x14ac:dyDescent="0.2">
      <c r="A150" s="15">
        <v>40371</v>
      </c>
      <c r="B150" s="12">
        <v>177</v>
      </c>
      <c r="C150" s="12">
        <v>178</v>
      </c>
      <c r="D150" s="12">
        <v>174</v>
      </c>
      <c r="E150" s="12">
        <v>174</v>
      </c>
      <c r="F150" s="14">
        <v>5739500</v>
      </c>
      <c r="G150" s="12">
        <v>174</v>
      </c>
      <c r="I150" s="11">
        <f>'^JKSE'!I150</f>
        <v>40687</v>
      </c>
      <c r="J150" s="12">
        <f t="shared" si="2"/>
        <v>178</v>
      </c>
    </row>
    <row r="151" spans="1:10" x14ac:dyDescent="0.2">
      <c r="A151" s="15">
        <v>40372</v>
      </c>
      <c r="B151" s="12">
        <v>175</v>
      </c>
      <c r="C151" s="12">
        <v>225</v>
      </c>
      <c r="D151" s="12">
        <v>175</v>
      </c>
      <c r="E151" s="12">
        <v>215</v>
      </c>
      <c r="F151" s="14">
        <v>126000000</v>
      </c>
      <c r="G151" s="12">
        <v>215</v>
      </c>
      <c r="I151" s="11">
        <f>'^JKSE'!I151</f>
        <v>40686</v>
      </c>
      <c r="J151" s="12">
        <f t="shared" si="2"/>
        <v>177</v>
      </c>
    </row>
    <row r="152" spans="1:10" x14ac:dyDescent="0.2">
      <c r="A152" s="15">
        <v>40373</v>
      </c>
      <c r="B152" s="12">
        <v>220</v>
      </c>
      <c r="C152" s="12">
        <v>220</v>
      </c>
      <c r="D152" s="12">
        <v>194</v>
      </c>
      <c r="E152" s="12">
        <v>195</v>
      </c>
      <c r="F152" s="14">
        <v>44868000</v>
      </c>
      <c r="G152" s="12">
        <v>195</v>
      </c>
      <c r="I152" s="11">
        <f>'^JKSE'!I152</f>
        <v>40683</v>
      </c>
      <c r="J152" s="12">
        <f t="shared" si="2"/>
        <v>178</v>
      </c>
    </row>
    <row r="153" spans="1:10" x14ac:dyDescent="0.2">
      <c r="A153" s="15">
        <v>40374</v>
      </c>
      <c r="B153" s="12">
        <v>195</v>
      </c>
      <c r="C153" s="12">
        <v>210</v>
      </c>
      <c r="D153" s="12">
        <v>192</v>
      </c>
      <c r="E153" s="12">
        <v>200</v>
      </c>
      <c r="F153" s="14">
        <v>42436000</v>
      </c>
      <c r="G153" s="12">
        <v>200</v>
      </c>
      <c r="I153" s="11">
        <f>'^JKSE'!I153</f>
        <v>40682</v>
      </c>
      <c r="J153" s="12">
        <f t="shared" si="2"/>
        <v>178</v>
      </c>
    </row>
    <row r="154" spans="1:10" x14ac:dyDescent="0.2">
      <c r="A154" s="15">
        <v>40375</v>
      </c>
      <c r="B154" s="12">
        <v>205</v>
      </c>
      <c r="C154" s="12">
        <v>225</v>
      </c>
      <c r="D154" s="12">
        <v>200</v>
      </c>
      <c r="E154" s="12">
        <v>220</v>
      </c>
      <c r="F154" s="14">
        <v>32688000</v>
      </c>
      <c r="G154" s="12">
        <v>220</v>
      </c>
      <c r="I154" s="11">
        <f>'^JKSE'!I154</f>
        <v>40681</v>
      </c>
      <c r="J154" s="12">
        <f t="shared" si="2"/>
        <v>179</v>
      </c>
    </row>
    <row r="155" spans="1:10" x14ac:dyDescent="0.2">
      <c r="A155" s="15">
        <v>40378</v>
      </c>
      <c r="B155" s="12">
        <v>220</v>
      </c>
      <c r="C155" s="12">
        <v>220</v>
      </c>
      <c r="D155" s="12">
        <v>199</v>
      </c>
      <c r="E155" s="12">
        <v>205</v>
      </c>
      <c r="F155" s="14">
        <v>27614000</v>
      </c>
      <c r="G155" s="12">
        <v>205</v>
      </c>
      <c r="I155" s="11">
        <f>'^JKSE'!I155</f>
        <v>40680</v>
      </c>
      <c r="J155" s="12">
        <f t="shared" si="2"/>
        <v>179</v>
      </c>
    </row>
    <row r="156" spans="1:10" x14ac:dyDescent="0.2">
      <c r="A156" s="15">
        <v>40379</v>
      </c>
      <c r="B156" s="12">
        <v>205</v>
      </c>
      <c r="C156" s="12">
        <v>205</v>
      </c>
      <c r="D156" s="12">
        <v>199</v>
      </c>
      <c r="E156" s="12">
        <v>199</v>
      </c>
      <c r="F156" s="14">
        <v>8742500</v>
      </c>
      <c r="G156" s="12">
        <v>199</v>
      </c>
      <c r="I156" s="11">
        <f>'^JKSE'!I156</f>
        <v>40679</v>
      </c>
      <c r="J156" s="12">
        <f t="shared" si="2"/>
        <v>179</v>
      </c>
    </row>
    <row r="157" spans="1:10" x14ac:dyDescent="0.2">
      <c r="A157" s="15">
        <v>40380</v>
      </c>
      <c r="B157" s="12">
        <v>200</v>
      </c>
      <c r="C157" s="12">
        <v>210</v>
      </c>
      <c r="D157" s="12">
        <v>200</v>
      </c>
      <c r="E157" s="12">
        <v>205</v>
      </c>
      <c r="F157" s="14">
        <v>9139000</v>
      </c>
      <c r="G157" s="12">
        <v>205</v>
      </c>
      <c r="I157" s="11">
        <f>'^JKSE'!I157</f>
        <v>40676</v>
      </c>
      <c r="J157" s="12">
        <f t="shared" si="2"/>
        <v>179</v>
      </c>
    </row>
    <row r="158" spans="1:10" x14ac:dyDescent="0.2">
      <c r="A158" s="15">
        <v>40381</v>
      </c>
      <c r="B158" s="12">
        <v>205</v>
      </c>
      <c r="C158" s="12">
        <v>210</v>
      </c>
      <c r="D158" s="12">
        <v>200</v>
      </c>
      <c r="E158" s="12">
        <v>205</v>
      </c>
      <c r="F158" s="14">
        <v>5407000</v>
      </c>
      <c r="G158" s="12">
        <v>205</v>
      </c>
      <c r="I158" s="11">
        <f>'^JKSE'!I158</f>
        <v>40675</v>
      </c>
      <c r="J158" s="12">
        <f t="shared" si="2"/>
        <v>179</v>
      </c>
    </row>
    <row r="159" spans="1:10" x14ac:dyDescent="0.2">
      <c r="A159" s="15">
        <v>40382</v>
      </c>
      <c r="B159" s="12">
        <v>205</v>
      </c>
      <c r="C159" s="12">
        <v>210</v>
      </c>
      <c r="D159" s="12">
        <v>200</v>
      </c>
      <c r="E159" s="12">
        <v>205</v>
      </c>
      <c r="F159" s="14">
        <v>7806500</v>
      </c>
      <c r="G159" s="12">
        <v>205</v>
      </c>
      <c r="I159" s="11">
        <f>'^JKSE'!I159</f>
        <v>40674</v>
      </c>
      <c r="J159" s="12">
        <f t="shared" si="2"/>
        <v>180</v>
      </c>
    </row>
    <row r="160" spans="1:10" x14ac:dyDescent="0.2">
      <c r="A160" s="15">
        <v>40385</v>
      </c>
      <c r="B160" s="12">
        <v>200</v>
      </c>
      <c r="C160" s="12">
        <v>200</v>
      </c>
      <c r="D160" s="12">
        <v>170</v>
      </c>
      <c r="E160" s="12">
        <v>182</v>
      </c>
      <c r="F160" s="14">
        <v>15488000</v>
      </c>
      <c r="G160" s="12">
        <v>182</v>
      </c>
      <c r="I160" s="11">
        <f>'^JKSE'!I160</f>
        <v>40673</v>
      </c>
      <c r="J160" s="12">
        <f t="shared" si="2"/>
        <v>179</v>
      </c>
    </row>
    <row r="161" spans="1:10" x14ac:dyDescent="0.2">
      <c r="A161" s="15">
        <v>40386</v>
      </c>
      <c r="B161" s="12">
        <v>183</v>
      </c>
      <c r="C161" s="12">
        <v>190</v>
      </c>
      <c r="D161" s="12">
        <v>183</v>
      </c>
      <c r="E161" s="12">
        <v>185</v>
      </c>
      <c r="F161" s="14">
        <v>4579500</v>
      </c>
      <c r="G161" s="12">
        <v>185</v>
      </c>
      <c r="I161" s="11">
        <f>'^JKSE'!I161</f>
        <v>40672</v>
      </c>
      <c r="J161" s="12">
        <f t="shared" si="2"/>
        <v>178</v>
      </c>
    </row>
    <row r="162" spans="1:10" x14ac:dyDescent="0.2">
      <c r="A162" s="15">
        <v>40387</v>
      </c>
      <c r="B162" s="12">
        <v>184</v>
      </c>
      <c r="C162" s="12">
        <v>186</v>
      </c>
      <c r="D162" s="12">
        <v>179</v>
      </c>
      <c r="E162" s="12">
        <v>179</v>
      </c>
      <c r="F162" s="14">
        <v>4355000</v>
      </c>
      <c r="G162" s="12">
        <v>179</v>
      </c>
      <c r="I162" s="11">
        <f>'^JKSE'!I162</f>
        <v>40669</v>
      </c>
      <c r="J162" s="12">
        <f t="shared" si="2"/>
        <v>179</v>
      </c>
    </row>
    <row r="163" spans="1:10" x14ac:dyDescent="0.2">
      <c r="A163" s="15">
        <v>40388</v>
      </c>
      <c r="B163" s="12">
        <v>179</v>
      </c>
      <c r="C163" s="12">
        <v>180</v>
      </c>
      <c r="D163" s="12">
        <v>172</v>
      </c>
      <c r="E163" s="12">
        <v>177</v>
      </c>
      <c r="F163" s="14">
        <v>5249500</v>
      </c>
      <c r="G163" s="12">
        <v>177</v>
      </c>
      <c r="I163" s="11">
        <f>'^JKSE'!I163</f>
        <v>40668</v>
      </c>
      <c r="J163" s="12">
        <f t="shared" si="2"/>
        <v>180</v>
      </c>
    </row>
    <row r="164" spans="1:10" x14ac:dyDescent="0.2">
      <c r="A164" s="15">
        <v>40389</v>
      </c>
      <c r="B164" s="12">
        <v>176</v>
      </c>
      <c r="C164" s="12">
        <v>180</v>
      </c>
      <c r="D164" s="12">
        <v>174</v>
      </c>
      <c r="E164" s="12">
        <v>175</v>
      </c>
      <c r="F164" s="14">
        <v>4057000</v>
      </c>
      <c r="G164" s="12">
        <v>175</v>
      </c>
      <c r="I164" s="11">
        <f>'^JKSE'!I164</f>
        <v>40667</v>
      </c>
      <c r="J164" s="12">
        <f t="shared" si="2"/>
        <v>158</v>
      </c>
    </row>
    <row r="165" spans="1:10" x14ac:dyDescent="0.2">
      <c r="A165" s="15">
        <v>40392</v>
      </c>
      <c r="B165" s="12">
        <v>176</v>
      </c>
      <c r="C165" s="12">
        <v>178</v>
      </c>
      <c r="D165" s="12">
        <v>169</v>
      </c>
      <c r="E165" s="12">
        <v>171</v>
      </c>
      <c r="F165" s="14">
        <v>2577000</v>
      </c>
      <c r="G165" s="12">
        <v>171</v>
      </c>
      <c r="I165" s="11">
        <f>'^JKSE'!I165</f>
        <v>40666</v>
      </c>
      <c r="J165" s="12">
        <f t="shared" si="2"/>
        <v>159</v>
      </c>
    </row>
    <row r="166" spans="1:10" x14ac:dyDescent="0.2">
      <c r="A166" s="15">
        <v>40393</v>
      </c>
      <c r="B166" s="12">
        <v>172</v>
      </c>
      <c r="C166" s="12">
        <v>174</v>
      </c>
      <c r="D166" s="12">
        <v>159</v>
      </c>
      <c r="E166" s="12">
        <v>162</v>
      </c>
      <c r="F166" s="14">
        <v>3024000</v>
      </c>
      <c r="G166" s="12">
        <v>162</v>
      </c>
      <c r="I166" s="11">
        <f>'^JKSE'!I166</f>
        <v>40665</v>
      </c>
      <c r="J166" s="12">
        <f t="shared" si="2"/>
        <v>158</v>
      </c>
    </row>
    <row r="167" spans="1:10" x14ac:dyDescent="0.2">
      <c r="A167" s="15">
        <v>40394</v>
      </c>
      <c r="B167" s="12">
        <v>162</v>
      </c>
      <c r="C167" s="12">
        <v>169</v>
      </c>
      <c r="D167" s="12">
        <v>155</v>
      </c>
      <c r="E167" s="12">
        <v>161</v>
      </c>
      <c r="F167" s="14">
        <v>4387500</v>
      </c>
      <c r="G167" s="12">
        <v>161</v>
      </c>
      <c r="I167" s="11">
        <f>'^JKSE'!I167</f>
        <v>40662</v>
      </c>
      <c r="J167" s="12">
        <f t="shared" si="2"/>
        <v>160</v>
      </c>
    </row>
    <row r="168" spans="1:10" x14ac:dyDescent="0.2">
      <c r="A168" s="15">
        <v>40395</v>
      </c>
      <c r="B168" s="12">
        <v>162</v>
      </c>
      <c r="C168" s="12">
        <v>165</v>
      </c>
      <c r="D168" s="12">
        <v>160</v>
      </c>
      <c r="E168" s="12">
        <v>163</v>
      </c>
      <c r="F168" s="14">
        <v>3003000</v>
      </c>
      <c r="G168" s="12">
        <v>163</v>
      </c>
      <c r="I168" s="11">
        <f>'^JKSE'!I168</f>
        <v>40661</v>
      </c>
      <c r="J168" s="12">
        <f t="shared" si="2"/>
        <v>160</v>
      </c>
    </row>
    <row r="169" spans="1:10" x14ac:dyDescent="0.2">
      <c r="A169" s="15">
        <v>40396</v>
      </c>
      <c r="B169" s="12">
        <v>163</v>
      </c>
      <c r="C169" s="12">
        <v>163</v>
      </c>
      <c r="D169" s="12">
        <v>160</v>
      </c>
      <c r="E169" s="12">
        <v>160</v>
      </c>
      <c r="F169" s="14">
        <v>2274000</v>
      </c>
      <c r="G169" s="12">
        <v>160</v>
      </c>
      <c r="I169" s="11">
        <f>'^JKSE'!I169</f>
        <v>40660</v>
      </c>
      <c r="J169" s="12">
        <f t="shared" si="2"/>
        <v>160</v>
      </c>
    </row>
    <row r="170" spans="1:10" x14ac:dyDescent="0.2">
      <c r="A170" s="15">
        <v>40399</v>
      </c>
      <c r="B170" s="12">
        <v>160</v>
      </c>
      <c r="C170" s="12">
        <v>173</v>
      </c>
      <c r="D170" s="12">
        <v>158</v>
      </c>
      <c r="E170" s="12">
        <v>167</v>
      </c>
      <c r="F170" s="14">
        <v>5864500</v>
      </c>
      <c r="G170" s="12">
        <v>167</v>
      </c>
      <c r="I170" s="11">
        <f>'^JKSE'!I170</f>
        <v>40659</v>
      </c>
      <c r="J170" s="12">
        <f t="shared" si="2"/>
        <v>160</v>
      </c>
    </row>
    <row r="171" spans="1:10" x14ac:dyDescent="0.2">
      <c r="A171" s="15">
        <v>40400</v>
      </c>
      <c r="B171" s="12">
        <v>160</v>
      </c>
      <c r="C171" s="12">
        <v>174</v>
      </c>
      <c r="D171" s="12">
        <v>160</v>
      </c>
      <c r="E171" s="12">
        <v>168</v>
      </c>
      <c r="F171" s="14">
        <v>3105000</v>
      </c>
      <c r="G171" s="12">
        <v>168</v>
      </c>
      <c r="I171" s="11">
        <f>'^JKSE'!I171</f>
        <v>40658</v>
      </c>
      <c r="J171" s="12">
        <f t="shared" si="2"/>
        <v>162</v>
      </c>
    </row>
    <row r="172" spans="1:10" x14ac:dyDescent="0.2">
      <c r="A172" s="15">
        <v>40401</v>
      </c>
      <c r="B172" s="12">
        <v>167</v>
      </c>
      <c r="C172" s="12">
        <v>172</v>
      </c>
      <c r="D172" s="12">
        <v>165</v>
      </c>
      <c r="E172" s="12">
        <v>165</v>
      </c>
      <c r="F172" s="14">
        <v>1554500</v>
      </c>
      <c r="G172" s="12">
        <v>165</v>
      </c>
      <c r="I172" s="11">
        <f>'^JKSE'!I172</f>
        <v>40655</v>
      </c>
      <c r="J172" s="12">
        <f t="shared" si="2"/>
        <v>164</v>
      </c>
    </row>
    <row r="173" spans="1:10" x14ac:dyDescent="0.2">
      <c r="A173" s="15">
        <v>40402</v>
      </c>
      <c r="B173" s="12">
        <v>165</v>
      </c>
      <c r="C173" s="12">
        <v>167</v>
      </c>
      <c r="D173" s="12">
        <v>162</v>
      </c>
      <c r="E173" s="12">
        <v>164</v>
      </c>
      <c r="F173" s="14">
        <v>561500</v>
      </c>
      <c r="G173" s="12">
        <v>164</v>
      </c>
      <c r="I173" s="11">
        <f>'^JKSE'!I173</f>
        <v>40654</v>
      </c>
      <c r="J173" s="12">
        <f t="shared" si="2"/>
        <v>164</v>
      </c>
    </row>
    <row r="174" spans="1:10" x14ac:dyDescent="0.2">
      <c r="A174" s="15">
        <v>40403</v>
      </c>
      <c r="B174" s="12">
        <v>162</v>
      </c>
      <c r="C174" s="12">
        <v>173</v>
      </c>
      <c r="D174" s="12">
        <v>162</v>
      </c>
      <c r="E174" s="12">
        <v>172</v>
      </c>
      <c r="F174" s="14">
        <v>3287000</v>
      </c>
      <c r="G174" s="12">
        <v>172</v>
      </c>
      <c r="I174" s="11">
        <f>'^JKSE'!I174</f>
        <v>40653</v>
      </c>
      <c r="J174" s="12">
        <f t="shared" si="2"/>
        <v>163</v>
      </c>
    </row>
    <row r="175" spans="1:10" x14ac:dyDescent="0.2">
      <c r="A175" s="15">
        <v>40406</v>
      </c>
      <c r="B175" s="12">
        <v>172</v>
      </c>
      <c r="C175" s="12">
        <v>173</v>
      </c>
      <c r="D175" s="12">
        <v>169</v>
      </c>
      <c r="E175" s="12">
        <v>171</v>
      </c>
      <c r="F175" s="14">
        <v>2788500</v>
      </c>
      <c r="G175" s="12">
        <v>171</v>
      </c>
      <c r="I175" s="11">
        <f>'^JKSE'!I175</f>
        <v>40652</v>
      </c>
      <c r="J175" s="12">
        <f t="shared" si="2"/>
        <v>159</v>
      </c>
    </row>
    <row r="176" spans="1:10" x14ac:dyDescent="0.2">
      <c r="A176" s="15">
        <v>40408</v>
      </c>
      <c r="B176" s="12">
        <v>170</v>
      </c>
      <c r="C176" s="12">
        <v>179</v>
      </c>
      <c r="D176" s="12">
        <v>170</v>
      </c>
      <c r="E176" s="12">
        <v>175</v>
      </c>
      <c r="F176" s="14">
        <v>3979000</v>
      </c>
      <c r="G176" s="12">
        <v>175</v>
      </c>
      <c r="I176" s="11">
        <f>'^JKSE'!I176</f>
        <v>40651</v>
      </c>
      <c r="J176" s="12">
        <f t="shared" si="2"/>
        <v>161</v>
      </c>
    </row>
    <row r="177" spans="1:10" x14ac:dyDescent="0.2">
      <c r="A177" s="15">
        <v>40409</v>
      </c>
      <c r="B177" s="12">
        <v>175</v>
      </c>
      <c r="C177" s="12">
        <v>190</v>
      </c>
      <c r="D177" s="12">
        <v>175</v>
      </c>
      <c r="E177" s="12">
        <v>183</v>
      </c>
      <c r="F177" s="14">
        <v>18972500</v>
      </c>
      <c r="G177" s="12">
        <v>183</v>
      </c>
      <c r="I177" s="11">
        <f>'^JKSE'!I177</f>
        <v>40648</v>
      </c>
      <c r="J177" s="12">
        <f t="shared" si="2"/>
        <v>162</v>
      </c>
    </row>
    <row r="178" spans="1:10" x14ac:dyDescent="0.2">
      <c r="A178" s="15">
        <v>40410</v>
      </c>
      <c r="B178" s="12">
        <v>183</v>
      </c>
      <c r="C178" s="12">
        <v>205</v>
      </c>
      <c r="D178" s="12">
        <v>183</v>
      </c>
      <c r="E178" s="12">
        <v>197</v>
      </c>
      <c r="F178" s="14">
        <v>23205500</v>
      </c>
      <c r="G178" s="12">
        <v>197</v>
      </c>
      <c r="I178" s="11">
        <f>'^JKSE'!I178</f>
        <v>40647</v>
      </c>
      <c r="J178" s="12">
        <f t="shared" si="2"/>
        <v>163</v>
      </c>
    </row>
    <row r="179" spans="1:10" x14ac:dyDescent="0.2">
      <c r="A179" s="15">
        <v>40413</v>
      </c>
      <c r="B179" s="12">
        <v>197</v>
      </c>
      <c r="C179" s="12">
        <v>205</v>
      </c>
      <c r="D179" s="12">
        <v>191</v>
      </c>
      <c r="E179" s="12">
        <v>193</v>
      </c>
      <c r="F179" s="14">
        <v>9855500</v>
      </c>
      <c r="G179" s="12">
        <v>193</v>
      </c>
      <c r="I179" s="11">
        <f>'^JKSE'!I179</f>
        <v>40646</v>
      </c>
      <c r="J179" s="12">
        <f t="shared" si="2"/>
        <v>164</v>
      </c>
    </row>
    <row r="180" spans="1:10" x14ac:dyDescent="0.2">
      <c r="A180" s="15">
        <v>40414</v>
      </c>
      <c r="B180" s="12">
        <v>190</v>
      </c>
      <c r="C180" s="12">
        <v>205</v>
      </c>
      <c r="D180" s="12">
        <v>190</v>
      </c>
      <c r="E180" s="12">
        <v>194</v>
      </c>
      <c r="F180" s="14">
        <v>9536500</v>
      </c>
      <c r="G180" s="12">
        <v>194</v>
      </c>
      <c r="I180" s="11">
        <f>'^JKSE'!I180</f>
        <v>40645</v>
      </c>
      <c r="J180" s="12">
        <f t="shared" si="2"/>
        <v>167</v>
      </c>
    </row>
    <row r="181" spans="1:10" x14ac:dyDescent="0.2">
      <c r="A181" s="15">
        <v>40415</v>
      </c>
      <c r="B181" s="12">
        <v>196</v>
      </c>
      <c r="C181" s="12">
        <v>198</v>
      </c>
      <c r="D181" s="12">
        <v>194</v>
      </c>
      <c r="E181" s="12">
        <v>196</v>
      </c>
      <c r="F181" s="14">
        <v>2292500</v>
      </c>
      <c r="G181" s="12">
        <v>196</v>
      </c>
      <c r="I181" s="11">
        <f>'^JKSE'!I181</f>
        <v>40644</v>
      </c>
      <c r="J181" s="12">
        <f t="shared" si="2"/>
        <v>167</v>
      </c>
    </row>
    <row r="182" spans="1:10" x14ac:dyDescent="0.2">
      <c r="A182" s="15">
        <v>40416</v>
      </c>
      <c r="B182" s="12">
        <v>190</v>
      </c>
      <c r="C182" s="12">
        <v>199</v>
      </c>
      <c r="D182" s="12">
        <v>190</v>
      </c>
      <c r="E182" s="12">
        <v>190</v>
      </c>
      <c r="F182" s="14">
        <v>3310500</v>
      </c>
      <c r="G182" s="12">
        <v>190</v>
      </c>
      <c r="I182" s="11">
        <f>'^JKSE'!I182</f>
        <v>40641</v>
      </c>
      <c r="J182" s="12">
        <f t="shared" si="2"/>
        <v>169</v>
      </c>
    </row>
    <row r="183" spans="1:10" x14ac:dyDescent="0.2">
      <c r="A183" s="15">
        <v>40417</v>
      </c>
      <c r="B183" s="12">
        <v>190</v>
      </c>
      <c r="C183" s="12">
        <v>194</v>
      </c>
      <c r="D183" s="12">
        <v>184</v>
      </c>
      <c r="E183" s="12">
        <v>186</v>
      </c>
      <c r="F183" s="14">
        <v>3400500</v>
      </c>
      <c r="G183" s="12">
        <v>186</v>
      </c>
      <c r="I183" s="11">
        <f>'^JKSE'!I183</f>
        <v>40640</v>
      </c>
      <c r="J183" s="12">
        <f t="shared" si="2"/>
        <v>170</v>
      </c>
    </row>
    <row r="184" spans="1:10" x14ac:dyDescent="0.2">
      <c r="A184" s="15">
        <v>40420</v>
      </c>
      <c r="B184" s="12">
        <v>187</v>
      </c>
      <c r="C184" s="12">
        <v>193</v>
      </c>
      <c r="D184" s="12">
        <v>183</v>
      </c>
      <c r="E184" s="12">
        <v>183</v>
      </c>
      <c r="F184" s="14">
        <v>2565000</v>
      </c>
      <c r="G184" s="12">
        <v>183</v>
      </c>
      <c r="I184" s="11">
        <f>'^JKSE'!I184</f>
        <v>40639</v>
      </c>
      <c r="J184" s="12">
        <f t="shared" si="2"/>
        <v>168</v>
      </c>
    </row>
    <row r="185" spans="1:10" x14ac:dyDescent="0.2">
      <c r="A185" s="15">
        <v>40421</v>
      </c>
      <c r="B185" s="12">
        <v>183</v>
      </c>
      <c r="C185" s="12">
        <v>188</v>
      </c>
      <c r="D185" s="12">
        <v>178</v>
      </c>
      <c r="E185" s="12">
        <v>184</v>
      </c>
      <c r="F185" s="14">
        <v>2694500</v>
      </c>
      <c r="G185" s="12">
        <v>184</v>
      </c>
      <c r="I185" s="11">
        <f>'^JKSE'!I185</f>
        <v>40638</v>
      </c>
      <c r="J185" s="12">
        <f t="shared" si="2"/>
        <v>167</v>
      </c>
    </row>
    <row r="186" spans="1:10" x14ac:dyDescent="0.2">
      <c r="A186" s="15">
        <v>40422</v>
      </c>
      <c r="B186" s="12">
        <v>178</v>
      </c>
      <c r="C186" s="12">
        <v>187</v>
      </c>
      <c r="D186" s="12">
        <v>178</v>
      </c>
      <c r="E186" s="12">
        <v>185</v>
      </c>
      <c r="F186" s="14">
        <v>2336000</v>
      </c>
      <c r="G186" s="12">
        <v>185</v>
      </c>
      <c r="I186" s="11">
        <f>'^JKSE'!I186</f>
        <v>40637</v>
      </c>
      <c r="J186" s="12">
        <f t="shared" si="2"/>
        <v>166</v>
      </c>
    </row>
    <row r="187" spans="1:10" x14ac:dyDescent="0.2">
      <c r="A187" s="15">
        <v>40423</v>
      </c>
      <c r="B187" s="12">
        <v>187</v>
      </c>
      <c r="C187" s="12">
        <v>187</v>
      </c>
      <c r="D187" s="12">
        <v>181</v>
      </c>
      <c r="E187" s="12">
        <v>183</v>
      </c>
      <c r="F187" s="14">
        <v>2334500</v>
      </c>
      <c r="G187" s="12">
        <v>183</v>
      </c>
      <c r="I187" s="11">
        <f>'^JKSE'!I187</f>
        <v>40634</v>
      </c>
      <c r="J187" s="12">
        <f t="shared" si="2"/>
        <v>169</v>
      </c>
    </row>
    <row r="188" spans="1:10" x14ac:dyDescent="0.2">
      <c r="A188" s="15">
        <v>40424</v>
      </c>
      <c r="B188" s="12">
        <v>183</v>
      </c>
      <c r="C188" s="12">
        <v>186</v>
      </c>
      <c r="D188" s="12">
        <v>181</v>
      </c>
      <c r="E188" s="12">
        <v>183</v>
      </c>
      <c r="F188" s="14">
        <v>2140500</v>
      </c>
      <c r="G188" s="12">
        <v>183</v>
      </c>
      <c r="I188" s="11">
        <f>'^JKSE'!I188</f>
        <v>40633</v>
      </c>
      <c r="J188" s="12">
        <f t="shared" si="2"/>
        <v>171</v>
      </c>
    </row>
    <row r="189" spans="1:10" x14ac:dyDescent="0.2">
      <c r="A189" s="15">
        <v>40427</v>
      </c>
      <c r="B189" s="12">
        <v>186</v>
      </c>
      <c r="C189" s="12">
        <v>187</v>
      </c>
      <c r="D189" s="12">
        <v>182</v>
      </c>
      <c r="E189" s="12">
        <v>182</v>
      </c>
      <c r="F189" s="14">
        <v>3810500</v>
      </c>
      <c r="G189" s="12">
        <v>182</v>
      </c>
      <c r="I189" s="11">
        <f>'^JKSE'!I189</f>
        <v>40632</v>
      </c>
      <c r="J189" s="12">
        <f t="shared" si="2"/>
        <v>169</v>
      </c>
    </row>
    <row r="190" spans="1:10" x14ac:dyDescent="0.2">
      <c r="A190" s="15">
        <v>40428</v>
      </c>
      <c r="B190" s="12">
        <v>185</v>
      </c>
      <c r="C190" s="12">
        <v>189</v>
      </c>
      <c r="D190" s="12">
        <v>183</v>
      </c>
      <c r="E190" s="12">
        <v>184</v>
      </c>
      <c r="F190" s="14">
        <v>6277500</v>
      </c>
      <c r="G190" s="12">
        <v>184</v>
      </c>
      <c r="I190" s="11">
        <f>'^JKSE'!I190</f>
        <v>40631</v>
      </c>
      <c r="J190" s="12">
        <f t="shared" si="2"/>
        <v>169</v>
      </c>
    </row>
    <row r="191" spans="1:10" x14ac:dyDescent="0.2">
      <c r="A191" s="15">
        <v>40436</v>
      </c>
      <c r="B191" s="12">
        <v>187</v>
      </c>
      <c r="C191" s="12">
        <v>188</v>
      </c>
      <c r="D191" s="12">
        <v>183</v>
      </c>
      <c r="E191" s="12">
        <v>185</v>
      </c>
      <c r="F191" s="14">
        <v>2830000</v>
      </c>
      <c r="G191" s="12">
        <v>185</v>
      </c>
      <c r="I191" s="11">
        <f>'^JKSE'!I191</f>
        <v>40630</v>
      </c>
      <c r="J191" s="12">
        <f t="shared" si="2"/>
        <v>167</v>
      </c>
    </row>
    <row r="192" spans="1:10" x14ac:dyDescent="0.2">
      <c r="A192" s="15">
        <v>40437</v>
      </c>
      <c r="B192" s="12">
        <v>186</v>
      </c>
      <c r="C192" s="12">
        <v>187</v>
      </c>
      <c r="D192" s="12">
        <v>184</v>
      </c>
      <c r="E192" s="12">
        <v>185</v>
      </c>
      <c r="F192" s="14">
        <v>1999500</v>
      </c>
      <c r="G192" s="12">
        <v>185</v>
      </c>
      <c r="I192" s="11">
        <f>'^JKSE'!I192</f>
        <v>40627</v>
      </c>
      <c r="J192" s="12">
        <f t="shared" si="2"/>
        <v>167</v>
      </c>
    </row>
    <row r="193" spans="1:10" x14ac:dyDescent="0.2">
      <c r="A193" s="15">
        <v>40438</v>
      </c>
      <c r="B193" s="12">
        <v>185</v>
      </c>
      <c r="C193" s="12">
        <v>190</v>
      </c>
      <c r="D193" s="12">
        <v>185</v>
      </c>
      <c r="E193" s="12">
        <v>186</v>
      </c>
      <c r="F193" s="14">
        <v>5150000</v>
      </c>
      <c r="G193" s="12">
        <v>186</v>
      </c>
      <c r="I193" s="11">
        <f>'^JKSE'!I193</f>
        <v>40626</v>
      </c>
      <c r="J193" s="12">
        <f t="shared" si="2"/>
        <v>168</v>
      </c>
    </row>
    <row r="194" spans="1:10" x14ac:dyDescent="0.2">
      <c r="A194" s="15">
        <v>40441</v>
      </c>
      <c r="B194" s="12">
        <v>190</v>
      </c>
      <c r="C194" s="12">
        <v>190</v>
      </c>
      <c r="D194" s="12">
        <v>185</v>
      </c>
      <c r="E194" s="12">
        <v>186</v>
      </c>
      <c r="F194" s="14">
        <v>3046500</v>
      </c>
      <c r="G194" s="12">
        <v>186</v>
      </c>
      <c r="I194" s="11">
        <f>'^JKSE'!I194</f>
        <v>40625</v>
      </c>
      <c r="J194" s="12">
        <f t="shared" si="2"/>
        <v>166</v>
      </c>
    </row>
    <row r="195" spans="1:10" x14ac:dyDescent="0.2">
      <c r="A195" s="15">
        <v>40442</v>
      </c>
      <c r="B195" s="12">
        <v>186</v>
      </c>
      <c r="C195" s="12">
        <v>188</v>
      </c>
      <c r="D195" s="12">
        <v>185</v>
      </c>
      <c r="E195" s="12">
        <v>185</v>
      </c>
      <c r="F195" s="14">
        <v>2448500</v>
      </c>
      <c r="G195" s="12">
        <v>185</v>
      </c>
      <c r="I195" s="11">
        <f>'^JKSE'!I195</f>
        <v>40624</v>
      </c>
      <c r="J195" s="12">
        <f t="shared" ref="J195:J258" si="3">VLOOKUP($I$2:$I$751,$A$2:$G$705,7)</f>
        <v>166</v>
      </c>
    </row>
    <row r="196" spans="1:10" x14ac:dyDescent="0.2">
      <c r="A196" s="15">
        <v>40443</v>
      </c>
      <c r="B196" s="12">
        <v>185</v>
      </c>
      <c r="C196" s="12">
        <v>185</v>
      </c>
      <c r="D196" s="12">
        <v>182</v>
      </c>
      <c r="E196" s="12">
        <v>183</v>
      </c>
      <c r="F196" s="14">
        <v>2033500</v>
      </c>
      <c r="G196" s="12">
        <v>183</v>
      </c>
      <c r="I196" s="11">
        <f>'^JKSE'!I196</f>
        <v>40623</v>
      </c>
      <c r="J196" s="12">
        <f t="shared" si="3"/>
        <v>168</v>
      </c>
    </row>
    <row r="197" spans="1:10" x14ac:dyDescent="0.2">
      <c r="A197" s="15">
        <v>40444</v>
      </c>
      <c r="B197" s="12">
        <v>183</v>
      </c>
      <c r="C197" s="12">
        <v>187</v>
      </c>
      <c r="D197" s="12">
        <v>182</v>
      </c>
      <c r="E197" s="12">
        <v>182</v>
      </c>
      <c r="F197" s="14">
        <v>2176000</v>
      </c>
      <c r="G197" s="12">
        <v>182</v>
      </c>
      <c r="I197" s="11">
        <f>'^JKSE'!I197</f>
        <v>40620</v>
      </c>
      <c r="J197" s="12">
        <f t="shared" si="3"/>
        <v>168</v>
      </c>
    </row>
    <row r="198" spans="1:10" x14ac:dyDescent="0.2">
      <c r="A198" s="15">
        <v>40445</v>
      </c>
      <c r="B198" s="12">
        <v>182</v>
      </c>
      <c r="C198" s="12">
        <v>185</v>
      </c>
      <c r="D198" s="12">
        <v>181</v>
      </c>
      <c r="E198" s="12">
        <v>182</v>
      </c>
      <c r="F198" s="14">
        <v>2756000</v>
      </c>
      <c r="G198" s="12">
        <v>182</v>
      </c>
      <c r="I198" s="11">
        <f>'^JKSE'!I198</f>
        <v>40619</v>
      </c>
      <c r="J198" s="12">
        <f t="shared" si="3"/>
        <v>167</v>
      </c>
    </row>
    <row r="199" spans="1:10" x14ac:dyDescent="0.2">
      <c r="A199" s="15">
        <v>40448</v>
      </c>
      <c r="B199" s="12">
        <v>182</v>
      </c>
      <c r="C199" s="12">
        <v>185</v>
      </c>
      <c r="D199" s="12">
        <v>181</v>
      </c>
      <c r="E199" s="12">
        <v>182</v>
      </c>
      <c r="F199" s="14">
        <v>1907500</v>
      </c>
      <c r="G199" s="12">
        <v>182</v>
      </c>
      <c r="I199" s="11">
        <f>'^JKSE'!I199</f>
        <v>40618</v>
      </c>
      <c r="J199" s="12">
        <f t="shared" si="3"/>
        <v>168</v>
      </c>
    </row>
    <row r="200" spans="1:10" x14ac:dyDescent="0.2">
      <c r="A200" s="15">
        <v>40449</v>
      </c>
      <c r="B200" s="12">
        <v>182</v>
      </c>
      <c r="C200" s="12">
        <v>182</v>
      </c>
      <c r="D200" s="12">
        <v>177</v>
      </c>
      <c r="E200" s="12">
        <v>177</v>
      </c>
      <c r="F200" s="14">
        <v>1482500</v>
      </c>
      <c r="G200" s="12">
        <v>177</v>
      </c>
      <c r="I200" s="11">
        <f>'^JKSE'!I200</f>
        <v>40617</v>
      </c>
      <c r="J200" s="12">
        <f t="shared" si="3"/>
        <v>166</v>
      </c>
    </row>
    <row r="201" spans="1:10" x14ac:dyDescent="0.2">
      <c r="A201" s="15">
        <v>40450</v>
      </c>
      <c r="B201" s="12">
        <v>178</v>
      </c>
      <c r="C201" s="12">
        <v>181</v>
      </c>
      <c r="D201" s="12">
        <v>178</v>
      </c>
      <c r="E201" s="12">
        <v>178</v>
      </c>
      <c r="F201" s="14">
        <v>1789500</v>
      </c>
      <c r="G201" s="12">
        <v>178</v>
      </c>
      <c r="I201" s="11">
        <f>'^JKSE'!I201</f>
        <v>40616</v>
      </c>
      <c r="J201" s="12">
        <f t="shared" si="3"/>
        <v>168</v>
      </c>
    </row>
    <row r="202" spans="1:10" x14ac:dyDescent="0.2">
      <c r="A202" s="15">
        <v>40451</v>
      </c>
      <c r="B202" s="12">
        <v>178</v>
      </c>
      <c r="C202" s="12">
        <v>183</v>
      </c>
      <c r="D202" s="12">
        <v>178</v>
      </c>
      <c r="E202" s="12">
        <v>180</v>
      </c>
      <c r="F202" s="14">
        <v>3120500</v>
      </c>
      <c r="G202" s="12">
        <v>180</v>
      </c>
      <c r="I202" s="11">
        <f>'^JKSE'!I202</f>
        <v>40613</v>
      </c>
      <c r="J202" s="12">
        <f t="shared" si="3"/>
        <v>173</v>
      </c>
    </row>
    <row r="203" spans="1:10" x14ac:dyDescent="0.2">
      <c r="A203" s="15">
        <v>40452</v>
      </c>
      <c r="B203" s="12">
        <v>181</v>
      </c>
      <c r="C203" s="12">
        <v>188</v>
      </c>
      <c r="D203" s="12">
        <v>180</v>
      </c>
      <c r="E203" s="12">
        <v>184</v>
      </c>
      <c r="F203" s="14">
        <v>13274000</v>
      </c>
      <c r="G203" s="12">
        <v>184</v>
      </c>
      <c r="I203" s="11">
        <f>'^JKSE'!I203</f>
        <v>40612</v>
      </c>
      <c r="J203" s="12">
        <f t="shared" si="3"/>
        <v>174</v>
      </c>
    </row>
    <row r="204" spans="1:10" x14ac:dyDescent="0.2">
      <c r="A204" s="15">
        <v>40455</v>
      </c>
      <c r="B204" s="12">
        <v>188</v>
      </c>
      <c r="C204" s="12">
        <v>200</v>
      </c>
      <c r="D204" s="12">
        <v>186</v>
      </c>
      <c r="E204" s="12">
        <v>191</v>
      </c>
      <c r="F204" s="14">
        <v>19656000</v>
      </c>
      <c r="G204" s="12">
        <v>191</v>
      </c>
      <c r="I204" s="11">
        <f>'^JKSE'!I204</f>
        <v>40611</v>
      </c>
      <c r="J204" s="12">
        <f t="shared" si="3"/>
        <v>149</v>
      </c>
    </row>
    <row r="205" spans="1:10" x14ac:dyDescent="0.2">
      <c r="A205" s="15">
        <v>40456</v>
      </c>
      <c r="B205" s="12">
        <v>193</v>
      </c>
      <c r="C205" s="12">
        <v>197</v>
      </c>
      <c r="D205" s="12">
        <v>192</v>
      </c>
      <c r="E205" s="12">
        <v>195</v>
      </c>
      <c r="F205" s="14">
        <v>9255500</v>
      </c>
      <c r="G205" s="12">
        <v>195</v>
      </c>
      <c r="I205" s="11">
        <f>'^JKSE'!I205</f>
        <v>40610</v>
      </c>
      <c r="J205" s="12">
        <f t="shared" si="3"/>
        <v>151</v>
      </c>
    </row>
    <row r="206" spans="1:10" x14ac:dyDescent="0.2">
      <c r="A206" s="15">
        <v>40457</v>
      </c>
      <c r="B206" s="12">
        <v>196</v>
      </c>
      <c r="C206" s="12">
        <v>197</v>
      </c>
      <c r="D206" s="12">
        <v>188</v>
      </c>
      <c r="E206" s="12">
        <v>188</v>
      </c>
      <c r="F206" s="14">
        <v>3684500</v>
      </c>
      <c r="G206" s="12">
        <v>188</v>
      </c>
      <c r="I206" s="11">
        <f>'^JKSE'!I206</f>
        <v>40609</v>
      </c>
      <c r="J206" s="12">
        <f t="shared" si="3"/>
        <v>154</v>
      </c>
    </row>
    <row r="207" spans="1:10" x14ac:dyDescent="0.2">
      <c r="A207" s="15">
        <v>40458</v>
      </c>
      <c r="B207" s="12">
        <v>195</v>
      </c>
      <c r="C207" s="12">
        <v>195</v>
      </c>
      <c r="D207" s="12">
        <v>188</v>
      </c>
      <c r="E207" s="12">
        <v>193</v>
      </c>
      <c r="F207" s="14">
        <v>7444000</v>
      </c>
      <c r="G207" s="12">
        <v>193</v>
      </c>
      <c r="I207" s="11">
        <f>'^JKSE'!I207</f>
        <v>40606</v>
      </c>
      <c r="J207" s="12">
        <f t="shared" si="3"/>
        <v>164</v>
      </c>
    </row>
    <row r="208" spans="1:10" x14ac:dyDescent="0.2">
      <c r="A208" s="15">
        <v>40459</v>
      </c>
      <c r="B208" s="12">
        <v>195</v>
      </c>
      <c r="C208" s="12">
        <v>210</v>
      </c>
      <c r="D208" s="12">
        <v>195</v>
      </c>
      <c r="E208" s="12">
        <v>199</v>
      </c>
      <c r="F208" s="14">
        <v>32942000</v>
      </c>
      <c r="G208" s="12">
        <v>199</v>
      </c>
      <c r="I208" s="11">
        <f>'^JKSE'!I208</f>
        <v>40605</v>
      </c>
      <c r="J208" s="12">
        <f t="shared" si="3"/>
        <v>154</v>
      </c>
    </row>
    <row r="209" spans="1:10" x14ac:dyDescent="0.2">
      <c r="A209" s="15">
        <v>40462</v>
      </c>
      <c r="B209" s="12">
        <v>200</v>
      </c>
      <c r="C209" s="12">
        <v>205</v>
      </c>
      <c r="D209" s="12">
        <v>196</v>
      </c>
      <c r="E209" s="12">
        <v>196</v>
      </c>
      <c r="F209" s="14">
        <v>5584500</v>
      </c>
      <c r="G209" s="12">
        <v>196</v>
      </c>
      <c r="I209" s="11">
        <f>'^JKSE'!I209</f>
        <v>40604</v>
      </c>
      <c r="J209" s="12">
        <f t="shared" si="3"/>
        <v>142</v>
      </c>
    </row>
    <row r="210" spans="1:10" x14ac:dyDescent="0.2">
      <c r="A210" s="15">
        <v>40463</v>
      </c>
      <c r="B210" s="12">
        <v>196</v>
      </c>
      <c r="C210" s="12">
        <v>200</v>
      </c>
      <c r="D210" s="12">
        <v>194</v>
      </c>
      <c r="E210" s="12">
        <v>196</v>
      </c>
      <c r="F210" s="14">
        <v>3820000</v>
      </c>
      <c r="G210" s="12">
        <v>196</v>
      </c>
      <c r="I210" s="11">
        <f>'^JKSE'!I210</f>
        <v>40603</v>
      </c>
      <c r="J210" s="12">
        <f t="shared" si="3"/>
        <v>141</v>
      </c>
    </row>
    <row r="211" spans="1:10" x14ac:dyDescent="0.2">
      <c r="A211" s="15">
        <v>40464</v>
      </c>
      <c r="B211" s="12">
        <v>196</v>
      </c>
      <c r="C211" s="12">
        <v>200</v>
      </c>
      <c r="D211" s="12">
        <v>196</v>
      </c>
      <c r="E211" s="12">
        <v>198</v>
      </c>
      <c r="F211" s="14">
        <v>4006500</v>
      </c>
      <c r="G211" s="12">
        <v>198</v>
      </c>
      <c r="I211" s="11">
        <f>'^JKSE'!I211</f>
        <v>40602</v>
      </c>
      <c r="J211" s="12">
        <f t="shared" si="3"/>
        <v>141</v>
      </c>
    </row>
    <row r="212" spans="1:10" x14ac:dyDescent="0.2">
      <c r="A212" s="15">
        <v>40465</v>
      </c>
      <c r="B212" s="12">
        <v>198</v>
      </c>
      <c r="C212" s="12">
        <v>205</v>
      </c>
      <c r="D212" s="12">
        <v>196</v>
      </c>
      <c r="E212" s="12">
        <v>200</v>
      </c>
      <c r="F212" s="14">
        <v>5105000</v>
      </c>
      <c r="G212" s="12">
        <v>200</v>
      </c>
      <c r="I212" s="11">
        <f>'^JKSE'!I212</f>
        <v>40599</v>
      </c>
      <c r="J212" s="12">
        <f t="shared" si="3"/>
        <v>141</v>
      </c>
    </row>
    <row r="213" spans="1:10" x14ac:dyDescent="0.2">
      <c r="A213" s="15">
        <v>40466</v>
      </c>
      <c r="B213" s="12">
        <v>200</v>
      </c>
      <c r="C213" s="12">
        <v>200</v>
      </c>
      <c r="D213" s="12">
        <v>196</v>
      </c>
      <c r="E213" s="12">
        <v>197</v>
      </c>
      <c r="F213" s="14">
        <v>1787000</v>
      </c>
      <c r="G213" s="12">
        <v>197</v>
      </c>
      <c r="I213" s="11">
        <f>'^JKSE'!I213</f>
        <v>40598</v>
      </c>
      <c r="J213" s="12">
        <f t="shared" si="3"/>
        <v>141</v>
      </c>
    </row>
    <row r="214" spans="1:10" x14ac:dyDescent="0.2">
      <c r="A214" s="15">
        <v>40469</v>
      </c>
      <c r="B214" s="12">
        <v>198</v>
      </c>
      <c r="C214" s="12">
        <v>200</v>
      </c>
      <c r="D214" s="12">
        <v>195</v>
      </c>
      <c r="E214" s="12">
        <v>195</v>
      </c>
      <c r="F214" s="14">
        <v>2097500</v>
      </c>
      <c r="G214" s="12">
        <v>195</v>
      </c>
      <c r="I214" s="11">
        <f>'^JKSE'!I214</f>
        <v>40597</v>
      </c>
      <c r="J214" s="12">
        <f t="shared" si="3"/>
        <v>144</v>
      </c>
    </row>
    <row r="215" spans="1:10" x14ac:dyDescent="0.2">
      <c r="A215" s="15">
        <v>40470</v>
      </c>
      <c r="B215" s="12">
        <v>196</v>
      </c>
      <c r="C215" s="12">
        <v>200</v>
      </c>
      <c r="D215" s="12">
        <v>195</v>
      </c>
      <c r="E215" s="12">
        <v>197</v>
      </c>
      <c r="F215" s="14">
        <v>2692500</v>
      </c>
      <c r="G215" s="12">
        <v>197</v>
      </c>
      <c r="I215" s="11">
        <f>'^JKSE'!I215</f>
        <v>40596</v>
      </c>
      <c r="J215" s="12">
        <f t="shared" si="3"/>
        <v>145</v>
      </c>
    </row>
    <row r="216" spans="1:10" x14ac:dyDescent="0.2">
      <c r="A216" s="15">
        <v>40471</v>
      </c>
      <c r="B216" s="12">
        <v>197</v>
      </c>
      <c r="C216" s="12">
        <v>197</v>
      </c>
      <c r="D216" s="12">
        <v>194</v>
      </c>
      <c r="E216" s="12">
        <v>195</v>
      </c>
      <c r="F216" s="14">
        <v>2405000</v>
      </c>
      <c r="G216" s="12">
        <v>195</v>
      </c>
      <c r="I216" s="11">
        <f>'^JKSE'!I216</f>
        <v>40595</v>
      </c>
      <c r="J216" s="12">
        <f t="shared" si="3"/>
        <v>147</v>
      </c>
    </row>
    <row r="217" spans="1:10" x14ac:dyDescent="0.2">
      <c r="A217" s="15">
        <v>40472</v>
      </c>
      <c r="B217" s="12">
        <v>195</v>
      </c>
      <c r="C217" s="12">
        <v>195</v>
      </c>
      <c r="D217" s="12">
        <v>191</v>
      </c>
      <c r="E217" s="12">
        <v>192</v>
      </c>
      <c r="F217" s="14">
        <v>6015000</v>
      </c>
      <c r="G217" s="12">
        <v>192</v>
      </c>
      <c r="I217" s="11">
        <f>'^JKSE'!I217</f>
        <v>40592</v>
      </c>
      <c r="J217" s="12">
        <f t="shared" si="3"/>
        <v>151</v>
      </c>
    </row>
    <row r="218" spans="1:10" x14ac:dyDescent="0.2">
      <c r="A218" s="15">
        <v>40473</v>
      </c>
      <c r="B218" s="12">
        <v>192</v>
      </c>
      <c r="C218" s="12">
        <v>194</v>
      </c>
      <c r="D218" s="12">
        <v>190</v>
      </c>
      <c r="E218" s="12">
        <v>191</v>
      </c>
      <c r="F218" s="14">
        <v>4068500</v>
      </c>
      <c r="G218" s="12">
        <v>191</v>
      </c>
      <c r="I218" s="11">
        <f>'^JKSE'!I218</f>
        <v>40591</v>
      </c>
      <c r="J218" s="12">
        <f t="shared" si="3"/>
        <v>145</v>
      </c>
    </row>
    <row r="219" spans="1:10" x14ac:dyDescent="0.2">
      <c r="A219" s="15">
        <v>40476</v>
      </c>
      <c r="B219" s="12">
        <v>193</v>
      </c>
      <c r="C219" s="12">
        <v>196</v>
      </c>
      <c r="D219" s="12">
        <v>191</v>
      </c>
      <c r="E219" s="12">
        <v>194</v>
      </c>
      <c r="F219" s="14">
        <v>2496000</v>
      </c>
      <c r="G219" s="12">
        <v>194</v>
      </c>
      <c r="I219" s="11">
        <f>'^JKSE'!I219</f>
        <v>40590</v>
      </c>
      <c r="J219" s="12">
        <f t="shared" si="3"/>
        <v>145</v>
      </c>
    </row>
    <row r="220" spans="1:10" x14ac:dyDescent="0.2">
      <c r="A220" s="15">
        <v>40477</v>
      </c>
      <c r="B220" s="12">
        <v>194</v>
      </c>
      <c r="C220" s="12">
        <v>194</v>
      </c>
      <c r="D220" s="12">
        <v>190</v>
      </c>
      <c r="E220" s="12">
        <v>190</v>
      </c>
      <c r="F220" s="14">
        <v>1514500</v>
      </c>
      <c r="G220" s="12">
        <v>190</v>
      </c>
      <c r="I220" s="11">
        <f>'^JKSE'!I220</f>
        <v>40589</v>
      </c>
      <c r="J220" s="12">
        <f t="shared" si="3"/>
        <v>148</v>
      </c>
    </row>
    <row r="221" spans="1:10" x14ac:dyDescent="0.2">
      <c r="A221" s="15">
        <v>40478</v>
      </c>
      <c r="B221" s="12">
        <v>191</v>
      </c>
      <c r="C221" s="12">
        <v>192</v>
      </c>
      <c r="D221" s="12">
        <v>190</v>
      </c>
      <c r="E221" s="12">
        <v>190</v>
      </c>
      <c r="F221" s="14">
        <v>2235500</v>
      </c>
      <c r="G221" s="12">
        <v>190</v>
      </c>
      <c r="I221" s="11">
        <f>'^JKSE'!I221</f>
        <v>40588</v>
      </c>
      <c r="J221" s="12">
        <f t="shared" si="3"/>
        <v>148</v>
      </c>
    </row>
    <row r="222" spans="1:10" x14ac:dyDescent="0.2">
      <c r="A222" s="15">
        <v>40479</v>
      </c>
      <c r="B222" s="12">
        <v>190</v>
      </c>
      <c r="C222" s="12">
        <v>191</v>
      </c>
      <c r="D222" s="12">
        <v>187</v>
      </c>
      <c r="E222" s="12">
        <v>188</v>
      </c>
      <c r="F222" s="14">
        <v>1762500</v>
      </c>
      <c r="G222" s="12">
        <v>188</v>
      </c>
      <c r="I222" s="11">
        <f>'^JKSE'!I222</f>
        <v>40585</v>
      </c>
      <c r="J222" s="12">
        <f t="shared" si="3"/>
        <v>149</v>
      </c>
    </row>
    <row r="223" spans="1:10" x14ac:dyDescent="0.2">
      <c r="A223" s="15">
        <v>40480</v>
      </c>
      <c r="B223" s="12">
        <v>188</v>
      </c>
      <c r="C223" s="12">
        <v>191</v>
      </c>
      <c r="D223" s="12">
        <v>186</v>
      </c>
      <c r="E223" s="12">
        <v>186</v>
      </c>
      <c r="F223" s="14">
        <v>2359000</v>
      </c>
      <c r="G223" s="12">
        <v>186</v>
      </c>
      <c r="I223" s="11">
        <f>'^JKSE'!I223</f>
        <v>40584</v>
      </c>
      <c r="J223" s="12">
        <f t="shared" si="3"/>
        <v>152</v>
      </c>
    </row>
    <row r="224" spans="1:10" x14ac:dyDescent="0.2">
      <c r="A224" s="15">
        <v>40483</v>
      </c>
      <c r="B224" s="12">
        <v>189</v>
      </c>
      <c r="C224" s="12">
        <v>190</v>
      </c>
      <c r="D224" s="12">
        <v>187</v>
      </c>
      <c r="E224" s="12">
        <v>187</v>
      </c>
      <c r="F224" s="14">
        <v>1799000</v>
      </c>
      <c r="G224" s="12">
        <v>187</v>
      </c>
      <c r="I224" s="11">
        <f>'^JKSE'!I224</f>
        <v>40583</v>
      </c>
      <c r="J224" s="12">
        <f t="shared" si="3"/>
        <v>150</v>
      </c>
    </row>
    <row r="225" spans="1:10" x14ac:dyDescent="0.2">
      <c r="A225" s="15">
        <v>40484</v>
      </c>
      <c r="B225" s="12">
        <v>187</v>
      </c>
      <c r="C225" s="12">
        <v>187</v>
      </c>
      <c r="D225" s="12">
        <v>185</v>
      </c>
      <c r="E225" s="12">
        <v>185</v>
      </c>
      <c r="F225" s="14">
        <v>539500</v>
      </c>
      <c r="G225" s="12">
        <v>185</v>
      </c>
      <c r="I225" s="11">
        <f>'^JKSE'!I225</f>
        <v>40582</v>
      </c>
      <c r="J225" s="12">
        <f t="shared" si="3"/>
        <v>152</v>
      </c>
    </row>
    <row r="226" spans="1:10" x14ac:dyDescent="0.2">
      <c r="A226" s="15">
        <v>40485</v>
      </c>
      <c r="B226" s="12">
        <v>185</v>
      </c>
      <c r="C226" s="12">
        <v>187</v>
      </c>
      <c r="D226" s="12">
        <v>185</v>
      </c>
      <c r="E226" s="12">
        <v>185</v>
      </c>
      <c r="F226" s="14">
        <v>1294000</v>
      </c>
      <c r="G226" s="12">
        <v>185</v>
      </c>
      <c r="I226" s="11">
        <f>'^JKSE'!I226</f>
        <v>40581</v>
      </c>
      <c r="J226" s="12">
        <f t="shared" si="3"/>
        <v>154</v>
      </c>
    </row>
    <row r="227" spans="1:10" x14ac:dyDescent="0.2">
      <c r="A227" s="15">
        <v>40486</v>
      </c>
      <c r="B227" s="12">
        <v>185</v>
      </c>
      <c r="C227" s="12">
        <v>190</v>
      </c>
      <c r="D227" s="12">
        <v>185</v>
      </c>
      <c r="E227" s="12">
        <v>187</v>
      </c>
      <c r="F227" s="14">
        <v>1002500</v>
      </c>
      <c r="G227" s="12">
        <v>187</v>
      </c>
      <c r="I227" s="11">
        <f>'^JKSE'!I227</f>
        <v>40578</v>
      </c>
      <c r="J227" s="12">
        <f t="shared" si="3"/>
        <v>153</v>
      </c>
    </row>
    <row r="228" spans="1:10" x14ac:dyDescent="0.2">
      <c r="A228" s="15">
        <v>40487</v>
      </c>
      <c r="B228" s="12">
        <v>187</v>
      </c>
      <c r="C228" s="12">
        <v>187</v>
      </c>
      <c r="D228" s="12">
        <v>184</v>
      </c>
      <c r="E228" s="12">
        <v>185</v>
      </c>
      <c r="F228" s="14">
        <v>623000</v>
      </c>
      <c r="G228" s="12">
        <v>185</v>
      </c>
      <c r="I228" s="11">
        <f>'^JKSE'!I228</f>
        <v>40577</v>
      </c>
      <c r="J228" s="12">
        <f t="shared" si="3"/>
        <v>154</v>
      </c>
    </row>
    <row r="229" spans="1:10" x14ac:dyDescent="0.2">
      <c r="A229" s="15">
        <v>40490</v>
      </c>
      <c r="B229" s="12">
        <v>184</v>
      </c>
      <c r="C229" s="12">
        <v>185</v>
      </c>
      <c r="D229" s="12">
        <v>183</v>
      </c>
      <c r="E229" s="12">
        <v>183</v>
      </c>
      <c r="F229" s="14">
        <v>453000</v>
      </c>
      <c r="G229" s="12">
        <v>183</v>
      </c>
      <c r="I229" s="11">
        <f>'^JKSE'!I229</f>
        <v>40576</v>
      </c>
      <c r="J229" s="12">
        <f t="shared" si="3"/>
        <v>154</v>
      </c>
    </row>
    <row r="230" spans="1:10" x14ac:dyDescent="0.2">
      <c r="A230" s="15">
        <v>40491</v>
      </c>
      <c r="B230" s="12">
        <v>185</v>
      </c>
      <c r="C230" s="12">
        <v>187</v>
      </c>
      <c r="D230" s="12">
        <v>182</v>
      </c>
      <c r="E230" s="12">
        <v>185</v>
      </c>
      <c r="F230" s="14">
        <v>1702000</v>
      </c>
      <c r="G230" s="12">
        <v>185</v>
      </c>
      <c r="I230" s="11">
        <f>'^JKSE'!I230</f>
        <v>40575</v>
      </c>
      <c r="J230" s="12">
        <f t="shared" si="3"/>
        <v>155</v>
      </c>
    </row>
    <row r="231" spans="1:10" x14ac:dyDescent="0.2">
      <c r="A231" s="15">
        <v>40492</v>
      </c>
      <c r="B231" s="12">
        <v>185</v>
      </c>
      <c r="C231" s="12">
        <v>188</v>
      </c>
      <c r="D231" s="12">
        <v>182</v>
      </c>
      <c r="E231" s="12">
        <v>184</v>
      </c>
      <c r="F231" s="14">
        <v>3498500</v>
      </c>
      <c r="G231" s="12">
        <v>184</v>
      </c>
      <c r="I231" s="11">
        <f>'^JKSE'!I231</f>
        <v>40574</v>
      </c>
      <c r="J231" s="12">
        <f t="shared" si="3"/>
        <v>154</v>
      </c>
    </row>
    <row r="232" spans="1:10" x14ac:dyDescent="0.2">
      <c r="A232" s="15">
        <v>40493</v>
      </c>
      <c r="B232" s="12">
        <v>183</v>
      </c>
      <c r="C232" s="12">
        <v>185</v>
      </c>
      <c r="D232" s="12">
        <v>181</v>
      </c>
      <c r="E232" s="12">
        <v>183</v>
      </c>
      <c r="F232" s="14">
        <v>1185500</v>
      </c>
      <c r="G232" s="12">
        <v>183</v>
      </c>
      <c r="I232" s="11">
        <f>'^JKSE'!I232</f>
        <v>40571</v>
      </c>
      <c r="J232" s="12">
        <f t="shared" si="3"/>
        <v>155</v>
      </c>
    </row>
    <row r="233" spans="1:10" x14ac:dyDescent="0.2">
      <c r="A233" s="15">
        <v>40494</v>
      </c>
      <c r="B233" s="12">
        <v>183</v>
      </c>
      <c r="C233" s="12">
        <v>183</v>
      </c>
      <c r="D233" s="12">
        <v>175</v>
      </c>
      <c r="E233" s="12">
        <v>178</v>
      </c>
      <c r="F233" s="14">
        <v>1791500</v>
      </c>
      <c r="G233" s="12">
        <v>178</v>
      </c>
      <c r="I233" s="11">
        <f>'^JKSE'!I233</f>
        <v>40570</v>
      </c>
      <c r="J233" s="12">
        <f t="shared" si="3"/>
        <v>156</v>
      </c>
    </row>
    <row r="234" spans="1:10" x14ac:dyDescent="0.2">
      <c r="A234" s="15">
        <v>40497</v>
      </c>
      <c r="B234" s="12">
        <v>180</v>
      </c>
      <c r="C234" s="12">
        <v>184</v>
      </c>
      <c r="D234" s="12">
        <v>175</v>
      </c>
      <c r="E234" s="12">
        <v>177</v>
      </c>
      <c r="F234" s="14">
        <v>599500</v>
      </c>
      <c r="G234" s="12">
        <v>177</v>
      </c>
      <c r="I234" s="11">
        <f>'^JKSE'!I234</f>
        <v>40569</v>
      </c>
      <c r="J234" s="12">
        <f t="shared" si="3"/>
        <v>159</v>
      </c>
    </row>
    <row r="235" spans="1:10" x14ac:dyDescent="0.2">
      <c r="A235" s="15">
        <v>40498</v>
      </c>
      <c r="B235" s="12">
        <v>177</v>
      </c>
      <c r="C235" s="12">
        <v>184</v>
      </c>
      <c r="D235" s="12">
        <v>176</v>
      </c>
      <c r="E235" s="12">
        <v>178</v>
      </c>
      <c r="F235" s="14">
        <v>792000</v>
      </c>
      <c r="G235" s="12">
        <v>178</v>
      </c>
      <c r="I235" s="11">
        <f>'^JKSE'!I235</f>
        <v>40568</v>
      </c>
      <c r="J235" s="12">
        <f t="shared" si="3"/>
        <v>160</v>
      </c>
    </row>
    <row r="236" spans="1:10" x14ac:dyDescent="0.2">
      <c r="A236" s="15">
        <v>40500</v>
      </c>
      <c r="B236" s="12">
        <v>178</v>
      </c>
      <c r="C236" s="12">
        <v>184</v>
      </c>
      <c r="D236" s="12">
        <v>178</v>
      </c>
      <c r="E236" s="12">
        <v>183</v>
      </c>
      <c r="F236" s="14">
        <v>908000</v>
      </c>
      <c r="G236" s="12">
        <v>183</v>
      </c>
      <c r="I236" s="11">
        <f>'^JKSE'!I236</f>
        <v>40567</v>
      </c>
      <c r="J236" s="12">
        <f t="shared" si="3"/>
        <v>156</v>
      </c>
    </row>
    <row r="237" spans="1:10" x14ac:dyDescent="0.2">
      <c r="A237" s="15">
        <v>40501</v>
      </c>
      <c r="B237" s="12">
        <v>183</v>
      </c>
      <c r="C237" s="12">
        <v>183</v>
      </c>
      <c r="D237" s="12">
        <v>180</v>
      </c>
      <c r="E237" s="12">
        <v>183</v>
      </c>
      <c r="F237" s="14">
        <v>768000</v>
      </c>
      <c r="G237" s="12">
        <v>183</v>
      </c>
      <c r="I237" s="11">
        <f>'^JKSE'!I237</f>
        <v>40564</v>
      </c>
      <c r="J237" s="12">
        <f t="shared" si="3"/>
        <v>155</v>
      </c>
    </row>
    <row r="238" spans="1:10" x14ac:dyDescent="0.2">
      <c r="A238" s="15">
        <v>40504</v>
      </c>
      <c r="B238" s="12">
        <v>182</v>
      </c>
      <c r="C238" s="12">
        <v>183</v>
      </c>
      <c r="D238" s="12">
        <v>179</v>
      </c>
      <c r="E238" s="12">
        <v>183</v>
      </c>
      <c r="F238" s="14">
        <v>372500</v>
      </c>
      <c r="G238" s="12">
        <v>183</v>
      </c>
      <c r="I238" s="11">
        <f>'^JKSE'!I238</f>
        <v>40563</v>
      </c>
      <c r="J238" s="12">
        <f t="shared" si="3"/>
        <v>162</v>
      </c>
    </row>
    <row r="239" spans="1:10" x14ac:dyDescent="0.2">
      <c r="A239" s="11">
        <v>40505</v>
      </c>
      <c r="B239" s="12">
        <v>183</v>
      </c>
      <c r="C239" s="12">
        <v>188</v>
      </c>
      <c r="D239" s="12">
        <v>182</v>
      </c>
      <c r="E239" s="12">
        <v>183</v>
      </c>
      <c r="F239" s="14">
        <v>2579500</v>
      </c>
      <c r="G239" s="12">
        <v>183</v>
      </c>
      <c r="I239" s="11">
        <f>'^JKSE'!I239</f>
        <v>40562</v>
      </c>
      <c r="J239" s="12">
        <f t="shared" si="3"/>
        <v>160</v>
      </c>
    </row>
    <row r="240" spans="1:10" x14ac:dyDescent="0.2">
      <c r="A240" s="11">
        <v>40506</v>
      </c>
      <c r="B240" s="12">
        <v>184</v>
      </c>
      <c r="C240" s="12">
        <v>187</v>
      </c>
      <c r="D240" s="12">
        <v>177</v>
      </c>
      <c r="E240" s="12">
        <v>178</v>
      </c>
      <c r="F240" s="14">
        <v>7039000</v>
      </c>
      <c r="G240" s="12">
        <v>178</v>
      </c>
      <c r="I240" s="11">
        <f>'^JKSE'!I240</f>
        <v>40561</v>
      </c>
      <c r="J240" s="12">
        <f t="shared" si="3"/>
        <v>163</v>
      </c>
    </row>
    <row r="241" spans="1:10" x14ac:dyDescent="0.2">
      <c r="A241" s="11">
        <v>40507</v>
      </c>
      <c r="B241" s="12">
        <v>184</v>
      </c>
      <c r="C241" s="12">
        <v>184</v>
      </c>
      <c r="D241" s="12">
        <v>176</v>
      </c>
      <c r="E241" s="12">
        <v>179</v>
      </c>
      <c r="F241" s="14">
        <v>2481500</v>
      </c>
      <c r="G241" s="12">
        <v>179</v>
      </c>
      <c r="I241" s="11">
        <f>'^JKSE'!I241</f>
        <v>40560</v>
      </c>
      <c r="J241" s="12">
        <f t="shared" si="3"/>
        <v>160</v>
      </c>
    </row>
    <row r="242" spans="1:10" x14ac:dyDescent="0.2">
      <c r="A242" s="11">
        <v>40508</v>
      </c>
      <c r="B242" s="12">
        <v>182</v>
      </c>
      <c r="C242" s="12">
        <v>182</v>
      </c>
      <c r="D242" s="12">
        <v>168</v>
      </c>
      <c r="E242" s="12">
        <v>172</v>
      </c>
      <c r="F242" s="14">
        <v>2605000</v>
      </c>
      <c r="G242" s="12">
        <v>172</v>
      </c>
      <c r="I242" s="11">
        <f>'^JKSE'!I242</f>
        <v>40557</v>
      </c>
      <c r="J242" s="12">
        <f t="shared" si="3"/>
        <v>162</v>
      </c>
    </row>
    <row r="243" spans="1:10" x14ac:dyDescent="0.2">
      <c r="A243" s="11">
        <v>40511</v>
      </c>
      <c r="B243" s="12">
        <v>172</v>
      </c>
      <c r="C243" s="12">
        <v>172</v>
      </c>
      <c r="D243" s="12">
        <v>167</v>
      </c>
      <c r="E243" s="12">
        <v>170</v>
      </c>
      <c r="F243" s="14">
        <v>1182500</v>
      </c>
      <c r="G243" s="12">
        <v>170</v>
      </c>
      <c r="I243" s="11">
        <f>'^JKSE'!I243</f>
        <v>40556</v>
      </c>
      <c r="J243" s="12">
        <f t="shared" si="3"/>
        <v>162</v>
      </c>
    </row>
    <row r="244" spans="1:10" x14ac:dyDescent="0.2">
      <c r="A244" s="11">
        <v>40512</v>
      </c>
      <c r="B244" s="12">
        <v>173</v>
      </c>
      <c r="C244" s="12">
        <v>173</v>
      </c>
      <c r="D244" s="12">
        <v>165</v>
      </c>
      <c r="E244" s="12">
        <v>165</v>
      </c>
      <c r="F244" s="14">
        <v>1102000</v>
      </c>
      <c r="G244" s="12">
        <v>165</v>
      </c>
      <c r="I244" s="11">
        <f>'^JKSE'!I244</f>
        <v>40555</v>
      </c>
      <c r="J244" s="12">
        <f t="shared" si="3"/>
        <v>164</v>
      </c>
    </row>
    <row r="245" spans="1:10" x14ac:dyDescent="0.2">
      <c r="A245" s="11">
        <v>40513</v>
      </c>
      <c r="B245" s="12">
        <v>170</v>
      </c>
      <c r="C245" s="12">
        <v>170</v>
      </c>
      <c r="D245" s="12">
        <v>165</v>
      </c>
      <c r="E245" s="12">
        <v>168</v>
      </c>
      <c r="F245" s="14">
        <v>684000</v>
      </c>
      <c r="G245" s="12">
        <v>168</v>
      </c>
      <c r="I245" s="11">
        <f>'^JKSE'!I245</f>
        <v>40554</v>
      </c>
      <c r="J245" s="12">
        <f t="shared" si="3"/>
        <v>162</v>
      </c>
    </row>
    <row r="246" spans="1:10" x14ac:dyDescent="0.2">
      <c r="A246" s="11">
        <v>40514</v>
      </c>
      <c r="B246" s="12">
        <v>173</v>
      </c>
      <c r="C246" s="12">
        <v>175</v>
      </c>
      <c r="D246" s="12">
        <v>168</v>
      </c>
      <c r="E246" s="12">
        <v>171</v>
      </c>
      <c r="F246" s="14">
        <v>1051000</v>
      </c>
      <c r="G246" s="12">
        <v>171</v>
      </c>
      <c r="I246" s="11">
        <f>'^JKSE'!I246</f>
        <v>40553</v>
      </c>
      <c r="J246" s="12">
        <f t="shared" si="3"/>
        <v>161</v>
      </c>
    </row>
    <row r="247" spans="1:10" x14ac:dyDescent="0.2">
      <c r="A247" s="11">
        <v>40515</v>
      </c>
      <c r="B247" s="12">
        <v>180</v>
      </c>
      <c r="C247" s="12">
        <v>180</v>
      </c>
      <c r="D247" s="12">
        <v>169</v>
      </c>
      <c r="E247" s="12">
        <v>170</v>
      </c>
      <c r="F247" s="14">
        <v>599500</v>
      </c>
      <c r="G247" s="12">
        <v>170</v>
      </c>
      <c r="I247" s="11">
        <f>'^JKSE'!I247</f>
        <v>40550</v>
      </c>
      <c r="J247" s="12">
        <f t="shared" si="3"/>
        <v>168</v>
      </c>
    </row>
    <row r="248" spans="1:10" x14ac:dyDescent="0.2">
      <c r="A248" s="11">
        <v>40518</v>
      </c>
      <c r="B248" s="12">
        <v>169</v>
      </c>
      <c r="C248" s="12">
        <v>170</v>
      </c>
      <c r="D248" s="12">
        <v>167</v>
      </c>
      <c r="E248" s="12">
        <v>169</v>
      </c>
      <c r="F248" s="14">
        <v>318500</v>
      </c>
      <c r="G248" s="12">
        <v>169</v>
      </c>
      <c r="I248" s="11">
        <f>'^JKSE'!I248</f>
        <v>40549</v>
      </c>
      <c r="J248" s="12">
        <f t="shared" si="3"/>
        <v>169</v>
      </c>
    </row>
    <row r="249" spans="1:10" x14ac:dyDescent="0.2">
      <c r="A249" s="11">
        <v>40520</v>
      </c>
      <c r="B249" s="12">
        <v>168</v>
      </c>
      <c r="C249" s="12">
        <v>172</v>
      </c>
      <c r="D249" s="12">
        <v>167</v>
      </c>
      <c r="E249" s="12">
        <v>167</v>
      </c>
      <c r="F249" s="14">
        <v>219500</v>
      </c>
      <c r="G249" s="12">
        <v>167</v>
      </c>
      <c r="I249" s="11">
        <f>'^JKSE'!I249</f>
        <v>40548</v>
      </c>
      <c r="J249" s="12">
        <f t="shared" si="3"/>
        <v>169</v>
      </c>
    </row>
    <row r="250" spans="1:10" x14ac:dyDescent="0.2">
      <c r="A250" s="11">
        <v>40521</v>
      </c>
      <c r="B250" s="12">
        <v>167</v>
      </c>
      <c r="C250" s="12">
        <v>172</v>
      </c>
      <c r="D250" s="12">
        <v>163</v>
      </c>
      <c r="E250" s="12">
        <v>165</v>
      </c>
      <c r="F250" s="14">
        <v>2099500</v>
      </c>
      <c r="G250" s="12">
        <v>165</v>
      </c>
      <c r="I250" s="11">
        <f>'^JKSE'!I250</f>
        <v>40547</v>
      </c>
      <c r="J250" s="12">
        <f t="shared" si="3"/>
        <v>169</v>
      </c>
    </row>
    <row r="251" spans="1:10" x14ac:dyDescent="0.2">
      <c r="A251" s="11">
        <v>40522</v>
      </c>
      <c r="B251" s="12">
        <v>165</v>
      </c>
      <c r="C251" s="12">
        <v>175</v>
      </c>
      <c r="D251" s="12">
        <v>163</v>
      </c>
      <c r="E251" s="12">
        <v>169</v>
      </c>
      <c r="F251" s="14">
        <v>3472000</v>
      </c>
      <c r="G251" s="12">
        <v>169</v>
      </c>
      <c r="I251" s="11">
        <f>'^JKSE'!I251</f>
        <v>40546</v>
      </c>
      <c r="J251" s="12">
        <f t="shared" si="3"/>
        <v>170</v>
      </c>
    </row>
    <row r="252" spans="1:10" x14ac:dyDescent="0.2">
      <c r="A252" s="11">
        <v>40525</v>
      </c>
      <c r="B252" s="12">
        <v>172</v>
      </c>
      <c r="C252" s="12">
        <v>172</v>
      </c>
      <c r="D252" s="12">
        <v>166</v>
      </c>
      <c r="E252" s="12">
        <v>168</v>
      </c>
      <c r="F252" s="14">
        <v>761000</v>
      </c>
      <c r="G252" s="12">
        <v>168</v>
      </c>
      <c r="I252" s="11">
        <f>'^JKSE'!I252</f>
        <v>40543</v>
      </c>
      <c r="J252" s="12">
        <f t="shared" si="3"/>
        <v>168</v>
      </c>
    </row>
    <row r="253" spans="1:10" x14ac:dyDescent="0.2">
      <c r="A253" s="11">
        <v>40526</v>
      </c>
      <c r="B253" s="12">
        <v>168</v>
      </c>
      <c r="C253" s="12">
        <v>183</v>
      </c>
      <c r="D253" s="12">
        <v>168</v>
      </c>
      <c r="E253" s="12">
        <v>172</v>
      </c>
      <c r="F253" s="14">
        <v>6240500</v>
      </c>
      <c r="G253" s="12">
        <v>172</v>
      </c>
      <c r="I253" s="11">
        <f>'^JKSE'!I253</f>
        <v>40542</v>
      </c>
      <c r="J253" s="12">
        <f t="shared" si="3"/>
        <v>168</v>
      </c>
    </row>
    <row r="254" spans="1:10" x14ac:dyDescent="0.2">
      <c r="A254" s="11">
        <v>40527</v>
      </c>
      <c r="B254" s="12">
        <v>173</v>
      </c>
      <c r="C254" s="12">
        <v>191</v>
      </c>
      <c r="D254" s="12">
        <v>173</v>
      </c>
      <c r="E254" s="12">
        <v>179</v>
      </c>
      <c r="F254" s="14">
        <v>10728000</v>
      </c>
      <c r="G254" s="12">
        <v>179</v>
      </c>
      <c r="I254" s="11">
        <f>'^JKSE'!I254</f>
        <v>40541</v>
      </c>
      <c r="J254" s="12">
        <f t="shared" si="3"/>
        <v>167</v>
      </c>
    </row>
    <row r="255" spans="1:10" x14ac:dyDescent="0.2">
      <c r="A255" s="11">
        <v>40528</v>
      </c>
      <c r="B255" s="12">
        <v>180</v>
      </c>
      <c r="C255" s="12">
        <v>182</v>
      </c>
      <c r="D255" s="12">
        <v>175</v>
      </c>
      <c r="E255" s="12">
        <v>175</v>
      </c>
      <c r="F255" s="14">
        <v>1844000</v>
      </c>
      <c r="G255" s="12">
        <v>175</v>
      </c>
      <c r="I255" s="11">
        <f>'^JKSE'!I255</f>
        <v>40540</v>
      </c>
      <c r="J255" s="12">
        <f t="shared" si="3"/>
        <v>169</v>
      </c>
    </row>
    <row r="256" spans="1:10" x14ac:dyDescent="0.2">
      <c r="A256" s="11">
        <v>40529</v>
      </c>
      <c r="B256" s="12">
        <v>175</v>
      </c>
      <c r="C256" s="12">
        <v>175</v>
      </c>
      <c r="D256" s="12">
        <v>172</v>
      </c>
      <c r="E256" s="12">
        <v>174</v>
      </c>
      <c r="F256" s="14">
        <v>1097500</v>
      </c>
      <c r="G256" s="12">
        <v>174</v>
      </c>
      <c r="I256" s="11">
        <f>'^JKSE'!I256</f>
        <v>40539</v>
      </c>
      <c r="J256" s="12">
        <f t="shared" si="3"/>
        <v>168</v>
      </c>
    </row>
    <row r="257" spans="1:10" x14ac:dyDescent="0.2">
      <c r="A257" s="11">
        <v>40532</v>
      </c>
      <c r="B257" s="12">
        <v>176</v>
      </c>
      <c r="C257" s="12">
        <v>176</v>
      </c>
      <c r="D257" s="12">
        <v>165</v>
      </c>
      <c r="E257" s="12">
        <v>166</v>
      </c>
      <c r="F257" s="14">
        <v>327500</v>
      </c>
      <c r="G257" s="12">
        <v>166</v>
      </c>
      <c r="I257" s="11">
        <f>'^JKSE'!I257</f>
        <v>40536</v>
      </c>
      <c r="J257" s="12">
        <f t="shared" si="3"/>
        <v>169</v>
      </c>
    </row>
    <row r="258" spans="1:10" x14ac:dyDescent="0.2">
      <c r="A258" s="11">
        <v>40533</v>
      </c>
      <c r="B258" s="12">
        <v>166</v>
      </c>
      <c r="C258" s="12">
        <v>175</v>
      </c>
      <c r="D258" s="12">
        <v>166</v>
      </c>
      <c r="E258" s="12">
        <v>170</v>
      </c>
      <c r="F258" s="14">
        <v>801000</v>
      </c>
      <c r="G258" s="12">
        <v>170</v>
      </c>
      <c r="I258" s="11">
        <f>'^JKSE'!I258</f>
        <v>40535</v>
      </c>
      <c r="J258" s="12">
        <f t="shared" si="3"/>
        <v>169</v>
      </c>
    </row>
    <row r="259" spans="1:10" x14ac:dyDescent="0.2">
      <c r="A259" s="11">
        <v>40534</v>
      </c>
      <c r="B259" s="12">
        <v>174</v>
      </c>
      <c r="C259" s="12">
        <v>176</v>
      </c>
      <c r="D259" s="12">
        <v>169</v>
      </c>
      <c r="E259" s="12">
        <v>169</v>
      </c>
      <c r="F259" s="14">
        <v>542000</v>
      </c>
      <c r="G259" s="12">
        <v>169</v>
      </c>
      <c r="I259" s="11">
        <f>'^JKSE'!I259</f>
        <v>40534</v>
      </c>
      <c r="J259" s="12">
        <f t="shared" ref="J259:J265" si="4">VLOOKUP($I$2:$I$751,$A$2:$G$705,7)</f>
        <v>169</v>
      </c>
    </row>
    <row r="260" spans="1:10" x14ac:dyDescent="0.2">
      <c r="A260" s="11">
        <v>40535</v>
      </c>
      <c r="B260" s="12">
        <v>175</v>
      </c>
      <c r="C260" s="12">
        <v>175</v>
      </c>
      <c r="D260" s="12">
        <v>168</v>
      </c>
      <c r="E260" s="12">
        <v>169</v>
      </c>
      <c r="F260" s="14">
        <v>575000</v>
      </c>
      <c r="G260" s="12">
        <v>169</v>
      </c>
      <c r="I260" s="11">
        <f>'^JKSE'!I260</f>
        <v>40533</v>
      </c>
      <c r="J260" s="12">
        <f t="shared" si="4"/>
        <v>170</v>
      </c>
    </row>
    <row r="261" spans="1:10" x14ac:dyDescent="0.2">
      <c r="A261" s="11">
        <v>40539</v>
      </c>
      <c r="B261" s="12">
        <v>175</v>
      </c>
      <c r="C261" s="12">
        <v>175</v>
      </c>
      <c r="D261" s="12">
        <v>168</v>
      </c>
      <c r="E261" s="12">
        <v>168</v>
      </c>
      <c r="F261" s="14">
        <v>435000</v>
      </c>
      <c r="G261" s="12">
        <v>168</v>
      </c>
      <c r="I261" s="11">
        <f>'^JKSE'!I261</f>
        <v>40532</v>
      </c>
      <c r="J261" s="12">
        <f t="shared" si="4"/>
        <v>166</v>
      </c>
    </row>
    <row r="262" spans="1:10" x14ac:dyDescent="0.2">
      <c r="A262" s="11">
        <v>40540</v>
      </c>
      <c r="B262" s="12">
        <v>170</v>
      </c>
      <c r="C262" s="12">
        <v>171</v>
      </c>
      <c r="D262" s="12">
        <v>167</v>
      </c>
      <c r="E262" s="12">
        <v>169</v>
      </c>
      <c r="F262" s="14">
        <v>228000</v>
      </c>
      <c r="G262" s="12">
        <v>169</v>
      </c>
      <c r="I262" s="11">
        <f>'^JKSE'!I262</f>
        <v>40529</v>
      </c>
      <c r="J262" s="12">
        <f t="shared" si="4"/>
        <v>174</v>
      </c>
    </row>
    <row r="263" spans="1:10" x14ac:dyDescent="0.2">
      <c r="A263" s="11">
        <v>40541</v>
      </c>
      <c r="B263" s="12">
        <v>167</v>
      </c>
      <c r="C263" s="12">
        <v>170</v>
      </c>
      <c r="D263" s="12">
        <v>167</v>
      </c>
      <c r="E263" s="12">
        <v>167</v>
      </c>
      <c r="F263" s="14">
        <v>197500</v>
      </c>
      <c r="G263" s="12">
        <v>167</v>
      </c>
      <c r="I263" s="11">
        <f>'^JKSE'!I263</f>
        <v>40528</v>
      </c>
      <c r="J263" s="12">
        <f t="shared" si="4"/>
        <v>175</v>
      </c>
    </row>
    <row r="264" spans="1:10" x14ac:dyDescent="0.2">
      <c r="A264" s="11">
        <v>40542</v>
      </c>
      <c r="B264" s="12">
        <v>175</v>
      </c>
      <c r="C264" s="12">
        <v>175</v>
      </c>
      <c r="D264" s="12">
        <v>168</v>
      </c>
      <c r="E264" s="12">
        <v>168</v>
      </c>
      <c r="F264" s="14">
        <v>400500</v>
      </c>
      <c r="G264" s="12">
        <v>168</v>
      </c>
      <c r="I264" s="11">
        <f>'^JKSE'!I264</f>
        <v>40527</v>
      </c>
      <c r="J264" s="12">
        <f t="shared" si="4"/>
        <v>179</v>
      </c>
    </row>
    <row r="265" spans="1:10" x14ac:dyDescent="0.2">
      <c r="A265" s="11">
        <v>40546</v>
      </c>
      <c r="B265" s="12">
        <v>173</v>
      </c>
      <c r="C265" s="12">
        <v>173</v>
      </c>
      <c r="D265" s="12">
        <v>168</v>
      </c>
      <c r="E265" s="12">
        <v>170</v>
      </c>
      <c r="F265" s="14">
        <v>408500</v>
      </c>
      <c r="G265" s="12">
        <v>170</v>
      </c>
      <c r="I265" s="11">
        <f>'^JKSE'!I265</f>
        <v>40526</v>
      </c>
      <c r="J265" s="12">
        <f t="shared" si="4"/>
        <v>172</v>
      </c>
    </row>
    <row r="266" spans="1:10" x14ac:dyDescent="0.2">
      <c r="A266" s="11">
        <v>40547</v>
      </c>
      <c r="B266" s="12">
        <v>180</v>
      </c>
      <c r="C266" s="12">
        <v>180</v>
      </c>
      <c r="D266" s="12">
        <v>169</v>
      </c>
      <c r="E266" s="12">
        <v>169</v>
      </c>
      <c r="F266" s="14">
        <v>111500</v>
      </c>
      <c r="G266" s="12">
        <v>169</v>
      </c>
      <c r="I266" s="11">
        <f>'^JKSE'!I266</f>
        <v>40525</v>
      </c>
      <c r="J266" s="12">
        <f>VLOOKUP($I$2:$I$751,$A$2:$G$685,7)</f>
        <v>168</v>
      </c>
    </row>
    <row r="267" spans="1:10" x14ac:dyDescent="0.2">
      <c r="A267" s="11">
        <v>40548</v>
      </c>
      <c r="B267" s="12">
        <v>167</v>
      </c>
      <c r="C267" s="12">
        <v>172</v>
      </c>
      <c r="D267" s="12">
        <v>165</v>
      </c>
      <c r="E267" s="12">
        <v>169</v>
      </c>
      <c r="F267" s="14">
        <v>2048000</v>
      </c>
      <c r="G267" s="12">
        <v>169</v>
      </c>
      <c r="I267" s="11">
        <f>'^JKSE'!I267</f>
        <v>40522</v>
      </c>
      <c r="J267" s="12">
        <f>VLOOKUP($I$2:$I$751,$A$2:$G$685,7)</f>
        <v>169</v>
      </c>
    </row>
    <row r="268" spans="1:10" x14ac:dyDescent="0.2">
      <c r="A268" s="11">
        <v>40549</v>
      </c>
      <c r="B268" s="12">
        <v>172</v>
      </c>
      <c r="C268" s="12">
        <v>172</v>
      </c>
      <c r="D268" s="12">
        <v>168</v>
      </c>
      <c r="E268" s="12">
        <v>169</v>
      </c>
      <c r="F268" s="14">
        <v>378000</v>
      </c>
      <c r="G268" s="12">
        <v>169</v>
      </c>
      <c r="I268" s="11"/>
    </row>
    <row r="269" spans="1:10" x14ac:dyDescent="0.2">
      <c r="A269" s="11">
        <v>40550</v>
      </c>
      <c r="B269" s="12">
        <v>168</v>
      </c>
      <c r="C269" s="12">
        <v>170</v>
      </c>
      <c r="D269" s="12">
        <v>168</v>
      </c>
      <c r="E269" s="12">
        <v>168</v>
      </c>
      <c r="F269" s="14">
        <v>502000</v>
      </c>
      <c r="G269" s="12">
        <v>168</v>
      </c>
      <c r="I269" s="11"/>
    </row>
    <row r="270" spans="1:10" x14ac:dyDescent="0.2">
      <c r="A270" s="11">
        <v>40553</v>
      </c>
      <c r="B270" s="12">
        <v>171</v>
      </c>
      <c r="C270" s="12">
        <v>171</v>
      </c>
      <c r="D270" s="12">
        <v>160</v>
      </c>
      <c r="E270" s="12">
        <v>161</v>
      </c>
      <c r="F270" s="14">
        <v>387000</v>
      </c>
      <c r="G270" s="12">
        <v>161</v>
      </c>
      <c r="I270" s="11"/>
    </row>
    <row r="271" spans="1:10" x14ac:dyDescent="0.2">
      <c r="A271" s="11">
        <v>40554</v>
      </c>
      <c r="B271" s="12">
        <v>163</v>
      </c>
      <c r="C271" s="12">
        <v>168</v>
      </c>
      <c r="D271" s="12">
        <v>161</v>
      </c>
      <c r="E271" s="12">
        <v>162</v>
      </c>
      <c r="F271" s="14">
        <v>370500</v>
      </c>
      <c r="G271" s="12">
        <v>162</v>
      </c>
      <c r="I271" s="11"/>
    </row>
    <row r="272" spans="1:10" x14ac:dyDescent="0.2">
      <c r="A272" s="11">
        <v>40555</v>
      </c>
      <c r="B272" s="12">
        <v>166</v>
      </c>
      <c r="C272" s="12">
        <v>166</v>
      </c>
      <c r="D272" s="12">
        <v>161</v>
      </c>
      <c r="E272" s="12">
        <v>164</v>
      </c>
      <c r="F272" s="14">
        <v>360500</v>
      </c>
      <c r="G272" s="12">
        <v>164</v>
      </c>
      <c r="I272" s="11"/>
    </row>
    <row r="273" spans="1:9" x14ac:dyDescent="0.2">
      <c r="A273" s="11">
        <v>40556</v>
      </c>
      <c r="B273" s="12">
        <v>166</v>
      </c>
      <c r="C273" s="12">
        <v>166</v>
      </c>
      <c r="D273" s="12">
        <v>162</v>
      </c>
      <c r="E273" s="12">
        <v>162</v>
      </c>
      <c r="F273" s="14">
        <v>129000</v>
      </c>
      <c r="G273" s="12">
        <v>162</v>
      </c>
      <c r="I273" s="11"/>
    </row>
    <row r="274" spans="1:9" x14ac:dyDescent="0.2">
      <c r="A274" s="11">
        <v>40557</v>
      </c>
      <c r="B274" s="12">
        <v>168</v>
      </c>
      <c r="C274" s="12">
        <v>168</v>
      </c>
      <c r="D274" s="12">
        <v>159</v>
      </c>
      <c r="E274" s="12">
        <v>162</v>
      </c>
      <c r="F274" s="14">
        <v>263500</v>
      </c>
      <c r="G274" s="12">
        <v>162</v>
      </c>
      <c r="I274" s="11"/>
    </row>
    <row r="275" spans="1:9" x14ac:dyDescent="0.2">
      <c r="A275" s="11">
        <v>40560</v>
      </c>
      <c r="B275" s="12">
        <v>167</v>
      </c>
      <c r="C275" s="12">
        <v>170</v>
      </c>
      <c r="D275" s="12">
        <v>155</v>
      </c>
      <c r="E275" s="12">
        <v>160</v>
      </c>
      <c r="F275" s="14">
        <v>222000</v>
      </c>
      <c r="G275" s="12">
        <v>160</v>
      </c>
      <c r="I275" s="11"/>
    </row>
    <row r="276" spans="1:9" x14ac:dyDescent="0.2">
      <c r="A276" s="11">
        <v>40561</v>
      </c>
      <c r="B276" s="12">
        <v>163</v>
      </c>
      <c r="C276" s="12">
        <v>169</v>
      </c>
      <c r="D276" s="12">
        <v>160</v>
      </c>
      <c r="E276" s="12">
        <v>163</v>
      </c>
      <c r="F276" s="14">
        <v>353500</v>
      </c>
      <c r="G276" s="12">
        <v>163</v>
      </c>
      <c r="I276" s="11"/>
    </row>
    <row r="277" spans="1:9" x14ac:dyDescent="0.2">
      <c r="A277" s="11">
        <v>40562</v>
      </c>
      <c r="B277" s="12">
        <v>172</v>
      </c>
      <c r="C277" s="12">
        <v>172</v>
      </c>
      <c r="D277" s="12">
        <v>160</v>
      </c>
      <c r="E277" s="12">
        <v>160</v>
      </c>
      <c r="F277" s="14">
        <v>855500</v>
      </c>
      <c r="G277" s="12">
        <v>160</v>
      </c>
      <c r="I277" s="11"/>
    </row>
    <row r="278" spans="1:9" x14ac:dyDescent="0.2">
      <c r="A278" s="11">
        <v>40563</v>
      </c>
      <c r="B278" s="12">
        <v>169</v>
      </c>
      <c r="C278" s="12">
        <v>169</v>
      </c>
      <c r="D278" s="12">
        <v>155</v>
      </c>
      <c r="E278" s="12">
        <v>162</v>
      </c>
      <c r="F278" s="14">
        <v>399500</v>
      </c>
      <c r="G278" s="12">
        <v>162</v>
      </c>
      <c r="I278" s="11"/>
    </row>
    <row r="279" spans="1:9" x14ac:dyDescent="0.2">
      <c r="A279" s="11">
        <v>40564</v>
      </c>
      <c r="B279" s="12">
        <v>170</v>
      </c>
      <c r="C279" s="12">
        <v>170</v>
      </c>
      <c r="D279" s="12">
        <v>155</v>
      </c>
      <c r="E279" s="12">
        <v>155</v>
      </c>
      <c r="F279" s="14">
        <v>377500</v>
      </c>
      <c r="G279" s="12">
        <v>155</v>
      </c>
      <c r="I279" s="11"/>
    </row>
    <row r="280" spans="1:9" x14ac:dyDescent="0.2">
      <c r="A280" s="11">
        <v>40567</v>
      </c>
      <c r="B280" s="12">
        <v>164</v>
      </c>
      <c r="C280" s="12">
        <v>164</v>
      </c>
      <c r="D280" s="12">
        <v>156</v>
      </c>
      <c r="E280" s="12">
        <v>156</v>
      </c>
      <c r="F280" s="14">
        <v>6000</v>
      </c>
      <c r="G280" s="12">
        <v>156</v>
      </c>
      <c r="I280" s="11"/>
    </row>
    <row r="281" spans="1:9" x14ac:dyDescent="0.2">
      <c r="A281" s="11">
        <v>40568</v>
      </c>
      <c r="B281" s="12">
        <v>165</v>
      </c>
      <c r="C281" s="12">
        <v>165</v>
      </c>
      <c r="D281" s="12">
        <v>156</v>
      </c>
      <c r="E281" s="12">
        <v>160</v>
      </c>
      <c r="F281" s="14">
        <v>693000</v>
      </c>
      <c r="G281" s="12">
        <v>160</v>
      </c>
      <c r="I281" s="11"/>
    </row>
    <row r="282" spans="1:9" x14ac:dyDescent="0.2">
      <c r="A282" s="11">
        <v>40569</v>
      </c>
      <c r="B282" s="12">
        <v>169</v>
      </c>
      <c r="C282" s="12">
        <v>169</v>
      </c>
      <c r="D282" s="12">
        <v>158</v>
      </c>
      <c r="E282" s="12">
        <v>159</v>
      </c>
      <c r="F282" s="14">
        <v>194000</v>
      </c>
      <c r="G282" s="12">
        <v>159</v>
      </c>
      <c r="I282" s="11"/>
    </row>
    <row r="283" spans="1:9" x14ac:dyDescent="0.2">
      <c r="A283" s="11">
        <v>40570</v>
      </c>
      <c r="B283" s="12">
        <v>168</v>
      </c>
      <c r="C283" s="12">
        <v>168</v>
      </c>
      <c r="D283" s="12">
        <v>156</v>
      </c>
      <c r="E283" s="12">
        <v>156</v>
      </c>
      <c r="F283" s="14">
        <v>872000</v>
      </c>
      <c r="G283" s="12">
        <v>156</v>
      </c>
      <c r="I283" s="11"/>
    </row>
    <row r="284" spans="1:9" x14ac:dyDescent="0.2">
      <c r="A284" s="11">
        <v>40571</v>
      </c>
      <c r="B284" s="12">
        <v>158</v>
      </c>
      <c r="C284" s="12">
        <v>159</v>
      </c>
      <c r="D284" s="12">
        <v>155</v>
      </c>
      <c r="E284" s="12">
        <v>155</v>
      </c>
      <c r="F284" s="14">
        <v>138500</v>
      </c>
      <c r="G284" s="12">
        <v>155</v>
      </c>
      <c r="I284" s="11"/>
    </row>
    <row r="285" spans="1:9" x14ac:dyDescent="0.2">
      <c r="A285" s="11">
        <v>40574</v>
      </c>
      <c r="B285" s="12">
        <v>159</v>
      </c>
      <c r="C285" s="12">
        <v>159</v>
      </c>
      <c r="D285" s="12">
        <v>150</v>
      </c>
      <c r="E285" s="12">
        <v>154</v>
      </c>
      <c r="F285" s="14">
        <v>301500</v>
      </c>
      <c r="G285" s="12">
        <v>154</v>
      </c>
      <c r="I285" s="11"/>
    </row>
    <row r="286" spans="1:9" x14ac:dyDescent="0.2">
      <c r="A286" s="11">
        <v>40575</v>
      </c>
      <c r="B286" s="12">
        <v>157</v>
      </c>
      <c r="C286" s="12">
        <v>159</v>
      </c>
      <c r="D286" s="12">
        <v>150</v>
      </c>
      <c r="E286" s="12">
        <v>155</v>
      </c>
      <c r="F286" s="14">
        <v>858000</v>
      </c>
      <c r="G286" s="12">
        <v>155</v>
      </c>
      <c r="I286" s="11"/>
    </row>
    <row r="287" spans="1:9" x14ac:dyDescent="0.2">
      <c r="A287" s="11">
        <v>40576</v>
      </c>
      <c r="B287" s="12">
        <v>164</v>
      </c>
      <c r="C287" s="12">
        <v>164</v>
      </c>
      <c r="D287" s="12">
        <v>150</v>
      </c>
      <c r="E287" s="12">
        <v>154</v>
      </c>
      <c r="F287" s="14">
        <v>1075000</v>
      </c>
      <c r="G287" s="12">
        <v>154</v>
      </c>
      <c r="I287" s="11"/>
    </row>
    <row r="288" spans="1:9" x14ac:dyDescent="0.2">
      <c r="A288" s="11">
        <v>40578</v>
      </c>
      <c r="B288" s="12">
        <v>160</v>
      </c>
      <c r="C288" s="12">
        <v>160</v>
      </c>
      <c r="D288" s="12">
        <v>153</v>
      </c>
      <c r="E288" s="12">
        <v>153</v>
      </c>
      <c r="F288" s="14">
        <v>55500</v>
      </c>
      <c r="G288" s="12">
        <v>153</v>
      </c>
      <c r="I288" s="11"/>
    </row>
    <row r="289" spans="1:9" x14ac:dyDescent="0.2">
      <c r="A289" s="11">
        <v>40581</v>
      </c>
      <c r="B289" s="12">
        <v>157</v>
      </c>
      <c r="C289" s="12">
        <v>157</v>
      </c>
      <c r="D289" s="12">
        <v>152</v>
      </c>
      <c r="E289" s="12">
        <v>154</v>
      </c>
      <c r="F289" s="14">
        <v>272000</v>
      </c>
      <c r="G289" s="12">
        <v>154</v>
      </c>
      <c r="I289" s="11"/>
    </row>
    <row r="290" spans="1:9" x14ac:dyDescent="0.2">
      <c r="A290" s="11">
        <v>40582</v>
      </c>
      <c r="B290" s="12">
        <v>157</v>
      </c>
      <c r="C290" s="12">
        <v>157</v>
      </c>
      <c r="D290" s="12">
        <v>151</v>
      </c>
      <c r="E290" s="12">
        <v>152</v>
      </c>
      <c r="F290" s="14">
        <v>336500</v>
      </c>
      <c r="G290" s="12">
        <v>152</v>
      </c>
      <c r="I290" s="11"/>
    </row>
    <row r="291" spans="1:9" x14ac:dyDescent="0.2">
      <c r="A291" s="11">
        <v>40583</v>
      </c>
      <c r="B291" s="12">
        <v>155</v>
      </c>
      <c r="C291" s="12">
        <v>155</v>
      </c>
      <c r="D291" s="12">
        <v>150</v>
      </c>
      <c r="E291" s="12">
        <v>150</v>
      </c>
      <c r="F291" s="14">
        <v>358000</v>
      </c>
      <c r="G291" s="12">
        <v>150</v>
      </c>
      <c r="I291" s="11"/>
    </row>
    <row r="292" spans="1:9" x14ac:dyDescent="0.2">
      <c r="A292" s="11">
        <v>40584</v>
      </c>
      <c r="B292" s="12">
        <v>156</v>
      </c>
      <c r="C292" s="12">
        <v>156</v>
      </c>
      <c r="D292" s="12">
        <v>148</v>
      </c>
      <c r="E292" s="12">
        <v>152</v>
      </c>
      <c r="F292" s="14">
        <v>125500</v>
      </c>
      <c r="G292" s="12">
        <v>152</v>
      </c>
      <c r="I292" s="11"/>
    </row>
    <row r="293" spans="1:9" x14ac:dyDescent="0.2">
      <c r="A293" s="11">
        <v>40585</v>
      </c>
      <c r="B293" s="12">
        <v>161</v>
      </c>
      <c r="C293" s="12">
        <v>161</v>
      </c>
      <c r="D293" s="12">
        <v>145</v>
      </c>
      <c r="E293" s="12">
        <v>149</v>
      </c>
      <c r="F293" s="14">
        <v>395000</v>
      </c>
      <c r="G293" s="12">
        <v>149</v>
      </c>
      <c r="I293" s="11"/>
    </row>
    <row r="294" spans="1:9" x14ac:dyDescent="0.2">
      <c r="A294" s="11">
        <v>40588</v>
      </c>
      <c r="B294" s="12">
        <v>158</v>
      </c>
      <c r="C294" s="12">
        <v>158</v>
      </c>
      <c r="D294" s="12">
        <v>141</v>
      </c>
      <c r="E294" s="12">
        <v>148</v>
      </c>
      <c r="F294" s="14">
        <v>38500</v>
      </c>
      <c r="G294" s="12">
        <v>148</v>
      </c>
      <c r="I294" s="11"/>
    </row>
    <row r="295" spans="1:9" x14ac:dyDescent="0.2">
      <c r="A295" s="11">
        <v>40590</v>
      </c>
      <c r="B295" s="12">
        <v>157</v>
      </c>
      <c r="C295" s="12">
        <v>157</v>
      </c>
      <c r="D295" s="12">
        <v>143</v>
      </c>
      <c r="E295" s="12">
        <v>145</v>
      </c>
      <c r="F295" s="14">
        <v>198500</v>
      </c>
      <c r="G295" s="12">
        <v>145</v>
      </c>
      <c r="I295" s="11"/>
    </row>
    <row r="296" spans="1:9" x14ac:dyDescent="0.2">
      <c r="A296" s="11">
        <v>40591</v>
      </c>
      <c r="B296" s="12">
        <v>152</v>
      </c>
      <c r="C296" s="12">
        <v>152</v>
      </c>
      <c r="D296" s="12">
        <v>143</v>
      </c>
      <c r="E296" s="12">
        <v>145</v>
      </c>
      <c r="F296" s="14">
        <v>625000</v>
      </c>
      <c r="G296" s="12">
        <v>145</v>
      </c>
      <c r="I296" s="11"/>
    </row>
    <row r="297" spans="1:9" x14ac:dyDescent="0.2">
      <c r="A297" s="11">
        <v>40592</v>
      </c>
      <c r="B297" s="12">
        <v>154</v>
      </c>
      <c r="C297" s="12">
        <v>154</v>
      </c>
      <c r="D297" s="12">
        <v>147</v>
      </c>
      <c r="E297" s="12">
        <v>151</v>
      </c>
      <c r="F297" s="14">
        <v>939000</v>
      </c>
      <c r="G297" s="12">
        <v>151</v>
      </c>
      <c r="I297" s="11"/>
    </row>
    <row r="298" spans="1:9" x14ac:dyDescent="0.2">
      <c r="A298" s="11">
        <v>40595</v>
      </c>
      <c r="B298" s="12">
        <v>154</v>
      </c>
      <c r="C298" s="12">
        <v>154</v>
      </c>
      <c r="D298" s="12">
        <v>145</v>
      </c>
      <c r="E298" s="12">
        <v>147</v>
      </c>
      <c r="F298" s="14">
        <v>328000</v>
      </c>
      <c r="G298" s="12">
        <v>147</v>
      </c>
      <c r="I298" s="11"/>
    </row>
    <row r="299" spans="1:9" x14ac:dyDescent="0.2">
      <c r="A299" s="11">
        <v>40596</v>
      </c>
      <c r="B299" s="12">
        <v>150</v>
      </c>
      <c r="C299" s="12">
        <v>150</v>
      </c>
      <c r="D299" s="12">
        <v>144</v>
      </c>
      <c r="E299" s="12">
        <v>145</v>
      </c>
      <c r="F299" s="14">
        <v>369000</v>
      </c>
      <c r="G299" s="12">
        <v>145</v>
      </c>
      <c r="I299" s="11"/>
    </row>
    <row r="300" spans="1:9" x14ac:dyDescent="0.2">
      <c r="A300" s="11">
        <v>40597</v>
      </c>
      <c r="B300" s="12">
        <v>154</v>
      </c>
      <c r="C300" s="12">
        <v>154</v>
      </c>
      <c r="D300" s="12">
        <v>125</v>
      </c>
      <c r="E300" s="12">
        <v>144</v>
      </c>
      <c r="F300" s="14">
        <v>197000</v>
      </c>
      <c r="G300" s="12">
        <v>144</v>
      </c>
      <c r="I300" s="11"/>
    </row>
    <row r="301" spans="1:9" x14ac:dyDescent="0.2">
      <c r="A301" s="11">
        <v>40598</v>
      </c>
      <c r="B301" s="12">
        <v>146</v>
      </c>
      <c r="C301" s="12">
        <v>146</v>
      </c>
      <c r="D301" s="12">
        <v>140</v>
      </c>
      <c r="E301" s="12">
        <v>141</v>
      </c>
      <c r="F301" s="14">
        <v>287500</v>
      </c>
      <c r="G301" s="12">
        <v>141</v>
      </c>
      <c r="I301" s="11"/>
    </row>
    <row r="302" spans="1:9" x14ac:dyDescent="0.2">
      <c r="A302" s="11">
        <v>40599</v>
      </c>
      <c r="B302" s="12">
        <v>136</v>
      </c>
      <c r="C302" s="12">
        <v>148</v>
      </c>
      <c r="D302" s="12">
        <v>136</v>
      </c>
      <c r="E302" s="12">
        <v>141</v>
      </c>
      <c r="F302" s="14">
        <v>71500</v>
      </c>
      <c r="G302" s="12">
        <v>141</v>
      </c>
      <c r="I302" s="11"/>
    </row>
    <row r="303" spans="1:9" x14ac:dyDescent="0.2">
      <c r="A303" s="11">
        <v>40602</v>
      </c>
      <c r="B303" s="12">
        <v>150</v>
      </c>
      <c r="C303" s="12">
        <v>150</v>
      </c>
      <c r="D303" s="12">
        <v>141</v>
      </c>
      <c r="E303" s="12">
        <v>141</v>
      </c>
      <c r="F303" s="14">
        <v>182500</v>
      </c>
      <c r="G303" s="12">
        <v>141</v>
      </c>
      <c r="I303" s="11"/>
    </row>
    <row r="304" spans="1:9" x14ac:dyDescent="0.2">
      <c r="A304" s="11">
        <v>40603</v>
      </c>
      <c r="B304" s="12">
        <v>146</v>
      </c>
      <c r="C304" s="12">
        <v>146</v>
      </c>
      <c r="D304" s="12">
        <v>138</v>
      </c>
      <c r="E304" s="12">
        <v>141</v>
      </c>
      <c r="F304" s="14">
        <v>338500</v>
      </c>
      <c r="G304" s="12">
        <v>141</v>
      </c>
      <c r="I304" s="11"/>
    </row>
    <row r="305" spans="1:9" x14ac:dyDescent="0.2">
      <c r="A305" s="11">
        <v>40604</v>
      </c>
      <c r="B305" s="12">
        <v>145</v>
      </c>
      <c r="C305" s="12">
        <v>145</v>
      </c>
      <c r="D305" s="12">
        <v>136</v>
      </c>
      <c r="E305" s="12">
        <v>142</v>
      </c>
      <c r="F305" s="14">
        <v>47500</v>
      </c>
      <c r="G305" s="12">
        <v>142</v>
      </c>
      <c r="I305" s="11"/>
    </row>
    <row r="306" spans="1:9" x14ac:dyDescent="0.2">
      <c r="A306" s="11">
        <v>40605</v>
      </c>
      <c r="B306" s="12">
        <v>151</v>
      </c>
      <c r="C306" s="12">
        <v>158</v>
      </c>
      <c r="D306" s="12">
        <v>141</v>
      </c>
      <c r="E306" s="12">
        <v>154</v>
      </c>
      <c r="F306" s="14">
        <v>8344000</v>
      </c>
      <c r="G306" s="12">
        <v>154</v>
      </c>
      <c r="I306" s="11"/>
    </row>
    <row r="307" spans="1:9" x14ac:dyDescent="0.2">
      <c r="A307" s="11">
        <v>40606</v>
      </c>
      <c r="B307" s="12">
        <v>159</v>
      </c>
      <c r="C307" s="12">
        <v>169</v>
      </c>
      <c r="D307" s="12">
        <v>158</v>
      </c>
      <c r="E307" s="12">
        <v>164</v>
      </c>
      <c r="F307" s="14">
        <v>8654000</v>
      </c>
      <c r="G307" s="12">
        <v>164</v>
      </c>
      <c r="I307" s="11"/>
    </row>
    <row r="308" spans="1:9" x14ac:dyDescent="0.2">
      <c r="A308" s="11">
        <v>40609</v>
      </c>
      <c r="B308" s="12">
        <v>169</v>
      </c>
      <c r="C308" s="12">
        <v>169</v>
      </c>
      <c r="D308" s="12">
        <v>151</v>
      </c>
      <c r="E308" s="12">
        <v>154</v>
      </c>
      <c r="F308" s="14">
        <v>2722000</v>
      </c>
      <c r="G308" s="12">
        <v>154</v>
      </c>
      <c r="I308" s="11"/>
    </row>
    <row r="309" spans="1:9" x14ac:dyDescent="0.2">
      <c r="A309" s="11">
        <v>40610</v>
      </c>
      <c r="B309" s="12">
        <v>154</v>
      </c>
      <c r="C309" s="12">
        <v>155</v>
      </c>
      <c r="D309" s="12">
        <v>150</v>
      </c>
      <c r="E309" s="12">
        <v>151</v>
      </c>
      <c r="F309" s="14">
        <v>1654500</v>
      </c>
      <c r="G309" s="12">
        <v>151</v>
      </c>
      <c r="I309" s="11"/>
    </row>
    <row r="310" spans="1:9" x14ac:dyDescent="0.2">
      <c r="A310" s="11">
        <v>40611</v>
      </c>
      <c r="B310" s="12">
        <v>152</v>
      </c>
      <c r="C310" s="12">
        <v>153</v>
      </c>
      <c r="D310" s="12">
        <v>148</v>
      </c>
      <c r="E310" s="12">
        <v>149</v>
      </c>
      <c r="F310" s="14">
        <v>1090500</v>
      </c>
      <c r="G310" s="12">
        <v>149</v>
      </c>
      <c r="I310" s="11"/>
    </row>
    <row r="311" spans="1:9" x14ac:dyDescent="0.2">
      <c r="A311" s="11">
        <v>40612</v>
      </c>
      <c r="B311" s="12">
        <v>150</v>
      </c>
      <c r="C311" s="12">
        <v>182</v>
      </c>
      <c r="D311" s="12">
        <v>150</v>
      </c>
      <c r="E311" s="12">
        <v>174</v>
      </c>
      <c r="F311" s="14">
        <v>27430500</v>
      </c>
      <c r="G311" s="12">
        <v>174</v>
      </c>
      <c r="I311" s="11"/>
    </row>
    <row r="312" spans="1:9" x14ac:dyDescent="0.2">
      <c r="A312" s="11">
        <v>40613</v>
      </c>
      <c r="B312" s="12">
        <v>180</v>
      </c>
      <c r="C312" s="12">
        <v>180</v>
      </c>
      <c r="D312" s="12">
        <v>171</v>
      </c>
      <c r="E312" s="12">
        <v>173</v>
      </c>
      <c r="F312" s="14">
        <v>8160000</v>
      </c>
      <c r="G312" s="12">
        <v>173</v>
      </c>
      <c r="I312" s="11"/>
    </row>
    <row r="313" spans="1:9" x14ac:dyDescent="0.2">
      <c r="A313" s="11">
        <v>40616</v>
      </c>
      <c r="B313" s="12">
        <v>174</v>
      </c>
      <c r="C313" s="12">
        <v>175</v>
      </c>
      <c r="D313" s="12">
        <v>167</v>
      </c>
      <c r="E313" s="12">
        <v>168</v>
      </c>
      <c r="F313" s="14">
        <v>2333000</v>
      </c>
      <c r="G313" s="12">
        <v>168</v>
      </c>
      <c r="I313" s="11"/>
    </row>
    <row r="314" spans="1:9" x14ac:dyDescent="0.2">
      <c r="A314" s="11">
        <v>40617</v>
      </c>
      <c r="B314" s="12">
        <v>168</v>
      </c>
      <c r="C314" s="12">
        <v>170</v>
      </c>
      <c r="D314" s="12">
        <v>161</v>
      </c>
      <c r="E314" s="12">
        <v>166</v>
      </c>
      <c r="F314" s="14">
        <v>2264500</v>
      </c>
      <c r="G314" s="12">
        <v>166</v>
      </c>
      <c r="I314" s="11"/>
    </row>
    <row r="315" spans="1:9" x14ac:dyDescent="0.2">
      <c r="A315" s="11">
        <v>40618</v>
      </c>
      <c r="B315" s="12">
        <v>166</v>
      </c>
      <c r="C315" s="12">
        <v>173</v>
      </c>
      <c r="D315" s="12">
        <v>163</v>
      </c>
      <c r="E315" s="12">
        <v>168</v>
      </c>
      <c r="F315" s="14">
        <v>1769000</v>
      </c>
      <c r="G315" s="12">
        <v>168</v>
      </c>
      <c r="I315" s="11"/>
    </row>
    <row r="316" spans="1:9" x14ac:dyDescent="0.2">
      <c r="A316" s="11">
        <v>40619</v>
      </c>
      <c r="B316" s="12">
        <v>168</v>
      </c>
      <c r="C316" s="12">
        <v>168</v>
      </c>
      <c r="D316" s="12">
        <v>164</v>
      </c>
      <c r="E316" s="12">
        <v>167</v>
      </c>
      <c r="F316" s="14">
        <v>1572000</v>
      </c>
      <c r="G316" s="12">
        <v>167</v>
      </c>
      <c r="I316" s="11"/>
    </row>
    <row r="317" spans="1:9" x14ac:dyDescent="0.2">
      <c r="A317" s="11">
        <v>40620</v>
      </c>
      <c r="B317" s="12">
        <v>167</v>
      </c>
      <c r="C317" s="12">
        <v>170</v>
      </c>
      <c r="D317" s="12">
        <v>167</v>
      </c>
      <c r="E317" s="12">
        <v>168</v>
      </c>
      <c r="F317" s="14">
        <v>941000</v>
      </c>
      <c r="G317" s="12">
        <v>168</v>
      </c>
      <c r="I317" s="11"/>
    </row>
    <row r="318" spans="1:9" x14ac:dyDescent="0.2">
      <c r="A318" s="11">
        <v>40623</v>
      </c>
      <c r="B318" s="12">
        <v>167</v>
      </c>
      <c r="C318" s="12">
        <v>172</v>
      </c>
      <c r="D318" s="12">
        <v>167</v>
      </c>
      <c r="E318" s="12">
        <v>168</v>
      </c>
      <c r="F318" s="14">
        <v>276500</v>
      </c>
      <c r="G318" s="12">
        <v>168</v>
      </c>
      <c r="I318" s="11"/>
    </row>
    <row r="319" spans="1:9" x14ac:dyDescent="0.2">
      <c r="A319" s="11">
        <v>40624</v>
      </c>
      <c r="B319" s="12">
        <v>168</v>
      </c>
      <c r="C319" s="12">
        <v>172</v>
      </c>
      <c r="D319" s="12">
        <v>166</v>
      </c>
      <c r="E319" s="12">
        <v>166</v>
      </c>
      <c r="F319" s="14">
        <v>721500</v>
      </c>
      <c r="G319" s="12">
        <v>166</v>
      </c>
      <c r="I319" s="11"/>
    </row>
    <row r="320" spans="1:9" x14ac:dyDescent="0.2">
      <c r="A320" s="11">
        <v>40625</v>
      </c>
      <c r="B320" s="12">
        <v>166</v>
      </c>
      <c r="C320" s="12">
        <v>168</v>
      </c>
      <c r="D320" s="12">
        <v>165</v>
      </c>
      <c r="E320" s="12">
        <v>166</v>
      </c>
      <c r="F320" s="14">
        <v>810000</v>
      </c>
      <c r="G320" s="12">
        <v>166</v>
      </c>
      <c r="I320" s="11"/>
    </row>
    <row r="321" spans="1:9" x14ac:dyDescent="0.2">
      <c r="A321" s="11">
        <v>40626</v>
      </c>
      <c r="B321" s="12">
        <v>167</v>
      </c>
      <c r="C321" s="12">
        <v>170</v>
      </c>
      <c r="D321" s="12">
        <v>166</v>
      </c>
      <c r="E321" s="12">
        <v>168</v>
      </c>
      <c r="F321" s="14">
        <v>462500</v>
      </c>
      <c r="G321" s="12">
        <v>168</v>
      </c>
      <c r="I321" s="11"/>
    </row>
    <row r="322" spans="1:9" x14ac:dyDescent="0.2">
      <c r="A322" s="11">
        <v>40627</v>
      </c>
      <c r="B322" s="12">
        <v>168</v>
      </c>
      <c r="C322" s="12">
        <v>169</v>
      </c>
      <c r="D322" s="12">
        <v>166</v>
      </c>
      <c r="E322" s="12">
        <v>167</v>
      </c>
      <c r="F322" s="14">
        <v>213500</v>
      </c>
      <c r="G322" s="12">
        <v>167</v>
      </c>
      <c r="I322" s="11"/>
    </row>
    <row r="323" spans="1:9" x14ac:dyDescent="0.2">
      <c r="A323" s="11">
        <v>40630</v>
      </c>
      <c r="B323" s="12">
        <v>170</v>
      </c>
      <c r="C323" s="12">
        <v>170</v>
      </c>
      <c r="D323" s="12">
        <v>167</v>
      </c>
      <c r="E323" s="12">
        <v>167</v>
      </c>
      <c r="F323" s="14">
        <v>227000</v>
      </c>
      <c r="G323" s="12">
        <v>167</v>
      </c>
      <c r="I323" s="11"/>
    </row>
    <row r="324" spans="1:9" x14ac:dyDescent="0.2">
      <c r="A324" s="11">
        <v>40631</v>
      </c>
      <c r="B324" s="12">
        <v>170</v>
      </c>
      <c r="C324" s="12">
        <v>172</v>
      </c>
      <c r="D324" s="12">
        <v>167</v>
      </c>
      <c r="E324" s="12">
        <v>169</v>
      </c>
      <c r="F324" s="14">
        <v>3726500</v>
      </c>
      <c r="G324" s="12">
        <v>169</v>
      </c>
      <c r="I324" s="11"/>
    </row>
    <row r="325" spans="1:9" x14ac:dyDescent="0.2">
      <c r="A325" s="11">
        <v>40632</v>
      </c>
      <c r="B325" s="12">
        <v>170</v>
      </c>
      <c r="C325" s="12">
        <v>173</v>
      </c>
      <c r="D325" s="12">
        <v>169</v>
      </c>
      <c r="E325" s="12">
        <v>169</v>
      </c>
      <c r="F325" s="14">
        <v>989000</v>
      </c>
      <c r="G325" s="12">
        <v>169</v>
      </c>
      <c r="I325" s="11"/>
    </row>
    <row r="326" spans="1:9" x14ac:dyDescent="0.2">
      <c r="A326" s="11">
        <v>40633</v>
      </c>
      <c r="B326" s="12">
        <v>170</v>
      </c>
      <c r="C326" s="12">
        <v>173</v>
      </c>
      <c r="D326" s="12">
        <v>168</v>
      </c>
      <c r="E326" s="12">
        <v>171</v>
      </c>
      <c r="F326" s="14">
        <v>3364500</v>
      </c>
      <c r="G326" s="12">
        <v>171</v>
      </c>
      <c r="I326" s="11"/>
    </row>
    <row r="327" spans="1:9" x14ac:dyDescent="0.2">
      <c r="A327" s="11">
        <v>40634</v>
      </c>
      <c r="B327" s="12">
        <v>170</v>
      </c>
      <c r="C327" s="12">
        <v>171</v>
      </c>
      <c r="D327" s="12">
        <v>166</v>
      </c>
      <c r="E327" s="12">
        <v>169</v>
      </c>
      <c r="F327" s="14">
        <v>469500</v>
      </c>
      <c r="G327" s="12">
        <v>169</v>
      </c>
      <c r="I327" s="11"/>
    </row>
    <row r="328" spans="1:9" x14ac:dyDescent="0.2">
      <c r="A328" s="11">
        <v>40637</v>
      </c>
      <c r="B328" s="12">
        <v>170</v>
      </c>
      <c r="C328" s="12">
        <v>170</v>
      </c>
      <c r="D328" s="12">
        <v>165</v>
      </c>
      <c r="E328" s="12">
        <v>166</v>
      </c>
      <c r="F328" s="14">
        <v>533500</v>
      </c>
      <c r="G328" s="12">
        <v>166</v>
      </c>
      <c r="I328" s="11"/>
    </row>
    <row r="329" spans="1:9" x14ac:dyDescent="0.2">
      <c r="A329" s="11">
        <v>40638</v>
      </c>
      <c r="B329" s="12">
        <v>168</v>
      </c>
      <c r="C329" s="12">
        <v>169</v>
      </c>
      <c r="D329" s="12">
        <v>165</v>
      </c>
      <c r="E329" s="12">
        <v>167</v>
      </c>
      <c r="F329" s="14">
        <v>689500</v>
      </c>
      <c r="G329" s="12">
        <v>167</v>
      </c>
      <c r="I329" s="11"/>
    </row>
    <row r="330" spans="1:9" x14ac:dyDescent="0.2">
      <c r="A330" s="11">
        <v>40639</v>
      </c>
      <c r="B330" s="12">
        <v>166</v>
      </c>
      <c r="C330" s="12">
        <v>171</v>
      </c>
      <c r="D330" s="12">
        <v>166</v>
      </c>
      <c r="E330" s="12">
        <v>168</v>
      </c>
      <c r="F330" s="14">
        <v>2810000</v>
      </c>
      <c r="G330" s="12">
        <v>168</v>
      </c>
      <c r="I330" s="11"/>
    </row>
    <row r="331" spans="1:9" x14ac:dyDescent="0.2">
      <c r="A331" s="11">
        <v>40640</v>
      </c>
      <c r="B331" s="12">
        <v>169</v>
      </c>
      <c r="C331" s="12">
        <v>172</v>
      </c>
      <c r="D331" s="12">
        <v>168</v>
      </c>
      <c r="E331" s="12">
        <v>170</v>
      </c>
      <c r="F331" s="14">
        <v>3295000</v>
      </c>
      <c r="G331" s="12">
        <v>170</v>
      </c>
      <c r="I331" s="11"/>
    </row>
    <row r="332" spans="1:9" x14ac:dyDescent="0.2">
      <c r="A332" s="11">
        <v>40641</v>
      </c>
      <c r="B332" s="12">
        <v>170</v>
      </c>
      <c r="C332" s="12">
        <v>171</v>
      </c>
      <c r="D332" s="12">
        <v>168</v>
      </c>
      <c r="E332" s="12">
        <v>169</v>
      </c>
      <c r="F332" s="14">
        <v>809500</v>
      </c>
      <c r="G332" s="12">
        <v>169</v>
      </c>
      <c r="I332" s="11"/>
    </row>
    <row r="333" spans="1:9" x14ac:dyDescent="0.2">
      <c r="A333" s="11">
        <v>40644</v>
      </c>
      <c r="B333" s="12">
        <v>169</v>
      </c>
      <c r="C333" s="12">
        <v>169</v>
      </c>
      <c r="D333" s="12">
        <v>167</v>
      </c>
      <c r="E333" s="12">
        <v>167</v>
      </c>
      <c r="F333" s="14">
        <v>745000</v>
      </c>
      <c r="G333" s="12">
        <v>167</v>
      </c>
      <c r="I333" s="11"/>
    </row>
    <row r="334" spans="1:9" x14ac:dyDescent="0.2">
      <c r="A334" s="11">
        <v>40645</v>
      </c>
      <c r="B334" s="12">
        <v>169</v>
      </c>
      <c r="C334" s="12">
        <v>169</v>
      </c>
      <c r="D334" s="12">
        <v>166</v>
      </c>
      <c r="E334" s="12">
        <v>167</v>
      </c>
      <c r="F334" s="14">
        <v>486500</v>
      </c>
      <c r="G334" s="12">
        <v>167</v>
      </c>
      <c r="I334" s="11"/>
    </row>
    <row r="335" spans="1:9" x14ac:dyDescent="0.2">
      <c r="A335" s="11">
        <v>40646</v>
      </c>
      <c r="B335" s="12">
        <v>168</v>
      </c>
      <c r="C335" s="12">
        <v>168</v>
      </c>
      <c r="D335" s="12">
        <v>164</v>
      </c>
      <c r="E335" s="12">
        <v>164</v>
      </c>
      <c r="F335" s="14">
        <v>1313500</v>
      </c>
      <c r="G335" s="12">
        <v>164</v>
      </c>
      <c r="I335" s="11"/>
    </row>
    <row r="336" spans="1:9" x14ac:dyDescent="0.2">
      <c r="A336" s="11">
        <v>40647</v>
      </c>
      <c r="B336" s="12">
        <v>164</v>
      </c>
      <c r="C336" s="12">
        <v>166</v>
      </c>
      <c r="D336" s="12">
        <v>161</v>
      </c>
      <c r="E336" s="12">
        <v>163</v>
      </c>
      <c r="F336" s="14">
        <v>559000</v>
      </c>
      <c r="G336" s="12">
        <v>163</v>
      </c>
      <c r="I336" s="11"/>
    </row>
    <row r="337" spans="1:9" x14ac:dyDescent="0.2">
      <c r="A337" s="11">
        <v>40648</v>
      </c>
      <c r="B337" s="12">
        <v>163</v>
      </c>
      <c r="C337" s="12">
        <v>165</v>
      </c>
      <c r="D337" s="12">
        <v>161</v>
      </c>
      <c r="E337" s="12">
        <v>162</v>
      </c>
      <c r="F337" s="14">
        <v>720500</v>
      </c>
      <c r="G337" s="12">
        <v>162</v>
      </c>
      <c r="I337" s="11"/>
    </row>
    <row r="338" spans="1:9" x14ac:dyDescent="0.2">
      <c r="A338" s="11">
        <v>40651</v>
      </c>
      <c r="B338" s="12">
        <v>163</v>
      </c>
      <c r="C338" s="12">
        <v>164</v>
      </c>
      <c r="D338" s="12">
        <v>159</v>
      </c>
      <c r="E338" s="12">
        <v>161</v>
      </c>
      <c r="F338" s="14">
        <v>1714000</v>
      </c>
      <c r="G338" s="12">
        <v>161</v>
      </c>
      <c r="I338" s="11"/>
    </row>
    <row r="339" spans="1:9" x14ac:dyDescent="0.2">
      <c r="A339" s="11">
        <v>40652</v>
      </c>
      <c r="B339" s="12">
        <v>161</v>
      </c>
      <c r="C339" s="12">
        <v>161</v>
      </c>
      <c r="D339" s="12">
        <v>158</v>
      </c>
      <c r="E339" s="12">
        <v>159</v>
      </c>
      <c r="F339" s="14">
        <v>1359500</v>
      </c>
      <c r="G339" s="12">
        <v>159</v>
      </c>
      <c r="I339" s="11"/>
    </row>
    <row r="340" spans="1:9" x14ac:dyDescent="0.2">
      <c r="A340" s="11">
        <v>40653</v>
      </c>
      <c r="B340" s="12">
        <v>160</v>
      </c>
      <c r="C340" s="12">
        <v>165</v>
      </c>
      <c r="D340" s="12">
        <v>157</v>
      </c>
      <c r="E340" s="12">
        <v>163</v>
      </c>
      <c r="F340" s="14">
        <v>4306500</v>
      </c>
      <c r="G340" s="12">
        <v>163</v>
      </c>
      <c r="I340" s="11"/>
    </row>
    <row r="341" spans="1:9" x14ac:dyDescent="0.2">
      <c r="A341" s="11">
        <v>40654</v>
      </c>
      <c r="B341" s="12">
        <v>163</v>
      </c>
      <c r="C341" s="12">
        <v>166</v>
      </c>
      <c r="D341" s="12">
        <v>163</v>
      </c>
      <c r="E341" s="12">
        <v>164</v>
      </c>
      <c r="F341" s="14">
        <v>4501000</v>
      </c>
      <c r="G341" s="12">
        <v>164</v>
      </c>
      <c r="I341" s="11"/>
    </row>
    <row r="342" spans="1:9" x14ac:dyDescent="0.2">
      <c r="A342" s="11">
        <v>40658</v>
      </c>
      <c r="B342" s="12">
        <v>164</v>
      </c>
      <c r="C342" s="12">
        <v>164</v>
      </c>
      <c r="D342" s="12">
        <v>161</v>
      </c>
      <c r="E342" s="12">
        <v>162</v>
      </c>
      <c r="F342" s="14">
        <v>1524000</v>
      </c>
      <c r="G342" s="12">
        <v>162</v>
      </c>
      <c r="I342" s="11"/>
    </row>
    <row r="343" spans="1:9" x14ac:dyDescent="0.2">
      <c r="A343" s="11">
        <v>40659</v>
      </c>
      <c r="B343" s="12">
        <v>161</v>
      </c>
      <c r="C343" s="12">
        <v>161</v>
      </c>
      <c r="D343" s="12">
        <v>159</v>
      </c>
      <c r="E343" s="12">
        <v>160</v>
      </c>
      <c r="F343" s="14">
        <v>963000</v>
      </c>
      <c r="G343" s="12">
        <v>160</v>
      </c>
      <c r="I343" s="11"/>
    </row>
    <row r="344" spans="1:9" x14ac:dyDescent="0.2">
      <c r="A344" s="11">
        <v>40660</v>
      </c>
      <c r="B344" s="12">
        <v>162</v>
      </c>
      <c r="C344" s="12">
        <v>162</v>
      </c>
      <c r="D344" s="12">
        <v>157</v>
      </c>
      <c r="E344" s="12">
        <v>160</v>
      </c>
      <c r="F344" s="14">
        <v>2005500</v>
      </c>
      <c r="G344" s="12">
        <v>160</v>
      </c>
      <c r="I344" s="11"/>
    </row>
    <row r="345" spans="1:9" x14ac:dyDescent="0.2">
      <c r="A345" s="11">
        <v>40661</v>
      </c>
      <c r="B345" s="12">
        <v>160</v>
      </c>
      <c r="C345" s="12">
        <v>161</v>
      </c>
      <c r="D345" s="12">
        <v>159</v>
      </c>
      <c r="E345" s="12">
        <v>160</v>
      </c>
      <c r="F345" s="14">
        <v>1079000</v>
      </c>
      <c r="G345" s="12">
        <v>160</v>
      </c>
      <c r="I345" s="11"/>
    </row>
    <row r="346" spans="1:9" x14ac:dyDescent="0.2">
      <c r="A346" s="11">
        <v>40662</v>
      </c>
      <c r="B346" s="12">
        <v>162</v>
      </c>
      <c r="C346" s="12">
        <v>163</v>
      </c>
      <c r="D346" s="12">
        <v>159</v>
      </c>
      <c r="E346" s="12">
        <v>160</v>
      </c>
      <c r="F346" s="14">
        <v>2329000</v>
      </c>
      <c r="G346" s="12">
        <v>160</v>
      </c>
      <c r="I346" s="11"/>
    </row>
    <row r="347" spans="1:9" x14ac:dyDescent="0.2">
      <c r="A347" s="11">
        <v>40665</v>
      </c>
      <c r="B347" s="12">
        <v>160</v>
      </c>
      <c r="C347" s="12">
        <v>162</v>
      </c>
      <c r="D347" s="12">
        <v>158</v>
      </c>
      <c r="E347" s="12">
        <v>158</v>
      </c>
      <c r="F347" s="14">
        <v>2462000</v>
      </c>
      <c r="G347" s="12">
        <v>158</v>
      </c>
      <c r="I347" s="11"/>
    </row>
    <row r="348" spans="1:9" x14ac:dyDescent="0.2">
      <c r="A348" s="11">
        <v>40666</v>
      </c>
      <c r="B348" s="12">
        <v>158</v>
      </c>
      <c r="C348" s="12">
        <v>160</v>
      </c>
      <c r="D348" s="12">
        <v>158</v>
      </c>
      <c r="E348" s="12">
        <v>159</v>
      </c>
      <c r="F348" s="14">
        <v>1123500</v>
      </c>
      <c r="G348" s="12">
        <v>159</v>
      </c>
      <c r="I348" s="11"/>
    </row>
    <row r="349" spans="1:9" x14ac:dyDescent="0.2">
      <c r="A349" s="11">
        <v>40667</v>
      </c>
      <c r="B349" s="12">
        <v>159</v>
      </c>
      <c r="C349" s="12">
        <v>159</v>
      </c>
      <c r="D349" s="12">
        <v>158</v>
      </c>
      <c r="E349" s="12">
        <v>158</v>
      </c>
      <c r="F349" s="14">
        <v>330500</v>
      </c>
      <c r="G349" s="12">
        <v>158</v>
      </c>
      <c r="I349" s="11"/>
    </row>
    <row r="350" spans="1:9" x14ac:dyDescent="0.2">
      <c r="A350" s="11">
        <v>40668</v>
      </c>
      <c r="B350" s="12">
        <v>172</v>
      </c>
      <c r="C350" s="12">
        <v>180</v>
      </c>
      <c r="D350" s="12">
        <v>172</v>
      </c>
      <c r="E350" s="12">
        <v>180</v>
      </c>
      <c r="F350" s="14">
        <v>27799500</v>
      </c>
      <c r="G350" s="12">
        <v>180</v>
      </c>
      <c r="I350" s="11"/>
    </row>
    <row r="351" spans="1:9" x14ac:dyDescent="0.2">
      <c r="A351" s="11">
        <v>40669</v>
      </c>
      <c r="B351" s="12">
        <v>180</v>
      </c>
      <c r="C351" s="12">
        <v>180</v>
      </c>
      <c r="D351" s="12">
        <v>178</v>
      </c>
      <c r="E351" s="12">
        <v>179</v>
      </c>
      <c r="F351" s="14">
        <v>4432000</v>
      </c>
      <c r="G351" s="12">
        <v>179</v>
      </c>
      <c r="I351" s="11"/>
    </row>
    <row r="352" spans="1:9" x14ac:dyDescent="0.2">
      <c r="A352" s="11">
        <v>40672</v>
      </c>
      <c r="B352" s="12">
        <v>179</v>
      </c>
      <c r="C352" s="12">
        <v>180</v>
      </c>
      <c r="D352" s="12">
        <v>178</v>
      </c>
      <c r="E352" s="12">
        <v>178</v>
      </c>
      <c r="F352" s="14">
        <v>5185500</v>
      </c>
      <c r="G352" s="12">
        <v>178</v>
      </c>
      <c r="I352" s="11"/>
    </row>
    <row r="353" spans="1:9" x14ac:dyDescent="0.2">
      <c r="A353" s="11">
        <v>40673</v>
      </c>
      <c r="B353" s="12">
        <v>178</v>
      </c>
      <c r="C353" s="12">
        <v>180</v>
      </c>
      <c r="D353" s="12">
        <v>178</v>
      </c>
      <c r="E353" s="12">
        <v>179</v>
      </c>
      <c r="F353" s="14">
        <v>2590000</v>
      </c>
      <c r="G353" s="12">
        <v>179</v>
      </c>
      <c r="I353" s="11"/>
    </row>
    <row r="354" spans="1:9" x14ac:dyDescent="0.2">
      <c r="A354" s="11">
        <v>40674</v>
      </c>
      <c r="B354" s="12">
        <v>179</v>
      </c>
      <c r="C354" s="12">
        <v>180</v>
      </c>
      <c r="D354" s="12">
        <v>179</v>
      </c>
      <c r="E354" s="12">
        <v>180</v>
      </c>
      <c r="F354" s="14">
        <v>4718000</v>
      </c>
      <c r="G354" s="12">
        <v>180</v>
      </c>
      <c r="I354" s="11"/>
    </row>
    <row r="355" spans="1:9" x14ac:dyDescent="0.2">
      <c r="A355" s="11">
        <v>40675</v>
      </c>
      <c r="B355" s="12">
        <v>180</v>
      </c>
      <c r="C355" s="12">
        <v>180</v>
      </c>
      <c r="D355" s="12">
        <v>179</v>
      </c>
      <c r="E355" s="12">
        <v>179</v>
      </c>
      <c r="F355" s="14">
        <v>1422000</v>
      </c>
      <c r="G355" s="12">
        <v>179</v>
      </c>
      <c r="I355" s="11"/>
    </row>
    <row r="356" spans="1:9" x14ac:dyDescent="0.2">
      <c r="A356" s="11">
        <v>40676</v>
      </c>
      <c r="B356" s="12">
        <v>180</v>
      </c>
      <c r="C356" s="12">
        <v>180</v>
      </c>
      <c r="D356" s="12">
        <v>179</v>
      </c>
      <c r="E356" s="12">
        <v>179</v>
      </c>
      <c r="F356" s="14">
        <v>2575000</v>
      </c>
      <c r="G356" s="12">
        <v>179</v>
      </c>
      <c r="I356" s="11"/>
    </row>
    <row r="357" spans="1:9" x14ac:dyDescent="0.2">
      <c r="A357" s="11">
        <v>40679</v>
      </c>
      <c r="B357" s="12">
        <v>180</v>
      </c>
      <c r="C357" s="12">
        <v>181</v>
      </c>
      <c r="D357" s="12">
        <v>179</v>
      </c>
      <c r="E357" s="12">
        <v>179</v>
      </c>
      <c r="F357" s="14">
        <v>3761000</v>
      </c>
      <c r="G357" s="12">
        <v>179</v>
      </c>
      <c r="I357" s="11"/>
    </row>
    <row r="358" spans="1:9" x14ac:dyDescent="0.2">
      <c r="A358" s="11">
        <v>40681</v>
      </c>
      <c r="B358" s="12">
        <v>180</v>
      </c>
      <c r="C358" s="12">
        <v>181</v>
      </c>
      <c r="D358" s="12">
        <v>179</v>
      </c>
      <c r="E358" s="12">
        <v>179</v>
      </c>
      <c r="F358" s="14">
        <v>3717500</v>
      </c>
      <c r="G358" s="12">
        <v>179</v>
      </c>
      <c r="I358" s="11"/>
    </row>
    <row r="359" spans="1:9" x14ac:dyDescent="0.2">
      <c r="A359" s="11">
        <v>40682</v>
      </c>
      <c r="B359" s="12">
        <v>180</v>
      </c>
      <c r="C359" s="12">
        <v>180</v>
      </c>
      <c r="D359" s="12">
        <v>175</v>
      </c>
      <c r="E359" s="12">
        <v>178</v>
      </c>
      <c r="F359" s="14">
        <v>2583000</v>
      </c>
      <c r="G359" s="12">
        <v>178</v>
      </c>
      <c r="I359" s="11"/>
    </row>
    <row r="360" spans="1:9" x14ac:dyDescent="0.2">
      <c r="A360" s="11">
        <v>40683</v>
      </c>
      <c r="B360" s="12">
        <v>177</v>
      </c>
      <c r="C360" s="12">
        <v>179</v>
      </c>
      <c r="D360" s="12">
        <v>177</v>
      </c>
      <c r="E360" s="12">
        <v>178</v>
      </c>
      <c r="F360" s="14">
        <v>539000</v>
      </c>
      <c r="G360" s="12">
        <v>178</v>
      </c>
      <c r="I360" s="11"/>
    </row>
    <row r="361" spans="1:9" x14ac:dyDescent="0.2">
      <c r="A361" s="11">
        <v>40686</v>
      </c>
      <c r="B361" s="12">
        <v>178</v>
      </c>
      <c r="C361" s="12">
        <v>179</v>
      </c>
      <c r="D361" s="12">
        <v>175</v>
      </c>
      <c r="E361" s="12">
        <v>177</v>
      </c>
      <c r="F361" s="14">
        <v>1131500</v>
      </c>
      <c r="G361" s="12">
        <v>177</v>
      </c>
      <c r="I361" s="11"/>
    </row>
    <row r="362" spans="1:9" x14ac:dyDescent="0.2">
      <c r="A362" s="11">
        <v>40687</v>
      </c>
      <c r="B362" s="12">
        <v>180</v>
      </c>
      <c r="C362" s="12">
        <v>181</v>
      </c>
      <c r="D362" s="12">
        <v>175</v>
      </c>
      <c r="E362" s="12">
        <v>178</v>
      </c>
      <c r="F362" s="14">
        <v>1225000</v>
      </c>
      <c r="G362" s="12">
        <v>178</v>
      </c>
      <c r="I362" s="11"/>
    </row>
    <row r="363" spans="1:9" x14ac:dyDescent="0.2">
      <c r="A363" s="11">
        <v>40688</v>
      </c>
      <c r="B363" s="12">
        <v>172</v>
      </c>
      <c r="C363" s="12">
        <v>176</v>
      </c>
      <c r="D363" s="12">
        <v>172</v>
      </c>
      <c r="E363" s="12">
        <v>172</v>
      </c>
      <c r="F363" s="14">
        <v>302000</v>
      </c>
      <c r="G363" s="12">
        <v>172</v>
      </c>
      <c r="I363" s="11"/>
    </row>
    <row r="364" spans="1:9" x14ac:dyDescent="0.2">
      <c r="A364" s="11">
        <v>40689</v>
      </c>
      <c r="B364" s="12">
        <v>173</v>
      </c>
      <c r="C364" s="12">
        <v>178</v>
      </c>
      <c r="D364" s="12">
        <v>172</v>
      </c>
      <c r="E364" s="12">
        <v>172</v>
      </c>
      <c r="F364" s="14">
        <v>455000</v>
      </c>
      <c r="G364" s="12">
        <v>172</v>
      </c>
      <c r="I364" s="11"/>
    </row>
    <row r="365" spans="1:9" x14ac:dyDescent="0.2">
      <c r="A365" s="11">
        <v>40690</v>
      </c>
      <c r="B365" s="12">
        <v>174</v>
      </c>
      <c r="C365" s="12">
        <v>175</v>
      </c>
      <c r="D365" s="12">
        <v>173</v>
      </c>
      <c r="E365" s="12">
        <v>173</v>
      </c>
      <c r="F365" s="14">
        <v>270500</v>
      </c>
      <c r="G365" s="12">
        <v>173</v>
      </c>
      <c r="I365" s="11"/>
    </row>
    <row r="366" spans="1:9" x14ac:dyDescent="0.2">
      <c r="A366" s="11">
        <v>40693</v>
      </c>
      <c r="B366" s="12">
        <v>173</v>
      </c>
      <c r="C366" s="12">
        <v>177</v>
      </c>
      <c r="D366" s="12">
        <v>172</v>
      </c>
      <c r="E366" s="12">
        <v>173</v>
      </c>
      <c r="F366" s="14">
        <v>434500</v>
      </c>
      <c r="G366" s="12">
        <v>173</v>
      </c>
      <c r="I366" s="11"/>
    </row>
    <row r="367" spans="1:9" x14ac:dyDescent="0.2">
      <c r="A367" s="11">
        <v>40694</v>
      </c>
      <c r="B367" s="12">
        <v>172</v>
      </c>
      <c r="C367" s="12">
        <v>174</v>
      </c>
      <c r="D367" s="12">
        <v>170</v>
      </c>
      <c r="E367" s="12">
        <v>171</v>
      </c>
      <c r="F367" s="14">
        <v>254000</v>
      </c>
      <c r="G367" s="12">
        <v>171</v>
      </c>
      <c r="I367" s="11"/>
    </row>
    <row r="368" spans="1:9" x14ac:dyDescent="0.2">
      <c r="A368" s="11">
        <v>40695</v>
      </c>
      <c r="B368" s="12">
        <v>171</v>
      </c>
      <c r="C368" s="12">
        <v>171</v>
      </c>
      <c r="D368" s="12">
        <v>170</v>
      </c>
      <c r="E368" s="12">
        <v>170</v>
      </c>
      <c r="F368" s="14">
        <v>282000</v>
      </c>
      <c r="G368" s="12">
        <v>170</v>
      </c>
      <c r="I368" s="11"/>
    </row>
    <row r="369" spans="1:9" x14ac:dyDescent="0.2">
      <c r="A369" s="11">
        <v>40697</v>
      </c>
      <c r="B369" s="12">
        <v>171</v>
      </c>
      <c r="C369" s="12">
        <v>171</v>
      </c>
      <c r="D369" s="12">
        <v>170</v>
      </c>
      <c r="E369" s="12">
        <v>170</v>
      </c>
      <c r="F369" s="14">
        <v>345500</v>
      </c>
      <c r="G369" s="12">
        <v>170</v>
      </c>
      <c r="I369" s="11"/>
    </row>
    <row r="370" spans="1:9" x14ac:dyDescent="0.2">
      <c r="A370" s="11">
        <v>40700</v>
      </c>
      <c r="B370" s="12">
        <v>172</v>
      </c>
      <c r="C370" s="12">
        <v>172</v>
      </c>
      <c r="D370" s="12">
        <v>171</v>
      </c>
      <c r="E370" s="12">
        <v>171</v>
      </c>
      <c r="F370" s="14">
        <v>237000</v>
      </c>
      <c r="G370" s="12">
        <v>171</v>
      </c>
      <c r="I370" s="11"/>
    </row>
    <row r="371" spans="1:9" x14ac:dyDescent="0.2">
      <c r="A371" s="11">
        <v>40701</v>
      </c>
      <c r="B371" s="12">
        <v>171</v>
      </c>
      <c r="C371" s="12">
        <v>172</v>
      </c>
      <c r="D371" s="12">
        <v>169</v>
      </c>
      <c r="E371" s="12">
        <v>171</v>
      </c>
      <c r="F371" s="14">
        <v>354500</v>
      </c>
      <c r="G371" s="12">
        <v>171</v>
      </c>
      <c r="I371" s="11"/>
    </row>
    <row r="372" spans="1:9" x14ac:dyDescent="0.2">
      <c r="A372" s="11">
        <v>40702</v>
      </c>
      <c r="B372" s="12">
        <v>170</v>
      </c>
      <c r="C372" s="12">
        <v>173</v>
      </c>
      <c r="D372" s="12">
        <v>170</v>
      </c>
      <c r="E372" s="12">
        <v>170</v>
      </c>
      <c r="F372" s="14">
        <v>591500</v>
      </c>
      <c r="G372" s="12">
        <v>170</v>
      </c>
      <c r="I372" s="11"/>
    </row>
    <row r="373" spans="1:9" x14ac:dyDescent="0.2">
      <c r="A373" s="11">
        <v>40703</v>
      </c>
      <c r="B373" s="12">
        <v>170</v>
      </c>
      <c r="C373" s="12">
        <v>170</v>
      </c>
      <c r="D373" s="12">
        <v>169</v>
      </c>
      <c r="E373" s="12">
        <v>169</v>
      </c>
      <c r="F373" s="14">
        <v>405500</v>
      </c>
      <c r="G373" s="12">
        <v>169</v>
      </c>
      <c r="I373" s="11"/>
    </row>
    <row r="374" spans="1:9" x14ac:dyDescent="0.2">
      <c r="A374" s="11">
        <v>40704</v>
      </c>
      <c r="B374" s="12">
        <v>168</v>
      </c>
      <c r="C374" s="12">
        <v>169</v>
      </c>
      <c r="D374" s="12">
        <v>168</v>
      </c>
      <c r="E374" s="12">
        <v>168</v>
      </c>
      <c r="F374" s="14">
        <v>141500</v>
      </c>
      <c r="G374" s="12">
        <v>168</v>
      </c>
      <c r="I374" s="11"/>
    </row>
    <row r="375" spans="1:9" x14ac:dyDescent="0.2">
      <c r="A375" s="11">
        <v>40707</v>
      </c>
      <c r="B375" s="12">
        <v>168</v>
      </c>
      <c r="C375" s="12">
        <v>170</v>
      </c>
      <c r="D375" s="12">
        <v>166</v>
      </c>
      <c r="E375" s="12">
        <v>170</v>
      </c>
      <c r="F375" s="14">
        <v>147500</v>
      </c>
      <c r="G375" s="12">
        <v>170</v>
      </c>
      <c r="I375" s="11"/>
    </row>
    <row r="376" spans="1:9" x14ac:dyDescent="0.2">
      <c r="A376" s="11">
        <v>40708</v>
      </c>
      <c r="B376" s="12">
        <v>166</v>
      </c>
      <c r="C376" s="12">
        <v>169</v>
      </c>
      <c r="D376" s="12">
        <v>166</v>
      </c>
      <c r="E376" s="12">
        <v>166</v>
      </c>
      <c r="F376" s="14">
        <v>4000</v>
      </c>
      <c r="G376" s="12">
        <v>166</v>
      </c>
      <c r="I376" s="11"/>
    </row>
    <row r="377" spans="1:9" x14ac:dyDescent="0.2">
      <c r="A377" s="11">
        <v>40709</v>
      </c>
      <c r="B377" s="12">
        <v>170</v>
      </c>
      <c r="C377" s="12">
        <v>170</v>
      </c>
      <c r="D377" s="12">
        <v>166</v>
      </c>
      <c r="E377" s="12">
        <v>168</v>
      </c>
      <c r="F377" s="14">
        <v>284000</v>
      </c>
      <c r="G377" s="12">
        <v>168</v>
      </c>
      <c r="I377" s="11"/>
    </row>
    <row r="378" spans="1:9" x14ac:dyDescent="0.2">
      <c r="A378" s="11">
        <v>40710</v>
      </c>
      <c r="B378" s="12">
        <v>168</v>
      </c>
      <c r="C378" s="12">
        <v>168</v>
      </c>
      <c r="D378" s="12">
        <v>165</v>
      </c>
      <c r="E378" s="12">
        <v>165</v>
      </c>
      <c r="F378" s="14">
        <v>343000</v>
      </c>
      <c r="G378" s="12">
        <v>165</v>
      </c>
      <c r="I378" s="11"/>
    </row>
    <row r="379" spans="1:9" x14ac:dyDescent="0.2">
      <c r="A379" s="11">
        <v>40711</v>
      </c>
      <c r="B379" s="12">
        <v>166</v>
      </c>
      <c r="C379" s="12">
        <v>166</v>
      </c>
      <c r="D379" s="12">
        <v>163</v>
      </c>
      <c r="E379" s="12">
        <v>163</v>
      </c>
      <c r="F379" s="14">
        <v>224500</v>
      </c>
      <c r="G379" s="12">
        <v>163</v>
      </c>
      <c r="I379" s="11"/>
    </row>
    <row r="380" spans="1:9" x14ac:dyDescent="0.2">
      <c r="A380" s="11">
        <v>40714</v>
      </c>
      <c r="B380" s="12">
        <v>163</v>
      </c>
      <c r="C380" s="12">
        <v>168</v>
      </c>
      <c r="D380" s="12">
        <v>159</v>
      </c>
      <c r="E380" s="12">
        <v>164</v>
      </c>
      <c r="F380" s="14">
        <v>301000</v>
      </c>
      <c r="G380" s="12">
        <v>164</v>
      </c>
      <c r="I380" s="11"/>
    </row>
    <row r="381" spans="1:9" x14ac:dyDescent="0.2">
      <c r="A381" s="11">
        <v>40715</v>
      </c>
      <c r="B381" s="12">
        <v>161</v>
      </c>
      <c r="C381" s="12">
        <v>166</v>
      </c>
      <c r="D381" s="12">
        <v>161</v>
      </c>
      <c r="E381" s="12">
        <v>163</v>
      </c>
      <c r="F381" s="14">
        <v>78500</v>
      </c>
      <c r="G381" s="12">
        <v>163</v>
      </c>
      <c r="I381" s="11"/>
    </row>
    <row r="382" spans="1:9" x14ac:dyDescent="0.2">
      <c r="A382" s="11">
        <v>40716</v>
      </c>
      <c r="B382" s="12">
        <v>165</v>
      </c>
      <c r="C382" s="12">
        <v>175</v>
      </c>
      <c r="D382" s="12">
        <v>165</v>
      </c>
      <c r="E382" s="12">
        <v>175</v>
      </c>
      <c r="F382" s="14">
        <v>1037500</v>
      </c>
      <c r="G382" s="12">
        <v>175</v>
      </c>
      <c r="I382" s="11"/>
    </row>
    <row r="383" spans="1:9" x14ac:dyDescent="0.2">
      <c r="A383" s="11">
        <v>40717</v>
      </c>
      <c r="B383" s="12">
        <v>168</v>
      </c>
      <c r="C383" s="12">
        <v>173</v>
      </c>
      <c r="D383" s="12">
        <v>168</v>
      </c>
      <c r="E383" s="12">
        <v>173</v>
      </c>
      <c r="F383" s="14">
        <v>126000</v>
      </c>
      <c r="G383" s="12">
        <v>173</v>
      </c>
      <c r="I383" s="11"/>
    </row>
    <row r="384" spans="1:9" x14ac:dyDescent="0.2">
      <c r="A384" s="11">
        <v>40718</v>
      </c>
      <c r="B384" s="12">
        <v>171</v>
      </c>
      <c r="C384" s="12">
        <v>171</v>
      </c>
      <c r="D384" s="12">
        <v>170</v>
      </c>
      <c r="E384" s="12">
        <v>171</v>
      </c>
      <c r="F384" s="14">
        <v>190000</v>
      </c>
      <c r="G384" s="12">
        <v>171</v>
      </c>
      <c r="I384" s="11"/>
    </row>
    <row r="385" spans="1:9" x14ac:dyDescent="0.2">
      <c r="A385" s="11">
        <v>40721</v>
      </c>
      <c r="B385" s="12">
        <v>171</v>
      </c>
      <c r="C385" s="12">
        <v>171</v>
      </c>
      <c r="D385" s="12">
        <v>171</v>
      </c>
      <c r="E385" s="12">
        <v>171</v>
      </c>
      <c r="F385" s="14">
        <v>153500</v>
      </c>
      <c r="G385" s="12">
        <v>171</v>
      </c>
      <c r="I385" s="11"/>
    </row>
    <row r="386" spans="1:9" x14ac:dyDescent="0.2">
      <c r="A386" s="11">
        <v>40722</v>
      </c>
      <c r="B386" s="12">
        <v>169</v>
      </c>
      <c r="C386" s="12">
        <v>170</v>
      </c>
      <c r="D386" s="12">
        <v>169</v>
      </c>
      <c r="E386" s="12">
        <v>169</v>
      </c>
      <c r="F386" s="14">
        <v>78000</v>
      </c>
      <c r="G386" s="12">
        <v>169</v>
      </c>
      <c r="I386" s="11"/>
    </row>
    <row r="387" spans="1:9" x14ac:dyDescent="0.2">
      <c r="A387" s="11">
        <v>40724</v>
      </c>
      <c r="B387" s="12">
        <v>173</v>
      </c>
      <c r="C387" s="12">
        <v>173</v>
      </c>
      <c r="D387" s="12">
        <v>168</v>
      </c>
      <c r="E387" s="12">
        <v>169</v>
      </c>
      <c r="F387" s="14">
        <v>53500</v>
      </c>
      <c r="G387" s="12">
        <v>169</v>
      </c>
      <c r="I387" s="11"/>
    </row>
    <row r="388" spans="1:9" x14ac:dyDescent="0.2">
      <c r="A388" s="11">
        <v>40725</v>
      </c>
      <c r="B388" s="12">
        <v>175</v>
      </c>
      <c r="C388" s="12">
        <v>175</v>
      </c>
      <c r="D388" s="12">
        <v>169</v>
      </c>
      <c r="E388" s="12">
        <v>169</v>
      </c>
      <c r="F388" s="14">
        <v>10500</v>
      </c>
      <c r="G388" s="12">
        <v>169</v>
      </c>
      <c r="I388" s="11"/>
    </row>
    <row r="389" spans="1:9" x14ac:dyDescent="0.2">
      <c r="A389" s="11">
        <v>40728</v>
      </c>
      <c r="B389" s="12">
        <v>172</v>
      </c>
      <c r="C389" s="12">
        <v>173</v>
      </c>
      <c r="D389" s="12">
        <v>164</v>
      </c>
      <c r="E389" s="12">
        <v>164</v>
      </c>
      <c r="F389" s="14">
        <v>176500</v>
      </c>
      <c r="G389" s="12">
        <v>164</v>
      </c>
      <c r="I389" s="11"/>
    </row>
    <row r="390" spans="1:9" x14ac:dyDescent="0.2">
      <c r="A390" s="11">
        <v>40729</v>
      </c>
      <c r="B390" s="12">
        <v>164</v>
      </c>
      <c r="C390" s="12">
        <v>172</v>
      </c>
      <c r="D390" s="12">
        <v>164</v>
      </c>
      <c r="E390" s="12">
        <v>165</v>
      </c>
      <c r="F390" s="14">
        <v>803000</v>
      </c>
      <c r="G390" s="12">
        <v>165</v>
      </c>
      <c r="I390" s="11"/>
    </row>
    <row r="391" spans="1:9" x14ac:dyDescent="0.2">
      <c r="A391" s="11">
        <v>40730</v>
      </c>
      <c r="B391" s="12">
        <v>166</v>
      </c>
      <c r="C391" s="12">
        <v>168</v>
      </c>
      <c r="D391" s="12">
        <v>164</v>
      </c>
      <c r="E391" s="12">
        <v>164</v>
      </c>
      <c r="F391" s="14">
        <v>121000</v>
      </c>
      <c r="G391" s="12">
        <v>164</v>
      </c>
      <c r="I391" s="11"/>
    </row>
    <row r="392" spans="1:9" x14ac:dyDescent="0.2">
      <c r="A392" s="11">
        <v>40731</v>
      </c>
      <c r="B392" s="12">
        <v>164</v>
      </c>
      <c r="C392" s="12">
        <v>168</v>
      </c>
      <c r="D392" s="12">
        <v>164</v>
      </c>
      <c r="E392" s="12">
        <v>168</v>
      </c>
      <c r="F392" s="14">
        <v>93500</v>
      </c>
      <c r="G392" s="12">
        <v>168</v>
      </c>
      <c r="I392" s="11"/>
    </row>
    <row r="393" spans="1:9" x14ac:dyDescent="0.2">
      <c r="A393" s="11">
        <v>40732</v>
      </c>
      <c r="B393" s="12">
        <v>168</v>
      </c>
      <c r="C393" s="12">
        <v>168</v>
      </c>
      <c r="D393" s="12">
        <v>166</v>
      </c>
      <c r="E393" s="12">
        <v>168</v>
      </c>
      <c r="F393" s="14">
        <v>82000</v>
      </c>
      <c r="G393" s="12">
        <v>168</v>
      </c>
      <c r="I393" s="11"/>
    </row>
    <row r="394" spans="1:9" x14ac:dyDescent="0.2">
      <c r="A394" s="11">
        <v>40735</v>
      </c>
      <c r="B394" s="12">
        <v>166</v>
      </c>
      <c r="C394" s="12">
        <v>168</v>
      </c>
      <c r="D394" s="12">
        <v>164</v>
      </c>
      <c r="E394" s="12">
        <v>168</v>
      </c>
      <c r="F394" s="14">
        <v>270500</v>
      </c>
      <c r="G394" s="12">
        <v>168</v>
      </c>
      <c r="I394" s="11"/>
    </row>
    <row r="395" spans="1:9" x14ac:dyDescent="0.2">
      <c r="A395" s="11">
        <v>40736</v>
      </c>
      <c r="B395" s="12">
        <v>166</v>
      </c>
      <c r="C395" s="12">
        <v>166</v>
      </c>
      <c r="D395" s="12">
        <v>165</v>
      </c>
      <c r="E395" s="12">
        <v>165</v>
      </c>
      <c r="F395" s="14">
        <v>10000</v>
      </c>
      <c r="G395" s="12">
        <v>165</v>
      </c>
      <c r="I395" s="11"/>
    </row>
    <row r="396" spans="1:9" x14ac:dyDescent="0.2">
      <c r="A396" s="11">
        <v>40737</v>
      </c>
      <c r="B396" s="12">
        <v>165</v>
      </c>
      <c r="C396" s="12">
        <v>169</v>
      </c>
      <c r="D396" s="12">
        <v>161</v>
      </c>
      <c r="E396" s="12">
        <v>161</v>
      </c>
      <c r="F396" s="14">
        <v>331500</v>
      </c>
      <c r="G396" s="12">
        <v>161</v>
      </c>
      <c r="I396" s="11"/>
    </row>
    <row r="397" spans="1:9" x14ac:dyDescent="0.2">
      <c r="A397" s="11">
        <v>40738</v>
      </c>
      <c r="B397" s="12">
        <v>165</v>
      </c>
      <c r="C397" s="12">
        <v>166</v>
      </c>
      <c r="D397" s="12">
        <v>164</v>
      </c>
      <c r="E397" s="12">
        <v>164</v>
      </c>
      <c r="F397" s="14">
        <v>125000</v>
      </c>
      <c r="G397" s="12">
        <v>164</v>
      </c>
      <c r="I397" s="11"/>
    </row>
    <row r="398" spans="1:9" x14ac:dyDescent="0.2">
      <c r="A398" s="11">
        <v>40739</v>
      </c>
      <c r="B398" s="12">
        <v>166</v>
      </c>
      <c r="C398" s="12">
        <v>166</v>
      </c>
      <c r="D398" s="12">
        <v>162</v>
      </c>
      <c r="E398" s="12">
        <v>165</v>
      </c>
      <c r="F398" s="14">
        <v>294000</v>
      </c>
      <c r="G398" s="12">
        <v>165</v>
      </c>
      <c r="I398" s="11"/>
    </row>
    <row r="399" spans="1:9" x14ac:dyDescent="0.2">
      <c r="A399" s="11">
        <v>40742</v>
      </c>
      <c r="B399" s="12">
        <v>167</v>
      </c>
      <c r="C399" s="12">
        <v>167</v>
      </c>
      <c r="D399" s="12">
        <v>162</v>
      </c>
      <c r="E399" s="12">
        <v>163</v>
      </c>
      <c r="F399" s="14">
        <v>125000</v>
      </c>
      <c r="G399" s="12">
        <v>163</v>
      </c>
      <c r="I399" s="11"/>
    </row>
    <row r="400" spans="1:9" x14ac:dyDescent="0.2">
      <c r="A400" s="11">
        <v>40743</v>
      </c>
      <c r="B400" s="12">
        <v>165</v>
      </c>
      <c r="C400" s="12">
        <v>165</v>
      </c>
      <c r="D400" s="12">
        <v>161</v>
      </c>
      <c r="E400" s="12">
        <v>161</v>
      </c>
      <c r="F400" s="14">
        <v>55500</v>
      </c>
      <c r="G400" s="12">
        <v>161</v>
      </c>
      <c r="I400" s="11"/>
    </row>
    <row r="401" spans="1:9" x14ac:dyDescent="0.2">
      <c r="A401" s="11">
        <v>40744</v>
      </c>
      <c r="B401" s="12">
        <v>162</v>
      </c>
      <c r="C401" s="12">
        <v>166</v>
      </c>
      <c r="D401" s="12">
        <v>162</v>
      </c>
      <c r="E401" s="12">
        <v>165</v>
      </c>
      <c r="F401" s="14">
        <v>616000</v>
      </c>
      <c r="G401" s="12">
        <v>165</v>
      </c>
      <c r="I401" s="11"/>
    </row>
    <row r="402" spans="1:9" x14ac:dyDescent="0.2">
      <c r="A402" s="11">
        <v>40745</v>
      </c>
      <c r="B402" s="12">
        <v>167</v>
      </c>
      <c r="C402" s="12">
        <v>167</v>
      </c>
      <c r="D402" s="12">
        <v>165</v>
      </c>
      <c r="E402" s="12">
        <v>165</v>
      </c>
      <c r="F402" s="14">
        <v>48500</v>
      </c>
      <c r="G402" s="12">
        <v>165</v>
      </c>
      <c r="I402" s="11"/>
    </row>
    <row r="403" spans="1:9" x14ac:dyDescent="0.2">
      <c r="A403" s="11">
        <v>40746</v>
      </c>
      <c r="B403" s="12">
        <v>167</v>
      </c>
      <c r="C403" s="12">
        <v>167</v>
      </c>
      <c r="D403" s="12">
        <v>167</v>
      </c>
      <c r="E403" s="12">
        <v>167</v>
      </c>
      <c r="F403" s="14">
        <v>10500</v>
      </c>
      <c r="G403" s="12">
        <v>167</v>
      </c>
      <c r="I403" s="11"/>
    </row>
    <row r="404" spans="1:9" x14ac:dyDescent="0.2">
      <c r="A404" s="11">
        <v>40749</v>
      </c>
      <c r="B404" s="12">
        <v>163</v>
      </c>
      <c r="C404" s="12">
        <v>166</v>
      </c>
      <c r="D404" s="12">
        <v>163</v>
      </c>
      <c r="E404" s="12">
        <v>166</v>
      </c>
      <c r="F404" s="14">
        <v>120500</v>
      </c>
      <c r="G404" s="12">
        <v>166</v>
      </c>
      <c r="I404" s="11"/>
    </row>
    <row r="405" spans="1:9" x14ac:dyDescent="0.2">
      <c r="A405" s="11">
        <v>40750</v>
      </c>
      <c r="B405" s="12">
        <v>165</v>
      </c>
      <c r="C405" s="12">
        <v>165</v>
      </c>
      <c r="D405" s="12">
        <v>163</v>
      </c>
      <c r="E405" s="12">
        <v>163</v>
      </c>
      <c r="F405" s="14">
        <v>540000</v>
      </c>
      <c r="G405" s="12">
        <v>163</v>
      </c>
      <c r="I405" s="11"/>
    </row>
    <row r="406" spans="1:9" x14ac:dyDescent="0.2">
      <c r="A406" s="11">
        <v>40751</v>
      </c>
      <c r="B406" s="12">
        <v>167</v>
      </c>
      <c r="C406" s="12">
        <v>167</v>
      </c>
      <c r="D406" s="12">
        <v>161</v>
      </c>
      <c r="E406" s="12">
        <v>165</v>
      </c>
      <c r="F406" s="14">
        <v>1351000</v>
      </c>
      <c r="G406" s="12">
        <v>165</v>
      </c>
      <c r="I406" s="11"/>
    </row>
    <row r="407" spans="1:9" x14ac:dyDescent="0.2">
      <c r="A407" s="11">
        <v>40752</v>
      </c>
      <c r="B407" s="12">
        <v>165</v>
      </c>
      <c r="C407" s="12">
        <v>167</v>
      </c>
      <c r="D407" s="12">
        <v>161</v>
      </c>
      <c r="E407" s="12">
        <v>165</v>
      </c>
      <c r="F407" s="14">
        <v>636500</v>
      </c>
      <c r="G407" s="12">
        <v>165</v>
      </c>
      <c r="I407" s="11"/>
    </row>
    <row r="408" spans="1:9" x14ac:dyDescent="0.2">
      <c r="A408" s="11">
        <v>40753</v>
      </c>
      <c r="B408" s="12">
        <v>169</v>
      </c>
      <c r="C408" s="12">
        <v>185</v>
      </c>
      <c r="D408" s="12">
        <v>165</v>
      </c>
      <c r="E408" s="12">
        <v>178</v>
      </c>
      <c r="F408" s="14">
        <v>20324500</v>
      </c>
      <c r="G408" s="12">
        <v>178</v>
      </c>
      <c r="I408" s="11"/>
    </row>
    <row r="409" spans="1:9" x14ac:dyDescent="0.2">
      <c r="A409" s="11">
        <v>40756</v>
      </c>
      <c r="B409" s="12">
        <v>178</v>
      </c>
      <c r="C409" s="12">
        <v>181</v>
      </c>
      <c r="D409" s="12">
        <v>172</v>
      </c>
      <c r="E409" s="12">
        <v>175</v>
      </c>
      <c r="F409" s="14">
        <v>4868500</v>
      </c>
      <c r="G409" s="12">
        <v>175</v>
      </c>
      <c r="I409" s="11"/>
    </row>
    <row r="410" spans="1:9" x14ac:dyDescent="0.2">
      <c r="A410" s="11">
        <v>40757</v>
      </c>
      <c r="B410" s="12">
        <v>175</v>
      </c>
      <c r="C410" s="12">
        <v>175</v>
      </c>
      <c r="D410" s="12">
        <v>169</v>
      </c>
      <c r="E410" s="12">
        <v>169</v>
      </c>
      <c r="F410" s="14">
        <v>1237500</v>
      </c>
      <c r="G410" s="12">
        <v>169</v>
      </c>
      <c r="I410" s="11"/>
    </row>
    <row r="411" spans="1:9" x14ac:dyDescent="0.2">
      <c r="A411" s="11">
        <v>40758</v>
      </c>
      <c r="B411" s="12">
        <v>166</v>
      </c>
      <c r="C411" s="12">
        <v>182</v>
      </c>
      <c r="D411" s="12">
        <v>165</v>
      </c>
      <c r="E411" s="12">
        <v>173</v>
      </c>
      <c r="F411" s="14">
        <v>9387500</v>
      </c>
      <c r="G411" s="12">
        <v>173</v>
      </c>
      <c r="I411" s="11"/>
    </row>
    <row r="412" spans="1:9" x14ac:dyDescent="0.2">
      <c r="A412" s="11">
        <v>40759</v>
      </c>
      <c r="B412" s="12">
        <v>173</v>
      </c>
      <c r="C412" s="12">
        <v>177</v>
      </c>
      <c r="D412" s="12">
        <v>168</v>
      </c>
      <c r="E412" s="12">
        <v>168</v>
      </c>
      <c r="F412" s="14">
        <v>1548500</v>
      </c>
      <c r="G412" s="12">
        <v>168</v>
      </c>
      <c r="I412" s="11"/>
    </row>
    <row r="413" spans="1:9" x14ac:dyDescent="0.2">
      <c r="A413" s="11">
        <v>40760</v>
      </c>
      <c r="B413" s="12">
        <v>164</v>
      </c>
      <c r="C413" s="12">
        <v>164</v>
      </c>
      <c r="D413" s="12">
        <v>149</v>
      </c>
      <c r="E413" s="12">
        <v>152</v>
      </c>
      <c r="F413" s="14">
        <v>1536500</v>
      </c>
      <c r="G413" s="12">
        <v>152</v>
      </c>
      <c r="I413" s="11"/>
    </row>
    <row r="414" spans="1:9" x14ac:dyDescent="0.2">
      <c r="A414" s="11">
        <v>40763</v>
      </c>
      <c r="B414" s="12">
        <v>153</v>
      </c>
      <c r="C414" s="12">
        <v>158</v>
      </c>
      <c r="D414" s="12">
        <v>150</v>
      </c>
      <c r="E414" s="12">
        <v>157</v>
      </c>
      <c r="F414" s="14">
        <v>1110000</v>
      </c>
      <c r="G414" s="12">
        <v>157</v>
      </c>
      <c r="I414" s="11"/>
    </row>
    <row r="415" spans="1:9" x14ac:dyDescent="0.2">
      <c r="A415" s="11">
        <v>40764</v>
      </c>
      <c r="B415" s="12">
        <v>155</v>
      </c>
      <c r="C415" s="12">
        <v>158</v>
      </c>
      <c r="D415" s="12">
        <v>150</v>
      </c>
      <c r="E415" s="12">
        <v>153</v>
      </c>
      <c r="F415" s="14">
        <v>1039000</v>
      </c>
      <c r="G415" s="12">
        <v>153</v>
      </c>
      <c r="I415" s="11"/>
    </row>
    <row r="416" spans="1:9" x14ac:dyDescent="0.2">
      <c r="A416" s="11">
        <v>40765</v>
      </c>
      <c r="B416" s="12">
        <v>160</v>
      </c>
      <c r="C416" s="12">
        <v>160</v>
      </c>
      <c r="D416" s="12">
        <v>153</v>
      </c>
      <c r="E416" s="12">
        <v>155</v>
      </c>
      <c r="F416" s="14">
        <v>565000</v>
      </c>
      <c r="G416" s="12">
        <v>155</v>
      </c>
      <c r="I416" s="11"/>
    </row>
    <row r="417" spans="1:9" x14ac:dyDescent="0.2">
      <c r="A417" s="11">
        <v>40766</v>
      </c>
      <c r="B417" s="12">
        <v>154</v>
      </c>
      <c r="C417" s="12">
        <v>157</v>
      </c>
      <c r="D417" s="12">
        <v>152</v>
      </c>
      <c r="E417" s="12">
        <v>152</v>
      </c>
      <c r="F417" s="14">
        <v>423000</v>
      </c>
      <c r="G417" s="12">
        <v>152</v>
      </c>
      <c r="I417" s="11"/>
    </row>
    <row r="418" spans="1:9" x14ac:dyDescent="0.2">
      <c r="A418" s="11">
        <v>40767</v>
      </c>
      <c r="B418" s="12">
        <v>157</v>
      </c>
      <c r="C418" s="12">
        <v>157</v>
      </c>
      <c r="D418" s="12">
        <v>155</v>
      </c>
      <c r="E418" s="12">
        <v>155</v>
      </c>
      <c r="F418" s="14">
        <v>307000</v>
      </c>
      <c r="G418" s="12">
        <v>155</v>
      </c>
      <c r="I418" s="11"/>
    </row>
    <row r="419" spans="1:9" x14ac:dyDescent="0.2">
      <c r="A419" s="11">
        <v>40770</v>
      </c>
      <c r="B419" s="12">
        <v>155</v>
      </c>
      <c r="C419" s="12">
        <v>157</v>
      </c>
      <c r="D419" s="12">
        <v>154</v>
      </c>
      <c r="E419" s="12">
        <v>156</v>
      </c>
      <c r="F419" s="14">
        <v>195500</v>
      </c>
      <c r="G419" s="12">
        <v>156</v>
      </c>
      <c r="I419" s="11"/>
    </row>
    <row r="420" spans="1:9" x14ac:dyDescent="0.2">
      <c r="A420" s="11">
        <v>40771</v>
      </c>
      <c r="B420" s="12">
        <v>156</v>
      </c>
      <c r="C420" s="12">
        <v>162</v>
      </c>
      <c r="D420" s="12">
        <v>156</v>
      </c>
      <c r="E420" s="12">
        <v>160</v>
      </c>
      <c r="F420" s="14">
        <v>1050000</v>
      </c>
      <c r="G420" s="12">
        <v>160</v>
      </c>
      <c r="I420" s="11"/>
    </row>
    <row r="421" spans="1:9" x14ac:dyDescent="0.2">
      <c r="A421" s="11">
        <v>40773</v>
      </c>
      <c r="B421" s="12">
        <v>161</v>
      </c>
      <c r="C421" s="12">
        <v>169</v>
      </c>
      <c r="D421" s="12">
        <v>160</v>
      </c>
      <c r="E421" s="12">
        <v>165</v>
      </c>
      <c r="F421" s="14">
        <v>1113500</v>
      </c>
      <c r="G421" s="12">
        <v>165</v>
      </c>
      <c r="I421" s="11"/>
    </row>
    <row r="422" spans="1:9" x14ac:dyDescent="0.2">
      <c r="A422" s="11">
        <v>40774</v>
      </c>
      <c r="B422" s="12">
        <v>163</v>
      </c>
      <c r="C422" s="12">
        <v>163</v>
      </c>
      <c r="D422" s="12">
        <v>157</v>
      </c>
      <c r="E422" s="12">
        <v>158</v>
      </c>
      <c r="F422" s="14">
        <v>289500</v>
      </c>
      <c r="G422" s="12">
        <v>158</v>
      </c>
      <c r="I422" s="11"/>
    </row>
    <row r="423" spans="1:9" x14ac:dyDescent="0.2">
      <c r="A423" s="11">
        <v>40777</v>
      </c>
      <c r="B423" s="12">
        <v>165</v>
      </c>
      <c r="C423" s="12">
        <v>165</v>
      </c>
      <c r="D423" s="12">
        <v>157</v>
      </c>
      <c r="E423" s="12">
        <v>164</v>
      </c>
      <c r="F423" s="14">
        <v>238000</v>
      </c>
      <c r="G423" s="12">
        <v>164</v>
      </c>
      <c r="I423" s="11"/>
    </row>
    <row r="424" spans="1:9" x14ac:dyDescent="0.2">
      <c r="A424" s="11">
        <v>40778</v>
      </c>
      <c r="B424" s="12">
        <v>162</v>
      </c>
      <c r="C424" s="12">
        <v>165</v>
      </c>
      <c r="D424" s="12">
        <v>162</v>
      </c>
      <c r="E424" s="12">
        <v>164</v>
      </c>
      <c r="F424" s="14">
        <v>570500</v>
      </c>
      <c r="G424" s="12">
        <v>164</v>
      </c>
      <c r="I424" s="11"/>
    </row>
    <row r="425" spans="1:9" x14ac:dyDescent="0.2">
      <c r="A425" s="11">
        <v>40779</v>
      </c>
      <c r="B425" s="12">
        <v>160</v>
      </c>
      <c r="C425" s="12">
        <v>163</v>
      </c>
      <c r="D425" s="12">
        <v>158</v>
      </c>
      <c r="E425" s="12">
        <v>161</v>
      </c>
      <c r="F425" s="14">
        <v>232500</v>
      </c>
      <c r="G425" s="12">
        <v>161</v>
      </c>
      <c r="I425" s="11"/>
    </row>
    <row r="426" spans="1:9" x14ac:dyDescent="0.2">
      <c r="A426" s="11">
        <v>40780</v>
      </c>
      <c r="B426" s="12">
        <v>165</v>
      </c>
      <c r="C426" s="12">
        <v>165</v>
      </c>
      <c r="D426" s="12">
        <v>161</v>
      </c>
      <c r="E426" s="12">
        <v>165</v>
      </c>
      <c r="F426" s="14">
        <v>317500</v>
      </c>
      <c r="G426" s="12">
        <v>165</v>
      </c>
      <c r="I426" s="11"/>
    </row>
    <row r="427" spans="1:9" x14ac:dyDescent="0.2">
      <c r="A427" s="11">
        <v>40781</v>
      </c>
      <c r="B427" s="12">
        <v>165</v>
      </c>
      <c r="C427" s="12">
        <v>169</v>
      </c>
      <c r="D427" s="12">
        <v>161</v>
      </c>
      <c r="E427" s="12">
        <v>161</v>
      </c>
      <c r="F427" s="14">
        <v>30000</v>
      </c>
      <c r="G427" s="12">
        <v>161</v>
      </c>
      <c r="I427" s="11"/>
    </row>
    <row r="428" spans="1:9" x14ac:dyDescent="0.2">
      <c r="A428" s="11">
        <v>40791</v>
      </c>
      <c r="B428" s="12">
        <v>160</v>
      </c>
      <c r="C428" s="12">
        <v>161</v>
      </c>
      <c r="D428" s="12">
        <v>159</v>
      </c>
      <c r="E428" s="12">
        <v>159</v>
      </c>
      <c r="F428" s="14">
        <v>202000</v>
      </c>
      <c r="G428" s="12">
        <v>159</v>
      </c>
      <c r="I428" s="11"/>
    </row>
    <row r="429" spans="1:9" x14ac:dyDescent="0.2">
      <c r="A429" s="11">
        <v>40792</v>
      </c>
      <c r="B429" s="12">
        <v>160</v>
      </c>
      <c r="C429" s="12">
        <v>161</v>
      </c>
      <c r="D429" s="12">
        <v>159</v>
      </c>
      <c r="E429" s="12">
        <v>159</v>
      </c>
      <c r="F429" s="14">
        <v>6500</v>
      </c>
      <c r="G429" s="12">
        <v>159</v>
      </c>
      <c r="I429" s="11"/>
    </row>
    <row r="430" spans="1:9" x14ac:dyDescent="0.2">
      <c r="A430" s="11">
        <v>40793</v>
      </c>
      <c r="B430" s="12">
        <v>160</v>
      </c>
      <c r="C430" s="12">
        <v>162</v>
      </c>
      <c r="D430" s="12">
        <v>160</v>
      </c>
      <c r="E430" s="12">
        <v>161</v>
      </c>
      <c r="F430" s="14">
        <v>105500</v>
      </c>
      <c r="G430" s="12">
        <v>161</v>
      </c>
      <c r="I430" s="11"/>
    </row>
    <row r="431" spans="1:9" x14ac:dyDescent="0.2">
      <c r="A431" s="11">
        <v>40794</v>
      </c>
      <c r="B431" s="12">
        <v>161</v>
      </c>
      <c r="C431" s="12">
        <v>161</v>
      </c>
      <c r="D431" s="12">
        <v>158</v>
      </c>
      <c r="E431" s="12">
        <v>158</v>
      </c>
      <c r="F431" s="14">
        <v>231500</v>
      </c>
      <c r="G431" s="12">
        <v>158</v>
      </c>
      <c r="I431" s="11"/>
    </row>
    <row r="432" spans="1:9" x14ac:dyDescent="0.2">
      <c r="A432" s="11">
        <v>40795</v>
      </c>
      <c r="B432" s="12">
        <v>160</v>
      </c>
      <c r="C432" s="12">
        <v>160</v>
      </c>
      <c r="D432" s="12">
        <v>160</v>
      </c>
      <c r="E432" s="12">
        <v>160</v>
      </c>
      <c r="F432" s="14">
        <v>5000</v>
      </c>
      <c r="G432" s="12">
        <v>160</v>
      </c>
      <c r="I432" s="11"/>
    </row>
    <row r="433" spans="1:9" x14ac:dyDescent="0.2">
      <c r="A433" s="11">
        <v>40798</v>
      </c>
      <c r="B433" s="12">
        <v>160</v>
      </c>
      <c r="C433" s="12">
        <v>160</v>
      </c>
      <c r="D433" s="12">
        <v>153</v>
      </c>
      <c r="E433" s="12">
        <v>153</v>
      </c>
      <c r="F433" s="14">
        <v>550000</v>
      </c>
      <c r="G433" s="12">
        <v>153</v>
      </c>
      <c r="I433" s="11"/>
    </row>
    <row r="434" spans="1:9" x14ac:dyDescent="0.2">
      <c r="A434" s="11">
        <v>40799</v>
      </c>
      <c r="B434" s="12">
        <v>159</v>
      </c>
      <c r="C434" s="12">
        <v>159</v>
      </c>
      <c r="D434" s="12">
        <v>153</v>
      </c>
      <c r="E434" s="12">
        <v>153</v>
      </c>
      <c r="F434" s="14">
        <v>440000</v>
      </c>
      <c r="G434" s="12">
        <v>153</v>
      </c>
      <c r="I434" s="11"/>
    </row>
    <row r="435" spans="1:9" x14ac:dyDescent="0.2">
      <c r="A435" s="11">
        <v>40800</v>
      </c>
      <c r="B435" s="12">
        <v>153</v>
      </c>
      <c r="C435" s="12">
        <v>153</v>
      </c>
      <c r="D435" s="12">
        <v>150</v>
      </c>
      <c r="E435" s="12">
        <v>151</v>
      </c>
      <c r="F435" s="14">
        <v>234000</v>
      </c>
      <c r="G435" s="12">
        <v>151</v>
      </c>
      <c r="I435" s="11"/>
    </row>
    <row r="436" spans="1:9" x14ac:dyDescent="0.2">
      <c r="A436" s="11">
        <v>40801</v>
      </c>
      <c r="B436" s="12">
        <v>155</v>
      </c>
      <c r="C436" s="12">
        <v>155</v>
      </c>
      <c r="D436" s="12">
        <v>149</v>
      </c>
      <c r="E436" s="12">
        <v>151</v>
      </c>
      <c r="F436" s="14">
        <v>505500</v>
      </c>
      <c r="G436" s="12">
        <v>151</v>
      </c>
      <c r="I436" s="11"/>
    </row>
    <row r="437" spans="1:9" x14ac:dyDescent="0.2">
      <c r="A437" s="11">
        <v>40802</v>
      </c>
      <c r="B437" s="12">
        <v>151</v>
      </c>
      <c r="C437" s="12">
        <v>154</v>
      </c>
      <c r="D437" s="12">
        <v>149</v>
      </c>
      <c r="E437" s="12">
        <v>149</v>
      </c>
      <c r="F437" s="14">
        <v>115000</v>
      </c>
      <c r="G437" s="12">
        <v>149</v>
      </c>
      <c r="I437" s="11"/>
    </row>
    <row r="438" spans="1:9" x14ac:dyDescent="0.2">
      <c r="A438" s="11">
        <v>40805</v>
      </c>
      <c r="B438" s="12">
        <v>150</v>
      </c>
      <c r="C438" s="12">
        <v>152</v>
      </c>
      <c r="D438" s="12">
        <v>149</v>
      </c>
      <c r="E438" s="12">
        <v>150</v>
      </c>
      <c r="F438" s="14">
        <v>780000</v>
      </c>
      <c r="G438" s="12">
        <v>150</v>
      </c>
      <c r="I438" s="11"/>
    </row>
    <row r="439" spans="1:9" x14ac:dyDescent="0.2">
      <c r="A439" s="11">
        <v>40806</v>
      </c>
      <c r="B439" s="12">
        <v>151</v>
      </c>
      <c r="C439" s="12">
        <v>151</v>
      </c>
      <c r="D439" s="12">
        <v>148</v>
      </c>
      <c r="E439" s="12">
        <v>149</v>
      </c>
      <c r="F439" s="14">
        <v>75500</v>
      </c>
      <c r="G439" s="12">
        <v>149</v>
      </c>
      <c r="I439" s="11"/>
    </row>
    <row r="440" spans="1:9" x14ac:dyDescent="0.2">
      <c r="A440" s="11">
        <v>40807</v>
      </c>
      <c r="B440" s="12">
        <v>153</v>
      </c>
      <c r="C440" s="12">
        <v>153</v>
      </c>
      <c r="D440" s="12">
        <v>149</v>
      </c>
      <c r="E440" s="12">
        <v>151</v>
      </c>
      <c r="F440" s="14">
        <v>186500</v>
      </c>
      <c r="G440" s="12">
        <v>151</v>
      </c>
      <c r="I440" s="11"/>
    </row>
    <row r="441" spans="1:9" x14ac:dyDescent="0.2">
      <c r="A441" s="11">
        <v>40808</v>
      </c>
      <c r="B441" s="12">
        <v>150</v>
      </c>
      <c r="C441" s="12">
        <v>150</v>
      </c>
      <c r="D441" s="12">
        <v>140</v>
      </c>
      <c r="E441" s="12">
        <v>141</v>
      </c>
      <c r="F441" s="14">
        <v>38500</v>
      </c>
      <c r="G441" s="12">
        <v>141</v>
      </c>
      <c r="I441" s="11"/>
    </row>
    <row r="442" spans="1:9" x14ac:dyDescent="0.2">
      <c r="A442" s="11">
        <v>40809</v>
      </c>
      <c r="B442" s="12">
        <v>135</v>
      </c>
      <c r="C442" s="12">
        <v>139</v>
      </c>
      <c r="D442" s="12">
        <v>130</v>
      </c>
      <c r="E442" s="12">
        <v>138</v>
      </c>
      <c r="F442" s="14">
        <v>487500</v>
      </c>
      <c r="G442" s="12">
        <v>138</v>
      </c>
      <c r="I442" s="11"/>
    </row>
    <row r="443" spans="1:9" x14ac:dyDescent="0.2">
      <c r="A443" s="11">
        <v>40812</v>
      </c>
      <c r="B443" s="12">
        <v>138</v>
      </c>
      <c r="C443" s="12">
        <v>138</v>
      </c>
      <c r="D443" s="12">
        <v>131</v>
      </c>
      <c r="E443" s="12">
        <v>133</v>
      </c>
      <c r="F443" s="14">
        <v>324500</v>
      </c>
      <c r="G443" s="12">
        <v>133</v>
      </c>
      <c r="I443" s="11"/>
    </row>
    <row r="444" spans="1:9" x14ac:dyDescent="0.2">
      <c r="A444" s="11">
        <v>40813</v>
      </c>
      <c r="B444" s="12">
        <v>134</v>
      </c>
      <c r="C444" s="12">
        <v>140</v>
      </c>
      <c r="D444" s="12">
        <v>133</v>
      </c>
      <c r="E444" s="12">
        <v>135</v>
      </c>
      <c r="F444" s="14">
        <v>329500</v>
      </c>
      <c r="G444" s="12">
        <v>135</v>
      </c>
      <c r="I444" s="11"/>
    </row>
    <row r="445" spans="1:9" x14ac:dyDescent="0.2">
      <c r="A445" s="11">
        <v>40814</v>
      </c>
      <c r="B445" s="12">
        <v>136</v>
      </c>
      <c r="C445" s="12">
        <v>137</v>
      </c>
      <c r="D445" s="12">
        <v>135</v>
      </c>
      <c r="E445" s="12">
        <v>135</v>
      </c>
      <c r="F445" s="14">
        <v>61000</v>
      </c>
      <c r="G445" s="12">
        <v>135</v>
      </c>
      <c r="I445" s="11"/>
    </row>
    <row r="446" spans="1:9" x14ac:dyDescent="0.2">
      <c r="A446" s="11">
        <v>40815</v>
      </c>
      <c r="B446" s="12">
        <v>135</v>
      </c>
      <c r="C446" s="12">
        <v>137</v>
      </c>
      <c r="D446" s="12">
        <v>135</v>
      </c>
      <c r="E446" s="12">
        <v>137</v>
      </c>
      <c r="F446" s="14">
        <v>126000</v>
      </c>
      <c r="G446" s="12">
        <v>137</v>
      </c>
      <c r="I446" s="11"/>
    </row>
    <row r="447" spans="1:9" x14ac:dyDescent="0.2">
      <c r="A447" s="11">
        <v>40816</v>
      </c>
      <c r="B447" s="12">
        <v>135</v>
      </c>
      <c r="C447" s="12">
        <v>138</v>
      </c>
      <c r="D447" s="12">
        <v>135</v>
      </c>
      <c r="E447" s="12">
        <v>137</v>
      </c>
      <c r="F447" s="14">
        <v>191000</v>
      </c>
      <c r="G447" s="12">
        <v>137</v>
      </c>
      <c r="I447" s="11"/>
    </row>
    <row r="448" spans="1:9" x14ac:dyDescent="0.2">
      <c r="A448" s="11">
        <v>40819</v>
      </c>
      <c r="B448" s="12">
        <v>130</v>
      </c>
      <c r="C448" s="12">
        <v>130</v>
      </c>
      <c r="D448" s="12">
        <v>127</v>
      </c>
      <c r="E448" s="12">
        <v>127</v>
      </c>
      <c r="F448" s="14">
        <v>271000</v>
      </c>
      <c r="G448" s="12">
        <v>127</v>
      </c>
      <c r="I448" s="11"/>
    </row>
    <row r="449" spans="1:9" x14ac:dyDescent="0.2">
      <c r="A449" s="11">
        <v>40820</v>
      </c>
      <c r="B449" s="12">
        <v>128</v>
      </c>
      <c r="C449" s="12">
        <v>130</v>
      </c>
      <c r="D449" s="12">
        <v>127</v>
      </c>
      <c r="E449" s="12">
        <v>130</v>
      </c>
      <c r="F449" s="14">
        <v>217500</v>
      </c>
      <c r="G449" s="12">
        <v>130</v>
      </c>
      <c r="I449" s="11"/>
    </row>
    <row r="450" spans="1:9" x14ac:dyDescent="0.2">
      <c r="A450" s="11">
        <v>40821</v>
      </c>
      <c r="B450" s="12">
        <v>130</v>
      </c>
      <c r="C450" s="12">
        <v>130</v>
      </c>
      <c r="D450" s="12">
        <v>125</v>
      </c>
      <c r="E450" s="12">
        <v>127</v>
      </c>
      <c r="F450" s="14">
        <v>110000</v>
      </c>
      <c r="G450" s="12">
        <v>127</v>
      </c>
      <c r="I450" s="11"/>
    </row>
    <row r="451" spans="1:9" x14ac:dyDescent="0.2">
      <c r="A451" s="11">
        <v>40822</v>
      </c>
      <c r="B451" s="12">
        <v>132</v>
      </c>
      <c r="C451" s="12">
        <v>132</v>
      </c>
      <c r="D451" s="12">
        <v>127</v>
      </c>
      <c r="E451" s="12">
        <v>127</v>
      </c>
      <c r="F451" s="14">
        <v>142000</v>
      </c>
      <c r="G451" s="12">
        <v>127</v>
      </c>
      <c r="I451" s="11"/>
    </row>
    <row r="452" spans="1:9" x14ac:dyDescent="0.2">
      <c r="A452" s="11">
        <v>40823</v>
      </c>
      <c r="B452" s="12">
        <v>128</v>
      </c>
      <c r="C452" s="12">
        <v>128</v>
      </c>
      <c r="D452" s="12">
        <v>127</v>
      </c>
      <c r="E452" s="12">
        <v>127</v>
      </c>
      <c r="F452" s="14">
        <v>20000</v>
      </c>
      <c r="G452" s="12">
        <v>127</v>
      </c>
      <c r="I452" s="11"/>
    </row>
    <row r="453" spans="1:9" x14ac:dyDescent="0.2">
      <c r="A453" s="11">
        <v>40826</v>
      </c>
      <c r="B453" s="12">
        <v>126</v>
      </c>
      <c r="C453" s="12">
        <v>126</v>
      </c>
      <c r="D453" s="12">
        <v>124</v>
      </c>
      <c r="E453" s="12">
        <v>124</v>
      </c>
      <c r="F453" s="14">
        <v>23500</v>
      </c>
      <c r="G453" s="12">
        <v>124</v>
      </c>
      <c r="I453" s="11"/>
    </row>
    <row r="454" spans="1:9" x14ac:dyDescent="0.2">
      <c r="A454" s="11">
        <v>40827</v>
      </c>
      <c r="B454" s="12">
        <v>130</v>
      </c>
      <c r="C454" s="12">
        <v>130</v>
      </c>
      <c r="D454" s="12">
        <v>126</v>
      </c>
      <c r="E454" s="12">
        <v>126</v>
      </c>
      <c r="F454" s="14">
        <v>314000</v>
      </c>
      <c r="G454" s="12">
        <v>126</v>
      </c>
      <c r="I454" s="11"/>
    </row>
    <row r="455" spans="1:9" x14ac:dyDescent="0.2">
      <c r="A455" s="11">
        <v>40828</v>
      </c>
      <c r="B455" s="12">
        <v>129</v>
      </c>
      <c r="C455" s="12">
        <v>130</v>
      </c>
      <c r="D455" s="12">
        <v>128</v>
      </c>
      <c r="E455" s="12">
        <v>130</v>
      </c>
      <c r="F455" s="14">
        <v>57000</v>
      </c>
      <c r="G455" s="12">
        <v>130</v>
      </c>
      <c r="I455" s="11"/>
    </row>
    <row r="456" spans="1:9" x14ac:dyDescent="0.2">
      <c r="A456" s="11">
        <v>40829</v>
      </c>
      <c r="B456" s="12">
        <v>130</v>
      </c>
      <c r="C456" s="12">
        <v>134</v>
      </c>
      <c r="D456" s="12">
        <v>130</v>
      </c>
      <c r="E456" s="12">
        <v>130</v>
      </c>
      <c r="F456" s="14">
        <v>258500</v>
      </c>
      <c r="G456" s="12">
        <v>130</v>
      </c>
      <c r="I456" s="11"/>
    </row>
    <row r="457" spans="1:9" x14ac:dyDescent="0.2">
      <c r="A457" s="11">
        <v>40830</v>
      </c>
      <c r="B457" s="12">
        <v>132</v>
      </c>
      <c r="C457" s="12">
        <v>138</v>
      </c>
      <c r="D457" s="12">
        <v>130</v>
      </c>
      <c r="E457" s="12">
        <v>138</v>
      </c>
      <c r="F457" s="14">
        <v>157500</v>
      </c>
      <c r="G457" s="12">
        <v>138</v>
      </c>
      <c r="I457" s="11"/>
    </row>
    <row r="458" spans="1:9" x14ac:dyDescent="0.2">
      <c r="A458" s="11">
        <v>40833</v>
      </c>
      <c r="B458" s="12">
        <v>135</v>
      </c>
      <c r="C458" s="12">
        <v>140</v>
      </c>
      <c r="D458" s="12">
        <v>135</v>
      </c>
      <c r="E458" s="12">
        <v>135</v>
      </c>
      <c r="F458" s="14">
        <v>853000</v>
      </c>
      <c r="G458" s="12">
        <v>135</v>
      </c>
      <c r="I458" s="11"/>
    </row>
    <row r="459" spans="1:9" x14ac:dyDescent="0.2">
      <c r="A459" s="11">
        <v>40834</v>
      </c>
      <c r="B459" s="12">
        <v>129</v>
      </c>
      <c r="C459" s="12">
        <v>135</v>
      </c>
      <c r="D459" s="12">
        <v>129</v>
      </c>
      <c r="E459" s="12">
        <v>132</v>
      </c>
      <c r="F459" s="14">
        <v>72000</v>
      </c>
      <c r="G459" s="12">
        <v>132</v>
      </c>
      <c r="I459" s="11"/>
    </row>
    <row r="460" spans="1:9" x14ac:dyDescent="0.2">
      <c r="A460" s="11">
        <v>40835</v>
      </c>
      <c r="B460" s="12">
        <v>135</v>
      </c>
      <c r="C460" s="12">
        <v>135</v>
      </c>
      <c r="D460" s="12">
        <v>134</v>
      </c>
      <c r="E460" s="12">
        <v>134</v>
      </c>
      <c r="F460" s="14">
        <v>7500</v>
      </c>
      <c r="G460" s="12">
        <v>134</v>
      </c>
      <c r="I460" s="11"/>
    </row>
    <row r="461" spans="1:9" x14ac:dyDescent="0.2">
      <c r="A461" s="11">
        <v>40836</v>
      </c>
      <c r="B461" s="12">
        <v>130</v>
      </c>
      <c r="C461" s="12">
        <v>133</v>
      </c>
      <c r="D461" s="12">
        <v>130</v>
      </c>
      <c r="E461" s="12">
        <v>130</v>
      </c>
      <c r="F461" s="14">
        <v>154000</v>
      </c>
      <c r="G461" s="12">
        <v>130</v>
      </c>
      <c r="I461" s="11"/>
    </row>
    <row r="462" spans="1:9" x14ac:dyDescent="0.2">
      <c r="A462" s="11">
        <v>40837</v>
      </c>
      <c r="B462" s="12">
        <v>130</v>
      </c>
      <c r="C462" s="12">
        <v>130</v>
      </c>
      <c r="D462" s="12">
        <v>130</v>
      </c>
      <c r="E462" s="12">
        <v>130</v>
      </c>
      <c r="F462" s="14">
        <v>31500</v>
      </c>
      <c r="G462" s="12">
        <v>130</v>
      </c>
      <c r="I462" s="11"/>
    </row>
    <row r="463" spans="1:9" x14ac:dyDescent="0.2">
      <c r="A463" s="11">
        <v>40840</v>
      </c>
      <c r="B463" s="12">
        <v>130</v>
      </c>
      <c r="C463" s="12">
        <v>140</v>
      </c>
      <c r="D463" s="12">
        <v>130</v>
      </c>
      <c r="E463" s="12">
        <v>130</v>
      </c>
      <c r="F463" s="14">
        <v>353000</v>
      </c>
      <c r="G463" s="12">
        <v>130</v>
      </c>
      <c r="I463" s="11"/>
    </row>
    <row r="464" spans="1:9" x14ac:dyDescent="0.2">
      <c r="A464" s="11">
        <v>40841</v>
      </c>
      <c r="B464" s="12">
        <v>131</v>
      </c>
      <c r="C464" s="12">
        <v>133</v>
      </c>
      <c r="D464" s="12">
        <v>130</v>
      </c>
      <c r="E464" s="12">
        <v>133</v>
      </c>
      <c r="F464" s="14">
        <v>268500</v>
      </c>
      <c r="G464" s="12">
        <v>133</v>
      </c>
      <c r="I464" s="11"/>
    </row>
    <row r="465" spans="1:9" x14ac:dyDescent="0.2">
      <c r="A465" s="11">
        <v>40842</v>
      </c>
      <c r="B465" s="12">
        <v>131</v>
      </c>
      <c r="C465" s="12">
        <v>134</v>
      </c>
      <c r="D465" s="12">
        <v>130</v>
      </c>
      <c r="E465" s="12">
        <v>134</v>
      </c>
      <c r="F465" s="14">
        <v>33000</v>
      </c>
      <c r="G465" s="12">
        <v>134</v>
      </c>
      <c r="I465" s="11"/>
    </row>
    <row r="466" spans="1:9" x14ac:dyDescent="0.2">
      <c r="A466" s="11">
        <v>40843</v>
      </c>
      <c r="B466" s="12">
        <v>137</v>
      </c>
      <c r="C466" s="12">
        <v>138</v>
      </c>
      <c r="D466" s="12">
        <v>135</v>
      </c>
      <c r="E466" s="12">
        <v>137</v>
      </c>
      <c r="F466" s="14">
        <v>417500</v>
      </c>
      <c r="G466" s="12">
        <v>137</v>
      </c>
      <c r="I466" s="11"/>
    </row>
    <row r="467" spans="1:9" x14ac:dyDescent="0.2">
      <c r="A467" s="11">
        <v>40844</v>
      </c>
      <c r="B467" s="12">
        <v>137</v>
      </c>
      <c r="C467" s="12">
        <v>138</v>
      </c>
      <c r="D467" s="12">
        <v>137</v>
      </c>
      <c r="E467" s="12">
        <v>137</v>
      </c>
      <c r="F467" s="14">
        <v>126000</v>
      </c>
      <c r="G467" s="12">
        <v>137</v>
      </c>
      <c r="I467" s="11"/>
    </row>
    <row r="468" spans="1:9" x14ac:dyDescent="0.2">
      <c r="A468" s="11">
        <v>40847</v>
      </c>
      <c r="B468" s="12">
        <v>137</v>
      </c>
      <c r="C468" s="12">
        <v>137</v>
      </c>
      <c r="D468" s="12">
        <v>135</v>
      </c>
      <c r="E468" s="12">
        <v>137</v>
      </c>
      <c r="F468" s="14">
        <v>162000</v>
      </c>
      <c r="G468" s="12">
        <v>137</v>
      </c>
      <c r="I468" s="11"/>
    </row>
    <row r="469" spans="1:9" x14ac:dyDescent="0.2">
      <c r="A469" s="11">
        <v>40848</v>
      </c>
      <c r="B469" s="12">
        <v>138</v>
      </c>
      <c r="C469" s="12">
        <v>138</v>
      </c>
      <c r="D469" s="12">
        <v>133</v>
      </c>
      <c r="E469" s="12">
        <v>133</v>
      </c>
      <c r="F469" s="14">
        <v>98500</v>
      </c>
      <c r="G469" s="12">
        <v>133</v>
      </c>
      <c r="I469" s="11"/>
    </row>
    <row r="470" spans="1:9" x14ac:dyDescent="0.2">
      <c r="A470" s="11">
        <v>40849</v>
      </c>
      <c r="B470" s="12">
        <v>131</v>
      </c>
      <c r="C470" s="12">
        <v>134</v>
      </c>
      <c r="D470" s="12">
        <v>131</v>
      </c>
      <c r="E470" s="12">
        <v>134</v>
      </c>
      <c r="F470" s="14">
        <v>676500</v>
      </c>
      <c r="G470" s="12">
        <v>134</v>
      </c>
      <c r="I470" s="11"/>
    </row>
    <row r="471" spans="1:9" x14ac:dyDescent="0.2">
      <c r="A471" s="11">
        <v>40850</v>
      </c>
      <c r="B471" s="12">
        <v>134</v>
      </c>
      <c r="C471" s="12">
        <v>134</v>
      </c>
      <c r="D471" s="12">
        <v>129</v>
      </c>
      <c r="E471" s="12">
        <v>130</v>
      </c>
      <c r="F471" s="14">
        <v>148000</v>
      </c>
      <c r="G471" s="12">
        <v>130</v>
      </c>
      <c r="I471" s="11"/>
    </row>
    <row r="472" spans="1:9" x14ac:dyDescent="0.2">
      <c r="A472" s="11">
        <v>40851</v>
      </c>
      <c r="B472" s="12">
        <v>131</v>
      </c>
      <c r="C472" s="12">
        <v>133</v>
      </c>
      <c r="D472" s="12">
        <v>131</v>
      </c>
      <c r="E472" s="12">
        <v>131</v>
      </c>
      <c r="F472" s="14">
        <v>146000</v>
      </c>
      <c r="G472" s="12">
        <v>131</v>
      </c>
      <c r="I472" s="11"/>
    </row>
    <row r="473" spans="1:9" x14ac:dyDescent="0.2">
      <c r="A473" s="11">
        <v>40854</v>
      </c>
      <c r="B473" s="12">
        <v>132</v>
      </c>
      <c r="C473" s="12">
        <v>133</v>
      </c>
      <c r="D473" s="12">
        <v>131</v>
      </c>
      <c r="E473" s="12">
        <v>131</v>
      </c>
      <c r="F473" s="14">
        <v>97000</v>
      </c>
      <c r="G473" s="12">
        <v>131</v>
      </c>
      <c r="I473" s="11"/>
    </row>
    <row r="474" spans="1:9" x14ac:dyDescent="0.2">
      <c r="A474" s="11">
        <v>40855</v>
      </c>
      <c r="B474" s="12">
        <v>133</v>
      </c>
      <c r="C474" s="12">
        <v>133</v>
      </c>
      <c r="D474" s="12">
        <v>133</v>
      </c>
      <c r="E474" s="12">
        <v>133</v>
      </c>
      <c r="F474" s="14">
        <v>500</v>
      </c>
      <c r="G474" s="12">
        <v>133</v>
      </c>
      <c r="I474" s="11"/>
    </row>
    <row r="475" spans="1:9" x14ac:dyDescent="0.2">
      <c r="A475" s="11">
        <v>40856</v>
      </c>
      <c r="B475" s="12">
        <v>133</v>
      </c>
      <c r="C475" s="12">
        <v>133</v>
      </c>
      <c r="D475" s="12">
        <v>131</v>
      </c>
      <c r="E475" s="12">
        <v>132</v>
      </c>
      <c r="F475" s="14">
        <v>105000</v>
      </c>
      <c r="G475" s="12">
        <v>132</v>
      </c>
      <c r="I475" s="11"/>
    </row>
    <row r="476" spans="1:9" x14ac:dyDescent="0.2">
      <c r="A476" s="11">
        <v>40857</v>
      </c>
      <c r="B476" s="12">
        <v>130</v>
      </c>
      <c r="C476" s="12">
        <v>131</v>
      </c>
      <c r="D476" s="12">
        <v>129</v>
      </c>
      <c r="E476" s="12">
        <v>131</v>
      </c>
      <c r="F476" s="14">
        <v>154500</v>
      </c>
      <c r="G476" s="12">
        <v>131</v>
      </c>
      <c r="I476" s="11"/>
    </row>
    <row r="477" spans="1:9" x14ac:dyDescent="0.2">
      <c r="A477" s="11">
        <v>40858</v>
      </c>
      <c r="B477" s="12">
        <v>128</v>
      </c>
      <c r="C477" s="12">
        <v>128</v>
      </c>
      <c r="D477" s="12">
        <v>125</v>
      </c>
      <c r="E477" s="12">
        <v>125</v>
      </c>
      <c r="F477" s="14">
        <v>767000</v>
      </c>
      <c r="G477" s="12">
        <v>125</v>
      </c>
      <c r="I477" s="11"/>
    </row>
    <row r="478" spans="1:9" x14ac:dyDescent="0.2">
      <c r="A478" s="11">
        <v>40861</v>
      </c>
      <c r="B478" s="12">
        <v>126</v>
      </c>
      <c r="C478" s="12">
        <v>129</v>
      </c>
      <c r="D478" s="12">
        <v>126</v>
      </c>
      <c r="E478" s="12">
        <v>127</v>
      </c>
      <c r="F478" s="14">
        <v>432000</v>
      </c>
      <c r="G478" s="12">
        <v>127</v>
      </c>
      <c r="I478" s="11"/>
    </row>
    <row r="479" spans="1:9" x14ac:dyDescent="0.2">
      <c r="A479" s="11">
        <v>40862</v>
      </c>
      <c r="B479" s="12">
        <v>127</v>
      </c>
      <c r="C479" s="12">
        <v>128</v>
      </c>
      <c r="D479" s="12">
        <v>125</v>
      </c>
      <c r="E479" s="12">
        <v>125</v>
      </c>
      <c r="F479" s="14">
        <v>338000</v>
      </c>
      <c r="G479" s="12">
        <v>125</v>
      </c>
      <c r="I479" s="11"/>
    </row>
    <row r="480" spans="1:9" x14ac:dyDescent="0.2">
      <c r="A480" s="11">
        <v>40863</v>
      </c>
      <c r="B480" s="12">
        <v>125</v>
      </c>
      <c r="C480" s="12">
        <v>126</v>
      </c>
      <c r="D480" s="12">
        <v>125</v>
      </c>
      <c r="E480" s="12">
        <v>125</v>
      </c>
      <c r="F480" s="14">
        <v>184000</v>
      </c>
      <c r="G480" s="12">
        <v>125</v>
      </c>
      <c r="I480" s="11"/>
    </row>
    <row r="481" spans="1:9" x14ac:dyDescent="0.2">
      <c r="A481" s="11">
        <v>40864</v>
      </c>
      <c r="B481" s="12">
        <v>126</v>
      </c>
      <c r="C481" s="12">
        <v>128</v>
      </c>
      <c r="D481" s="12">
        <v>125</v>
      </c>
      <c r="E481" s="12">
        <v>125</v>
      </c>
      <c r="F481" s="14">
        <v>181000</v>
      </c>
      <c r="G481" s="12">
        <v>125</v>
      </c>
      <c r="I481" s="11"/>
    </row>
    <row r="482" spans="1:9" x14ac:dyDescent="0.2">
      <c r="A482" s="11">
        <v>40865</v>
      </c>
      <c r="B482" s="12">
        <v>127</v>
      </c>
      <c r="C482" s="12">
        <v>127</v>
      </c>
      <c r="D482" s="12">
        <v>124</v>
      </c>
      <c r="E482" s="12">
        <v>124</v>
      </c>
      <c r="F482" s="14">
        <v>299500</v>
      </c>
      <c r="G482" s="12">
        <v>124</v>
      </c>
      <c r="I482" s="11"/>
    </row>
    <row r="483" spans="1:9" x14ac:dyDescent="0.2">
      <c r="A483" s="11">
        <v>40868</v>
      </c>
      <c r="B483" s="12">
        <v>122</v>
      </c>
      <c r="C483" s="12">
        <v>125</v>
      </c>
      <c r="D483" s="12">
        <v>120</v>
      </c>
      <c r="E483" s="12">
        <v>123</v>
      </c>
      <c r="F483" s="14">
        <v>343000</v>
      </c>
      <c r="G483" s="12">
        <v>123</v>
      </c>
      <c r="I483" s="11"/>
    </row>
    <row r="484" spans="1:9" x14ac:dyDescent="0.2">
      <c r="A484" s="11">
        <v>40869</v>
      </c>
      <c r="B484" s="12">
        <v>121</v>
      </c>
      <c r="C484" s="12">
        <v>122</v>
      </c>
      <c r="D484" s="12">
        <v>121</v>
      </c>
      <c r="E484" s="12">
        <v>122</v>
      </c>
      <c r="F484" s="14">
        <v>5000</v>
      </c>
      <c r="G484" s="12">
        <v>122</v>
      </c>
      <c r="I484" s="11"/>
    </row>
    <row r="485" spans="1:9" x14ac:dyDescent="0.2">
      <c r="A485" s="11">
        <v>40870</v>
      </c>
      <c r="B485" s="12">
        <v>120</v>
      </c>
      <c r="C485" s="12">
        <v>120</v>
      </c>
      <c r="D485" s="12">
        <v>120</v>
      </c>
      <c r="E485" s="12">
        <v>120</v>
      </c>
      <c r="F485" s="14">
        <v>232500</v>
      </c>
      <c r="G485" s="12">
        <v>120</v>
      </c>
      <c r="I485" s="11"/>
    </row>
    <row r="486" spans="1:9" x14ac:dyDescent="0.2">
      <c r="A486" s="11">
        <v>40871</v>
      </c>
      <c r="B486" s="12">
        <v>120</v>
      </c>
      <c r="C486" s="12">
        <v>124</v>
      </c>
      <c r="D486" s="12">
        <v>120</v>
      </c>
      <c r="E486" s="12">
        <v>123</v>
      </c>
      <c r="F486" s="14">
        <v>167500</v>
      </c>
      <c r="G486" s="12">
        <v>123</v>
      </c>
      <c r="I486" s="11"/>
    </row>
    <row r="487" spans="1:9" x14ac:dyDescent="0.2">
      <c r="A487" s="11">
        <v>40872</v>
      </c>
      <c r="B487" s="12">
        <v>121</v>
      </c>
      <c r="C487" s="12">
        <v>121</v>
      </c>
      <c r="D487" s="12">
        <v>121</v>
      </c>
      <c r="E487" s="12">
        <v>121</v>
      </c>
      <c r="F487" s="14">
        <v>1500</v>
      </c>
      <c r="G487" s="12">
        <v>121</v>
      </c>
      <c r="I487" s="11"/>
    </row>
    <row r="488" spans="1:9" x14ac:dyDescent="0.2">
      <c r="A488" s="11">
        <v>40875</v>
      </c>
      <c r="B488" s="12">
        <v>126</v>
      </c>
      <c r="C488" s="12">
        <v>129</v>
      </c>
      <c r="D488" s="12">
        <v>120</v>
      </c>
      <c r="E488" s="12">
        <v>121</v>
      </c>
      <c r="F488" s="14">
        <v>214000</v>
      </c>
      <c r="G488" s="12">
        <v>121</v>
      </c>
      <c r="I488" s="11"/>
    </row>
    <row r="489" spans="1:9" x14ac:dyDescent="0.2">
      <c r="A489" s="11">
        <v>40876</v>
      </c>
      <c r="B489" s="12">
        <v>125</v>
      </c>
      <c r="C489" s="12">
        <v>125</v>
      </c>
      <c r="D489" s="12">
        <v>121</v>
      </c>
      <c r="E489" s="12">
        <v>122</v>
      </c>
      <c r="F489" s="14">
        <v>161500</v>
      </c>
      <c r="G489" s="12">
        <v>122</v>
      </c>
      <c r="I489" s="11"/>
    </row>
    <row r="490" spans="1:9" x14ac:dyDescent="0.2">
      <c r="A490" s="11">
        <v>40877</v>
      </c>
      <c r="B490" s="12">
        <v>124</v>
      </c>
      <c r="C490" s="12">
        <v>124</v>
      </c>
      <c r="D490" s="12">
        <v>119</v>
      </c>
      <c r="E490" s="12">
        <v>119</v>
      </c>
      <c r="F490" s="14">
        <v>477500</v>
      </c>
      <c r="G490" s="12">
        <v>119</v>
      </c>
      <c r="I490" s="11"/>
    </row>
    <row r="491" spans="1:9" x14ac:dyDescent="0.2">
      <c r="A491" s="11">
        <v>40878</v>
      </c>
      <c r="B491" s="12">
        <v>125</v>
      </c>
      <c r="C491" s="12">
        <v>125</v>
      </c>
      <c r="D491" s="12">
        <v>122</v>
      </c>
      <c r="E491" s="12">
        <v>122</v>
      </c>
      <c r="F491" s="14">
        <v>73500</v>
      </c>
      <c r="G491" s="12">
        <v>122</v>
      </c>
      <c r="I491" s="11"/>
    </row>
    <row r="492" spans="1:9" x14ac:dyDescent="0.2">
      <c r="A492" s="11">
        <v>40879</v>
      </c>
      <c r="B492" s="12">
        <v>120</v>
      </c>
      <c r="C492" s="12">
        <v>123</v>
      </c>
      <c r="D492" s="12">
        <v>120</v>
      </c>
      <c r="E492" s="12">
        <v>122</v>
      </c>
      <c r="F492" s="14">
        <v>49000</v>
      </c>
      <c r="G492" s="12">
        <v>122</v>
      </c>
      <c r="I492" s="11"/>
    </row>
    <row r="493" spans="1:9" x14ac:dyDescent="0.2">
      <c r="A493" s="11">
        <v>40882</v>
      </c>
      <c r="B493" s="12">
        <v>120</v>
      </c>
      <c r="C493" s="12">
        <v>122</v>
      </c>
      <c r="D493" s="12">
        <v>120</v>
      </c>
      <c r="E493" s="12">
        <v>121</v>
      </c>
      <c r="F493" s="14">
        <v>63500</v>
      </c>
      <c r="G493" s="12">
        <v>121</v>
      </c>
      <c r="I493" s="11"/>
    </row>
    <row r="494" spans="1:9" x14ac:dyDescent="0.2">
      <c r="A494" s="11">
        <v>40883</v>
      </c>
      <c r="B494" s="12">
        <v>121</v>
      </c>
      <c r="C494" s="12">
        <v>126</v>
      </c>
      <c r="D494" s="12">
        <v>117</v>
      </c>
      <c r="E494" s="12">
        <v>120</v>
      </c>
      <c r="F494" s="14">
        <v>243000</v>
      </c>
      <c r="G494" s="12">
        <v>120</v>
      </c>
      <c r="I494" s="11"/>
    </row>
    <row r="495" spans="1:9" x14ac:dyDescent="0.2">
      <c r="A495" s="11">
        <v>40884</v>
      </c>
      <c r="B495" s="12">
        <v>122</v>
      </c>
      <c r="C495" s="12">
        <v>122</v>
      </c>
      <c r="D495" s="12">
        <v>120</v>
      </c>
      <c r="E495" s="12">
        <v>121</v>
      </c>
      <c r="F495" s="14">
        <v>85000</v>
      </c>
      <c r="G495" s="12">
        <v>121</v>
      </c>
      <c r="I495" s="11"/>
    </row>
    <row r="496" spans="1:9" x14ac:dyDescent="0.2">
      <c r="A496" s="11">
        <v>40885</v>
      </c>
      <c r="B496" s="12">
        <v>122</v>
      </c>
      <c r="C496" s="12">
        <v>122</v>
      </c>
      <c r="D496" s="12">
        <v>119</v>
      </c>
      <c r="E496" s="12">
        <v>121</v>
      </c>
      <c r="F496" s="14">
        <v>164500</v>
      </c>
      <c r="G496" s="12">
        <v>121</v>
      </c>
      <c r="I496" s="11"/>
    </row>
    <row r="497" spans="1:9" x14ac:dyDescent="0.2">
      <c r="A497" s="11">
        <v>40886</v>
      </c>
      <c r="B497" s="12">
        <v>120</v>
      </c>
      <c r="C497" s="12">
        <v>121</v>
      </c>
      <c r="D497" s="12">
        <v>116</v>
      </c>
      <c r="E497" s="12">
        <v>121</v>
      </c>
      <c r="F497" s="14">
        <v>134500</v>
      </c>
      <c r="G497" s="12">
        <v>121</v>
      </c>
      <c r="I497" s="11"/>
    </row>
    <row r="498" spans="1:9" x14ac:dyDescent="0.2">
      <c r="A498" s="11">
        <v>40889</v>
      </c>
      <c r="B498" s="12">
        <v>121</v>
      </c>
      <c r="C498" s="12">
        <v>122</v>
      </c>
      <c r="D498" s="12">
        <v>119</v>
      </c>
      <c r="E498" s="12">
        <v>120</v>
      </c>
      <c r="F498" s="14">
        <v>530500</v>
      </c>
      <c r="G498" s="12">
        <v>120</v>
      </c>
      <c r="I498" s="11"/>
    </row>
    <row r="499" spans="1:9" x14ac:dyDescent="0.2">
      <c r="A499" s="11">
        <v>40890</v>
      </c>
      <c r="B499" s="12">
        <v>118</v>
      </c>
      <c r="C499" s="12">
        <v>120</v>
      </c>
      <c r="D499" s="12">
        <v>117</v>
      </c>
      <c r="E499" s="12">
        <v>120</v>
      </c>
      <c r="F499" s="14">
        <v>147000</v>
      </c>
      <c r="G499" s="12">
        <v>120</v>
      </c>
      <c r="I499" s="11"/>
    </row>
    <row r="500" spans="1:9" x14ac:dyDescent="0.2">
      <c r="A500" s="11">
        <v>40891</v>
      </c>
      <c r="B500" s="12">
        <v>120</v>
      </c>
      <c r="C500" s="12">
        <v>120</v>
      </c>
      <c r="D500" s="12">
        <v>115</v>
      </c>
      <c r="E500" s="12">
        <v>119</v>
      </c>
      <c r="F500" s="14">
        <v>318000</v>
      </c>
      <c r="G500" s="12">
        <v>119</v>
      </c>
      <c r="I500" s="11"/>
    </row>
    <row r="501" spans="1:9" x14ac:dyDescent="0.2">
      <c r="A501" s="11">
        <v>40892</v>
      </c>
      <c r="B501" s="12">
        <v>119</v>
      </c>
      <c r="C501" s="12">
        <v>120</v>
      </c>
      <c r="D501" s="12">
        <v>111</v>
      </c>
      <c r="E501" s="12">
        <v>116</v>
      </c>
      <c r="F501" s="14">
        <v>1178500</v>
      </c>
      <c r="G501" s="12">
        <v>116</v>
      </c>
      <c r="I501" s="11"/>
    </row>
    <row r="502" spans="1:9" x14ac:dyDescent="0.2">
      <c r="A502" s="11">
        <v>40893</v>
      </c>
      <c r="B502" s="12">
        <v>118</v>
      </c>
      <c r="C502" s="12">
        <v>120</v>
      </c>
      <c r="D502" s="12">
        <v>118</v>
      </c>
      <c r="E502" s="12">
        <v>118</v>
      </c>
      <c r="F502" s="14">
        <v>545500</v>
      </c>
      <c r="G502" s="12">
        <v>118</v>
      </c>
      <c r="I502" s="11"/>
    </row>
    <row r="503" spans="1:9" x14ac:dyDescent="0.2">
      <c r="A503" s="15"/>
      <c r="I503" s="11"/>
    </row>
    <row r="504" spans="1:9" x14ac:dyDescent="0.2">
      <c r="A504" s="15"/>
      <c r="I504" s="11"/>
    </row>
    <row r="505" spans="1:9" x14ac:dyDescent="0.2">
      <c r="A505" s="15"/>
      <c r="I505" s="11"/>
    </row>
    <row r="506" spans="1:9" x14ac:dyDescent="0.2">
      <c r="A506" s="15"/>
      <c r="I506" s="11"/>
    </row>
    <row r="507" spans="1:9" x14ac:dyDescent="0.2">
      <c r="A507" s="15"/>
      <c r="I507" s="11"/>
    </row>
    <row r="508" spans="1:9" x14ac:dyDescent="0.2">
      <c r="A508" s="15"/>
      <c r="I508" s="11"/>
    </row>
    <row r="509" spans="1:9" x14ac:dyDescent="0.2">
      <c r="A509" s="15"/>
      <c r="I509" s="11"/>
    </row>
    <row r="510" spans="1:9" x14ac:dyDescent="0.2">
      <c r="A510" s="15"/>
      <c r="I510" s="11"/>
    </row>
    <row r="511" spans="1:9" x14ac:dyDescent="0.2">
      <c r="A511" s="15"/>
      <c r="I511" s="11"/>
    </row>
    <row r="512" spans="1:9" x14ac:dyDescent="0.2">
      <c r="A512" s="15"/>
      <c r="I512" s="11"/>
    </row>
    <row r="513" spans="1:9" x14ac:dyDescent="0.2">
      <c r="A513" s="15"/>
      <c r="I513" s="11"/>
    </row>
    <row r="514" spans="1:9" x14ac:dyDescent="0.2">
      <c r="A514" s="15"/>
      <c r="I514" s="11"/>
    </row>
    <row r="515" spans="1:9" x14ac:dyDescent="0.2">
      <c r="A515" s="15"/>
      <c r="I515" s="11"/>
    </row>
    <row r="516" spans="1:9" x14ac:dyDescent="0.2">
      <c r="A516" s="15"/>
      <c r="I516" s="11"/>
    </row>
    <row r="517" spans="1:9" x14ac:dyDescent="0.2">
      <c r="A517" s="15"/>
      <c r="I517" s="11"/>
    </row>
    <row r="518" spans="1:9" x14ac:dyDescent="0.2">
      <c r="A518" s="15"/>
      <c r="I518" s="11"/>
    </row>
    <row r="519" spans="1:9" x14ac:dyDescent="0.2">
      <c r="A519" s="15"/>
      <c r="I519" s="11"/>
    </row>
    <row r="520" spans="1:9" x14ac:dyDescent="0.2">
      <c r="A520" s="15"/>
      <c r="I520" s="11"/>
    </row>
    <row r="521" spans="1:9" x14ac:dyDescent="0.2">
      <c r="A521" s="15"/>
      <c r="I521" s="11"/>
    </row>
    <row r="522" spans="1:9" x14ac:dyDescent="0.2">
      <c r="A522" s="15"/>
      <c r="I522" s="11"/>
    </row>
    <row r="523" spans="1:9" x14ac:dyDescent="0.2">
      <c r="A523" s="15"/>
      <c r="I523" s="11"/>
    </row>
    <row r="524" spans="1:9" x14ac:dyDescent="0.2">
      <c r="A524" s="15"/>
      <c r="I524" s="11"/>
    </row>
    <row r="525" spans="1:9" x14ac:dyDescent="0.2">
      <c r="A525" s="15"/>
      <c r="I525" s="11"/>
    </row>
    <row r="526" spans="1:9" x14ac:dyDescent="0.2">
      <c r="A526" s="15"/>
      <c r="I526" s="11"/>
    </row>
    <row r="527" spans="1:9" x14ac:dyDescent="0.2">
      <c r="A527" s="15"/>
      <c r="I527" s="11"/>
    </row>
    <row r="528" spans="1:9" x14ac:dyDescent="0.2">
      <c r="A528" s="15"/>
      <c r="I528" s="11"/>
    </row>
    <row r="529" spans="1:9" x14ac:dyDescent="0.2">
      <c r="A529" s="15"/>
      <c r="I529" s="11"/>
    </row>
    <row r="530" spans="1:9" x14ac:dyDescent="0.2">
      <c r="A530" s="15"/>
      <c r="I530" s="11"/>
    </row>
    <row r="531" spans="1:9" x14ac:dyDescent="0.2">
      <c r="A531" s="15"/>
      <c r="I531" s="11"/>
    </row>
    <row r="532" spans="1:9" x14ac:dyDescent="0.2">
      <c r="A532" s="15"/>
      <c r="I532" s="11"/>
    </row>
    <row r="533" spans="1:9" x14ac:dyDescent="0.2">
      <c r="A533" s="15"/>
      <c r="I533" s="11"/>
    </row>
    <row r="534" spans="1:9" x14ac:dyDescent="0.2">
      <c r="A534" s="15"/>
      <c r="I534" s="11"/>
    </row>
    <row r="535" spans="1:9" x14ac:dyDescent="0.2">
      <c r="A535" s="15"/>
      <c r="I535" s="11"/>
    </row>
    <row r="536" spans="1:9" x14ac:dyDescent="0.2">
      <c r="A536" s="15"/>
      <c r="I536" s="11"/>
    </row>
    <row r="537" spans="1:9" x14ac:dyDescent="0.2">
      <c r="A537" s="15"/>
      <c r="I537" s="11"/>
    </row>
    <row r="538" spans="1:9" x14ac:dyDescent="0.2">
      <c r="A538" s="15"/>
      <c r="I538" s="11"/>
    </row>
    <row r="539" spans="1:9" x14ac:dyDescent="0.2">
      <c r="A539" s="15"/>
      <c r="I539" s="11"/>
    </row>
    <row r="540" spans="1:9" x14ac:dyDescent="0.2">
      <c r="A540" s="15"/>
      <c r="I540" s="11"/>
    </row>
    <row r="541" spans="1:9" x14ac:dyDescent="0.2">
      <c r="A541" s="15"/>
      <c r="I541" s="11"/>
    </row>
    <row r="542" spans="1:9" x14ac:dyDescent="0.2">
      <c r="A542" s="15"/>
      <c r="I542" s="11"/>
    </row>
    <row r="543" spans="1:9" x14ac:dyDescent="0.2">
      <c r="A543" s="15"/>
      <c r="I543" s="11"/>
    </row>
    <row r="544" spans="1:9" x14ac:dyDescent="0.2">
      <c r="A544" s="15"/>
      <c r="I544" s="11"/>
    </row>
    <row r="545" spans="1:9" x14ac:dyDescent="0.2">
      <c r="A545" s="15"/>
      <c r="I545" s="11"/>
    </row>
    <row r="546" spans="1:9" x14ac:dyDescent="0.2">
      <c r="A546" s="15"/>
      <c r="I546" s="11"/>
    </row>
    <row r="547" spans="1:9" x14ac:dyDescent="0.2">
      <c r="A547" s="15"/>
      <c r="I547" s="11"/>
    </row>
    <row r="548" spans="1:9" x14ac:dyDescent="0.2">
      <c r="A548" s="15"/>
      <c r="I548" s="11"/>
    </row>
    <row r="549" spans="1:9" x14ac:dyDescent="0.2">
      <c r="A549" s="15"/>
      <c r="I549" s="11"/>
    </row>
    <row r="550" spans="1:9" x14ac:dyDescent="0.2">
      <c r="A550" s="15"/>
      <c r="I550" s="11"/>
    </row>
    <row r="551" spans="1:9" x14ac:dyDescent="0.2">
      <c r="A551" s="15"/>
      <c r="I551" s="11"/>
    </row>
    <row r="552" spans="1:9" x14ac:dyDescent="0.2">
      <c r="A552" s="15"/>
      <c r="I552" s="11"/>
    </row>
    <row r="553" spans="1:9" x14ac:dyDescent="0.2">
      <c r="A553" s="15"/>
      <c r="I553" s="11"/>
    </row>
    <row r="554" spans="1:9" x14ac:dyDescent="0.2">
      <c r="A554" s="15"/>
      <c r="I554" s="11"/>
    </row>
    <row r="555" spans="1:9" x14ac:dyDescent="0.2">
      <c r="A555" s="15"/>
      <c r="I555" s="11"/>
    </row>
    <row r="556" spans="1:9" x14ac:dyDescent="0.2">
      <c r="A556" s="15"/>
      <c r="I556" s="11"/>
    </row>
    <row r="557" spans="1:9" x14ac:dyDescent="0.2">
      <c r="A557" s="15"/>
      <c r="I557" s="11"/>
    </row>
    <row r="558" spans="1:9" x14ac:dyDescent="0.2">
      <c r="A558" s="15"/>
      <c r="I558" s="11"/>
    </row>
    <row r="559" spans="1:9" x14ac:dyDescent="0.2">
      <c r="A559" s="15"/>
      <c r="I559" s="11"/>
    </row>
    <row r="560" spans="1:9" x14ac:dyDescent="0.2">
      <c r="A560" s="15"/>
      <c r="I560" s="11"/>
    </row>
    <row r="561" spans="1:9" x14ac:dyDescent="0.2">
      <c r="A561" s="15"/>
      <c r="I561" s="11"/>
    </row>
    <row r="562" spans="1:9" x14ac:dyDescent="0.2">
      <c r="A562" s="15"/>
      <c r="I562" s="11"/>
    </row>
    <row r="563" spans="1:9" x14ac:dyDescent="0.2">
      <c r="A563" s="15"/>
      <c r="I563" s="11"/>
    </row>
    <row r="564" spans="1:9" x14ac:dyDescent="0.2">
      <c r="A564" s="15"/>
      <c r="I564" s="11"/>
    </row>
    <row r="565" spans="1:9" x14ac:dyDescent="0.2">
      <c r="A565" s="15"/>
      <c r="I565" s="11"/>
    </row>
    <row r="566" spans="1:9" x14ac:dyDescent="0.2">
      <c r="A566" s="15"/>
      <c r="I566" s="11"/>
    </row>
    <row r="567" spans="1:9" x14ac:dyDescent="0.2">
      <c r="A567" s="15"/>
      <c r="I567" s="11"/>
    </row>
    <row r="568" spans="1:9" x14ac:dyDescent="0.2">
      <c r="A568" s="15"/>
      <c r="I568" s="11"/>
    </row>
    <row r="569" spans="1:9" x14ac:dyDescent="0.2">
      <c r="A569" s="15"/>
      <c r="I569" s="11"/>
    </row>
    <row r="570" spans="1:9" x14ac:dyDescent="0.2">
      <c r="A570" s="15"/>
      <c r="I570" s="11"/>
    </row>
    <row r="571" spans="1:9" x14ac:dyDescent="0.2">
      <c r="A571" s="15"/>
      <c r="I571" s="11"/>
    </row>
    <row r="572" spans="1:9" x14ac:dyDescent="0.2">
      <c r="A572" s="15"/>
      <c r="I572" s="11"/>
    </row>
    <row r="573" spans="1:9" x14ac:dyDescent="0.2">
      <c r="A573" s="15"/>
      <c r="I573" s="11"/>
    </row>
    <row r="574" spans="1:9" x14ac:dyDescent="0.2">
      <c r="A574" s="15"/>
      <c r="I574" s="11"/>
    </row>
    <row r="575" spans="1:9" x14ac:dyDescent="0.2">
      <c r="A575" s="15"/>
      <c r="I575" s="11"/>
    </row>
    <row r="576" spans="1:9" x14ac:dyDescent="0.2">
      <c r="A576" s="15"/>
      <c r="I576" s="11"/>
    </row>
    <row r="577" spans="1:9" x14ac:dyDescent="0.2">
      <c r="A577" s="15"/>
      <c r="I577" s="11"/>
    </row>
    <row r="578" spans="1:9" x14ac:dyDescent="0.2">
      <c r="A578" s="15"/>
      <c r="I578" s="11"/>
    </row>
    <row r="579" spans="1:9" x14ac:dyDescent="0.2">
      <c r="A579" s="15"/>
      <c r="I579" s="11"/>
    </row>
    <row r="580" spans="1:9" x14ac:dyDescent="0.2">
      <c r="A580" s="15"/>
      <c r="I580" s="11"/>
    </row>
    <row r="581" spans="1:9" x14ac:dyDescent="0.2">
      <c r="A581" s="15"/>
      <c r="I581" s="11"/>
    </row>
    <row r="582" spans="1:9" x14ac:dyDescent="0.2">
      <c r="A582" s="15"/>
      <c r="I582" s="11"/>
    </row>
    <row r="583" spans="1:9" x14ac:dyDescent="0.2">
      <c r="A583" s="15"/>
      <c r="I583" s="11"/>
    </row>
    <row r="584" spans="1:9" x14ac:dyDescent="0.2">
      <c r="A584" s="15"/>
      <c r="I584" s="11"/>
    </row>
    <row r="585" spans="1:9" x14ac:dyDescent="0.2">
      <c r="A585" s="15"/>
      <c r="I585" s="11"/>
    </row>
    <row r="586" spans="1:9" x14ac:dyDescent="0.2">
      <c r="A586" s="15"/>
      <c r="I586" s="11"/>
    </row>
    <row r="587" spans="1:9" x14ac:dyDescent="0.2">
      <c r="A587" s="15"/>
      <c r="I587" s="11"/>
    </row>
    <row r="588" spans="1:9" x14ac:dyDescent="0.2">
      <c r="A588" s="15"/>
      <c r="I588" s="11"/>
    </row>
    <row r="589" spans="1:9" x14ac:dyDescent="0.2">
      <c r="A589" s="15"/>
      <c r="I589" s="11"/>
    </row>
    <row r="590" spans="1:9" x14ac:dyDescent="0.2">
      <c r="A590" s="15"/>
      <c r="I590" s="11"/>
    </row>
    <row r="591" spans="1:9" x14ac:dyDescent="0.2">
      <c r="A591" s="15"/>
      <c r="I591" s="11"/>
    </row>
    <row r="592" spans="1:9" x14ac:dyDescent="0.2">
      <c r="A592" s="15"/>
      <c r="I592" s="11"/>
    </row>
    <row r="593" spans="1:9" x14ac:dyDescent="0.2">
      <c r="A593" s="15"/>
      <c r="I593" s="11"/>
    </row>
    <row r="594" spans="1:9" x14ac:dyDescent="0.2">
      <c r="A594" s="15"/>
      <c r="I594" s="11"/>
    </row>
    <row r="595" spans="1:9" x14ac:dyDescent="0.2">
      <c r="A595" s="15"/>
      <c r="I595" s="11"/>
    </row>
    <row r="596" spans="1:9" x14ac:dyDescent="0.2">
      <c r="A596" s="15"/>
      <c r="I596" s="11"/>
    </row>
    <row r="597" spans="1:9" x14ac:dyDescent="0.2">
      <c r="A597" s="15"/>
      <c r="I597" s="11"/>
    </row>
    <row r="598" spans="1:9" x14ac:dyDescent="0.2">
      <c r="A598" s="15"/>
      <c r="I598" s="11"/>
    </row>
    <row r="599" spans="1:9" x14ac:dyDescent="0.2">
      <c r="A599" s="15"/>
      <c r="I599" s="11"/>
    </row>
    <row r="600" spans="1:9" x14ac:dyDescent="0.2">
      <c r="A600" s="15"/>
      <c r="I600" s="11"/>
    </row>
    <row r="601" spans="1:9" x14ac:dyDescent="0.2">
      <c r="A601" s="15"/>
      <c r="I601" s="11"/>
    </row>
    <row r="602" spans="1:9" x14ac:dyDescent="0.2">
      <c r="A602" s="15"/>
      <c r="I602" s="11"/>
    </row>
    <row r="603" spans="1:9" x14ac:dyDescent="0.2">
      <c r="A603" s="15"/>
      <c r="I603" s="11"/>
    </row>
    <row r="604" spans="1:9" x14ac:dyDescent="0.2">
      <c r="A604" s="15"/>
      <c r="I604" s="11"/>
    </row>
    <row r="605" spans="1:9" x14ac:dyDescent="0.2">
      <c r="A605" s="15"/>
      <c r="I605" s="11"/>
    </row>
    <row r="606" spans="1:9" x14ac:dyDescent="0.2">
      <c r="A606" s="15"/>
      <c r="I606" s="11"/>
    </row>
    <row r="607" spans="1:9" x14ac:dyDescent="0.2">
      <c r="A607" s="15"/>
      <c r="I607" s="11"/>
    </row>
    <row r="608" spans="1:9" x14ac:dyDescent="0.2">
      <c r="A608" s="15"/>
      <c r="I608" s="11"/>
    </row>
    <row r="609" spans="1:9" x14ac:dyDescent="0.2">
      <c r="A609" s="15"/>
      <c r="I609" s="11"/>
    </row>
    <row r="610" spans="1:9" x14ac:dyDescent="0.2">
      <c r="A610" s="15"/>
      <c r="I610" s="11"/>
    </row>
    <row r="611" spans="1:9" x14ac:dyDescent="0.2">
      <c r="A611" s="15"/>
      <c r="I611" s="11"/>
    </row>
    <row r="612" spans="1:9" x14ac:dyDescent="0.2">
      <c r="A612" s="15"/>
      <c r="I612" s="11"/>
    </row>
    <row r="613" spans="1:9" x14ac:dyDescent="0.2">
      <c r="A613" s="15"/>
      <c r="I613" s="11"/>
    </row>
    <row r="614" spans="1:9" x14ac:dyDescent="0.2">
      <c r="A614" s="15"/>
      <c r="I614" s="11"/>
    </row>
    <row r="615" spans="1:9" x14ac:dyDescent="0.2">
      <c r="A615" s="15"/>
      <c r="I615" s="11"/>
    </row>
    <row r="616" spans="1:9" x14ac:dyDescent="0.2">
      <c r="A616" s="15"/>
      <c r="I616" s="11"/>
    </row>
    <row r="617" spans="1:9" x14ac:dyDescent="0.2">
      <c r="A617" s="15"/>
      <c r="I617" s="11"/>
    </row>
    <row r="618" spans="1:9" x14ac:dyDescent="0.2">
      <c r="A618" s="15"/>
      <c r="I618" s="11"/>
    </row>
    <row r="619" spans="1:9" x14ac:dyDescent="0.2">
      <c r="A619" s="15"/>
      <c r="I619" s="11"/>
    </row>
    <row r="620" spans="1:9" x14ac:dyDescent="0.2">
      <c r="A620" s="15"/>
      <c r="I620" s="11"/>
    </row>
    <row r="621" spans="1:9" x14ac:dyDescent="0.2">
      <c r="A621" s="15"/>
      <c r="I621" s="11"/>
    </row>
    <row r="622" spans="1:9" x14ac:dyDescent="0.2">
      <c r="A622" s="15"/>
      <c r="I622" s="11"/>
    </row>
    <row r="623" spans="1:9" x14ac:dyDescent="0.2">
      <c r="A623" s="15"/>
      <c r="I623" s="11"/>
    </row>
    <row r="624" spans="1:9" x14ac:dyDescent="0.2">
      <c r="A624" s="15"/>
      <c r="I624" s="11"/>
    </row>
    <row r="625" spans="1:9" x14ac:dyDescent="0.2">
      <c r="A625" s="15"/>
      <c r="I625" s="11"/>
    </row>
    <row r="626" spans="1:9" x14ac:dyDescent="0.2">
      <c r="A626" s="15"/>
      <c r="I626" s="11"/>
    </row>
    <row r="627" spans="1:9" x14ac:dyDescent="0.2">
      <c r="A627" s="15"/>
      <c r="I627" s="11"/>
    </row>
    <row r="628" spans="1:9" x14ac:dyDescent="0.2">
      <c r="A628" s="15"/>
      <c r="I628" s="11"/>
    </row>
    <row r="629" spans="1:9" x14ac:dyDescent="0.2">
      <c r="A629" s="15"/>
      <c r="I629" s="11"/>
    </row>
    <row r="630" spans="1:9" x14ac:dyDescent="0.2">
      <c r="A630" s="15"/>
      <c r="I630" s="11"/>
    </row>
    <row r="631" spans="1:9" x14ac:dyDescent="0.2">
      <c r="A631" s="15"/>
      <c r="I631" s="11"/>
    </row>
    <row r="632" spans="1:9" x14ac:dyDescent="0.2">
      <c r="A632" s="15"/>
      <c r="I632" s="11"/>
    </row>
    <row r="633" spans="1:9" x14ac:dyDescent="0.2">
      <c r="A633" s="15"/>
      <c r="I633" s="11"/>
    </row>
    <row r="634" spans="1:9" x14ac:dyDescent="0.2">
      <c r="A634" s="15"/>
      <c r="I634" s="11"/>
    </row>
    <row r="635" spans="1:9" x14ac:dyDescent="0.2">
      <c r="A635" s="15"/>
      <c r="I635" s="11"/>
    </row>
    <row r="636" spans="1:9" x14ac:dyDescent="0.2">
      <c r="A636" s="15"/>
      <c r="I636" s="11"/>
    </row>
    <row r="637" spans="1:9" x14ac:dyDescent="0.2">
      <c r="A637" s="15"/>
      <c r="I637" s="11"/>
    </row>
    <row r="638" spans="1:9" x14ac:dyDescent="0.2">
      <c r="A638" s="15"/>
      <c r="I638" s="11"/>
    </row>
    <row r="639" spans="1:9" x14ac:dyDescent="0.2">
      <c r="A639" s="15"/>
      <c r="I639" s="11"/>
    </row>
    <row r="640" spans="1:9" x14ac:dyDescent="0.2">
      <c r="A640" s="15"/>
      <c r="I640" s="11"/>
    </row>
    <row r="641" spans="1:9" x14ac:dyDescent="0.2">
      <c r="A641" s="15"/>
      <c r="I641" s="11"/>
    </row>
    <row r="642" spans="1:9" x14ac:dyDescent="0.2">
      <c r="A642" s="15"/>
      <c r="I642" s="11"/>
    </row>
    <row r="643" spans="1:9" x14ac:dyDescent="0.2">
      <c r="A643" s="15"/>
      <c r="I643" s="11"/>
    </row>
    <row r="644" spans="1:9" x14ac:dyDescent="0.2">
      <c r="A644" s="15"/>
      <c r="I644" s="11"/>
    </row>
    <row r="645" spans="1:9" x14ac:dyDescent="0.2">
      <c r="A645" s="15"/>
      <c r="I645" s="11"/>
    </row>
    <row r="646" spans="1:9" x14ac:dyDescent="0.2">
      <c r="A646" s="15"/>
      <c r="I646" s="11"/>
    </row>
    <row r="647" spans="1:9" x14ac:dyDescent="0.2">
      <c r="A647" s="15"/>
      <c r="I647" s="11"/>
    </row>
    <row r="648" spans="1:9" x14ac:dyDescent="0.2">
      <c r="A648" s="15"/>
      <c r="I648" s="11"/>
    </row>
    <row r="649" spans="1:9" x14ac:dyDescent="0.2">
      <c r="A649" s="15"/>
      <c r="I649" s="11"/>
    </row>
    <row r="650" spans="1:9" x14ac:dyDescent="0.2">
      <c r="A650" s="15"/>
      <c r="I650" s="11"/>
    </row>
    <row r="651" spans="1:9" x14ac:dyDescent="0.2">
      <c r="A651" s="15"/>
      <c r="I651" s="11"/>
    </row>
    <row r="652" spans="1:9" x14ac:dyDescent="0.2">
      <c r="A652" s="15"/>
      <c r="I652" s="11"/>
    </row>
    <row r="653" spans="1:9" x14ac:dyDescent="0.2">
      <c r="A653" s="15"/>
      <c r="I653" s="11"/>
    </row>
    <row r="654" spans="1:9" x14ac:dyDescent="0.2">
      <c r="A654" s="15"/>
      <c r="I654" s="11"/>
    </row>
    <row r="655" spans="1:9" x14ac:dyDescent="0.2">
      <c r="A655" s="15"/>
      <c r="I655" s="11"/>
    </row>
    <row r="656" spans="1:9" x14ac:dyDescent="0.2">
      <c r="A656" s="15"/>
      <c r="I656" s="11"/>
    </row>
    <row r="657" spans="1:9" x14ac:dyDescent="0.2">
      <c r="A657" s="15"/>
      <c r="I657" s="11"/>
    </row>
    <row r="658" spans="1:9" x14ac:dyDescent="0.2">
      <c r="A658" s="15"/>
      <c r="I658" s="11"/>
    </row>
    <row r="659" spans="1:9" x14ac:dyDescent="0.2">
      <c r="A659" s="15"/>
      <c r="I659" s="11"/>
    </row>
    <row r="660" spans="1:9" x14ac:dyDescent="0.2">
      <c r="A660" s="15"/>
      <c r="I660" s="11"/>
    </row>
    <row r="661" spans="1:9" x14ac:dyDescent="0.2">
      <c r="A661" s="15"/>
      <c r="I661" s="11"/>
    </row>
    <row r="662" spans="1:9" x14ac:dyDescent="0.2">
      <c r="A662" s="15"/>
      <c r="I662" s="11"/>
    </row>
    <row r="663" spans="1:9" x14ac:dyDescent="0.2">
      <c r="A663" s="15"/>
      <c r="I663" s="11"/>
    </row>
    <row r="664" spans="1:9" x14ac:dyDescent="0.2">
      <c r="A664" s="15"/>
      <c r="I664" s="11"/>
    </row>
    <row r="665" spans="1:9" x14ac:dyDescent="0.2">
      <c r="A665" s="15"/>
      <c r="I665" s="11"/>
    </row>
    <row r="666" spans="1:9" x14ac:dyDescent="0.2">
      <c r="A666" s="15"/>
      <c r="I666" s="11"/>
    </row>
    <row r="667" spans="1:9" x14ac:dyDescent="0.2">
      <c r="A667" s="15"/>
      <c r="I667" s="11"/>
    </row>
    <row r="668" spans="1:9" x14ac:dyDescent="0.2">
      <c r="A668" s="15"/>
      <c r="I668" s="11"/>
    </row>
    <row r="669" spans="1:9" x14ac:dyDescent="0.2">
      <c r="A669" s="15"/>
      <c r="I669" s="11"/>
    </row>
    <row r="670" spans="1:9" x14ac:dyDescent="0.2">
      <c r="A670" s="15"/>
      <c r="I670" s="11"/>
    </row>
    <row r="671" spans="1:9" x14ac:dyDescent="0.2">
      <c r="A671" s="15"/>
      <c r="I671" s="11"/>
    </row>
    <row r="672" spans="1:9" x14ac:dyDescent="0.2">
      <c r="A672" s="15"/>
      <c r="I672" s="11"/>
    </row>
    <row r="673" spans="1:9" x14ac:dyDescent="0.2">
      <c r="A673" s="15"/>
      <c r="I673" s="11"/>
    </row>
    <row r="674" spans="1:9" x14ac:dyDescent="0.2">
      <c r="A674" s="15"/>
      <c r="I674" s="11"/>
    </row>
    <row r="675" spans="1:9" x14ac:dyDescent="0.2">
      <c r="A675" s="15"/>
      <c r="I675" s="11"/>
    </row>
    <row r="676" spans="1:9" x14ac:dyDescent="0.2">
      <c r="A676" s="15"/>
      <c r="I676" s="11"/>
    </row>
    <row r="677" spans="1:9" x14ac:dyDescent="0.2">
      <c r="A677" s="15"/>
      <c r="I677" s="11"/>
    </row>
    <row r="678" spans="1:9" x14ac:dyDescent="0.2">
      <c r="A678" s="15"/>
      <c r="I678" s="11"/>
    </row>
    <row r="679" spans="1:9" x14ac:dyDescent="0.2">
      <c r="A679" s="15"/>
      <c r="I679" s="11"/>
    </row>
    <row r="680" spans="1:9" x14ac:dyDescent="0.2">
      <c r="A680" s="15"/>
      <c r="I680" s="11"/>
    </row>
    <row r="681" spans="1:9" x14ac:dyDescent="0.2">
      <c r="A681" s="15"/>
      <c r="I681" s="11"/>
    </row>
    <row r="682" spans="1:9" x14ac:dyDescent="0.2">
      <c r="A682" s="15"/>
      <c r="I682" s="11"/>
    </row>
    <row r="683" spans="1:9" x14ac:dyDescent="0.2">
      <c r="A683" s="15"/>
      <c r="I683" s="11"/>
    </row>
    <row r="684" spans="1:9" x14ac:dyDescent="0.2">
      <c r="A684" s="15"/>
      <c r="I684" s="11"/>
    </row>
    <row r="685" spans="1:9" x14ac:dyDescent="0.2">
      <c r="A685" s="15"/>
      <c r="I685" s="11"/>
    </row>
    <row r="686" spans="1:9" x14ac:dyDescent="0.2">
      <c r="A686" s="15"/>
      <c r="I686" s="11"/>
    </row>
    <row r="687" spans="1:9" x14ac:dyDescent="0.2">
      <c r="A687" s="15"/>
      <c r="I687" s="11"/>
    </row>
    <row r="688" spans="1:9" x14ac:dyDescent="0.2">
      <c r="A688" s="15"/>
      <c r="I688" s="11"/>
    </row>
    <row r="689" spans="1:9" x14ac:dyDescent="0.2">
      <c r="A689" s="15"/>
      <c r="I689" s="11"/>
    </row>
    <row r="690" spans="1:9" x14ac:dyDescent="0.2">
      <c r="A690" s="15"/>
      <c r="I690" s="11"/>
    </row>
    <row r="691" spans="1:9" x14ac:dyDescent="0.2">
      <c r="A691" s="15"/>
      <c r="I691" s="11"/>
    </row>
    <row r="692" spans="1:9" x14ac:dyDescent="0.2">
      <c r="A692" s="15"/>
      <c r="I692" s="11"/>
    </row>
    <row r="693" spans="1:9" x14ac:dyDescent="0.2">
      <c r="A693" s="15"/>
      <c r="I693" s="11"/>
    </row>
    <row r="694" spans="1:9" x14ac:dyDescent="0.2">
      <c r="A694" s="15"/>
      <c r="I694" s="11"/>
    </row>
    <row r="695" spans="1:9" x14ac:dyDescent="0.2">
      <c r="A695" s="15"/>
      <c r="I695" s="11"/>
    </row>
    <row r="696" spans="1:9" x14ac:dyDescent="0.2">
      <c r="A696" s="15"/>
      <c r="I696" s="11"/>
    </row>
    <row r="697" spans="1:9" x14ac:dyDescent="0.2">
      <c r="A697" s="15"/>
      <c r="I697" s="11"/>
    </row>
    <row r="698" spans="1:9" x14ac:dyDescent="0.2">
      <c r="A698" s="15"/>
      <c r="I698" s="11"/>
    </row>
    <row r="699" spans="1:9" x14ac:dyDescent="0.2">
      <c r="A699" s="15"/>
      <c r="I699" s="11"/>
    </row>
    <row r="700" spans="1:9" x14ac:dyDescent="0.2">
      <c r="A700" s="15"/>
      <c r="I700" s="11"/>
    </row>
    <row r="701" spans="1:9" x14ac:dyDescent="0.2">
      <c r="A701" s="15"/>
      <c r="I701" s="11"/>
    </row>
    <row r="702" spans="1:9" x14ac:dyDescent="0.2">
      <c r="A702" s="15"/>
      <c r="I702" s="11"/>
    </row>
    <row r="703" spans="1:9" x14ac:dyDescent="0.2">
      <c r="A703" s="15"/>
      <c r="I703" s="11"/>
    </row>
    <row r="704" spans="1:9" x14ac:dyDescent="0.2">
      <c r="A704" s="15"/>
      <c r="I704" s="11"/>
    </row>
    <row r="705" spans="1:9" x14ac:dyDescent="0.2">
      <c r="A705" s="15"/>
      <c r="I705" s="11"/>
    </row>
    <row r="706" spans="1:9" x14ac:dyDescent="0.2">
      <c r="A706" s="15"/>
      <c r="I706" s="11"/>
    </row>
    <row r="707" spans="1:9" x14ac:dyDescent="0.2">
      <c r="A707" s="15"/>
      <c r="I707" s="11"/>
    </row>
    <row r="708" spans="1:9" x14ac:dyDescent="0.2">
      <c r="A708" s="15"/>
      <c r="I708" s="11"/>
    </row>
    <row r="709" spans="1:9" x14ac:dyDescent="0.2">
      <c r="A709" s="15"/>
      <c r="I709" s="11"/>
    </row>
    <row r="710" spans="1:9" x14ac:dyDescent="0.2">
      <c r="A710" s="15"/>
      <c r="I710" s="11"/>
    </row>
    <row r="711" spans="1:9" x14ac:dyDescent="0.2">
      <c r="A711" s="15"/>
      <c r="I711" s="11"/>
    </row>
    <row r="712" spans="1:9" x14ac:dyDescent="0.2">
      <c r="A712" s="15"/>
      <c r="I712" s="11"/>
    </row>
    <row r="713" spans="1:9" x14ac:dyDescent="0.2">
      <c r="A713" s="15"/>
      <c r="I713" s="11"/>
    </row>
    <row r="714" spans="1:9" x14ac:dyDescent="0.2">
      <c r="A714" s="11"/>
      <c r="I714" s="11"/>
    </row>
    <row r="715" spans="1:9" x14ac:dyDescent="0.2">
      <c r="A715" s="11"/>
      <c r="I715" s="11"/>
    </row>
    <row r="716" spans="1:9" x14ac:dyDescent="0.2">
      <c r="A716" s="11"/>
      <c r="I716" s="11"/>
    </row>
    <row r="717" spans="1:9" x14ac:dyDescent="0.2">
      <c r="A717" s="11"/>
      <c r="I717" s="11"/>
    </row>
    <row r="718" spans="1:9" x14ac:dyDescent="0.2">
      <c r="A718" s="11"/>
      <c r="I718" s="11"/>
    </row>
    <row r="719" spans="1:9" x14ac:dyDescent="0.2">
      <c r="A719" s="11"/>
      <c r="I719" s="11"/>
    </row>
    <row r="720" spans="1:9" x14ac:dyDescent="0.2">
      <c r="A720" s="11"/>
      <c r="I720" s="11"/>
    </row>
    <row r="721" spans="1:9" x14ac:dyDescent="0.2">
      <c r="A721" s="11"/>
      <c r="I721" s="11"/>
    </row>
    <row r="722" spans="1:9" x14ac:dyDescent="0.2">
      <c r="A722" s="11"/>
      <c r="I722" s="11"/>
    </row>
    <row r="723" spans="1:9" x14ac:dyDescent="0.2">
      <c r="A723" s="11"/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502">
      <sortCondition ref="A1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882"/>
  <sheetViews>
    <sheetView workbookViewId="0">
      <selection activeCell="I2" sqref="I2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96</v>
      </c>
      <c r="C2" s="12">
        <v>96</v>
      </c>
      <c r="D2" s="12">
        <v>96</v>
      </c>
      <c r="E2" s="12">
        <v>96</v>
      </c>
      <c r="F2" s="14">
        <v>5000</v>
      </c>
      <c r="G2" s="12">
        <v>89.89</v>
      </c>
      <c r="I2" s="11">
        <f>'^JKSE'!I2</f>
        <v>40893</v>
      </c>
      <c r="J2" s="12">
        <f>VLOOKUP($I$2:$I$751,$A$2:$G$705,7)</f>
        <v>160</v>
      </c>
    </row>
    <row r="3" spans="1:10" x14ac:dyDescent="0.2">
      <c r="A3" s="11">
        <v>39819</v>
      </c>
      <c r="B3" s="12">
        <v>93</v>
      </c>
      <c r="C3" s="12">
        <v>93</v>
      </c>
      <c r="D3" s="12">
        <v>93</v>
      </c>
      <c r="E3" s="12">
        <v>93</v>
      </c>
      <c r="F3" s="14">
        <v>0</v>
      </c>
      <c r="G3" s="12">
        <v>87.08</v>
      </c>
      <c r="I3" s="11">
        <f>'^JKSE'!I3</f>
        <v>40892</v>
      </c>
      <c r="J3" s="12">
        <f t="shared" ref="J3:J66" si="0">VLOOKUP($I$2:$I$751,$A$2:$G$705,7)</f>
        <v>160</v>
      </c>
    </row>
    <row r="4" spans="1:10" x14ac:dyDescent="0.2">
      <c r="A4" s="11">
        <v>39820</v>
      </c>
      <c r="B4" s="12">
        <v>88</v>
      </c>
      <c r="C4" s="12">
        <v>88</v>
      </c>
      <c r="D4" s="12">
        <v>88</v>
      </c>
      <c r="E4" s="12">
        <v>88</v>
      </c>
      <c r="F4" s="14">
        <v>5000</v>
      </c>
      <c r="G4" s="12">
        <v>82.4</v>
      </c>
      <c r="I4" s="11">
        <f>'^JKSE'!I4</f>
        <v>40891</v>
      </c>
      <c r="J4" s="12">
        <f t="shared" si="0"/>
        <v>160</v>
      </c>
    </row>
    <row r="5" spans="1:10" x14ac:dyDescent="0.2">
      <c r="A5" s="11">
        <v>39821</v>
      </c>
      <c r="B5" s="12">
        <v>88</v>
      </c>
      <c r="C5" s="12">
        <v>88</v>
      </c>
      <c r="D5" s="12">
        <v>88</v>
      </c>
      <c r="E5" s="12">
        <v>88</v>
      </c>
      <c r="F5" s="14">
        <v>0</v>
      </c>
      <c r="G5" s="12">
        <v>82.4</v>
      </c>
      <c r="I5" s="11">
        <f>'^JKSE'!I5</f>
        <v>40890</v>
      </c>
      <c r="J5" s="12">
        <f t="shared" si="0"/>
        <v>160</v>
      </c>
    </row>
    <row r="6" spans="1:10" x14ac:dyDescent="0.2">
      <c r="A6" s="11">
        <v>39822</v>
      </c>
      <c r="B6" s="12">
        <v>87</v>
      </c>
      <c r="C6" s="12">
        <v>87</v>
      </c>
      <c r="D6" s="12">
        <v>87</v>
      </c>
      <c r="E6" s="12">
        <v>87</v>
      </c>
      <c r="F6" s="14">
        <v>0</v>
      </c>
      <c r="G6" s="12">
        <v>81.459999999999994</v>
      </c>
      <c r="I6" s="11">
        <f>'^JKSE'!I6</f>
        <v>40889</v>
      </c>
      <c r="J6" s="12">
        <f t="shared" si="0"/>
        <v>160</v>
      </c>
    </row>
    <row r="7" spans="1:10" x14ac:dyDescent="0.2">
      <c r="A7" s="11">
        <v>39825</v>
      </c>
      <c r="B7" s="12">
        <v>95</v>
      </c>
      <c r="C7" s="12">
        <v>95</v>
      </c>
      <c r="D7" s="12">
        <v>95</v>
      </c>
      <c r="E7" s="12">
        <v>95</v>
      </c>
      <c r="F7" s="14">
        <v>0</v>
      </c>
      <c r="G7" s="12">
        <v>88.95</v>
      </c>
      <c r="I7" s="11">
        <f>'^JKSE'!I7</f>
        <v>40886</v>
      </c>
      <c r="J7" s="12">
        <f t="shared" si="0"/>
        <v>160</v>
      </c>
    </row>
    <row r="8" spans="1:10" x14ac:dyDescent="0.2">
      <c r="A8" s="11">
        <v>39826</v>
      </c>
      <c r="B8" s="12">
        <v>88</v>
      </c>
      <c r="C8" s="12">
        <v>88</v>
      </c>
      <c r="D8" s="12">
        <v>80</v>
      </c>
      <c r="E8" s="12">
        <v>80</v>
      </c>
      <c r="F8" s="14">
        <v>12500</v>
      </c>
      <c r="G8" s="12">
        <v>74.91</v>
      </c>
      <c r="I8" s="11">
        <f>'^JKSE'!I8</f>
        <v>40885</v>
      </c>
      <c r="J8" s="12">
        <f t="shared" si="0"/>
        <v>160</v>
      </c>
    </row>
    <row r="9" spans="1:10" x14ac:dyDescent="0.2">
      <c r="A9" s="11">
        <v>39827</v>
      </c>
      <c r="B9" s="12">
        <v>72</v>
      </c>
      <c r="C9" s="12">
        <v>72</v>
      </c>
      <c r="D9" s="12">
        <v>72</v>
      </c>
      <c r="E9" s="12">
        <v>72</v>
      </c>
      <c r="F9" s="14">
        <v>500</v>
      </c>
      <c r="G9" s="12">
        <v>67.42</v>
      </c>
      <c r="I9" s="11">
        <f>'^JKSE'!I9</f>
        <v>40884</v>
      </c>
      <c r="J9" s="12">
        <f t="shared" si="0"/>
        <v>160</v>
      </c>
    </row>
    <row r="10" spans="1:10" x14ac:dyDescent="0.2">
      <c r="A10" s="11">
        <v>39828</v>
      </c>
      <c r="B10" s="12">
        <v>80</v>
      </c>
      <c r="C10" s="12">
        <v>80</v>
      </c>
      <c r="D10" s="12">
        <v>80</v>
      </c>
      <c r="E10" s="12">
        <v>80</v>
      </c>
      <c r="F10" s="14">
        <v>0</v>
      </c>
      <c r="G10" s="12">
        <v>74.91</v>
      </c>
      <c r="I10" s="11">
        <f>'^JKSE'!I10</f>
        <v>40883</v>
      </c>
      <c r="J10" s="12">
        <f t="shared" si="0"/>
        <v>160</v>
      </c>
    </row>
    <row r="11" spans="1:10" x14ac:dyDescent="0.2">
      <c r="A11" s="11">
        <v>39829</v>
      </c>
      <c r="B11" s="12">
        <v>81</v>
      </c>
      <c r="C11" s="12">
        <v>81</v>
      </c>
      <c r="D11" s="12">
        <v>81</v>
      </c>
      <c r="E11" s="12">
        <v>81</v>
      </c>
      <c r="F11" s="14">
        <v>0</v>
      </c>
      <c r="G11" s="12">
        <v>75.849999999999994</v>
      </c>
      <c r="I11" s="11">
        <f>'^JKSE'!I11</f>
        <v>40882</v>
      </c>
      <c r="J11" s="12">
        <f t="shared" si="0"/>
        <v>160</v>
      </c>
    </row>
    <row r="12" spans="1:10" x14ac:dyDescent="0.2">
      <c r="A12" s="11">
        <v>39832</v>
      </c>
      <c r="B12" s="12">
        <v>50</v>
      </c>
      <c r="C12" s="12">
        <v>86</v>
      </c>
      <c r="D12" s="12">
        <v>50</v>
      </c>
      <c r="E12" s="12">
        <v>50</v>
      </c>
      <c r="F12" s="14">
        <v>0</v>
      </c>
      <c r="G12" s="12">
        <v>46.82</v>
      </c>
      <c r="I12" s="11">
        <f>'^JKSE'!I12</f>
        <v>40879</v>
      </c>
      <c r="J12" s="12">
        <f t="shared" si="0"/>
        <v>160</v>
      </c>
    </row>
    <row r="13" spans="1:10" x14ac:dyDescent="0.2">
      <c r="A13" s="11">
        <v>39833</v>
      </c>
      <c r="B13" s="12">
        <v>50</v>
      </c>
      <c r="C13" s="12">
        <v>81</v>
      </c>
      <c r="D13" s="12">
        <v>50</v>
      </c>
      <c r="E13" s="12">
        <v>50</v>
      </c>
      <c r="F13" s="14">
        <v>0</v>
      </c>
      <c r="G13" s="12">
        <v>46.82</v>
      </c>
      <c r="I13" s="11">
        <f>'^JKSE'!I13</f>
        <v>40878</v>
      </c>
      <c r="J13" s="12">
        <f t="shared" si="0"/>
        <v>160</v>
      </c>
    </row>
    <row r="14" spans="1:10" x14ac:dyDescent="0.2">
      <c r="A14" s="15">
        <v>39834</v>
      </c>
      <c r="B14" s="12">
        <v>51</v>
      </c>
      <c r="C14" s="12">
        <v>80</v>
      </c>
      <c r="D14" s="12">
        <v>51</v>
      </c>
      <c r="E14" s="12">
        <v>51</v>
      </c>
      <c r="F14" s="14">
        <v>0</v>
      </c>
      <c r="G14" s="12">
        <v>47.75</v>
      </c>
      <c r="I14" s="11">
        <f>'^JKSE'!I14</f>
        <v>40877</v>
      </c>
      <c r="J14" s="12">
        <f t="shared" si="0"/>
        <v>160</v>
      </c>
    </row>
    <row r="15" spans="1:10" x14ac:dyDescent="0.2">
      <c r="A15" s="15">
        <v>39835</v>
      </c>
      <c r="B15" s="12">
        <v>50</v>
      </c>
      <c r="C15" s="12">
        <v>81</v>
      </c>
      <c r="D15" s="12">
        <v>50</v>
      </c>
      <c r="E15" s="12">
        <v>50</v>
      </c>
      <c r="F15" s="14">
        <v>0</v>
      </c>
      <c r="G15" s="12">
        <v>46.82</v>
      </c>
      <c r="I15" s="11">
        <f>'^JKSE'!I15</f>
        <v>40876</v>
      </c>
      <c r="J15" s="12">
        <f t="shared" si="0"/>
        <v>160</v>
      </c>
    </row>
    <row r="16" spans="1:10" x14ac:dyDescent="0.2">
      <c r="A16" s="15">
        <v>39836</v>
      </c>
      <c r="B16" s="12">
        <v>50</v>
      </c>
      <c r="C16" s="12">
        <v>80</v>
      </c>
      <c r="D16" s="12">
        <v>50</v>
      </c>
      <c r="E16" s="12">
        <v>50</v>
      </c>
      <c r="F16" s="14">
        <v>0</v>
      </c>
      <c r="G16" s="12">
        <v>46.82</v>
      </c>
      <c r="I16" s="11">
        <f>'^JKSE'!I16</f>
        <v>40875</v>
      </c>
      <c r="J16" s="12">
        <f t="shared" si="0"/>
        <v>160</v>
      </c>
    </row>
    <row r="17" spans="1:10" x14ac:dyDescent="0.2">
      <c r="A17" s="15">
        <v>39840</v>
      </c>
      <c r="B17" s="12">
        <v>50</v>
      </c>
      <c r="C17" s="12">
        <v>53</v>
      </c>
      <c r="D17" s="12">
        <v>50</v>
      </c>
      <c r="E17" s="12">
        <v>53</v>
      </c>
      <c r="F17" s="14">
        <v>52000</v>
      </c>
      <c r="G17" s="12">
        <v>49.63</v>
      </c>
      <c r="I17" s="11">
        <f>'^JKSE'!I17</f>
        <v>40872</v>
      </c>
      <c r="J17" s="12">
        <f t="shared" si="0"/>
        <v>160</v>
      </c>
    </row>
    <row r="18" spans="1:10" x14ac:dyDescent="0.2">
      <c r="A18" s="15">
        <v>39841</v>
      </c>
      <c r="B18" s="12">
        <v>53</v>
      </c>
      <c r="C18" s="12">
        <v>59</v>
      </c>
      <c r="D18" s="12">
        <v>53</v>
      </c>
      <c r="E18" s="12">
        <v>53</v>
      </c>
      <c r="F18" s="14">
        <v>0</v>
      </c>
      <c r="G18" s="12">
        <v>49.63</v>
      </c>
      <c r="I18" s="11">
        <f>'^JKSE'!I18</f>
        <v>40871</v>
      </c>
      <c r="J18" s="12">
        <f t="shared" si="0"/>
        <v>160</v>
      </c>
    </row>
    <row r="19" spans="1:10" x14ac:dyDescent="0.2">
      <c r="A19" s="15">
        <v>39842</v>
      </c>
      <c r="B19" s="12">
        <v>53</v>
      </c>
      <c r="C19" s="12">
        <v>58</v>
      </c>
      <c r="D19" s="12">
        <v>53</v>
      </c>
      <c r="E19" s="12">
        <v>53</v>
      </c>
      <c r="F19" s="14">
        <v>0</v>
      </c>
      <c r="G19" s="12">
        <v>49.63</v>
      </c>
      <c r="I19" s="11">
        <f>'^JKSE'!I19</f>
        <v>40870</v>
      </c>
      <c r="J19" s="12">
        <f t="shared" si="0"/>
        <v>160</v>
      </c>
    </row>
    <row r="20" spans="1:10" x14ac:dyDescent="0.2">
      <c r="A20" s="15">
        <v>39843</v>
      </c>
      <c r="B20" s="12">
        <v>52</v>
      </c>
      <c r="C20" s="12">
        <v>52</v>
      </c>
      <c r="D20" s="12">
        <v>52</v>
      </c>
      <c r="E20" s="12">
        <v>52</v>
      </c>
      <c r="F20" s="14">
        <v>22500</v>
      </c>
      <c r="G20" s="12">
        <v>48.69</v>
      </c>
      <c r="I20" s="11">
        <f>'^JKSE'!I20</f>
        <v>40869</v>
      </c>
      <c r="J20" s="12">
        <f t="shared" si="0"/>
        <v>160</v>
      </c>
    </row>
    <row r="21" spans="1:10" x14ac:dyDescent="0.2">
      <c r="A21" s="15">
        <v>39846</v>
      </c>
      <c r="B21" s="12">
        <v>51</v>
      </c>
      <c r="C21" s="12">
        <v>56</v>
      </c>
      <c r="D21" s="12">
        <v>51</v>
      </c>
      <c r="E21" s="12">
        <v>51</v>
      </c>
      <c r="F21" s="14">
        <v>0</v>
      </c>
      <c r="G21" s="12">
        <v>47.75</v>
      </c>
      <c r="I21" s="11">
        <f>'^JKSE'!I21</f>
        <v>40868</v>
      </c>
      <c r="J21" s="12">
        <f t="shared" si="0"/>
        <v>160</v>
      </c>
    </row>
    <row r="22" spans="1:10" x14ac:dyDescent="0.2">
      <c r="A22" s="15">
        <v>39847</v>
      </c>
      <c r="B22" s="12">
        <v>50</v>
      </c>
      <c r="C22" s="12">
        <v>50</v>
      </c>
      <c r="D22" s="12">
        <v>50</v>
      </c>
      <c r="E22" s="12">
        <v>50</v>
      </c>
      <c r="F22" s="14">
        <v>10000</v>
      </c>
      <c r="G22" s="12">
        <v>46.82</v>
      </c>
      <c r="I22" s="11">
        <f>'^JKSE'!I22</f>
        <v>40865</v>
      </c>
      <c r="J22" s="12">
        <f t="shared" si="0"/>
        <v>160</v>
      </c>
    </row>
    <row r="23" spans="1:10" x14ac:dyDescent="0.2">
      <c r="A23" s="15">
        <v>39848</v>
      </c>
      <c r="B23" s="12">
        <v>50</v>
      </c>
      <c r="C23" s="12">
        <v>60</v>
      </c>
      <c r="D23" s="12">
        <v>50</v>
      </c>
      <c r="E23" s="12">
        <v>50</v>
      </c>
      <c r="F23" s="14">
        <v>0</v>
      </c>
      <c r="G23" s="12">
        <v>46.82</v>
      </c>
      <c r="I23" s="11">
        <f>'^JKSE'!I23</f>
        <v>40864</v>
      </c>
      <c r="J23" s="12">
        <f t="shared" si="0"/>
        <v>165</v>
      </c>
    </row>
    <row r="24" spans="1:10" x14ac:dyDescent="0.2">
      <c r="A24" s="15">
        <v>39849</v>
      </c>
      <c r="B24" s="12">
        <v>52</v>
      </c>
      <c r="C24" s="12">
        <v>52</v>
      </c>
      <c r="D24" s="12">
        <v>52</v>
      </c>
      <c r="E24" s="12">
        <v>52</v>
      </c>
      <c r="F24" s="14">
        <v>500</v>
      </c>
      <c r="G24" s="12">
        <v>48.69</v>
      </c>
      <c r="I24" s="11">
        <f>'^JKSE'!I24</f>
        <v>40863</v>
      </c>
      <c r="J24" s="12">
        <f t="shared" si="0"/>
        <v>167</v>
      </c>
    </row>
    <row r="25" spans="1:10" x14ac:dyDescent="0.2">
      <c r="A25" s="15">
        <v>39850</v>
      </c>
      <c r="B25" s="12">
        <v>52</v>
      </c>
      <c r="C25" s="12">
        <v>68</v>
      </c>
      <c r="D25" s="12">
        <v>52</v>
      </c>
      <c r="E25" s="12">
        <v>52</v>
      </c>
      <c r="F25" s="14">
        <v>0</v>
      </c>
      <c r="G25" s="12">
        <v>48.69</v>
      </c>
      <c r="I25" s="11">
        <f>'^JKSE'!I25</f>
        <v>40862</v>
      </c>
      <c r="J25" s="12">
        <f t="shared" si="0"/>
        <v>167</v>
      </c>
    </row>
    <row r="26" spans="1:10" x14ac:dyDescent="0.2">
      <c r="A26" s="15">
        <v>39853</v>
      </c>
      <c r="B26" s="12">
        <v>51</v>
      </c>
      <c r="C26" s="12">
        <v>51</v>
      </c>
      <c r="D26" s="12">
        <v>51</v>
      </c>
      <c r="E26" s="12">
        <v>51</v>
      </c>
      <c r="F26" s="14">
        <v>2500</v>
      </c>
      <c r="G26" s="12">
        <v>47.75</v>
      </c>
      <c r="I26" s="11">
        <f>'^JKSE'!I26</f>
        <v>40861</v>
      </c>
      <c r="J26" s="12">
        <f t="shared" si="0"/>
        <v>167</v>
      </c>
    </row>
    <row r="27" spans="1:10" x14ac:dyDescent="0.2">
      <c r="A27" s="15">
        <v>39854</v>
      </c>
      <c r="B27" s="12">
        <v>51</v>
      </c>
      <c r="C27" s="12">
        <v>65</v>
      </c>
      <c r="D27" s="12">
        <v>51</v>
      </c>
      <c r="E27" s="12">
        <v>51</v>
      </c>
      <c r="F27" s="14">
        <v>0</v>
      </c>
      <c r="G27" s="12">
        <v>47.75</v>
      </c>
      <c r="I27" s="11">
        <f>'^JKSE'!I27</f>
        <v>40858</v>
      </c>
      <c r="J27" s="12">
        <f t="shared" si="0"/>
        <v>166</v>
      </c>
    </row>
    <row r="28" spans="1:10" x14ac:dyDescent="0.2">
      <c r="A28" s="15">
        <v>39855</v>
      </c>
      <c r="B28" s="12">
        <v>51</v>
      </c>
      <c r="C28" s="12">
        <v>66</v>
      </c>
      <c r="D28" s="12">
        <v>51</v>
      </c>
      <c r="E28" s="12">
        <v>51</v>
      </c>
      <c r="F28" s="14">
        <v>0</v>
      </c>
      <c r="G28" s="12">
        <v>47.75</v>
      </c>
      <c r="I28" s="11">
        <f>'^JKSE'!I28</f>
        <v>40857</v>
      </c>
      <c r="J28" s="12">
        <f t="shared" si="0"/>
        <v>170</v>
      </c>
    </row>
    <row r="29" spans="1:10" x14ac:dyDescent="0.2">
      <c r="A29" s="15">
        <v>39856</v>
      </c>
      <c r="B29" s="12">
        <v>51</v>
      </c>
      <c r="C29" s="12">
        <v>66</v>
      </c>
      <c r="D29" s="12">
        <v>51</v>
      </c>
      <c r="E29" s="12">
        <v>51</v>
      </c>
      <c r="F29" s="14">
        <v>0</v>
      </c>
      <c r="G29" s="12">
        <v>47.75</v>
      </c>
      <c r="I29" s="11">
        <f>'^JKSE'!I29</f>
        <v>40856</v>
      </c>
      <c r="J29" s="12">
        <f t="shared" si="0"/>
        <v>180</v>
      </c>
    </row>
    <row r="30" spans="1:10" x14ac:dyDescent="0.2">
      <c r="A30" s="15">
        <v>39857</v>
      </c>
      <c r="B30" s="12">
        <v>51</v>
      </c>
      <c r="C30" s="12">
        <v>66</v>
      </c>
      <c r="D30" s="12">
        <v>51</v>
      </c>
      <c r="E30" s="12">
        <v>51</v>
      </c>
      <c r="F30" s="14">
        <v>0</v>
      </c>
      <c r="G30" s="12">
        <v>47.75</v>
      </c>
      <c r="I30" s="11">
        <f>'^JKSE'!I30</f>
        <v>40855</v>
      </c>
      <c r="J30" s="12">
        <f t="shared" si="0"/>
        <v>176</v>
      </c>
    </row>
    <row r="31" spans="1:10" x14ac:dyDescent="0.2">
      <c r="A31" s="15">
        <v>39860</v>
      </c>
      <c r="B31" s="12">
        <v>51</v>
      </c>
      <c r="C31" s="12">
        <v>66</v>
      </c>
      <c r="D31" s="12">
        <v>51</v>
      </c>
      <c r="E31" s="12">
        <v>51</v>
      </c>
      <c r="F31" s="14">
        <v>0</v>
      </c>
      <c r="G31" s="12">
        <v>47.75</v>
      </c>
      <c r="I31" s="11">
        <f>'^JKSE'!I31</f>
        <v>40854</v>
      </c>
      <c r="J31" s="12">
        <f t="shared" si="0"/>
        <v>185</v>
      </c>
    </row>
    <row r="32" spans="1:10" x14ac:dyDescent="0.2">
      <c r="A32" s="15">
        <v>39861</v>
      </c>
      <c r="B32" s="12">
        <v>65</v>
      </c>
      <c r="C32" s="12">
        <v>65</v>
      </c>
      <c r="D32" s="12">
        <v>65</v>
      </c>
      <c r="E32" s="12">
        <v>65</v>
      </c>
      <c r="F32" s="14">
        <v>0</v>
      </c>
      <c r="G32" s="12">
        <v>60.86</v>
      </c>
      <c r="I32" s="11">
        <f>'^JKSE'!I32</f>
        <v>40851</v>
      </c>
      <c r="J32" s="12">
        <f t="shared" si="0"/>
        <v>148</v>
      </c>
    </row>
    <row r="33" spans="1:10" x14ac:dyDescent="0.2">
      <c r="A33" s="15">
        <v>39862</v>
      </c>
      <c r="B33" s="12">
        <v>51</v>
      </c>
      <c r="C33" s="12">
        <v>65</v>
      </c>
      <c r="D33" s="12">
        <v>51</v>
      </c>
      <c r="E33" s="12">
        <v>51</v>
      </c>
      <c r="F33" s="14">
        <v>0</v>
      </c>
      <c r="G33" s="12">
        <v>47.75</v>
      </c>
      <c r="I33" s="11">
        <f>'^JKSE'!I33</f>
        <v>40850</v>
      </c>
      <c r="J33" s="12">
        <f t="shared" si="0"/>
        <v>191</v>
      </c>
    </row>
    <row r="34" spans="1:10" x14ac:dyDescent="0.2">
      <c r="A34" s="15">
        <v>39863</v>
      </c>
      <c r="B34" s="12">
        <v>65</v>
      </c>
      <c r="C34" s="12">
        <v>65</v>
      </c>
      <c r="D34" s="12">
        <v>65</v>
      </c>
      <c r="E34" s="12">
        <v>65</v>
      </c>
      <c r="F34" s="14">
        <v>0</v>
      </c>
      <c r="G34" s="12">
        <v>60.86</v>
      </c>
      <c r="I34" s="11">
        <f>'^JKSE'!I34</f>
        <v>40849</v>
      </c>
      <c r="J34" s="12">
        <f t="shared" si="0"/>
        <v>151</v>
      </c>
    </row>
    <row r="35" spans="1:10" x14ac:dyDescent="0.2">
      <c r="A35" s="15">
        <v>39864</v>
      </c>
      <c r="B35" s="12">
        <v>51</v>
      </c>
      <c r="C35" s="12">
        <v>66</v>
      </c>
      <c r="D35" s="12">
        <v>51</v>
      </c>
      <c r="E35" s="12">
        <v>51</v>
      </c>
      <c r="F35" s="14">
        <v>0</v>
      </c>
      <c r="G35" s="12">
        <v>47.75</v>
      </c>
      <c r="I35" s="11">
        <f>'^JKSE'!I35</f>
        <v>40848</v>
      </c>
      <c r="J35" s="12">
        <f t="shared" si="0"/>
        <v>146</v>
      </c>
    </row>
    <row r="36" spans="1:10" x14ac:dyDescent="0.2">
      <c r="A36" s="15">
        <v>39867</v>
      </c>
      <c r="B36" s="12">
        <v>51</v>
      </c>
      <c r="C36" s="12">
        <v>65</v>
      </c>
      <c r="D36" s="12">
        <v>51</v>
      </c>
      <c r="E36" s="12">
        <v>51</v>
      </c>
      <c r="F36" s="14">
        <v>0</v>
      </c>
      <c r="G36" s="12">
        <v>47.75</v>
      </c>
      <c r="I36" s="11">
        <f>'^JKSE'!I36</f>
        <v>40847</v>
      </c>
      <c r="J36" s="12">
        <f t="shared" si="0"/>
        <v>151</v>
      </c>
    </row>
    <row r="37" spans="1:10" x14ac:dyDescent="0.2">
      <c r="A37" s="15">
        <v>39868</v>
      </c>
      <c r="B37" s="12">
        <v>51</v>
      </c>
      <c r="C37" s="12">
        <v>65</v>
      </c>
      <c r="D37" s="12">
        <v>51</v>
      </c>
      <c r="E37" s="12">
        <v>51</v>
      </c>
      <c r="F37" s="14">
        <v>0</v>
      </c>
      <c r="G37" s="12">
        <v>47.75</v>
      </c>
      <c r="I37" s="11">
        <f>'^JKSE'!I37</f>
        <v>40844</v>
      </c>
      <c r="J37" s="12">
        <f t="shared" si="0"/>
        <v>191</v>
      </c>
    </row>
    <row r="38" spans="1:10" x14ac:dyDescent="0.2">
      <c r="A38" s="15">
        <v>39869</v>
      </c>
      <c r="B38" s="12">
        <v>65</v>
      </c>
      <c r="C38" s="12">
        <v>65</v>
      </c>
      <c r="D38" s="12">
        <v>65</v>
      </c>
      <c r="E38" s="12">
        <v>65</v>
      </c>
      <c r="F38" s="14">
        <v>0</v>
      </c>
      <c r="G38" s="12">
        <v>60.86</v>
      </c>
      <c r="I38" s="11">
        <f>'^JKSE'!I38</f>
        <v>40843</v>
      </c>
      <c r="J38" s="12">
        <f t="shared" si="0"/>
        <v>190</v>
      </c>
    </row>
    <row r="39" spans="1:10" x14ac:dyDescent="0.2">
      <c r="A39" s="15">
        <v>39870</v>
      </c>
      <c r="B39" s="12">
        <v>66</v>
      </c>
      <c r="C39" s="12">
        <v>66</v>
      </c>
      <c r="D39" s="12">
        <v>66</v>
      </c>
      <c r="E39" s="12">
        <v>66</v>
      </c>
      <c r="F39" s="14">
        <v>0</v>
      </c>
      <c r="G39" s="12">
        <v>61.8</v>
      </c>
      <c r="I39" s="11">
        <f>'^JKSE'!I39</f>
        <v>40842</v>
      </c>
      <c r="J39" s="12">
        <f t="shared" si="0"/>
        <v>188</v>
      </c>
    </row>
    <row r="40" spans="1:10" x14ac:dyDescent="0.2">
      <c r="A40" s="15">
        <v>39871</v>
      </c>
      <c r="B40" s="12">
        <v>65</v>
      </c>
      <c r="C40" s="12">
        <v>65</v>
      </c>
      <c r="D40" s="12">
        <v>65</v>
      </c>
      <c r="E40" s="12">
        <v>65</v>
      </c>
      <c r="F40" s="14">
        <v>0</v>
      </c>
      <c r="G40" s="12">
        <v>60.86</v>
      </c>
      <c r="I40" s="11">
        <f>'^JKSE'!I40</f>
        <v>40841</v>
      </c>
      <c r="J40" s="12">
        <f t="shared" si="0"/>
        <v>179</v>
      </c>
    </row>
    <row r="41" spans="1:10" x14ac:dyDescent="0.2">
      <c r="A41" s="15">
        <v>39874</v>
      </c>
      <c r="B41" s="12">
        <v>67</v>
      </c>
      <c r="C41" s="12">
        <v>67</v>
      </c>
      <c r="D41" s="12">
        <v>67</v>
      </c>
      <c r="E41" s="12">
        <v>67</v>
      </c>
      <c r="F41" s="14">
        <v>10000</v>
      </c>
      <c r="G41" s="12">
        <v>62.74</v>
      </c>
      <c r="I41" s="11">
        <f>'^JKSE'!I41</f>
        <v>40840</v>
      </c>
      <c r="J41" s="12">
        <f t="shared" si="0"/>
        <v>174</v>
      </c>
    </row>
    <row r="42" spans="1:10" x14ac:dyDescent="0.2">
      <c r="A42" s="15">
        <v>39875</v>
      </c>
      <c r="B42" s="12">
        <v>51</v>
      </c>
      <c r="C42" s="12">
        <v>67</v>
      </c>
      <c r="D42" s="12">
        <v>51</v>
      </c>
      <c r="E42" s="12">
        <v>51</v>
      </c>
      <c r="F42" s="14">
        <v>0</v>
      </c>
      <c r="G42" s="12">
        <v>47.75</v>
      </c>
      <c r="I42" s="11">
        <f>'^JKSE'!I42</f>
        <v>40837</v>
      </c>
      <c r="J42" s="12">
        <f t="shared" si="0"/>
        <v>165</v>
      </c>
    </row>
    <row r="43" spans="1:10" x14ac:dyDescent="0.2">
      <c r="A43" s="15">
        <v>39876</v>
      </c>
      <c r="B43" s="12">
        <v>51</v>
      </c>
      <c r="C43" s="12">
        <v>69</v>
      </c>
      <c r="D43" s="12">
        <v>51</v>
      </c>
      <c r="E43" s="12">
        <v>51</v>
      </c>
      <c r="F43" s="14">
        <v>0</v>
      </c>
      <c r="G43" s="12">
        <v>47.75</v>
      </c>
      <c r="I43" s="11">
        <f>'^JKSE'!I43</f>
        <v>40836</v>
      </c>
      <c r="J43" s="12">
        <f t="shared" si="0"/>
        <v>170</v>
      </c>
    </row>
    <row r="44" spans="1:10" x14ac:dyDescent="0.2">
      <c r="A44" s="15">
        <v>39877</v>
      </c>
      <c r="B44" s="12">
        <v>51</v>
      </c>
      <c r="C44" s="12">
        <v>61</v>
      </c>
      <c r="D44" s="12">
        <v>51</v>
      </c>
      <c r="E44" s="12">
        <v>51</v>
      </c>
      <c r="F44" s="14">
        <v>0</v>
      </c>
      <c r="G44" s="12">
        <v>47.75</v>
      </c>
      <c r="I44" s="11">
        <f>'^JKSE'!I44</f>
        <v>40835</v>
      </c>
      <c r="J44" s="12">
        <f t="shared" si="0"/>
        <v>165</v>
      </c>
    </row>
    <row r="45" spans="1:10" x14ac:dyDescent="0.2">
      <c r="A45" s="15">
        <v>39878</v>
      </c>
      <c r="B45" s="12">
        <v>69</v>
      </c>
      <c r="C45" s="12">
        <v>69</v>
      </c>
      <c r="D45" s="12">
        <v>69</v>
      </c>
      <c r="E45" s="12">
        <v>69</v>
      </c>
      <c r="F45" s="14">
        <v>0</v>
      </c>
      <c r="G45" s="12">
        <v>64.61</v>
      </c>
      <c r="I45" s="11">
        <f>'^JKSE'!I45</f>
        <v>40834</v>
      </c>
      <c r="J45" s="12">
        <f t="shared" si="0"/>
        <v>140</v>
      </c>
    </row>
    <row r="46" spans="1:10" x14ac:dyDescent="0.2">
      <c r="A46" s="15">
        <v>39882</v>
      </c>
      <c r="B46" s="12">
        <v>69</v>
      </c>
      <c r="C46" s="12">
        <v>69</v>
      </c>
      <c r="D46" s="12">
        <v>69</v>
      </c>
      <c r="E46" s="12">
        <v>69</v>
      </c>
      <c r="F46" s="14">
        <v>0</v>
      </c>
      <c r="G46" s="12">
        <v>64.61</v>
      </c>
      <c r="I46" s="11">
        <f>'^JKSE'!I46</f>
        <v>40833</v>
      </c>
      <c r="J46" s="12">
        <f t="shared" si="0"/>
        <v>150</v>
      </c>
    </row>
    <row r="47" spans="1:10" x14ac:dyDescent="0.2">
      <c r="A47" s="15">
        <v>39883</v>
      </c>
      <c r="B47" s="12">
        <v>68</v>
      </c>
      <c r="C47" s="12">
        <v>68</v>
      </c>
      <c r="D47" s="12">
        <v>68</v>
      </c>
      <c r="E47" s="12">
        <v>68</v>
      </c>
      <c r="F47" s="14">
        <v>0</v>
      </c>
      <c r="G47" s="12">
        <v>63.67</v>
      </c>
      <c r="I47" s="11">
        <f>'^JKSE'!I47</f>
        <v>40830</v>
      </c>
      <c r="J47" s="12">
        <f t="shared" si="0"/>
        <v>134</v>
      </c>
    </row>
    <row r="48" spans="1:10" x14ac:dyDescent="0.2">
      <c r="A48" s="15">
        <v>39884</v>
      </c>
      <c r="B48" s="12">
        <v>69</v>
      </c>
      <c r="C48" s="12">
        <v>69</v>
      </c>
      <c r="D48" s="12">
        <v>69</v>
      </c>
      <c r="E48" s="12">
        <v>69</v>
      </c>
      <c r="F48" s="14">
        <v>0</v>
      </c>
      <c r="G48" s="12">
        <v>64.61</v>
      </c>
      <c r="I48" s="11">
        <f>'^JKSE'!I48</f>
        <v>40829</v>
      </c>
      <c r="J48" s="12">
        <f t="shared" si="0"/>
        <v>165</v>
      </c>
    </row>
    <row r="49" spans="1:10" x14ac:dyDescent="0.2">
      <c r="A49" s="15">
        <v>39885</v>
      </c>
      <c r="B49" s="12">
        <v>67</v>
      </c>
      <c r="C49" s="12">
        <v>67</v>
      </c>
      <c r="D49" s="12">
        <v>67</v>
      </c>
      <c r="E49" s="12">
        <v>67</v>
      </c>
      <c r="F49" s="14">
        <v>3000</v>
      </c>
      <c r="G49" s="12">
        <v>62.74</v>
      </c>
      <c r="I49" s="11">
        <f>'^JKSE'!I49</f>
        <v>40828</v>
      </c>
      <c r="J49" s="12">
        <f t="shared" si="0"/>
        <v>124</v>
      </c>
    </row>
    <row r="50" spans="1:10" x14ac:dyDescent="0.2">
      <c r="A50" s="15">
        <v>39888</v>
      </c>
      <c r="B50" s="12">
        <v>69</v>
      </c>
      <c r="C50" s="12">
        <v>69</v>
      </c>
      <c r="D50" s="12">
        <v>69</v>
      </c>
      <c r="E50" s="12">
        <v>69</v>
      </c>
      <c r="F50" s="14">
        <v>0</v>
      </c>
      <c r="G50" s="12">
        <v>64.61</v>
      </c>
      <c r="I50" s="11">
        <f>'^JKSE'!I50</f>
        <v>40827</v>
      </c>
      <c r="J50" s="12">
        <f t="shared" si="0"/>
        <v>147</v>
      </c>
    </row>
    <row r="51" spans="1:10" x14ac:dyDescent="0.2">
      <c r="A51" s="15">
        <v>39889</v>
      </c>
      <c r="B51" s="12">
        <v>69</v>
      </c>
      <c r="C51" s="12">
        <v>69</v>
      </c>
      <c r="D51" s="12">
        <v>69</v>
      </c>
      <c r="E51" s="12">
        <v>69</v>
      </c>
      <c r="F51" s="14">
        <v>0</v>
      </c>
      <c r="G51" s="12">
        <v>64.61</v>
      </c>
      <c r="I51" s="11">
        <f>'^JKSE'!I51</f>
        <v>40826</v>
      </c>
      <c r="J51" s="12">
        <f t="shared" si="0"/>
        <v>141</v>
      </c>
    </row>
    <row r="52" spans="1:10" x14ac:dyDescent="0.2">
      <c r="A52" s="15">
        <v>39890</v>
      </c>
      <c r="B52" s="12">
        <v>56</v>
      </c>
      <c r="C52" s="12">
        <v>69</v>
      </c>
      <c r="D52" s="12">
        <v>56</v>
      </c>
      <c r="E52" s="12">
        <v>56</v>
      </c>
      <c r="F52" s="14">
        <v>0</v>
      </c>
      <c r="G52" s="12">
        <v>52.44</v>
      </c>
      <c r="I52" s="11">
        <f>'^JKSE'!I52</f>
        <v>40823</v>
      </c>
      <c r="J52" s="12">
        <f t="shared" si="0"/>
        <v>140</v>
      </c>
    </row>
    <row r="53" spans="1:10" x14ac:dyDescent="0.2">
      <c r="A53" s="15">
        <v>39891</v>
      </c>
      <c r="B53" s="12">
        <v>54</v>
      </c>
      <c r="C53" s="12">
        <v>69</v>
      </c>
      <c r="D53" s="12">
        <v>54</v>
      </c>
      <c r="E53" s="12">
        <v>54</v>
      </c>
      <c r="F53" s="14">
        <v>0</v>
      </c>
      <c r="G53" s="12">
        <v>50.56</v>
      </c>
      <c r="I53" s="11">
        <f>'^JKSE'!I53</f>
        <v>40822</v>
      </c>
      <c r="J53" s="12">
        <f t="shared" si="0"/>
        <v>151</v>
      </c>
    </row>
    <row r="54" spans="1:10" x14ac:dyDescent="0.2">
      <c r="A54" s="15">
        <v>39892</v>
      </c>
      <c r="B54" s="12">
        <v>69</v>
      </c>
      <c r="C54" s="12">
        <v>69</v>
      </c>
      <c r="D54" s="12">
        <v>69</v>
      </c>
      <c r="E54" s="12">
        <v>69</v>
      </c>
      <c r="F54" s="14">
        <v>0</v>
      </c>
      <c r="G54" s="12">
        <v>64.61</v>
      </c>
      <c r="I54" s="11">
        <f>'^JKSE'!I54</f>
        <v>40821</v>
      </c>
      <c r="J54" s="12">
        <f t="shared" si="0"/>
        <v>121</v>
      </c>
    </row>
    <row r="55" spans="1:10" x14ac:dyDescent="0.2">
      <c r="A55" s="15">
        <v>39895</v>
      </c>
      <c r="B55" s="12">
        <v>50</v>
      </c>
      <c r="C55" s="12">
        <v>69</v>
      </c>
      <c r="D55" s="12">
        <v>50</v>
      </c>
      <c r="E55" s="12">
        <v>50</v>
      </c>
      <c r="F55" s="14">
        <v>0</v>
      </c>
      <c r="G55" s="12">
        <v>46.82</v>
      </c>
      <c r="I55" s="11">
        <f>'^JKSE'!I55</f>
        <v>40820</v>
      </c>
      <c r="J55" s="12">
        <f t="shared" si="0"/>
        <v>126</v>
      </c>
    </row>
    <row r="56" spans="1:10" x14ac:dyDescent="0.2">
      <c r="A56" s="15">
        <v>39896</v>
      </c>
      <c r="B56" s="12">
        <v>52</v>
      </c>
      <c r="C56" s="12">
        <v>69</v>
      </c>
      <c r="D56" s="12">
        <v>52</v>
      </c>
      <c r="E56" s="12">
        <v>52</v>
      </c>
      <c r="F56" s="14">
        <v>0</v>
      </c>
      <c r="G56" s="12">
        <v>48.69</v>
      </c>
      <c r="I56" s="11">
        <f>'^JKSE'!I56</f>
        <v>40819</v>
      </c>
      <c r="J56" s="12">
        <f t="shared" si="0"/>
        <v>150</v>
      </c>
    </row>
    <row r="57" spans="1:10" x14ac:dyDescent="0.2">
      <c r="A57" s="15">
        <v>39897</v>
      </c>
      <c r="B57" s="12">
        <v>51</v>
      </c>
      <c r="C57" s="12">
        <v>69</v>
      </c>
      <c r="D57" s="12">
        <v>51</v>
      </c>
      <c r="E57" s="12">
        <v>51</v>
      </c>
      <c r="F57" s="14">
        <v>0</v>
      </c>
      <c r="G57" s="12">
        <v>47.75</v>
      </c>
      <c r="I57" s="11">
        <f>'^JKSE'!I57</f>
        <v>40816</v>
      </c>
      <c r="J57" s="12">
        <f t="shared" si="0"/>
        <v>175</v>
      </c>
    </row>
    <row r="58" spans="1:10" x14ac:dyDescent="0.2">
      <c r="A58" s="15">
        <v>39899</v>
      </c>
      <c r="B58" s="12">
        <v>67</v>
      </c>
      <c r="C58" s="12">
        <v>67</v>
      </c>
      <c r="D58" s="12">
        <v>67</v>
      </c>
      <c r="E58" s="12">
        <v>67</v>
      </c>
      <c r="F58" s="14">
        <v>111000</v>
      </c>
      <c r="G58" s="12">
        <v>62.74</v>
      </c>
      <c r="I58" s="11">
        <f>'^JKSE'!I58</f>
        <v>40815</v>
      </c>
      <c r="J58" s="12">
        <f t="shared" si="0"/>
        <v>176</v>
      </c>
    </row>
    <row r="59" spans="1:10" x14ac:dyDescent="0.2">
      <c r="A59" s="15">
        <v>39902</v>
      </c>
      <c r="B59" s="12">
        <v>52</v>
      </c>
      <c r="C59" s="12">
        <v>69</v>
      </c>
      <c r="D59" s="12">
        <v>52</v>
      </c>
      <c r="E59" s="12">
        <v>52</v>
      </c>
      <c r="F59" s="14">
        <v>0</v>
      </c>
      <c r="G59" s="12">
        <v>48.69</v>
      </c>
      <c r="I59" s="11">
        <f>'^JKSE'!I59</f>
        <v>40814</v>
      </c>
      <c r="J59" s="12">
        <f t="shared" si="0"/>
        <v>190</v>
      </c>
    </row>
    <row r="60" spans="1:10" x14ac:dyDescent="0.2">
      <c r="A60" s="15">
        <v>39903</v>
      </c>
      <c r="B60" s="12">
        <v>67</v>
      </c>
      <c r="C60" s="12">
        <v>67</v>
      </c>
      <c r="D60" s="12">
        <v>67</v>
      </c>
      <c r="E60" s="12">
        <v>67</v>
      </c>
      <c r="F60" s="14">
        <v>125000</v>
      </c>
      <c r="G60" s="12">
        <v>62.74</v>
      </c>
      <c r="I60" s="11">
        <f>'^JKSE'!I60</f>
        <v>40813</v>
      </c>
      <c r="J60" s="12">
        <f t="shared" si="0"/>
        <v>187</v>
      </c>
    </row>
    <row r="61" spans="1:10" x14ac:dyDescent="0.2">
      <c r="A61" s="15">
        <v>39904</v>
      </c>
      <c r="B61" s="12">
        <v>53</v>
      </c>
      <c r="C61" s="12">
        <v>73</v>
      </c>
      <c r="D61" s="12">
        <v>53</v>
      </c>
      <c r="E61" s="12">
        <v>53</v>
      </c>
      <c r="F61" s="14">
        <v>0</v>
      </c>
      <c r="G61" s="12">
        <v>49.63</v>
      </c>
      <c r="I61" s="11">
        <f>'^JKSE'!I61</f>
        <v>40812</v>
      </c>
      <c r="J61" s="12">
        <f t="shared" si="0"/>
        <v>193</v>
      </c>
    </row>
    <row r="62" spans="1:10" x14ac:dyDescent="0.2">
      <c r="A62" s="15">
        <v>39905</v>
      </c>
      <c r="B62" s="12">
        <v>53</v>
      </c>
      <c r="C62" s="12">
        <v>69</v>
      </c>
      <c r="D62" s="12">
        <v>53</v>
      </c>
      <c r="E62" s="12">
        <v>53</v>
      </c>
      <c r="F62" s="14">
        <v>0</v>
      </c>
      <c r="G62" s="12">
        <v>49.63</v>
      </c>
      <c r="I62" s="11">
        <f>'^JKSE'!I62</f>
        <v>40809</v>
      </c>
      <c r="J62" s="12">
        <f t="shared" si="0"/>
        <v>127</v>
      </c>
    </row>
    <row r="63" spans="1:10" x14ac:dyDescent="0.2">
      <c r="A63" s="15">
        <v>39906</v>
      </c>
      <c r="B63" s="12">
        <v>77</v>
      </c>
      <c r="C63" s="12">
        <v>77</v>
      </c>
      <c r="D63" s="12">
        <v>77</v>
      </c>
      <c r="E63" s="12">
        <v>77</v>
      </c>
      <c r="F63" s="14">
        <v>0</v>
      </c>
      <c r="G63" s="12">
        <v>72.099999999999994</v>
      </c>
      <c r="I63" s="11">
        <f>'^JKSE'!I63</f>
        <v>40808</v>
      </c>
      <c r="J63" s="12">
        <f t="shared" si="0"/>
        <v>127</v>
      </c>
    </row>
    <row r="64" spans="1:10" x14ac:dyDescent="0.2">
      <c r="A64" s="15">
        <v>39909</v>
      </c>
      <c r="B64" s="12">
        <v>60</v>
      </c>
      <c r="C64" s="12">
        <v>60</v>
      </c>
      <c r="D64" s="12">
        <v>60</v>
      </c>
      <c r="E64" s="12">
        <v>60</v>
      </c>
      <c r="F64" s="14">
        <v>3500</v>
      </c>
      <c r="G64" s="12">
        <v>56.18</v>
      </c>
      <c r="I64" s="11">
        <f>'^JKSE'!I64</f>
        <v>40807</v>
      </c>
      <c r="J64" s="12">
        <f t="shared" si="0"/>
        <v>193</v>
      </c>
    </row>
    <row r="65" spans="1:10" x14ac:dyDescent="0.2">
      <c r="A65" s="15">
        <v>39910</v>
      </c>
      <c r="B65" s="12">
        <v>60</v>
      </c>
      <c r="C65" s="12">
        <v>60</v>
      </c>
      <c r="D65" s="12">
        <v>60</v>
      </c>
      <c r="E65" s="12">
        <v>60</v>
      </c>
      <c r="F65" s="14">
        <v>5000</v>
      </c>
      <c r="G65" s="12">
        <v>56.18</v>
      </c>
      <c r="I65" s="11">
        <f>'^JKSE'!I65</f>
        <v>40806</v>
      </c>
      <c r="J65" s="12">
        <f t="shared" si="0"/>
        <v>151</v>
      </c>
    </row>
    <row r="66" spans="1:10" x14ac:dyDescent="0.2">
      <c r="A66" s="15">
        <v>39911</v>
      </c>
      <c r="B66" s="12">
        <v>60</v>
      </c>
      <c r="C66" s="12">
        <v>60</v>
      </c>
      <c r="D66" s="12">
        <v>60</v>
      </c>
      <c r="E66" s="12">
        <v>60</v>
      </c>
      <c r="F66" s="14">
        <v>100000</v>
      </c>
      <c r="G66" s="12">
        <v>56.18</v>
      </c>
      <c r="I66" s="11">
        <f>'^JKSE'!I66</f>
        <v>40805</v>
      </c>
      <c r="J66" s="12">
        <f t="shared" si="0"/>
        <v>195</v>
      </c>
    </row>
    <row r="67" spans="1:10" x14ac:dyDescent="0.2">
      <c r="A67" s="15">
        <v>39916</v>
      </c>
      <c r="B67" s="12">
        <v>52</v>
      </c>
      <c r="C67" s="12">
        <v>70</v>
      </c>
      <c r="D67" s="12">
        <v>52</v>
      </c>
      <c r="E67" s="12">
        <v>52</v>
      </c>
      <c r="F67" s="14">
        <v>0</v>
      </c>
      <c r="G67" s="12">
        <v>48.69</v>
      </c>
      <c r="I67" s="11">
        <f>'^JKSE'!I67</f>
        <v>40802</v>
      </c>
      <c r="J67" s="12">
        <f t="shared" ref="J67:J130" si="1">VLOOKUP($I$2:$I$751,$A$2:$G$705,7)</f>
        <v>197</v>
      </c>
    </row>
    <row r="68" spans="1:10" x14ac:dyDescent="0.2">
      <c r="A68" s="15">
        <v>39917</v>
      </c>
      <c r="B68" s="12">
        <v>53</v>
      </c>
      <c r="C68" s="12">
        <v>70</v>
      </c>
      <c r="D68" s="12">
        <v>53</v>
      </c>
      <c r="E68" s="12">
        <v>53</v>
      </c>
      <c r="F68" s="14">
        <v>0</v>
      </c>
      <c r="G68" s="12">
        <v>49.63</v>
      </c>
      <c r="I68" s="11">
        <f>'^JKSE'!I68</f>
        <v>40801</v>
      </c>
      <c r="J68" s="12">
        <f t="shared" si="1"/>
        <v>134</v>
      </c>
    </row>
    <row r="69" spans="1:10" x14ac:dyDescent="0.2">
      <c r="A69" s="15">
        <v>39918</v>
      </c>
      <c r="B69" s="12">
        <v>60</v>
      </c>
      <c r="C69" s="12">
        <v>70</v>
      </c>
      <c r="D69" s="12">
        <v>60</v>
      </c>
      <c r="E69" s="12">
        <v>60</v>
      </c>
      <c r="F69" s="14">
        <v>0</v>
      </c>
      <c r="G69" s="12">
        <v>56.18</v>
      </c>
      <c r="I69" s="11">
        <f>'^JKSE'!I69</f>
        <v>40800</v>
      </c>
      <c r="J69" s="12">
        <f t="shared" si="1"/>
        <v>136</v>
      </c>
    </row>
    <row r="70" spans="1:10" x14ac:dyDescent="0.2">
      <c r="A70" s="15">
        <v>39919</v>
      </c>
      <c r="B70" s="12">
        <v>70</v>
      </c>
      <c r="C70" s="12">
        <v>70</v>
      </c>
      <c r="D70" s="12">
        <v>70</v>
      </c>
      <c r="E70" s="12">
        <v>70</v>
      </c>
      <c r="F70" s="14">
        <v>1000</v>
      </c>
      <c r="G70" s="12">
        <v>65.55</v>
      </c>
      <c r="I70" s="11">
        <f>'^JKSE'!I70</f>
        <v>40799</v>
      </c>
      <c r="J70" s="12">
        <f t="shared" si="1"/>
        <v>177</v>
      </c>
    </row>
    <row r="71" spans="1:10" x14ac:dyDescent="0.2">
      <c r="A71" s="15">
        <v>39920</v>
      </c>
      <c r="B71" s="12">
        <v>60</v>
      </c>
      <c r="C71" s="12">
        <v>80</v>
      </c>
      <c r="D71" s="12">
        <v>60</v>
      </c>
      <c r="E71" s="12">
        <v>60</v>
      </c>
      <c r="F71" s="14">
        <v>0</v>
      </c>
      <c r="G71" s="12">
        <v>56.18</v>
      </c>
      <c r="I71" s="11">
        <f>'^JKSE'!I71</f>
        <v>40798</v>
      </c>
      <c r="J71" s="12">
        <f t="shared" si="1"/>
        <v>131</v>
      </c>
    </row>
    <row r="72" spans="1:10" x14ac:dyDescent="0.2">
      <c r="A72" s="15">
        <v>39923</v>
      </c>
      <c r="B72" s="12">
        <v>65</v>
      </c>
      <c r="C72" s="12">
        <v>80</v>
      </c>
      <c r="D72" s="12">
        <v>65</v>
      </c>
      <c r="E72" s="12">
        <v>65</v>
      </c>
      <c r="F72" s="14">
        <v>0</v>
      </c>
      <c r="G72" s="12">
        <v>60.86</v>
      </c>
      <c r="I72" s="11">
        <f>'^JKSE'!I72</f>
        <v>40795</v>
      </c>
      <c r="J72" s="12">
        <f t="shared" si="1"/>
        <v>190</v>
      </c>
    </row>
    <row r="73" spans="1:10" x14ac:dyDescent="0.2">
      <c r="A73" s="15">
        <v>39924</v>
      </c>
      <c r="B73" s="12">
        <v>60</v>
      </c>
      <c r="C73" s="12">
        <v>80</v>
      </c>
      <c r="D73" s="12">
        <v>60</v>
      </c>
      <c r="E73" s="12">
        <v>60</v>
      </c>
      <c r="F73" s="14">
        <v>0</v>
      </c>
      <c r="G73" s="12">
        <v>56.18</v>
      </c>
      <c r="I73" s="11">
        <f>'^JKSE'!I73</f>
        <v>40794</v>
      </c>
      <c r="J73" s="12">
        <f t="shared" si="1"/>
        <v>196</v>
      </c>
    </row>
    <row r="74" spans="1:10" x14ac:dyDescent="0.2">
      <c r="A74" s="15">
        <v>39925</v>
      </c>
      <c r="B74" s="12">
        <v>61</v>
      </c>
      <c r="C74" s="12">
        <v>80</v>
      </c>
      <c r="D74" s="12">
        <v>61</v>
      </c>
      <c r="E74" s="12">
        <v>61</v>
      </c>
      <c r="F74" s="14">
        <v>0</v>
      </c>
      <c r="G74" s="12">
        <v>57.12</v>
      </c>
      <c r="I74" s="11">
        <f>'^JKSE'!I74</f>
        <v>40793</v>
      </c>
      <c r="J74" s="12">
        <f t="shared" si="1"/>
        <v>199</v>
      </c>
    </row>
    <row r="75" spans="1:10" x14ac:dyDescent="0.2">
      <c r="A75" s="15">
        <v>39926</v>
      </c>
      <c r="B75" s="12">
        <v>50</v>
      </c>
      <c r="C75" s="12">
        <v>80</v>
      </c>
      <c r="D75" s="12">
        <v>50</v>
      </c>
      <c r="E75" s="12">
        <v>50</v>
      </c>
      <c r="F75" s="14">
        <v>0</v>
      </c>
      <c r="G75" s="12">
        <v>46.82</v>
      </c>
      <c r="I75" s="11">
        <f>'^JKSE'!I75</f>
        <v>40792</v>
      </c>
      <c r="J75" s="12">
        <f t="shared" si="1"/>
        <v>130</v>
      </c>
    </row>
    <row r="76" spans="1:10" x14ac:dyDescent="0.2">
      <c r="A76" s="15">
        <v>39927</v>
      </c>
      <c r="B76" s="12">
        <v>50</v>
      </c>
      <c r="C76" s="12">
        <v>77</v>
      </c>
      <c r="D76" s="12">
        <v>50</v>
      </c>
      <c r="E76" s="12">
        <v>50</v>
      </c>
      <c r="F76" s="14">
        <v>0</v>
      </c>
      <c r="G76" s="12">
        <v>46.82</v>
      </c>
      <c r="I76" s="11">
        <f>'^JKSE'!I76</f>
        <v>40791</v>
      </c>
      <c r="J76" s="12">
        <f t="shared" si="1"/>
        <v>131</v>
      </c>
    </row>
    <row r="77" spans="1:10" x14ac:dyDescent="0.2">
      <c r="A77" s="15">
        <v>39930</v>
      </c>
      <c r="B77" s="12">
        <v>73</v>
      </c>
      <c r="C77" s="12">
        <v>73</v>
      </c>
      <c r="D77" s="12">
        <v>73</v>
      </c>
      <c r="E77" s="12">
        <v>73</v>
      </c>
      <c r="F77" s="14">
        <v>0</v>
      </c>
      <c r="G77" s="12">
        <v>68.349999999999994</v>
      </c>
      <c r="I77" s="11">
        <f>'^JKSE'!I77</f>
        <v>40788</v>
      </c>
      <c r="J77" s="12">
        <f t="shared" si="1"/>
        <v>199</v>
      </c>
    </row>
    <row r="78" spans="1:10" x14ac:dyDescent="0.2">
      <c r="A78" s="15">
        <v>39931</v>
      </c>
      <c r="B78" s="12">
        <v>80</v>
      </c>
      <c r="C78" s="12">
        <v>80</v>
      </c>
      <c r="D78" s="12">
        <v>80</v>
      </c>
      <c r="E78" s="12">
        <v>80</v>
      </c>
      <c r="F78" s="14">
        <v>0</v>
      </c>
      <c r="G78" s="12">
        <v>74.91</v>
      </c>
      <c r="I78" s="11">
        <f>'^JKSE'!I78</f>
        <v>40787</v>
      </c>
      <c r="J78" s="12">
        <f t="shared" si="1"/>
        <v>199</v>
      </c>
    </row>
    <row r="79" spans="1:10" x14ac:dyDescent="0.2">
      <c r="A79" s="15">
        <v>39932</v>
      </c>
      <c r="B79" s="12">
        <v>80</v>
      </c>
      <c r="C79" s="12">
        <v>80</v>
      </c>
      <c r="D79" s="12">
        <v>80</v>
      </c>
      <c r="E79" s="12">
        <v>80</v>
      </c>
      <c r="F79" s="14">
        <v>0</v>
      </c>
      <c r="G79" s="12">
        <v>74.91</v>
      </c>
      <c r="I79" s="11">
        <f>'^JKSE'!I79</f>
        <v>40786</v>
      </c>
      <c r="J79" s="12">
        <f t="shared" si="1"/>
        <v>199</v>
      </c>
    </row>
    <row r="80" spans="1:10" x14ac:dyDescent="0.2">
      <c r="A80" s="15">
        <v>39933</v>
      </c>
      <c r="B80" s="12">
        <v>80</v>
      </c>
      <c r="C80" s="12">
        <v>80</v>
      </c>
      <c r="D80" s="12">
        <v>80</v>
      </c>
      <c r="E80" s="12">
        <v>80</v>
      </c>
      <c r="F80" s="14">
        <v>2500</v>
      </c>
      <c r="G80" s="12">
        <v>74.91</v>
      </c>
      <c r="I80" s="11">
        <f>'^JKSE'!I80</f>
        <v>40785</v>
      </c>
      <c r="J80" s="12">
        <f t="shared" si="1"/>
        <v>199</v>
      </c>
    </row>
    <row r="81" spans="1:10" x14ac:dyDescent="0.2">
      <c r="A81" s="15">
        <v>39934</v>
      </c>
      <c r="B81" s="12">
        <v>52</v>
      </c>
      <c r="C81" s="12">
        <v>79</v>
      </c>
      <c r="D81" s="12">
        <v>52</v>
      </c>
      <c r="E81" s="12">
        <v>52</v>
      </c>
      <c r="F81" s="14">
        <v>0</v>
      </c>
      <c r="G81" s="12">
        <v>48.69</v>
      </c>
      <c r="I81" s="11">
        <f>'^JKSE'!I81</f>
        <v>40784</v>
      </c>
      <c r="J81" s="12">
        <f t="shared" si="1"/>
        <v>199</v>
      </c>
    </row>
    <row r="82" spans="1:10" x14ac:dyDescent="0.2">
      <c r="A82" s="15">
        <v>39937</v>
      </c>
      <c r="B82" s="12">
        <v>61</v>
      </c>
      <c r="C82" s="12">
        <v>79</v>
      </c>
      <c r="D82" s="12">
        <v>61</v>
      </c>
      <c r="E82" s="12">
        <v>61</v>
      </c>
      <c r="F82" s="14">
        <v>0</v>
      </c>
      <c r="G82" s="12">
        <v>57.12</v>
      </c>
      <c r="I82" s="11">
        <f>'^JKSE'!I82</f>
        <v>40781</v>
      </c>
      <c r="J82" s="12">
        <f t="shared" si="1"/>
        <v>199</v>
      </c>
    </row>
    <row r="83" spans="1:10" x14ac:dyDescent="0.2">
      <c r="A83" s="15">
        <v>39938</v>
      </c>
      <c r="B83" s="12">
        <v>79</v>
      </c>
      <c r="C83" s="12">
        <v>80</v>
      </c>
      <c r="D83" s="12">
        <v>79</v>
      </c>
      <c r="E83" s="12">
        <v>80</v>
      </c>
      <c r="F83" s="14">
        <v>67500</v>
      </c>
      <c r="G83" s="12">
        <v>74.91</v>
      </c>
      <c r="I83" s="11">
        <f>'^JKSE'!I83</f>
        <v>40780</v>
      </c>
      <c r="J83" s="12">
        <f t="shared" si="1"/>
        <v>129</v>
      </c>
    </row>
    <row r="84" spans="1:10" x14ac:dyDescent="0.2">
      <c r="A84" s="15">
        <v>39939</v>
      </c>
      <c r="B84" s="12">
        <v>55</v>
      </c>
      <c r="C84" s="12">
        <v>105</v>
      </c>
      <c r="D84" s="12">
        <v>55</v>
      </c>
      <c r="E84" s="12">
        <v>55</v>
      </c>
      <c r="F84" s="14">
        <v>0</v>
      </c>
      <c r="G84" s="12">
        <v>51.5</v>
      </c>
      <c r="I84" s="11">
        <f>'^JKSE'!I84</f>
        <v>40779</v>
      </c>
      <c r="J84" s="12">
        <f t="shared" si="1"/>
        <v>136</v>
      </c>
    </row>
    <row r="85" spans="1:10" x14ac:dyDescent="0.2">
      <c r="A85" s="15">
        <v>39940</v>
      </c>
      <c r="B85" s="12">
        <v>90</v>
      </c>
      <c r="C85" s="12">
        <v>100</v>
      </c>
      <c r="D85" s="12">
        <v>90</v>
      </c>
      <c r="E85" s="12">
        <v>100</v>
      </c>
      <c r="F85" s="14">
        <v>104000</v>
      </c>
      <c r="G85" s="12">
        <v>93.64</v>
      </c>
      <c r="I85" s="11">
        <f>'^JKSE'!I85</f>
        <v>40778</v>
      </c>
      <c r="J85" s="12">
        <f t="shared" si="1"/>
        <v>129</v>
      </c>
    </row>
    <row r="86" spans="1:10" x14ac:dyDescent="0.2">
      <c r="A86" s="15">
        <v>39941</v>
      </c>
      <c r="B86" s="12">
        <v>100</v>
      </c>
      <c r="C86" s="12">
        <v>100</v>
      </c>
      <c r="D86" s="12">
        <v>100</v>
      </c>
      <c r="E86" s="12">
        <v>100</v>
      </c>
      <c r="F86" s="14">
        <v>50000</v>
      </c>
      <c r="G86" s="12">
        <v>93.64</v>
      </c>
      <c r="I86" s="11">
        <f>'^JKSE'!I86</f>
        <v>40777</v>
      </c>
      <c r="J86" s="12">
        <f t="shared" si="1"/>
        <v>170</v>
      </c>
    </row>
    <row r="87" spans="1:10" x14ac:dyDescent="0.2">
      <c r="A87" s="15">
        <v>39944</v>
      </c>
      <c r="B87" s="12">
        <v>65</v>
      </c>
      <c r="C87" s="12">
        <v>110</v>
      </c>
      <c r="D87" s="12">
        <v>65</v>
      </c>
      <c r="E87" s="12">
        <v>65</v>
      </c>
      <c r="F87" s="14">
        <v>0</v>
      </c>
      <c r="G87" s="12">
        <v>60.86</v>
      </c>
      <c r="I87" s="11">
        <f>'^JKSE'!I87</f>
        <v>40774</v>
      </c>
      <c r="J87" s="12">
        <f t="shared" si="1"/>
        <v>198</v>
      </c>
    </row>
    <row r="88" spans="1:10" x14ac:dyDescent="0.2">
      <c r="A88" s="15">
        <v>39945</v>
      </c>
      <c r="B88" s="12">
        <v>105</v>
      </c>
      <c r="C88" s="12">
        <v>105</v>
      </c>
      <c r="D88" s="12">
        <v>105</v>
      </c>
      <c r="E88" s="12">
        <v>105</v>
      </c>
      <c r="F88" s="14">
        <v>500</v>
      </c>
      <c r="G88" s="12">
        <v>98.32</v>
      </c>
      <c r="I88" s="11">
        <f>'^JKSE'!I88</f>
        <v>40773</v>
      </c>
      <c r="J88" s="12">
        <f t="shared" si="1"/>
        <v>198</v>
      </c>
    </row>
    <row r="89" spans="1:10" x14ac:dyDescent="0.2">
      <c r="A89" s="15">
        <v>39946</v>
      </c>
      <c r="B89" s="12">
        <v>71</v>
      </c>
      <c r="C89" s="12">
        <v>110</v>
      </c>
      <c r="D89" s="12">
        <v>71</v>
      </c>
      <c r="E89" s="12">
        <v>71</v>
      </c>
      <c r="F89" s="14">
        <v>0</v>
      </c>
      <c r="G89" s="12">
        <v>66.48</v>
      </c>
      <c r="I89" s="11">
        <f>'^JKSE'!I89</f>
        <v>40772</v>
      </c>
      <c r="J89" s="12">
        <f t="shared" si="1"/>
        <v>198</v>
      </c>
    </row>
    <row r="90" spans="1:10" x14ac:dyDescent="0.2">
      <c r="A90" s="15">
        <v>39947</v>
      </c>
      <c r="B90" s="12">
        <v>100</v>
      </c>
      <c r="C90" s="12">
        <v>100</v>
      </c>
      <c r="D90" s="12">
        <v>100</v>
      </c>
      <c r="E90" s="12">
        <v>100</v>
      </c>
      <c r="F90" s="14">
        <v>10000</v>
      </c>
      <c r="G90" s="12">
        <v>93.64</v>
      </c>
      <c r="I90" s="11">
        <f>'^JKSE'!I90</f>
        <v>40771</v>
      </c>
      <c r="J90" s="12">
        <f t="shared" si="1"/>
        <v>198</v>
      </c>
    </row>
    <row r="91" spans="1:10" x14ac:dyDescent="0.2">
      <c r="A91" s="15">
        <v>39948</v>
      </c>
      <c r="B91" s="12">
        <v>71</v>
      </c>
      <c r="C91" s="12">
        <v>110</v>
      </c>
      <c r="D91" s="12">
        <v>71</v>
      </c>
      <c r="E91" s="12">
        <v>71</v>
      </c>
      <c r="F91" s="14">
        <v>0</v>
      </c>
      <c r="G91" s="12">
        <v>66.48</v>
      </c>
      <c r="I91" s="11">
        <f>'^JKSE'!I91</f>
        <v>40770</v>
      </c>
      <c r="J91" s="12">
        <f t="shared" si="1"/>
        <v>180</v>
      </c>
    </row>
    <row r="92" spans="1:10" x14ac:dyDescent="0.2">
      <c r="A92" s="15">
        <v>39951</v>
      </c>
      <c r="B92" s="12">
        <v>66</v>
      </c>
      <c r="C92" s="12">
        <v>66</v>
      </c>
      <c r="D92" s="12">
        <v>66</v>
      </c>
      <c r="E92" s="12">
        <v>66</v>
      </c>
      <c r="F92" s="14">
        <v>500</v>
      </c>
      <c r="G92" s="12">
        <v>61.8</v>
      </c>
      <c r="I92" s="11">
        <f>'^JKSE'!I92</f>
        <v>40767</v>
      </c>
      <c r="J92" s="12">
        <f t="shared" si="1"/>
        <v>181</v>
      </c>
    </row>
    <row r="93" spans="1:10" x14ac:dyDescent="0.2">
      <c r="A93" s="15">
        <v>39952</v>
      </c>
      <c r="B93" s="12">
        <v>61</v>
      </c>
      <c r="C93" s="12">
        <v>89</v>
      </c>
      <c r="D93" s="12">
        <v>61</v>
      </c>
      <c r="E93" s="12">
        <v>61</v>
      </c>
      <c r="F93" s="14">
        <v>0</v>
      </c>
      <c r="G93" s="12">
        <v>57.12</v>
      </c>
      <c r="I93" s="11">
        <f>'^JKSE'!I93</f>
        <v>40766</v>
      </c>
      <c r="J93" s="12">
        <f t="shared" si="1"/>
        <v>198</v>
      </c>
    </row>
    <row r="94" spans="1:10" x14ac:dyDescent="0.2">
      <c r="A94" s="15">
        <v>39953</v>
      </c>
      <c r="B94" s="12">
        <v>66</v>
      </c>
      <c r="C94" s="12">
        <v>66</v>
      </c>
      <c r="D94" s="12">
        <v>66</v>
      </c>
      <c r="E94" s="12">
        <v>66</v>
      </c>
      <c r="F94" s="14">
        <v>5000</v>
      </c>
      <c r="G94" s="12">
        <v>61.8</v>
      </c>
      <c r="I94" s="11">
        <f>'^JKSE'!I94</f>
        <v>40765</v>
      </c>
      <c r="J94" s="12">
        <f t="shared" si="1"/>
        <v>195</v>
      </c>
    </row>
    <row r="95" spans="1:10" x14ac:dyDescent="0.2">
      <c r="A95" s="15">
        <v>39955</v>
      </c>
      <c r="B95" s="12">
        <v>61</v>
      </c>
      <c r="C95" s="12">
        <v>88</v>
      </c>
      <c r="D95" s="12">
        <v>61</v>
      </c>
      <c r="E95" s="12">
        <v>61</v>
      </c>
      <c r="F95" s="14">
        <v>0</v>
      </c>
      <c r="G95" s="12">
        <v>57.12</v>
      </c>
      <c r="I95" s="11">
        <f>'^JKSE'!I95</f>
        <v>40764</v>
      </c>
      <c r="J95" s="12">
        <f t="shared" si="1"/>
        <v>200</v>
      </c>
    </row>
    <row r="96" spans="1:10" x14ac:dyDescent="0.2">
      <c r="A96" s="15">
        <v>39958</v>
      </c>
      <c r="B96" s="12">
        <v>61</v>
      </c>
      <c r="C96" s="12">
        <v>88</v>
      </c>
      <c r="D96" s="12">
        <v>61</v>
      </c>
      <c r="E96" s="12">
        <v>61</v>
      </c>
      <c r="F96" s="14">
        <v>0</v>
      </c>
      <c r="G96" s="12">
        <v>57.12</v>
      </c>
      <c r="I96" s="11">
        <f>'^JKSE'!I96</f>
        <v>40763</v>
      </c>
      <c r="J96" s="12">
        <f t="shared" si="1"/>
        <v>190</v>
      </c>
    </row>
    <row r="97" spans="1:10" x14ac:dyDescent="0.2">
      <c r="A97" s="15">
        <v>39959</v>
      </c>
      <c r="B97" s="12">
        <v>63</v>
      </c>
      <c r="C97" s="12">
        <v>88</v>
      </c>
      <c r="D97" s="12">
        <v>63</v>
      </c>
      <c r="E97" s="12">
        <v>63</v>
      </c>
      <c r="F97" s="14">
        <v>0</v>
      </c>
      <c r="G97" s="12">
        <v>58.99</v>
      </c>
      <c r="I97" s="11">
        <f>'^JKSE'!I97</f>
        <v>40760</v>
      </c>
      <c r="J97" s="12">
        <f t="shared" si="1"/>
        <v>185</v>
      </c>
    </row>
    <row r="98" spans="1:10" x14ac:dyDescent="0.2">
      <c r="A98" s="15">
        <v>39960</v>
      </c>
      <c r="B98" s="12">
        <v>61</v>
      </c>
      <c r="C98" s="12">
        <v>88</v>
      </c>
      <c r="D98" s="12">
        <v>61</v>
      </c>
      <c r="E98" s="12">
        <v>61</v>
      </c>
      <c r="F98" s="14">
        <v>0</v>
      </c>
      <c r="G98" s="12">
        <v>57.12</v>
      </c>
      <c r="I98" s="11">
        <f>'^JKSE'!I98</f>
        <v>40759</v>
      </c>
      <c r="J98" s="12">
        <f t="shared" si="1"/>
        <v>185</v>
      </c>
    </row>
    <row r="99" spans="1:10" x14ac:dyDescent="0.2">
      <c r="A99" s="15">
        <v>39961</v>
      </c>
      <c r="B99" s="12">
        <v>73</v>
      </c>
      <c r="C99" s="12">
        <v>75</v>
      </c>
      <c r="D99" s="12">
        <v>70</v>
      </c>
      <c r="E99" s="12">
        <v>70</v>
      </c>
      <c r="F99" s="14">
        <v>43000</v>
      </c>
      <c r="G99" s="12">
        <v>65.55</v>
      </c>
      <c r="I99" s="11">
        <f>'^JKSE'!I99</f>
        <v>40758</v>
      </c>
      <c r="J99" s="12">
        <f t="shared" si="1"/>
        <v>192</v>
      </c>
    </row>
    <row r="100" spans="1:10" x14ac:dyDescent="0.2">
      <c r="A100" s="15">
        <v>39962</v>
      </c>
      <c r="B100" s="12">
        <v>50</v>
      </c>
      <c r="C100" s="12">
        <v>94</v>
      </c>
      <c r="D100" s="12">
        <v>50</v>
      </c>
      <c r="E100" s="12">
        <v>50</v>
      </c>
      <c r="F100" s="14">
        <v>0</v>
      </c>
      <c r="G100" s="12">
        <v>46.82</v>
      </c>
      <c r="I100" s="11">
        <f>'^JKSE'!I100</f>
        <v>40757</v>
      </c>
      <c r="J100" s="12">
        <f t="shared" si="1"/>
        <v>196</v>
      </c>
    </row>
    <row r="101" spans="1:10" x14ac:dyDescent="0.2">
      <c r="A101" s="15">
        <v>39965</v>
      </c>
      <c r="B101" s="12">
        <v>70</v>
      </c>
      <c r="C101" s="12">
        <v>94</v>
      </c>
      <c r="D101" s="12">
        <v>70</v>
      </c>
      <c r="E101" s="12">
        <v>70</v>
      </c>
      <c r="F101" s="14">
        <v>0</v>
      </c>
      <c r="G101" s="12">
        <v>65.55</v>
      </c>
      <c r="I101" s="11">
        <f>'^JKSE'!I101</f>
        <v>40756</v>
      </c>
      <c r="J101" s="12">
        <f t="shared" si="1"/>
        <v>199</v>
      </c>
    </row>
    <row r="102" spans="1:10" x14ac:dyDescent="0.2">
      <c r="A102" s="15">
        <v>39966</v>
      </c>
      <c r="B102" s="12">
        <v>61</v>
      </c>
      <c r="C102" s="12">
        <v>94</v>
      </c>
      <c r="D102" s="12">
        <v>61</v>
      </c>
      <c r="E102" s="12">
        <v>61</v>
      </c>
      <c r="F102" s="14">
        <v>0</v>
      </c>
      <c r="G102" s="12">
        <v>57.12</v>
      </c>
      <c r="I102" s="11">
        <f>'^JKSE'!I102</f>
        <v>40753</v>
      </c>
      <c r="J102" s="12">
        <f t="shared" si="1"/>
        <v>194</v>
      </c>
    </row>
    <row r="103" spans="1:10" x14ac:dyDescent="0.2">
      <c r="A103" s="15">
        <v>39967</v>
      </c>
      <c r="B103" s="12">
        <v>71</v>
      </c>
      <c r="C103" s="12">
        <v>94</v>
      </c>
      <c r="D103" s="12">
        <v>71</v>
      </c>
      <c r="E103" s="12">
        <v>71</v>
      </c>
      <c r="F103" s="14">
        <v>0</v>
      </c>
      <c r="G103" s="12">
        <v>66.48</v>
      </c>
      <c r="I103" s="11">
        <f>'^JKSE'!I103</f>
        <v>40752</v>
      </c>
      <c r="J103" s="12">
        <f t="shared" si="1"/>
        <v>183</v>
      </c>
    </row>
    <row r="104" spans="1:10" x14ac:dyDescent="0.2">
      <c r="A104" s="15">
        <v>39968</v>
      </c>
      <c r="B104" s="12">
        <v>61</v>
      </c>
      <c r="C104" s="12">
        <v>94</v>
      </c>
      <c r="D104" s="12">
        <v>61</v>
      </c>
      <c r="E104" s="12">
        <v>61</v>
      </c>
      <c r="F104" s="14">
        <v>0</v>
      </c>
      <c r="G104" s="12">
        <v>57.12</v>
      </c>
      <c r="I104" s="11">
        <f>'^JKSE'!I104</f>
        <v>40751</v>
      </c>
      <c r="J104" s="12">
        <f t="shared" si="1"/>
        <v>187</v>
      </c>
    </row>
    <row r="105" spans="1:10" x14ac:dyDescent="0.2">
      <c r="A105" s="15">
        <v>39969</v>
      </c>
      <c r="B105" s="12">
        <v>50</v>
      </c>
      <c r="C105" s="12">
        <v>94</v>
      </c>
      <c r="D105" s="12">
        <v>50</v>
      </c>
      <c r="E105" s="12">
        <v>50</v>
      </c>
      <c r="F105" s="14">
        <v>0</v>
      </c>
      <c r="G105" s="12">
        <v>46.82</v>
      </c>
      <c r="I105" s="11">
        <f>'^JKSE'!I105</f>
        <v>40750</v>
      </c>
      <c r="J105" s="12">
        <f t="shared" si="1"/>
        <v>188</v>
      </c>
    </row>
    <row r="106" spans="1:10" x14ac:dyDescent="0.2">
      <c r="A106" s="15">
        <v>39972</v>
      </c>
      <c r="B106" s="12">
        <v>50</v>
      </c>
      <c r="C106" s="12">
        <v>94</v>
      </c>
      <c r="D106" s="12">
        <v>50</v>
      </c>
      <c r="E106" s="12">
        <v>50</v>
      </c>
      <c r="F106" s="14">
        <v>0</v>
      </c>
      <c r="G106" s="12">
        <v>46.82</v>
      </c>
      <c r="I106" s="11">
        <f>'^JKSE'!I106</f>
        <v>40749</v>
      </c>
      <c r="J106" s="12">
        <f t="shared" si="1"/>
        <v>188</v>
      </c>
    </row>
    <row r="107" spans="1:10" x14ac:dyDescent="0.2">
      <c r="A107" s="15">
        <v>39973</v>
      </c>
      <c r="B107" s="12">
        <v>51</v>
      </c>
      <c r="C107" s="12">
        <v>94</v>
      </c>
      <c r="D107" s="12">
        <v>51</v>
      </c>
      <c r="E107" s="12">
        <v>51</v>
      </c>
      <c r="F107" s="14">
        <v>0</v>
      </c>
      <c r="G107" s="12">
        <v>47.75</v>
      </c>
      <c r="I107" s="11">
        <f>'^JKSE'!I107</f>
        <v>40746</v>
      </c>
      <c r="J107" s="12">
        <f t="shared" si="1"/>
        <v>188</v>
      </c>
    </row>
    <row r="108" spans="1:10" x14ac:dyDescent="0.2">
      <c r="A108" s="15">
        <v>39974</v>
      </c>
      <c r="B108" s="12">
        <v>66</v>
      </c>
      <c r="C108" s="12">
        <v>94</v>
      </c>
      <c r="D108" s="12">
        <v>66</v>
      </c>
      <c r="E108" s="12">
        <v>66</v>
      </c>
      <c r="F108" s="14">
        <v>0</v>
      </c>
      <c r="G108" s="12">
        <v>61.8</v>
      </c>
      <c r="I108" s="11">
        <f>'^JKSE'!I108</f>
        <v>40745</v>
      </c>
      <c r="J108" s="12">
        <f t="shared" si="1"/>
        <v>189</v>
      </c>
    </row>
    <row r="109" spans="1:10" x14ac:dyDescent="0.2">
      <c r="A109" s="15">
        <v>39975</v>
      </c>
      <c r="B109" s="12">
        <v>66</v>
      </c>
      <c r="C109" s="12">
        <v>75</v>
      </c>
      <c r="D109" s="12">
        <v>65</v>
      </c>
      <c r="E109" s="12">
        <v>75</v>
      </c>
      <c r="F109" s="14">
        <v>100000</v>
      </c>
      <c r="G109" s="12">
        <v>70.23</v>
      </c>
      <c r="I109" s="11">
        <f>'^JKSE'!I109</f>
        <v>40744</v>
      </c>
      <c r="J109" s="12">
        <f t="shared" si="1"/>
        <v>190</v>
      </c>
    </row>
    <row r="110" spans="1:10" x14ac:dyDescent="0.2">
      <c r="A110" s="15">
        <v>39976</v>
      </c>
      <c r="B110" s="12">
        <v>71</v>
      </c>
      <c r="C110" s="12">
        <v>99</v>
      </c>
      <c r="D110" s="12">
        <v>71</v>
      </c>
      <c r="E110" s="12">
        <v>71</v>
      </c>
      <c r="F110" s="14">
        <v>0</v>
      </c>
      <c r="G110" s="12">
        <v>66.48</v>
      </c>
      <c r="I110" s="11">
        <f>'^JKSE'!I110</f>
        <v>40743</v>
      </c>
      <c r="J110" s="12">
        <f t="shared" si="1"/>
        <v>196</v>
      </c>
    </row>
    <row r="111" spans="1:10" x14ac:dyDescent="0.2">
      <c r="A111" s="15">
        <v>39979</v>
      </c>
      <c r="B111" s="12">
        <v>72</v>
      </c>
      <c r="C111" s="12">
        <v>89</v>
      </c>
      <c r="D111" s="12">
        <v>72</v>
      </c>
      <c r="E111" s="12">
        <v>72</v>
      </c>
      <c r="F111" s="14">
        <v>0</v>
      </c>
      <c r="G111" s="12">
        <v>67.42</v>
      </c>
      <c r="I111" s="11">
        <f>'^JKSE'!I111</f>
        <v>40742</v>
      </c>
      <c r="J111" s="12">
        <f t="shared" si="1"/>
        <v>187</v>
      </c>
    </row>
    <row r="112" spans="1:10" x14ac:dyDescent="0.2">
      <c r="A112" s="15">
        <v>39980</v>
      </c>
      <c r="B112" s="12">
        <v>70</v>
      </c>
      <c r="C112" s="12">
        <v>99</v>
      </c>
      <c r="D112" s="12">
        <v>70</v>
      </c>
      <c r="E112" s="12">
        <v>70</v>
      </c>
      <c r="F112" s="14">
        <v>0</v>
      </c>
      <c r="G112" s="12">
        <v>65.55</v>
      </c>
      <c r="I112" s="11">
        <f>'^JKSE'!I112</f>
        <v>40739</v>
      </c>
      <c r="J112" s="12">
        <f t="shared" si="1"/>
        <v>189</v>
      </c>
    </row>
    <row r="113" spans="1:10" x14ac:dyDescent="0.2">
      <c r="A113" s="15">
        <v>39981</v>
      </c>
      <c r="B113" s="12">
        <v>66</v>
      </c>
      <c r="C113" s="12">
        <v>66</v>
      </c>
      <c r="D113" s="12">
        <v>65</v>
      </c>
      <c r="E113" s="12">
        <v>65</v>
      </c>
      <c r="F113" s="14">
        <v>31000</v>
      </c>
      <c r="G113" s="12">
        <v>60.86</v>
      </c>
      <c r="I113" s="11">
        <f>'^JKSE'!I113</f>
        <v>40738</v>
      </c>
      <c r="J113" s="12">
        <f t="shared" si="1"/>
        <v>191</v>
      </c>
    </row>
    <row r="114" spans="1:10" x14ac:dyDescent="0.2">
      <c r="A114" s="15">
        <v>39982</v>
      </c>
      <c r="B114" s="12">
        <v>70</v>
      </c>
      <c r="C114" s="12">
        <v>87</v>
      </c>
      <c r="D114" s="12">
        <v>70</v>
      </c>
      <c r="E114" s="12">
        <v>77</v>
      </c>
      <c r="F114" s="14">
        <v>112000</v>
      </c>
      <c r="G114" s="12">
        <v>72.099999999999994</v>
      </c>
      <c r="I114" s="11">
        <f>'^JKSE'!I114</f>
        <v>40737</v>
      </c>
      <c r="J114" s="12">
        <f t="shared" si="1"/>
        <v>186</v>
      </c>
    </row>
    <row r="115" spans="1:10" x14ac:dyDescent="0.2">
      <c r="A115" s="15">
        <v>39983</v>
      </c>
      <c r="B115" s="12">
        <v>77</v>
      </c>
      <c r="C115" s="12">
        <v>78</v>
      </c>
      <c r="D115" s="12">
        <v>77</v>
      </c>
      <c r="E115" s="12">
        <v>78</v>
      </c>
      <c r="F115" s="14">
        <v>1000</v>
      </c>
      <c r="G115" s="12">
        <v>73.040000000000006</v>
      </c>
      <c r="I115" s="11">
        <f>'^JKSE'!I115</f>
        <v>40736</v>
      </c>
      <c r="J115" s="12">
        <f t="shared" si="1"/>
        <v>187</v>
      </c>
    </row>
    <row r="116" spans="1:10" x14ac:dyDescent="0.2">
      <c r="A116" s="15">
        <v>39986</v>
      </c>
      <c r="B116" s="12">
        <v>77</v>
      </c>
      <c r="C116" s="12">
        <v>77</v>
      </c>
      <c r="D116" s="12">
        <v>77</v>
      </c>
      <c r="E116" s="12">
        <v>77</v>
      </c>
      <c r="F116" s="14">
        <v>2500</v>
      </c>
      <c r="G116" s="12">
        <v>72.099999999999994</v>
      </c>
      <c r="I116" s="11">
        <f>'^JKSE'!I116</f>
        <v>40735</v>
      </c>
      <c r="J116" s="12">
        <f t="shared" si="1"/>
        <v>198</v>
      </c>
    </row>
    <row r="117" spans="1:10" x14ac:dyDescent="0.2">
      <c r="A117" s="15">
        <v>39987</v>
      </c>
      <c r="B117" s="12">
        <v>70</v>
      </c>
      <c r="C117" s="12">
        <v>95</v>
      </c>
      <c r="D117" s="12">
        <v>70</v>
      </c>
      <c r="E117" s="12">
        <v>70</v>
      </c>
      <c r="F117" s="14">
        <v>0</v>
      </c>
      <c r="G117" s="12">
        <v>65.55</v>
      </c>
      <c r="I117" s="11">
        <f>'^JKSE'!I117</f>
        <v>40732</v>
      </c>
      <c r="J117" s="12">
        <f t="shared" si="1"/>
        <v>188</v>
      </c>
    </row>
    <row r="118" spans="1:10" x14ac:dyDescent="0.2">
      <c r="A118" s="15">
        <v>39988</v>
      </c>
      <c r="B118" s="12">
        <v>66</v>
      </c>
      <c r="C118" s="12">
        <v>66</v>
      </c>
      <c r="D118" s="12">
        <v>66</v>
      </c>
      <c r="E118" s="12">
        <v>66</v>
      </c>
      <c r="F118" s="14">
        <v>0</v>
      </c>
      <c r="G118" s="12">
        <v>61.8</v>
      </c>
      <c r="I118" s="11">
        <f>'^JKSE'!I118</f>
        <v>40731</v>
      </c>
      <c r="J118" s="12">
        <f t="shared" si="1"/>
        <v>189</v>
      </c>
    </row>
    <row r="119" spans="1:10" x14ac:dyDescent="0.2">
      <c r="A119" s="15">
        <v>39989</v>
      </c>
      <c r="B119" s="12">
        <v>66</v>
      </c>
      <c r="C119" s="12">
        <v>90</v>
      </c>
      <c r="D119" s="12">
        <v>66</v>
      </c>
      <c r="E119" s="12">
        <v>66</v>
      </c>
      <c r="F119" s="14">
        <v>0</v>
      </c>
      <c r="G119" s="12">
        <v>61.8</v>
      </c>
      <c r="I119" s="11">
        <f>'^JKSE'!I119</f>
        <v>40730</v>
      </c>
      <c r="J119" s="12">
        <f t="shared" si="1"/>
        <v>191</v>
      </c>
    </row>
    <row r="120" spans="1:10" x14ac:dyDescent="0.2">
      <c r="A120" s="15">
        <v>39990</v>
      </c>
      <c r="B120" s="12">
        <v>64</v>
      </c>
      <c r="C120" s="12">
        <v>76</v>
      </c>
      <c r="D120" s="12">
        <v>64</v>
      </c>
      <c r="E120" s="12">
        <v>76</v>
      </c>
      <c r="F120" s="14">
        <v>13000</v>
      </c>
      <c r="G120" s="12">
        <v>71.16</v>
      </c>
      <c r="I120" s="11">
        <f>'^JKSE'!I120</f>
        <v>40729</v>
      </c>
      <c r="J120" s="12">
        <f t="shared" si="1"/>
        <v>195</v>
      </c>
    </row>
    <row r="121" spans="1:10" x14ac:dyDescent="0.2">
      <c r="A121" s="15">
        <v>39993</v>
      </c>
      <c r="B121" s="12">
        <v>64</v>
      </c>
      <c r="C121" s="12">
        <v>86</v>
      </c>
      <c r="D121" s="12">
        <v>64</v>
      </c>
      <c r="E121" s="12">
        <v>64</v>
      </c>
      <c r="F121" s="14">
        <v>0</v>
      </c>
      <c r="G121" s="12">
        <v>59.93</v>
      </c>
      <c r="I121" s="11">
        <f>'^JKSE'!I121</f>
        <v>40728</v>
      </c>
      <c r="J121" s="12">
        <f t="shared" si="1"/>
        <v>165</v>
      </c>
    </row>
    <row r="122" spans="1:10" x14ac:dyDescent="0.2">
      <c r="A122" s="15">
        <v>39994</v>
      </c>
      <c r="B122" s="12">
        <v>64</v>
      </c>
      <c r="C122" s="12">
        <v>86</v>
      </c>
      <c r="D122" s="12">
        <v>64</v>
      </c>
      <c r="E122" s="12">
        <v>64</v>
      </c>
      <c r="F122" s="14">
        <v>0</v>
      </c>
      <c r="G122" s="12">
        <v>59.93</v>
      </c>
      <c r="I122" s="11">
        <f>'^JKSE'!I122</f>
        <v>40725</v>
      </c>
      <c r="J122" s="12">
        <f t="shared" si="1"/>
        <v>190</v>
      </c>
    </row>
    <row r="123" spans="1:10" x14ac:dyDescent="0.2">
      <c r="A123" s="15">
        <v>39995</v>
      </c>
      <c r="B123" s="12">
        <v>72</v>
      </c>
      <c r="C123" s="12">
        <v>86</v>
      </c>
      <c r="D123" s="12">
        <v>72</v>
      </c>
      <c r="E123" s="12">
        <v>72</v>
      </c>
      <c r="F123" s="14">
        <v>0</v>
      </c>
      <c r="G123" s="12">
        <v>67.42</v>
      </c>
      <c r="I123" s="11">
        <f>'^JKSE'!I123</f>
        <v>40724</v>
      </c>
      <c r="J123" s="12">
        <f t="shared" si="1"/>
        <v>194</v>
      </c>
    </row>
    <row r="124" spans="1:10" x14ac:dyDescent="0.2">
      <c r="A124" s="15">
        <v>39996</v>
      </c>
      <c r="B124" s="12">
        <v>64</v>
      </c>
      <c r="C124" s="12">
        <v>86</v>
      </c>
      <c r="D124" s="12">
        <v>64</v>
      </c>
      <c r="E124" s="12">
        <v>64</v>
      </c>
      <c r="F124" s="14">
        <v>0</v>
      </c>
      <c r="G124" s="12">
        <v>59.93</v>
      </c>
      <c r="I124" s="11">
        <f>'^JKSE'!I124</f>
        <v>40723</v>
      </c>
      <c r="J124" s="12">
        <f t="shared" si="1"/>
        <v>194</v>
      </c>
    </row>
    <row r="125" spans="1:10" x14ac:dyDescent="0.2">
      <c r="A125" s="15">
        <v>39997</v>
      </c>
      <c r="B125" s="12">
        <v>64</v>
      </c>
      <c r="C125" s="12">
        <v>86</v>
      </c>
      <c r="D125" s="12">
        <v>64</v>
      </c>
      <c r="E125" s="12">
        <v>64</v>
      </c>
      <c r="F125" s="14">
        <v>0</v>
      </c>
      <c r="G125" s="12">
        <v>59.93</v>
      </c>
      <c r="I125" s="11">
        <f>'^JKSE'!I125</f>
        <v>40722</v>
      </c>
      <c r="J125" s="12">
        <f t="shared" si="1"/>
        <v>194</v>
      </c>
    </row>
    <row r="126" spans="1:10" x14ac:dyDescent="0.2">
      <c r="A126" s="15">
        <v>40000</v>
      </c>
      <c r="B126" s="12">
        <v>51</v>
      </c>
      <c r="C126" s="12">
        <v>86</v>
      </c>
      <c r="D126" s="12">
        <v>51</v>
      </c>
      <c r="E126" s="12">
        <v>51</v>
      </c>
      <c r="F126" s="14">
        <v>0</v>
      </c>
      <c r="G126" s="12">
        <v>47.75</v>
      </c>
      <c r="I126" s="11">
        <f>'^JKSE'!I126</f>
        <v>40721</v>
      </c>
      <c r="J126" s="12">
        <f t="shared" si="1"/>
        <v>195</v>
      </c>
    </row>
    <row r="127" spans="1:10" x14ac:dyDescent="0.2">
      <c r="A127" s="15">
        <v>40001</v>
      </c>
      <c r="B127" s="12">
        <v>86</v>
      </c>
      <c r="C127" s="12">
        <v>86</v>
      </c>
      <c r="D127" s="12">
        <v>86</v>
      </c>
      <c r="E127" s="12">
        <v>86</v>
      </c>
      <c r="F127" s="14">
        <v>500</v>
      </c>
      <c r="G127" s="12">
        <v>80.53</v>
      </c>
      <c r="I127" s="11">
        <f>'^JKSE'!I127</f>
        <v>40718</v>
      </c>
      <c r="J127" s="12">
        <f t="shared" si="1"/>
        <v>195</v>
      </c>
    </row>
    <row r="128" spans="1:10" x14ac:dyDescent="0.2">
      <c r="A128" s="15">
        <v>40003</v>
      </c>
      <c r="B128" s="12">
        <v>64</v>
      </c>
      <c r="C128" s="12">
        <v>96</v>
      </c>
      <c r="D128" s="12">
        <v>64</v>
      </c>
      <c r="E128" s="12">
        <v>64</v>
      </c>
      <c r="F128" s="14">
        <v>0</v>
      </c>
      <c r="G128" s="12">
        <v>59.93</v>
      </c>
      <c r="I128" s="11">
        <f>'^JKSE'!I128</f>
        <v>40717</v>
      </c>
      <c r="J128" s="12">
        <f t="shared" si="1"/>
        <v>198</v>
      </c>
    </row>
    <row r="129" spans="1:10" x14ac:dyDescent="0.2">
      <c r="A129" s="15">
        <v>40004</v>
      </c>
      <c r="B129" s="12">
        <v>56</v>
      </c>
      <c r="C129" s="12">
        <v>92</v>
      </c>
      <c r="D129" s="12">
        <v>56</v>
      </c>
      <c r="E129" s="12">
        <v>56</v>
      </c>
      <c r="F129" s="14">
        <v>0</v>
      </c>
      <c r="G129" s="12">
        <v>52.44</v>
      </c>
      <c r="I129" s="11">
        <f>'^JKSE'!I129</f>
        <v>40716</v>
      </c>
      <c r="J129" s="12">
        <f t="shared" si="1"/>
        <v>199</v>
      </c>
    </row>
    <row r="130" spans="1:10" x14ac:dyDescent="0.2">
      <c r="A130" s="15">
        <v>40007</v>
      </c>
      <c r="B130" s="12">
        <v>57</v>
      </c>
      <c r="C130" s="12">
        <v>90</v>
      </c>
      <c r="D130" s="12">
        <v>57</v>
      </c>
      <c r="E130" s="12">
        <v>57</v>
      </c>
      <c r="F130" s="14">
        <v>0</v>
      </c>
      <c r="G130" s="12">
        <v>53.37</v>
      </c>
      <c r="I130" s="11">
        <f>'^JKSE'!I130</f>
        <v>40715</v>
      </c>
      <c r="J130" s="12">
        <f t="shared" si="1"/>
        <v>198</v>
      </c>
    </row>
    <row r="131" spans="1:10" x14ac:dyDescent="0.2">
      <c r="A131" s="15">
        <v>40008</v>
      </c>
      <c r="B131" s="12">
        <v>66</v>
      </c>
      <c r="C131" s="12">
        <v>87</v>
      </c>
      <c r="D131" s="12">
        <v>66</v>
      </c>
      <c r="E131" s="12">
        <v>66</v>
      </c>
      <c r="F131" s="14">
        <v>0</v>
      </c>
      <c r="G131" s="12">
        <v>61.8</v>
      </c>
      <c r="I131" s="11">
        <f>'^JKSE'!I131</f>
        <v>40714</v>
      </c>
      <c r="J131" s="12">
        <f t="shared" ref="J131:J194" si="2">VLOOKUP($I$2:$I$751,$A$2:$G$705,7)</f>
        <v>194</v>
      </c>
    </row>
    <row r="132" spans="1:10" x14ac:dyDescent="0.2">
      <c r="A132" s="15">
        <v>40009</v>
      </c>
      <c r="B132" s="12">
        <v>78</v>
      </c>
      <c r="C132" s="12">
        <v>110</v>
      </c>
      <c r="D132" s="12">
        <v>78</v>
      </c>
      <c r="E132" s="12">
        <v>110</v>
      </c>
      <c r="F132" s="14">
        <v>290500</v>
      </c>
      <c r="G132" s="12">
        <v>103</v>
      </c>
      <c r="I132" s="11">
        <f>'^JKSE'!I132</f>
        <v>40711</v>
      </c>
      <c r="J132" s="12">
        <f t="shared" si="2"/>
        <v>197</v>
      </c>
    </row>
    <row r="133" spans="1:10" x14ac:dyDescent="0.2">
      <c r="A133" s="15">
        <v>40010</v>
      </c>
      <c r="B133" s="12">
        <v>85</v>
      </c>
      <c r="C133" s="12">
        <v>85</v>
      </c>
      <c r="D133" s="12">
        <v>85</v>
      </c>
      <c r="E133" s="12">
        <v>85</v>
      </c>
      <c r="F133" s="14">
        <v>1000</v>
      </c>
      <c r="G133" s="12">
        <v>79.59</v>
      </c>
      <c r="I133" s="11">
        <f>'^JKSE'!I133</f>
        <v>40710</v>
      </c>
      <c r="J133" s="12">
        <f t="shared" si="2"/>
        <v>199</v>
      </c>
    </row>
    <row r="134" spans="1:10" x14ac:dyDescent="0.2">
      <c r="A134" s="15">
        <v>40011</v>
      </c>
      <c r="B134" s="12">
        <v>80</v>
      </c>
      <c r="C134" s="12">
        <v>88</v>
      </c>
      <c r="D134" s="12">
        <v>80</v>
      </c>
      <c r="E134" s="12">
        <v>88</v>
      </c>
      <c r="F134" s="14">
        <v>5500</v>
      </c>
      <c r="G134" s="12">
        <v>82.4</v>
      </c>
      <c r="I134" s="11">
        <f>'^JKSE'!I134</f>
        <v>40709</v>
      </c>
      <c r="J134" s="12">
        <f t="shared" si="2"/>
        <v>193</v>
      </c>
    </row>
    <row r="135" spans="1:10" x14ac:dyDescent="0.2">
      <c r="A135" s="15">
        <v>40015</v>
      </c>
      <c r="B135" s="12">
        <v>95</v>
      </c>
      <c r="C135" s="12">
        <v>95</v>
      </c>
      <c r="D135" s="12">
        <v>95</v>
      </c>
      <c r="E135" s="12">
        <v>95</v>
      </c>
      <c r="F135" s="14">
        <v>25500</v>
      </c>
      <c r="G135" s="12">
        <v>88.95</v>
      </c>
      <c r="I135" s="11">
        <f>'^JKSE'!I135</f>
        <v>40708</v>
      </c>
      <c r="J135" s="12">
        <f t="shared" si="2"/>
        <v>195</v>
      </c>
    </row>
    <row r="136" spans="1:10" x14ac:dyDescent="0.2">
      <c r="A136" s="15">
        <v>40016</v>
      </c>
      <c r="B136" s="12">
        <v>90</v>
      </c>
      <c r="C136" s="12">
        <v>90</v>
      </c>
      <c r="D136" s="12">
        <v>90</v>
      </c>
      <c r="E136" s="12">
        <v>90</v>
      </c>
      <c r="F136" s="14">
        <v>5000</v>
      </c>
      <c r="G136" s="12">
        <v>84.27</v>
      </c>
      <c r="I136" s="11">
        <f>'^JKSE'!I136</f>
        <v>40707</v>
      </c>
      <c r="J136" s="12">
        <f t="shared" si="2"/>
        <v>197</v>
      </c>
    </row>
    <row r="137" spans="1:10" x14ac:dyDescent="0.2">
      <c r="A137" s="15">
        <v>40017</v>
      </c>
      <c r="B137" s="12">
        <v>81</v>
      </c>
      <c r="C137" s="12">
        <v>100</v>
      </c>
      <c r="D137" s="12">
        <v>81</v>
      </c>
      <c r="E137" s="12">
        <v>81</v>
      </c>
      <c r="F137" s="14">
        <v>0</v>
      </c>
      <c r="G137" s="12">
        <v>75.849999999999994</v>
      </c>
      <c r="I137" s="11">
        <f>'^JKSE'!I137</f>
        <v>40704</v>
      </c>
      <c r="J137" s="12">
        <f t="shared" si="2"/>
        <v>200</v>
      </c>
    </row>
    <row r="138" spans="1:10" x14ac:dyDescent="0.2">
      <c r="A138" s="15">
        <v>40018</v>
      </c>
      <c r="B138" s="12">
        <v>95</v>
      </c>
      <c r="C138" s="12">
        <v>105</v>
      </c>
      <c r="D138" s="12">
        <v>95</v>
      </c>
      <c r="E138" s="12">
        <v>105</v>
      </c>
      <c r="F138" s="14">
        <v>50500</v>
      </c>
      <c r="G138" s="12">
        <v>98.32</v>
      </c>
      <c r="I138" s="11">
        <f>'^JKSE'!I138</f>
        <v>40703</v>
      </c>
      <c r="J138" s="12">
        <f t="shared" si="2"/>
        <v>220</v>
      </c>
    </row>
    <row r="139" spans="1:10" x14ac:dyDescent="0.2">
      <c r="A139" s="15">
        <v>40021</v>
      </c>
      <c r="B139" s="12">
        <v>91</v>
      </c>
      <c r="C139" s="12">
        <v>91</v>
      </c>
      <c r="D139" s="12">
        <v>91</v>
      </c>
      <c r="E139" s="12">
        <v>91</v>
      </c>
      <c r="F139" s="14">
        <v>5000</v>
      </c>
      <c r="G139" s="12">
        <v>85.21</v>
      </c>
      <c r="I139" s="11">
        <f>'^JKSE'!I139</f>
        <v>40702</v>
      </c>
      <c r="J139" s="12">
        <f t="shared" si="2"/>
        <v>225</v>
      </c>
    </row>
    <row r="140" spans="1:10" x14ac:dyDescent="0.2">
      <c r="A140" s="15">
        <v>40022</v>
      </c>
      <c r="B140" s="12">
        <v>96</v>
      </c>
      <c r="C140" s="12">
        <v>115</v>
      </c>
      <c r="D140" s="12">
        <v>96</v>
      </c>
      <c r="E140" s="12">
        <v>96</v>
      </c>
      <c r="F140" s="14">
        <v>0</v>
      </c>
      <c r="G140" s="12">
        <v>89.89</v>
      </c>
      <c r="I140" s="11">
        <f>'^JKSE'!I140</f>
        <v>40701</v>
      </c>
      <c r="J140" s="12">
        <f t="shared" si="2"/>
        <v>215</v>
      </c>
    </row>
    <row r="141" spans="1:10" x14ac:dyDescent="0.2">
      <c r="A141" s="15">
        <v>40023</v>
      </c>
      <c r="B141" s="12">
        <v>90</v>
      </c>
      <c r="C141" s="12">
        <v>102</v>
      </c>
      <c r="D141" s="12">
        <v>90</v>
      </c>
      <c r="E141" s="12">
        <v>90</v>
      </c>
      <c r="F141" s="14">
        <v>0</v>
      </c>
      <c r="G141" s="12">
        <v>84.27</v>
      </c>
      <c r="I141" s="11">
        <f>'^JKSE'!I141</f>
        <v>40700</v>
      </c>
      <c r="J141" s="12">
        <f t="shared" si="2"/>
        <v>160</v>
      </c>
    </row>
    <row r="142" spans="1:10" x14ac:dyDescent="0.2">
      <c r="A142" s="15">
        <v>40024</v>
      </c>
      <c r="B142" s="12">
        <v>90</v>
      </c>
      <c r="C142" s="12">
        <v>110</v>
      </c>
      <c r="D142" s="12">
        <v>90</v>
      </c>
      <c r="E142" s="12">
        <v>90</v>
      </c>
      <c r="F142" s="14">
        <v>0</v>
      </c>
      <c r="G142" s="12">
        <v>84.27</v>
      </c>
      <c r="I142" s="11">
        <f>'^JKSE'!I142</f>
        <v>40697</v>
      </c>
      <c r="J142" s="12">
        <f t="shared" si="2"/>
        <v>136</v>
      </c>
    </row>
    <row r="143" spans="1:10" x14ac:dyDescent="0.2">
      <c r="A143" s="15">
        <v>40025</v>
      </c>
      <c r="B143" s="12">
        <v>103</v>
      </c>
      <c r="C143" s="12">
        <v>103</v>
      </c>
      <c r="D143" s="12">
        <v>103</v>
      </c>
      <c r="E143" s="12">
        <v>103</v>
      </c>
      <c r="F143" s="14">
        <v>27500</v>
      </c>
      <c r="G143" s="12">
        <v>96.45</v>
      </c>
      <c r="I143" s="11">
        <f>'^JKSE'!I143</f>
        <v>40696</v>
      </c>
      <c r="J143" s="12">
        <f t="shared" si="2"/>
        <v>145</v>
      </c>
    </row>
    <row r="144" spans="1:10" x14ac:dyDescent="0.2">
      <c r="A144" s="15">
        <v>40028</v>
      </c>
      <c r="B144" s="12">
        <v>95</v>
      </c>
      <c r="C144" s="12">
        <v>95</v>
      </c>
      <c r="D144" s="12">
        <v>85</v>
      </c>
      <c r="E144" s="12">
        <v>87</v>
      </c>
      <c r="F144" s="14">
        <v>125000</v>
      </c>
      <c r="G144" s="12">
        <v>81.459999999999994</v>
      </c>
      <c r="I144" s="11">
        <f>'^JKSE'!I144</f>
        <v>40695</v>
      </c>
      <c r="J144" s="12">
        <f t="shared" si="2"/>
        <v>145</v>
      </c>
    </row>
    <row r="145" spans="1:10" x14ac:dyDescent="0.2">
      <c r="A145" s="15">
        <v>40029</v>
      </c>
      <c r="B145" s="12">
        <v>87</v>
      </c>
      <c r="C145" s="12">
        <v>88</v>
      </c>
      <c r="D145" s="12">
        <v>87</v>
      </c>
      <c r="E145" s="12">
        <v>88</v>
      </c>
      <c r="F145" s="14">
        <v>5500</v>
      </c>
      <c r="G145" s="12">
        <v>82.4</v>
      </c>
      <c r="I145" s="11">
        <f>'^JKSE'!I145</f>
        <v>40694</v>
      </c>
      <c r="J145" s="12">
        <f t="shared" si="2"/>
        <v>147</v>
      </c>
    </row>
    <row r="146" spans="1:10" x14ac:dyDescent="0.2">
      <c r="A146" s="15">
        <v>40030</v>
      </c>
      <c r="B146" s="12">
        <v>88</v>
      </c>
      <c r="C146" s="12">
        <v>100</v>
      </c>
      <c r="D146" s="12">
        <v>88</v>
      </c>
      <c r="E146" s="12">
        <v>88</v>
      </c>
      <c r="F146" s="14">
        <v>0</v>
      </c>
      <c r="G146" s="12">
        <v>82.4</v>
      </c>
      <c r="I146" s="11">
        <f>'^JKSE'!I146</f>
        <v>40693</v>
      </c>
      <c r="J146" s="12">
        <f t="shared" si="2"/>
        <v>142</v>
      </c>
    </row>
    <row r="147" spans="1:10" x14ac:dyDescent="0.2">
      <c r="A147" s="15">
        <v>40031</v>
      </c>
      <c r="B147" s="12">
        <v>95</v>
      </c>
      <c r="C147" s="12">
        <v>95</v>
      </c>
      <c r="D147" s="12">
        <v>95</v>
      </c>
      <c r="E147" s="12">
        <v>95</v>
      </c>
      <c r="F147" s="14">
        <v>1500</v>
      </c>
      <c r="G147" s="12">
        <v>88.95</v>
      </c>
      <c r="I147" s="11">
        <f>'^JKSE'!I147</f>
        <v>40690</v>
      </c>
      <c r="J147" s="12">
        <f t="shared" si="2"/>
        <v>139</v>
      </c>
    </row>
    <row r="148" spans="1:10" x14ac:dyDescent="0.2">
      <c r="A148" s="15">
        <v>40032</v>
      </c>
      <c r="B148" s="12">
        <v>95</v>
      </c>
      <c r="C148" s="12">
        <v>110</v>
      </c>
      <c r="D148" s="12">
        <v>95</v>
      </c>
      <c r="E148" s="12">
        <v>95</v>
      </c>
      <c r="F148" s="14">
        <v>0</v>
      </c>
      <c r="G148" s="12">
        <v>88.95</v>
      </c>
      <c r="I148" s="11">
        <f>'^JKSE'!I148</f>
        <v>40689</v>
      </c>
      <c r="J148" s="12">
        <f t="shared" si="2"/>
        <v>138</v>
      </c>
    </row>
    <row r="149" spans="1:10" x14ac:dyDescent="0.2">
      <c r="A149" s="15">
        <v>40035</v>
      </c>
      <c r="B149" s="12">
        <v>90</v>
      </c>
      <c r="C149" s="12">
        <v>90</v>
      </c>
      <c r="D149" s="12">
        <v>88</v>
      </c>
      <c r="E149" s="12">
        <v>90</v>
      </c>
      <c r="F149" s="14">
        <v>180000</v>
      </c>
      <c r="G149" s="12">
        <v>84.27</v>
      </c>
      <c r="I149" s="11">
        <f>'^JKSE'!I149</f>
        <v>40688</v>
      </c>
      <c r="J149" s="12">
        <f t="shared" si="2"/>
        <v>136</v>
      </c>
    </row>
    <row r="150" spans="1:10" x14ac:dyDescent="0.2">
      <c r="A150" s="15">
        <v>40036</v>
      </c>
      <c r="B150" s="12">
        <v>90</v>
      </c>
      <c r="C150" s="12">
        <v>100</v>
      </c>
      <c r="D150" s="12">
        <v>90</v>
      </c>
      <c r="E150" s="12">
        <v>100</v>
      </c>
      <c r="F150" s="14">
        <v>64000</v>
      </c>
      <c r="G150" s="12">
        <v>93.64</v>
      </c>
      <c r="I150" s="11">
        <f>'^JKSE'!I150</f>
        <v>40687</v>
      </c>
      <c r="J150" s="12">
        <f t="shared" si="2"/>
        <v>135</v>
      </c>
    </row>
    <row r="151" spans="1:10" x14ac:dyDescent="0.2">
      <c r="A151" s="15">
        <v>40037</v>
      </c>
      <c r="B151" s="12">
        <v>83</v>
      </c>
      <c r="C151" s="12">
        <v>100</v>
      </c>
      <c r="D151" s="12">
        <v>83</v>
      </c>
      <c r="E151" s="12">
        <v>83</v>
      </c>
      <c r="F151" s="14">
        <v>0</v>
      </c>
      <c r="G151" s="12">
        <v>77.72</v>
      </c>
      <c r="I151" s="11">
        <f>'^JKSE'!I151</f>
        <v>40686</v>
      </c>
      <c r="J151" s="12">
        <f t="shared" si="2"/>
        <v>136</v>
      </c>
    </row>
    <row r="152" spans="1:10" x14ac:dyDescent="0.2">
      <c r="A152" s="15">
        <v>40038</v>
      </c>
      <c r="B152" s="12">
        <v>85</v>
      </c>
      <c r="C152" s="12">
        <v>100</v>
      </c>
      <c r="D152" s="12">
        <v>85</v>
      </c>
      <c r="E152" s="12">
        <v>85</v>
      </c>
      <c r="F152" s="14">
        <v>0</v>
      </c>
      <c r="G152" s="12">
        <v>79.59</v>
      </c>
      <c r="I152" s="11">
        <f>'^JKSE'!I152</f>
        <v>40683</v>
      </c>
      <c r="J152" s="12">
        <f t="shared" si="2"/>
        <v>135</v>
      </c>
    </row>
    <row r="153" spans="1:10" x14ac:dyDescent="0.2">
      <c r="A153" s="15">
        <v>40039</v>
      </c>
      <c r="B153" s="12">
        <v>81</v>
      </c>
      <c r="C153" s="12">
        <v>100</v>
      </c>
      <c r="D153" s="12">
        <v>81</v>
      </c>
      <c r="E153" s="12">
        <v>81</v>
      </c>
      <c r="F153" s="14">
        <v>0</v>
      </c>
      <c r="G153" s="12">
        <v>75.849999999999994</v>
      </c>
      <c r="I153" s="11">
        <f>'^JKSE'!I153</f>
        <v>40682</v>
      </c>
      <c r="J153" s="12">
        <f t="shared" si="2"/>
        <v>138</v>
      </c>
    </row>
    <row r="154" spans="1:10" x14ac:dyDescent="0.2">
      <c r="A154" s="15">
        <v>40043</v>
      </c>
      <c r="B154" s="12">
        <v>88</v>
      </c>
      <c r="C154" s="12">
        <v>100</v>
      </c>
      <c r="D154" s="12">
        <v>88</v>
      </c>
      <c r="E154" s="12">
        <v>88</v>
      </c>
      <c r="F154" s="14">
        <v>0</v>
      </c>
      <c r="G154" s="12">
        <v>82.4</v>
      </c>
      <c r="I154" s="11">
        <f>'^JKSE'!I154</f>
        <v>40681</v>
      </c>
      <c r="J154" s="12">
        <f t="shared" si="2"/>
        <v>135</v>
      </c>
    </row>
    <row r="155" spans="1:10" x14ac:dyDescent="0.2">
      <c r="A155" s="15">
        <v>40044</v>
      </c>
      <c r="B155" s="12">
        <v>76</v>
      </c>
      <c r="C155" s="12">
        <v>76</v>
      </c>
      <c r="D155" s="12">
        <v>76</v>
      </c>
      <c r="E155" s="12">
        <v>76</v>
      </c>
      <c r="F155" s="14">
        <v>500</v>
      </c>
      <c r="G155" s="12">
        <v>71.16</v>
      </c>
      <c r="I155" s="11">
        <f>'^JKSE'!I155</f>
        <v>40680</v>
      </c>
      <c r="J155" s="12">
        <f t="shared" si="2"/>
        <v>145</v>
      </c>
    </row>
    <row r="156" spans="1:10" x14ac:dyDescent="0.2">
      <c r="A156" s="15">
        <v>40045</v>
      </c>
      <c r="B156" s="12">
        <v>76</v>
      </c>
      <c r="C156" s="12">
        <v>100</v>
      </c>
      <c r="D156" s="12">
        <v>76</v>
      </c>
      <c r="E156" s="12">
        <v>76</v>
      </c>
      <c r="F156" s="14">
        <v>0</v>
      </c>
      <c r="G156" s="12">
        <v>71.16</v>
      </c>
      <c r="I156" s="11">
        <f>'^JKSE'!I156</f>
        <v>40679</v>
      </c>
      <c r="J156" s="12">
        <f t="shared" si="2"/>
        <v>145</v>
      </c>
    </row>
    <row r="157" spans="1:10" x14ac:dyDescent="0.2">
      <c r="A157" s="15">
        <v>40046</v>
      </c>
      <c r="B157" s="12">
        <v>73</v>
      </c>
      <c r="C157" s="12">
        <v>100</v>
      </c>
      <c r="D157" s="12">
        <v>73</v>
      </c>
      <c r="E157" s="12">
        <v>73</v>
      </c>
      <c r="F157" s="14">
        <v>0</v>
      </c>
      <c r="G157" s="12">
        <v>68.349999999999994</v>
      </c>
      <c r="I157" s="11">
        <f>'^JKSE'!I157</f>
        <v>40676</v>
      </c>
      <c r="J157" s="12">
        <f t="shared" si="2"/>
        <v>138</v>
      </c>
    </row>
    <row r="158" spans="1:10" x14ac:dyDescent="0.2">
      <c r="A158" s="15">
        <v>40049</v>
      </c>
      <c r="B158" s="12">
        <v>100</v>
      </c>
      <c r="C158" s="12">
        <v>101</v>
      </c>
      <c r="D158" s="12">
        <v>100</v>
      </c>
      <c r="E158" s="12">
        <v>101</v>
      </c>
      <c r="F158" s="14">
        <v>1000</v>
      </c>
      <c r="G158" s="12">
        <v>94.57</v>
      </c>
      <c r="I158" s="11">
        <f>'^JKSE'!I158</f>
        <v>40675</v>
      </c>
      <c r="J158" s="12">
        <f t="shared" si="2"/>
        <v>135</v>
      </c>
    </row>
    <row r="159" spans="1:10" x14ac:dyDescent="0.2">
      <c r="A159" s="15">
        <v>40050</v>
      </c>
      <c r="B159" s="12">
        <v>78</v>
      </c>
      <c r="C159" s="12">
        <v>100</v>
      </c>
      <c r="D159" s="12">
        <v>78</v>
      </c>
      <c r="E159" s="12">
        <v>78</v>
      </c>
      <c r="F159" s="14">
        <v>0</v>
      </c>
      <c r="G159" s="12">
        <v>73.040000000000006</v>
      </c>
      <c r="I159" s="11">
        <f>'^JKSE'!I159</f>
        <v>40674</v>
      </c>
      <c r="J159" s="12">
        <f t="shared" si="2"/>
        <v>138</v>
      </c>
    </row>
    <row r="160" spans="1:10" x14ac:dyDescent="0.2">
      <c r="A160" s="15">
        <v>40051</v>
      </c>
      <c r="B160" s="12">
        <v>76</v>
      </c>
      <c r="C160" s="12">
        <v>100</v>
      </c>
      <c r="D160" s="12">
        <v>76</v>
      </c>
      <c r="E160" s="12">
        <v>76</v>
      </c>
      <c r="F160" s="14">
        <v>0</v>
      </c>
      <c r="G160" s="12">
        <v>71.16</v>
      </c>
      <c r="I160" s="11">
        <f>'^JKSE'!I160</f>
        <v>40673</v>
      </c>
      <c r="J160" s="12">
        <f t="shared" si="2"/>
        <v>133</v>
      </c>
    </row>
    <row r="161" spans="1:10" x14ac:dyDescent="0.2">
      <c r="A161" s="15">
        <v>40052</v>
      </c>
      <c r="B161" s="12">
        <v>76</v>
      </c>
      <c r="C161" s="12">
        <v>100</v>
      </c>
      <c r="D161" s="12">
        <v>76</v>
      </c>
      <c r="E161" s="12">
        <v>76</v>
      </c>
      <c r="F161" s="14">
        <v>0</v>
      </c>
      <c r="G161" s="12">
        <v>71.16</v>
      </c>
      <c r="I161" s="11">
        <f>'^JKSE'!I161</f>
        <v>40672</v>
      </c>
      <c r="J161" s="12">
        <f t="shared" si="2"/>
        <v>139</v>
      </c>
    </row>
    <row r="162" spans="1:10" x14ac:dyDescent="0.2">
      <c r="A162" s="15">
        <v>40053</v>
      </c>
      <c r="B162" s="12">
        <v>78</v>
      </c>
      <c r="C162" s="12">
        <v>100</v>
      </c>
      <c r="D162" s="12">
        <v>78</v>
      </c>
      <c r="E162" s="12">
        <v>78</v>
      </c>
      <c r="F162" s="14">
        <v>0</v>
      </c>
      <c r="G162" s="12">
        <v>73.040000000000006</v>
      </c>
      <c r="I162" s="11">
        <f>'^JKSE'!I162</f>
        <v>40669</v>
      </c>
      <c r="J162" s="12">
        <f t="shared" si="2"/>
        <v>140</v>
      </c>
    </row>
    <row r="163" spans="1:10" x14ac:dyDescent="0.2">
      <c r="A163" s="15">
        <v>40056</v>
      </c>
      <c r="B163" s="12">
        <v>78</v>
      </c>
      <c r="C163" s="12">
        <v>100</v>
      </c>
      <c r="D163" s="12">
        <v>78</v>
      </c>
      <c r="E163" s="12">
        <v>78</v>
      </c>
      <c r="F163" s="14">
        <v>0</v>
      </c>
      <c r="G163" s="12">
        <v>73.040000000000006</v>
      </c>
      <c r="I163" s="11">
        <f>'^JKSE'!I163</f>
        <v>40668</v>
      </c>
      <c r="J163" s="12">
        <f t="shared" si="2"/>
        <v>134</v>
      </c>
    </row>
    <row r="164" spans="1:10" x14ac:dyDescent="0.2">
      <c r="A164" s="15">
        <v>40057</v>
      </c>
      <c r="B164" s="12">
        <v>81</v>
      </c>
      <c r="C164" s="12">
        <v>100</v>
      </c>
      <c r="D164" s="12">
        <v>81</v>
      </c>
      <c r="E164" s="12">
        <v>81</v>
      </c>
      <c r="F164" s="14">
        <v>0</v>
      </c>
      <c r="G164" s="12">
        <v>75.849999999999994</v>
      </c>
      <c r="I164" s="11">
        <f>'^JKSE'!I164</f>
        <v>40667</v>
      </c>
      <c r="J164" s="12">
        <f t="shared" si="2"/>
        <v>134</v>
      </c>
    </row>
    <row r="165" spans="1:10" x14ac:dyDescent="0.2">
      <c r="A165" s="15">
        <v>40058</v>
      </c>
      <c r="B165" s="12">
        <v>78</v>
      </c>
      <c r="C165" s="12">
        <v>95</v>
      </c>
      <c r="D165" s="12">
        <v>78</v>
      </c>
      <c r="E165" s="12">
        <v>78</v>
      </c>
      <c r="F165" s="14">
        <v>0</v>
      </c>
      <c r="G165" s="12">
        <v>73.040000000000006</v>
      </c>
      <c r="I165" s="11">
        <f>'^JKSE'!I165</f>
        <v>40666</v>
      </c>
      <c r="J165" s="12">
        <f t="shared" si="2"/>
        <v>135</v>
      </c>
    </row>
    <row r="166" spans="1:10" x14ac:dyDescent="0.2">
      <c r="A166" s="15">
        <v>40059</v>
      </c>
      <c r="B166" s="12">
        <v>100</v>
      </c>
      <c r="C166" s="12">
        <v>100</v>
      </c>
      <c r="D166" s="12">
        <v>90</v>
      </c>
      <c r="E166" s="12">
        <v>90</v>
      </c>
      <c r="F166" s="14">
        <v>511500</v>
      </c>
      <c r="G166" s="12">
        <v>84.27</v>
      </c>
      <c r="I166" s="11">
        <f>'^JKSE'!I166</f>
        <v>40665</v>
      </c>
      <c r="J166" s="12">
        <f t="shared" si="2"/>
        <v>134</v>
      </c>
    </row>
    <row r="167" spans="1:10" x14ac:dyDescent="0.2">
      <c r="A167" s="15">
        <v>40060</v>
      </c>
      <c r="B167" s="12">
        <v>95</v>
      </c>
      <c r="C167" s="12">
        <v>95</v>
      </c>
      <c r="D167" s="12">
        <v>87</v>
      </c>
      <c r="E167" s="12">
        <v>87</v>
      </c>
      <c r="F167" s="14">
        <v>36000</v>
      </c>
      <c r="G167" s="12">
        <v>81.459999999999994</v>
      </c>
      <c r="I167" s="11">
        <f>'^JKSE'!I167</f>
        <v>40662</v>
      </c>
      <c r="J167" s="12">
        <f t="shared" si="2"/>
        <v>134</v>
      </c>
    </row>
    <row r="168" spans="1:10" x14ac:dyDescent="0.2">
      <c r="A168" s="15">
        <v>40063</v>
      </c>
      <c r="B168" s="12">
        <v>95</v>
      </c>
      <c r="C168" s="12">
        <v>95</v>
      </c>
      <c r="D168" s="12">
        <v>95</v>
      </c>
      <c r="E168" s="12">
        <v>95</v>
      </c>
      <c r="F168" s="14">
        <v>500</v>
      </c>
      <c r="G168" s="12">
        <v>88.95</v>
      </c>
      <c r="I168" s="11">
        <f>'^JKSE'!I168</f>
        <v>40661</v>
      </c>
      <c r="J168" s="12">
        <f t="shared" si="2"/>
        <v>127</v>
      </c>
    </row>
    <row r="169" spans="1:10" x14ac:dyDescent="0.2">
      <c r="A169" s="15">
        <v>40064</v>
      </c>
      <c r="B169" s="12">
        <v>78</v>
      </c>
      <c r="C169" s="12">
        <v>94</v>
      </c>
      <c r="D169" s="12">
        <v>78</v>
      </c>
      <c r="E169" s="12">
        <v>78</v>
      </c>
      <c r="F169" s="14">
        <v>0</v>
      </c>
      <c r="G169" s="12">
        <v>73.040000000000006</v>
      </c>
      <c r="I169" s="11">
        <f>'^JKSE'!I169</f>
        <v>40660</v>
      </c>
      <c r="J169" s="12">
        <f t="shared" si="2"/>
        <v>130</v>
      </c>
    </row>
    <row r="170" spans="1:10" x14ac:dyDescent="0.2">
      <c r="A170" s="15">
        <v>40065</v>
      </c>
      <c r="B170" s="12">
        <v>110</v>
      </c>
      <c r="C170" s="12">
        <v>110</v>
      </c>
      <c r="D170" s="12">
        <v>110</v>
      </c>
      <c r="E170" s="12">
        <v>110</v>
      </c>
      <c r="F170" s="14">
        <v>1000</v>
      </c>
      <c r="G170" s="12">
        <v>103</v>
      </c>
      <c r="I170" s="11">
        <f>'^JKSE'!I170</f>
        <v>40659</v>
      </c>
      <c r="J170" s="12">
        <f t="shared" si="2"/>
        <v>129</v>
      </c>
    </row>
    <row r="171" spans="1:10" x14ac:dyDescent="0.2">
      <c r="A171" s="15">
        <v>40066</v>
      </c>
      <c r="B171" s="12">
        <v>81</v>
      </c>
      <c r="C171" s="12">
        <v>97</v>
      </c>
      <c r="D171" s="12">
        <v>81</v>
      </c>
      <c r="E171" s="12">
        <v>81</v>
      </c>
      <c r="F171" s="14">
        <v>0</v>
      </c>
      <c r="G171" s="12">
        <v>75.849999999999994</v>
      </c>
      <c r="I171" s="11">
        <f>'^JKSE'!I171</f>
        <v>40658</v>
      </c>
      <c r="J171" s="12">
        <f t="shared" si="2"/>
        <v>128</v>
      </c>
    </row>
    <row r="172" spans="1:10" x14ac:dyDescent="0.2">
      <c r="A172" s="15">
        <v>40067</v>
      </c>
      <c r="B172" s="12">
        <v>81</v>
      </c>
      <c r="C172" s="12">
        <v>100</v>
      </c>
      <c r="D172" s="12">
        <v>81</v>
      </c>
      <c r="E172" s="12">
        <v>81</v>
      </c>
      <c r="F172" s="14">
        <v>0</v>
      </c>
      <c r="G172" s="12">
        <v>75.849999999999994</v>
      </c>
      <c r="I172" s="11">
        <f>'^JKSE'!I172</f>
        <v>40655</v>
      </c>
      <c r="J172" s="12">
        <f t="shared" si="2"/>
        <v>128</v>
      </c>
    </row>
    <row r="173" spans="1:10" x14ac:dyDescent="0.2">
      <c r="A173" s="15">
        <v>40070</v>
      </c>
      <c r="B173" s="12">
        <v>79</v>
      </c>
      <c r="C173" s="12">
        <v>106</v>
      </c>
      <c r="D173" s="12">
        <v>79</v>
      </c>
      <c r="E173" s="12">
        <v>79</v>
      </c>
      <c r="F173" s="14">
        <v>0</v>
      </c>
      <c r="G173" s="12">
        <v>73.97</v>
      </c>
      <c r="I173" s="11">
        <f>'^JKSE'!I173</f>
        <v>40654</v>
      </c>
      <c r="J173" s="12">
        <f t="shared" si="2"/>
        <v>128</v>
      </c>
    </row>
    <row r="174" spans="1:10" x14ac:dyDescent="0.2">
      <c r="A174" s="15">
        <v>40071</v>
      </c>
      <c r="B174" s="12">
        <v>94</v>
      </c>
      <c r="C174" s="12">
        <v>97</v>
      </c>
      <c r="D174" s="12">
        <v>91</v>
      </c>
      <c r="E174" s="12">
        <v>94</v>
      </c>
      <c r="F174" s="14">
        <v>493500</v>
      </c>
      <c r="G174" s="12">
        <v>88.02</v>
      </c>
      <c r="I174" s="11">
        <f>'^JKSE'!I174</f>
        <v>40653</v>
      </c>
      <c r="J174" s="12">
        <f t="shared" si="2"/>
        <v>124</v>
      </c>
    </row>
    <row r="175" spans="1:10" x14ac:dyDescent="0.2">
      <c r="A175" s="15">
        <v>40072</v>
      </c>
      <c r="B175" s="12">
        <v>94</v>
      </c>
      <c r="C175" s="12">
        <v>97</v>
      </c>
      <c r="D175" s="12">
        <v>94</v>
      </c>
      <c r="E175" s="12">
        <v>96</v>
      </c>
      <c r="F175" s="14">
        <v>55000</v>
      </c>
      <c r="G175" s="12">
        <v>89.89</v>
      </c>
      <c r="I175" s="11">
        <f>'^JKSE'!I175</f>
        <v>40652</v>
      </c>
      <c r="J175" s="12">
        <f t="shared" si="2"/>
        <v>124</v>
      </c>
    </row>
    <row r="176" spans="1:10" x14ac:dyDescent="0.2">
      <c r="A176" s="15">
        <v>40073</v>
      </c>
      <c r="B176" s="12">
        <v>90</v>
      </c>
      <c r="C176" s="12">
        <v>98</v>
      </c>
      <c r="D176" s="12">
        <v>90</v>
      </c>
      <c r="E176" s="12">
        <v>90</v>
      </c>
      <c r="F176" s="14">
        <v>0</v>
      </c>
      <c r="G176" s="12">
        <v>84.27</v>
      </c>
      <c r="I176" s="11">
        <f>'^JKSE'!I176</f>
        <v>40651</v>
      </c>
      <c r="J176" s="12">
        <f t="shared" si="2"/>
        <v>124</v>
      </c>
    </row>
    <row r="177" spans="1:10" x14ac:dyDescent="0.2">
      <c r="A177" s="15">
        <v>40080</v>
      </c>
      <c r="B177" s="12">
        <v>86</v>
      </c>
      <c r="C177" s="12">
        <v>100</v>
      </c>
      <c r="D177" s="12">
        <v>86</v>
      </c>
      <c r="E177" s="12">
        <v>86</v>
      </c>
      <c r="F177" s="14">
        <v>0</v>
      </c>
      <c r="G177" s="12">
        <v>80.53</v>
      </c>
      <c r="I177" s="11">
        <f>'^JKSE'!I177</f>
        <v>40648</v>
      </c>
      <c r="J177" s="12">
        <f t="shared" si="2"/>
        <v>123</v>
      </c>
    </row>
    <row r="178" spans="1:10" x14ac:dyDescent="0.2">
      <c r="A178" s="15">
        <v>40081</v>
      </c>
      <c r="B178" s="12">
        <v>81</v>
      </c>
      <c r="C178" s="12">
        <v>99</v>
      </c>
      <c r="D178" s="12">
        <v>81</v>
      </c>
      <c r="E178" s="12">
        <v>81</v>
      </c>
      <c r="F178" s="14">
        <v>0</v>
      </c>
      <c r="G178" s="12">
        <v>75.849999999999994</v>
      </c>
      <c r="I178" s="11">
        <f>'^JKSE'!I178</f>
        <v>40647</v>
      </c>
      <c r="J178" s="12">
        <f t="shared" si="2"/>
        <v>123</v>
      </c>
    </row>
    <row r="179" spans="1:10" x14ac:dyDescent="0.2">
      <c r="A179" s="15">
        <v>40084</v>
      </c>
      <c r="B179" s="12">
        <v>85</v>
      </c>
      <c r="C179" s="12">
        <v>98</v>
      </c>
      <c r="D179" s="12">
        <v>85</v>
      </c>
      <c r="E179" s="12">
        <v>85</v>
      </c>
      <c r="F179" s="14">
        <v>0</v>
      </c>
      <c r="G179" s="12">
        <v>79.59</v>
      </c>
      <c r="I179" s="11">
        <f>'^JKSE'!I179</f>
        <v>40646</v>
      </c>
      <c r="J179" s="12">
        <f t="shared" si="2"/>
        <v>120</v>
      </c>
    </row>
    <row r="180" spans="1:10" x14ac:dyDescent="0.2">
      <c r="A180" s="15">
        <v>40085</v>
      </c>
      <c r="B180" s="12">
        <v>90</v>
      </c>
      <c r="C180" s="12">
        <v>98</v>
      </c>
      <c r="D180" s="12">
        <v>90</v>
      </c>
      <c r="E180" s="12">
        <v>90</v>
      </c>
      <c r="F180" s="14">
        <v>0</v>
      </c>
      <c r="G180" s="12">
        <v>84.27</v>
      </c>
      <c r="I180" s="11">
        <f>'^JKSE'!I180</f>
        <v>40645</v>
      </c>
      <c r="J180" s="12">
        <f t="shared" si="2"/>
        <v>127</v>
      </c>
    </row>
    <row r="181" spans="1:10" x14ac:dyDescent="0.2">
      <c r="A181" s="15">
        <v>40086</v>
      </c>
      <c r="B181" s="12">
        <v>83</v>
      </c>
      <c r="C181" s="12">
        <v>98</v>
      </c>
      <c r="D181" s="12">
        <v>83</v>
      </c>
      <c r="E181" s="12">
        <v>83</v>
      </c>
      <c r="F181" s="14">
        <v>0</v>
      </c>
      <c r="G181" s="12">
        <v>77.72</v>
      </c>
      <c r="I181" s="11">
        <f>'^JKSE'!I181</f>
        <v>40644</v>
      </c>
      <c r="J181" s="12">
        <f t="shared" si="2"/>
        <v>138</v>
      </c>
    </row>
    <row r="182" spans="1:10" x14ac:dyDescent="0.2">
      <c r="A182" s="15">
        <v>40087</v>
      </c>
      <c r="B182" s="12">
        <v>96</v>
      </c>
      <c r="C182" s="12">
        <v>96</v>
      </c>
      <c r="D182" s="12">
        <v>96</v>
      </c>
      <c r="E182" s="12">
        <v>96</v>
      </c>
      <c r="F182" s="14">
        <v>3500</v>
      </c>
      <c r="G182" s="12">
        <v>89.89</v>
      </c>
      <c r="I182" s="11">
        <f>'^JKSE'!I182</f>
        <v>40641</v>
      </c>
      <c r="J182" s="12">
        <f t="shared" si="2"/>
        <v>113</v>
      </c>
    </row>
    <row r="183" spans="1:10" x14ac:dyDescent="0.2">
      <c r="A183" s="15">
        <v>40088</v>
      </c>
      <c r="B183" s="12">
        <v>76</v>
      </c>
      <c r="C183" s="12">
        <v>98</v>
      </c>
      <c r="D183" s="12">
        <v>76</v>
      </c>
      <c r="E183" s="12">
        <v>76</v>
      </c>
      <c r="F183" s="14">
        <v>0</v>
      </c>
      <c r="G183" s="12">
        <v>71.16</v>
      </c>
      <c r="I183" s="11">
        <f>'^JKSE'!I183</f>
        <v>40640</v>
      </c>
      <c r="J183" s="12">
        <f t="shared" si="2"/>
        <v>114</v>
      </c>
    </row>
    <row r="184" spans="1:10" x14ac:dyDescent="0.2">
      <c r="A184" s="15">
        <v>40091</v>
      </c>
      <c r="B184" s="12">
        <v>71</v>
      </c>
      <c r="C184" s="12">
        <v>96</v>
      </c>
      <c r="D184" s="12">
        <v>71</v>
      </c>
      <c r="E184" s="12">
        <v>71</v>
      </c>
      <c r="F184" s="14">
        <v>0</v>
      </c>
      <c r="G184" s="12">
        <v>66.48</v>
      </c>
      <c r="I184" s="11">
        <f>'^JKSE'!I184</f>
        <v>40639</v>
      </c>
      <c r="J184" s="12">
        <f t="shared" si="2"/>
        <v>120</v>
      </c>
    </row>
    <row r="185" spans="1:10" x14ac:dyDescent="0.2">
      <c r="A185" s="15">
        <v>40092</v>
      </c>
      <c r="B185" s="12">
        <v>78</v>
      </c>
      <c r="C185" s="12">
        <v>100</v>
      </c>
      <c r="D185" s="12">
        <v>78</v>
      </c>
      <c r="E185" s="12">
        <v>78</v>
      </c>
      <c r="F185" s="14">
        <v>0</v>
      </c>
      <c r="G185" s="12">
        <v>73.040000000000006</v>
      </c>
      <c r="I185" s="11">
        <f>'^JKSE'!I185</f>
        <v>40638</v>
      </c>
      <c r="J185" s="12">
        <f t="shared" si="2"/>
        <v>120</v>
      </c>
    </row>
    <row r="186" spans="1:10" x14ac:dyDescent="0.2">
      <c r="A186" s="15">
        <v>40093</v>
      </c>
      <c r="B186" s="12">
        <v>76</v>
      </c>
      <c r="C186" s="12">
        <v>99</v>
      </c>
      <c r="D186" s="12">
        <v>76</v>
      </c>
      <c r="E186" s="12">
        <v>76</v>
      </c>
      <c r="F186" s="14">
        <v>0</v>
      </c>
      <c r="G186" s="12">
        <v>71.16</v>
      </c>
      <c r="I186" s="11">
        <f>'^JKSE'!I186</f>
        <v>40637</v>
      </c>
      <c r="J186" s="12">
        <f t="shared" si="2"/>
        <v>120</v>
      </c>
    </row>
    <row r="187" spans="1:10" x14ac:dyDescent="0.2">
      <c r="A187" s="15">
        <v>40094</v>
      </c>
      <c r="B187" s="12">
        <v>76</v>
      </c>
      <c r="C187" s="12">
        <v>99</v>
      </c>
      <c r="D187" s="12">
        <v>76</v>
      </c>
      <c r="E187" s="12">
        <v>76</v>
      </c>
      <c r="F187" s="14">
        <v>0</v>
      </c>
      <c r="G187" s="12">
        <v>71.16</v>
      </c>
      <c r="I187" s="11">
        <f>'^JKSE'!I187</f>
        <v>40634</v>
      </c>
      <c r="J187" s="12">
        <f t="shared" si="2"/>
        <v>120</v>
      </c>
    </row>
    <row r="188" spans="1:10" x14ac:dyDescent="0.2">
      <c r="A188" s="15">
        <v>40095</v>
      </c>
      <c r="B188" s="12">
        <v>62</v>
      </c>
      <c r="C188" s="12">
        <v>100</v>
      </c>
      <c r="D188" s="12">
        <v>62</v>
      </c>
      <c r="E188" s="12">
        <v>62</v>
      </c>
      <c r="F188" s="14">
        <v>0</v>
      </c>
      <c r="G188" s="12">
        <v>58.05</v>
      </c>
      <c r="I188" s="11">
        <f>'^JKSE'!I188</f>
        <v>40633</v>
      </c>
      <c r="J188" s="12">
        <f t="shared" si="2"/>
        <v>101</v>
      </c>
    </row>
    <row r="189" spans="1:10" x14ac:dyDescent="0.2">
      <c r="A189" s="15">
        <v>40098</v>
      </c>
      <c r="B189" s="12">
        <v>76</v>
      </c>
      <c r="C189" s="12">
        <v>98</v>
      </c>
      <c r="D189" s="12">
        <v>76</v>
      </c>
      <c r="E189" s="12">
        <v>76</v>
      </c>
      <c r="F189" s="14">
        <v>0</v>
      </c>
      <c r="G189" s="12">
        <v>71.16</v>
      </c>
      <c r="I189" s="11">
        <f>'^JKSE'!I189</f>
        <v>40632</v>
      </c>
      <c r="J189" s="12">
        <f t="shared" si="2"/>
        <v>106</v>
      </c>
    </row>
    <row r="190" spans="1:10" x14ac:dyDescent="0.2">
      <c r="A190" s="15">
        <v>40099</v>
      </c>
      <c r="B190" s="12">
        <v>96</v>
      </c>
      <c r="C190" s="12">
        <v>97</v>
      </c>
      <c r="D190" s="12">
        <v>96</v>
      </c>
      <c r="E190" s="12">
        <v>97</v>
      </c>
      <c r="F190" s="14">
        <v>1000</v>
      </c>
      <c r="G190" s="12">
        <v>90.83</v>
      </c>
      <c r="I190" s="11">
        <f>'^JKSE'!I190</f>
        <v>40631</v>
      </c>
      <c r="J190" s="12">
        <f t="shared" si="2"/>
        <v>90</v>
      </c>
    </row>
    <row r="191" spans="1:10" x14ac:dyDescent="0.2">
      <c r="A191" s="15">
        <v>40100</v>
      </c>
      <c r="B191" s="12">
        <v>96</v>
      </c>
      <c r="C191" s="12">
        <v>96</v>
      </c>
      <c r="D191" s="12">
        <v>95</v>
      </c>
      <c r="E191" s="12">
        <v>96</v>
      </c>
      <c r="F191" s="14">
        <v>6500</v>
      </c>
      <c r="G191" s="12">
        <v>89.89</v>
      </c>
      <c r="I191" s="11">
        <f>'^JKSE'!I191</f>
        <v>40630</v>
      </c>
      <c r="J191" s="12">
        <f t="shared" si="2"/>
        <v>127</v>
      </c>
    </row>
    <row r="192" spans="1:10" x14ac:dyDescent="0.2">
      <c r="A192" s="15">
        <v>40101</v>
      </c>
      <c r="B192" s="12">
        <v>98</v>
      </c>
      <c r="C192" s="12">
        <v>115</v>
      </c>
      <c r="D192" s="12">
        <v>96</v>
      </c>
      <c r="E192" s="12">
        <v>96</v>
      </c>
      <c r="F192" s="14">
        <v>10000</v>
      </c>
      <c r="G192" s="12">
        <v>89.89</v>
      </c>
      <c r="I192" s="11">
        <f>'^JKSE'!I192</f>
        <v>40627</v>
      </c>
      <c r="J192" s="12">
        <f t="shared" si="2"/>
        <v>95</v>
      </c>
    </row>
    <row r="193" spans="1:10" x14ac:dyDescent="0.2">
      <c r="A193" s="15">
        <v>40102</v>
      </c>
      <c r="B193" s="12">
        <v>98</v>
      </c>
      <c r="C193" s="12">
        <v>99</v>
      </c>
      <c r="D193" s="12">
        <v>98</v>
      </c>
      <c r="E193" s="12">
        <v>99</v>
      </c>
      <c r="F193" s="14">
        <v>1000</v>
      </c>
      <c r="G193" s="12">
        <v>92.7</v>
      </c>
      <c r="I193" s="11">
        <f>'^JKSE'!I193</f>
        <v>40626</v>
      </c>
      <c r="J193" s="12">
        <f t="shared" si="2"/>
        <v>95</v>
      </c>
    </row>
    <row r="194" spans="1:10" x14ac:dyDescent="0.2">
      <c r="A194" s="15">
        <v>40105</v>
      </c>
      <c r="B194" s="12">
        <v>100</v>
      </c>
      <c r="C194" s="12">
        <v>100</v>
      </c>
      <c r="D194" s="12">
        <v>100</v>
      </c>
      <c r="E194" s="12">
        <v>100</v>
      </c>
      <c r="F194" s="14">
        <v>1000</v>
      </c>
      <c r="G194" s="12">
        <v>93.64</v>
      </c>
      <c r="I194" s="11">
        <f>'^JKSE'!I194</f>
        <v>40625</v>
      </c>
      <c r="J194" s="12">
        <f t="shared" si="2"/>
        <v>128</v>
      </c>
    </row>
    <row r="195" spans="1:10" x14ac:dyDescent="0.2">
      <c r="A195" s="15">
        <v>40106</v>
      </c>
      <c r="B195" s="12">
        <v>81</v>
      </c>
      <c r="C195" s="12">
        <v>98</v>
      </c>
      <c r="D195" s="12">
        <v>81</v>
      </c>
      <c r="E195" s="12">
        <v>81</v>
      </c>
      <c r="F195" s="14">
        <v>0</v>
      </c>
      <c r="G195" s="12">
        <v>75.849999999999994</v>
      </c>
      <c r="I195" s="11">
        <f>'^JKSE'!I195</f>
        <v>40624</v>
      </c>
      <c r="J195" s="12">
        <f t="shared" ref="J195:J258" si="3">VLOOKUP($I$2:$I$751,$A$2:$G$705,7)</f>
        <v>116</v>
      </c>
    </row>
    <row r="196" spans="1:10" x14ac:dyDescent="0.2">
      <c r="A196" s="15">
        <v>40107</v>
      </c>
      <c r="B196" s="12">
        <v>89</v>
      </c>
      <c r="C196" s="12">
        <v>97</v>
      </c>
      <c r="D196" s="12">
        <v>89</v>
      </c>
      <c r="E196" s="12">
        <v>89</v>
      </c>
      <c r="F196" s="14">
        <v>0</v>
      </c>
      <c r="G196" s="12">
        <v>83.34</v>
      </c>
      <c r="I196" s="11">
        <f>'^JKSE'!I196</f>
        <v>40623</v>
      </c>
      <c r="J196" s="12">
        <f t="shared" si="3"/>
        <v>127</v>
      </c>
    </row>
    <row r="197" spans="1:10" x14ac:dyDescent="0.2">
      <c r="A197" s="15">
        <v>40108</v>
      </c>
      <c r="B197" s="12">
        <v>109</v>
      </c>
      <c r="C197" s="12">
        <v>112</v>
      </c>
      <c r="D197" s="12">
        <v>109</v>
      </c>
      <c r="E197" s="12">
        <v>112</v>
      </c>
      <c r="F197" s="14">
        <v>1000</v>
      </c>
      <c r="G197" s="12">
        <v>104.87</v>
      </c>
      <c r="I197" s="11">
        <f>'^JKSE'!I197</f>
        <v>40620</v>
      </c>
      <c r="J197" s="12">
        <f t="shared" si="3"/>
        <v>128</v>
      </c>
    </row>
    <row r="198" spans="1:10" x14ac:dyDescent="0.2">
      <c r="A198" s="15">
        <v>40109</v>
      </c>
      <c r="B198" s="12">
        <v>80</v>
      </c>
      <c r="C198" s="12">
        <v>98</v>
      </c>
      <c r="D198" s="12">
        <v>80</v>
      </c>
      <c r="E198" s="12">
        <v>80</v>
      </c>
      <c r="F198" s="14">
        <v>0</v>
      </c>
      <c r="G198" s="12">
        <v>74.91</v>
      </c>
      <c r="I198" s="11">
        <f>'^JKSE'!I198</f>
        <v>40619</v>
      </c>
      <c r="J198" s="12">
        <f t="shared" si="3"/>
        <v>111</v>
      </c>
    </row>
    <row r="199" spans="1:10" x14ac:dyDescent="0.2">
      <c r="A199" s="15">
        <v>40112</v>
      </c>
      <c r="B199" s="12">
        <v>81</v>
      </c>
      <c r="C199" s="12">
        <v>99</v>
      </c>
      <c r="D199" s="12">
        <v>81</v>
      </c>
      <c r="E199" s="12">
        <v>81</v>
      </c>
      <c r="F199" s="14">
        <v>0</v>
      </c>
      <c r="G199" s="12">
        <v>75.849999999999994</v>
      </c>
      <c r="I199" s="11">
        <f>'^JKSE'!I199</f>
        <v>40618</v>
      </c>
      <c r="J199" s="12">
        <f t="shared" si="3"/>
        <v>106</v>
      </c>
    </row>
    <row r="200" spans="1:10" x14ac:dyDescent="0.2">
      <c r="A200" s="15">
        <v>40113</v>
      </c>
      <c r="B200" s="12">
        <v>85</v>
      </c>
      <c r="C200" s="12">
        <v>96</v>
      </c>
      <c r="D200" s="12">
        <v>85</v>
      </c>
      <c r="E200" s="12">
        <v>85</v>
      </c>
      <c r="F200" s="14">
        <v>0</v>
      </c>
      <c r="G200" s="12">
        <v>79.59</v>
      </c>
      <c r="I200" s="11">
        <f>'^JKSE'!I200</f>
        <v>40617</v>
      </c>
      <c r="J200" s="12">
        <f t="shared" si="3"/>
        <v>129</v>
      </c>
    </row>
    <row r="201" spans="1:10" x14ac:dyDescent="0.2">
      <c r="A201" s="15">
        <v>40114</v>
      </c>
      <c r="B201" s="12">
        <v>98</v>
      </c>
      <c r="C201" s="12">
        <v>98</v>
      </c>
      <c r="D201" s="12">
        <v>98</v>
      </c>
      <c r="E201" s="12">
        <v>98</v>
      </c>
      <c r="F201" s="14">
        <v>500</v>
      </c>
      <c r="G201" s="12">
        <v>91.76</v>
      </c>
      <c r="I201" s="11">
        <f>'^JKSE'!I201</f>
        <v>40616</v>
      </c>
      <c r="J201" s="12">
        <f t="shared" si="3"/>
        <v>84</v>
      </c>
    </row>
    <row r="202" spans="1:10" x14ac:dyDescent="0.2">
      <c r="A202" s="15">
        <v>40115</v>
      </c>
      <c r="B202" s="12">
        <v>80</v>
      </c>
      <c r="C202" s="12">
        <v>80</v>
      </c>
      <c r="D202" s="12">
        <v>80</v>
      </c>
      <c r="E202" s="12">
        <v>80</v>
      </c>
      <c r="F202" s="14">
        <v>100000</v>
      </c>
      <c r="G202" s="12">
        <v>74.91</v>
      </c>
      <c r="I202" s="11">
        <f>'^JKSE'!I202</f>
        <v>40613</v>
      </c>
      <c r="J202" s="12">
        <f t="shared" si="3"/>
        <v>128</v>
      </c>
    </row>
    <row r="203" spans="1:10" x14ac:dyDescent="0.2">
      <c r="A203" s="15">
        <v>40116</v>
      </c>
      <c r="B203" s="12">
        <v>81</v>
      </c>
      <c r="C203" s="12">
        <v>94</v>
      </c>
      <c r="D203" s="12">
        <v>81</v>
      </c>
      <c r="E203" s="12">
        <v>81</v>
      </c>
      <c r="F203" s="14">
        <v>0</v>
      </c>
      <c r="G203" s="12">
        <v>75.849999999999994</v>
      </c>
      <c r="I203" s="11">
        <f>'^JKSE'!I203</f>
        <v>40612</v>
      </c>
      <c r="J203" s="12">
        <f t="shared" si="3"/>
        <v>132</v>
      </c>
    </row>
    <row r="204" spans="1:10" x14ac:dyDescent="0.2">
      <c r="A204" s="15">
        <v>40119</v>
      </c>
      <c r="B204" s="12">
        <v>89</v>
      </c>
      <c r="C204" s="12">
        <v>98</v>
      </c>
      <c r="D204" s="12">
        <v>89</v>
      </c>
      <c r="E204" s="12">
        <v>90</v>
      </c>
      <c r="F204" s="14">
        <v>40000</v>
      </c>
      <c r="G204" s="12">
        <v>84.27</v>
      </c>
      <c r="I204" s="11">
        <f>'^JKSE'!I204</f>
        <v>40611</v>
      </c>
      <c r="J204" s="12">
        <f t="shared" si="3"/>
        <v>119</v>
      </c>
    </row>
    <row r="205" spans="1:10" x14ac:dyDescent="0.2">
      <c r="A205" s="15">
        <v>40120</v>
      </c>
      <c r="B205" s="12">
        <v>90</v>
      </c>
      <c r="C205" s="12">
        <v>90</v>
      </c>
      <c r="D205" s="12">
        <v>90</v>
      </c>
      <c r="E205" s="12">
        <v>90</v>
      </c>
      <c r="F205" s="14">
        <v>275000</v>
      </c>
      <c r="G205" s="12">
        <v>84.27</v>
      </c>
      <c r="I205" s="11">
        <f>'^JKSE'!I205</f>
        <v>40610</v>
      </c>
      <c r="J205" s="12">
        <f t="shared" si="3"/>
        <v>124</v>
      </c>
    </row>
    <row r="206" spans="1:10" x14ac:dyDescent="0.2">
      <c r="A206" s="15">
        <v>40121</v>
      </c>
      <c r="B206" s="12">
        <v>95</v>
      </c>
      <c r="C206" s="12">
        <v>95</v>
      </c>
      <c r="D206" s="12">
        <v>82</v>
      </c>
      <c r="E206" s="12">
        <v>83</v>
      </c>
      <c r="F206" s="14">
        <v>12000</v>
      </c>
      <c r="G206" s="12">
        <v>77.72</v>
      </c>
      <c r="I206" s="11">
        <f>'^JKSE'!I206</f>
        <v>40609</v>
      </c>
      <c r="J206" s="12">
        <f t="shared" si="3"/>
        <v>120</v>
      </c>
    </row>
    <row r="207" spans="1:10" x14ac:dyDescent="0.2">
      <c r="A207" s="15">
        <v>40122</v>
      </c>
      <c r="B207" s="12">
        <v>86</v>
      </c>
      <c r="C207" s="12">
        <v>89</v>
      </c>
      <c r="D207" s="12">
        <v>84</v>
      </c>
      <c r="E207" s="12">
        <v>89</v>
      </c>
      <c r="F207" s="14">
        <v>103500</v>
      </c>
      <c r="G207" s="12">
        <v>83.34</v>
      </c>
      <c r="I207" s="11">
        <f>'^JKSE'!I207</f>
        <v>40606</v>
      </c>
      <c r="J207" s="12">
        <f t="shared" si="3"/>
        <v>121</v>
      </c>
    </row>
    <row r="208" spans="1:10" x14ac:dyDescent="0.2">
      <c r="A208" s="15">
        <v>40123</v>
      </c>
      <c r="B208" s="12">
        <v>85</v>
      </c>
      <c r="C208" s="12">
        <v>94</v>
      </c>
      <c r="D208" s="12">
        <v>85</v>
      </c>
      <c r="E208" s="12">
        <v>85</v>
      </c>
      <c r="F208" s="14">
        <v>0</v>
      </c>
      <c r="G208" s="12">
        <v>79.59</v>
      </c>
      <c r="I208" s="11">
        <f>'^JKSE'!I208</f>
        <v>40605</v>
      </c>
      <c r="J208" s="12">
        <f t="shared" si="3"/>
        <v>120</v>
      </c>
    </row>
    <row r="209" spans="1:10" x14ac:dyDescent="0.2">
      <c r="A209" s="15">
        <v>40126</v>
      </c>
      <c r="B209" s="12">
        <v>90</v>
      </c>
      <c r="C209" s="12">
        <v>94</v>
      </c>
      <c r="D209" s="12">
        <v>90</v>
      </c>
      <c r="E209" s="12">
        <v>94</v>
      </c>
      <c r="F209" s="14">
        <v>90000</v>
      </c>
      <c r="G209" s="12">
        <v>88.02</v>
      </c>
      <c r="I209" s="11">
        <f>'^JKSE'!I209</f>
        <v>40604</v>
      </c>
      <c r="J209" s="12">
        <f t="shared" si="3"/>
        <v>104</v>
      </c>
    </row>
    <row r="210" spans="1:10" x14ac:dyDescent="0.2">
      <c r="A210" s="15">
        <v>40127</v>
      </c>
      <c r="B210" s="12">
        <v>90</v>
      </c>
      <c r="C210" s="12">
        <v>90</v>
      </c>
      <c r="D210" s="12">
        <v>90</v>
      </c>
      <c r="E210" s="12">
        <v>90</v>
      </c>
      <c r="F210" s="14">
        <v>36500</v>
      </c>
      <c r="G210" s="12">
        <v>84.27</v>
      </c>
      <c r="I210" s="11">
        <f>'^JKSE'!I210</f>
        <v>40603</v>
      </c>
      <c r="J210" s="12">
        <f t="shared" si="3"/>
        <v>110</v>
      </c>
    </row>
    <row r="211" spans="1:10" x14ac:dyDescent="0.2">
      <c r="A211" s="15">
        <v>40128</v>
      </c>
      <c r="B211" s="12">
        <v>93</v>
      </c>
      <c r="C211" s="12">
        <v>94</v>
      </c>
      <c r="D211" s="12">
        <v>90</v>
      </c>
      <c r="E211" s="12">
        <v>90</v>
      </c>
      <c r="F211" s="14">
        <v>52000</v>
      </c>
      <c r="G211" s="12">
        <v>84.27</v>
      </c>
      <c r="I211" s="11">
        <f>'^JKSE'!I211</f>
        <v>40602</v>
      </c>
      <c r="J211" s="12">
        <f t="shared" si="3"/>
        <v>109</v>
      </c>
    </row>
    <row r="212" spans="1:10" x14ac:dyDescent="0.2">
      <c r="A212" s="15">
        <v>40129</v>
      </c>
      <c r="B212" s="12">
        <v>90</v>
      </c>
      <c r="C212" s="12">
        <v>94</v>
      </c>
      <c r="D212" s="12">
        <v>90</v>
      </c>
      <c r="E212" s="12">
        <v>90</v>
      </c>
      <c r="F212" s="14">
        <v>0</v>
      </c>
      <c r="G212" s="12">
        <v>84.27</v>
      </c>
      <c r="I212" s="11">
        <f>'^JKSE'!I212</f>
        <v>40599</v>
      </c>
      <c r="J212" s="12">
        <f t="shared" si="3"/>
        <v>118</v>
      </c>
    </row>
    <row r="213" spans="1:10" x14ac:dyDescent="0.2">
      <c r="A213" s="15">
        <v>40130</v>
      </c>
      <c r="B213" s="12">
        <v>97</v>
      </c>
      <c r="C213" s="12">
        <v>97</v>
      </c>
      <c r="D213" s="12">
        <v>90</v>
      </c>
      <c r="E213" s="12">
        <v>90</v>
      </c>
      <c r="F213" s="14">
        <v>1000</v>
      </c>
      <c r="G213" s="12">
        <v>84.27</v>
      </c>
      <c r="I213" s="11">
        <f>'^JKSE'!I213</f>
        <v>40598</v>
      </c>
      <c r="J213" s="12">
        <f t="shared" si="3"/>
        <v>106</v>
      </c>
    </row>
    <row r="214" spans="1:10" x14ac:dyDescent="0.2">
      <c r="A214" s="15">
        <v>40133</v>
      </c>
      <c r="B214" s="12">
        <v>90</v>
      </c>
      <c r="C214" s="12">
        <v>97</v>
      </c>
      <c r="D214" s="12">
        <v>90</v>
      </c>
      <c r="E214" s="12">
        <v>90</v>
      </c>
      <c r="F214" s="14">
        <v>0</v>
      </c>
      <c r="G214" s="12">
        <v>84.27</v>
      </c>
      <c r="I214" s="11">
        <f>'^JKSE'!I214</f>
        <v>40597</v>
      </c>
      <c r="J214" s="12">
        <f t="shared" si="3"/>
        <v>108</v>
      </c>
    </row>
    <row r="215" spans="1:10" x14ac:dyDescent="0.2">
      <c r="A215" s="15">
        <v>40134</v>
      </c>
      <c r="B215" s="12">
        <v>90</v>
      </c>
      <c r="C215" s="12">
        <v>103</v>
      </c>
      <c r="D215" s="12">
        <v>90</v>
      </c>
      <c r="E215" s="12">
        <v>90</v>
      </c>
      <c r="F215" s="14">
        <v>54500</v>
      </c>
      <c r="G215" s="12">
        <v>84.27</v>
      </c>
      <c r="I215" s="11">
        <f>'^JKSE'!I215</f>
        <v>40596</v>
      </c>
      <c r="J215" s="12">
        <f t="shared" si="3"/>
        <v>112</v>
      </c>
    </row>
    <row r="216" spans="1:10" x14ac:dyDescent="0.2">
      <c r="A216" s="15">
        <v>40135</v>
      </c>
      <c r="B216" s="12">
        <v>90</v>
      </c>
      <c r="C216" s="12">
        <v>97</v>
      </c>
      <c r="D216" s="12">
        <v>90</v>
      </c>
      <c r="E216" s="12">
        <v>90</v>
      </c>
      <c r="F216" s="14">
        <v>0</v>
      </c>
      <c r="G216" s="12">
        <v>84.27</v>
      </c>
      <c r="I216" s="11">
        <f>'^JKSE'!I216</f>
        <v>40595</v>
      </c>
      <c r="J216" s="12">
        <f t="shared" si="3"/>
        <v>110</v>
      </c>
    </row>
    <row r="217" spans="1:10" x14ac:dyDescent="0.2">
      <c r="A217" s="15">
        <v>40136</v>
      </c>
      <c r="B217" s="12">
        <v>90</v>
      </c>
      <c r="C217" s="12">
        <v>95</v>
      </c>
      <c r="D217" s="12">
        <v>90</v>
      </c>
      <c r="E217" s="12">
        <v>90</v>
      </c>
      <c r="F217" s="14">
        <v>0</v>
      </c>
      <c r="G217" s="12">
        <v>84.27</v>
      </c>
      <c r="I217" s="11">
        <f>'^JKSE'!I217</f>
        <v>40592</v>
      </c>
      <c r="J217" s="12">
        <f t="shared" si="3"/>
        <v>106</v>
      </c>
    </row>
    <row r="218" spans="1:10" x14ac:dyDescent="0.2">
      <c r="A218" s="15">
        <v>40137</v>
      </c>
      <c r="B218" s="12">
        <v>70</v>
      </c>
      <c r="C218" s="12">
        <v>100</v>
      </c>
      <c r="D218" s="12">
        <v>70</v>
      </c>
      <c r="E218" s="12">
        <v>70</v>
      </c>
      <c r="F218" s="14">
        <v>0</v>
      </c>
      <c r="G218" s="12">
        <v>65.55</v>
      </c>
      <c r="I218" s="11">
        <f>'^JKSE'!I218</f>
        <v>40591</v>
      </c>
      <c r="J218" s="12">
        <f t="shared" si="3"/>
        <v>114</v>
      </c>
    </row>
    <row r="219" spans="1:10" x14ac:dyDescent="0.2">
      <c r="A219" s="15">
        <v>40140</v>
      </c>
      <c r="B219" s="12">
        <v>90</v>
      </c>
      <c r="C219" s="12">
        <v>95</v>
      </c>
      <c r="D219" s="12">
        <v>90</v>
      </c>
      <c r="E219" s="12">
        <v>95</v>
      </c>
      <c r="F219" s="14">
        <v>50500</v>
      </c>
      <c r="G219" s="12">
        <v>88.95</v>
      </c>
      <c r="I219" s="11">
        <f>'^JKSE'!I219</f>
        <v>40590</v>
      </c>
      <c r="J219" s="12">
        <f t="shared" si="3"/>
        <v>115</v>
      </c>
    </row>
    <row r="220" spans="1:10" x14ac:dyDescent="0.2">
      <c r="A220" s="15">
        <v>40141</v>
      </c>
      <c r="B220" s="12">
        <v>100</v>
      </c>
      <c r="C220" s="12">
        <v>100</v>
      </c>
      <c r="D220" s="12">
        <v>90</v>
      </c>
      <c r="E220" s="12">
        <v>90</v>
      </c>
      <c r="F220" s="14">
        <v>6000</v>
      </c>
      <c r="G220" s="12">
        <v>84.27</v>
      </c>
      <c r="I220" s="11">
        <f>'^JKSE'!I220</f>
        <v>40589</v>
      </c>
      <c r="J220" s="12">
        <f t="shared" si="3"/>
        <v>115</v>
      </c>
    </row>
    <row r="221" spans="1:10" x14ac:dyDescent="0.2">
      <c r="A221" s="15">
        <v>40142</v>
      </c>
      <c r="B221" s="12">
        <v>90</v>
      </c>
      <c r="C221" s="12">
        <v>99</v>
      </c>
      <c r="D221" s="12">
        <v>90</v>
      </c>
      <c r="E221" s="12">
        <v>90</v>
      </c>
      <c r="F221" s="14">
        <v>0</v>
      </c>
      <c r="G221" s="12">
        <v>84.27</v>
      </c>
      <c r="I221" s="11">
        <f>'^JKSE'!I221</f>
        <v>40588</v>
      </c>
      <c r="J221" s="12">
        <f t="shared" si="3"/>
        <v>115</v>
      </c>
    </row>
    <row r="222" spans="1:10" x14ac:dyDescent="0.2">
      <c r="A222" s="15">
        <v>40143</v>
      </c>
      <c r="B222" s="12">
        <v>61</v>
      </c>
      <c r="C222" s="12">
        <v>100</v>
      </c>
      <c r="D222" s="12">
        <v>61</v>
      </c>
      <c r="E222" s="12">
        <v>61</v>
      </c>
      <c r="F222" s="14">
        <v>0</v>
      </c>
      <c r="G222" s="12">
        <v>57.12</v>
      </c>
      <c r="I222" s="11">
        <f>'^JKSE'!I222</f>
        <v>40585</v>
      </c>
      <c r="J222" s="12">
        <f t="shared" si="3"/>
        <v>120</v>
      </c>
    </row>
    <row r="223" spans="1:10" x14ac:dyDescent="0.2">
      <c r="A223" s="15">
        <v>40147</v>
      </c>
      <c r="B223" s="12">
        <v>59</v>
      </c>
      <c r="C223" s="12">
        <v>95</v>
      </c>
      <c r="D223" s="12">
        <v>59</v>
      </c>
      <c r="E223" s="12">
        <v>59</v>
      </c>
      <c r="F223" s="14">
        <v>0</v>
      </c>
      <c r="G223" s="12">
        <v>55.25</v>
      </c>
      <c r="I223" s="11">
        <f>'^JKSE'!I223</f>
        <v>40584</v>
      </c>
      <c r="J223" s="12">
        <f t="shared" si="3"/>
        <v>104</v>
      </c>
    </row>
    <row r="224" spans="1:10" x14ac:dyDescent="0.2">
      <c r="A224" s="15">
        <v>40148</v>
      </c>
      <c r="B224" s="12">
        <v>66</v>
      </c>
      <c r="C224" s="12">
        <v>95</v>
      </c>
      <c r="D224" s="12">
        <v>66</v>
      </c>
      <c r="E224" s="12">
        <v>66</v>
      </c>
      <c r="F224" s="14">
        <v>0</v>
      </c>
      <c r="G224" s="12">
        <v>61.8</v>
      </c>
      <c r="I224" s="11">
        <f>'^JKSE'!I224</f>
        <v>40583</v>
      </c>
      <c r="J224" s="12">
        <f t="shared" si="3"/>
        <v>70</v>
      </c>
    </row>
    <row r="225" spans="1:10" x14ac:dyDescent="0.2">
      <c r="A225" s="15">
        <v>40149</v>
      </c>
      <c r="B225" s="12">
        <v>90</v>
      </c>
      <c r="C225" s="12">
        <v>90</v>
      </c>
      <c r="D225" s="12">
        <v>90</v>
      </c>
      <c r="E225" s="12">
        <v>90</v>
      </c>
      <c r="F225" s="14">
        <v>70500</v>
      </c>
      <c r="G225" s="12">
        <v>84.27</v>
      </c>
      <c r="I225" s="11">
        <f>'^JKSE'!I225</f>
        <v>40582</v>
      </c>
      <c r="J225" s="12">
        <f t="shared" si="3"/>
        <v>106</v>
      </c>
    </row>
    <row r="226" spans="1:10" x14ac:dyDescent="0.2">
      <c r="A226" s="15">
        <v>40150</v>
      </c>
      <c r="B226" s="12">
        <v>90</v>
      </c>
      <c r="C226" s="12">
        <v>90</v>
      </c>
      <c r="D226" s="12">
        <v>90</v>
      </c>
      <c r="E226" s="12">
        <v>90</v>
      </c>
      <c r="F226" s="14">
        <v>10500</v>
      </c>
      <c r="G226" s="12">
        <v>84.27</v>
      </c>
      <c r="I226" s="11">
        <f>'^JKSE'!I226</f>
        <v>40581</v>
      </c>
      <c r="J226" s="12">
        <f t="shared" si="3"/>
        <v>109</v>
      </c>
    </row>
    <row r="227" spans="1:10" x14ac:dyDescent="0.2">
      <c r="A227" s="15">
        <v>40151</v>
      </c>
      <c r="B227" s="12">
        <v>80</v>
      </c>
      <c r="C227" s="12">
        <v>90</v>
      </c>
      <c r="D227" s="12">
        <v>80</v>
      </c>
      <c r="E227" s="12">
        <v>80</v>
      </c>
      <c r="F227" s="14">
        <v>0</v>
      </c>
      <c r="G227" s="12">
        <v>74.91</v>
      </c>
      <c r="I227" s="11">
        <f>'^JKSE'!I227</f>
        <v>40578</v>
      </c>
      <c r="J227" s="12">
        <f t="shared" si="3"/>
        <v>110</v>
      </c>
    </row>
    <row r="228" spans="1:10" x14ac:dyDescent="0.2">
      <c r="A228" s="15">
        <v>40154</v>
      </c>
      <c r="B228" s="12">
        <v>86</v>
      </c>
      <c r="C228" s="12">
        <v>90</v>
      </c>
      <c r="D228" s="12">
        <v>86</v>
      </c>
      <c r="E228" s="12">
        <v>86</v>
      </c>
      <c r="F228" s="14">
        <v>0</v>
      </c>
      <c r="G228" s="12">
        <v>80.53</v>
      </c>
      <c r="I228" s="11">
        <f>'^JKSE'!I228</f>
        <v>40577</v>
      </c>
      <c r="J228" s="12">
        <f t="shared" si="3"/>
        <v>98</v>
      </c>
    </row>
    <row r="229" spans="1:10" x14ac:dyDescent="0.2">
      <c r="A229" s="15">
        <v>40155</v>
      </c>
      <c r="B229" s="12">
        <v>82</v>
      </c>
      <c r="C229" s="12">
        <v>100</v>
      </c>
      <c r="D229" s="12">
        <v>82</v>
      </c>
      <c r="E229" s="12">
        <v>82</v>
      </c>
      <c r="F229" s="14">
        <v>0</v>
      </c>
      <c r="G229" s="12">
        <v>76.78</v>
      </c>
      <c r="I229" s="11">
        <f>'^JKSE'!I229</f>
        <v>40576</v>
      </c>
      <c r="J229" s="12">
        <f t="shared" si="3"/>
        <v>98</v>
      </c>
    </row>
    <row r="230" spans="1:10" x14ac:dyDescent="0.2">
      <c r="A230" s="15">
        <v>40156</v>
      </c>
      <c r="B230" s="12">
        <v>82</v>
      </c>
      <c r="C230" s="12">
        <v>89</v>
      </c>
      <c r="D230" s="12">
        <v>81</v>
      </c>
      <c r="E230" s="12">
        <v>85</v>
      </c>
      <c r="F230" s="14">
        <v>49500</v>
      </c>
      <c r="G230" s="12">
        <v>79.59</v>
      </c>
      <c r="I230" s="11">
        <f>'^JKSE'!I230</f>
        <v>40575</v>
      </c>
      <c r="J230" s="12">
        <f t="shared" si="3"/>
        <v>111</v>
      </c>
    </row>
    <row r="231" spans="1:10" x14ac:dyDescent="0.2">
      <c r="A231" s="15">
        <v>40157</v>
      </c>
      <c r="B231" s="12">
        <v>79</v>
      </c>
      <c r="C231" s="12">
        <v>79</v>
      </c>
      <c r="D231" s="12">
        <v>79</v>
      </c>
      <c r="E231" s="12">
        <v>79</v>
      </c>
      <c r="F231" s="14">
        <v>1000</v>
      </c>
      <c r="G231" s="12">
        <v>73.97</v>
      </c>
      <c r="I231" s="11">
        <f>'^JKSE'!I231</f>
        <v>40574</v>
      </c>
      <c r="J231" s="12">
        <f t="shared" si="3"/>
        <v>101</v>
      </c>
    </row>
    <row r="232" spans="1:10" x14ac:dyDescent="0.2">
      <c r="A232" s="15">
        <v>40158</v>
      </c>
      <c r="B232" s="12">
        <v>78</v>
      </c>
      <c r="C232" s="12">
        <v>89</v>
      </c>
      <c r="D232" s="12">
        <v>78</v>
      </c>
      <c r="E232" s="12">
        <v>78</v>
      </c>
      <c r="F232" s="14">
        <v>0</v>
      </c>
      <c r="G232" s="12">
        <v>73.040000000000006</v>
      </c>
      <c r="I232" s="11">
        <f>'^JKSE'!I232</f>
        <v>40571</v>
      </c>
      <c r="J232" s="12">
        <f t="shared" si="3"/>
        <v>97</v>
      </c>
    </row>
    <row r="233" spans="1:10" x14ac:dyDescent="0.2">
      <c r="A233" s="15">
        <v>40161</v>
      </c>
      <c r="B233" s="12">
        <v>89</v>
      </c>
      <c r="C233" s="12">
        <v>99</v>
      </c>
      <c r="D233" s="12">
        <v>86</v>
      </c>
      <c r="E233" s="12">
        <v>86</v>
      </c>
      <c r="F233" s="14">
        <v>17500</v>
      </c>
      <c r="G233" s="12">
        <v>80.53</v>
      </c>
      <c r="I233" s="11">
        <f>'^JKSE'!I233</f>
        <v>40570</v>
      </c>
      <c r="J233" s="12">
        <f t="shared" si="3"/>
        <v>93</v>
      </c>
    </row>
    <row r="234" spans="1:10" x14ac:dyDescent="0.2">
      <c r="A234" s="15">
        <v>40162</v>
      </c>
      <c r="B234" s="12">
        <v>86</v>
      </c>
      <c r="C234" s="12">
        <v>86</v>
      </c>
      <c r="D234" s="12">
        <v>79</v>
      </c>
      <c r="E234" s="12">
        <v>85</v>
      </c>
      <c r="F234" s="14">
        <v>108500</v>
      </c>
      <c r="G234" s="12">
        <v>79.59</v>
      </c>
      <c r="I234" s="11">
        <f>'^JKSE'!I234</f>
        <v>40569</v>
      </c>
      <c r="J234" s="12">
        <f t="shared" si="3"/>
        <v>101</v>
      </c>
    </row>
    <row r="235" spans="1:10" x14ac:dyDescent="0.2">
      <c r="A235" s="15">
        <v>40163</v>
      </c>
      <c r="B235" s="12">
        <v>82</v>
      </c>
      <c r="C235" s="12">
        <v>90</v>
      </c>
      <c r="D235" s="12">
        <v>82</v>
      </c>
      <c r="E235" s="12">
        <v>82</v>
      </c>
      <c r="F235" s="14">
        <v>0</v>
      </c>
      <c r="G235" s="12">
        <v>76.78</v>
      </c>
      <c r="I235" s="11">
        <f>'^JKSE'!I235</f>
        <v>40568</v>
      </c>
      <c r="J235" s="12">
        <f t="shared" si="3"/>
        <v>101</v>
      </c>
    </row>
    <row r="236" spans="1:10" x14ac:dyDescent="0.2">
      <c r="A236" s="15">
        <v>40164</v>
      </c>
      <c r="B236" s="12">
        <v>80</v>
      </c>
      <c r="C236" s="12">
        <v>95</v>
      </c>
      <c r="D236" s="12">
        <v>80</v>
      </c>
      <c r="E236" s="12">
        <v>80</v>
      </c>
      <c r="F236" s="14">
        <v>0</v>
      </c>
      <c r="G236" s="12">
        <v>74.91</v>
      </c>
      <c r="I236" s="11">
        <f>'^JKSE'!I236</f>
        <v>40567</v>
      </c>
      <c r="J236" s="12">
        <f t="shared" si="3"/>
        <v>92</v>
      </c>
    </row>
    <row r="237" spans="1:10" x14ac:dyDescent="0.2">
      <c r="A237" s="15">
        <v>40168</v>
      </c>
      <c r="B237" s="12">
        <v>81</v>
      </c>
      <c r="C237" s="12">
        <v>85</v>
      </c>
      <c r="D237" s="12">
        <v>81</v>
      </c>
      <c r="E237" s="12">
        <v>81</v>
      </c>
      <c r="F237" s="14">
        <v>0</v>
      </c>
      <c r="G237" s="12">
        <v>75.849999999999994</v>
      </c>
      <c r="I237" s="11">
        <f>'^JKSE'!I237</f>
        <v>40564</v>
      </c>
      <c r="J237" s="12">
        <f t="shared" si="3"/>
        <v>104</v>
      </c>
    </row>
    <row r="238" spans="1:10" x14ac:dyDescent="0.2">
      <c r="A238" s="15">
        <v>40169</v>
      </c>
      <c r="B238" s="12">
        <v>86</v>
      </c>
      <c r="C238" s="12">
        <v>86</v>
      </c>
      <c r="D238" s="12">
        <v>86</v>
      </c>
      <c r="E238" s="12">
        <v>86</v>
      </c>
      <c r="F238" s="14">
        <v>50000</v>
      </c>
      <c r="G238" s="12">
        <v>80.53</v>
      </c>
      <c r="I238" s="11">
        <f>'^JKSE'!I238</f>
        <v>40563</v>
      </c>
      <c r="J238" s="12">
        <f t="shared" si="3"/>
        <v>90</v>
      </c>
    </row>
    <row r="239" spans="1:10" x14ac:dyDescent="0.2">
      <c r="A239" s="15">
        <v>40170</v>
      </c>
      <c r="B239" s="12">
        <v>88</v>
      </c>
      <c r="C239" s="12">
        <v>100</v>
      </c>
      <c r="D239" s="12">
        <v>88</v>
      </c>
      <c r="E239" s="12">
        <v>88</v>
      </c>
      <c r="F239" s="14">
        <v>0</v>
      </c>
      <c r="G239" s="12">
        <v>82.4</v>
      </c>
      <c r="I239" s="11">
        <f>'^JKSE'!I239</f>
        <v>40562</v>
      </c>
      <c r="J239" s="12">
        <f t="shared" si="3"/>
        <v>125</v>
      </c>
    </row>
    <row r="240" spans="1:10" x14ac:dyDescent="0.2">
      <c r="A240" s="15">
        <v>40175</v>
      </c>
      <c r="B240" s="12">
        <v>88</v>
      </c>
      <c r="C240" s="12">
        <v>88</v>
      </c>
      <c r="D240" s="12">
        <v>88</v>
      </c>
      <c r="E240" s="12">
        <v>88</v>
      </c>
      <c r="F240" s="14">
        <v>2500</v>
      </c>
      <c r="G240" s="12">
        <v>82.4</v>
      </c>
      <c r="I240" s="11">
        <f>'^JKSE'!I240</f>
        <v>40561</v>
      </c>
      <c r="J240" s="12">
        <f t="shared" si="3"/>
        <v>120</v>
      </c>
    </row>
    <row r="241" spans="1:10" x14ac:dyDescent="0.2">
      <c r="A241" s="15">
        <v>40176</v>
      </c>
      <c r="B241" s="12">
        <v>93</v>
      </c>
      <c r="C241" s="12">
        <v>95</v>
      </c>
      <c r="D241" s="12">
        <v>93</v>
      </c>
      <c r="E241" s="12">
        <v>95</v>
      </c>
      <c r="F241" s="14">
        <v>4000</v>
      </c>
      <c r="G241" s="12">
        <v>88.95</v>
      </c>
      <c r="I241" s="11">
        <f>'^JKSE'!I241</f>
        <v>40560</v>
      </c>
      <c r="J241" s="12">
        <f t="shared" si="3"/>
        <v>116</v>
      </c>
    </row>
    <row r="242" spans="1:10" x14ac:dyDescent="0.2">
      <c r="A242" s="15">
        <v>40177</v>
      </c>
      <c r="B242" s="12">
        <v>100</v>
      </c>
      <c r="C242" s="12">
        <v>115</v>
      </c>
      <c r="D242" s="12">
        <v>100</v>
      </c>
      <c r="E242" s="12">
        <v>114</v>
      </c>
      <c r="F242" s="14">
        <v>157000</v>
      </c>
      <c r="G242" s="12">
        <v>106.75</v>
      </c>
      <c r="I242" s="11">
        <f>'^JKSE'!I242</f>
        <v>40557</v>
      </c>
      <c r="J242" s="12">
        <f t="shared" si="3"/>
        <v>129</v>
      </c>
    </row>
    <row r="243" spans="1:10" x14ac:dyDescent="0.2">
      <c r="A243" s="15">
        <v>40182</v>
      </c>
      <c r="B243" s="12">
        <v>95</v>
      </c>
      <c r="C243" s="12">
        <v>114</v>
      </c>
      <c r="D243" s="12">
        <v>95</v>
      </c>
      <c r="E243" s="12">
        <v>95</v>
      </c>
      <c r="F243" s="14">
        <v>0</v>
      </c>
      <c r="G243" s="12">
        <v>88.95</v>
      </c>
      <c r="I243" s="11">
        <f>'^JKSE'!I243</f>
        <v>40556</v>
      </c>
      <c r="J243" s="12">
        <f t="shared" si="3"/>
        <v>91</v>
      </c>
    </row>
    <row r="244" spans="1:10" x14ac:dyDescent="0.2">
      <c r="A244" s="15">
        <v>40183</v>
      </c>
      <c r="B244" s="12">
        <v>91</v>
      </c>
      <c r="C244" s="12">
        <v>113</v>
      </c>
      <c r="D244" s="12">
        <v>91</v>
      </c>
      <c r="E244" s="12">
        <v>91</v>
      </c>
      <c r="F244" s="14">
        <v>0</v>
      </c>
      <c r="G244" s="12">
        <v>85.21</v>
      </c>
      <c r="I244" s="11">
        <f>'^JKSE'!I244</f>
        <v>40555</v>
      </c>
      <c r="J244" s="12">
        <f t="shared" si="3"/>
        <v>91</v>
      </c>
    </row>
    <row r="245" spans="1:10" x14ac:dyDescent="0.2">
      <c r="A245" s="15">
        <v>40184</v>
      </c>
      <c r="B245" s="12">
        <v>95</v>
      </c>
      <c r="C245" s="12">
        <v>110</v>
      </c>
      <c r="D245" s="12">
        <v>95</v>
      </c>
      <c r="E245" s="12">
        <v>95</v>
      </c>
      <c r="F245" s="14">
        <v>0</v>
      </c>
      <c r="G245" s="12">
        <v>88.95</v>
      </c>
      <c r="I245" s="11">
        <f>'^JKSE'!I245</f>
        <v>40554</v>
      </c>
      <c r="J245" s="12">
        <f t="shared" si="3"/>
        <v>92</v>
      </c>
    </row>
    <row r="246" spans="1:10" x14ac:dyDescent="0.2">
      <c r="A246" s="15">
        <v>40185</v>
      </c>
      <c r="B246" s="12">
        <v>99</v>
      </c>
      <c r="C246" s="12">
        <v>99</v>
      </c>
      <c r="D246" s="12">
        <v>90</v>
      </c>
      <c r="E246" s="12">
        <v>91</v>
      </c>
      <c r="F246" s="14">
        <v>7000</v>
      </c>
      <c r="G246" s="12">
        <v>85.21</v>
      </c>
      <c r="I246" s="11">
        <f>'^JKSE'!I246</f>
        <v>40553</v>
      </c>
      <c r="J246" s="12">
        <f t="shared" si="3"/>
        <v>111</v>
      </c>
    </row>
    <row r="247" spans="1:10" x14ac:dyDescent="0.2">
      <c r="A247" s="15">
        <v>40186</v>
      </c>
      <c r="B247" s="12">
        <v>90</v>
      </c>
      <c r="C247" s="12">
        <v>90</v>
      </c>
      <c r="D247" s="12">
        <v>90</v>
      </c>
      <c r="E247" s="12">
        <v>90</v>
      </c>
      <c r="F247" s="14">
        <v>1000</v>
      </c>
      <c r="G247" s="12">
        <v>84.27</v>
      </c>
      <c r="I247" s="11">
        <f>'^JKSE'!I247</f>
        <v>40550</v>
      </c>
      <c r="J247" s="12">
        <f t="shared" si="3"/>
        <v>83</v>
      </c>
    </row>
    <row r="248" spans="1:10" x14ac:dyDescent="0.2">
      <c r="A248" s="15">
        <v>40189</v>
      </c>
      <c r="B248" s="12">
        <v>115</v>
      </c>
      <c r="C248" s="12">
        <v>115</v>
      </c>
      <c r="D248" s="12">
        <v>114</v>
      </c>
      <c r="E248" s="12">
        <v>114</v>
      </c>
      <c r="F248" s="14">
        <v>1000</v>
      </c>
      <c r="G248" s="12">
        <v>106.75</v>
      </c>
      <c r="I248" s="11">
        <f>'^JKSE'!I248</f>
        <v>40549</v>
      </c>
      <c r="J248" s="12">
        <f t="shared" si="3"/>
        <v>103</v>
      </c>
    </row>
    <row r="249" spans="1:10" x14ac:dyDescent="0.2">
      <c r="A249" s="15">
        <v>40190</v>
      </c>
      <c r="B249" s="12">
        <v>91</v>
      </c>
      <c r="C249" s="12">
        <v>110</v>
      </c>
      <c r="D249" s="12">
        <v>91</v>
      </c>
      <c r="E249" s="12">
        <v>91</v>
      </c>
      <c r="F249" s="14">
        <v>0</v>
      </c>
      <c r="G249" s="12">
        <v>85.21</v>
      </c>
      <c r="I249" s="11">
        <f>'^JKSE'!I249</f>
        <v>40548</v>
      </c>
      <c r="J249" s="12">
        <f t="shared" si="3"/>
        <v>117</v>
      </c>
    </row>
    <row r="250" spans="1:10" x14ac:dyDescent="0.2">
      <c r="A250" s="15">
        <v>40191</v>
      </c>
      <c r="B250" s="12">
        <v>91</v>
      </c>
      <c r="C250" s="12">
        <v>115</v>
      </c>
      <c r="D250" s="12">
        <v>91</v>
      </c>
      <c r="E250" s="12">
        <v>91</v>
      </c>
      <c r="F250" s="14">
        <v>0</v>
      </c>
      <c r="G250" s="12">
        <v>85.21</v>
      </c>
      <c r="I250" s="11">
        <f>'^JKSE'!I250</f>
        <v>40547</v>
      </c>
      <c r="J250" s="12">
        <f t="shared" si="3"/>
        <v>117</v>
      </c>
    </row>
    <row r="251" spans="1:10" x14ac:dyDescent="0.2">
      <c r="A251" s="15">
        <v>40192</v>
      </c>
      <c r="B251" s="12">
        <v>104</v>
      </c>
      <c r="C251" s="12">
        <v>104</v>
      </c>
      <c r="D251" s="12">
        <v>91</v>
      </c>
      <c r="E251" s="12">
        <v>91</v>
      </c>
      <c r="F251" s="14">
        <v>2000</v>
      </c>
      <c r="G251" s="12">
        <v>85.21</v>
      </c>
      <c r="I251" s="11">
        <f>'^JKSE'!I251</f>
        <v>40546</v>
      </c>
      <c r="J251" s="12">
        <f t="shared" si="3"/>
        <v>125</v>
      </c>
    </row>
    <row r="252" spans="1:10" x14ac:dyDescent="0.2">
      <c r="A252" s="15">
        <v>40193</v>
      </c>
      <c r="B252" s="12">
        <v>91</v>
      </c>
      <c r="C252" s="12">
        <v>91</v>
      </c>
      <c r="D252" s="12">
        <v>91</v>
      </c>
      <c r="E252" s="12">
        <v>91</v>
      </c>
      <c r="F252" s="14">
        <v>1000</v>
      </c>
      <c r="G252" s="12">
        <v>85.21</v>
      </c>
      <c r="I252" s="11">
        <f>'^JKSE'!I252</f>
        <v>40543</v>
      </c>
      <c r="J252" s="12">
        <f t="shared" si="3"/>
        <v>125</v>
      </c>
    </row>
    <row r="253" spans="1:10" x14ac:dyDescent="0.2">
      <c r="A253" s="15">
        <v>40196</v>
      </c>
      <c r="B253" s="12">
        <v>91</v>
      </c>
      <c r="C253" s="12">
        <v>91</v>
      </c>
      <c r="D253" s="12">
        <v>90</v>
      </c>
      <c r="E253" s="12">
        <v>90</v>
      </c>
      <c r="F253" s="14">
        <v>27500</v>
      </c>
      <c r="G253" s="12">
        <v>84.27</v>
      </c>
      <c r="I253" s="11">
        <f>'^JKSE'!I253</f>
        <v>40542</v>
      </c>
      <c r="J253" s="12">
        <f t="shared" si="3"/>
        <v>125</v>
      </c>
    </row>
    <row r="254" spans="1:10" x14ac:dyDescent="0.2">
      <c r="A254" s="15">
        <v>40197</v>
      </c>
      <c r="B254" s="12">
        <v>91</v>
      </c>
      <c r="C254" s="12">
        <v>114</v>
      </c>
      <c r="D254" s="12">
        <v>91</v>
      </c>
      <c r="E254" s="12">
        <v>91</v>
      </c>
      <c r="F254" s="14">
        <v>0</v>
      </c>
      <c r="G254" s="12">
        <v>85.21</v>
      </c>
      <c r="I254" s="11">
        <f>'^JKSE'!I254</f>
        <v>40541</v>
      </c>
      <c r="J254" s="12">
        <f t="shared" si="3"/>
        <v>120</v>
      </c>
    </row>
    <row r="255" spans="1:10" x14ac:dyDescent="0.2">
      <c r="A255" s="15">
        <v>40198</v>
      </c>
      <c r="B255" s="12">
        <v>92</v>
      </c>
      <c r="C255" s="12">
        <v>92</v>
      </c>
      <c r="D255" s="12">
        <v>90</v>
      </c>
      <c r="E255" s="12">
        <v>90</v>
      </c>
      <c r="F255" s="14">
        <v>9500</v>
      </c>
      <c r="G255" s="12">
        <v>84.27</v>
      </c>
      <c r="I255" s="11">
        <f>'^JKSE'!I255</f>
        <v>40540</v>
      </c>
      <c r="J255" s="12">
        <f t="shared" si="3"/>
        <v>125</v>
      </c>
    </row>
    <row r="256" spans="1:10" x14ac:dyDescent="0.2">
      <c r="A256" s="15">
        <v>40199</v>
      </c>
      <c r="B256" s="12">
        <v>90</v>
      </c>
      <c r="C256" s="12">
        <v>109</v>
      </c>
      <c r="D256" s="12">
        <v>90</v>
      </c>
      <c r="E256" s="12">
        <v>90</v>
      </c>
      <c r="F256" s="14">
        <v>0</v>
      </c>
      <c r="G256" s="12">
        <v>84.27</v>
      </c>
      <c r="I256" s="11">
        <f>'^JKSE'!I256</f>
        <v>40539</v>
      </c>
      <c r="J256" s="12">
        <f t="shared" si="3"/>
        <v>125</v>
      </c>
    </row>
    <row r="257" spans="1:10" x14ac:dyDescent="0.2">
      <c r="A257" s="15">
        <v>40200</v>
      </c>
      <c r="B257" s="12">
        <v>88</v>
      </c>
      <c r="C257" s="12">
        <v>88</v>
      </c>
      <c r="D257" s="12">
        <v>88</v>
      </c>
      <c r="E257" s="12">
        <v>88</v>
      </c>
      <c r="F257" s="14">
        <v>60000</v>
      </c>
      <c r="G257" s="12">
        <v>82.4</v>
      </c>
      <c r="I257" s="11">
        <f>'^JKSE'!I257</f>
        <v>40536</v>
      </c>
      <c r="J257" s="12">
        <f t="shared" si="3"/>
        <v>139</v>
      </c>
    </row>
    <row r="258" spans="1:10" x14ac:dyDescent="0.2">
      <c r="A258" s="15">
        <v>40203</v>
      </c>
      <c r="B258" s="12">
        <v>89</v>
      </c>
      <c r="C258" s="12">
        <v>113</v>
      </c>
      <c r="D258" s="12">
        <v>89</v>
      </c>
      <c r="E258" s="12">
        <v>89</v>
      </c>
      <c r="F258" s="14">
        <v>0</v>
      </c>
      <c r="G258" s="12">
        <v>83.34</v>
      </c>
      <c r="I258" s="11">
        <f>'^JKSE'!I258</f>
        <v>40535</v>
      </c>
      <c r="J258" s="12">
        <f t="shared" si="3"/>
        <v>139</v>
      </c>
    </row>
    <row r="259" spans="1:10" x14ac:dyDescent="0.2">
      <c r="A259" s="15">
        <v>40204</v>
      </c>
      <c r="B259" s="12">
        <v>90</v>
      </c>
      <c r="C259" s="12">
        <v>100</v>
      </c>
      <c r="D259" s="12">
        <v>90</v>
      </c>
      <c r="E259" s="12">
        <v>90</v>
      </c>
      <c r="F259" s="14">
        <v>0</v>
      </c>
      <c r="G259" s="12">
        <v>84.27</v>
      </c>
      <c r="I259" s="11">
        <f>'^JKSE'!I259</f>
        <v>40534</v>
      </c>
      <c r="J259" s="12">
        <f t="shared" ref="J259:J265" si="4">VLOOKUP($I$2:$I$751,$A$2:$G$705,7)</f>
        <v>110</v>
      </c>
    </row>
    <row r="260" spans="1:10" x14ac:dyDescent="0.2">
      <c r="A260" s="15">
        <v>40205</v>
      </c>
      <c r="B260" s="12">
        <v>84</v>
      </c>
      <c r="C260" s="12">
        <v>104</v>
      </c>
      <c r="D260" s="12">
        <v>84</v>
      </c>
      <c r="E260" s="12">
        <v>84</v>
      </c>
      <c r="F260" s="14">
        <v>0</v>
      </c>
      <c r="G260" s="12">
        <v>78.650000000000006</v>
      </c>
      <c r="I260" s="11">
        <f>'^JKSE'!I260</f>
        <v>40533</v>
      </c>
      <c r="J260" s="12">
        <f t="shared" si="4"/>
        <v>110</v>
      </c>
    </row>
    <row r="261" spans="1:10" x14ac:dyDescent="0.2">
      <c r="A261" s="15">
        <v>40206</v>
      </c>
      <c r="B261" s="12">
        <v>102</v>
      </c>
      <c r="C261" s="12">
        <v>105</v>
      </c>
      <c r="D261" s="12">
        <v>102</v>
      </c>
      <c r="E261" s="12">
        <v>102</v>
      </c>
      <c r="F261" s="14">
        <v>0</v>
      </c>
      <c r="G261" s="12">
        <v>95.51</v>
      </c>
      <c r="I261" s="11">
        <f>'^JKSE'!I261</f>
        <v>40532</v>
      </c>
      <c r="J261" s="12">
        <f t="shared" si="4"/>
        <v>127</v>
      </c>
    </row>
    <row r="262" spans="1:10" x14ac:dyDescent="0.2">
      <c r="A262" s="15">
        <v>40207</v>
      </c>
      <c r="B262" s="12">
        <v>87</v>
      </c>
      <c r="C262" s="12">
        <v>110</v>
      </c>
      <c r="D262" s="12">
        <v>87</v>
      </c>
      <c r="E262" s="12">
        <v>87</v>
      </c>
      <c r="F262" s="14">
        <v>0</v>
      </c>
      <c r="G262" s="12">
        <v>81.459999999999994</v>
      </c>
      <c r="I262" s="11">
        <f>'^JKSE'!I262</f>
        <v>40529</v>
      </c>
      <c r="J262" s="12">
        <f t="shared" si="4"/>
        <v>107</v>
      </c>
    </row>
    <row r="263" spans="1:10" x14ac:dyDescent="0.2">
      <c r="A263" s="15">
        <v>40210</v>
      </c>
      <c r="B263" s="12">
        <v>105</v>
      </c>
      <c r="C263" s="12">
        <v>108</v>
      </c>
      <c r="D263" s="12">
        <v>100</v>
      </c>
      <c r="E263" s="12">
        <v>108</v>
      </c>
      <c r="F263" s="14">
        <v>1500</v>
      </c>
      <c r="G263" s="12">
        <v>101.13</v>
      </c>
      <c r="I263" s="11">
        <f>'^JKSE'!I263</f>
        <v>40528</v>
      </c>
      <c r="J263" s="12">
        <f t="shared" si="4"/>
        <v>108</v>
      </c>
    </row>
    <row r="264" spans="1:10" x14ac:dyDescent="0.2">
      <c r="A264" s="15">
        <v>40211</v>
      </c>
      <c r="B264" s="12">
        <v>100</v>
      </c>
      <c r="C264" s="12">
        <v>100</v>
      </c>
      <c r="D264" s="12">
        <v>92</v>
      </c>
      <c r="E264" s="12">
        <v>100</v>
      </c>
      <c r="F264" s="14">
        <v>84500</v>
      </c>
      <c r="G264" s="12">
        <v>93.64</v>
      </c>
      <c r="I264" s="11">
        <f>'^JKSE'!I264</f>
        <v>40527</v>
      </c>
      <c r="J264" s="12">
        <f t="shared" si="4"/>
        <v>105</v>
      </c>
    </row>
    <row r="265" spans="1:10" x14ac:dyDescent="0.2">
      <c r="A265" s="15">
        <v>40212</v>
      </c>
      <c r="B265" s="12">
        <v>90</v>
      </c>
      <c r="C265" s="12">
        <v>99</v>
      </c>
      <c r="D265" s="12">
        <v>90</v>
      </c>
      <c r="E265" s="12">
        <v>99</v>
      </c>
      <c r="F265" s="14">
        <v>62000</v>
      </c>
      <c r="G265" s="12">
        <v>92.7</v>
      </c>
      <c r="I265" s="11">
        <f>'^JKSE'!I265</f>
        <v>40526</v>
      </c>
      <c r="J265" s="12">
        <f t="shared" si="4"/>
        <v>103</v>
      </c>
    </row>
    <row r="266" spans="1:10" x14ac:dyDescent="0.2">
      <c r="A266" s="15">
        <v>40213</v>
      </c>
      <c r="B266" s="12">
        <v>109</v>
      </c>
      <c r="C266" s="12">
        <v>110</v>
      </c>
      <c r="D266" s="12">
        <v>109</v>
      </c>
      <c r="E266" s="12">
        <v>110</v>
      </c>
      <c r="F266" s="14">
        <v>1500</v>
      </c>
      <c r="G266" s="12">
        <v>103</v>
      </c>
      <c r="I266" s="11">
        <f>'^JKSE'!I266</f>
        <v>40525</v>
      </c>
      <c r="J266" s="12">
        <f>VLOOKUP($I$2:$I$751,$A$2:$G$685,7)</f>
        <v>106</v>
      </c>
    </row>
    <row r="267" spans="1:10" x14ac:dyDescent="0.2">
      <c r="A267" s="15">
        <v>40214</v>
      </c>
      <c r="B267" s="12">
        <v>90</v>
      </c>
      <c r="C267" s="12">
        <v>99</v>
      </c>
      <c r="D267" s="12">
        <v>90</v>
      </c>
      <c r="E267" s="12">
        <v>90</v>
      </c>
      <c r="F267" s="14">
        <v>0</v>
      </c>
      <c r="G267" s="12">
        <v>84.27</v>
      </c>
      <c r="I267" s="11">
        <f>'^JKSE'!I267</f>
        <v>40522</v>
      </c>
      <c r="J267" s="12">
        <f>VLOOKUP($I$2:$I$751,$A$2:$G$685,7)</f>
        <v>107</v>
      </c>
    </row>
    <row r="268" spans="1:10" x14ac:dyDescent="0.2">
      <c r="A268" s="15">
        <v>40217</v>
      </c>
      <c r="B268" s="12">
        <v>110</v>
      </c>
      <c r="C268" s="12">
        <v>110</v>
      </c>
      <c r="D268" s="12">
        <v>90</v>
      </c>
      <c r="E268" s="12">
        <v>96</v>
      </c>
      <c r="F268" s="14">
        <v>91500</v>
      </c>
      <c r="G268" s="12">
        <v>89.89</v>
      </c>
      <c r="I268" s="11"/>
    </row>
    <row r="269" spans="1:10" x14ac:dyDescent="0.2">
      <c r="A269" s="15">
        <v>40218</v>
      </c>
      <c r="B269" s="12">
        <v>91</v>
      </c>
      <c r="C269" s="12">
        <v>91</v>
      </c>
      <c r="D269" s="12">
        <v>90</v>
      </c>
      <c r="E269" s="12">
        <v>90</v>
      </c>
      <c r="F269" s="14">
        <v>10500</v>
      </c>
      <c r="G269" s="12">
        <v>84.27</v>
      </c>
      <c r="I269" s="11"/>
    </row>
    <row r="270" spans="1:10" x14ac:dyDescent="0.2">
      <c r="A270" s="15">
        <v>40219</v>
      </c>
      <c r="B270" s="12">
        <v>91</v>
      </c>
      <c r="C270" s="12">
        <v>91</v>
      </c>
      <c r="D270" s="12">
        <v>90</v>
      </c>
      <c r="E270" s="12">
        <v>90</v>
      </c>
      <c r="F270" s="14">
        <v>90000</v>
      </c>
      <c r="G270" s="12">
        <v>84.27</v>
      </c>
      <c r="I270" s="11"/>
    </row>
    <row r="271" spans="1:10" x14ac:dyDescent="0.2">
      <c r="A271" s="15">
        <v>40220</v>
      </c>
      <c r="B271" s="12">
        <v>90</v>
      </c>
      <c r="C271" s="12">
        <v>90</v>
      </c>
      <c r="D271" s="12">
        <v>90</v>
      </c>
      <c r="E271" s="12">
        <v>90</v>
      </c>
      <c r="F271" s="14">
        <v>122500</v>
      </c>
      <c r="G271" s="12">
        <v>84.27</v>
      </c>
      <c r="I271" s="11"/>
    </row>
    <row r="272" spans="1:10" x14ac:dyDescent="0.2">
      <c r="A272" s="15">
        <v>40221</v>
      </c>
      <c r="B272" s="12">
        <v>84</v>
      </c>
      <c r="C272" s="12">
        <v>92</v>
      </c>
      <c r="D272" s="12">
        <v>83</v>
      </c>
      <c r="E272" s="12">
        <v>92</v>
      </c>
      <c r="F272" s="14">
        <v>25500</v>
      </c>
      <c r="G272" s="12">
        <v>86.15</v>
      </c>
      <c r="I272" s="11"/>
    </row>
    <row r="273" spans="1:9" x14ac:dyDescent="0.2">
      <c r="A273" s="15">
        <v>40224</v>
      </c>
      <c r="B273" s="12">
        <v>97</v>
      </c>
      <c r="C273" s="12">
        <v>97</v>
      </c>
      <c r="D273" s="12">
        <v>90</v>
      </c>
      <c r="E273" s="12">
        <v>90</v>
      </c>
      <c r="F273" s="14">
        <v>126000</v>
      </c>
      <c r="G273" s="12">
        <v>84.27</v>
      </c>
      <c r="I273" s="11"/>
    </row>
    <row r="274" spans="1:9" x14ac:dyDescent="0.2">
      <c r="A274" s="15">
        <v>40225</v>
      </c>
      <c r="B274" s="12">
        <v>97</v>
      </c>
      <c r="C274" s="12">
        <v>97</v>
      </c>
      <c r="D274" s="12">
        <v>97</v>
      </c>
      <c r="E274" s="12">
        <v>97</v>
      </c>
      <c r="F274" s="14">
        <v>500</v>
      </c>
      <c r="G274" s="12">
        <v>90.83</v>
      </c>
      <c r="I274" s="11"/>
    </row>
    <row r="275" spans="1:9" x14ac:dyDescent="0.2">
      <c r="A275" s="15">
        <v>40226</v>
      </c>
      <c r="B275" s="12">
        <v>87</v>
      </c>
      <c r="C275" s="12">
        <v>98</v>
      </c>
      <c r="D275" s="12">
        <v>87</v>
      </c>
      <c r="E275" s="12">
        <v>87</v>
      </c>
      <c r="F275" s="14">
        <v>0</v>
      </c>
      <c r="G275" s="12">
        <v>81.459999999999994</v>
      </c>
      <c r="I275" s="11"/>
    </row>
    <row r="276" spans="1:9" x14ac:dyDescent="0.2">
      <c r="A276" s="15">
        <v>40227</v>
      </c>
      <c r="B276" s="12">
        <v>98</v>
      </c>
      <c r="C276" s="12">
        <v>99</v>
      </c>
      <c r="D276" s="12">
        <v>98</v>
      </c>
      <c r="E276" s="12">
        <v>99</v>
      </c>
      <c r="F276" s="14">
        <v>7500</v>
      </c>
      <c r="G276" s="12">
        <v>92.7</v>
      </c>
      <c r="I276" s="11"/>
    </row>
    <row r="277" spans="1:9" x14ac:dyDescent="0.2">
      <c r="A277" s="15">
        <v>40228</v>
      </c>
      <c r="B277" s="12">
        <v>92</v>
      </c>
      <c r="C277" s="12">
        <v>96</v>
      </c>
      <c r="D277" s="12">
        <v>92</v>
      </c>
      <c r="E277" s="12">
        <v>94</v>
      </c>
      <c r="F277" s="14">
        <v>2500</v>
      </c>
      <c r="G277" s="12">
        <v>88.02</v>
      </c>
      <c r="I277" s="11"/>
    </row>
    <row r="278" spans="1:9" x14ac:dyDescent="0.2">
      <c r="A278" s="15">
        <v>40231</v>
      </c>
      <c r="B278" s="12">
        <v>89</v>
      </c>
      <c r="C278" s="12">
        <v>95</v>
      </c>
      <c r="D278" s="12">
        <v>89</v>
      </c>
      <c r="E278" s="12">
        <v>89</v>
      </c>
      <c r="F278" s="14">
        <v>0</v>
      </c>
      <c r="G278" s="12">
        <v>83.34</v>
      </c>
      <c r="I278" s="11"/>
    </row>
    <row r="279" spans="1:9" x14ac:dyDescent="0.2">
      <c r="A279" s="15">
        <v>40232</v>
      </c>
      <c r="B279" s="12">
        <v>87</v>
      </c>
      <c r="C279" s="12">
        <v>88</v>
      </c>
      <c r="D279" s="12">
        <v>86</v>
      </c>
      <c r="E279" s="12">
        <v>88</v>
      </c>
      <c r="F279" s="14">
        <v>7000</v>
      </c>
      <c r="G279" s="12">
        <v>82.4</v>
      </c>
      <c r="I279" s="11"/>
    </row>
    <row r="280" spans="1:9" x14ac:dyDescent="0.2">
      <c r="A280" s="15">
        <v>40233</v>
      </c>
      <c r="B280" s="12">
        <v>90</v>
      </c>
      <c r="C280" s="12">
        <v>90</v>
      </c>
      <c r="D280" s="12">
        <v>90</v>
      </c>
      <c r="E280" s="12">
        <v>90</v>
      </c>
      <c r="F280" s="14">
        <v>20500</v>
      </c>
      <c r="G280" s="12">
        <v>84.27</v>
      </c>
      <c r="I280" s="11"/>
    </row>
    <row r="281" spans="1:9" x14ac:dyDescent="0.2">
      <c r="A281" s="15">
        <v>40234</v>
      </c>
      <c r="B281" s="12">
        <v>90</v>
      </c>
      <c r="C281" s="12">
        <v>90</v>
      </c>
      <c r="D281" s="12">
        <v>90</v>
      </c>
      <c r="E281" s="12">
        <v>90</v>
      </c>
      <c r="F281" s="14">
        <v>24500</v>
      </c>
      <c r="G281" s="12">
        <v>84.27</v>
      </c>
      <c r="I281" s="11"/>
    </row>
    <row r="282" spans="1:9" x14ac:dyDescent="0.2">
      <c r="A282" s="15">
        <v>40238</v>
      </c>
      <c r="B282" s="12">
        <v>90</v>
      </c>
      <c r="C282" s="12">
        <v>98</v>
      </c>
      <c r="D282" s="12">
        <v>90</v>
      </c>
      <c r="E282" s="12">
        <v>90</v>
      </c>
      <c r="F282" s="14">
        <v>0</v>
      </c>
      <c r="G282" s="12">
        <v>84.27</v>
      </c>
      <c r="I282" s="11"/>
    </row>
    <row r="283" spans="1:9" x14ac:dyDescent="0.2">
      <c r="A283" s="15">
        <v>40239</v>
      </c>
      <c r="B283" s="12">
        <v>90</v>
      </c>
      <c r="C283" s="12">
        <v>90</v>
      </c>
      <c r="D283" s="12">
        <v>90</v>
      </c>
      <c r="E283" s="12">
        <v>90</v>
      </c>
      <c r="F283" s="14">
        <v>15000</v>
      </c>
      <c r="G283" s="12">
        <v>84.27</v>
      </c>
      <c r="I283" s="11"/>
    </row>
    <row r="284" spans="1:9" x14ac:dyDescent="0.2">
      <c r="A284" s="15">
        <v>40240</v>
      </c>
      <c r="B284" s="12">
        <v>90</v>
      </c>
      <c r="C284" s="12">
        <v>98</v>
      </c>
      <c r="D284" s="12">
        <v>90</v>
      </c>
      <c r="E284" s="12">
        <v>90</v>
      </c>
      <c r="F284" s="14">
        <v>0</v>
      </c>
      <c r="G284" s="12">
        <v>84.27</v>
      </c>
      <c r="I284" s="11"/>
    </row>
    <row r="285" spans="1:9" x14ac:dyDescent="0.2">
      <c r="A285" s="15">
        <v>40241</v>
      </c>
      <c r="B285" s="12">
        <v>90</v>
      </c>
      <c r="C285" s="12">
        <v>90</v>
      </c>
      <c r="D285" s="12">
        <v>90</v>
      </c>
      <c r="E285" s="12">
        <v>90</v>
      </c>
      <c r="F285" s="14">
        <v>23500</v>
      </c>
      <c r="G285" s="12">
        <v>84.27</v>
      </c>
      <c r="I285" s="11"/>
    </row>
    <row r="286" spans="1:9" x14ac:dyDescent="0.2">
      <c r="A286" s="15">
        <v>40242</v>
      </c>
      <c r="B286" s="12">
        <v>85</v>
      </c>
      <c r="C286" s="12">
        <v>92</v>
      </c>
      <c r="D286" s="12">
        <v>85</v>
      </c>
      <c r="E286" s="12">
        <v>85</v>
      </c>
      <c r="F286" s="14">
        <v>0</v>
      </c>
      <c r="G286" s="12">
        <v>79.59</v>
      </c>
      <c r="I286" s="11"/>
    </row>
    <row r="287" spans="1:9" x14ac:dyDescent="0.2">
      <c r="A287" s="15">
        <v>40245</v>
      </c>
      <c r="B287" s="12">
        <v>94</v>
      </c>
      <c r="C287" s="12">
        <v>99</v>
      </c>
      <c r="D287" s="12">
        <v>94</v>
      </c>
      <c r="E287" s="12">
        <v>99</v>
      </c>
      <c r="F287" s="14">
        <v>22500</v>
      </c>
      <c r="G287" s="12">
        <v>92.7</v>
      </c>
      <c r="I287" s="11"/>
    </row>
    <row r="288" spans="1:9" x14ac:dyDescent="0.2">
      <c r="A288" s="15">
        <v>40246</v>
      </c>
      <c r="B288" s="12">
        <v>103</v>
      </c>
      <c r="C288" s="12">
        <v>103</v>
      </c>
      <c r="D288" s="12">
        <v>103</v>
      </c>
      <c r="E288" s="12">
        <v>103</v>
      </c>
      <c r="F288" s="14">
        <v>500</v>
      </c>
      <c r="G288" s="12">
        <v>96.45</v>
      </c>
      <c r="I288" s="11"/>
    </row>
    <row r="289" spans="1:9" x14ac:dyDescent="0.2">
      <c r="A289" s="15">
        <v>40247</v>
      </c>
      <c r="B289" s="12">
        <v>112</v>
      </c>
      <c r="C289" s="12">
        <v>112</v>
      </c>
      <c r="D289" s="12">
        <v>112</v>
      </c>
      <c r="E289" s="12">
        <v>112</v>
      </c>
      <c r="F289" s="14">
        <v>500</v>
      </c>
      <c r="G289" s="12">
        <v>104.87</v>
      </c>
      <c r="I289" s="11"/>
    </row>
    <row r="290" spans="1:9" x14ac:dyDescent="0.2">
      <c r="A290" s="15">
        <v>40248</v>
      </c>
      <c r="B290" s="12">
        <v>101</v>
      </c>
      <c r="C290" s="12">
        <v>114</v>
      </c>
      <c r="D290" s="12">
        <v>101</v>
      </c>
      <c r="E290" s="12">
        <v>112</v>
      </c>
      <c r="F290" s="14">
        <v>406000</v>
      </c>
      <c r="G290" s="12">
        <v>104.87</v>
      </c>
      <c r="I290" s="11"/>
    </row>
    <row r="291" spans="1:9" x14ac:dyDescent="0.2">
      <c r="A291" s="15">
        <v>40249</v>
      </c>
      <c r="B291" s="12">
        <v>112</v>
      </c>
      <c r="C291" s="12">
        <v>112</v>
      </c>
      <c r="D291" s="12">
        <v>112</v>
      </c>
      <c r="E291" s="12">
        <v>112</v>
      </c>
      <c r="F291" s="14">
        <v>500</v>
      </c>
      <c r="G291" s="12">
        <v>104.87</v>
      </c>
      <c r="I291" s="11"/>
    </row>
    <row r="292" spans="1:9" x14ac:dyDescent="0.2">
      <c r="A292" s="15">
        <v>40252</v>
      </c>
      <c r="B292" s="12">
        <v>100</v>
      </c>
      <c r="C292" s="12">
        <v>113</v>
      </c>
      <c r="D292" s="12">
        <v>100</v>
      </c>
      <c r="E292" s="12">
        <v>113</v>
      </c>
      <c r="F292" s="14">
        <v>232500</v>
      </c>
      <c r="G292" s="12">
        <v>105.81</v>
      </c>
      <c r="I292" s="11"/>
    </row>
    <row r="293" spans="1:9" x14ac:dyDescent="0.2">
      <c r="A293" s="15">
        <v>40254</v>
      </c>
      <c r="B293" s="12">
        <v>117</v>
      </c>
      <c r="C293" s="12">
        <v>119</v>
      </c>
      <c r="D293" s="12">
        <v>110</v>
      </c>
      <c r="E293" s="12">
        <v>118</v>
      </c>
      <c r="F293" s="14">
        <v>201000</v>
      </c>
      <c r="G293" s="12">
        <v>110.49</v>
      </c>
      <c r="I293" s="11"/>
    </row>
    <row r="294" spans="1:9" x14ac:dyDescent="0.2">
      <c r="A294" s="15">
        <v>40255</v>
      </c>
      <c r="B294" s="12">
        <v>105</v>
      </c>
      <c r="C294" s="12">
        <v>112</v>
      </c>
      <c r="D294" s="12">
        <v>105</v>
      </c>
      <c r="E294" s="12">
        <v>112</v>
      </c>
      <c r="F294" s="14">
        <v>18500</v>
      </c>
      <c r="G294" s="12">
        <v>104.87</v>
      </c>
      <c r="I294" s="11"/>
    </row>
    <row r="295" spans="1:9" x14ac:dyDescent="0.2">
      <c r="A295" s="15">
        <v>40256</v>
      </c>
      <c r="B295" s="12">
        <v>103</v>
      </c>
      <c r="C295" s="12">
        <v>111</v>
      </c>
      <c r="D295" s="12">
        <v>103</v>
      </c>
      <c r="E295" s="12">
        <v>103</v>
      </c>
      <c r="F295" s="14">
        <v>0</v>
      </c>
      <c r="G295" s="12">
        <v>96.45</v>
      </c>
      <c r="I295" s="11"/>
    </row>
    <row r="296" spans="1:9" x14ac:dyDescent="0.2">
      <c r="A296" s="15">
        <v>40259</v>
      </c>
      <c r="B296" s="12">
        <v>105</v>
      </c>
      <c r="C296" s="12">
        <v>111</v>
      </c>
      <c r="D296" s="12">
        <v>105</v>
      </c>
      <c r="E296" s="12">
        <v>105</v>
      </c>
      <c r="F296" s="14">
        <v>0</v>
      </c>
      <c r="G296" s="12">
        <v>98.32</v>
      </c>
      <c r="I296" s="11"/>
    </row>
    <row r="297" spans="1:9" x14ac:dyDescent="0.2">
      <c r="A297" s="15">
        <v>40260</v>
      </c>
      <c r="B297" s="12">
        <v>101</v>
      </c>
      <c r="C297" s="12">
        <v>112</v>
      </c>
      <c r="D297" s="12">
        <v>101</v>
      </c>
      <c r="E297" s="12">
        <v>101</v>
      </c>
      <c r="F297" s="14">
        <v>0</v>
      </c>
      <c r="G297" s="12">
        <v>94.57</v>
      </c>
      <c r="I297" s="11"/>
    </row>
    <row r="298" spans="1:9" x14ac:dyDescent="0.2">
      <c r="A298" s="15">
        <v>40261</v>
      </c>
      <c r="B298" s="12">
        <v>108</v>
      </c>
      <c r="C298" s="12">
        <v>112</v>
      </c>
      <c r="D298" s="12">
        <v>108</v>
      </c>
      <c r="E298" s="12">
        <v>112</v>
      </c>
      <c r="F298" s="14">
        <v>59500</v>
      </c>
      <c r="G298" s="12">
        <v>104.87</v>
      </c>
      <c r="I298" s="11"/>
    </row>
    <row r="299" spans="1:9" x14ac:dyDescent="0.2">
      <c r="A299" s="15">
        <v>40262</v>
      </c>
      <c r="B299" s="12">
        <v>110</v>
      </c>
      <c r="C299" s="12">
        <v>120</v>
      </c>
      <c r="D299" s="12">
        <v>110</v>
      </c>
      <c r="E299" s="12">
        <v>110</v>
      </c>
      <c r="F299" s="14">
        <v>0</v>
      </c>
      <c r="G299" s="12">
        <v>103</v>
      </c>
      <c r="I299" s="11"/>
    </row>
    <row r="300" spans="1:9" x14ac:dyDescent="0.2">
      <c r="A300" s="15">
        <v>40263</v>
      </c>
      <c r="B300" s="12">
        <v>110</v>
      </c>
      <c r="C300" s="12">
        <v>110</v>
      </c>
      <c r="D300" s="12">
        <v>110</v>
      </c>
      <c r="E300" s="12">
        <v>110</v>
      </c>
      <c r="F300" s="14">
        <v>5000</v>
      </c>
      <c r="G300" s="12">
        <v>103</v>
      </c>
      <c r="I300" s="11"/>
    </row>
    <row r="301" spans="1:9" x14ac:dyDescent="0.2">
      <c r="A301" s="15">
        <v>40266</v>
      </c>
      <c r="B301" s="12">
        <v>115</v>
      </c>
      <c r="C301" s="12">
        <v>115</v>
      </c>
      <c r="D301" s="12">
        <v>115</v>
      </c>
      <c r="E301" s="12">
        <v>115</v>
      </c>
      <c r="F301" s="14">
        <v>2500</v>
      </c>
      <c r="G301" s="12">
        <v>107.68</v>
      </c>
      <c r="I301" s="11"/>
    </row>
    <row r="302" spans="1:9" x14ac:dyDescent="0.2">
      <c r="A302" s="15">
        <v>40267</v>
      </c>
      <c r="B302" s="12">
        <v>96</v>
      </c>
      <c r="C302" s="12">
        <v>119</v>
      </c>
      <c r="D302" s="12">
        <v>96</v>
      </c>
      <c r="E302" s="12">
        <v>96</v>
      </c>
      <c r="F302" s="14">
        <v>0</v>
      </c>
      <c r="G302" s="12">
        <v>89.89</v>
      </c>
      <c r="I302" s="11"/>
    </row>
    <row r="303" spans="1:9" x14ac:dyDescent="0.2">
      <c r="A303" s="15">
        <v>40268</v>
      </c>
      <c r="B303" s="12">
        <v>114</v>
      </c>
      <c r="C303" s="12">
        <v>115</v>
      </c>
      <c r="D303" s="12">
        <v>114</v>
      </c>
      <c r="E303" s="12">
        <v>115</v>
      </c>
      <c r="F303" s="14">
        <v>110000</v>
      </c>
      <c r="G303" s="12">
        <v>107.68</v>
      </c>
      <c r="I303" s="11"/>
    </row>
    <row r="304" spans="1:9" x14ac:dyDescent="0.2">
      <c r="A304" s="15">
        <v>40269</v>
      </c>
      <c r="B304" s="12">
        <v>96</v>
      </c>
      <c r="C304" s="12">
        <v>119</v>
      </c>
      <c r="D304" s="12">
        <v>96</v>
      </c>
      <c r="E304" s="12">
        <v>96</v>
      </c>
      <c r="F304" s="14">
        <v>0</v>
      </c>
      <c r="G304" s="12">
        <v>89.89</v>
      </c>
      <c r="I304" s="11"/>
    </row>
    <row r="305" spans="1:9" x14ac:dyDescent="0.2">
      <c r="A305" s="15">
        <v>40273</v>
      </c>
      <c r="B305" s="12">
        <v>101</v>
      </c>
      <c r="C305" s="12">
        <v>130</v>
      </c>
      <c r="D305" s="12">
        <v>101</v>
      </c>
      <c r="E305" s="12">
        <v>101</v>
      </c>
      <c r="F305" s="14">
        <v>0</v>
      </c>
      <c r="G305" s="12">
        <v>94.57</v>
      </c>
      <c r="I305" s="11"/>
    </row>
    <row r="306" spans="1:9" x14ac:dyDescent="0.2">
      <c r="A306" s="15">
        <v>40274</v>
      </c>
      <c r="B306" s="12">
        <v>105</v>
      </c>
      <c r="C306" s="12">
        <v>105</v>
      </c>
      <c r="D306" s="12">
        <v>105</v>
      </c>
      <c r="E306" s="12">
        <v>105</v>
      </c>
      <c r="F306" s="14">
        <v>500</v>
      </c>
      <c r="G306" s="12">
        <v>98.32</v>
      </c>
      <c r="I306" s="11"/>
    </row>
    <row r="307" spans="1:9" x14ac:dyDescent="0.2">
      <c r="A307" s="15">
        <v>40275</v>
      </c>
      <c r="B307" s="12">
        <v>110</v>
      </c>
      <c r="C307" s="12">
        <v>110</v>
      </c>
      <c r="D307" s="12">
        <v>110</v>
      </c>
      <c r="E307" s="12">
        <v>110</v>
      </c>
      <c r="F307" s="14">
        <v>260000</v>
      </c>
      <c r="G307" s="12">
        <v>103</v>
      </c>
      <c r="I307" s="11"/>
    </row>
    <row r="308" spans="1:9" x14ac:dyDescent="0.2">
      <c r="A308" s="15">
        <v>40276</v>
      </c>
      <c r="B308" s="12">
        <v>86</v>
      </c>
      <c r="C308" s="12">
        <v>115</v>
      </c>
      <c r="D308" s="12">
        <v>86</v>
      </c>
      <c r="E308" s="12">
        <v>86</v>
      </c>
      <c r="F308" s="14">
        <v>0</v>
      </c>
      <c r="G308" s="12">
        <v>80.53</v>
      </c>
      <c r="I308" s="11"/>
    </row>
    <row r="309" spans="1:9" x14ac:dyDescent="0.2">
      <c r="A309" s="15">
        <v>40277</v>
      </c>
      <c r="B309" s="12">
        <v>115</v>
      </c>
      <c r="C309" s="12">
        <v>115</v>
      </c>
      <c r="D309" s="12">
        <v>115</v>
      </c>
      <c r="E309" s="12">
        <v>115</v>
      </c>
      <c r="F309" s="14">
        <v>0</v>
      </c>
      <c r="G309" s="12">
        <v>107.68</v>
      </c>
      <c r="I309" s="11"/>
    </row>
    <row r="310" spans="1:9" x14ac:dyDescent="0.2">
      <c r="A310" s="15">
        <v>40280</v>
      </c>
      <c r="B310" s="12">
        <v>120</v>
      </c>
      <c r="C310" s="12">
        <v>120</v>
      </c>
      <c r="D310" s="12">
        <v>120</v>
      </c>
      <c r="E310" s="12">
        <v>120</v>
      </c>
      <c r="F310" s="14">
        <v>500</v>
      </c>
      <c r="G310" s="12">
        <v>112.36</v>
      </c>
      <c r="I310" s="11"/>
    </row>
    <row r="311" spans="1:9" x14ac:dyDescent="0.2">
      <c r="A311" s="15">
        <v>40281</v>
      </c>
      <c r="B311" s="12">
        <v>120</v>
      </c>
      <c r="C311" s="12">
        <v>120</v>
      </c>
      <c r="D311" s="12">
        <v>120</v>
      </c>
      <c r="E311" s="12">
        <v>120</v>
      </c>
      <c r="F311" s="14">
        <v>0</v>
      </c>
      <c r="G311" s="12">
        <v>112.36</v>
      </c>
      <c r="I311" s="11"/>
    </row>
    <row r="312" spans="1:9" x14ac:dyDescent="0.2">
      <c r="A312" s="15">
        <v>40282</v>
      </c>
      <c r="B312" s="12">
        <v>89</v>
      </c>
      <c r="C312" s="12">
        <v>120</v>
      </c>
      <c r="D312" s="12">
        <v>89</v>
      </c>
      <c r="E312" s="12">
        <v>89</v>
      </c>
      <c r="F312" s="14">
        <v>0</v>
      </c>
      <c r="G312" s="12">
        <v>83.34</v>
      </c>
      <c r="I312" s="11"/>
    </row>
    <row r="313" spans="1:9" x14ac:dyDescent="0.2">
      <c r="A313" s="15">
        <v>40283</v>
      </c>
      <c r="B313" s="12">
        <v>88</v>
      </c>
      <c r="C313" s="12">
        <v>120</v>
      </c>
      <c r="D313" s="12">
        <v>88</v>
      </c>
      <c r="E313" s="12">
        <v>88</v>
      </c>
      <c r="F313" s="14">
        <v>0</v>
      </c>
      <c r="G313" s="12">
        <v>82.4</v>
      </c>
      <c r="I313" s="11"/>
    </row>
    <row r="314" spans="1:9" x14ac:dyDescent="0.2">
      <c r="A314" s="15">
        <v>40284</v>
      </c>
      <c r="B314" s="12">
        <v>120</v>
      </c>
      <c r="C314" s="12">
        <v>120</v>
      </c>
      <c r="D314" s="12">
        <v>120</v>
      </c>
      <c r="E314" s="12">
        <v>120</v>
      </c>
      <c r="F314" s="14">
        <v>0</v>
      </c>
      <c r="G314" s="12">
        <v>112.36</v>
      </c>
      <c r="I314" s="11"/>
    </row>
    <row r="315" spans="1:9" x14ac:dyDescent="0.2">
      <c r="A315" s="15">
        <v>40287</v>
      </c>
      <c r="B315" s="12">
        <v>80</v>
      </c>
      <c r="C315" s="12">
        <v>120</v>
      </c>
      <c r="D315" s="12">
        <v>80</v>
      </c>
      <c r="E315" s="12">
        <v>80</v>
      </c>
      <c r="F315" s="14">
        <v>0</v>
      </c>
      <c r="G315" s="12">
        <v>74.91</v>
      </c>
      <c r="I315" s="11"/>
    </row>
    <row r="316" spans="1:9" x14ac:dyDescent="0.2">
      <c r="A316" s="15">
        <v>40288</v>
      </c>
      <c r="B316" s="12">
        <v>125</v>
      </c>
      <c r="C316" s="12">
        <v>125</v>
      </c>
      <c r="D316" s="12">
        <v>125</v>
      </c>
      <c r="E316" s="12">
        <v>125</v>
      </c>
      <c r="F316" s="14">
        <v>500</v>
      </c>
      <c r="G316" s="12">
        <v>117.05</v>
      </c>
      <c r="I316" s="11"/>
    </row>
    <row r="317" spans="1:9" x14ac:dyDescent="0.2">
      <c r="A317" s="15">
        <v>40289</v>
      </c>
      <c r="B317" s="12">
        <v>134</v>
      </c>
      <c r="C317" s="12">
        <v>134</v>
      </c>
      <c r="D317" s="12">
        <v>134</v>
      </c>
      <c r="E317" s="12">
        <v>134</v>
      </c>
      <c r="F317" s="14">
        <v>0</v>
      </c>
      <c r="G317" s="12">
        <v>125.47</v>
      </c>
      <c r="I317" s="11"/>
    </row>
    <row r="318" spans="1:9" x14ac:dyDescent="0.2">
      <c r="A318" s="15">
        <v>40290</v>
      </c>
      <c r="B318" s="12">
        <v>101</v>
      </c>
      <c r="C318" s="12">
        <v>147</v>
      </c>
      <c r="D318" s="12">
        <v>101</v>
      </c>
      <c r="E318" s="12">
        <v>101</v>
      </c>
      <c r="F318" s="14">
        <v>0</v>
      </c>
      <c r="G318" s="12">
        <v>94.57</v>
      </c>
      <c r="I318" s="11"/>
    </row>
    <row r="319" spans="1:9" x14ac:dyDescent="0.2">
      <c r="A319" s="15">
        <v>40291</v>
      </c>
      <c r="B319" s="12">
        <v>149</v>
      </c>
      <c r="C319" s="12">
        <v>149</v>
      </c>
      <c r="D319" s="12">
        <v>149</v>
      </c>
      <c r="E319" s="12">
        <v>149</v>
      </c>
      <c r="F319" s="14">
        <v>500</v>
      </c>
      <c r="G319" s="12">
        <v>139.52000000000001</v>
      </c>
      <c r="I319" s="11"/>
    </row>
    <row r="320" spans="1:9" x14ac:dyDescent="0.2">
      <c r="A320" s="15">
        <v>40294</v>
      </c>
      <c r="B320" s="12">
        <v>106</v>
      </c>
      <c r="C320" s="12">
        <v>144</v>
      </c>
      <c r="D320" s="12">
        <v>106</v>
      </c>
      <c r="E320" s="12">
        <v>106</v>
      </c>
      <c r="F320" s="14">
        <v>0</v>
      </c>
      <c r="G320" s="12">
        <v>99.25</v>
      </c>
      <c r="I320" s="11"/>
    </row>
    <row r="321" spans="1:9" x14ac:dyDescent="0.2">
      <c r="A321" s="15">
        <v>40295</v>
      </c>
      <c r="B321" s="12">
        <v>145</v>
      </c>
      <c r="C321" s="12">
        <v>145</v>
      </c>
      <c r="D321" s="12">
        <v>144</v>
      </c>
      <c r="E321" s="12">
        <v>145</v>
      </c>
      <c r="F321" s="14">
        <v>11000</v>
      </c>
      <c r="G321" s="12">
        <v>135.77000000000001</v>
      </c>
      <c r="I321" s="11"/>
    </row>
    <row r="322" spans="1:9" x14ac:dyDescent="0.2">
      <c r="A322" s="15">
        <v>40296</v>
      </c>
      <c r="B322" s="12">
        <v>95</v>
      </c>
      <c r="C322" s="12">
        <v>145</v>
      </c>
      <c r="D322" s="12">
        <v>95</v>
      </c>
      <c r="E322" s="12">
        <v>95</v>
      </c>
      <c r="F322" s="14">
        <v>0</v>
      </c>
      <c r="G322" s="12">
        <v>88.95</v>
      </c>
      <c r="I322" s="11"/>
    </row>
    <row r="323" spans="1:9" x14ac:dyDescent="0.2">
      <c r="A323" s="15">
        <v>40297</v>
      </c>
      <c r="B323" s="12">
        <v>95</v>
      </c>
      <c r="C323" s="12">
        <v>155</v>
      </c>
      <c r="D323" s="12">
        <v>95</v>
      </c>
      <c r="E323" s="12">
        <v>95</v>
      </c>
      <c r="F323" s="14">
        <v>0</v>
      </c>
      <c r="G323" s="12">
        <v>88.95</v>
      </c>
      <c r="I323" s="11"/>
    </row>
    <row r="324" spans="1:9" x14ac:dyDescent="0.2">
      <c r="A324" s="15">
        <v>40298</v>
      </c>
      <c r="B324" s="12">
        <v>95</v>
      </c>
      <c r="C324" s="12">
        <v>164</v>
      </c>
      <c r="D324" s="12">
        <v>95</v>
      </c>
      <c r="E324" s="12">
        <v>95</v>
      </c>
      <c r="F324" s="14">
        <v>0</v>
      </c>
      <c r="G324" s="12">
        <v>88.95</v>
      </c>
      <c r="I324" s="11"/>
    </row>
    <row r="325" spans="1:9" x14ac:dyDescent="0.2">
      <c r="A325" s="15">
        <v>40301</v>
      </c>
      <c r="B325" s="12">
        <v>95</v>
      </c>
      <c r="C325" s="12">
        <v>149</v>
      </c>
      <c r="D325" s="12">
        <v>95</v>
      </c>
      <c r="E325" s="12">
        <v>95</v>
      </c>
      <c r="F325" s="14">
        <v>0</v>
      </c>
      <c r="G325" s="12">
        <v>88.95</v>
      </c>
      <c r="I325" s="11"/>
    </row>
    <row r="326" spans="1:9" x14ac:dyDescent="0.2">
      <c r="A326" s="15">
        <v>40302</v>
      </c>
      <c r="B326" s="12">
        <v>111</v>
      </c>
      <c r="C326" s="12">
        <v>164</v>
      </c>
      <c r="D326" s="12">
        <v>111</v>
      </c>
      <c r="E326" s="12">
        <v>111</v>
      </c>
      <c r="F326" s="14">
        <v>0</v>
      </c>
      <c r="G326" s="12">
        <v>103.94</v>
      </c>
      <c r="I326" s="11"/>
    </row>
    <row r="327" spans="1:9" x14ac:dyDescent="0.2">
      <c r="A327" s="15">
        <v>40303</v>
      </c>
      <c r="B327" s="12">
        <v>165</v>
      </c>
      <c r="C327" s="12">
        <v>165</v>
      </c>
      <c r="D327" s="12">
        <v>165</v>
      </c>
      <c r="E327" s="12">
        <v>165</v>
      </c>
      <c r="F327" s="14">
        <v>500</v>
      </c>
      <c r="G327" s="12">
        <v>154.5</v>
      </c>
      <c r="I327" s="11"/>
    </row>
    <row r="328" spans="1:9" x14ac:dyDescent="0.2">
      <c r="A328" s="15">
        <v>40304</v>
      </c>
      <c r="B328" s="12">
        <v>175</v>
      </c>
      <c r="C328" s="12">
        <v>175</v>
      </c>
      <c r="D328" s="12">
        <v>174</v>
      </c>
      <c r="E328" s="12">
        <v>174</v>
      </c>
      <c r="F328" s="14">
        <v>5500</v>
      </c>
      <c r="G328" s="12">
        <v>162.93</v>
      </c>
      <c r="I328" s="11"/>
    </row>
    <row r="329" spans="1:9" x14ac:dyDescent="0.2">
      <c r="A329" s="15">
        <v>40305</v>
      </c>
      <c r="B329" s="12">
        <v>200</v>
      </c>
      <c r="C329" s="12">
        <v>200</v>
      </c>
      <c r="D329" s="12">
        <v>189</v>
      </c>
      <c r="E329" s="12">
        <v>189</v>
      </c>
      <c r="F329" s="14">
        <v>3500</v>
      </c>
      <c r="G329" s="12">
        <v>176.97</v>
      </c>
      <c r="I329" s="11"/>
    </row>
    <row r="330" spans="1:9" x14ac:dyDescent="0.2">
      <c r="A330" s="15">
        <v>40308</v>
      </c>
      <c r="B330" s="12">
        <v>123</v>
      </c>
      <c r="C330" s="12">
        <v>175</v>
      </c>
      <c r="D330" s="12">
        <v>123</v>
      </c>
      <c r="E330" s="12">
        <v>123</v>
      </c>
      <c r="F330" s="14">
        <v>0</v>
      </c>
      <c r="G330" s="12">
        <v>115.17</v>
      </c>
      <c r="I330" s="11"/>
    </row>
    <row r="331" spans="1:9" x14ac:dyDescent="0.2">
      <c r="A331" s="15">
        <v>40309</v>
      </c>
      <c r="B331" s="12">
        <v>179</v>
      </c>
      <c r="C331" s="12">
        <v>199</v>
      </c>
      <c r="D331" s="12">
        <v>150</v>
      </c>
      <c r="E331" s="12">
        <v>150</v>
      </c>
      <c r="F331" s="14">
        <v>1500</v>
      </c>
      <c r="G331" s="12">
        <v>140.44999999999999</v>
      </c>
      <c r="I331" s="11"/>
    </row>
    <row r="332" spans="1:9" x14ac:dyDescent="0.2">
      <c r="A332" s="15">
        <v>40310</v>
      </c>
      <c r="B332" s="12">
        <v>178</v>
      </c>
      <c r="C332" s="12">
        <v>178</v>
      </c>
      <c r="D332" s="12">
        <v>178</v>
      </c>
      <c r="E332" s="12">
        <v>178</v>
      </c>
      <c r="F332" s="14">
        <v>500</v>
      </c>
      <c r="G332" s="12">
        <v>166.67</v>
      </c>
      <c r="I332" s="11"/>
    </row>
    <row r="333" spans="1:9" x14ac:dyDescent="0.2">
      <c r="A333" s="15">
        <v>40312</v>
      </c>
      <c r="B333" s="12">
        <v>177</v>
      </c>
      <c r="C333" s="12">
        <v>178</v>
      </c>
      <c r="D333" s="12">
        <v>177</v>
      </c>
      <c r="E333" s="12">
        <v>178</v>
      </c>
      <c r="F333" s="14">
        <v>10000</v>
      </c>
      <c r="G333" s="12">
        <v>166.67</v>
      </c>
      <c r="I333" s="11"/>
    </row>
    <row r="334" spans="1:9" x14ac:dyDescent="0.2">
      <c r="A334" s="15">
        <v>40315</v>
      </c>
      <c r="B334" s="12">
        <v>175</v>
      </c>
      <c r="C334" s="12">
        <v>175</v>
      </c>
      <c r="D334" s="12">
        <v>175</v>
      </c>
      <c r="E334" s="12">
        <v>175</v>
      </c>
      <c r="F334" s="14">
        <v>0</v>
      </c>
      <c r="G334" s="12">
        <v>163.86</v>
      </c>
      <c r="I334" s="11"/>
    </row>
    <row r="335" spans="1:9" x14ac:dyDescent="0.2">
      <c r="A335" s="15">
        <v>40316</v>
      </c>
      <c r="B335" s="12">
        <v>175</v>
      </c>
      <c r="C335" s="12">
        <v>175</v>
      </c>
      <c r="D335" s="12">
        <v>175</v>
      </c>
      <c r="E335" s="12">
        <v>175</v>
      </c>
      <c r="F335" s="14">
        <v>0</v>
      </c>
      <c r="G335" s="12">
        <v>163.86</v>
      </c>
      <c r="I335" s="11"/>
    </row>
    <row r="336" spans="1:9" x14ac:dyDescent="0.2">
      <c r="A336" s="15">
        <v>40317</v>
      </c>
      <c r="B336" s="12">
        <v>177</v>
      </c>
      <c r="C336" s="12">
        <v>177</v>
      </c>
      <c r="D336" s="12">
        <v>177</v>
      </c>
      <c r="E336" s="12">
        <v>177</v>
      </c>
      <c r="F336" s="14">
        <v>0</v>
      </c>
      <c r="G336" s="12">
        <v>165.74</v>
      </c>
      <c r="I336" s="11"/>
    </row>
    <row r="337" spans="1:9" x14ac:dyDescent="0.2">
      <c r="A337" s="15">
        <v>40318</v>
      </c>
      <c r="B337" s="12">
        <v>220</v>
      </c>
      <c r="C337" s="12">
        <v>220</v>
      </c>
      <c r="D337" s="12">
        <v>220</v>
      </c>
      <c r="E337" s="12">
        <v>220</v>
      </c>
      <c r="F337" s="14">
        <v>500</v>
      </c>
      <c r="G337" s="12">
        <v>206</v>
      </c>
      <c r="I337" s="11"/>
    </row>
    <row r="338" spans="1:9" x14ac:dyDescent="0.2">
      <c r="A338" s="15">
        <v>40319</v>
      </c>
      <c r="B338" s="12">
        <v>189</v>
      </c>
      <c r="C338" s="12">
        <v>189</v>
      </c>
      <c r="D338" s="12">
        <v>189</v>
      </c>
      <c r="E338" s="12">
        <v>189</v>
      </c>
      <c r="F338" s="14">
        <v>0</v>
      </c>
      <c r="G338" s="12">
        <v>176.97</v>
      </c>
      <c r="I338" s="11"/>
    </row>
    <row r="339" spans="1:9" x14ac:dyDescent="0.2">
      <c r="A339" s="15">
        <v>40322</v>
      </c>
      <c r="B339" s="12">
        <v>200</v>
      </c>
      <c r="C339" s="12">
        <v>200</v>
      </c>
      <c r="D339" s="12">
        <v>200</v>
      </c>
      <c r="E339" s="12">
        <v>200</v>
      </c>
      <c r="F339" s="14">
        <v>0</v>
      </c>
      <c r="G339" s="12">
        <v>187.27</v>
      </c>
      <c r="I339" s="11"/>
    </row>
    <row r="340" spans="1:9" x14ac:dyDescent="0.2">
      <c r="A340" s="15">
        <v>40323</v>
      </c>
      <c r="B340" s="12">
        <v>215</v>
      </c>
      <c r="C340" s="12">
        <v>215</v>
      </c>
      <c r="D340" s="12">
        <v>210</v>
      </c>
      <c r="E340" s="12">
        <v>210</v>
      </c>
      <c r="F340" s="14">
        <v>4000</v>
      </c>
      <c r="G340" s="12">
        <v>196.64</v>
      </c>
      <c r="I340" s="11"/>
    </row>
    <row r="341" spans="1:9" x14ac:dyDescent="0.2">
      <c r="A341" s="15">
        <v>40324</v>
      </c>
      <c r="B341" s="12">
        <v>200</v>
      </c>
      <c r="C341" s="12">
        <v>200</v>
      </c>
      <c r="D341" s="12">
        <v>200</v>
      </c>
      <c r="E341" s="12">
        <v>200</v>
      </c>
      <c r="F341" s="14">
        <v>0</v>
      </c>
      <c r="G341" s="12">
        <v>187.27</v>
      </c>
      <c r="I341" s="11"/>
    </row>
    <row r="342" spans="1:9" x14ac:dyDescent="0.2">
      <c r="A342" s="15">
        <v>40325</v>
      </c>
      <c r="B342" s="12">
        <v>220</v>
      </c>
      <c r="C342" s="12">
        <v>220</v>
      </c>
      <c r="D342" s="12">
        <v>200</v>
      </c>
      <c r="E342" s="12">
        <v>210</v>
      </c>
      <c r="F342" s="14">
        <v>50500</v>
      </c>
      <c r="G342" s="12">
        <v>196.64</v>
      </c>
      <c r="I342" s="11"/>
    </row>
    <row r="343" spans="1:9" x14ac:dyDescent="0.2">
      <c r="A343" s="15">
        <v>40329</v>
      </c>
      <c r="B343" s="12">
        <v>159</v>
      </c>
      <c r="C343" s="12">
        <v>190</v>
      </c>
      <c r="D343" s="12">
        <v>159</v>
      </c>
      <c r="E343" s="12">
        <v>159</v>
      </c>
      <c r="F343" s="14">
        <v>0</v>
      </c>
      <c r="G343" s="12">
        <v>148.88</v>
      </c>
      <c r="I343" s="11"/>
    </row>
    <row r="344" spans="1:9" x14ac:dyDescent="0.2">
      <c r="A344" s="15">
        <v>40330</v>
      </c>
      <c r="B344" s="12">
        <v>200</v>
      </c>
      <c r="C344" s="12">
        <v>200</v>
      </c>
      <c r="D344" s="12">
        <v>200</v>
      </c>
      <c r="E344" s="12">
        <v>200</v>
      </c>
      <c r="F344" s="14">
        <v>0</v>
      </c>
      <c r="G344" s="12">
        <v>187.27</v>
      </c>
      <c r="I344" s="11"/>
    </row>
    <row r="345" spans="1:9" x14ac:dyDescent="0.2">
      <c r="A345" s="15">
        <v>40331</v>
      </c>
      <c r="B345" s="12">
        <v>198</v>
      </c>
      <c r="C345" s="12">
        <v>198</v>
      </c>
      <c r="D345" s="12">
        <v>198</v>
      </c>
      <c r="E345" s="12">
        <v>198</v>
      </c>
      <c r="F345" s="14">
        <v>0</v>
      </c>
      <c r="G345" s="12">
        <v>185.4</v>
      </c>
      <c r="I345" s="11"/>
    </row>
    <row r="346" spans="1:9" x14ac:dyDescent="0.2">
      <c r="A346" s="15">
        <v>40332</v>
      </c>
      <c r="B346" s="12">
        <v>189</v>
      </c>
      <c r="C346" s="12">
        <v>189</v>
      </c>
      <c r="D346" s="12">
        <v>189</v>
      </c>
      <c r="E346" s="12">
        <v>189</v>
      </c>
      <c r="F346" s="14">
        <v>0</v>
      </c>
      <c r="G346" s="12">
        <v>176.97</v>
      </c>
      <c r="I346" s="11"/>
    </row>
    <row r="347" spans="1:9" x14ac:dyDescent="0.2">
      <c r="A347" s="15">
        <v>40333</v>
      </c>
      <c r="B347" s="12">
        <v>158</v>
      </c>
      <c r="C347" s="12">
        <v>189</v>
      </c>
      <c r="D347" s="12">
        <v>158</v>
      </c>
      <c r="E347" s="12">
        <v>158</v>
      </c>
      <c r="F347" s="14">
        <v>0</v>
      </c>
      <c r="G347" s="12">
        <v>147.94999999999999</v>
      </c>
      <c r="I347" s="11"/>
    </row>
    <row r="348" spans="1:9" x14ac:dyDescent="0.2">
      <c r="A348" s="15">
        <v>40336</v>
      </c>
      <c r="B348" s="12">
        <v>230</v>
      </c>
      <c r="C348" s="12">
        <v>240</v>
      </c>
      <c r="D348" s="12">
        <v>158</v>
      </c>
      <c r="E348" s="12">
        <v>158</v>
      </c>
      <c r="F348" s="14">
        <v>49000</v>
      </c>
      <c r="G348" s="12">
        <v>147.94999999999999</v>
      </c>
      <c r="I348" s="11"/>
    </row>
    <row r="349" spans="1:9" x14ac:dyDescent="0.2">
      <c r="A349" s="15">
        <v>40337</v>
      </c>
      <c r="B349" s="12">
        <v>111</v>
      </c>
      <c r="C349" s="12">
        <v>158</v>
      </c>
      <c r="D349" s="12">
        <v>111</v>
      </c>
      <c r="E349" s="12">
        <v>158</v>
      </c>
      <c r="F349" s="14">
        <v>229500</v>
      </c>
      <c r="G349" s="12">
        <v>147.94999999999999</v>
      </c>
      <c r="I349" s="11"/>
    </row>
    <row r="350" spans="1:9" x14ac:dyDescent="0.2">
      <c r="A350" s="15">
        <v>40338</v>
      </c>
      <c r="B350" s="12">
        <v>156</v>
      </c>
      <c r="C350" s="12">
        <v>156</v>
      </c>
      <c r="D350" s="12">
        <v>156</v>
      </c>
      <c r="E350" s="12">
        <v>156</v>
      </c>
      <c r="F350" s="14">
        <v>500</v>
      </c>
      <c r="G350" s="12">
        <v>146.07</v>
      </c>
      <c r="I350" s="11"/>
    </row>
    <row r="351" spans="1:9" x14ac:dyDescent="0.2">
      <c r="A351" s="15">
        <v>40339</v>
      </c>
      <c r="B351" s="12">
        <v>200</v>
      </c>
      <c r="C351" s="12">
        <v>200</v>
      </c>
      <c r="D351" s="12">
        <v>168</v>
      </c>
      <c r="E351" s="12">
        <v>168</v>
      </c>
      <c r="F351" s="14">
        <v>1000</v>
      </c>
      <c r="G351" s="12">
        <v>157.31</v>
      </c>
      <c r="I351" s="11"/>
    </row>
    <row r="352" spans="1:9" x14ac:dyDescent="0.2">
      <c r="A352" s="15">
        <v>40340</v>
      </c>
      <c r="B352" s="12">
        <v>170</v>
      </c>
      <c r="C352" s="12">
        <v>170</v>
      </c>
      <c r="D352" s="12">
        <v>170</v>
      </c>
      <c r="E352" s="12">
        <v>170</v>
      </c>
      <c r="F352" s="14">
        <v>500</v>
      </c>
      <c r="G352" s="12">
        <v>159.18</v>
      </c>
      <c r="I352" s="11"/>
    </row>
    <row r="353" spans="1:9" x14ac:dyDescent="0.2">
      <c r="A353" s="15">
        <v>40343</v>
      </c>
      <c r="B353" s="12">
        <v>113</v>
      </c>
      <c r="C353" s="12">
        <v>145</v>
      </c>
      <c r="D353" s="12">
        <v>113</v>
      </c>
      <c r="E353" s="12">
        <v>113</v>
      </c>
      <c r="F353" s="14">
        <v>0</v>
      </c>
      <c r="G353" s="12">
        <v>105.81</v>
      </c>
      <c r="I353" s="11"/>
    </row>
    <row r="354" spans="1:9" x14ac:dyDescent="0.2">
      <c r="A354" s="15">
        <v>40344</v>
      </c>
      <c r="B354" s="12">
        <v>170</v>
      </c>
      <c r="C354" s="12">
        <v>170</v>
      </c>
      <c r="D354" s="12">
        <v>170</v>
      </c>
      <c r="E354" s="12">
        <v>170</v>
      </c>
      <c r="F354" s="14">
        <v>1000</v>
      </c>
      <c r="G354" s="12">
        <v>159.18</v>
      </c>
      <c r="I354" s="11"/>
    </row>
    <row r="355" spans="1:9" x14ac:dyDescent="0.2">
      <c r="A355" s="15">
        <v>40345</v>
      </c>
      <c r="B355" s="12">
        <v>115</v>
      </c>
      <c r="C355" s="12">
        <v>117</v>
      </c>
      <c r="D355" s="12">
        <v>115</v>
      </c>
      <c r="E355" s="12">
        <v>117</v>
      </c>
      <c r="F355" s="14">
        <v>5500</v>
      </c>
      <c r="G355" s="12">
        <v>109.55</v>
      </c>
      <c r="I355" s="11"/>
    </row>
    <row r="356" spans="1:9" x14ac:dyDescent="0.2">
      <c r="A356" s="15">
        <v>40346</v>
      </c>
      <c r="B356" s="12">
        <v>112</v>
      </c>
      <c r="C356" s="12">
        <v>112</v>
      </c>
      <c r="D356" s="12">
        <v>112</v>
      </c>
      <c r="E356" s="12">
        <v>112</v>
      </c>
      <c r="F356" s="14">
        <v>500</v>
      </c>
      <c r="G356" s="12">
        <v>104.87</v>
      </c>
      <c r="I356" s="11"/>
    </row>
    <row r="357" spans="1:9" x14ac:dyDescent="0.2">
      <c r="A357" s="15">
        <v>40347</v>
      </c>
      <c r="B357" s="12">
        <v>106</v>
      </c>
      <c r="C357" s="12">
        <v>106</v>
      </c>
      <c r="D357" s="12">
        <v>96</v>
      </c>
      <c r="E357" s="12">
        <v>96</v>
      </c>
      <c r="F357" s="14">
        <v>50000</v>
      </c>
      <c r="G357" s="12">
        <v>89.89</v>
      </c>
      <c r="I357" s="11"/>
    </row>
    <row r="358" spans="1:9" x14ac:dyDescent="0.2">
      <c r="A358" s="15">
        <v>40350</v>
      </c>
      <c r="B358" s="12">
        <v>98</v>
      </c>
      <c r="C358" s="12">
        <v>100</v>
      </c>
      <c r="D358" s="12">
        <v>98</v>
      </c>
      <c r="E358" s="12">
        <v>98</v>
      </c>
      <c r="F358" s="14">
        <v>56000</v>
      </c>
      <c r="G358" s="12">
        <v>91.76</v>
      </c>
      <c r="I358" s="11"/>
    </row>
    <row r="359" spans="1:9" x14ac:dyDescent="0.2">
      <c r="A359" s="15">
        <v>40351</v>
      </c>
      <c r="B359" s="12">
        <v>101</v>
      </c>
      <c r="C359" s="12">
        <v>110</v>
      </c>
      <c r="D359" s="12">
        <v>101</v>
      </c>
      <c r="E359" s="12">
        <v>110</v>
      </c>
      <c r="F359" s="14">
        <v>7000</v>
      </c>
      <c r="G359" s="12">
        <v>103</v>
      </c>
      <c r="I359" s="11"/>
    </row>
    <row r="360" spans="1:9" x14ac:dyDescent="0.2">
      <c r="A360" s="15">
        <v>40352</v>
      </c>
      <c r="B360" s="12">
        <v>105</v>
      </c>
      <c r="C360" s="12">
        <v>105</v>
      </c>
      <c r="D360" s="12">
        <v>105</v>
      </c>
      <c r="E360" s="12">
        <v>105</v>
      </c>
      <c r="F360" s="14">
        <v>500</v>
      </c>
      <c r="G360" s="12">
        <v>105</v>
      </c>
      <c r="I360" s="11"/>
    </row>
    <row r="361" spans="1:9" x14ac:dyDescent="0.2">
      <c r="A361" s="15">
        <v>40353</v>
      </c>
      <c r="B361" s="12">
        <v>120</v>
      </c>
      <c r="C361" s="12">
        <v>140</v>
      </c>
      <c r="D361" s="12">
        <v>108</v>
      </c>
      <c r="E361" s="12">
        <v>118</v>
      </c>
      <c r="F361" s="14">
        <v>12000</v>
      </c>
      <c r="G361" s="12">
        <v>118</v>
      </c>
      <c r="I361" s="11"/>
    </row>
    <row r="362" spans="1:9" x14ac:dyDescent="0.2">
      <c r="A362" s="15">
        <v>40354</v>
      </c>
      <c r="B362" s="12">
        <v>101</v>
      </c>
      <c r="C362" s="12">
        <v>108</v>
      </c>
      <c r="D362" s="12">
        <v>101</v>
      </c>
      <c r="E362" s="12">
        <v>101</v>
      </c>
      <c r="F362" s="14">
        <v>0</v>
      </c>
      <c r="G362" s="12">
        <v>101</v>
      </c>
      <c r="I362" s="11"/>
    </row>
    <row r="363" spans="1:9" x14ac:dyDescent="0.2">
      <c r="A363" s="15">
        <v>40357</v>
      </c>
      <c r="B363" s="12">
        <v>106</v>
      </c>
      <c r="C363" s="12">
        <v>114</v>
      </c>
      <c r="D363" s="12">
        <v>105</v>
      </c>
      <c r="E363" s="12">
        <v>114</v>
      </c>
      <c r="F363" s="14">
        <v>97500</v>
      </c>
      <c r="G363" s="12">
        <v>114</v>
      </c>
      <c r="I363" s="11"/>
    </row>
    <row r="364" spans="1:9" x14ac:dyDescent="0.2">
      <c r="A364" s="15">
        <v>40358</v>
      </c>
      <c r="B364" s="12">
        <v>106</v>
      </c>
      <c r="C364" s="12">
        <v>106</v>
      </c>
      <c r="D364" s="12">
        <v>105</v>
      </c>
      <c r="E364" s="12">
        <v>105</v>
      </c>
      <c r="F364" s="14">
        <v>100500</v>
      </c>
      <c r="G364" s="12">
        <v>105</v>
      </c>
      <c r="I364" s="11"/>
    </row>
    <row r="365" spans="1:9" x14ac:dyDescent="0.2">
      <c r="A365" s="15">
        <v>40359</v>
      </c>
      <c r="B365" s="12">
        <v>105</v>
      </c>
      <c r="C365" s="12">
        <v>105</v>
      </c>
      <c r="D365" s="12">
        <v>105</v>
      </c>
      <c r="E365" s="12">
        <v>105</v>
      </c>
      <c r="F365" s="14">
        <v>31500</v>
      </c>
      <c r="G365" s="12">
        <v>105</v>
      </c>
      <c r="I365" s="11"/>
    </row>
    <row r="366" spans="1:9" x14ac:dyDescent="0.2">
      <c r="A366" s="15">
        <v>40360</v>
      </c>
      <c r="B366" s="12">
        <v>105</v>
      </c>
      <c r="C366" s="12">
        <v>106</v>
      </c>
      <c r="D366" s="12">
        <v>105</v>
      </c>
      <c r="E366" s="12">
        <v>105</v>
      </c>
      <c r="F366" s="14">
        <v>0</v>
      </c>
      <c r="G366" s="12">
        <v>105</v>
      </c>
      <c r="I366" s="11"/>
    </row>
    <row r="367" spans="1:9" x14ac:dyDescent="0.2">
      <c r="A367" s="15">
        <v>40361</v>
      </c>
      <c r="B367" s="12">
        <v>105</v>
      </c>
      <c r="C367" s="12">
        <v>119</v>
      </c>
      <c r="D367" s="12">
        <v>105</v>
      </c>
      <c r="E367" s="12">
        <v>105</v>
      </c>
      <c r="F367" s="14">
        <v>0</v>
      </c>
      <c r="G367" s="12">
        <v>105</v>
      </c>
      <c r="I367" s="11"/>
    </row>
    <row r="368" spans="1:9" x14ac:dyDescent="0.2">
      <c r="A368" s="15">
        <v>40364</v>
      </c>
      <c r="B368" s="12">
        <v>71</v>
      </c>
      <c r="C368" s="12">
        <v>109</v>
      </c>
      <c r="D368" s="12">
        <v>71</v>
      </c>
      <c r="E368" s="12">
        <v>71</v>
      </c>
      <c r="F368" s="14">
        <v>0</v>
      </c>
      <c r="G368" s="12">
        <v>71</v>
      </c>
      <c r="I368" s="11"/>
    </row>
    <row r="369" spans="1:9" x14ac:dyDescent="0.2">
      <c r="A369" s="15">
        <v>40365</v>
      </c>
      <c r="B369" s="12">
        <v>81</v>
      </c>
      <c r="C369" s="12">
        <v>105</v>
      </c>
      <c r="D369" s="12">
        <v>81</v>
      </c>
      <c r="E369" s="12">
        <v>81</v>
      </c>
      <c r="F369" s="14">
        <v>0</v>
      </c>
      <c r="G369" s="12">
        <v>81</v>
      </c>
      <c r="I369" s="11"/>
    </row>
    <row r="370" spans="1:9" x14ac:dyDescent="0.2">
      <c r="A370" s="15">
        <v>40366</v>
      </c>
      <c r="B370" s="12">
        <v>104</v>
      </c>
      <c r="C370" s="12">
        <v>106</v>
      </c>
      <c r="D370" s="12">
        <v>104</v>
      </c>
      <c r="E370" s="12">
        <v>104</v>
      </c>
      <c r="F370" s="14">
        <v>0</v>
      </c>
      <c r="G370" s="12">
        <v>104</v>
      </c>
      <c r="I370" s="11"/>
    </row>
    <row r="371" spans="1:9" x14ac:dyDescent="0.2">
      <c r="A371" s="15">
        <v>40367</v>
      </c>
      <c r="B371" s="12">
        <v>106</v>
      </c>
      <c r="C371" s="12">
        <v>106</v>
      </c>
      <c r="D371" s="12">
        <v>105</v>
      </c>
      <c r="E371" s="12">
        <v>105</v>
      </c>
      <c r="F371" s="14">
        <v>2500</v>
      </c>
      <c r="G371" s="12">
        <v>105</v>
      </c>
      <c r="I371" s="11"/>
    </row>
    <row r="372" spans="1:9" x14ac:dyDescent="0.2">
      <c r="A372" s="15">
        <v>40368</v>
      </c>
      <c r="B372" s="12">
        <v>105</v>
      </c>
      <c r="C372" s="12">
        <v>105</v>
      </c>
      <c r="D372" s="12">
        <v>105</v>
      </c>
      <c r="E372" s="12">
        <v>105</v>
      </c>
      <c r="F372" s="14">
        <v>50000</v>
      </c>
      <c r="G372" s="12">
        <v>105</v>
      </c>
      <c r="I372" s="11"/>
    </row>
    <row r="373" spans="1:9" x14ac:dyDescent="0.2">
      <c r="A373" s="15">
        <v>40371</v>
      </c>
      <c r="B373" s="12">
        <v>105</v>
      </c>
      <c r="C373" s="12">
        <v>105</v>
      </c>
      <c r="D373" s="12">
        <v>105</v>
      </c>
      <c r="E373" s="12">
        <v>105</v>
      </c>
      <c r="F373" s="14">
        <v>45000</v>
      </c>
      <c r="G373" s="12">
        <v>105</v>
      </c>
      <c r="I373" s="11"/>
    </row>
    <row r="374" spans="1:9" x14ac:dyDescent="0.2">
      <c r="A374" s="15">
        <v>40372</v>
      </c>
      <c r="B374" s="12">
        <v>105</v>
      </c>
      <c r="C374" s="12">
        <v>105</v>
      </c>
      <c r="D374" s="12">
        <v>105</v>
      </c>
      <c r="E374" s="12">
        <v>105</v>
      </c>
      <c r="F374" s="14">
        <v>18500</v>
      </c>
      <c r="G374" s="12">
        <v>105</v>
      </c>
      <c r="I374" s="11"/>
    </row>
    <row r="375" spans="1:9" x14ac:dyDescent="0.2">
      <c r="A375" s="15">
        <v>40373</v>
      </c>
      <c r="B375" s="12">
        <v>105</v>
      </c>
      <c r="C375" s="12">
        <v>105</v>
      </c>
      <c r="D375" s="12">
        <v>105</v>
      </c>
      <c r="E375" s="12">
        <v>105</v>
      </c>
      <c r="F375" s="14">
        <v>50000</v>
      </c>
      <c r="G375" s="12">
        <v>105</v>
      </c>
      <c r="I375" s="11"/>
    </row>
    <row r="376" spans="1:9" x14ac:dyDescent="0.2">
      <c r="A376" s="15">
        <v>40374</v>
      </c>
      <c r="B376" s="12">
        <v>105</v>
      </c>
      <c r="C376" s="12">
        <v>105</v>
      </c>
      <c r="D376" s="12">
        <v>105</v>
      </c>
      <c r="E376" s="12">
        <v>105</v>
      </c>
      <c r="F376" s="14">
        <v>66500</v>
      </c>
      <c r="G376" s="12">
        <v>105</v>
      </c>
      <c r="I376" s="11"/>
    </row>
    <row r="377" spans="1:9" x14ac:dyDescent="0.2">
      <c r="A377" s="15">
        <v>40375</v>
      </c>
      <c r="B377" s="12">
        <v>105</v>
      </c>
      <c r="C377" s="12">
        <v>105</v>
      </c>
      <c r="D377" s="12">
        <v>105</v>
      </c>
      <c r="E377" s="12">
        <v>105</v>
      </c>
      <c r="F377" s="14">
        <v>20000</v>
      </c>
      <c r="G377" s="12">
        <v>105</v>
      </c>
      <c r="I377" s="11"/>
    </row>
    <row r="378" spans="1:9" x14ac:dyDescent="0.2">
      <c r="A378" s="15">
        <v>40378</v>
      </c>
      <c r="B378" s="12">
        <v>105</v>
      </c>
      <c r="C378" s="12">
        <v>105</v>
      </c>
      <c r="D378" s="12">
        <v>105</v>
      </c>
      <c r="E378" s="12">
        <v>105</v>
      </c>
      <c r="F378" s="14">
        <v>11000</v>
      </c>
      <c r="G378" s="12">
        <v>105</v>
      </c>
      <c r="I378" s="11"/>
    </row>
    <row r="379" spans="1:9" x14ac:dyDescent="0.2">
      <c r="A379" s="15">
        <v>40379</v>
      </c>
      <c r="B379" s="12">
        <v>105</v>
      </c>
      <c r="C379" s="12">
        <v>105</v>
      </c>
      <c r="D379" s="12">
        <v>105</v>
      </c>
      <c r="E379" s="12">
        <v>105</v>
      </c>
      <c r="F379" s="14">
        <v>94500</v>
      </c>
      <c r="G379" s="12">
        <v>105</v>
      </c>
      <c r="I379" s="11"/>
    </row>
    <row r="380" spans="1:9" x14ac:dyDescent="0.2">
      <c r="A380" s="15">
        <v>40380</v>
      </c>
      <c r="B380" s="12">
        <v>76</v>
      </c>
      <c r="C380" s="12">
        <v>125</v>
      </c>
      <c r="D380" s="12">
        <v>76</v>
      </c>
      <c r="E380" s="12">
        <v>76</v>
      </c>
      <c r="F380" s="14">
        <v>0</v>
      </c>
      <c r="G380" s="12">
        <v>76</v>
      </c>
      <c r="I380" s="11"/>
    </row>
    <row r="381" spans="1:9" x14ac:dyDescent="0.2">
      <c r="A381" s="15">
        <v>40381</v>
      </c>
      <c r="B381" s="12">
        <v>105</v>
      </c>
      <c r="C381" s="12">
        <v>105</v>
      </c>
      <c r="D381" s="12">
        <v>105</v>
      </c>
      <c r="E381" s="12">
        <v>105</v>
      </c>
      <c r="F381" s="14">
        <v>100000</v>
      </c>
      <c r="G381" s="12">
        <v>105</v>
      </c>
      <c r="I381" s="11"/>
    </row>
    <row r="382" spans="1:9" x14ac:dyDescent="0.2">
      <c r="A382" s="15">
        <v>40382</v>
      </c>
      <c r="B382" s="12">
        <v>105</v>
      </c>
      <c r="C382" s="12">
        <v>105</v>
      </c>
      <c r="D382" s="12">
        <v>105</v>
      </c>
      <c r="E382" s="12">
        <v>105</v>
      </c>
      <c r="F382" s="14">
        <v>385500</v>
      </c>
      <c r="G382" s="12">
        <v>105</v>
      </c>
      <c r="I382" s="11"/>
    </row>
    <row r="383" spans="1:9" x14ac:dyDescent="0.2">
      <c r="A383" s="15">
        <v>40385</v>
      </c>
      <c r="B383" s="12">
        <v>107</v>
      </c>
      <c r="C383" s="12">
        <v>115</v>
      </c>
      <c r="D383" s="12">
        <v>107</v>
      </c>
      <c r="E383" s="12">
        <v>107</v>
      </c>
      <c r="F383" s="14">
        <v>0</v>
      </c>
      <c r="G383" s="12">
        <v>107</v>
      </c>
      <c r="I383" s="11"/>
    </row>
    <row r="384" spans="1:9" x14ac:dyDescent="0.2">
      <c r="A384" s="15">
        <v>40386</v>
      </c>
      <c r="B384" s="12">
        <v>105</v>
      </c>
      <c r="C384" s="12">
        <v>112</v>
      </c>
      <c r="D384" s="12">
        <v>105</v>
      </c>
      <c r="E384" s="12">
        <v>112</v>
      </c>
      <c r="F384" s="14">
        <v>1000</v>
      </c>
      <c r="G384" s="12">
        <v>112</v>
      </c>
      <c r="I384" s="11"/>
    </row>
    <row r="385" spans="1:9" x14ac:dyDescent="0.2">
      <c r="A385" s="15">
        <v>40387</v>
      </c>
      <c r="B385" s="12">
        <v>118</v>
      </c>
      <c r="C385" s="12">
        <v>120</v>
      </c>
      <c r="D385" s="12">
        <v>118</v>
      </c>
      <c r="E385" s="12">
        <v>120</v>
      </c>
      <c r="F385" s="14">
        <v>19000</v>
      </c>
      <c r="G385" s="12">
        <v>120</v>
      </c>
      <c r="I385" s="11"/>
    </row>
    <row r="386" spans="1:9" x14ac:dyDescent="0.2">
      <c r="A386" s="15">
        <v>40388</v>
      </c>
      <c r="B386" s="12">
        <v>106</v>
      </c>
      <c r="C386" s="12">
        <v>106</v>
      </c>
      <c r="D386" s="12">
        <v>106</v>
      </c>
      <c r="E386" s="12">
        <v>106</v>
      </c>
      <c r="F386" s="14">
        <v>15000</v>
      </c>
      <c r="G386" s="12">
        <v>106</v>
      </c>
      <c r="I386" s="11"/>
    </row>
    <row r="387" spans="1:9" x14ac:dyDescent="0.2">
      <c r="A387" s="15">
        <v>40389</v>
      </c>
      <c r="B387" s="12">
        <v>105</v>
      </c>
      <c r="C387" s="12">
        <v>105</v>
      </c>
      <c r="D387" s="12">
        <v>105</v>
      </c>
      <c r="E387" s="12">
        <v>105</v>
      </c>
      <c r="F387" s="14">
        <v>55000</v>
      </c>
      <c r="G387" s="12">
        <v>105</v>
      </c>
      <c r="I387" s="11"/>
    </row>
    <row r="388" spans="1:9" x14ac:dyDescent="0.2">
      <c r="A388" s="15">
        <v>40392</v>
      </c>
      <c r="B388" s="12">
        <v>105</v>
      </c>
      <c r="C388" s="12">
        <v>115</v>
      </c>
      <c r="D388" s="12">
        <v>105</v>
      </c>
      <c r="E388" s="12">
        <v>105</v>
      </c>
      <c r="F388" s="14">
        <v>0</v>
      </c>
      <c r="G388" s="12">
        <v>105</v>
      </c>
      <c r="I388" s="11"/>
    </row>
    <row r="389" spans="1:9" x14ac:dyDescent="0.2">
      <c r="A389" s="15">
        <v>40393</v>
      </c>
      <c r="B389" s="12">
        <v>106</v>
      </c>
      <c r="C389" s="12">
        <v>106</v>
      </c>
      <c r="D389" s="12">
        <v>106</v>
      </c>
      <c r="E389" s="12">
        <v>106</v>
      </c>
      <c r="F389" s="14">
        <v>3500</v>
      </c>
      <c r="G389" s="12">
        <v>106</v>
      </c>
      <c r="I389" s="11"/>
    </row>
    <row r="390" spans="1:9" x14ac:dyDescent="0.2">
      <c r="A390" s="15">
        <v>40394</v>
      </c>
      <c r="B390" s="12">
        <v>116</v>
      </c>
      <c r="C390" s="12">
        <v>121</v>
      </c>
      <c r="D390" s="12">
        <v>116</v>
      </c>
      <c r="E390" s="12">
        <v>121</v>
      </c>
      <c r="F390" s="14">
        <v>1500</v>
      </c>
      <c r="G390" s="12">
        <v>121</v>
      </c>
      <c r="I390" s="11"/>
    </row>
    <row r="391" spans="1:9" x14ac:dyDescent="0.2">
      <c r="A391" s="15">
        <v>40395</v>
      </c>
      <c r="B391" s="12">
        <v>111</v>
      </c>
      <c r="C391" s="12">
        <v>112</v>
      </c>
      <c r="D391" s="12">
        <v>111</v>
      </c>
      <c r="E391" s="12">
        <v>112</v>
      </c>
      <c r="F391" s="14">
        <v>30000</v>
      </c>
      <c r="G391" s="12">
        <v>112</v>
      </c>
      <c r="I391" s="11"/>
    </row>
    <row r="392" spans="1:9" x14ac:dyDescent="0.2">
      <c r="A392" s="15">
        <v>40396</v>
      </c>
      <c r="B392" s="12">
        <v>106</v>
      </c>
      <c r="C392" s="12">
        <v>118</v>
      </c>
      <c r="D392" s="12">
        <v>106</v>
      </c>
      <c r="E392" s="12">
        <v>106</v>
      </c>
      <c r="F392" s="14">
        <v>0</v>
      </c>
      <c r="G392" s="12">
        <v>106</v>
      </c>
      <c r="I392" s="11"/>
    </row>
    <row r="393" spans="1:9" x14ac:dyDescent="0.2">
      <c r="A393" s="15">
        <v>40399</v>
      </c>
      <c r="B393" s="12">
        <v>115</v>
      </c>
      <c r="C393" s="12">
        <v>115</v>
      </c>
      <c r="D393" s="12">
        <v>112</v>
      </c>
      <c r="E393" s="12">
        <v>112</v>
      </c>
      <c r="F393" s="14">
        <v>48000</v>
      </c>
      <c r="G393" s="12">
        <v>112</v>
      </c>
      <c r="I393" s="11"/>
    </row>
    <row r="394" spans="1:9" x14ac:dyDescent="0.2">
      <c r="A394" s="15">
        <v>40400</v>
      </c>
      <c r="B394" s="12">
        <v>121</v>
      </c>
      <c r="C394" s="12">
        <v>121</v>
      </c>
      <c r="D394" s="12">
        <v>121</v>
      </c>
      <c r="E394" s="12">
        <v>121</v>
      </c>
      <c r="F394" s="14">
        <v>1500</v>
      </c>
      <c r="G394" s="12">
        <v>121</v>
      </c>
      <c r="I394" s="11"/>
    </row>
    <row r="395" spans="1:9" x14ac:dyDescent="0.2">
      <c r="A395" s="15">
        <v>40401</v>
      </c>
      <c r="B395" s="12">
        <v>115</v>
      </c>
      <c r="C395" s="12">
        <v>115</v>
      </c>
      <c r="D395" s="12">
        <v>100</v>
      </c>
      <c r="E395" s="12">
        <v>102</v>
      </c>
      <c r="F395" s="14">
        <v>65500</v>
      </c>
      <c r="G395" s="12">
        <v>102</v>
      </c>
      <c r="I395" s="11"/>
    </row>
    <row r="396" spans="1:9" x14ac:dyDescent="0.2">
      <c r="A396" s="15">
        <v>40402</v>
      </c>
      <c r="B396" s="12">
        <v>112</v>
      </c>
      <c r="C396" s="12">
        <v>112</v>
      </c>
      <c r="D396" s="12">
        <v>101</v>
      </c>
      <c r="E396" s="12">
        <v>101</v>
      </c>
      <c r="F396" s="14">
        <v>10000</v>
      </c>
      <c r="G396" s="12">
        <v>101</v>
      </c>
      <c r="I396" s="11"/>
    </row>
    <row r="397" spans="1:9" x14ac:dyDescent="0.2">
      <c r="A397" s="15">
        <v>40403</v>
      </c>
      <c r="B397" s="12">
        <v>103</v>
      </c>
      <c r="C397" s="12">
        <v>121</v>
      </c>
      <c r="D397" s="12">
        <v>103</v>
      </c>
      <c r="E397" s="12">
        <v>103</v>
      </c>
      <c r="F397" s="14">
        <v>0</v>
      </c>
      <c r="G397" s="12">
        <v>103</v>
      </c>
      <c r="I397" s="11"/>
    </row>
    <row r="398" spans="1:9" x14ac:dyDescent="0.2">
      <c r="A398" s="15">
        <v>40406</v>
      </c>
      <c r="B398" s="12">
        <v>102</v>
      </c>
      <c r="C398" s="12">
        <v>121</v>
      </c>
      <c r="D398" s="12">
        <v>102</v>
      </c>
      <c r="E398" s="12">
        <v>102</v>
      </c>
      <c r="F398" s="14">
        <v>0</v>
      </c>
      <c r="G398" s="12">
        <v>102</v>
      </c>
      <c r="I398" s="11"/>
    </row>
    <row r="399" spans="1:9" x14ac:dyDescent="0.2">
      <c r="A399" s="15">
        <v>40408</v>
      </c>
      <c r="B399" s="12">
        <v>101</v>
      </c>
      <c r="C399" s="12">
        <v>121</v>
      </c>
      <c r="D399" s="12">
        <v>101</v>
      </c>
      <c r="E399" s="12">
        <v>101</v>
      </c>
      <c r="F399" s="14">
        <v>0</v>
      </c>
      <c r="G399" s="12">
        <v>101</v>
      </c>
      <c r="I399" s="11"/>
    </row>
    <row r="400" spans="1:9" x14ac:dyDescent="0.2">
      <c r="A400" s="15">
        <v>40409</v>
      </c>
      <c r="B400" s="12">
        <v>101</v>
      </c>
      <c r="C400" s="12">
        <v>105</v>
      </c>
      <c r="D400" s="12">
        <v>101</v>
      </c>
      <c r="E400" s="12">
        <v>105</v>
      </c>
      <c r="F400" s="14">
        <v>12000</v>
      </c>
      <c r="G400" s="12">
        <v>105</v>
      </c>
      <c r="I400" s="11"/>
    </row>
    <row r="401" spans="1:9" x14ac:dyDescent="0.2">
      <c r="A401" s="15">
        <v>40410</v>
      </c>
      <c r="B401" s="12">
        <v>107</v>
      </c>
      <c r="C401" s="12">
        <v>107</v>
      </c>
      <c r="D401" s="12">
        <v>107</v>
      </c>
      <c r="E401" s="12">
        <v>107</v>
      </c>
      <c r="F401" s="14">
        <v>2500</v>
      </c>
      <c r="G401" s="12">
        <v>107</v>
      </c>
      <c r="I401" s="11"/>
    </row>
    <row r="402" spans="1:9" x14ac:dyDescent="0.2">
      <c r="A402" s="15">
        <v>40413</v>
      </c>
      <c r="B402" s="12">
        <v>102</v>
      </c>
      <c r="C402" s="12">
        <v>117</v>
      </c>
      <c r="D402" s="12">
        <v>102</v>
      </c>
      <c r="E402" s="12">
        <v>102</v>
      </c>
      <c r="F402" s="14">
        <v>0</v>
      </c>
      <c r="G402" s="12">
        <v>102</v>
      </c>
      <c r="I402" s="11"/>
    </row>
    <row r="403" spans="1:9" x14ac:dyDescent="0.2">
      <c r="A403" s="15">
        <v>40414</v>
      </c>
      <c r="B403" s="12">
        <v>105</v>
      </c>
      <c r="C403" s="12">
        <v>119</v>
      </c>
      <c r="D403" s="12">
        <v>101</v>
      </c>
      <c r="E403" s="12">
        <v>105</v>
      </c>
      <c r="F403" s="14">
        <v>308500</v>
      </c>
      <c r="G403" s="12">
        <v>105</v>
      </c>
      <c r="I403" s="11"/>
    </row>
    <row r="404" spans="1:9" x14ac:dyDescent="0.2">
      <c r="A404" s="15">
        <v>40415</v>
      </c>
      <c r="B404" s="12">
        <v>103</v>
      </c>
      <c r="C404" s="12">
        <v>110</v>
      </c>
      <c r="D404" s="12">
        <v>103</v>
      </c>
      <c r="E404" s="12">
        <v>110</v>
      </c>
      <c r="F404" s="14">
        <v>25000</v>
      </c>
      <c r="G404" s="12">
        <v>110</v>
      </c>
      <c r="I404" s="11"/>
    </row>
    <row r="405" spans="1:9" x14ac:dyDescent="0.2">
      <c r="A405" s="15">
        <v>40416</v>
      </c>
      <c r="B405" s="12">
        <v>107</v>
      </c>
      <c r="C405" s="12">
        <v>110</v>
      </c>
      <c r="D405" s="12">
        <v>107</v>
      </c>
      <c r="E405" s="12">
        <v>110</v>
      </c>
      <c r="F405" s="14">
        <v>82000</v>
      </c>
      <c r="G405" s="12">
        <v>110</v>
      </c>
      <c r="I405" s="11"/>
    </row>
    <row r="406" spans="1:9" x14ac:dyDescent="0.2">
      <c r="A406" s="15">
        <v>40417</v>
      </c>
      <c r="B406" s="12">
        <v>103</v>
      </c>
      <c r="C406" s="12">
        <v>107</v>
      </c>
      <c r="D406" s="12">
        <v>101</v>
      </c>
      <c r="E406" s="12">
        <v>107</v>
      </c>
      <c r="F406" s="14">
        <v>460000</v>
      </c>
      <c r="G406" s="12">
        <v>107</v>
      </c>
      <c r="I406" s="11"/>
    </row>
    <row r="407" spans="1:9" x14ac:dyDescent="0.2">
      <c r="A407" s="15">
        <v>40420</v>
      </c>
      <c r="B407" s="12">
        <v>105</v>
      </c>
      <c r="C407" s="12">
        <v>106</v>
      </c>
      <c r="D407" s="12">
        <v>105</v>
      </c>
      <c r="E407" s="12">
        <v>105</v>
      </c>
      <c r="F407" s="14">
        <v>0</v>
      </c>
      <c r="G407" s="12">
        <v>105</v>
      </c>
      <c r="I407" s="11"/>
    </row>
    <row r="408" spans="1:9" x14ac:dyDescent="0.2">
      <c r="A408" s="15">
        <v>40421</v>
      </c>
      <c r="B408" s="12">
        <v>105</v>
      </c>
      <c r="C408" s="12">
        <v>105</v>
      </c>
      <c r="D408" s="12">
        <v>105</v>
      </c>
      <c r="E408" s="12">
        <v>105</v>
      </c>
      <c r="F408" s="14">
        <v>25000</v>
      </c>
      <c r="G408" s="12">
        <v>105</v>
      </c>
      <c r="I408" s="11"/>
    </row>
    <row r="409" spans="1:9" x14ac:dyDescent="0.2">
      <c r="A409" s="15">
        <v>40422</v>
      </c>
      <c r="B409" s="12">
        <v>105</v>
      </c>
      <c r="C409" s="12">
        <v>105</v>
      </c>
      <c r="D409" s="12">
        <v>105</v>
      </c>
      <c r="E409" s="12">
        <v>105</v>
      </c>
      <c r="F409" s="14">
        <v>500</v>
      </c>
      <c r="G409" s="12">
        <v>105</v>
      </c>
      <c r="I409" s="11"/>
    </row>
    <row r="410" spans="1:9" x14ac:dyDescent="0.2">
      <c r="A410" s="15">
        <v>40423</v>
      </c>
      <c r="B410" s="12">
        <v>105</v>
      </c>
      <c r="C410" s="12">
        <v>105</v>
      </c>
      <c r="D410" s="12">
        <v>105</v>
      </c>
      <c r="E410" s="12">
        <v>105</v>
      </c>
      <c r="F410" s="14">
        <v>100000</v>
      </c>
      <c r="G410" s="12">
        <v>105</v>
      </c>
      <c r="I410" s="11"/>
    </row>
    <row r="411" spans="1:9" x14ac:dyDescent="0.2">
      <c r="A411" s="15">
        <v>40424</v>
      </c>
      <c r="B411" s="12">
        <v>105</v>
      </c>
      <c r="C411" s="12">
        <v>105</v>
      </c>
      <c r="D411" s="12">
        <v>105</v>
      </c>
      <c r="E411" s="12">
        <v>105</v>
      </c>
      <c r="F411" s="14">
        <v>500</v>
      </c>
      <c r="G411" s="12">
        <v>105</v>
      </c>
      <c r="I411" s="11"/>
    </row>
    <row r="412" spans="1:9" x14ac:dyDescent="0.2">
      <c r="A412" s="15">
        <v>40427</v>
      </c>
      <c r="B412" s="12">
        <v>107</v>
      </c>
      <c r="C412" s="12">
        <v>117</v>
      </c>
      <c r="D412" s="12">
        <v>107</v>
      </c>
      <c r="E412" s="12">
        <v>117</v>
      </c>
      <c r="F412" s="14">
        <v>63000</v>
      </c>
      <c r="G412" s="12">
        <v>117</v>
      </c>
      <c r="I412" s="11"/>
    </row>
    <row r="413" spans="1:9" x14ac:dyDescent="0.2">
      <c r="A413" s="15">
        <v>40428</v>
      </c>
      <c r="B413" s="12">
        <v>112</v>
      </c>
      <c r="C413" s="12">
        <v>120</v>
      </c>
      <c r="D413" s="12">
        <v>112</v>
      </c>
      <c r="E413" s="12">
        <v>115</v>
      </c>
      <c r="F413" s="14">
        <v>125000</v>
      </c>
      <c r="G413" s="12">
        <v>115</v>
      </c>
      <c r="I413" s="11"/>
    </row>
    <row r="414" spans="1:9" x14ac:dyDescent="0.2">
      <c r="A414" s="15">
        <v>40436</v>
      </c>
      <c r="B414" s="12">
        <v>106</v>
      </c>
      <c r="C414" s="12">
        <v>106</v>
      </c>
      <c r="D414" s="12">
        <v>106</v>
      </c>
      <c r="E414" s="12">
        <v>106</v>
      </c>
      <c r="F414" s="14">
        <v>10000</v>
      </c>
      <c r="G414" s="12">
        <v>106</v>
      </c>
      <c r="I414" s="11"/>
    </row>
    <row r="415" spans="1:9" x14ac:dyDescent="0.2">
      <c r="A415" s="15">
        <v>40437</v>
      </c>
      <c r="B415" s="12">
        <v>120</v>
      </c>
      <c r="C415" s="12">
        <v>120</v>
      </c>
      <c r="D415" s="12">
        <v>107</v>
      </c>
      <c r="E415" s="12">
        <v>110</v>
      </c>
      <c r="F415" s="14">
        <v>264500</v>
      </c>
      <c r="G415" s="12">
        <v>110</v>
      </c>
      <c r="I415" s="11"/>
    </row>
    <row r="416" spans="1:9" x14ac:dyDescent="0.2">
      <c r="A416" s="15">
        <v>40438</v>
      </c>
      <c r="B416" s="12">
        <v>109</v>
      </c>
      <c r="C416" s="12">
        <v>120</v>
      </c>
      <c r="D416" s="12">
        <v>109</v>
      </c>
      <c r="E416" s="12">
        <v>120</v>
      </c>
      <c r="F416" s="14">
        <v>23000</v>
      </c>
      <c r="G416" s="12">
        <v>120</v>
      </c>
      <c r="I416" s="11"/>
    </row>
    <row r="417" spans="1:9" x14ac:dyDescent="0.2">
      <c r="A417" s="15">
        <v>40441</v>
      </c>
      <c r="B417" s="12">
        <v>104</v>
      </c>
      <c r="C417" s="12">
        <v>124</v>
      </c>
      <c r="D417" s="12">
        <v>104</v>
      </c>
      <c r="E417" s="12">
        <v>104</v>
      </c>
      <c r="F417" s="14">
        <v>0</v>
      </c>
      <c r="G417" s="12">
        <v>104</v>
      </c>
      <c r="I417" s="11"/>
    </row>
    <row r="418" spans="1:9" x14ac:dyDescent="0.2">
      <c r="A418" s="15">
        <v>40442</v>
      </c>
      <c r="B418" s="12">
        <v>126</v>
      </c>
      <c r="C418" s="12">
        <v>126</v>
      </c>
      <c r="D418" s="12">
        <v>126</v>
      </c>
      <c r="E418" s="12">
        <v>126</v>
      </c>
      <c r="F418" s="14">
        <v>500</v>
      </c>
      <c r="G418" s="12">
        <v>126</v>
      </c>
      <c r="I418" s="11"/>
    </row>
    <row r="419" spans="1:9" x14ac:dyDescent="0.2">
      <c r="A419" s="15">
        <v>40443</v>
      </c>
      <c r="B419" s="12">
        <v>108</v>
      </c>
      <c r="C419" s="12">
        <v>119</v>
      </c>
      <c r="D419" s="12">
        <v>108</v>
      </c>
      <c r="E419" s="12">
        <v>108</v>
      </c>
      <c r="F419" s="14">
        <v>0</v>
      </c>
      <c r="G419" s="12">
        <v>108</v>
      </c>
      <c r="I419" s="11"/>
    </row>
    <row r="420" spans="1:9" x14ac:dyDescent="0.2">
      <c r="A420" s="15">
        <v>40444</v>
      </c>
      <c r="B420" s="12">
        <v>106</v>
      </c>
      <c r="C420" s="12">
        <v>125</v>
      </c>
      <c r="D420" s="12">
        <v>106</v>
      </c>
      <c r="E420" s="12">
        <v>106</v>
      </c>
      <c r="F420" s="14">
        <v>0</v>
      </c>
      <c r="G420" s="12">
        <v>106</v>
      </c>
      <c r="I420" s="11"/>
    </row>
    <row r="421" spans="1:9" x14ac:dyDescent="0.2">
      <c r="A421" s="15">
        <v>40445</v>
      </c>
      <c r="B421" s="12">
        <v>120</v>
      </c>
      <c r="C421" s="12">
        <v>120</v>
      </c>
      <c r="D421" s="12">
        <v>120</v>
      </c>
      <c r="E421" s="12">
        <v>120</v>
      </c>
      <c r="F421" s="14">
        <v>1000</v>
      </c>
      <c r="G421" s="12">
        <v>120</v>
      </c>
      <c r="I421" s="11"/>
    </row>
    <row r="422" spans="1:9" x14ac:dyDescent="0.2">
      <c r="A422" s="15">
        <v>40448</v>
      </c>
      <c r="B422" s="12">
        <v>124</v>
      </c>
      <c r="C422" s="12">
        <v>137</v>
      </c>
      <c r="D422" s="12">
        <v>120</v>
      </c>
      <c r="E422" s="12">
        <v>120</v>
      </c>
      <c r="F422" s="14">
        <v>523500</v>
      </c>
      <c r="G422" s="12">
        <v>120</v>
      </c>
      <c r="I422" s="11"/>
    </row>
    <row r="423" spans="1:9" x14ac:dyDescent="0.2">
      <c r="A423" s="15">
        <v>40449</v>
      </c>
      <c r="B423" s="12">
        <v>135</v>
      </c>
      <c r="C423" s="12">
        <v>140</v>
      </c>
      <c r="D423" s="12">
        <v>110</v>
      </c>
      <c r="E423" s="12">
        <v>122</v>
      </c>
      <c r="F423" s="14">
        <v>457000</v>
      </c>
      <c r="G423" s="12">
        <v>122</v>
      </c>
      <c r="I423" s="11"/>
    </row>
    <row r="424" spans="1:9" x14ac:dyDescent="0.2">
      <c r="A424" s="15">
        <v>40450</v>
      </c>
      <c r="B424" s="12">
        <v>111</v>
      </c>
      <c r="C424" s="12">
        <v>129</v>
      </c>
      <c r="D424" s="12">
        <v>111</v>
      </c>
      <c r="E424" s="12">
        <v>115</v>
      </c>
      <c r="F424" s="14">
        <v>29000</v>
      </c>
      <c r="G424" s="12">
        <v>115</v>
      </c>
      <c r="I424" s="11"/>
    </row>
    <row r="425" spans="1:9" x14ac:dyDescent="0.2">
      <c r="A425" s="15">
        <v>40451</v>
      </c>
      <c r="B425" s="12">
        <v>115</v>
      </c>
      <c r="C425" s="12">
        <v>115</v>
      </c>
      <c r="D425" s="12">
        <v>113</v>
      </c>
      <c r="E425" s="12">
        <v>113</v>
      </c>
      <c r="F425" s="14">
        <v>32000</v>
      </c>
      <c r="G425" s="12">
        <v>113</v>
      </c>
      <c r="I425" s="11"/>
    </row>
    <row r="426" spans="1:9" x14ac:dyDescent="0.2">
      <c r="A426" s="15">
        <v>40452</v>
      </c>
      <c r="B426" s="12">
        <v>113</v>
      </c>
      <c r="C426" s="12">
        <v>125</v>
      </c>
      <c r="D426" s="12">
        <v>113</v>
      </c>
      <c r="E426" s="12">
        <v>125</v>
      </c>
      <c r="F426" s="14">
        <v>4000</v>
      </c>
      <c r="G426" s="12">
        <v>125</v>
      </c>
      <c r="I426" s="11"/>
    </row>
    <row r="427" spans="1:9" x14ac:dyDescent="0.2">
      <c r="A427" s="15">
        <v>40455</v>
      </c>
      <c r="B427" s="12">
        <v>119</v>
      </c>
      <c r="C427" s="12">
        <v>135</v>
      </c>
      <c r="D427" s="12">
        <v>119</v>
      </c>
      <c r="E427" s="12">
        <v>125</v>
      </c>
      <c r="F427" s="14">
        <v>883500</v>
      </c>
      <c r="G427" s="12">
        <v>125</v>
      </c>
      <c r="I427" s="11"/>
    </row>
    <row r="428" spans="1:9" x14ac:dyDescent="0.2">
      <c r="A428" s="15">
        <v>40456</v>
      </c>
      <c r="B428" s="12">
        <v>127</v>
      </c>
      <c r="C428" s="12">
        <v>128</v>
      </c>
      <c r="D428" s="12">
        <v>127</v>
      </c>
      <c r="E428" s="12">
        <v>128</v>
      </c>
      <c r="F428" s="14">
        <v>1000</v>
      </c>
      <c r="G428" s="12">
        <v>128</v>
      </c>
      <c r="I428" s="11"/>
    </row>
    <row r="429" spans="1:9" x14ac:dyDescent="0.2">
      <c r="A429" s="15">
        <v>40457</v>
      </c>
      <c r="B429" s="12">
        <v>116</v>
      </c>
      <c r="C429" s="12">
        <v>124</v>
      </c>
      <c r="D429" s="12">
        <v>115</v>
      </c>
      <c r="E429" s="12">
        <v>124</v>
      </c>
      <c r="F429" s="14">
        <v>10000</v>
      </c>
      <c r="G429" s="12">
        <v>124</v>
      </c>
      <c r="I429" s="11"/>
    </row>
    <row r="430" spans="1:9" x14ac:dyDescent="0.2">
      <c r="A430" s="15">
        <v>40458</v>
      </c>
      <c r="B430" s="12">
        <v>127</v>
      </c>
      <c r="C430" s="12">
        <v>127</v>
      </c>
      <c r="D430" s="12">
        <v>120</v>
      </c>
      <c r="E430" s="12">
        <v>125</v>
      </c>
      <c r="F430" s="14">
        <v>1500</v>
      </c>
      <c r="G430" s="12">
        <v>125</v>
      </c>
      <c r="I430" s="11"/>
    </row>
    <row r="431" spans="1:9" x14ac:dyDescent="0.2">
      <c r="A431" s="15">
        <v>40459</v>
      </c>
      <c r="B431" s="12">
        <v>116</v>
      </c>
      <c r="C431" s="12">
        <v>116</v>
      </c>
      <c r="D431" s="12">
        <v>116</v>
      </c>
      <c r="E431" s="12">
        <v>116</v>
      </c>
      <c r="F431" s="14">
        <v>9500</v>
      </c>
      <c r="G431" s="12">
        <v>116</v>
      </c>
      <c r="I431" s="11"/>
    </row>
    <row r="432" spans="1:9" x14ac:dyDescent="0.2">
      <c r="A432" s="15">
        <v>40462</v>
      </c>
      <c r="B432" s="12">
        <v>106</v>
      </c>
      <c r="C432" s="12">
        <v>118</v>
      </c>
      <c r="D432" s="12">
        <v>106</v>
      </c>
      <c r="E432" s="12">
        <v>118</v>
      </c>
      <c r="F432" s="14">
        <v>10000</v>
      </c>
      <c r="G432" s="12">
        <v>118</v>
      </c>
      <c r="I432" s="11"/>
    </row>
    <row r="433" spans="1:9" x14ac:dyDescent="0.2">
      <c r="A433" s="15">
        <v>40463</v>
      </c>
      <c r="B433" s="12">
        <v>110</v>
      </c>
      <c r="C433" s="12">
        <v>125</v>
      </c>
      <c r="D433" s="12">
        <v>110</v>
      </c>
      <c r="E433" s="12">
        <v>123</v>
      </c>
      <c r="F433" s="14">
        <v>630000</v>
      </c>
      <c r="G433" s="12">
        <v>123</v>
      </c>
      <c r="I433" s="11"/>
    </row>
    <row r="434" spans="1:9" x14ac:dyDescent="0.2">
      <c r="A434" s="15">
        <v>40464</v>
      </c>
      <c r="B434" s="12">
        <v>117</v>
      </c>
      <c r="C434" s="12">
        <v>121</v>
      </c>
      <c r="D434" s="12">
        <v>117</v>
      </c>
      <c r="E434" s="12">
        <v>121</v>
      </c>
      <c r="F434" s="14">
        <v>3000</v>
      </c>
      <c r="G434" s="12">
        <v>121</v>
      </c>
      <c r="I434" s="11"/>
    </row>
    <row r="435" spans="1:9" x14ac:dyDescent="0.2">
      <c r="A435" s="15">
        <v>40465</v>
      </c>
      <c r="B435" s="12">
        <v>116</v>
      </c>
      <c r="C435" s="12">
        <v>122</v>
      </c>
      <c r="D435" s="12">
        <v>116</v>
      </c>
      <c r="E435" s="12">
        <v>122</v>
      </c>
      <c r="F435" s="14">
        <v>1500</v>
      </c>
      <c r="G435" s="12">
        <v>122</v>
      </c>
      <c r="I435" s="11"/>
    </row>
    <row r="436" spans="1:9" x14ac:dyDescent="0.2">
      <c r="A436" s="15">
        <v>40466</v>
      </c>
      <c r="B436" s="12">
        <v>114</v>
      </c>
      <c r="C436" s="12">
        <v>125</v>
      </c>
      <c r="D436" s="12">
        <v>114</v>
      </c>
      <c r="E436" s="12">
        <v>118</v>
      </c>
      <c r="F436" s="14">
        <v>511000</v>
      </c>
      <c r="G436" s="12">
        <v>118</v>
      </c>
      <c r="I436" s="11"/>
    </row>
    <row r="437" spans="1:9" x14ac:dyDescent="0.2">
      <c r="A437" s="15">
        <v>40469</v>
      </c>
      <c r="B437" s="12">
        <v>118</v>
      </c>
      <c r="C437" s="12">
        <v>134</v>
      </c>
      <c r="D437" s="12">
        <v>118</v>
      </c>
      <c r="E437" s="12">
        <v>118</v>
      </c>
      <c r="F437" s="14">
        <v>0</v>
      </c>
      <c r="G437" s="12">
        <v>118</v>
      </c>
      <c r="I437" s="11"/>
    </row>
    <row r="438" spans="1:9" x14ac:dyDescent="0.2">
      <c r="A438" s="15">
        <v>40470</v>
      </c>
      <c r="B438" s="12">
        <v>117</v>
      </c>
      <c r="C438" s="12">
        <v>133</v>
      </c>
      <c r="D438" s="12">
        <v>117</v>
      </c>
      <c r="E438" s="12">
        <v>117</v>
      </c>
      <c r="F438" s="14">
        <v>0</v>
      </c>
      <c r="G438" s="12">
        <v>117</v>
      </c>
      <c r="I438" s="11"/>
    </row>
    <row r="439" spans="1:9" x14ac:dyDescent="0.2">
      <c r="A439" s="15">
        <v>40471</v>
      </c>
      <c r="B439" s="12">
        <v>110</v>
      </c>
      <c r="C439" s="12">
        <v>110</v>
      </c>
      <c r="D439" s="12">
        <v>110</v>
      </c>
      <c r="E439" s="12">
        <v>110</v>
      </c>
      <c r="F439" s="14">
        <v>500</v>
      </c>
      <c r="G439" s="12">
        <v>110</v>
      </c>
      <c r="I439" s="11"/>
    </row>
    <row r="440" spans="1:9" x14ac:dyDescent="0.2">
      <c r="A440" s="15">
        <v>40472</v>
      </c>
      <c r="B440" s="12">
        <v>106</v>
      </c>
      <c r="C440" s="12">
        <v>106</v>
      </c>
      <c r="D440" s="12">
        <v>106</v>
      </c>
      <c r="E440" s="12">
        <v>106</v>
      </c>
      <c r="F440" s="14">
        <v>3000</v>
      </c>
      <c r="G440" s="12">
        <v>106</v>
      </c>
      <c r="I440" s="11"/>
    </row>
    <row r="441" spans="1:9" x14ac:dyDescent="0.2">
      <c r="A441" s="15">
        <v>40473</v>
      </c>
      <c r="B441" s="12">
        <v>115</v>
      </c>
      <c r="C441" s="12">
        <v>115</v>
      </c>
      <c r="D441" s="12">
        <v>115</v>
      </c>
      <c r="E441" s="12">
        <v>115</v>
      </c>
      <c r="F441" s="14">
        <v>11000</v>
      </c>
      <c r="G441" s="12">
        <v>115</v>
      </c>
      <c r="I441" s="11"/>
    </row>
    <row r="442" spans="1:9" x14ac:dyDescent="0.2">
      <c r="A442" s="15">
        <v>40476</v>
      </c>
      <c r="B442" s="12">
        <v>117</v>
      </c>
      <c r="C442" s="12">
        <v>119</v>
      </c>
      <c r="D442" s="12">
        <v>111</v>
      </c>
      <c r="E442" s="12">
        <v>119</v>
      </c>
      <c r="F442" s="14">
        <v>4000</v>
      </c>
      <c r="G442" s="12">
        <v>119</v>
      </c>
      <c r="I442" s="11"/>
    </row>
    <row r="443" spans="1:9" x14ac:dyDescent="0.2">
      <c r="A443" s="15">
        <v>40477</v>
      </c>
      <c r="B443" s="12">
        <v>111</v>
      </c>
      <c r="C443" s="12">
        <v>120</v>
      </c>
      <c r="D443" s="12">
        <v>111</v>
      </c>
      <c r="E443" s="12">
        <v>111</v>
      </c>
      <c r="F443" s="14">
        <v>0</v>
      </c>
      <c r="G443" s="12">
        <v>111</v>
      </c>
      <c r="I443" s="11"/>
    </row>
    <row r="444" spans="1:9" x14ac:dyDescent="0.2">
      <c r="A444" s="15">
        <v>40478</v>
      </c>
      <c r="B444" s="12">
        <v>113</v>
      </c>
      <c r="C444" s="12">
        <v>119</v>
      </c>
      <c r="D444" s="12">
        <v>113</v>
      </c>
      <c r="E444" s="12">
        <v>113</v>
      </c>
      <c r="F444" s="14">
        <v>0</v>
      </c>
      <c r="G444" s="12">
        <v>113</v>
      </c>
      <c r="I444" s="11"/>
    </row>
    <row r="445" spans="1:9" x14ac:dyDescent="0.2">
      <c r="A445" s="15">
        <v>40479</v>
      </c>
      <c r="B445" s="12">
        <v>115</v>
      </c>
      <c r="C445" s="12">
        <v>115</v>
      </c>
      <c r="D445" s="12">
        <v>115</v>
      </c>
      <c r="E445" s="12">
        <v>115</v>
      </c>
      <c r="F445" s="14">
        <v>3000</v>
      </c>
      <c r="G445" s="12">
        <v>115</v>
      </c>
      <c r="I445" s="11"/>
    </row>
    <row r="446" spans="1:9" x14ac:dyDescent="0.2">
      <c r="A446" s="15">
        <v>40480</v>
      </c>
      <c r="B446" s="12">
        <v>113</v>
      </c>
      <c r="C446" s="12">
        <v>130</v>
      </c>
      <c r="D446" s="12">
        <v>113</v>
      </c>
      <c r="E446" s="12">
        <v>113</v>
      </c>
      <c r="F446" s="14">
        <v>0</v>
      </c>
      <c r="G446" s="12">
        <v>113</v>
      </c>
      <c r="I446" s="11"/>
    </row>
    <row r="447" spans="1:9" x14ac:dyDescent="0.2">
      <c r="A447" s="15">
        <v>40483</v>
      </c>
      <c r="B447" s="12">
        <v>106</v>
      </c>
      <c r="C447" s="12">
        <v>120</v>
      </c>
      <c r="D447" s="12">
        <v>106</v>
      </c>
      <c r="E447" s="12">
        <v>106</v>
      </c>
      <c r="F447" s="14">
        <v>0</v>
      </c>
      <c r="G447" s="12">
        <v>106</v>
      </c>
      <c r="I447" s="11"/>
    </row>
    <row r="448" spans="1:9" x14ac:dyDescent="0.2">
      <c r="A448" s="15">
        <v>40484</v>
      </c>
      <c r="B448" s="12">
        <v>115</v>
      </c>
      <c r="C448" s="12">
        <v>115</v>
      </c>
      <c r="D448" s="12">
        <v>114</v>
      </c>
      <c r="E448" s="12">
        <v>114</v>
      </c>
      <c r="F448" s="14">
        <v>18500</v>
      </c>
      <c r="G448" s="12">
        <v>114</v>
      </c>
      <c r="I448" s="11"/>
    </row>
    <row r="449" spans="1:9" x14ac:dyDescent="0.2">
      <c r="A449" s="15">
        <v>40485</v>
      </c>
      <c r="B449" s="12">
        <v>113</v>
      </c>
      <c r="C449" s="12">
        <v>113</v>
      </c>
      <c r="D449" s="12">
        <v>112</v>
      </c>
      <c r="E449" s="12">
        <v>112</v>
      </c>
      <c r="F449" s="14">
        <v>20000</v>
      </c>
      <c r="G449" s="12">
        <v>112</v>
      </c>
      <c r="I449" s="11"/>
    </row>
    <row r="450" spans="1:9" x14ac:dyDescent="0.2">
      <c r="A450" s="15">
        <v>40486</v>
      </c>
      <c r="B450" s="12">
        <v>110</v>
      </c>
      <c r="C450" s="12">
        <v>115</v>
      </c>
      <c r="D450" s="12">
        <v>110</v>
      </c>
      <c r="E450" s="12">
        <v>110</v>
      </c>
      <c r="F450" s="14">
        <v>0</v>
      </c>
      <c r="G450" s="12">
        <v>110</v>
      </c>
      <c r="I450" s="11"/>
    </row>
    <row r="451" spans="1:9" x14ac:dyDescent="0.2">
      <c r="A451" s="15">
        <v>40487</v>
      </c>
      <c r="B451" s="12">
        <v>101</v>
      </c>
      <c r="C451" s="12">
        <v>115</v>
      </c>
      <c r="D451" s="12">
        <v>101</v>
      </c>
      <c r="E451" s="12">
        <v>101</v>
      </c>
      <c r="F451" s="14">
        <v>0</v>
      </c>
      <c r="G451" s="12">
        <v>101</v>
      </c>
      <c r="I451" s="11"/>
    </row>
    <row r="452" spans="1:9" x14ac:dyDescent="0.2">
      <c r="A452" s="15">
        <v>40490</v>
      </c>
      <c r="B452" s="12">
        <v>86</v>
      </c>
      <c r="C452" s="12">
        <v>151</v>
      </c>
      <c r="D452" s="12">
        <v>86</v>
      </c>
      <c r="E452" s="12">
        <v>86</v>
      </c>
      <c r="F452" s="14">
        <v>0</v>
      </c>
      <c r="G452" s="12">
        <v>86</v>
      </c>
      <c r="I452" s="11"/>
    </row>
    <row r="453" spans="1:9" x14ac:dyDescent="0.2">
      <c r="A453" s="15">
        <v>40491</v>
      </c>
      <c r="B453" s="12">
        <v>97</v>
      </c>
      <c r="C453" s="12">
        <v>97</v>
      </c>
      <c r="D453" s="12">
        <v>97</v>
      </c>
      <c r="E453" s="12">
        <v>97</v>
      </c>
      <c r="F453" s="14">
        <v>0</v>
      </c>
      <c r="G453" s="12">
        <v>97</v>
      </c>
      <c r="I453" s="11"/>
    </row>
    <row r="454" spans="1:9" x14ac:dyDescent="0.2">
      <c r="A454" s="15">
        <v>40492</v>
      </c>
      <c r="B454" s="12">
        <v>115</v>
      </c>
      <c r="C454" s="12">
        <v>115</v>
      </c>
      <c r="D454" s="12">
        <v>115</v>
      </c>
      <c r="E454" s="12">
        <v>115</v>
      </c>
      <c r="F454" s="14">
        <v>0</v>
      </c>
      <c r="G454" s="12">
        <v>115</v>
      </c>
      <c r="I454" s="11"/>
    </row>
    <row r="455" spans="1:9" x14ac:dyDescent="0.2">
      <c r="A455" s="15">
        <v>40493</v>
      </c>
      <c r="B455" s="12">
        <v>120</v>
      </c>
      <c r="C455" s="12">
        <v>120</v>
      </c>
      <c r="D455" s="12">
        <v>120</v>
      </c>
      <c r="E455" s="12">
        <v>120</v>
      </c>
      <c r="F455" s="14">
        <v>0</v>
      </c>
      <c r="G455" s="12">
        <v>120</v>
      </c>
      <c r="I455" s="11"/>
    </row>
    <row r="456" spans="1:9" x14ac:dyDescent="0.2">
      <c r="A456" s="15">
        <v>40494</v>
      </c>
      <c r="B456" s="12">
        <v>106</v>
      </c>
      <c r="C456" s="12">
        <v>106</v>
      </c>
      <c r="D456" s="12">
        <v>105</v>
      </c>
      <c r="E456" s="12">
        <v>106</v>
      </c>
      <c r="F456" s="14">
        <v>57500</v>
      </c>
      <c r="G456" s="12">
        <v>106</v>
      </c>
      <c r="I456" s="11"/>
    </row>
    <row r="457" spans="1:9" x14ac:dyDescent="0.2">
      <c r="A457" s="15">
        <v>40497</v>
      </c>
      <c r="B457" s="12">
        <v>106</v>
      </c>
      <c r="C457" s="12">
        <v>109</v>
      </c>
      <c r="D457" s="12">
        <v>106</v>
      </c>
      <c r="E457" s="12">
        <v>106</v>
      </c>
      <c r="F457" s="14">
        <v>0</v>
      </c>
      <c r="G457" s="12">
        <v>106</v>
      </c>
      <c r="I457" s="11"/>
    </row>
    <row r="458" spans="1:9" x14ac:dyDescent="0.2">
      <c r="A458" s="15">
        <v>40498</v>
      </c>
      <c r="B458" s="12">
        <v>106</v>
      </c>
      <c r="C458" s="12">
        <v>106</v>
      </c>
      <c r="D458" s="12">
        <v>106</v>
      </c>
      <c r="E458" s="12">
        <v>106</v>
      </c>
      <c r="F458" s="14">
        <v>20500</v>
      </c>
      <c r="G458" s="12">
        <v>106</v>
      </c>
      <c r="I458" s="11"/>
    </row>
    <row r="459" spans="1:9" x14ac:dyDescent="0.2">
      <c r="A459" s="15">
        <v>40500</v>
      </c>
      <c r="B459" s="12">
        <v>105</v>
      </c>
      <c r="C459" s="12">
        <v>105</v>
      </c>
      <c r="D459" s="12">
        <v>105</v>
      </c>
      <c r="E459" s="12">
        <v>105</v>
      </c>
      <c r="F459" s="14">
        <v>250000</v>
      </c>
      <c r="G459" s="12">
        <v>105</v>
      </c>
      <c r="I459" s="11"/>
    </row>
    <row r="460" spans="1:9" x14ac:dyDescent="0.2">
      <c r="A460" s="15">
        <v>40501</v>
      </c>
      <c r="B460" s="12">
        <v>81</v>
      </c>
      <c r="C460" s="12">
        <v>105</v>
      </c>
      <c r="D460" s="12">
        <v>81</v>
      </c>
      <c r="E460" s="12">
        <v>81</v>
      </c>
      <c r="F460" s="14">
        <v>0</v>
      </c>
      <c r="G460" s="12">
        <v>81</v>
      </c>
      <c r="I460" s="11"/>
    </row>
    <row r="461" spans="1:9" x14ac:dyDescent="0.2">
      <c r="A461" s="15">
        <v>40504</v>
      </c>
      <c r="B461" s="12">
        <v>101</v>
      </c>
      <c r="C461" s="12">
        <v>105</v>
      </c>
      <c r="D461" s="12">
        <v>101</v>
      </c>
      <c r="E461" s="12">
        <v>101</v>
      </c>
      <c r="F461" s="14">
        <v>0</v>
      </c>
      <c r="G461" s="12">
        <v>101</v>
      </c>
      <c r="I461" s="11"/>
    </row>
    <row r="462" spans="1:9" x14ac:dyDescent="0.2">
      <c r="A462" s="11">
        <v>40505</v>
      </c>
      <c r="B462" s="12">
        <v>101</v>
      </c>
      <c r="C462" s="12">
        <v>101</v>
      </c>
      <c r="D462" s="12">
        <v>100</v>
      </c>
      <c r="E462" s="12">
        <v>100</v>
      </c>
      <c r="F462" s="14">
        <v>31000</v>
      </c>
      <c r="G462" s="12">
        <v>100</v>
      </c>
      <c r="I462" s="11"/>
    </row>
    <row r="463" spans="1:9" x14ac:dyDescent="0.2">
      <c r="A463" s="11">
        <v>40506</v>
      </c>
      <c r="B463" s="12">
        <v>104</v>
      </c>
      <c r="C463" s="12">
        <v>118</v>
      </c>
      <c r="D463" s="12">
        <v>103</v>
      </c>
      <c r="E463" s="12">
        <v>104</v>
      </c>
      <c r="F463" s="14">
        <v>480000</v>
      </c>
      <c r="G463" s="12">
        <v>104</v>
      </c>
      <c r="I463" s="11"/>
    </row>
    <row r="464" spans="1:9" x14ac:dyDescent="0.2">
      <c r="A464" s="11">
        <v>40507</v>
      </c>
      <c r="B464" s="12">
        <v>104</v>
      </c>
      <c r="C464" s="12">
        <v>110</v>
      </c>
      <c r="D464" s="12">
        <v>103</v>
      </c>
      <c r="E464" s="12">
        <v>106</v>
      </c>
      <c r="F464" s="14">
        <v>92000</v>
      </c>
      <c r="G464" s="12">
        <v>106</v>
      </c>
      <c r="I464" s="11"/>
    </row>
    <row r="465" spans="1:9" x14ac:dyDescent="0.2">
      <c r="A465" s="11">
        <v>40508</v>
      </c>
      <c r="B465" s="12">
        <v>101</v>
      </c>
      <c r="C465" s="12">
        <v>105</v>
      </c>
      <c r="D465" s="12">
        <v>101</v>
      </c>
      <c r="E465" s="12">
        <v>105</v>
      </c>
      <c r="F465" s="14">
        <v>5500</v>
      </c>
      <c r="G465" s="12">
        <v>105</v>
      </c>
      <c r="I465" s="11"/>
    </row>
    <row r="466" spans="1:9" x14ac:dyDescent="0.2">
      <c r="A466" s="11">
        <v>40511</v>
      </c>
      <c r="B466" s="12">
        <v>103</v>
      </c>
      <c r="C466" s="12">
        <v>103</v>
      </c>
      <c r="D466" s="12">
        <v>103</v>
      </c>
      <c r="E466" s="12">
        <v>103</v>
      </c>
      <c r="F466" s="14">
        <v>50000</v>
      </c>
      <c r="G466" s="12">
        <v>103</v>
      </c>
      <c r="I466" s="11"/>
    </row>
    <row r="467" spans="1:9" x14ac:dyDescent="0.2">
      <c r="A467" s="11">
        <v>40512</v>
      </c>
      <c r="B467" s="12">
        <v>104</v>
      </c>
      <c r="C467" s="12">
        <v>114</v>
      </c>
      <c r="D467" s="12">
        <v>104</v>
      </c>
      <c r="E467" s="12">
        <v>104</v>
      </c>
      <c r="F467" s="14">
        <v>0</v>
      </c>
      <c r="G467" s="12">
        <v>104</v>
      </c>
      <c r="I467" s="11"/>
    </row>
    <row r="468" spans="1:9" x14ac:dyDescent="0.2">
      <c r="A468" s="11">
        <v>40513</v>
      </c>
      <c r="B468" s="12">
        <v>104</v>
      </c>
      <c r="C468" s="12">
        <v>105</v>
      </c>
      <c r="D468" s="12">
        <v>104</v>
      </c>
      <c r="E468" s="12">
        <v>105</v>
      </c>
      <c r="F468" s="14">
        <v>432000</v>
      </c>
      <c r="G468" s="12">
        <v>105</v>
      </c>
      <c r="I468" s="11"/>
    </row>
    <row r="469" spans="1:9" x14ac:dyDescent="0.2">
      <c r="A469" s="11">
        <v>40514</v>
      </c>
      <c r="B469" s="12">
        <v>71</v>
      </c>
      <c r="C469" s="12">
        <v>115</v>
      </c>
      <c r="D469" s="12">
        <v>71</v>
      </c>
      <c r="E469" s="12">
        <v>71</v>
      </c>
      <c r="F469" s="14">
        <v>0</v>
      </c>
      <c r="G469" s="12">
        <v>71</v>
      </c>
      <c r="I469" s="11"/>
    </row>
    <row r="470" spans="1:9" x14ac:dyDescent="0.2">
      <c r="A470" s="11">
        <v>40515</v>
      </c>
      <c r="B470" s="12">
        <v>76</v>
      </c>
      <c r="C470" s="12">
        <v>108</v>
      </c>
      <c r="D470" s="12">
        <v>76</v>
      </c>
      <c r="E470" s="12">
        <v>76</v>
      </c>
      <c r="F470" s="14">
        <v>0</v>
      </c>
      <c r="G470" s="12">
        <v>76</v>
      </c>
      <c r="I470" s="11"/>
    </row>
    <row r="471" spans="1:9" x14ac:dyDescent="0.2">
      <c r="A471" s="11">
        <v>40518</v>
      </c>
      <c r="B471" s="12">
        <v>104</v>
      </c>
      <c r="C471" s="12">
        <v>125</v>
      </c>
      <c r="D471" s="12">
        <v>104</v>
      </c>
      <c r="E471" s="12">
        <v>104</v>
      </c>
      <c r="F471" s="14">
        <v>0</v>
      </c>
      <c r="G471" s="12">
        <v>104</v>
      </c>
      <c r="I471" s="11"/>
    </row>
    <row r="472" spans="1:9" x14ac:dyDescent="0.2">
      <c r="A472" s="11">
        <v>40520</v>
      </c>
      <c r="B472" s="12">
        <v>103</v>
      </c>
      <c r="C472" s="12">
        <v>112</v>
      </c>
      <c r="D472" s="12">
        <v>103</v>
      </c>
      <c r="E472" s="12">
        <v>103</v>
      </c>
      <c r="F472" s="14">
        <v>0</v>
      </c>
      <c r="G472" s="12">
        <v>103</v>
      </c>
      <c r="I472" s="11"/>
    </row>
    <row r="473" spans="1:9" x14ac:dyDescent="0.2">
      <c r="A473" s="11">
        <v>40521</v>
      </c>
      <c r="B473" s="12">
        <v>105</v>
      </c>
      <c r="C473" s="12">
        <v>108</v>
      </c>
      <c r="D473" s="12">
        <v>105</v>
      </c>
      <c r="E473" s="12">
        <v>108</v>
      </c>
      <c r="F473" s="14">
        <v>2500</v>
      </c>
      <c r="G473" s="12">
        <v>108</v>
      </c>
      <c r="I473" s="11"/>
    </row>
    <row r="474" spans="1:9" x14ac:dyDescent="0.2">
      <c r="A474" s="11">
        <v>40522</v>
      </c>
      <c r="B474" s="12">
        <v>108</v>
      </c>
      <c r="C474" s="12">
        <v>108</v>
      </c>
      <c r="D474" s="12">
        <v>106</v>
      </c>
      <c r="E474" s="12">
        <v>107</v>
      </c>
      <c r="F474" s="14">
        <v>46000</v>
      </c>
      <c r="G474" s="12">
        <v>107</v>
      </c>
      <c r="I474" s="11"/>
    </row>
    <row r="475" spans="1:9" x14ac:dyDescent="0.2">
      <c r="A475" s="11">
        <v>40525</v>
      </c>
      <c r="B475" s="12">
        <v>106</v>
      </c>
      <c r="C475" s="12">
        <v>117</v>
      </c>
      <c r="D475" s="12">
        <v>106</v>
      </c>
      <c r="E475" s="12">
        <v>106</v>
      </c>
      <c r="F475" s="14">
        <v>0</v>
      </c>
      <c r="G475" s="12">
        <v>106</v>
      </c>
      <c r="I475" s="11"/>
    </row>
    <row r="476" spans="1:9" x14ac:dyDescent="0.2">
      <c r="A476" s="11">
        <v>40526</v>
      </c>
      <c r="B476" s="12">
        <v>101</v>
      </c>
      <c r="C476" s="12">
        <v>103</v>
      </c>
      <c r="D476" s="12">
        <v>101</v>
      </c>
      <c r="E476" s="12">
        <v>103</v>
      </c>
      <c r="F476" s="14">
        <v>51000</v>
      </c>
      <c r="G476" s="12">
        <v>103</v>
      </c>
      <c r="I476" s="11"/>
    </row>
    <row r="477" spans="1:9" x14ac:dyDescent="0.2">
      <c r="A477" s="11">
        <v>40527</v>
      </c>
      <c r="B477" s="12">
        <v>105</v>
      </c>
      <c r="C477" s="12">
        <v>112</v>
      </c>
      <c r="D477" s="12">
        <v>105</v>
      </c>
      <c r="E477" s="12">
        <v>105</v>
      </c>
      <c r="F477" s="14">
        <v>0</v>
      </c>
      <c r="G477" s="12">
        <v>105</v>
      </c>
      <c r="I477" s="11"/>
    </row>
    <row r="478" spans="1:9" x14ac:dyDescent="0.2">
      <c r="A478" s="11">
        <v>40528</v>
      </c>
      <c r="B478" s="12">
        <v>104</v>
      </c>
      <c r="C478" s="12">
        <v>108</v>
      </c>
      <c r="D478" s="12">
        <v>104</v>
      </c>
      <c r="E478" s="12">
        <v>108</v>
      </c>
      <c r="F478" s="14">
        <v>294000</v>
      </c>
      <c r="G478" s="12">
        <v>108</v>
      </c>
      <c r="I478" s="11"/>
    </row>
    <row r="479" spans="1:9" x14ac:dyDescent="0.2">
      <c r="A479" s="11">
        <v>40529</v>
      </c>
      <c r="B479" s="12">
        <v>107</v>
      </c>
      <c r="C479" s="12">
        <v>107</v>
      </c>
      <c r="D479" s="12">
        <v>107</v>
      </c>
      <c r="E479" s="12">
        <v>107</v>
      </c>
      <c r="F479" s="14">
        <v>17500</v>
      </c>
      <c r="G479" s="12">
        <v>107</v>
      </c>
      <c r="I479" s="11"/>
    </row>
    <row r="480" spans="1:9" x14ac:dyDescent="0.2">
      <c r="A480" s="11">
        <v>40532</v>
      </c>
      <c r="B480" s="12">
        <v>110</v>
      </c>
      <c r="C480" s="12">
        <v>127</v>
      </c>
      <c r="D480" s="12">
        <v>105</v>
      </c>
      <c r="E480" s="12">
        <v>127</v>
      </c>
      <c r="F480" s="14">
        <v>85500</v>
      </c>
      <c r="G480" s="12">
        <v>127</v>
      </c>
      <c r="I480" s="11"/>
    </row>
    <row r="481" spans="1:9" x14ac:dyDescent="0.2">
      <c r="A481" s="11">
        <v>40533</v>
      </c>
      <c r="B481" s="12">
        <v>110</v>
      </c>
      <c r="C481" s="12">
        <v>110</v>
      </c>
      <c r="D481" s="12">
        <v>110</v>
      </c>
      <c r="E481" s="12">
        <v>110</v>
      </c>
      <c r="F481" s="14">
        <v>500</v>
      </c>
      <c r="G481" s="12">
        <v>110</v>
      </c>
      <c r="I481" s="11"/>
    </row>
    <row r="482" spans="1:9" x14ac:dyDescent="0.2">
      <c r="A482" s="11">
        <v>40534</v>
      </c>
      <c r="B482" s="12">
        <v>110</v>
      </c>
      <c r="C482" s="12">
        <v>110</v>
      </c>
      <c r="D482" s="12">
        <v>110</v>
      </c>
      <c r="E482" s="12">
        <v>110</v>
      </c>
      <c r="F482" s="14">
        <v>4500</v>
      </c>
      <c r="G482" s="12">
        <v>110</v>
      </c>
      <c r="I482" s="11"/>
    </row>
    <row r="483" spans="1:9" x14ac:dyDescent="0.2">
      <c r="A483" s="11">
        <v>40535</v>
      </c>
      <c r="B483" s="12">
        <v>118</v>
      </c>
      <c r="C483" s="12">
        <v>147</v>
      </c>
      <c r="D483" s="12">
        <v>114</v>
      </c>
      <c r="E483" s="12">
        <v>139</v>
      </c>
      <c r="F483" s="14">
        <v>1220500</v>
      </c>
      <c r="G483" s="12">
        <v>139</v>
      </c>
      <c r="I483" s="11"/>
    </row>
    <row r="484" spans="1:9" x14ac:dyDescent="0.2">
      <c r="A484" s="11">
        <v>40539</v>
      </c>
      <c r="B484" s="12">
        <v>142</v>
      </c>
      <c r="C484" s="12">
        <v>142</v>
      </c>
      <c r="D484" s="12">
        <v>109</v>
      </c>
      <c r="E484" s="12">
        <v>125</v>
      </c>
      <c r="F484" s="14">
        <v>158500</v>
      </c>
      <c r="G484" s="12">
        <v>125</v>
      </c>
      <c r="I484" s="11"/>
    </row>
    <row r="485" spans="1:9" x14ac:dyDescent="0.2">
      <c r="A485" s="11">
        <v>40540</v>
      </c>
      <c r="B485" s="12">
        <v>125</v>
      </c>
      <c r="C485" s="12">
        <v>139</v>
      </c>
      <c r="D485" s="12">
        <v>125</v>
      </c>
      <c r="E485" s="12">
        <v>125</v>
      </c>
      <c r="F485" s="14">
        <v>66500</v>
      </c>
      <c r="G485" s="12">
        <v>125</v>
      </c>
      <c r="I485" s="11"/>
    </row>
    <row r="486" spans="1:9" x14ac:dyDescent="0.2">
      <c r="A486" s="11">
        <v>40541</v>
      </c>
      <c r="B486" s="12">
        <v>133</v>
      </c>
      <c r="C486" s="12">
        <v>133</v>
      </c>
      <c r="D486" s="12">
        <v>120</v>
      </c>
      <c r="E486" s="12">
        <v>120</v>
      </c>
      <c r="F486" s="14">
        <v>14000</v>
      </c>
      <c r="G486" s="12">
        <v>120</v>
      </c>
      <c r="I486" s="11"/>
    </row>
    <row r="487" spans="1:9" x14ac:dyDescent="0.2">
      <c r="A487" s="11">
        <v>40542</v>
      </c>
      <c r="B487" s="12">
        <v>130</v>
      </c>
      <c r="C487" s="12">
        <v>130</v>
      </c>
      <c r="D487" s="12">
        <v>125</v>
      </c>
      <c r="E487" s="12">
        <v>125</v>
      </c>
      <c r="F487" s="14">
        <v>75000</v>
      </c>
      <c r="G487" s="12">
        <v>125</v>
      </c>
      <c r="I487" s="11"/>
    </row>
    <row r="488" spans="1:9" x14ac:dyDescent="0.2">
      <c r="A488" s="11">
        <v>40546</v>
      </c>
      <c r="B488" s="12">
        <v>135</v>
      </c>
      <c r="C488" s="12">
        <v>140</v>
      </c>
      <c r="D488" s="12">
        <v>125</v>
      </c>
      <c r="E488" s="12">
        <v>125</v>
      </c>
      <c r="F488" s="14">
        <v>279000</v>
      </c>
      <c r="G488" s="12">
        <v>125</v>
      </c>
      <c r="I488" s="11"/>
    </row>
    <row r="489" spans="1:9" x14ac:dyDescent="0.2">
      <c r="A489" s="11">
        <v>40547</v>
      </c>
      <c r="B489" s="12">
        <v>125</v>
      </c>
      <c r="C489" s="12">
        <v>125</v>
      </c>
      <c r="D489" s="12">
        <v>117</v>
      </c>
      <c r="E489" s="12">
        <v>117</v>
      </c>
      <c r="F489" s="14">
        <v>3000</v>
      </c>
      <c r="G489" s="12">
        <v>117</v>
      </c>
      <c r="I489" s="11"/>
    </row>
    <row r="490" spans="1:9" x14ac:dyDescent="0.2">
      <c r="A490" s="11">
        <v>40548</v>
      </c>
      <c r="B490" s="12">
        <v>117</v>
      </c>
      <c r="C490" s="12">
        <v>117</v>
      </c>
      <c r="D490" s="12">
        <v>117</v>
      </c>
      <c r="E490" s="12">
        <v>117</v>
      </c>
      <c r="F490" s="14">
        <v>500</v>
      </c>
      <c r="G490" s="12">
        <v>117</v>
      </c>
      <c r="I490" s="11"/>
    </row>
    <row r="491" spans="1:9" x14ac:dyDescent="0.2">
      <c r="A491" s="11">
        <v>40549</v>
      </c>
      <c r="B491" s="12">
        <v>103</v>
      </c>
      <c r="C491" s="12">
        <v>129</v>
      </c>
      <c r="D491" s="12">
        <v>103</v>
      </c>
      <c r="E491" s="12">
        <v>103</v>
      </c>
      <c r="F491" s="14">
        <v>0</v>
      </c>
      <c r="G491" s="12">
        <v>103</v>
      </c>
      <c r="I491" s="11"/>
    </row>
    <row r="492" spans="1:9" x14ac:dyDescent="0.2">
      <c r="A492" s="11">
        <v>40550</v>
      </c>
      <c r="B492" s="12">
        <v>83</v>
      </c>
      <c r="C492" s="12">
        <v>129</v>
      </c>
      <c r="D492" s="12">
        <v>83</v>
      </c>
      <c r="E492" s="12">
        <v>83</v>
      </c>
      <c r="F492" s="14">
        <v>0</v>
      </c>
      <c r="G492" s="12">
        <v>83</v>
      </c>
      <c r="I492" s="11"/>
    </row>
    <row r="493" spans="1:9" x14ac:dyDescent="0.2">
      <c r="A493" s="11">
        <v>40553</v>
      </c>
      <c r="B493" s="12">
        <v>111</v>
      </c>
      <c r="C493" s="12">
        <v>117</v>
      </c>
      <c r="D493" s="12">
        <v>111</v>
      </c>
      <c r="E493" s="12">
        <v>111</v>
      </c>
      <c r="F493" s="14">
        <v>0</v>
      </c>
      <c r="G493" s="12">
        <v>111</v>
      </c>
      <c r="I493" s="11"/>
    </row>
    <row r="494" spans="1:9" x14ac:dyDescent="0.2">
      <c r="A494" s="11">
        <v>40554</v>
      </c>
      <c r="B494" s="12">
        <v>92</v>
      </c>
      <c r="C494" s="12">
        <v>117</v>
      </c>
      <c r="D494" s="12">
        <v>92</v>
      </c>
      <c r="E494" s="12">
        <v>92</v>
      </c>
      <c r="F494" s="14">
        <v>0</v>
      </c>
      <c r="G494" s="12">
        <v>92</v>
      </c>
      <c r="I494" s="11"/>
    </row>
    <row r="495" spans="1:9" x14ac:dyDescent="0.2">
      <c r="A495" s="11">
        <v>40555</v>
      </c>
      <c r="B495" s="12">
        <v>91</v>
      </c>
      <c r="C495" s="12">
        <v>117</v>
      </c>
      <c r="D495" s="12">
        <v>91</v>
      </c>
      <c r="E495" s="12">
        <v>91</v>
      </c>
      <c r="F495" s="14">
        <v>0</v>
      </c>
      <c r="G495" s="12">
        <v>91</v>
      </c>
      <c r="I495" s="11"/>
    </row>
    <row r="496" spans="1:9" x14ac:dyDescent="0.2">
      <c r="A496" s="11">
        <v>40556</v>
      </c>
      <c r="B496" s="12">
        <v>91</v>
      </c>
      <c r="C496" s="12">
        <v>117</v>
      </c>
      <c r="D496" s="12">
        <v>91</v>
      </c>
      <c r="E496" s="12">
        <v>91</v>
      </c>
      <c r="F496" s="14">
        <v>0</v>
      </c>
      <c r="G496" s="12">
        <v>91</v>
      </c>
      <c r="I496" s="11"/>
    </row>
    <row r="497" spans="1:9" x14ac:dyDescent="0.2">
      <c r="A497" s="11">
        <v>40557</v>
      </c>
      <c r="B497" s="12">
        <v>117</v>
      </c>
      <c r="C497" s="12">
        <v>130</v>
      </c>
      <c r="D497" s="12">
        <v>117</v>
      </c>
      <c r="E497" s="12">
        <v>129</v>
      </c>
      <c r="F497" s="14">
        <v>4500</v>
      </c>
      <c r="G497" s="12">
        <v>129</v>
      </c>
      <c r="I497" s="11"/>
    </row>
    <row r="498" spans="1:9" x14ac:dyDescent="0.2">
      <c r="A498" s="11">
        <v>40560</v>
      </c>
      <c r="B498" s="12">
        <v>116</v>
      </c>
      <c r="C498" s="12">
        <v>124</v>
      </c>
      <c r="D498" s="12">
        <v>116</v>
      </c>
      <c r="E498" s="12">
        <v>116</v>
      </c>
      <c r="F498" s="14">
        <v>0</v>
      </c>
      <c r="G498" s="12">
        <v>116</v>
      </c>
      <c r="I498" s="11"/>
    </row>
    <row r="499" spans="1:9" x14ac:dyDescent="0.2">
      <c r="A499" s="11">
        <v>40561</v>
      </c>
      <c r="B499" s="12">
        <v>120</v>
      </c>
      <c r="C499" s="12">
        <v>120</v>
      </c>
      <c r="D499" s="12">
        <v>120</v>
      </c>
      <c r="E499" s="12">
        <v>120</v>
      </c>
      <c r="F499" s="14">
        <v>1000</v>
      </c>
      <c r="G499" s="12">
        <v>120</v>
      </c>
      <c r="I499" s="11"/>
    </row>
    <row r="500" spans="1:9" x14ac:dyDescent="0.2">
      <c r="A500" s="11">
        <v>40562</v>
      </c>
      <c r="B500" s="12">
        <v>124</v>
      </c>
      <c r="C500" s="12">
        <v>125</v>
      </c>
      <c r="D500" s="12">
        <v>124</v>
      </c>
      <c r="E500" s="12">
        <v>125</v>
      </c>
      <c r="F500" s="14">
        <v>1000</v>
      </c>
      <c r="G500" s="12">
        <v>125</v>
      </c>
      <c r="I500" s="11"/>
    </row>
    <row r="501" spans="1:9" x14ac:dyDescent="0.2">
      <c r="A501" s="11">
        <v>40563</v>
      </c>
      <c r="B501" s="12">
        <v>90</v>
      </c>
      <c r="C501" s="12">
        <v>118</v>
      </c>
      <c r="D501" s="12">
        <v>90</v>
      </c>
      <c r="E501" s="12">
        <v>90</v>
      </c>
      <c r="F501" s="14">
        <v>0</v>
      </c>
      <c r="G501" s="12">
        <v>90</v>
      </c>
      <c r="I501" s="11"/>
    </row>
    <row r="502" spans="1:9" x14ac:dyDescent="0.2">
      <c r="A502" s="11">
        <v>40564</v>
      </c>
      <c r="B502" s="12">
        <v>100</v>
      </c>
      <c r="C502" s="12">
        <v>105</v>
      </c>
      <c r="D502" s="12">
        <v>100</v>
      </c>
      <c r="E502" s="12">
        <v>104</v>
      </c>
      <c r="F502" s="14">
        <v>4500</v>
      </c>
      <c r="G502" s="12">
        <v>104</v>
      </c>
      <c r="I502" s="11"/>
    </row>
    <row r="503" spans="1:9" x14ac:dyDescent="0.2">
      <c r="A503" s="11">
        <v>40567</v>
      </c>
      <c r="B503" s="12">
        <v>91</v>
      </c>
      <c r="C503" s="12">
        <v>92</v>
      </c>
      <c r="D503" s="12">
        <v>91</v>
      </c>
      <c r="E503" s="12">
        <v>92</v>
      </c>
      <c r="F503" s="14">
        <v>10500</v>
      </c>
      <c r="G503" s="12">
        <v>92</v>
      </c>
      <c r="I503" s="11"/>
    </row>
    <row r="504" spans="1:9" x14ac:dyDescent="0.2">
      <c r="A504" s="11">
        <v>40568</v>
      </c>
      <c r="B504" s="12">
        <v>101</v>
      </c>
      <c r="C504" s="12">
        <v>101</v>
      </c>
      <c r="D504" s="12">
        <v>101</v>
      </c>
      <c r="E504" s="12">
        <v>101</v>
      </c>
      <c r="F504" s="14">
        <v>500</v>
      </c>
      <c r="G504" s="12">
        <v>101</v>
      </c>
      <c r="I504" s="11"/>
    </row>
    <row r="505" spans="1:9" x14ac:dyDescent="0.2">
      <c r="A505" s="11">
        <v>40569</v>
      </c>
      <c r="B505" s="12">
        <v>101</v>
      </c>
      <c r="C505" s="12">
        <v>101</v>
      </c>
      <c r="D505" s="12">
        <v>101</v>
      </c>
      <c r="E505" s="12">
        <v>101</v>
      </c>
      <c r="F505" s="14">
        <v>2000</v>
      </c>
      <c r="G505" s="12">
        <v>101</v>
      </c>
      <c r="I505" s="11"/>
    </row>
    <row r="506" spans="1:9" x14ac:dyDescent="0.2">
      <c r="A506" s="11">
        <v>40570</v>
      </c>
      <c r="B506" s="12">
        <v>93</v>
      </c>
      <c r="C506" s="12">
        <v>114</v>
      </c>
      <c r="D506" s="12">
        <v>93</v>
      </c>
      <c r="E506" s="12">
        <v>93</v>
      </c>
      <c r="F506" s="14">
        <v>0</v>
      </c>
      <c r="G506" s="12">
        <v>93</v>
      </c>
      <c r="I506" s="11"/>
    </row>
    <row r="507" spans="1:9" x14ac:dyDescent="0.2">
      <c r="A507" s="11">
        <v>40571</v>
      </c>
      <c r="B507" s="12">
        <v>97</v>
      </c>
      <c r="C507" s="12">
        <v>109</v>
      </c>
      <c r="D507" s="12">
        <v>97</v>
      </c>
      <c r="E507" s="12">
        <v>97</v>
      </c>
      <c r="F507" s="14">
        <v>0</v>
      </c>
      <c r="G507" s="12">
        <v>97</v>
      </c>
      <c r="I507" s="11"/>
    </row>
    <row r="508" spans="1:9" x14ac:dyDescent="0.2">
      <c r="A508" s="11">
        <v>40574</v>
      </c>
      <c r="B508" s="12">
        <v>101</v>
      </c>
      <c r="C508" s="12">
        <v>101</v>
      </c>
      <c r="D508" s="12">
        <v>101</v>
      </c>
      <c r="E508" s="12">
        <v>101</v>
      </c>
      <c r="F508" s="14">
        <v>500</v>
      </c>
      <c r="G508" s="12">
        <v>101</v>
      </c>
      <c r="I508" s="11"/>
    </row>
    <row r="509" spans="1:9" x14ac:dyDescent="0.2">
      <c r="A509" s="11">
        <v>40575</v>
      </c>
      <c r="B509" s="12">
        <v>101</v>
      </c>
      <c r="C509" s="12">
        <v>111</v>
      </c>
      <c r="D509" s="12">
        <v>101</v>
      </c>
      <c r="E509" s="12">
        <v>111</v>
      </c>
      <c r="F509" s="14">
        <v>1500</v>
      </c>
      <c r="G509" s="12">
        <v>111</v>
      </c>
      <c r="I509" s="11"/>
    </row>
    <row r="510" spans="1:9" x14ac:dyDescent="0.2">
      <c r="A510" s="11">
        <v>40576</v>
      </c>
      <c r="B510" s="12">
        <v>98</v>
      </c>
      <c r="C510" s="12">
        <v>110</v>
      </c>
      <c r="D510" s="12">
        <v>98</v>
      </c>
      <c r="E510" s="12">
        <v>98</v>
      </c>
      <c r="F510" s="14">
        <v>0</v>
      </c>
      <c r="G510" s="12">
        <v>98</v>
      </c>
      <c r="I510" s="11"/>
    </row>
    <row r="511" spans="1:9" x14ac:dyDescent="0.2">
      <c r="A511" s="11">
        <v>40578</v>
      </c>
      <c r="B511" s="12">
        <v>110</v>
      </c>
      <c r="C511" s="12">
        <v>110</v>
      </c>
      <c r="D511" s="12">
        <v>110</v>
      </c>
      <c r="E511" s="12">
        <v>110</v>
      </c>
      <c r="F511" s="14">
        <v>1000</v>
      </c>
      <c r="G511" s="12">
        <v>110</v>
      </c>
      <c r="I511" s="11"/>
    </row>
    <row r="512" spans="1:9" x14ac:dyDescent="0.2">
      <c r="A512" s="11">
        <v>40581</v>
      </c>
      <c r="B512" s="12">
        <v>108</v>
      </c>
      <c r="C512" s="12">
        <v>109</v>
      </c>
      <c r="D512" s="12">
        <v>108</v>
      </c>
      <c r="E512" s="12">
        <v>109</v>
      </c>
      <c r="F512" s="14">
        <v>2000</v>
      </c>
      <c r="G512" s="12">
        <v>109</v>
      </c>
      <c r="I512" s="11"/>
    </row>
    <row r="513" spans="1:9" x14ac:dyDescent="0.2">
      <c r="A513" s="11">
        <v>40582</v>
      </c>
      <c r="B513" s="12">
        <v>106</v>
      </c>
      <c r="C513" s="12">
        <v>106</v>
      </c>
      <c r="D513" s="12">
        <v>106</v>
      </c>
      <c r="E513" s="12">
        <v>106</v>
      </c>
      <c r="F513" s="14">
        <v>2000</v>
      </c>
      <c r="G513" s="12">
        <v>106</v>
      </c>
      <c r="I513" s="11"/>
    </row>
    <row r="514" spans="1:9" x14ac:dyDescent="0.2">
      <c r="A514" s="11">
        <v>40583</v>
      </c>
      <c r="B514" s="12">
        <v>70</v>
      </c>
      <c r="C514" s="12">
        <v>126</v>
      </c>
      <c r="D514" s="12">
        <v>70</v>
      </c>
      <c r="E514" s="12">
        <v>70</v>
      </c>
      <c r="F514" s="14">
        <v>0</v>
      </c>
      <c r="G514" s="12">
        <v>70</v>
      </c>
      <c r="I514" s="11"/>
    </row>
    <row r="515" spans="1:9" x14ac:dyDescent="0.2">
      <c r="A515" s="11">
        <v>40584</v>
      </c>
      <c r="B515" s="12">
        <v>104</v>
      </c>
      <c r="C515" s="12">
        <v>106</v>
      </c>
      <c r="D515" s="12">
        <v>104</v>
      </c>
      <c r="E515" s="12">
        <v>104</v>
      </c>
      <c r="F515" s="14">
        <v>0</v>
      </c>
      <c r="G515" s="12">
        <v>104</v>
      </c>
      <c r="I515" s="11"/>
    </row>
    <row r="516" spans="1:9" x14ac:dyDescent="0.2">
      <c r="A516" s="11">
        <v>40585</v>
      </c>
      <c r="B516" s="12">
        <v>106</v>
      </c>
      <c r="C516" s="12">
        <v>120</v>
      </c>
      <c r="D516" s="12">
        <v>106</v>
      </c>
      <c r="E516" s="12">
        <v>120</v>
      </c>
      <c r="F516" s="14">
        <v>2000</v>
      </c>
      <c r="G516" s="12">
        <v>120</v>
      </c>
      <c r="I516" s="11"/>
    </row>
    <row r="517" spans="1:9" x14ac:dyDescent="0.2">
      <c r="A517" s="11">
        <v>40588</v>
      </c>
      <c r="B517" s="12">
        <v>104</v>
      </c>
      <c r="C517" s="12">
        <v>115</v>
      </c>
      <c r="D517" s="12">
        <v>103</v>
      </c>
      <c r="E517" s="12">
        <v>115</v>
      </c>
      <c r="F517" s="14">
        <v>53500</v>
      </c>
      <c r="G517" s="12">
        <v>115</v>
      </c>
      <c r="I517" s="11"/>
    </row>
    <row r="518" spans="1:9" x14ac:dyDescent="0.2">
      <c r="A518" s="11">
        <v>40590</v>
      </c>
      <c r="B518" s="12">
        <v>105</v>
      </c>
      <c r="C518" s="12">
        <v>115</v>
      </c>
      <c r="D518" s="12">
        <v>105</v>
      </c>
      <c r="E518" s="12">
        <v>115</v>
      </c>
      <c r="F518" s="14">
        <v>42500</v>
      </c>
      <c r="G518" s="12">
        <v>115</v>
      </c>
      <c r="I518" s="11"/>
    </row>
    <row r="519" spans="1:9" x14ac:dyDescent="0.2">
      <c r="A519" s="11">
        <v>40591</v>
      </c>
      <c r="B519" s="12">
        <v>113</v>
      </c>
      <c r="C519" s="12">
        <v>114</v>
      </c>
      <c r="D519" s="12">
        <v>113</v>
      </c>
      <c r="E519" s="12">
        <v>114</v>
      </c>
      <c r="F519" s="14">
        <v>2500</v>
      </c>
      <c r="G519" s="12">
        <v>114</v>
      </c>
      <c r="I519" s="11"/>
    </row>
    <row r="520" spans="1:9" x14ac:dyDescent="0.2">
      <c r="A520" s="11">
        <v>40592</v>
      </c>
      <c r="B520" s="12">
        <v>106</v>
      </c>
      <c r="C520" s="12">
        <v>110</v>
      </c>
      <c r="D520" s="12">
        <v>106</v>
      </c>
      <c r="E520" s="12">
        <v>106</v>
      </c>
      <c r="F520" s="14">
        <v>0</v>
      </c>
      <c r="G520" s="12">
        <v>106</v>
      </c>
      <c r="I520" s="11"/>
    </row>
    <row r="521" spans="1:9" x14ac:dyDescent="0.2">
      <c r="A521" s="11">
        <v>40595</v>
      </c>
      <c r="B521" s="12">
        <v>114</v>
      </c>
      <c r="C521" s="12">
        <v>117</v>
      </c>
      <c r="D521" s="12">
        <v>110</v>
      </c>
      <c r="E521" s="12">
        <v>110</v>
      </c>
      <c r="F521" s="14">
        <v>7000</v>
      </c>
      <c r="G521" s="12">
        <v>110</v>
      </c>
      <c r="I521" s="11"/>
    </row>
    <row r="522" spans="1:9" x14ac:dyDescent="0.2">
      <c r="A522" s="11">
        <v>40596</v>
      </c>
      <c r="B522" s="12">
        <v>110</v>
      </c>
      <c r="C522" s="12">
        <v>116</v>
      </c>
      <c r="D522" s="12">
        <v>110</v>
      </c>
      <c r="E522" s="12">
        <v>112</v>
      </c>
      <c r="F522" s="14">
        <v>107500</v>
      </c>
      <c r="G522" s="12">
        <v>112</v>
      </c>
      <c r="I522" s="11"/>
    </row>
    <row r="523" spans="1:9" x14ac:dyDescent="0.2">
      <c r="A523" s="11">
        <v>40597</v>
      </c>
      <c r="B523" s="12">
        <v>108</v>
      </c>
      <c r="C523" s="12">
        <v>112</v>
      </c>
      <c r="D523" s="12">
        <v>108</v>
      </c>
      <c r="E523" s="12">
        <v>108</v>
      </c>
      <c r="F523" s="14">
        <v>0</v>
      </c>
      <c r="G523" s="12">
        <v>108</v>
      </c>
      <c r="I523" s="11"/>
    </row>
    <row r="524" spans="1:9" x14ac:dyDescent="0.2">
      <c r="A524" s="11">
        <v>40598</v>
      </c>
      <c r="B524" s="12">
        <v>106</v>
      </c>
      <c r="C524" s="12">
        <v>112</v>
      </c>
      <c r="D524" s="12">
        <v>106</v>
      </c>
      <c r="E524" s="12">
        <v>106</v>
      </c>
      <c r="F524" s="14">
        <v>0</v>
      </c>
      <c r="G524" s="12">
        <v>106</v>
      </c>
      <c r="I524" s="11"/>
    </row>
    <row r="525" spans="1:9" x14ac:dyDescent="0.2">
      <c r="A525" s="11">
        <v>40599</v>
      </c>
      <c r="B525" s="12">
        <v>106</v>
      </c>
      <c r="C525" s="12">
        <v>118</v>
      </c>
      <c r="D525" s="12">
        <v>106</v>
      </c>
      <c r="E525" s="12">
        <v>118</v>
      </c>
      <c r="F525" s="14">
        <v>6000</v>
      </c>
      <c r="G525" s="12">
        <v>118</v>
      </c>
      <c r="I525" s="11"/>
    </row>
    <row r="526" spans="1:9" x14ac:dyDescent="0.2">
      <c r="A526" s="11">
        <v>40602</v>
      </c>
      <c r="B526" s="12">
        <v>109</v>
      </c>
      <c r="C526" s="12">
        <v>116</v>
      </c>
      <c r="D526" s="12">
        <v>109</v>
      </c>
      <c r="E526" s="12">
        <v>109</v>
      </c>
      <c r="F526" s="14">
        <v>0</v>
      </c>
      <c r="G526" s="12">
        <v>109</v>
      </c>
      <c r="I526" s="11"/>
    </row>
    <row r="527" spans="1:9" x14ac:dyDescent="0.2">
      <c r="A527" s="11">
        <v>40603</v>
      </c>
      <c r="B527" s="12">
        <v>110</v>
      </c>
      <c r="C527" s="12">
        <v>110</v>
      </c>
      <c r="D527" s="12">
        <v>110</v>
      </c>
      <c r="E527" s="12">
        <v>110</v>
      </c>
      <c r="F527" s="14">
        <v>1000</v>
      </c>
      <c r="G527" s="12">
        <v>110</v>
      </c>
      <c r="I527" s="11"/>
    </row>
    <row r="528" spans="1:9" x14ac:dyDescent="0.2">
      <c r="A528" s="11">
        <v>40604</v>
      </c>
      <c r="B528" s="12">
        <v>104</v>
      </c>
      <c r="C528" s="12">
        <v>117</v>
      </c>
      <c r="D528" s="12">
        <v>104</v>
      </c>
      <c r="E528" s="12">
        <v>104</v>
      </c>
      <c r="F528" s="14">
        <v>0</v>
      </c>
      <c r="G528" s="12">
        <v>104</v>
      </c>
      <c r="I528" s="11"/>
    </row>
    <row r="529" spans="1:9" x14ac:dyDescent="0.2">
      <c r="A529" s="11">
        <v>40605</v>
      </c>
      <c r="B529" s="12">
        <v>114</v>
      </c>
      <c r="C529" s="12">
        <v>120</v>
      </c>
      <c r="D529" s="12">
        <v>113</v>
      </c>
      <c r="E529" s="12">
        <v>120</v>
      </c>
      <c r="F529" s="14">
        <v>3500</v>
      </c>
      <c r="G529" s="12">
        <v>120</v>
      </c>
      <c r="I529" s="11"/>
    </row>
    <row r="530" spans="1:9" x14ac:dyDescent="0.2">
      <c r="A530" s="11">
        <v>40606</v>
      </c>
      <c r="B530" s="12">
        <v>121</v>
      </c>
      <c r="C530" s="12">
        <v>121</v>
      </c>
      <c r="D530" s="12">
        <v>121</v>
      </c>
      <c r="E530" s="12">
        <v>121</v>
      </c>
      <c r="F530" s="14">
        <v>500</v>
      </c>
      <c r="G530" s="12">
        <v>121</v>
      </c>
      <c r="I530" s="11"/>
    </row>
    <row r="531" spans="1:9" x14ac:dyDescent="0.2">
      <c r="A531" s="11">
        <v>40609</v>
      </c>
      <c r="B531" s="12">
        <v>123</v>
      </c>
      <c r="C531" s="12">
        <v>124</v>
      </c>
      <c r="D531" s="12">
        <v>111</v>
      </c>
      <c r="E531" s="12">
        <v>120</v>
      </c>
      <c r="F531" s="14">
        <v>5000</v>
      </c>
      <c r="G531" s="12">
        <v>120</v>
      </c>
      <c r="I531" s="11"/>
    </row>
    <row r="532" spans="1:9" x14ac:dyDescent="0.2">
      <c r="A532" s="11">
        <v>40610</v>
      </c>
      <c r="B532" s="12">
        <v>123</v>
      </c>
      <c r="C532" s="12">
        <v>124</v>
      </c>
      <c r="D532" s="12">
        <v>122</v>
      </c>
      <c r="E532" s="12">
        <v>124</v>
      </c>
      <c r="F532" s="14">
        <v>2000</v>
      </c>
      <c r="G532" s="12">
        <v>124</v>
      </c>
      <c r="I532" s="11"/>
    </row>
    <row r="533" spans="1:9" x14ac:dyDescent="0.2">
      <c r="A533" s="11">
        <v>40611</v>
      </c>
      <c r="B533" s="12">
        <v>119</v>
      </c>
      <c r="C533" s="12">
        <v>122</v>
      </c>
      <c r="D533" s="12">
        <v>119</v>
      </c>
      <c r="E533" s="12">
        <v>119</v>
      </c>
      <c r="F533" s="14">
        <v>0</v>
      </c>
      <c r="G533" s="12">
        <v>119</v>
      </c>
      <c r="I533" s="11"/>
    </row>
    <row r="534" spans="1:9" x14ac:dyDescent="0.2">
      <c r="A534" s="11">
        <v>40612</v>
      </c>
      <c r="B534" s="12">
        <v>123</v>
      </c>
      <c r="C534" s="12">
        <v>134</v>
      </c>
      <c r="D534" s="12">
        <v>117</v>
      </c>
      <c r="E534" s="12">
        <v>132</v>
      </c>
      <c r="F534" s="14">
        <v>440500</v>
      </c>
      <c r="G534" s="12">
        <v>132</v>
      </c>
      <c r="I534" s="11"/>
    </row>
    <row r="535" spans="1:9" x14ac:dyDescent="0.2">
      <c r="A535" s="11">
        <v>40613</v>
      </c>
      <c r="B535" s="12">
        <v>128</v>
      </c>
      <c r="C535" s="12">
        <v>128</v>
      </c>
      <c r="D535" s="12">
        <v>128</v>
      </c>
      <c r="E535" s="12">
        <v>128</v>
      </c>
      <c r="F535" s="14">
        <v>1000</v>
      </c>
      <c r="G535" s="12">
        <v>128</v>
      </c>
      <c r="I535" s="11"/>
    </row>
    <row r="536" spans="1:9" x14ac:dyDescent="0.2">
      <c r="A536" s="11">
        <v>40616</v>
      </c>
      <c r="B536" s="12">
        <v>84</v>
      </c>
      <c r="C536" s="12">
        <v>130</v>
      </c>
      <c r="D536" s="12">
        <v>84</v>
      </c>
      <c r="E536" s="12">
        <v>84</v>
      </c>
      <c r="F536" s="14">
        <v>0</v>
      </c>
      <c r="G536" s="12">
        <v>84</v>
      </c>
      <c r="I536" s="11"/>
    </row>
    <row r="537" spans="1:9" x14ac:dyDescent="0.2">
      <c r="A537" s="11">
        <v>40617</v>
      </c>
      <c r="B537" s="12">
        <v>129</v>
      </c>
      <c r="C537" s="12">
        <v>129</v>
      </c>
      <c r="D537" s="12">
        <v>129</v>
      </c>
      <c r="E537" s="12">
        <v>129</v>
      </c>
      <c r="F537" s="14">
        <v>500</v>
      </c>
      <c r="G537" s="12">
        <v>129</v>
      </c>
      <c r="I537" s="11"/>
    </row>
    <row r="538" spans="1:9" x14ac:dyDescent="0.2">
      <c r="A538" s="11">
        <v>40618</v>
      </c>
      <c r="B538" s="12">
        <v>106</v>
      </c>
      <c r="C538" s="12">
        <v>128</v>
      </c>
      <c r="D538" s="12">
        <v>106</v>
      </c>
      <c r="E538" s="12">
        <v>106</v>
      </c>
      <c r="F538" s="14">
        <v>0</v>
      </c>
      <c r="G538" s="12">
        <v>106</v>
      </c>
      <c r="I538" s="11"/>
    </row>
    <row r="539" spans="1:9" x14ac:dyDescent="0.2">
      <c r="A539" s="11">
        <v>40619</v>
      </c>
      <c r="B539" s="12">
        <v>111</v>
      </c>
      <c r="C539" s="12">
        <v>129</v>
      </c>
      <c r="D539" s="12">
        <v>111</v>
      </c>
      <c r="E539" s="12">
        <v>111</v>
      </c>
      <c r="F539" s="14">
        <v>0</v>
      </c>
      <c r="G539" s="12">
        <v>111</v>
      </c>
      <c r="I539" s="11"/>
    </row>
    <row r="540" spans="1:9" x14ac:dyDescent="0.2">
      <c r="A540" s="11">
        <v>40620</v>
      </c>
      <c r="B540" s="12">
        <v>128</v>
      </c>
      <c r="C540" s="12">
        <v>128</v>
      </c>
      <c r="D540" s="12">
        <v>128</v>
      </c>
      <c r="E540" s="12">
        <v>128</v>
      </c>
      <c r="F540" s="14">
        <v>12500</v>
      </c>
      <c r="G540" s="12">
        <v>128</v>
      </c>
      <c r="I540" s="11"/>
    </row>
    <row r="541" spans="1:9" x14ac:dyDescent="0.2">
      <c r="A541" s="11">
        <v>40623</v>
      </c>
      <c r="B541" s="12">
        <v>127</v>
      </c>
      <c r="C541" s="12">
        <v>127</v>
      </c>
      <c r="D541" s="12">
        <v>127</v>
      </c>
      <c r="E541" s="12">
        <v>127</v>
      </c>
      <c r="F541" s="14">
        <v>174000</v>
      </c>
      <c r="G541" s="12">
        <v>127</v>
      </c>
      <c r="I541" s="11"/>
    </row>
    <row r="542" spans="1:9" x14ac:dyDescent="0.2">
      <c r="A542" s="11">
        <v>40624</v>
      </c>
      <c r="B542" s="12">
        <v>116</v>
      </c>
      <c r="C542" s="12">
        <v>128</v>
      </c>
      <c r="D542" s="12">
        <v>116</v>
      </c>
      <c r="E542" s="12">
        <v>116</v>
      </c>
      <c r="F542" s="14">
        <v>0</v>
      </c>
      <c r="G542" s="12">
        <v>116</v>
      </c>
      <c r="I542" s="11"/>
    </row>
    <row r="543" spans="1:9" x14ac:dyDescent="0.2">
      <c r="A543" s="11">
        <v>40625</v>
      </c>
      <c r="B543" s="12">
        <v>128</v>
      </c>
      <c r="C543" s="12">
        <v>128</v>
      </c>
      <c r="D543" s="12">
        <v>128</v>
      </c>
      <c r="E543" s="12">
        <v>128</v>
      </c>
      <c r="F543" s="14">
        <v>0</v>
      </c>
      <c r="G543" s="12">
        <v>128</v>
      </c>
      <c r="I543" s="11"/>
    </row>
    <row r="544" spans="1:9" x14ac:dyDescent="0.2">
      <c r="A544" s="11">
        <v>40626</v>
      </c>
      <c r="B544" s="12">
        <v>95</v>
      </c>
      <c r="C544" s="12">
        <v>128</v>
      </c>
      <c r="D544" s="12">
        <v>95</v>
      </c>
      <c r="E544" s="12">
        <v>95</v>
      </c>
      <c r="F544" s="14">
        <v>0</v>
      </c>
      <c r="G544" s="12">
        <v>95</v>
      </c>
      <c r="I544" s="11"/>
    </row>
    <row r="545" spans="1:9" x14ac:dyDescent="0.2">
      <c r="A545" s="11">
        <v>40627</v>
      </c>
      <c r="B545" s="12">
        <v>95</v>
      </c>
      <c r="C545" s="12">
        <v>133</v>
      </c>
      <c r="D545" s="12">
        <v>95</v>
      </c>
      <c r="E545" s="12">
        <v>95</v>
      </c>
      <c r="F545" s="14">
        <v>0</v>
      </c>
      <c r="G545" s="12">
        <v>95</v>
      </c>
      <c r="I545" s="11"/>
    </row>
    <row r="546" spans="1:9" x14ac:dyDescent="0.2">
      <c r="A546" s="11">
        <v>40630</v>
      </c>
      <c r="B546" s="12">
        <v>127</v>
      </c>
      <c r="C546" s="12">
        <v>127</v>
      </c>
      <c r="D546" s="12">
        <v>127</v>
      </c>
      <c r="E546" s="12">
        <v>127</v>
      </c>
      <c r="F546" s="14">
        <v>0</v>
      </c>
      <c r="G546" s="12">
        <v>127</v>
      </c>
      <c r="I546" s="11"/>
    </row>
    <row r="547" spans="1:9" x14ac:dyDescent="0.2">
      <c r="A547" s="11">
        <v>40631</v>
      </c>
      <c r="B547" s="12">
        <v>90</v>
      </c>
      <c r="C547" s="12">
        <v>128</v>
      </c>
      <c r="D547" s="12">
        <v>90</v>
      </c>
      <c r="E547" s="12">
        <v>90</v>
      </c>
      <c r="F547" s="14">
        <v>0</v>
      </c>
      <c r="G547" s="12">
        <v>90</v>
      </c>
      <c r="I547" s="11"/>
    </row>
    <row r="548" spans="1:9" x14ac:dyDescent="0.2">
      <c r="A548" s="11">
        <v>40632</v>
      </c>
      <c r="B548" s="12">
        <v>106</v>
      </c>
      <c r="C548" s="12">
        <v>127</v>
      </c>
      <c r="D548" s="12">
        <v>106</v>
      </c>
      <c r="E548" s="12">
        <v>106</v>
      </c>
      <c r="F548" s="14">
        <v>0</v>
      </c>
      <c r="G548" s="12">
        <v>106</v>
      </c>
      <c r="I548" s="11"/>
    </row>
    <row r="549" spans="1:9" x14ac:dyDescent="0.2">
      <c r="A549" s="11">
        <v>40633</v>
      </c>
      <c r="B549" s="12">
        <v>101</v>
      </c>
      <c r="C549" s="12">
        <v>126</v>
      </c>
      <c r="D549" s="12">
        <v>101</v>
      </c>
      <c r="E549" s="12">
        <v>101</v>
      </c>
      <c r="F549" s="14">
        <v>0</v>
      </c>
      <c r="G549" s="12">
        <v>101</v>
      </c>
      <c r="I549" s="11"/>
    </row>
    <row r="550" spans="1:9" x14ac:dyDescent="0.2">
      <c r="A550" s="11">
        <v>40634</v>
      </c>
      <c r="B550" s="12">
        <v>118</v>
      </c>
      <c r="C550" s="12">
        <v>120</v>
      </c>
      <c r="D550" s="12">
        <v>117</v>
      </c>
      <c r="E550" s="12">
        <v>120</v>
      </c>
      <c r="F550" s="14">
        <v>19000</v>
      </c>
      <c r="G550" s="12">
        <v>120</v>
      </c>
      <c r="I550" s="11"/>
    </row>
    <row r="551" spans="1:9" x14ac:dyDescent="0.2">
      <c r="A551" s="11">
        <v>40637</v>
      </c>
      <c r="B551" s="12">
        <v>120</v>
      </c>
      <c r="C551" s="12">
        <v>120</v>
      </c>
      <c r="D551" s="12">
        <v>120</v>
      </c>
      <c r="E551" s="12">
        <v>120</v>
      </c>
      <c r="F551" s="14">
        <v>53000</v>
      </c>
      <c r="G551" s="12">
        <v>120</v>
      </c>
      <c r="I551" s="11"/>
    </row>
    <row r="552" spans="1:9" x14ac:dyDescent="0.2">
      <c r="A552" s="11">
        <v>40638</v>
      </c>
      <c r="B552" s="12">
        <v>120</v>
      </c>
      <c r="C552" s="12">
        <v>120</v>
      </c>
      <c r="D552" s="12">
        <v>120</v>
      </c>
      <c r="E552" s="12">
        <v>120</v>
      </c>
      <c r="F552" s="14">
        <v>3500</v>
      </c>
      <c r="G552" s="12">
        <v>120</v>
      </c>
      <c r="I552" s="11"/>
    </row>
    <row r="553" spans="1:9" x14ac:dyDescent="0.2">
      <c r="A553" s="11">
        <v>40639</v>
      </c>
      <c r="B553" s="12">
        <v>120</v>
      </c>
      <c r="C553" s="12">
        <v>120</v>
      </c>
      <c r="D553" s="12">
        <v>120</v>
      </c>
      <c r="E553" s="12">
        <v>120</v>
      </c>
      <c r="F553" s="14">
        <v>35000</v>
      </c>
      <c r="G553" s="12">
        <v>120</v>
      </c>
      <c r="I553" s="11"/>
    </row>
    <row r="554" spans="1:9" x14ac:dyDescent="0.2">
      <c r="A554" s="11">
        <v>40640</v>
      </c>
      <c r="B554" s="12">
        <v>112</v>
      </c>
      <c r="C554" s="12">
        <v>114</v>
      </c>
      <c r="D554" s="12">
        <v>112</v>
      </c>
      <c r="E554" s="12">
        <v>114</v>
      </c>
      <c r="F554" s="14">
        <v>1500</v>
      </c>
      <c r="G554" s="12">
        <v>114</v>
      </c>
      <c r="I554" s="11"/>
    </row>
    <row r="555" spans="1:9" x14ac:dyDescent="0.2">
      <c r="A555" s="11">
        <v>40641</v>
      </c>
      <c r="B555" s="12">
        <v>113</v>
      </c>
      <c r="C555" s="12">
        <v>120</v>
      </c>
      <c r="D555" s="12">
        <v>113</v>
      </c>
      <c r="E555" s="12">
        <v>113</v>
      </c>
      <c r="F555" s="14">
        <v>0</v>
      </c>
      <c r="G555" s="12">
        <v>113</v>
      </c>
      <c r="I555" s="11"/>
    </row>
    <row r="556" spans="1:9" x14ac:dyDescent="0.2">
      <c r="A556" s="11">
        <v>40644</v>
      </c>
      <c r="B556" s="12">
        <v>118</v>
      </c>
      <c r="C556" s="12">
        <v>145</v>
      </c>
      <c r="D556" s="12">
        <v>118</v>
      </c>
      <c r="E556" s="12">
        <v>138</v>
      </c>
      <c r="F556" s="14">
        <v>2231500</v>
      </c>
      <c r="G556" s="12">
        <v>138</v>
      </c>
      <c r="I556" s="11"/>
    </row>
    <row r="557" spans="1:9" x14ac:dyDescent="0.2">
      <c r="A557" s="11">
        <v>40645</v>
      </c>
      <c r="B557" s="12">
        <v>140</v>
      </c>
      <c r="C557" s="12">
        <v>140</v>
      </c>
      <c r="D557" s="12">
        <v>121</v>
      </c>
      <c r="E557" s="12">
        <v>127</v>
      </c>
      <c r="F557" s="14">
        <v>365000</v>
      </c>
      <c r="G557" s="12">
        <v>127</v>
      </c>
      <c r="I557" s="11"/>
    </row>
    <row r="558" spans="1:9" x14ac:dyDescent="0.2">
      <c r="A558" s="11">
        <v>40646</v>
      </c>
      <c r="B558" s="12">
        <v>131</v>
      </c>
      <c r="C558" s="12">
        <v>131</v>
      </c>
      <c r="D558" s="12">
        <v>119</v>
      </c>
      <c r="E558" s="12">
        <v>120</v>
      </c>
      <c r="F558" s="14">
        <v>177000</v>
      </c>
      <c r="G558" s="12">
        <v>120</v>
      </c>
      <c r="I558" s="11"/>
    </row>
    <row r="559" spans="1:9" x14ac:dyDescent="0.2">
      <c r="A559" s="11">
        <v>40647</v>
      </c>
      <c r="B559" s="12">
        <v>124</v>
      </c>
      <c r="C559" s="12">
        <v>128</v>
      </c>
      <c r="D559" s="12">
        <v>121</v>
      </c>
      <c r="E559" s="12">
        <v>123</v>
      </c>
      <c r="F559" s="14">
        <v>55500</v>
      </c>
      <c r="G559" s="12">
        <v>123</v>
      </c>
      <c r="I559" s="11"/>
    </row>
    <row r="560" spans="1:9" x14ac:dyDescent="0.2">
      <c r="A560" s="11">
        <v>40648</v>
      </c>
      <c r="B560" s="12">
        <v>123</v>
      </c>
      <c r="C560" s="12">
        <v>131</v>
      </c>
      <c r="D560" s="12">
        <v>123</v>
      </c>
      <c r="E560" s="12">
        <v>123</v>
      </c>
      <c r="F560" s="14">
        <v>220000</v>
      </c>
      <c r="G560" s="12">
        <v>123</v>
      </c>
      <c r="I560" s="11"/>
    </row>
    <row r="561" spans="1:9" x14ac:dyDescent="0.2">
      <c r="A561" s="11">
        <v>40651</v>
      </c>
      <c r="B561" s="12">
        <v>125</v>
      </c>
      <c r="C561" s="12">
        <v>125</v>
      </c>
      <c r="D561" s="12">
        <v>123</v>
      </c>
      <c r="E561" s="12">
        <v>124</v>
      </c>
      <c r="F561" s="14">
        <v>311000</v>
      </c>
      <c r="G561" s="12">
        <v>124</v>
      </c>
      <c r="I561" s="11"/>
    </row>
    <row r="562" spans="1:9" x14ac:dyDescent="0.2">
      <c r="A562" s="11">
        <v>40652</v>
      </c>
      <c r="B562" s="12">
        <v>123</v>
      </c>
      <c r="C562" s="12">
        <v>124</v>
      </c>
      <c r="D562" s="12">
        <v>121</v>
      </c>
      <c r="E562" s="12">
        <v>124</v>
      </c>
      <c r="F562" s="14">
        <v>31500</v>
      </c>
      <c r="G562" s="12">
        <v>124</v>
      </c>
      <c r="I562" s="11"/>
    </row>
    <row r="563" spans="1:9" x14ac:dyDescent="0.2">
      <c r="A563" s="11">
        <v>40653</v>
      </c>
      <c r="B563" s="12">
        <v>124</v>
      </c>
      <c r="C563" s="12">
        <v>124</v>
      </c>
      <c r="D563" s="12">
        <v>124</v>
      </c>
      <c r="E563" s="12">
        <v>124</v>
      </c>
      <c r="F563" s="14">
        <v>5500</v>
      </c>
      <c r="G563" s="12">
        <v>124</v>
      </c>
      <c r="I563" s="11"/>
    </row>
    <row r="564" spans="1:9" x14ac:dyDescent="0.2">
      <c r="A564" s="11">
        <v>40654</v>
      </c>
      <c r="B564" s="12">
        <v>128</v>
      </c>
      <c r="C564" s="12">
        <v>128</v>
      </c>
      <c r="D564" s="12">
        <v>128</v>
      </c>
      <c r="E564" s="12">
        <v>128</v>
      </c>
      <c r="F564" s="14">
        <v>7500</v>
      </c>
      <c r="G564" s="12">
        <v>128</v>
      </c>
      <c r="I564" s="11"/>
    </row>
    <row r="565" spans="1:9" x14ac:dyDescent="0.2">
      <c r="A565" s="11">
        <v>40658</v>
      </c>
      <c r="B565" s="12">
        <v>127</v>
      </c>
      <c r="C565" s="12">
        <v>128</v>
      </c>
      <c r="D565" s="12">
        <v>127</v>
      </c>
      <c r="E565" s="12">
        <v>128</v>
      </c>
      <c r="F565" s="14">
        <v>120000</v>
      </c>
      <c r="G565" s="12">
        <v>128</v>
      </c>
      <c r="I565" s="11"/>
    </row>
    <row r="566" spans="1:9" x14ac:dyDescent="0.2">
      <c r="A566" s="11">
        <v>40659</v>
      </c>
      <c r="B566" s="12">
        <v>127</v>
      </c>
      <c r="C566" s="12">
        <v>129</v>
      </c>
      <c r="D566" s="12">
        <v>127</v>
      </c>
      <c r="E566" s="12">
        <v>129</v>
      </c>
      <c r="F566" s="14">
        <v>75500</v>
      </c>
      <c r="G566" s="12">
        <v>129</v>
      </c>
      <c r="I566" s="11"/>
    </row>
    <row r="567" spans="1:9" x14ac:dyDescent="0.2">
      <c r="A567" s="11">
        <v>40660</v>
      </c>
      <c r="B567" s="12">
        <v>127</v>
      </c>
      <c r="C567" s="12">
        <v>130</v>
      </c>
      <c r="D567" s="12">
        <v>127</v>
      </c>
      <c r="E567" s="12">
        <v>130</v>
      </c>
      <c r="F567" s="14">
        <v>1000</v>
      </c>
      <c r="G567" s="12">
        <v>130</v>
      </c>
      <c r="I567" s="11"/>
    </row>
    <row r="568" spans="1:9" x14ac:dyDescent="0.2">
      <c r="A568" s="11">
        <v>40661</v>
      </c>
      <c r="B568" s="12">
        <v>127</v>
      </c>
      <c r="C568" s="12">
        <v>130</v>
      </c>
      <c r="D568" s="12">
        <v>127</v>
      </c>
      <c r="E568" s="12">
        <v>127</v>
      </c>
      <c r="F568" s="14">
        <v>0</v>
      </c>
      <c r="G568" s="12">
        <v>127</v>
      </c>
      <c r="I568" s="11"/>
    </row>
    <row r="569" spans="1:9" x14ac:dyDescent="0.2">
      <c r="A569" s="11">
        <v>40662</v>
      </c>
      <c r="B569" s="12">
        <v>130</v>
      </c>
      <c r="C569" s="12">
        <v>140</v>
      </c>
      <c r="D569" s="12">
        <v>128</v>
      </c>
      <c r="E569" s="12">
        <v>134</v>
      </c>
      <c r="F569" s="14">
        <v>48000</v>
      </c>
      <c r="G569" s="12">
        <v>134</v>
      </c>
      <c r="I569" s="11"/>
    </row>
    <row r="570" spans="1:9" x14ac:dyDescent="0.2">
      <c r="A570" s="11">
        <v>40665</v>
      </c>
      <c r="B570" s="12">
        <v>139</v>
      </c>
      <c r="C570" s="12">
        <v>139</v>
      </c>
      <c r="D570" s="12">
        <v>134</v>
      </c>
      <c r="E570" s="12">
        <v>134</v>
      </c>
      <c r="F570" s="14">
        <v>15000</v>
      </c>
      <c r="G570" s="12">
        <v>134</v>
      </c>
      <c r="I570" s="11"/>
    </row>
    <row r="571" spans="1:9" x14ac:dyDescent="0.2">
      <c r="A571" s="11">
        <v>40666</v>
      </c>
      <c r="B571" s="12">
        <v>133</v>
      </c>
      <c r="C571" s="12">
        <v>138</v>
      </c>
      <c r="D571" s="12">
        <v>133</v>
      </c>
      <c r="E571" s="12">
        <v>135</v>
      </c>
      <c r="F571" s="14">
        <v>65000</v>
      </c>
      <c r="G571" s="12">
        <v>135</v>
      </c>
      <c r="I571" s="11"/>
    </row>
    <row r="572" spans="1:9" x14ac:dyDescent="0.2">
      <c r="A572" s="11">
        <v>40667</v>
      </c>
      <c r="B572" s="12">
        <v>134</v>
      </c>
      <c r="C572" s="12">
        <v>144</v>
      </c>
      <c r="D572" s="12">
        <v>134</v>
      </c>
      <c r="E572" s="12">
        <v>134</v>
      </c>
      <c r="F572" s="14">
        <v>93000</v>
      </c>
      <c r="G572" s="12">
        <v>134</v>
      </c>
      <c r="I572" s="11"/>
    </row>
    <row r="573" spans="1:9" x14ac:dyDescent="0.2">
      <c r="A573" s="11">
        <v>40668</v>
      </c>
      <c r="B573" s="12">
        <v>134</v>
      </c>
      <c r="C573" s="12">
        <v>134</v>
      </c>
      <c r="D573" s="12">
        <v>134</v>
      </c>
      <c r="E573" s="12">
        <v>134</v>
      </c>
      <c r="F573" s="14">
        <v>15000</v>
      </c>
      <c r="G573" s="12">
        <v>134</v>
      </c>
      <c r="I573" s="11"/>
    </row>
    <row r="574" spans="1:9" x14ac:dyDescent="0.2">
      <c r="A574" s="11">
        <v>40669</v>
      </c>
      <c r="B574" s="12">
        <v>140</v>
      </c>
      <c r="C574" s="12">
        <v>140</v>
      </c>
      <c r="D574" s="12">
        <v>140</v>
      </c>
      <c r="E574" s="12">
        <v>140</v>
      </c>
      <c r="F574" s="14">
        <v>2500</v>
      </c>
      <c r="G574" s="12">
        <v>140</v>
      </c>
      <c r="I574" s="11"/>
    </row>
    <row r="575" spans="1:9" x14ac:dyDescent="0.2">
      <c r="A575" s="11">
        <v>40672</v>
      </c>
      <c r="B575" s="12">
        <v>140</v>
      </c>
      <c r="C575" s="12">
        <v>140</v>
      </c>
      <c r="D575" s="12">
        <v>139</v>
      </c>
      <c r="E575" s="12">
        <v>139</v>
      </c>
      <c r="F575" s="14">
        <v>20000</v>
      </c>
      <c r="G575" s="12">
        <v>139</v>
      </c>
      <c r="I575" s="11"/>
    </row>
    <row r="576" spans="1:9" x14ac:dyDescent="0.2">
      <c r="A576" s="11">
        <v>40673</v>
      </c>
      <c r="B576" s="12">
        <v>139</v>
      </c>
      <c r="C576" s="12">
        <v>139</v>
      </c>
      <c r="D576" s="12">
        <v>130</v>
      </c>
      <c r="E576" s="12">
        <v>133</v>
      </c>
      <c r="F576" s="14">
        <v>22000</v>
      </c>
      <c r="G576" s="12">
        <v>133</v>
      </c>
      <c r="I576" s="11"/>
    </row>
    <row r="577" spans="1:9" x14ac:dyDescent="0.2">
      <c r="A577" s="11">
        <v>40674</v>
      </c>
      <c r="B577" s="12">
        <v>131</v>
      </c>
      <c r="C577" s="12">
        <v>142</v>
      </c>
      <c r="D577" s="12">
        <v>131</v>
      </c>
      <c r="E577" s="12">
        <v>138</v>
      </c>
      <c r="F577" s="14">
        <v>85500</v>
      </c>
      <c r="G577" s="12">
        <v>138</v>
      </c>
      <c r="I577" s="11"/>
    </row>
    <row r="578" spans="1:9" x14ac:dyDescent="0.2">
      <c r="A578" s="11">
        <v>40675</v>
      </c>
      <c r="B578" s="12">
        <v>132</v>
      </c>
      <c r="C578" s="12">
        <v>138</v>
      </c>
      <c r="D578" s="12">
        <v>132</v>
      </c>
      <c r="E578" s="12">
        <v>135</v>
      </c>
      <c r="F578" s="14">
        <v>8000</v>
      </c>
      <c r="G578" s="12">
        <v>135</v>
      </c>
      <c r="I578" s="11"/>
    </row>
    <row r="579" spans="1:9" x14ac:dyDescent="0.2">
      <c r="A579" s="11">
        <v>40676</v>
      </c>
      <c r="B579" s="12">
        <v>126</v>
      </c>
      <c r="C579" s="12">
        <v>138</v>
      </c>
      <c r="D579" s="12">
        <v>126</v>
      </c>
      <c r="E579" s="12">
        <v>138</v>
      </c>
      <c r="F579" s="14">
        <v>1000</v>
      </c>
      <c r="G579" s="12">
        <v>138</v>
      </c>
      <c r="I579" s="11"/>
    </row>
    <row r="580" spans="1:9" x14ac:dyDescent="0.2">
      <c r="A580" s="11">
        <v>40679</v>
      </c>
      <c r="B580" s="12">
        <v>138</v>
      </c>
      <c r="C580" s="12">
        <v>145</v>
      </c>
      <c r="D580" s="12">
        <v>138</v>
      </c>
      <c r="E580" s="12">
        <v>145</v>
      </c>
      <c r="F580" s="14">
        <v>31500</v>
      </c>
      <c r="G580" s="12">
        <v>145</v>
      </c>
      <c r="I580" s="11"/>
    </row>
    <row r="581" spans="1:9" x14ac:dyDescent="0.2">
      <c r="A581" s="11">
        <v>40681</v>
      </c>
      <c r="B581" s="12">
        <v>144</v>
      </c>
      <c r="C581" s="12">
        <v>148</v>
      </c>
      <c r="D581" s="12">
        <v>135</v>
      </c>
      <c r="E581" s="12">
        <v>135</v>
      </c>
      <c r="F581" s="14">
        <v>74500</v>
      </c>
      <c r="G581" s="12">
        <v>135</v>
      </c>
      <c r="I581" s="11"/>
    </row>
    <row r="582" spans="1:9" x14ac:dyDescent="0.2">
      <c r="A582" s="11">
        <v>40682</v>
      </c>
      <c r="B582" s="12">
        <v>135</v>
      </c>
      <c r="C582" s="12">
        <v>144</v>
      </c>
      <c r="D582" s="12">
        <v>135</v>
      </c>
      <c r="E582" s="12">
        <v>138</v>
      </c>
      <c r="F582" s="14">
        <v>40500</v>
      </c>
      <c r="G582" s="12">
        <v>138</v>
      </c>
      <c r="I582" s="11"/>
    </row>
    <row r="583" spans="1:9" x14ac:dyDescent="0.2">
      <c r="A583" s="11">
        <v>40683</v>
      </c>
      <c r="B583" s="12">
        <v>145</v>
      </c>
      <c r="C583" s="12">
        <v>145</v>
      </c>
      <c r="D583" s="12">
        <v>135</v>
      </c>
      <c r="E583" s="12">
        <v>135</v>
      </c>
      <c r="F583" s="14">
        <v>30500</v>
      </c>
      <c r="G583" s="12">
        <v>135</v>
      </c>
      <c r="I583" s="11"/>
    </row>
    <row r="584" spans="1:9" x14ac:dyDescent="0.2">
      <c r="A584" s="11">
        <v>40686</v>
      </c>
      <c r="B584" s="12">
        <v>136</v>
      </c>
      <c r="C584" s="12">
        <v>143</v>
      </c>
      <c r="D584" s="12">
        <v>136</v>
      </c>
      <c r="E584" s="12">
        <v>136</v>
      </c>
      <c r="F584" s="14">
        <v>0</v>
      </c>
      <c r="G584" s="12">
        <v>136</v>
      </c>
      <c r="I584" s="11"/>
    </row>
    <row r="585" spans="1:9" x14ac:dyDescent="0.2">
      <c r="A585" s="11">
        <v>40687</v>
      </c>
      <c r="B585" s="12">
        <v>135</v>
      </c>
      <c r="C585" s="12">
        <v>141</v>
      </c>
      <c r="D585" s="12">
        <v>135</v>
      </c>
      <c r="E585" s="12">
        <v>135</v>
      </c>
      <c r="F585" s="14">
        <v>0</v>
      </c>
      <c r="G585" s="12">
        <v>135</v>
      </c>
      <c r="I585" s="11"/>
    </row>
    <row r="586" spans="1:9" x14ac:dyDescent="0.2">
      <c r="A586" s="11">
        <v>40688</v>
      </c>
      <c r="B586" s="12">
        <v>136</v>
      </c>
      <c r="C586" s="12">
        <v>136</v>
      </c>
      <c r="D586" s="12">
        <v>136</v>
      </c>
      <c r="E586" s="12">
        <v>136</v>
      </c>
      <c r="F586" s="14">
        <v>500</v>
      </c>
      <c r="G586" s="12">
        <v>136</v>
      </c>
      <c r="I586" s="11"/>
    </row>
    <row r="587" spans="1:9" x14ac:dyDescent="0.2">
      <c r="A587" s="11">
        <v>40689</v>
      </c>
      <c r="B587" s="12">
        <v>135</v>
      </c>
      <c r="C587" s="12">
        <v>138</v>
      </c>
      <c r="D587" s="12">
        <v>135</v>
      </c>
      <c r="E587" s="12">
        <v>138</v>
      </c>
      <c r="F587" s="14">
        <v>50500</v>
      </c>
      <c r="G587" s="12">
        <v>138</v>
      </c>
      <c r="I587" s="11"/>
    </row>
    <row r="588" spans="1:9" x14ac:dyDescent="0.2">
      <c r="A588" s="11">
        <v>40690</v>
      </c>
      <c r="B588" s="12">
        <v>139</v>
      </c>
      <c r="C588" s="12">
        <v>140</v>
      </c>
      <c r="D588" s="12">
        <v>137</v>
      </c>
      <c r="E588" s="12">
        <v>139</v>
      </c>
      <c r="F588" s="14">
        <v>68000</v>
      </c>
      <c r="G588" s="12">
        <v>139</v>
      </c>
      <c r="I588" s="11"/>
    </row>
    <row r="589" spans="1:9" x14ac:dyDescent="0.2">
      <c r="A589" s="11">
        <v>40693</v>
      </c>
      <c r="B589" s="12">
        <v>142</v>
      </c>
      <c r="C589" s="12">
        <v>150</v>
      </c>
      <c r="D589" s="12">
        <v>142</v>
      </c>
      <c r="E589" s="12">
        <v>142</v>
      </c>
      <c r="F589" s="14">
        <v>16500</v>
      </c>
      <c r="G589" s="12">
        <v>142</v>
      </c>
      <c r="I589" s="11"/>
    </row>
    <row r="590" spans="1:9" x14ac:dyDescent="0.2">
      <c r="A590" s="11">
        <v>40694</v>
      </c>
      <c r="B590" s="12">
        <v>150</v>
      </c>
      <c r="C590" s="12">
        <v>150</v>
      </c>
      <c r="D590" s="12">
        <v>142</v>
      </c>
      <c r="E590" s="12">
        <v>147</v>
      </c>
      <c r="F590" s="14">
        <v>21500</v>
      </c>
      <c r="G590" s="12">
        <v>147</v>
      </c>
      <c r="I590" s="11"/>
    </row>
    <row r="591" spans="1:9" x14ac:dyDescent="0.2">
      <c r="A591" s="11">
        <v>40695</v>
      </c>
      <c r="B591" s="12">
        <v>136</v>
      </c>
      <c r="C591" s="12">
        <v>145</v>
      </c>
      <c r="D591" s="12">
        <v>130</v>
      </c>
      <c r="E591" s="12">
        <v>145</v>
      </c>
      <c r="F591" s="14">
        <v>705000</v>
      </c>
      <c r="G591" s="12">
        <v>145</v>
      </c>
      <c r="I591" s="11"/>
    </row>
    <row r="592" spans="1:9" x14ac:dyDescent="0.2">
      <c r="A592" s="11">
        <v>40697</v>
      </c>
      <c r="B592" s="12">
        <v>131</v>
      </c>
      <c r="C592" s="12">
        <v>142</v>
      </c>
      <c r="D592" s="12">
        <v>131</v>
      </c>
      <c r="E592" s="12">
        <v>136</v>
      </c>
      <c r="F592" s="14">
        <v>50500</v>
      </c>
      <c r="G592" s="12">
        <v>136</v>
      </c>
      <c r="I592" s="11"/>
    </row>
    <row r="593" spans="1:9" x14ac:dyDescent="0.2">
      <c r="A593" s="11">
        <v>40700</v>
      </c>
      <c r="B593" s="12">
        <v>137</v>
      </c>
      <c r="C593" s="12">
        <v>160</v>
      </c>
      <c r="D593" s="12">
        <v>135</v>
      </c>
      <c r="E593" s="12">
        <v>160</v>
      </c>
      <c r="F593" s="14">
        <v>109000</v>
      </c>
      <c r="G593" s="12">
        <v>160</v>
      </c>
      <c r="I593" s="11"/>
    </row>
    <row r="594" spans="1:9" x14ac:dyDescent="0.2">
      <c r="A594" s="11">
        <v>40701</v>
      </c>
      <c r="B594" s="12">
        <v>165</v>
      </c>
      <c r="C594" s="12">
        <v>215</v>
      </c>
      <c r="D594" s="12">
        <v>165</v>
      </c>
      <c r="E594" s="12">
        <v>215</v>
      </c>
      <c r="F594" s="14">
        <v>3574000</v>
      </c>
      <c r="G594" s="12">
        <v>215</v>
      </c>
      <c r="I594" s="11"/>
    </row>
    <row r="595" spans="1:9" x14ac:dyDescent="0.2">
      <c r="A595" s="11">
        <v>40702</v>
      </c>
      <c r="B595" s="12">
        <v>220</v>
      </c>
      <c r="C595" s="12">
        <v>250</v>
      </c>
      <c r="D595" s="12">
        <v>200</v>
      </c>
      <c r="E595" s="12">
        <v>225</v>
      </c>
      <c r="F595" s="14">
        <v>4008500</v>
      </c>
      <c r="G595" s="12">
        <v>225</v>
      </c>
      <c r="I595" s="11"/>
    </row>
    <row r="596" spans="1:9" x14ac:dyDescent="0.2">
      <c r="A596" s="11">
        <v>40703</v>
      </c>
      <c r="B596" s="12">
        <v>220</v>
      </c>
      <c r="C596" s="12">
        <v>235</v>
      </c>
      <c r="D596" s="12">
        <v>215</v>
      </c>
      <c r="E596" s="12">
        <v>220</v>
      </c>
      <c r="F596" s="14">
        <v>281500</v>
      </c>
      <c r="G596" s="12">
        <v>220</v>
      </c>
      <c r="I596" s="11"/>
    </row>
    <row r="597" spans="1:9" x14ac:dyDescent="0.2">
      <c r="A597" s="11">
        <v>40704</v>
      </c>
      <c r="B597" s="12">
        <v>215</v>
      </c>
      <c r="C597" s="12">
        <v>215</v>
      </c>
      <c r="D597" s="12">
        <v>200</v>
      </c>
      <c r="E597" s="12">
        <v>200</v>
      </c>
      <c r="F597" s="14">
        <v>602000</v>
      </c>
      <c r="G597" s="12">
        <v>200</v>
      </c>
      <c r="I597" s="11"/>
    </row>
    <row r="598" spans="1:9" x14ac:dyDescent="0.2">
      <c r="A598" s="11">
        <v>40707</v>
      </c>
      <c r="B598" s="12">
        <v>190</v>
      </c>
      <c r="C598" s="12">
        <v>198</v>
      </c>
      <c r="D598" s="12">
        <v>185</v>
      </c>
      <c r="E598" s="12">
        <v>197</v>
      </c>
      <c r="F598" s="14">
        <v>32000</v>
      </c>
      <c r="G598" s="12">
        <v>197</v>
      </c>
      <c r="I598" s="11"/>
    </row>
    <row r="599" spans="1:9" x14ac:dyDescent="0.2">
      <c r="A599" s="11">
        <v>40708</v>
      </c>
      <c r="B599" s="12">
        <v>197</v>
      </c>
      <c r="C599" s="12">
        <v>199</v>
      </c>
      <c r="D599" s="12">
        <v>190</v>
      </c>
      <c r="E599" s="12">
        <v>195</v>
      </c>
      <c r="F599" s="14">
        <v>41500</v>
      </c>
      <c r="G599" s="12">
        <v>195</v>
      </c>
      <c r="I599" s="11"/>
    </row>
    <row r="600" spans="1:9" x14ac:dyDescent="0.2">
      <c r="A600" s="11">
        <v>40709</v>
      </c>
      <c r="B600" s="12">
        <v>199</v>
      </c>
      <c r="C600" s="12">
        <v>199</v>
      </c>
      <c r="D600" s="12">
        <v>193</v>
      </c>
      <c r="E600" s="12">
        <v>193</v>
      </c>
      <c r="F600" s="14">
        <v>38000</v>
      </c>
      <c r="G600" s="12">
        <v>193</v>
      </c>
      <c r="I600" s="11"/>
    </row>
    <row r="601" spans="1:9" x14ac:dyDescent="0.2">
      <c r="A601" s="11">
        <v>40710</v>
      </c>
      <c r="B601" s="12">
        <v>193</v>
      </c>
      <c r="C601" s="12">
        <v>200</v>
      </c>
      <c r="D601" s="12">
        <v>193</v>
      </c>
      <c r="E601" s="12">
        <v>199</v>
      </c>
      <c r="F601" s="14">
        <v>42500</v>
      </c>
      <c r="G601" s="12">
        <v>199</v>
      </c>
      <c r="I601" s="11"/>
    </row>
    <row r="602" spans="1:9" x14ac:dyDescent="0.2">
      <c r="A602" s="11">
        <v>40711</v>
      </c>
      <c r="B602" s="12">
        <v>197</v>
      </c>
      <c r="C602" s="12">
        <v>197</v>
      </c>
      <c r="D602" s="12">
        <v>195</v>
      </c>
      <c r="E602" s="12">
        <v>197</v>
      </c>
      <c r="F602" s="14">
        <v>18000</v>
      </c>
      <c r="G602" s="12">
        <v>197</v>
      </c>
      <c r="I602" s="11"/>
    </row>
    <row r="603" spans="1:9" x14ac:dyDescent="0.2">
      <c r="A603" s="11">
        <v>40714</v>
      </c>
      <c r="B603" s="12">
        <v>200</v>
      </c>
      <c r="C603" s="12">
        <v>200</v>
      </c>
      <c r="D603" s="12">
        <v>194</v>
      </c>
      <c r="E603" s="12">
        <v>194</v>
      </c>
      <c r="F603" s="14">
        <v>4000</v>
      </c>
      <c r="G603" s="12">
        <v>194</v>
      </c>
      <c r="I603" s="11"/>
    </row>
    <row r="604" spans="1:9" x14ac:dyDescent="0.2">
      <c r="A604" s="11">
        <v>40715</v>
      </c>
      <c r="B604" s="12">
        <v>199</v>
      </c>
      <c r="C604" s="12">
        <v>199</v>
      </c>
      <c r="D604" s="12">
        <v>194</v>
      </c>
      <c r="E604" s="12">
        <v>198</v>
      </c>
      <c r="F604" s="14">
        <v>80500</v>
      </c>
      <c r="G604" s="12">
        <v>198</v>
      </c>
      <c r="I604" s="11"/>
    </row>
    <row r="605" spans="1:9" x14ac:dyDescent="0.2">
      <c r="A605" s="11">
        <v>40716</v>
      </c>
      <c r="B605" s="12">
        <v>195</v>
      </c>
      <c r="C605" s="12">
        <v>199</v>
      </c>
      <c r="D605" s="12">
        <v>195</v>
      </c>
      <c r="E605" s="12">
        <v>199</v>
      </c>
      <c r="F605" s="14">
        <v>41000</v>
      </c>
      <c r="G605" s="12">
        <v>199</v>
      </c>
      <c r="I605" s="11"/>
    </row>
    <row r="606" spans="1:9" x14ac:dyDescent="0.2">
      <c r="A606" s="11">
        <v>40717</v>
      </c>
      <c r="B606" s="12">
        <v>199</v>
      </c>
      <c r="C606" s="12">
        <v>205</v>
      </c>
      <c r="D606" s="12">
        <v>198</v>
      </c>
      <c r="E606" s="12">
        <v>198</v>
      </c>
      <c r="F606" s="14">
        <v>107500</v>
      </c>
      <c r="G606" s="12">
        <v>198</v>
      </c>
      <c r="I606" s="11"/>
    </row>
    <row r="607" spans="1:9" x14ac:dyDescent="0.2">
      <c r="A607" s="11">
        <v>40718</v>
      </c>
      <c r="B607" s="12">
        <v>195</v>
      </c>
      <c r="C607" s="12">
        <v>195</v>
      </c>
      <c r="D607" s="12">
        <v>195</v>
      </c>
      <c r="E607" s="12">
        <v>195</v>
      </c>
      <c r="F607" s="14">
        <v>9500</v>
      </c>
      <c r="G607" s="12">
        <v>195</v>
      </c>
      <c r="I607" s="11"/>
    </row>
    <row r="608" spans="1:9" x14ac:dyDescent="0.2">
      <c r="A608" s="11">
        <v>40721</v>
      </c>
      <c r="B608" s="12">
        <v>205</v>
      </c>
      <c r="C608" s="12">
        <v>205</v>
      </c>
      <c r="D608" s="12">
        <v>194</v>
      </c>
      <c r="E608" s="12">
        <v>195</v>
      </c>
      <c r="F608" s="14">
        <v>36500</v>
      </c>
      <c r="G608" s="12">
        <v>195</v>
      </c>
      <c r="I608" s="11"/>
    </row>
    <row r="609" spans="1:9" x14ac:dyDescent="0.2">
      <c r="A609" s="11">
        <v>40722</v>
      </c>
      <c r="B609" s="12">
        <v>194</v>
      </c>
      <c r="C609" s="12">
        <v>194</v>
      </c>
      <c r="D609" s="12">
        <v>194</v>
      </c>
      <c r="E609" s="12">
        <v>194</v>
      </c>
      <c r="F609" s="14">
        <v>35000</v>
      </c>
      <c r="G609" s="12">
        <v>194</v>
      </c>
      <c r="I609" s="11"/>
    </row>
    <row r="610" spans="1:9" x14ac:dyDescent="0.2">
      <c r="A610" s="11">
        <v>40724</v>
      </c>
      <c r="B610" s="12">
        <v>195</v>
      </c>
      <c r="C610" s="12">
        <v>195</v>
      </c>
      <c r="D610" s="12">
        <v>194</v>
      </c>
      <c r="E610" s="12">
        <v>194</v>
      </c>
      <c r="F610" s="14">
        <v>10000</v>
      </c>
      <c r="G610" s="12">
        <v>194</v>
      </c>
      <c r="I610" s="11"/>
    </row>
    <row r="611" spans="1:9" x14ac:dyDescent="0.2">
      <c r="A611" s="11">
        <v>40725</v>
      </c>
      <c r="B611" s="12">
        <v>190</v>
      </c>
      <c r="C611" s="12">
        <v>198</v>
      </c>
      <c r="D611" s="12">
        <v>190</v>
      </c>
      <c r="E611" s="12">
        <v>190</v>
      </c>
      <c r="F611" s="14">
        <v>0</v>
      </c>
      <c r="G611" s="12">
        <v>190</v>
      </c>
      <c r="I611" s="11"/>
    </row>
    <row r="612" spans="1:9" x14ac:dyDescent="0.2">
      <c r="A612" s="11">
        <v>40728</v>
      </c>
      <c r="B612" s="12">
        <v>165</v>
      </c>
      <c r="C612" s="12">
        <v>198</v>
      </c>
      <c r="D612" s="12">
        <v>165</v>
      </c>
      <c r="E612" s="12">
        <v>165</v>
      </c>
      <c r="F612" s="14">
        <v>0</v>
      </c>
      <c r="G612" s="12">
        <v>165</v>
      </c>
      <c r="I612" s="11"/>
    </row>
    <row r="613" spans="1:9" x14ac:dyDescent="0.2">
      <c r="A613" s="11">
        <v>40729</v>
      </c>
      <c r="B613" s="12">
        <v>194</v>
      </c>
      <c r="C613" s="12">
        <v>195</v>
      </c>
      <c r="D613" s="12">
        <v>194</v>
      </c>
      <c r="E613" s="12">
        <v>195</v>
      </c>
      <c r="F613" s="14">
        <v>25500</v>
      </c>
      <c r="G613" s="12">
        <v>195</v>
      </c>
      <c r="I613" s="11"/>
    </row>
    <row r="614" spans="1:9" x14ac:dyDescent="0.2">
      <c r="A614" s="11">
        <v>40730</v>
      </c>
      <c r="B614" s="12">
        <v>190</v>
      </c>
      <c r="C614" s="12">
        <v>191</v>
      </c>
      <c r="D614" s="12">
        <v>180</v>
      </c>
      <c r="E614" s="12">
        <v>191</v>
      </c>
      <c r="F614" s="14">
        <v>12000</v>
      </c>
      <c r="G614" s="12">
        <v>191</v>
      </c>
      <c r="I614" s="11"/>
    </row>
    <row r="615" spans="1:9" x14ac:dyDescent="0.2">
      <c r="A615" s="11">
        <v>40731</v>
      </c>
      <c r="B615" s="12">
        <v>186</v>
      </c>
      <c r="C615" s="12">
        <v>189</v>
      </c>
      <c r="D615" s="12">
        <v>186</v>
      </c>
      <c r="E615" s="12">
        <v>189</v>
      </c>
      <c r="F615" s="14">
        <v>11500</v>
      </c>
      <c r="G615" s="12">
        <v>189</v>
      </c>
      <c r="I615" s="11"/>
    </row>
    <row r="616" spans="1:9" x14ac:dyDescent="0.2">
      <c r="A616" s="11">
        <v>40732</v>
      </c>
      <c r="B616" s="12">
        <v>188</v>
      </c>
      <c r="C616" s="12">
        <v>189</v>
      </c>
      <c r="D616" s="12">
        <v>188</v>
      </c>
      <c r="E616" s="12">
        <v>188</v>
      </c>
      <c r="F616" s="14">
        <v>0</v>
      </c>
      <c r="G616" s="12">
        <v>188</v>
      </c>
      <c r="I616" s="11"/>
    </row>
    <row r="617" spans="1:9" x14ac:dyDescent="0.2">
      <c r="A617" s="11">
        <v>40735</v>
      </c>
      <c r="B617" s="12">
        <v>195</v>
      </c>
      <c r="C617" s="12">
        <v>198</v>
      </c>
      <c r="D617" s="12">
        <v>195</v>
      </c>
      <c r="E617" s="12">
        <v>198</v>
      </c>
      <c r="F617" s="14">
        <v>3500</v>
      </c>
      <c r="G617" s="12">
        <v>198</v>
      </c>
      <c r="I617" s="11"/>
    </row>
    <row r="618" spans="1:9" x14ac:dyDescent="0.2">
      <c r="A618" s="11">
        <v>40736</v>
      </c>
      <c r="B618" s="12">
        <v>198</v>
      </c>
      <c r="C618" s="12">
        <v>198</v>
      </c>
      <c r="D618" s="12">
        <v>187</v>
      </c>
      <c r="E618" s="12">
        <v>187</v>
      </c>
      <c r="F618" s="14">
        <v>41000</v>
      </c>
      <c r="G618" s="12">
        <v>187</v>
      </c>
      <c r="I618" s="11"/>
    </row>
    <row r="619" spans="1:9" x14ac:dyDescent="0.2">
      <c r="A619" s="11">
        <v>40737</v>
      </c>
      <c r="B619" s="12">
        <v>187</v>
      </c>
      <c r="C619" s="12">
        <v>187</v>
      </c>
      <c r="D619" s="12">
        <v>186</v>
      </c>
      <c r="E619" s="12">
        <v>186</v>
      </c>
      <c r="F619" s="14">
        <v>9000</v>
      </c>
      <c r="G619" s="12">
        <v>186</v>
      </c>
      <c r="I619" s="11"/>
    </row>
    <row r="620" spans="1:9" x14ac:dyDescent="0.2">
      <c r="A620" s="11">
        <v>40738</v>
      </c>
      <c r="B620" s="12">
        <v>191</v>
      </c>
      <c r="C620" s="12">
        <v>192</v>
      </c>
      <c r="D620" s="12">
        <v>190</v>
      </c>
      <c r="E620" s="12">
        <v>191</v>
      </c>
      <c r="F620" s="14">
        <v>3000</v>
      </c>
      <c r="G620" s="12">
        <v>191</v>
      </c>
      <c r="I620" s="11"/>
    </row>
    <row r="621" spans="1:9" x14ac:dyDescent="0.2">
      <c r="A621" s="11">
        <v>40739</v>
      </c>
      <c r="B621" s="12">
        <v>192</v>
      </c>
      <c r="C621" s="12">
        <v>193</v>
      </c>
      <c r="D621" s="12">
        <v>189</v>
      </c>
      <c r="E621" s="12">
        <v>189</v>
      </c>
      <c r="F621" s="14">
        <v>5500</v>
      </c>
      <c r="G621" s="12">
        <v>189</v>
      </c>
      <c r="I621" s="11"/>
    </row>
    <row r="622" spans="1:9" x14ac:dyDescent="0.2">
      <c r="A622" s="11">
        <v>40742</v>
      </c>
      <c r="B622" s="12">
        <v>194</v>
      </c>
      <c r="C622" s="12">
        <v>194</v>
      </c>
      <c r="D622" s="12">
        <v>187</v>
      </c>
      <c r="E622" s="12">
        <v>187</v>
      </c>
      <c r="F622" s="14">
        <v>6500</v>
      </c>
      <c r="G622" s="12">
        <v>187</v>
      </c>
      <c r="I622" s="11"/>
    </row>
    <row r="623" spans="1:9" x14ac:dyDescent="0.2">
      <c r="A623" s="11">
        <v>40743</v>
      </c>
      <c r="B623" s="12">
        <v>193</v>
      </c>
      <c r="C623" s="12">
        <v>196</v>
      </c>
      <c r="D623" s="12">
        <v>190</v>
      </c>
      <c r="E623" s="12">
        <v>196</v>
      </c>
      <c r="F623" s="14">
        <v>118000</v>
      </c>
      <c r="G623" s="12">
        <v>196</v>
      </c>
      <c r="I623" s="11"/>
    </row>
    <row r="624" spans="1:9" x14ac:dyDescent="0.2">
      <c r="A624" s="11">
        <v>40744</v>
      </c>
      <c r="B624" s="12">
        <v>199</v>
      </c>
      <c r="C624" s="12">
        <v>205</v>
      </c>
      <c r="D624" s="12">
        <v>188</v>
      </c>
      <c r="E624" s="12">
        <v>190</v>
      </c>
      <c r="F624" s="14">
        <v>94000</v>
      </c>
      <c r="G624" s="12">
        <v>190</v>
      </c>
      <c r="I624" s="11"/>
    </row>
    <row r="625" spans="1:9" x14ac:dyDescent="0.2">
      <c r="A625" s="11">
        <v>40745</v>
      </c>
      <c r="B625" s="12">
        <v>190</v>
      </c>
      <c r="C625" s="12">
        <v>194</v>
      </c>
      <c r="D625" s="12">
        <v>189</v>
      </c>
      <c r="E625" s="12">
        <v>189</v>
      </c>
      <c r="F625" s="14">
        <v>19000</v>
      </c>
      <c r="G625" s="12">
        <v>189</v>
      </c>
      <c r="I625" s="11"/>
    </row>
    <row r="626" spans="1:9" x14ac:dyDescent="0.2">
      <c r="A626" s="11">
        <v>40746</v>
      </c>
      <c r="B626" s="12">
        <v>188</v>
      </c>
      <c r="C626" s="12">
        <v>197</v>
      </c>
      <c r="D626" s="12">
        <v>188</v>
      </c>
      <c r="E626" s="12">
        <v>188</v>
      </c>
      <c r="F626" s="14">
        <v>0</v>
      </c>
      <c r="G626" s="12">
        <v>188</v>
      </c>
      <c r="I626" s="11"/>
    </row>
    <row r="627" spans="1:9" x14ac:dyDescent="0.2">
      <c r="A627" s="11">
        <v>40749</v>
      </c>
      <c r="B627" s="12">
        <v>188</v>
      </c>
      <c r="C627" s="12">
        <v>188</v>
      </c>
      <c r="D627" s="12">
        <v>188</v>
      </c>
      <c r="E627" s="12">
        <v>188</v>
      </c>
      <c r="F627" s="14">
        <v>500</v>
      </c>
      <c r="G627" s="12">
        <v>188</v>
      </c>
      <c r="I627" s="11"/>
    </row>
    <row r="628" spans="1:9" x14ac:dyDescent="0.2">
      <c r="A628" s="11">
        <v>40750</v>
      </c>
      <c r="B628" s="12">
        <v>188</v>
      </c>
      <c r="C628" s="12">
        <v>188</v>
      </c>
      <c r="D628" s="12">
        <v>186</v>
      </c>
      <c r="E628" s="12">
        <v>188</v>
      </c>
      <c r="F628" s="14">
        <v>6000</v>
      </c>
      <c r="G628" s="12">
        <v>188</v>
      </c>
      <c r="I628" s="11"/>
    </row>
    <row r="629" spans="1:9" x14ac:dyDescent="0.2">
      <c r="A629" s="11">
        <v>40751</v>
      </c>
      <c r="B629" s="12">
        <v>188</v>
      </c>
      <c r="C629" s="12">
        <v>189</v>
      </c>
      <c r="D629" s="12">
        <v>187</v>
      </c>
      <c r="E629" s="12">
        <v>187</v>
      </c>
      <c r="F629" s="14">
        <v>27500</v>
      </c>
      <c r="G629" s="12">
        <v>187</v>
      </c>
      <c r="I629" s="11"/>
    </row>
    <row r="630" spans="1:9" x14ac:dyDescent="0.2">
      <c r="A630" s="11">
        <v>40752</v>
      </c>
      <c r="B630" s="12">
        <v>183</v>
      </c>
      <c r="C630" s="12">
        <v>193</v>
      </c>
      <c r="D630" s="12">
        <v>183</v>
      </c>
      <c r="E630" s="12">
        <v>183</v>
      </c>
      <c r="F630" s="14">
        <v>0</v>
      </c>
      <c r="G630" s="12">
        <v>183</v>
      </c>
      <c r="I630" s="11"/>
    </row>
    <row r="631" spans="1:9" x14ac:dyDescent="0.2">
      <c r="A631" s="11">
        <v>40753</v>
      </c>
      <c r="B631" s="12">
        <v>188</v>
      </c>
      <c r="C631" s="12">
        <v>194</v>
      </c>
      <c r="D631" s="12">
        <v>187</v>
      </c>
      <c r="E631" s="12">
        <v>194</v>
      </c>
      <c r="F631" s="14">
        <v>45500</v>
      </c>
      <c r="G631" s="12">
        <v>194</v>
      </c>
      <c r="I631" s="11"/>
    </row>
    <row r="632" spans="1:9" x14ac:dyDescent="0.2">
      <c r="A632" s="11">
        <v>40756</v>
      </c>
      <c r="B632" s="12">
        <v>197</v>
      </c>
      <c r="C632" s="12">
        <v>210</v>
      </c>
      <c r="D632" s="12">
        <v>197</v>
      </c>
      <c r="E632" s="12">
        <v>199</v>
      </c>
      <c r="F632" s="14">
        <v>50000</v>
      </c>
      <c r="G632" s="12">
        <v>199</v>
      </c>
      <c r="I632" s="11"/>
    </row>
    <row r="633" spans="1:9" x14ac:dyDescent="0.2">
      <c r="A633" s="11">
        <v>40757</v>
      </c>
      <c r="B633" s="12">
        <v>199</v>
      </c>
      <c r="C633" s="12">
        <v>199</v>
      </c>
      <c r="D633" s="12">
        <v>196</v>
      </c>
      <c r="E633" s="12">
        <v>196</v>
      </c>
      <c r="F633" s="14">
        <v>3000</v>
      </c>
      <c r="G633" s="12">
        <v>196</v>
      </c>
      <c r="I633" s="11"/>
    </row>
    <row r="634" spans="1:9" x14ac:dyDescent="0.2">
      <c r="A634" s="11">
        <v>40758</v>
      </c>
      <c r="B634" s="12">
        <v>199</v>
      </c>
      <c r="C634" s="12">
        <v>205</v>
      </c>
      <c r="D634" s="12">
        <v>192</v>
      </c>
      <c r="E634" s="12">
        <v>192</v>
      </c>
      <c r="F634" s="14">
        <v>65500</v>
      </c>
      <c r="G634" s="12">
        <v>192</v>
      </c>
      <c r="I634" s="11"/>
    </row>
    <row r="635" spans="1:9" x14ac:dyDescent="0.2">
      <c r="A635" s="11">
        <v>40759</v>
      </c>
      <c r="B635" s="12">
        <v>191</v>
      </c>
      <c r="C635" s="12">
        <v>191</v>
      </c>
      <c r="D635" s="12">
        <v>185</v>
      </c>
      <c r="E635" s="12">
        <v>185</v>
      </c>
      <c r="F635" s="14">
        <v>6000</v>
      </c>
      <c r="G635" s="12">
        <v>185</v>
      </c>
      <c r="I635" s="11"/>
    </row>
    <row r="636" spans="1:9" x14ac:dyDescent="0.2">
      <c r="A636" s="11">
        <v>40760</v>
      </c>
      <c r="B636" s="12">
        <v>185</v>
      </c>
      <c r="C636" s="12">
        <v>185</v>
      </c>
      <c r="D636" s="12">
        <v>185</v>
      </c>
      <c r="E636" s="12">
        <v>185</v>
      </c>
      <c r="F636" s="14">
        <v>10500</v>
      </c>
      <c r="G636" s="12">
        <v>185</v>
      </c>
      <c r="I636" s="11"/>
    </row>
    <row r="637" spans="1:9" x14ac:dyDescent="0.2">
      <c r="A637" s="11">
        <v>40763</v>
      </c>
      <c r="B637" s="12">
        <v>190</v>
      </c>
      <c r="C637" s="12">
        <v>190</v>
      </c>
      <c r="D637" s="12">
        <v>190</v>
      </c>
      <c r="E637" s="12">
        <v>190</v>
      </c>
      <c r="F637" s="14">
        <v>500</v>
      </c>
      <c r="G637" s="12">
        <v>190</v>
      </c>
      <c r="I637" s="11"/>
    </row>
    <row r="638" spans="1:9" x14ac:dyDescent="0.2">
      <c r="A638" s="11">
        <v>40764</v>
      </c>
      <c r="B638" s="12">
        <v>200</v>
      </c>
      <c r="C638" s="12">
        <v>205</v>
      </c>
      <c r="D638" s="12">
        <v>200</v>
      </c>
      <c r="E638" s="12">
        <v>200</v>
      </c>
      <c r="F638" s="14">
        <v>2500</v>
      </c>
      <c r="G638" s="12">
        <v>200</v>
      </c>
      <c r="I638" s="11"/>
    </row>
    <row r="639" spans="1:9" x14ac:dyDescent="0.2">
      <c r="A639" s="11">
        <v>40765</v>
      </c>
      <c r="B639" s="12">
        <v>195</v>
      </c>
      <c r="C639" s="12">
        <v>195</v>
      </c>
      <c r="D639" s="12">
        <v>186</v>
      </c>
      <c r="E639" s="12">
        <v>195</v>
      </c>
      <c r="F639" s="14">
        <v>3500</v>
      </c>
      <c r="G639" s="12">
        <v>195</v>
      </c>
      <c r="I639" s="11"/>
    </row>
    <row r="640" spans="1:9" x14ac:dyDescent="0.2">
      <c r="A640" s="11">
        <v>40766</v>
      </c>
      <c r="B640" s="12">
        <v>200</v>
      </c>
      <c r="C640" s="12">
        <v>200</v>
      </c>
      <c r="D640" s="12">
        <v>180</v>
      </c>
      <c r="E640" s="12">
        <v>198</v>
      </c>
      <c r="F640" s="14">
        <v>12500</v>
      </c>
      <c r="G640" s="12">
        <v>198</v>
      </c>
      <c r="I640" s="11"/>
    </row>
    <row r="641" spans="1:9" x14ac:dyDescent="0.2">
      <c r="A641" s="11">
        <v>40767</v>
      </c>
      <c r="B641" s="12">
        <v>181</v>
      </c>
      <c r="C641" s="12">
        <v>198</v>
      </c>
      <c r="D641" s="12">
        <v>181</v>
      </c>
      <c r="E641" s="12">
        <v>181</v>
      </c>
      <c r="F641" s="14">
        <v>0</v>
      </c>
      <c r="G641" s="12">
        <v>181</v>
      </c>
      <c r="I641" s="11"/>
    </row>
    <row r="642" spans="1:9" x14ac:dyDescent="0.2">
      <c r="A642" s="11">
        <v>40770</v>
      </c>
      <c r="B642" s="12">
        <v>180</v>
      </c>
      <c r="C642" s="12">
        <v>200</v>
      </c>
      <c r="D642" s="12">
        <v>180</v>
      </c>
      <c r="E642" s="12">
        <v>180</v>
      </c>
      <c r="F642" s="14">
        <v>0</v>
      </c>
      <c r="G642" s="12">
        <v>180</v>
      </c>
      <c r="I642" s="11"/>
    </row>
    <row r="643" spans="1:9" x14ac:dyDescent="0.2">
      <c r="A643" s="11">
        <v>40771</v>
      </c>
      <c r="B643" s="12">
        <v>199</v>
      </c>
      <c r="C643" s="12">
        <v>199</v>
      </c>
      <c r="D643" s="12">
        <v>197</v>
      </c>
      <c r="E643" s="12">
        <v>198</v>
      </c>
      <c r="F643" s="14">
        <v>3500</v>
      </c>
      <c r="G643" s="12">
        <v>198</v>
      </c>
      <c r="I643" s="11"/>
    </row>
    <row r="644" spans="1:9" x14ac:dyDescent="0.2">
      <c r="A644" s="11">
        <v>40773</v>
      </c>
      <c r="B644" s="12">
        <v>198</v>
      </c>
      <c r="C644" s="12">
        <v>198</v>
      </c>
      <c r="D644" s="12">
        <v>198</v>
      </c>
      <c r="E644" s="12">
        <v>198</v>
      </c>
      <c r="F644" s="14">
        <v>1000</v>
      </c>
      <c r="G644" s="12">
        <v>198</v>
      </c>
      <c r="I644" s="11"/>
    </row>
    <row r="645" spans="1:9" x14ac:dyDescent="0.2">
      <c r="A645" s="11">
        <v>40774</v>
      </c>
      <c r="B645" s="12">
        <v>198</v>
      </c>
      <c r="C645" s="12">
        <v>198</v>
      </c>
      <c r="D645" s="12">
        <v>198</v>
      </c>
      <c r="E645" s="12">
        <v>198</v>
      </c>
      <c r="F645" s="14">
        <v>2000</v>
      </c>
      <c r="G645" s="12">
        <v>198</v>
      </c>
      <c r="I645" s="11"/>
    </row>
    <row r="646" spans="1:9" x14ac:dyDescent="0.2">
      <c r="A646" s="11">
        <v>40777</v>
      </c>
      <c r="B646" s="12">
        <v>170</v>
      </c>
      <c r="C646" s="12">
        <v>198</v>
      </c>
      <c r="D646" s="12">
        <v>170</v>
      </c>
      <c r="E646" s="12">
        <v>170</v>
      </c>
      <c r="F646" s="14">
        <v>0</v>
      </c>
      <c r="G646" s="12">
        <v>170</v>
      </c>
      <c r="I646" s="11"/>
    </row>
    <row r="647" spans="1:9" x14ac:dyDescent="0.2">
      <c r="A647" s="11">
        <v>40778</v>
      </c>
      <c r="B647" s="12">
        <v>129</v>
      </c>
      <c r="C647" s="12">
        <v>197</v>
      </c>
      <c r="D647" s="12">
        <v>129</v>
      </c>
      <c r="E647" s="12">
        <v>129</v>
      </c>
      <c r="F647" s="14">
        <v>0</v>
      </c>
      <c r="G647" s="12">
        <v>129</v>
      </c>
      <c r="I647" s="11"/>
    </row>
    <row r="648" spans="1:9" x14ac:dyDescent="0.2">
      <c r="A648" s="11">
        <v>40779</v>
      </c>
      <c r="B648" s="12">
        <v>136</v>
      </c>
      <c r="C648" s="12">
        <v>197</v>
      </c>
      <c r="D648" s="12">
        <v>136</v>
      </c>
      <c r="E648" s="12">
        <v>136</v>
      </c>
      <c r="F648" s="14">
        <v>0</v>
      </c>
      <c r="G648" s="12">
        <v>136</v>
      </c>
      <c r="I648" s="11"/>
    </row>
    <row r="649" spans="1:9" x14ac:dyDescent="0.2">
      <c r="A649" s="11">
        <v>40780</v>
      </c>
      <c r="B649" s="12">
        <v>129</v>
      </c>
      <c r="C649" s="12">
        <v>195</v>
      </c>
      <c r="D649" s="12">
        <v>129</v>
      </c>
      <c r="E649" s="12">
        <v>129</v>
      </c>
      <c r="F649" s="14">
        <v>0</v>
      </c>
      <c r="G649" s="12">
        <v>129</v>
      </c>
      <c r="I649" s="11"/>
    </row>
    <row r="650" spans="1:9" x14ac:dyDescent="0.2">
      <c r="A650" s="11">
        <v>40781</v>
      </c>
      <c r="B650" s="12">
        <v>200</v>
      </c>
      <c r="C650" s="12">
        <v>200</v>
      </c>
      <c r="D650" s="12">
        <v>198</v>
      </c>
      <c r="E650" s="12">
        <v>199</v>
      </c>
      <c r="F650" s="14">
        <v>14500</v>
      </c>
      <c r="G650" s="12">
        <v>199</v>
      </c>
      <c r="I650" s="11"/>
    </row>
    <row r="651" spans="1:9" x14ac:dyDescent="0.2">
      <c r="A651" s="11">
        <v>40791</v>
      </c>
      <c r="B651" s="12">
        <v>131</v>
      </c>
      <c r="C651" s="12">
        <v>197</v>
      </c>
      <c r="D651" s="12">
        <v>131</v>
      </c>
      <c r="E651" s="12">
        <v>131</v>
      </c>
      <c r="F651" s="14">
        <v>0</v>
      </c>
      <c r="G651" s="12">
        <v>131</v>
      </c>
      <c r="I651" s="11"/>
    </row>
    <row r="652" spans="1:9" x14ac:dyDescent="0.2">
      <c r="A652" s="11">
        <v>40792</v>
      </c>
      <c r="B652" s="12">
        <v>130</v>
      </c>
      <c r="C652" s="12">
        <v>197</v>
      </c>
      <c r="D652" s="12">
        <v>130</v>
      </c>
      <c r="E652" s="12">
        <v>130</v>
      </c>
      <c r="F652" s="14">
        <v>0</v>
      </c>
      <c r="G652" s="12">
        <v>130</v>
      </c>
      <c r="I652" s="11"/>
    </row>
    <row r="653" spans="1:9" x14ac:dyDescent="0.2">
      <c r="A653" s="11">
        <v>40793</v>
      </c>
      <c r="B653" s="12">
        <v>199</v>
      </c>
      <c r="C653" s="12">
        <v>199</v>
      </c>
      <c r="D653" s="12">
        <v>199</v>
      </c>
      <c r="E653" s="12">
        <v>199</v>
      </c>
      <c r="F653" s="14">
        <v>500</v>
      </c>
      <c r="G653" s="12">
        <v>199</v>
      </c>
      <c r="I653" s="11"/>
    </row>
    <row r="654" spans="1:9" x14ac:dyDescent="0.2">
      <c r="A654" s="11">
        <v>40794</v>
      </c>
      <c r="B654" s="12">
        <v>198</v>
      </c>
      <c r="C654" s="12">
        <v>198</v>
      </c>
      <c r="D654" s="12">
        <v>196</v>
      </c>
      <c r="E654" s="12">
        <v>196</v>
      </c>
      <c r="F654" s="14">
        <v>15000</v>
      </c>
      <c r="G654" s="12">
        <v>196</v>
      </c>
      <c r="I654" s="11"/>
    </row>
    <row r="655" spans="1:9" x14ac:dyDescent="0.2">
      <c r="A655" s="11">
        <v>40795</v>
      </c>
      <c r="B655" s="12">
        <v>190</v>
      </c>
      <c r="C655" s="12">
        <v>195</v>
      </c>
      <c r="D655" s="12">
        <v>190</v>
      </c>
      <c r="E655" s="12">
        <v>190</v>
      </c>
      <c r="F655" s="14">
        <v>0</v>
      </c>
      <c r="G655" s="12">
        <v>190</v>
      </c>
      <c r="I655" s="11"/>
    </row>
    <row r="656" spans="1:9" x14ac:dyDescent="0.2">
      <c r="A656" s="11">
        <v>40798</v>
      </c>
      <c r="B656" s="12">
        <v>131</v>
      </c>
      <c r="C656" s="12">
        <v>196</v>
      </c>
      <c r="D656" s="12">
        <v>131</v>
      </c>
      <c r="E656" s="12">
        <v>131</v>
      </c>
      <c r="F656" s="14">
        <v>0</v>
      </c>
      <c r="G656" s="12">
        <v>131</v>
      </c>
      <c r="I656" s="11"/>
    </row>
    <row r="657" spans="1:9" x14ac:dyDescent="0.2">
      <c r="A657" s="11">
        <v>40799</v>
      </c>
      <c r="B657" s="12">
        <v>177</v>
      </c>
      <c r="C657" s="12">
        <v>199</v>
      </c>
      <c r="D657" s="12">
        <v>177</v>
      </c>
      <c r="E657" s="12">
        <v>177</v>
      </c>
      <c r="F657" s="14">
        <v>0</v>
      </c>
      <c r="G657" s="12">
        <v>177</v>
      </c>
      <c r="I657" s="11"/>
    </row>
    <row r="658" spans="1:9" x14ac:dyDescent="0.2">
      <c r="A658" s="11">
        <v>40800</v>
      </c>
      <c r="B658" s="12">
        <v>136</v>
      </c>
      <c r="C658" s="12">
        <v>193</v>
      </c>
      <c r="D658" s="12">
        <v>136</v>
      </c>
      <c r="E658" s="12">
        <v>136</v>
      </c>
      <c r="F658" s="14">
        <v>0</v>
      </c>
      <c r="G658" s="12">
        <v>136</v>
      </c>
      <c r="I658" s="11"/>
    </row>
    <row r="659" spans="1:9" x14ac:dyDescent="0.2">
      <c r="A659" s="11">
        <v>40801</v>
      </c>
      <c r="B659" s="12">
        <v>134</v>
      </c>
      <c r="C659" s="12">
        <v>196</v>
      </c>
      <c r="D659" s="12">
        <v>134</v>
      </c>
      <c r="E659" s="12">
        <v>134</v>
      </c>
      <c r="F659" s="14">
        <v>0</v>
      </c>
      <c r="G659" s="12">
        <v>134</v>
      </c>
      <c r="I659" s="11"/>
    </row>
    <row r="660" spans="1:9" x14ac:dyDescent="0.2">
      <c r="A660" s="11">
        <v>40802</v>
      </c>
      <c r="B660" s="12">
        <v>197</v>
      </c>
      <c r="C660" s="12">
        <v>197</v>
      </c>
      <c r="D660" s="12">
        <v>197</v>
      </c>
      <c r="E660" s="12">
        <v>197</v>
      </c>
      <c r="F660" s="14">
        <v>1000</v>
      </c>
      <c r="G660" s="12">
        <v>197</v>
      </c>
      <c r="I660" s="11"/>
    </row>
    <row r="661" spans="1:9" x14ac:dyDescent="0.2">
      <c r="A661" s="11">
        <v>40805</v>
      </c>
      <c r="B661" s="12">
        <v>197</v>
      </c>
      <c r="C661" s="12">
        <v>197</v>
      </c>
      <c r="D661" s="12">
        <v>195</v>
      </c>
      <c r="E661" s="12">
        <v>195</v>
      </c>
      <c r="F661" s="14">
        <v>1000</v>
      </c>
      <c r="G661" s="12">
        <v>195</v>
      </c>
      <c r="I661" s="11"/>
    </row>
    <row r="662" spans="1:9" x14ac:dyDescent="0.2">
      <c r="A662" s="11">
        <v>40806</v>
      </c>
      <c r="B662" s="12">
        <v>151</v>
      </c>
      <c r="C662" s="12">
        <v>193</v>
      </c>
      <c r="D662" s="12">
        <v>151</v>
      </c>
      <c r="E662" s="12">
        <v>151</v>
      </c>
      <c r="F662" s="14">
        <v>0</v>
      </c>
      <c r="G662" s="12">
        <v>151</v>
      </c>
      <c r="I662" s="11"/>
    </row>
    <row r="663" spans="1:9" x14ac:dyDescent="0.2">
      <c r="A663" s="11">
        <v>40807</v>
      </c>
      <c r="B663" s="12">
        <v>193</v>
      </c>
      <c r="C663" s="12">
        <v>193</v>
      </c>
      <c r="D663" s="12">
        <v>193</v>
      </c>
      <c r="E663" s="12">
        <v>193</v>
      </c>
      <c r="F663" s="14">
        <v>0</v>
      </c>
      <c r="G663" s="12">
        <v>193</v>
      </c>
      <c r="I663" s="11"/>
    </row>
    <row r="664" spans="1:9" x14ac:dyDescent="0.2">
      <c r="A664" s="11">
        <v>40808</v>
      </c>
      <c r="B664" s="12">
        <v>127</v>
      </c>
      <c r="C664" s="12">
        <v>180</v>
      </c>
      <c r="D664" s="12">
        <v>127</v>
      </c>
      <c r="E664" s="12">
        <v>127</v>
      </c>
      <c r="F664" s="14">
        <v>0</v>
      </c>
      <c r="G664" s="12">
        <v>127</v>
      </c>
      <c r="I664" s="11"/>
    </row>
    <row r="665" spans="1:9" x14ac:dyDescent="0.2">
      <c r="A665" s="11">
        <v>40809</v>
      </c>
      <c r="B665" s="12">
        <v>127</v>
      </c>
      <c r="C665" s="12">
        <v>195</v>
      </c>
      <c r="D665" s="12">
        <v>127</v>
      </c>
      <c r="E665" s="12">
        <v>127</v>
      </c>
      <c r="F665" s="14">
        <v>0</v>
      </c>
      <c r="G665" s="12">
        <v>127</v>
      </c>
      <c r="I665" s="11"/>
    </row>
    <row r="666" spans="1:9" x14ac:dyDescent="0.2">
      <c r="A666" s="11">
        <v>40812</v>
      </c>
      <c r="B666" s="12">
        <v>193</v>
      </c>
      <c r="C666" s="12">
        <v>193</v>
      </c>
      <c r="D666" s="12">
        <v>193</v>
      </c>
      <c r="E666" s="12">
        <v>193</v>
      </c>
      <c r="F666" s="14">
        <v>500</v>
      </c>
      <c r="G666" s="12">
        <v>193</v>
      </c>
      <c r="I666" s="11"/>
    </row>
    <row r="667" spans="1:9" x14ac:dyDescent="0.2">
      <c r="A667" s="11">
        <v>40813</v>
      </c>
      <c r="B667" s="12">
        <v>190</v>
      </c>
      <c r="C667" s="12">
        <v>190</v>
      </c>
      <c r="D667" s="12">
        <v>180</v>
      </c>
      <c r="E667" s="12">
        <v>187</v>
      </c>
      <c r="F667" s="14">
        <v>7500</v>
      </c>
      <c r="G667" s="12">
        <v>187</v>
      </c>
      <c r="I667" s="11"/>
    </row>
    <row r="668" spans="1:9" x14ac:dyDescent="0.2">
      <c r="A668" s="11">
        <v>40814</v>
      </c>
      <c r="B668" s="12">
        <v>190</v>
      </c>
      <c r="C668" s="12">
        <v>190</v>
      </c>
      <c r="D668" s="12">
        <v>190</v>
      </c>
      <c r="E668" s="12">
        <v>190</v>
      </c>
      <c r="F668" s="14">
        <v>2000</v>
      </c>
      <c r="G668" s="12">
        <v>190</v>
      </c>
      <c r="I668" s="11"/>
    </row>
    <row r="669" spans="1:9" x14ac:dyDescent="0.2">
      <c r="A669" s="11">
        <v>40815</v>
      </c>
      <c r="B669" s="12">
        <v>190</v>
      </c>
      <c r="C669" s="12">
        <v>190</v>
      </c>
      <c r="D669" s="12">
        <v>176</v>
      </c>
      <c r="E669" s="12">
        <v>176</v>
      </c>
      <c r="F669" s="14">
        <v>6000</v>
      </c>
      <c r="G669" s="12">
        <v>176</v>
      </c>
      <c r="I669" s="11"/>
    </row>
    <row r="670" spans="1:9" x14ac:dyDescent="0.2">
      <c r="A670" s="11">
        <v>40816</v>
      </c>
      <c r="B670" s="12">
        <v>175</v>
      </c>
      <c r="C670" s="12">
        <v>184</v>
      </c>
      <c r="D670" s="12">
        <v>175</v>
      </c>
      <c r="E670" s="12">
        <v>175</v>
      </c>
      <c r="F670" s="14">
        <v>0</v>
      </c>
      <c r="G670" s="12">
        <v>175</v>
      </c>
      <c r="I670" s="11"/>
    </row>
    <row r="671" spans="1:9" x14ac:dyDescent="0.2">
      <c r="A671" s="11">
        <v>40819</v>
      </c>
      <c r="B671" s="12">
        <v>164</v>
      </c>
      <c r="C671" s="12">
        <v>164</v>
      </c>
      <c r="D671" s="12">
        <v>150</v>
      </c>
      <c r="E671" s="12">
        <v>150</v>
      </c>
      <c r="F671" s="14">
        <v>122500</v>
      </c>
      <c r="G671" s="12">
        <v>150</v>
      </c>
      <c r="I671" s="11"/>
    </row>
    <row r="672" spans="1:9" x14ac:dyDescent="0.2">
      <c r="A672" s="11">
        <v>40820</v>
      </c>
      <c r="B672" s="12">
        <v>126</v>
      </c>
      <c r="C672" s="12">
        <v>167</v>
      </c>
      <c r="D672" s="12">
        <v>126</v>
      </c>
      <c r="E672" s="12">
        <v>126</v>
      </c>
      <c r="F672" s="14">
        <v>0</v>
      </c>
      <c r="G672" s="12">
        <v>126</v>
      </c>
      <c r="I672" s="11"/>
    </row>
    <row r="673" spans="1:9" x14ac:dyDescent="0.2">
      <c r="A673" s="11">
        <v>40821</v>
      </c>
      <c r="B673" s="12">
        <v>121</v>
      </c>
      <c r="C673" s="12">
        <v>145</v>
      </c>
      <c r="D673" s="12">
        <v>121</v>
      </c>
      <c r="E673" s="12">
        <v>121</v>
      </c>
      <c r="F673" s="14">
        <v>0</v>
      </c>
      <c r="G673" s="12">
        <v>121</v>
      </c>
      <c r="I673" s="11"/>
    </row>
    <row r="674" spans="1:9" x14ac:dyDescent="0.2">
      <c r="A674" s="11">
        <v>40822</v>
      </c>
      <c r="B674" s="12">
        <v>135</v>
      </c>
      <c r="C674" s="12">
        <v>151</v>
      </c>
      <c r="D674" s="12">
        <v>135</v>
      </c>
      <c r="E674" s="12">
        <v>151</v>
      </c>
      <c r="F674" s="14">
        <v>15000</v>
      </c>
      <c r="G674" s="12">
        <v>151</v>
      </c>
      <c r="I674" s="11"/>
    </row>
    <row r="675" spans="1:9" x14ac:dyDescent="0.2">
      <c r="A675" s="11">
        <v>40823</v>
      </c>
      <c r="B675" s="12">
        <v>150</v>
      </c>
      <c r="C675" s="12">
        <v>150</v>
      </c>
      <c r="D675" s="12">
        <v>140</v>
      </c>
      <c r="E675" s="12">
        <v>140</v>
      </c>
      <c r="F675" s="14">
        <v>14500</v>
      </c>
      <c r="G675" s="12">
        <v>140</v>
      </c>
      <c r="I675" s="11"/>
    </row>
    <row r="676" spans="1:9" x14ac:dyDescent="0.2">
      <c r="A676" s="11">
        <v>40826</v>
      </c>
      <c r="B676" s="12">
        <v>141</v>
      </c>
      <c r="C676" s="12">
        <v>141</v>
      </c>
      <c r="D676" s="12">
        <v>141</v>
      </c>
      <c r="E676" s="12">
        <v>141</v>
      </c>
      <c r="F676" s="14">
        <v>2500</v>
      </c>
      <c r="G676" s="12">
        <v>141</v>
      </c>
      <c r="I676" s="11"/>
    </row>
    <row r="677" spans="1:9" x14ac:dyDescent="0.2">
      <c r="A677" s="11">
        <v>40827</v>
      </c>
      <c r="B677" s="12">
        <v>140</v>
      </c>
      <c r="C677" s="12">
        <v>149</v>
      </c>
      <c r="D677" s="12">
        <v>140</v>
      </c>
      <c r="E677" s="12">
        <v>147</v>
      </c>
      <c r="F677" s="14">
        <v>16000</v>
      </c>
      <c r="G677" s="12">
        <v>147</v>
      </c>
      <c r="I677" s="11"/>
    </row>
    <row r="678" spans="1:9" x14ac:dyDescent="0.2">
      <c r="A678" s="11">
        <v>40828</v>
      </c>
      <c r="B678" s="12">
        <v>124</v>
      </c>
      <c r="C678" s="12">
        <v>149</v>
      </c>
      <c r="D678" s="12">
        <v>124</v>
      </c>
      <c r="E678" s="12">
        <v>124</v>
      </c>
      <c r="F678" s="14">
        <v>0</v>
      </c>
      <c r="G678" s="12">
        <v>124</v>
      </c>
      <c r="I678" s="11"/>
    </row>
    <row r="679" spans="1:9" x14ac:dyDescent="0.2">
      <c r="A679" s="11">
        <v>40829</v>
      </c>
      <c r="B679" s="12">
        <v>150</v>
      </c>
      <c r="C679" s="12">
        <v>165</v>
      </c>
      <c r="D679" s="12">
        <v>146</v>
      </c>
      <c r="E679" s="12">
        <v>165</v>
      </c>
      <c r="F679" s="14">
        <v>18000</v>
      </c>
      <c r="G679" s="12">
        <v>165</v>
      </c>
      <c r="I679" s="11"/>
    </row>
    <row r="680" spans="1:9" x14ac:dyDescent="0.2">
      <c r="A680" s="11">
        <v>40830</v>
      </c>
      <c r="B680" s="12">
        <v>134</v>
      </c>
      <c r="C680" s="12">
        <v>167</v>
      </c>
      <c r="D680" s="12">
        <v>134</v>
      </c>
      <c r="E680" s="12">
        <v>134</v>
      </c>
      <c r="F680" s="14">
        <v>0</v>
      </c>
      <c r="G680" s="12">
        <v>134</v>
      </c>
      <c r="I680" s="11"/>
    </row>
    <row r="681" spans="1:9" x14ac:dyDescent="0.2">
      <c r="A681" s="11">
        <v>40833</v>
      </c>
      <c r="B681" s="12">
        <v>150</v>
      </c>
      <c r="C681" s="12">
        <v>163</v>
      </c>
      <c r="D681" s="12">
        <v>150</v>
      </c>
      <c r="E681" s="12">
        <v>150</v>
      </c>
      <c r="F681" s="14">
        <v>0</v>
      </c>
      <c r="G681" s="12">
        <v>150</v>
      </c>
      <c r="I681" s="11"/>
    </row>
    <row r="682" spans="1:9" x14ac:dyDescent="0.2">
      <c r="A682" s="11">
        <v>40834</v>
      </c>
      <c r="B682" s="12">
        <v>140</v>
      </c>
      <c r="C682" s="12">
        <v>168</v>
      </c>
      <c r="D682" s="12">
        <v>140</v>
      </c>
      <c r="E682" s="12">
        <v>140</v>
      </c>
      <c r="F682" s="14">
        <v>0</v>
      </c>
      <c r="G682" s="12">
        <v>140</v>
      </c>
      <c r="I682" s="11"/>
    </row>
    <row r="683" spans="1:9" x14ac:dyDescent="0.2">
      <c r="A683" s="11">
        <v>40835</v>
      </c>
      <c r="B683" s="12">
        <v>174</v>
      </c>
      <c r="C683" s="12">
        <v>174</v>
      </c>
      <c r="D683" s="12">
        <v>165</v>
      </c>
      <c r="E683" s="12">
        <v>165</v>
      </c>
      <c r="F683" s="14">
        <v>1000</v>
      </c>
      <c r="G683" s="12">
        <v>165</v>
      </c>
      <c r="I683" s="11"/>
    </row>
    <row r="684" spans="1:9" x14ac:dyDescent="0.2">
      <c r="A684" s="11">
        <v>40836</v>
      </c>
      <c r="B684" s="12">
        <v>170</v>
      </c>
      <c r="C684" s="12">
        <v>170</v>
      </c>
      <c r="D684" s="12">
        <v>170</v>
      </c>
      <c r="E684" s="12">
        <v>170</v>
      </c>
      <c r="F684" s="14">
        <v>500</v>
      </c>
      <c r="G684" s="12">
        <v>170</v>
      </c>
      <c r="I684" s="11"/>
    </row>
    <row r="685" spans="1:9" x14ac:dyDescent="0.2">
      <c r="A685" s="11">
        <v>40837</v>
      </c>
      <c r="B685" s="12">
        <v>165</v>
      </c>
      <c r="C685" s="12">
        <v>170</v>
      </c>
      <c r="D685" s="12">
        <v>165</v>
      </c>
      <c r="E685" s="12">
        <v>165</v>
      </c>
      <c r="F685" s="14">
        <v>0</v>
      </c>
      <c r="G685" s="12">
        <v>165</v>
      </c>
      <c r="I685" s="11"/>
    </row>
    <row r="686" spans="1:9" x14ac:dyDescent="0.2">
      <c r="A686" s="11">
        <v>40840</v>
      </c>
      <c r="B686" s="12">
        <v>175</v>
      </c>
      <c r="C686" s="12">
        <v>175</v>
      </c>
      <c r="D686" s="12">
        <v>174</v>
      </c>
      <c r="E686" s="12">
        <v>174</v>
      </c>
      <c r="F686" s="14">
        <v>1000</v>
      </c>
      <c r="G686" s="12">
        <v>174</v>
      </c>
      <c r="I686" s="11"/>
    </row>
    <row r="687" spans="1:9" x14ac:dyDescent="0.2">
      <c r="A687" s="11">
        <v>40841</v>
      </c>
      <c r="B687" s="12">
        <v>179</v>
      </c>
      <c r="C687" s="12">
        <v>179</v>
      </c>
      <c r="D687" s="12">
        <v>179</v>
      </c>
      <c r="E687" s="12">
        <v>179</v>
      </c>
      <c r="F687" s="14">
        <v>500</v>
      </c>
      <c r="G687" s="12">
        <v>179</v>
      </c>
      <c r="I687" s="11"/>
    </row>
    <row r="688" spans="1:9" x14ac:dyDescent="0.2">
      <c r="A688" s="11">
        <v>40842</v>
      </c>
      <c r="B688" s="12">
        <v>184</v>
      </c>
      <c r="C688" s="12">
        <v>190</v>
      </c>
      <c r="D688" s="12">
        <v>184</v>
      </c>
      <c r="E688" s="12">
        <v>188</v>
      </c>
      <c r="F688" s="14">
        <v>21500</v>
      </c>
      <c r="G688" s="12">
        <v>188</v>
      </c>
      <c r="I688" s="11"/>
    </row>
    <row r="689" spans="1:9" x14ac:dyDescent="0.2">
      <c r="A689" s="11">
        <v>40843</v>
      </c>
      <c r="B689" s="12">
        <v>190</v>
      </c>
      <c r="C689" s="12">
        <v>190</v>
      </c>
      <c r="D689" s="12">
        <v>190</v>
      </c>
      <c r="E689" s="12">
        <v>190</v>
      </c>
      <c r="F689" s="14">
        <v>1000</v>
      </c>
      <c r="G689" s="12">
        <v>190</v>
      </c>
      <c r="I689" s="11"/>
    </row>
    <row r="690" spans="1:9" x14ac:dyDescent="0.2">
      <c r="A690" s="11">
        <v>40844</v>
      </c>
      <c r="B690" s="12">
        <v>191</v>
      </c>
      <c r="C690" s="12">
        <v>191</v>
      </c>
      <c r="D690" s="12">
        <v>191</v>
      </c>
      <c r="E690" s="12">
        <v>191</v>
      </c>
      <c r="F690" s="14">
        <v>5500</v>
      </c>
      <c r="G690" s="12">
        <v>191</v>
      </c>
      <c r="I690" s="11"/>
    </row>
    <row r="691" spans="1:9" x14ac:dyDescent="0.2">
      <c r="A691" s="11">
        <v>40847</v>
      </c>
      <c r="B691" s="12">
        <v>151</v>
      </c>
      <c r="C691" s="12">
        <v>190</v>
      </c>
      <c r="D691" s="12">
        <v>151</v>
      </c>
      <c r="E691" s="12">
        <v>151</v>
      </c>
      <c r="F691" s="14">
        <v>0</v>
      </c>
      <c r="G691" s="12">
        <v>151</v>
      </c>
      <c r="I691" s="11"/>
    </row>
    <row r="692" spans="1:9" x14ac:dyDescent="0.2">
      <c r="A692" s="11">
        <v>40848</v>
      </c>
      <c r="B692" s="12">
        <v>146</v>
      </c>
      <c r="C692" s="12">
        <v>187</v>
      </c>
      <c r="D692" s="12">
        <v>146</v>
      </c>
      <c r="E692" s="12">
        <v>146</v>
      </c>
      <c r="F692" s="14">
        <v>0</v>
      </c>
      <c r="G692" s="12">
        <v>146</v>
      </c>
      <c r="I692" s="11"/>
    </row>
    <row r="693" spans="1:9" x14ac:dyDescent="0.2">
      <c r="A693" s="11">
        <v>40849</v>
      </c>
      <c r="B693" s="12">
        <v>151</v>
      </c>
      <c r="C693" s="12">
        <v>188</v>
      </c>
      <c r="D693" s="12">
        <v>151</v>
      </c>
      <c r="E693" s="12">
        <v>151</v>
      </c>
      <c r="F693" s="14">
        <v>0</v>
      </c>
      <c r="G693" s="12">
        <v>151</v>
      </c>
      <c r="I693" s="11"/>
    </row>
    <row r="694" spans="1:9" x14ac:dyDescent="0.2">
      <c r="A694" s="11">
        <v>40850</v>
      </c>
      <c r="B694" s="12">
        <v>191</v>
      </c>
      <c r="C694" s="12">
        <v>191</v>
      </c>
      <c r="D694" s="12">
        <v>191</v>
      </c>
      <c r="E694" s="12">
        <v>191</v>
      </c>
      <c r="F694" s="14">
        <v>500</v>
      </c>
      <c r="G694" s="12">
        <v>191</v>
      </c>
      <c r="I694" s="11"/>
    </row>
    <row r="695" spans="1:9" x14ac:dyDescent="0.2">
      <c r="A695" s="11">
        <v>40851</v>
      </c>
      <c r="B695" s="12">
        <v>148</v>
      </c>
      <c r="C695" s="12">
        <v>190</v>
      </c>
      <c r="D695" s="12">
        <v>148</v>
      </c>
      <c r="E695" s="12">
        <v>148</v>
      </c>
      <c r="F695" s="14">
        <v>0</v>
      </c>
      <c r="G695" s="12">
        <v>148</v>
      </c>
      <c r="I695" s="11"/>
    </row>
    <row r="696" spans="1:9" x14ac:dyDescent="0.2">
      <c r="A696" s="11">
        <v>40854</v>
      </c>
      <c r="B696" s="12">
        <v>185</v>
      </c>
      <c r="C696" s="12">
        <v>189</v>
      </c>
      <c r="D696" s="12">
        <v>170</v>
      </c>
      <c r="E696" s="12">
        <v>185</v>
      </c>
      <c r="F696" s="14">
        <v>133000</v>
      </c>
      <c r="G696" s="12">
        <v>185</v>
      </c>
      <c r="I696" s="11"/>
    </row>
    <row r="697" spans="1:9" x14ac:dyDescent="0.2">
      <c r="A697" s="11">
        <v>40855</v>
      </c>
      <c r="B697" s="12">
        <v>176</v>
      </c>
      <c r="C697" s="12">
        <v>186</v>
      </c>
      <c r="D697" s="12">
        <v>176</v>
      </c>
      <c r="E697" s="12">
        <v>176</v>
      </c>
      <c r="F697" s="14">
        <v>0</v>
      </c>
      <c r="G697" s="12">
        <v>176</v>
      </c>
      <c r="I697" s="11"/>
    </row>
    <row r="698" spans="1:9" x14ac:dyDescent="0.2">
      <c r="A698" s="11">
        <v>40856</v>
      </c>
      <c r="B698" s="12">
        <v>180</v>
      </c>
      <c r="C698" s="12">
        <v>185</v>
      </c>
      <c r="D698" s="12">
        <v>180</v>
      </c>
      <c r="E698" s="12">
        <v>180</v>
      </c>
      <c r="F698" s="14">
        <v>6000</v>
      </c>
      <c r="G698" s="12">
        <v>180</v>
      </c>
      <c r="I698" s="11"/>
    </row>
    <row r="699" spans="1:9" x14ac:dyDescent="0.2">
      <c r="A699" s="11">
        <v>40857</v>
      </c>
      <c r="B699" s="12">
        <v>170</v>
      </c>
      <c r="C699" s="12">
        <v>178</v>
      </c>
      <c r="D699" s="12">
        <v>169</v>
      </c>
      <c r="E699" s="12">
        <v>170</v>
      </c>
      <c r="F699" s="14">
        <v>53000</v>
      </c>
      <c r="G699" s="12">
        <v>170</v>
      </c>
      <c r="I699" s="11"/>
    </row>
    <row r="700" spans="1:9" x14ac:dyDescent="0.2">
      <c r="A700" s="11">
        <v>40858</v>
      </c>
      <c r="B700" s="12">
        <v>166</v>
      </c>
      <c r="C700" s="12">
        <v>166</v>
      </c>
      <c r="D700" s="12">
        <v>166</v>
      </c>
      <c r="E700" s="12">
        <v>166</v>
      </c>
      <c r="F700" s="14">
        <v>2000</v>
      </c>
      <c r="G700" s="12">
        <v>166</v>
      </c>
      <c r="I700" s="11"/>
    </row>
    <row r="701" spans="1:9" x14ac:dyDescent="0.2">
      <c r="A701" s="11">
        <v>40861</v>
      </c>
      <c r="B701" s="12">
        <v>168</v>
      </c>
      <c r="C701" s="12">
        <v>168</v>
      </c>
      <c r="D701" s="12">
        <v>167</v>
      </c>
      <c r="E701" s="12">
        <v>167</v>
      </c>
      <c r="F701" s="14">
        <v>8500</v>
      </c>
      <c r="G701" s="12">
        <v>167</v>
      </c>
      <c r="I701" s="11"/>
    </row>
    <row r="702" spans="1:9" x14ac:dyDescent="0.2">
      <c r="A702" s="11">
        <v>40862</v>
      </c>
      <c r="B702" s="12">
        <v>167</v>
      </c>
      <c r="C702" s="12">
        <v>176</v>
      </c>
      <c r="D702" s="12">
        <v>167</v>
      </c>
      <c r="E702" s="12">
        <v>167</v>
      </c>
      <c r="F702" s="14">
        <v>0</v>
      </c>
      <c r="G702" s="12">
        <v>167</v>
      </c>
      <c r="I702" s="11"/>
    </row>
    <row r="703" spans="1:9" x14ac:dyDescent="0.2">
      <c r="A703" s="11">
        <v>40863</v>
      </c>
      <c r="B703" s="12">
        <v>167</v>
      </c>
      <c r="C703" s="12">
        <v>178</v>
      </c>
      <c r="D703" s="12">
        <v>167</v>
      </c>
      <c r="E703" s="12">
        <v>167</v>
      </c>
      <c r="F703" s="14">
        <v>0</v>
      </c>
      <c r="G703" s="12">
        <v>167</v>
      </c>
      <c r="I703" s="11"/>
    </row>
    <row r="704" spans="1:9" x14ac:dyDescent="0.2">
      <c r="A704" s="11">
        <v>40864</v>
      </c>
      <c r="B704" s="12">
        <v>165</v>
      </c>
      <c r="C704" s="12">
        <v>167</v>
      </c>
      <c r="D704" s="12">
        <v>165</v>
      </c>
      <c r="E704" s="12">
        <v>165</v>
      </c>
      <c r="F704" s="14">
        <v>0</v>
      </c>
      <c r="G704" s="12">
        <v>165</v>
      </c>
      <c r="I704" s="11"/>
    </row>
    <row r="705" spans="1:9" x14ac:dyDescent="0.2">
      <c r="A705" s="11">
        <v>40865</v>
      </c>
      <c r="B705" s="12">
        <v>160</v>
      </c>
      <c r="C705" s="12">
        <v>178</v>
      </c>
      <c r="D705" s="12">
        <v>160</v>
      </c>
      <c r="E705" s="12">
        <v>160</v>
      </c>
      <c r="F705" s="14">
        <v>0</v>
      </c>
      <c r="G705" s="12">
        <v>160</v>
      </c>
      <c r="I705" s="11"/>
    </row>
    <row r="706" spans="1:9" x14ac:dyDescent="0.2">
      <c r="A706" s="11">
        <v>40868</v>
      </c>
      <c r="B706" s="12">
        <v>175</v>
      </c>
      <c r="C706" s="12">
        <v>175</v>
      </c>
      <c r="D706" s="12">
        <v>165</v>
      </c>
      <c r="E706" s="12">
        <v>165</v>
      </c>
      <c r="F706" s="14">
        <v>10000</v>
      </c>
      <c r="G706" s="12">
        <v>165</v>
      </c>
      <c r="I706" s="11"/>
    </row>
    <row r="707" spans="1:9" x14ac:dyDescent="0.2">
      <c r="A707" s="11">
        <v>40869</v>
      </c>
      <c r="B707" s="12">
        <v>160</v>
      </c>
      <c r="C707" s="12">
        <v>174</v>
      </c>
      <c r="D707" s="12">
        <v>160</v>
      </c>
      <c r="E707" s="12">
        <v>160</v>
      </c>
      <c r="F707" s="14">
        <v>0</v>
      </c>
      <c r="G707" s="12">
        <v>160</v>
      </c>
      <c r="I707" s="11"/>
    </row>
    <row r="708" spans="1:9" x14ac:dyDescent="0.2">
      <c r="A708" s="11">
        <v>40870</v>
      </c>
      <c r="B708" s="12">
        <v>150</v>
      </c>
      <c r="C708" s="12">
        <v>165</v>
      </c>
      <c r="D708" s="12">
        <v>150</v>
      </c>
      <c r="E708" s="12">
        <v>150</v>
      </c>
      <c r="F708" s="14">
        <v>0</v>
      </c>
      <c r="G708" s="12">
        <v>150</v>
      </c>
      <c r="I708" s="11"/>
    </row>
    <row r="709" spans="1:9" x14ac:dyDescent="0.2">
      <c r="A709" s="11">
        <v>40871</v>
      </c>
      <c r="B709" s="12">
        <v>149</v>
      </c>
      <c r="C709" s="12">
        <v>170</v>
      </c>
      <c r="D709" s="12">
        <v>149</v>
      </c>
      <c r="E709" s="12">
        <v>149</v>
      </c>
      <c r="F709" s="14">
        <v>0</v>
      </c>
      <c r="G709" s="12">
        <v>149</v>
      </c>
      <c r="I709" s="11"/>
    </row>
    <row r="710" spans="1:9" x14ac:dyDescent="0.2">
      <c r="A710" s="11">
        <v>40872</v>
      </c>
      <c r="B710" s="12">
        <v>146</v>
      </c>
      <c r="C710" s="12">
        <v>170</v>
      </c>
      <c r="D710" s="12">
        <v>146</v>
      </c>
      <c r="E710" s="12">
        <v>146</v>
      </c>
      <c r="F710" s="14">
        <v>0</v>
      </c>
      <c r="G710" s="12">
        <v>146</v>
      </c>
      <c r="I710" s="11"/>
    </row>
    <row r="711" spans="1:9" x14ac:dyDescent="0.2">
      <c r="A711" s="11">
        <v>40875</v>
      </c>
      <c r="B711" s="12">
        <v>167</v>
      </c>
      <c r="C711" s="12">
        <v>167</v>
      </c>
      <c r="D711" s="12">
        <v>164</v>
      </c>
      <c r="E711" s="12">
        <v>164</v>
      </c>
      <c r="F711" s="14">
        <v>4000</v>
      </c>
      <c r="G711" s="12">
        <v>164</v>
      </c>
      <c r="I711" s="11"/>
    </row>
    <row r="712" spans="1:9" x14ac:dyDescent="0.2">
      <c r="A712" s="11">
        <v>40876</v>
      </c>
      <c r="B712" s="12">
        <v>160</v>
      </c>
      <c r="C712" s="12">
        <v>172</v>
      </c>
      <c r="D712" s="12">
        <v>160</v>
      </c>
      <c r="E712" s="12">
        <v>160</v>
      </c>
      <c r="F712" s="14">
        <v>0</v>
      </c>
      <c r="G712" s="12">
        <v>160</v>
      </c>
      <c r="I712" s="11"/>
    </row>
    <row r="713" spans="1:9" x14ac:dyDescent="0.2">
      <c r="A713" s="11">
        <v>40877</v>
      </c>
      <c r="B713" s="12">
        <v>151</v>
      </c>
      <c r="C713" s="12">
        <v>172</v>
      </c>
      <c r="D713" s="12">
        <v>151</v>
      </c>
      <c r="E713" s="12">
        <v>151</v>
      </c>
      <c r="F713" s="14">
        <v>0</v>
      </c>
      <c r="G713" s="12">
        <v>151</v>
      </c>
      <c r="I713" s="11"/>
    </row>
    <row r="714" spans="1:9" x14ac:dyDescent="0.2">
      <c r="A714" s="11">
        <v>40878</v>
      </c>
      <c r="B714" s="12">
        <v>155</v>
      </c>
      <c r="C714" s="12">
        <v>172</v>
      </c>
      <c r="D714" s="12">
        <v>155</v>
      </c>
      <c r="E714" s="12">
        <v>155</v>
      </c>
      <c r="F714" s="14">
        <v>0</v>
      </c>
      <c r="G714" s="12">
        <v>155</v>
      </c>
      <c r="I714" s="11"/>
    </row>
    <row r="715" spans="1:9" x14ac:dyDescent="0.2">
      <c r="A715" s="11">
        <v>40879</v>
      </c>
      <c r="B715" s="12">
        <v>161</v>
      </c>
      <c r="C715" s="12">
        <v>170</v>
      </c>
      <c r="D715" s="12">
        <v>161</v>
      </c>
      <c r="E715" s="12">
        <v>161</v>
      </c>
      <c r="F715" s="14">
        <v>0</v>
      </c>
      <c r="G715" s="12">
        <v>161</v>
      </c>
      <c r="I715" s="11"/>
    </row>
    <row r="716" spans="1:9" x14ac:dyDescent="0.2">
      <c r="A716" s="11">
        <v>40882</v>
      </c>
      <c r="B716" s="12">
        <v>165</v>
      </c>
      <c r="C716" s="12">
        <v>170</v>
      </c>
      <c r="D716" s="12">
        <v>165</v>
      </c>
      <c r="E716" s="12">
        <v>170</v>
      </c>
      <c r="F716" s="14">
        <v>2500</v>
      </c>
      <c r="G716" s="12">
        <v>170</v>
      </c>
      <c r="I716" s="11"/>
    </row>
    <row r="717" spans="1:9" x14ac:dyDescent="0.2">
      <c r="A717" s="11">
        <v>40883</v>
      </c>
      <c r="B717" s="12">
        <v>163</v>
      </c>
      <c r="C717" s="12">
        <v>170</v>
      </c>
      <c r="D717" s="12">
        <v>163</v>
      </c>
      <c r="E717" s="12">
        <v>163</v>
      </c>
      <c r="F717" s="14">
        <v>0</v>
      </c>
      <c r="G717" s="12">
        <v>163</v>
      </c>
      <c r="I717" s="11"/>
    </row>
    <row r="718" spans="1:9" x14ac:dyDescent="0.2">
      <c r="A718" s="11">
        <v>40884</v>
      </c>
      <c r="B718" s="12">
        <v>152</v>
      </c>
      <c r="C718" s="12">
        <v>170</v>
      </c>
      <c r="D718" s="12">
        <v>152</v>
      </c>
      <c r="E718" s="12">
        <v>152</v>
      </c>
      <c r="F718" s="14">
        <v>0</v>
      </c>
      <c r="G718" s="12">
        <v>152</v>
      </c>
      <c r="I718" s="11"/>
    </row>
    <row r="719" spans="1:9" x14ac:dyDescent="0.2">
      <c r="A719" s="11">
        <v>40885</v>
      </c>
      <c r="B719" s="12">
        <v>170</v>
      </c>
      <c r="C719" s="12">
        <v>178</v>
      </c>
      <c r="D719" s="12">
        <v>170</v>
      </c>
      <c r="E719" s="12">
        <v>172</v>
      </c>
      <c r="F719" s="14">
        <v>86000</v>
      </c>
      <c r="G719" s="12">
        <v>172</v>
      </c>
      <c r="I719" s="11"/>
    </row>
    <row r="720" spans="1:9" x14ac:dyDescent="0.2">
      <c r="A720" s="11">
        <v>40886</v>
      </c>
      <c r="B720" s="12">
        <v>177</v>
      </c>
      <c r="C720" s="12">
        <v>177</v>
      </c>
      <c r="D720" s="12">
        <v>172</v>
      </c>
      <c r="E720" s="12">
        <v>172</v>
      </c>
      <c r="F720" s="14">
        <v>2500</v>
      </c>
      <c r="G720" s="12">
        <v>172</v>
      </c>
      <c r="I720" s="11"/>
    </row>
    <row r="721" spans="1:9" x14ac:dyDescent="0.2">
      <c r="A721" s="11">
        <v>40889</v>
      </c>
      <c r="B721" s="12">
        <v>175</v>
      </c>
      <c r="C721" s="12">
        <v>199</v>
      </c>
      <c r="D721" s="12">
        <v>173</v>
      </c>
      <c r="E721" s="12">
        <v>199</v>
      </c>
      <c r="F721" s="14">
        <v>88000</v>
      </c>
      <c r="G721" s="12">
        <v>199</v>
      </c>
      <c r="I721" s="11"/>
    </row>
    <row r="722" spans="1:9" x14ac:dyDescent="0.2">
      <c r="A722" s="11">
        <v>40890</v>
      </c>
      <c r="B722" s="12">
        <v>199</v>
      </c>
      <c r="C722" s="12">
        <v>210</v>
      </c>
      <c r="D722" s="12">
        <v>195</v>
      </c>
      <c r="E722" s="12">
        <v>205</v>
      </c>
      <c r="F722" s="14">
        <v>1048000</v>
      </c>
      <c r="G722" s="12">
        <v>205</v>
      </c>
      <c r="I722" s="11"/>
    </row>
    <row r="723" spans="1:9" x14ac:dyDescent="0.2">
      <c r="A723" s="11">
        <v>40891</v>
      </c>
      <c r="B723" s="12">
        <v>196</v>
      </c>
      <c r="C723" s="12">
        <v>200</v>
      </c>
      <c r="D723" s="12">
        <v>190</v>
      </c>
      <c r="E723" s="12">
        <v>200</v>
      </c>
      <c r="F723" s="14">
        <v>170500</v>
      </c>
      <c r="G723" s="12">
        <v>200</v>
      </c>
      <c r="I723" s="11"/>
    </row>
    <row r="724" spans="1:9" x14ac:dyDescent="0.2">
      <c r="A724" s="11">
        <v>40892</v>
      </c>
      <c r="B724" s="12">
        <v>188</v>
      </c>
      <c r="C724" s="12">
        <v>198</v>
      </c>
      <c r="D724" s="12">
        <v>185</v>
      </c>
      <c r="E724" s="12">
        <v>198</v>
      </c>
      <c r="F724" s="14">
        <v>132500</v>
      </c>
      <c r="G724" s="12">
        <v>198</v>
      </c>
      <c r="I724" s="11"/>
    </row>
    <row r="725" spans="1:9" x14ac:dyDescent="0.2">
      <c r="A725" s="11">
        <v>40893</v>
      </c>
      <c r="B725" s="12">
        <v>205</v>
      </c>
      <c r="C725" s="12">
        <v>205</v>
      </c>
      <c r="D725" s="12">
        <v>185</v>
      </c>
      <c r="E725" s="12">
        <v>186</v>
      </c>
      <c r="F725" s="14">
        <v>62000</v>
      </c>
      <c r="G725" s="12">
        <v>186</v>
      </c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5">
      <sortCondition ref="A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882"/>
  <sheetViews>
    <sheetView workbookViewId="0">
      <selection activeCell="B11" sqref="B11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5">
        <v>39818</v>
      </c>
      <c r="B2" s="12">
        <v>138</v>
      </c>
      <c r="C2" s="12">
        <v>138</v>
      </c>
      <c r="D2" s="12">
        <v>138</v>
      </c>
      <c r="E2" s="12">
        <v>138</v>
      </c>
      <c r="F2" s="14">
        <v>0</v>
      </c>
      <c r="G2" s="12">
        <v>138</v>
      </c>
      <c r="I2" s="11">
        <f>'^JKSE'!I2</f>
        <v>40893</v>
      </c>
      <c r="J2" s="12">
        <f>VLOOKUP($I$2:$I$751,$A$2:$G$705,7)</f>
        <v>255</v>
      </c>
    </row>
    <row r="3" spans="1:10" x14ac:dyDescent="0.2">
      <c r="A3" s="15">
        <v>39819</v>
      </c>
      <c r="B3" s="12">
        <v>138</v>
      </c>
      <c r="C3" s="12">
        <v>138</v>
      </c>
      <c r="D3" s="12">
        <v>138</v>
      </c>
      <c r="E3" s="12">
        <v>138</v>
      </c>
      <c r="F3" s="14">
        <v>0</v>
      </c>
      <c r="G3" s="12">
        <v>138</v>
      </c>
      <c r="I3" s="11">
        <f>'^JKSE'!I3</f>
        <v>40892</v>
      </c>
      <c r="J3" s="12">
        <f t="shared" ref="J3:J66" si="0">VLOOKUP($I$2:$I$751,$A$2:$G$705,7)</f>
        <v>255</v>
      </c>
    </row>
    <row r="4" spans="1:10" x14ac:dyDescent="0.2">
      <c r="A4" s="15">
        <v>39820</v>
      </c>
      <c r="B4" s="12">
        <v>138</v>
      </c>
      <c r="C4" s="12">
        <v>138</v>
      </c>
      <c r="D4" s="12">
        <v>138</v>
      </c>
      <c r="E4" s="12">
        <v>138</v>
      </c>
      <c r="F4" s="14">
        <v>0</v>
      </c>
      <c r="G4" s="12">
        <v>138</v>
      </c>
      <c r="I4" s="11">
        <f>'^JKSE'!I4</f>
        <v>40891</v>
      </c>
      <c r="J4" s="12">
        <f t="shared" si="0"/>
        <v>255</v>
      </c>
    </row>
    <row r="5" spans="1:10" x14ac:dyDescent="0.2">
      <c r="A5" s="15">
        <v>39821</v>
      </c>
      <c r="B5" s="12">
        <v>138</v>
      </c>
      <c r="C5" s="12">
        <v>138</v>
      </c>
      <c r="D5" s="12">
        <v>138</v>
      </c>
      <c r="E5" s="12">
        <v>138</v>
      </c>
      <c r="F5" s="14">
        <v>0</v>
      </c>
      <c r="G5" s="12">
        <v>138</v>
      </c>
      <c r="I5" s="11">
        <f>'^JKSE'!I5</f>
        <v>40890</v>
      </c>
      <c r="J5" s="12">
        <f t="shared" si="0"/>
        <v>255</v>
      </c>
    </row>
    <row r="6" spans="1:10" x14ac:dyDescent="0.2">
      <c r="A6" s="15">
        <v>39822</v>
      </c>
      <c r="B6" s="12">
        <v>136</v>
      </c>
      <c r="C6" s="12">
        <v>136</v>
      </c>
      <c r="D6" s="12">
        <v>136</v>
      </c>
      <c r="E6" s="12">
        <v>136</v>
      </c>
      <c r="F6" s="14">
        <v>0</v>
      </c>
      <c r="G6" s="12">
        <v>136</v>
      </c>
      <c r="I6" s="11">
        <f>'^JKSE'!I6</f>
        <v>40889</v>
      </c>
      <c r="J6" s="12">
        <f t="shared" si="0"/>
        <v>255</v>
      </c>
    </row>
    <row r="7" spans="1:10" x14ac:dyDescent="0.2">
      <c r="A7" s="15">
        <v>39825</v>
      </c>
      <c r="B7" s="12">
        <v>138</v>
      </c>
      <c r="C7" s="12">
        <v>138</v>
      </c>
      <c r="D7" s="12">
        <v>138</v>
      </c>
      <c r="E7" s="12">
        <v>138</v>
      </c>
      <c r="F7" s="14">
        <v>0</v>
      </c>
      <c r="G7" s="12">
        <v>138</v>
      </c>
      <c r="I7" s="11">
        <f>'^JKSE'!I7</f>
        <v>40886</v>
      </c>
      <c r="J7" s="12">
        <f t="shared" si="0"/>
        <v>215</v>
      </c>
    </row>
    <row r="8" spans="1:10" x14ac:dyDescent="0.2">
      <c r="A8" s="15">
        <v>39826</v>
      </c>
      <c r="B8" s="12">
        <v>135</v>
      </c>
      <c r="C8" s="12">
        <v>135</v>
      </c>
      <c r="D8" s="12">
        <v>135</v>
      </c>
      <c r="E8" s="12">
        <v>135</v>
      </c>
      <c r="F8" s="14">
        <v>0</v>
      </c>
      <c r="G8" s="12">
        <v>135</v>
      </c>
      <c r="I8" s="11">
        <f>'^JKSE'!I8</f>
        <v>40885</v>
      </c>
      <c r="J8" s="12">
        <f t="shared" si="0"/>
        <v>215</v>
      </c>
    </row>
    <row r="9" spans="1:10" x14ac:dyDescent="0.2">
      <c r="A9" s="15">
        <v>39827</v>
      </c>
      <c r="B9" s="12">
        <v>138</v>
      </c>
      <c r="C9" s="12">
        <v>138</v>
      </c>
      <c r="D9" s="12">
        <v>138</v>
      </c>
      <c r="E9" s="12">
        <v>138</v>
      </c>
      <c r="F9" s="14">
        <v>0</v>
      </c>
      <c r="G9" s="12">
        <v>138</v>
      </c>
      <c r="I9" s="11">
        <f>'^JKSE'!I9</f>
        <v>40884</v>
      </c>
      <c r="J9" s="12">
        <f t="shared" si="0"/>
        <v>280</v>
      </c>
    </row>
    <row r="10" spans="1:10" x14ac:dyDescent="0.2">
      <c r="A10" s="15">
        <v>39828</v>
      </c>
      <c r="B10" s="12">
        <v>138</v>
      </c>
      <c r="C10" s="12">
        <v>138</v>
      </c>
      <c r="D10" s="12">
        <v>138</v>
      </c>
      <c r="E10" s="12">
        <v>138</v>
      </c>
      <c r="F10" s="14">
        <v>0</v>
      </c>
      <c r="G10" s="12">
        <v>138</v>
      </c>
      <c r="I10" s="11">
        <f>'^JKSE'!I10</f>
        <v>40883</v>
      </c>
      <c r="J10" s="12">
        <f t="shared" si="0"/>
        <v>280</v>
      </c>
    </row>
    <row r="11" spans="1:10" x14ac:dyDescent="0.2">
      <c r="A11" s="15">
        <v>39829</v>
      </c>
      <c r="B11" s="12">
        <v>138</v>
      </c>
      <c r="C11" s="12">
        <v>138</v>
      </c>
      <c r="D11" s="12">
        <v>138</v>
      </c>
      <c r="E11" s="12">
        <v>138</v>
      </c>
      <c r="F11" s="14">
        <v>0</v>
      </c>
      <c r="G11" s="12">
        <v>138</v>
      </c>
      <c r="I11" s="11">
        <f>'^JKSE'!I11</f>
        <v>40882</v>
      </c>
      <c r="J11" s="12">
        <f t="shared" si="0"/>
        <v>270</v>
      </c>
    </row>
    <row r="12" spans="1:10" x14ac:dyDescent="0.2">
      <c r="A12" s="15">
        <v>39832</v>
      </c>
      <c r="B12" s="12">
        <v>138</v>
      </c>
      <c r="C12" s="12">
        <v>138</v>
      </c>
      <c r="D12" s="12">
        <v>138</v>
      </c>
      <c r="E12" s="12">
        <v>138</v>
      </c>
      <c r="F12" s="14">
        <v>0</v>
      </c>
      <c r="G12" s="12">
        <v>138</v>
      </c>
      <c r="I12" s="11">
        <f>'^JKSE'!I12</f>
        <v>40879</v>
      </c>
      <c r="J12" s="12">
        <f t="shared" si="0"/>
        <v>210</v>
      </c>
    </row>
    <row r="13" spans="1:10" x14ac:dyDescent="0.2">
      <c r="A13" s="15">
        <v>39833</v>
      </c>
      <c r="B13" s="12">
        <v>138</v>
      </c>
      <c r="C13" s="12">
        <v>138</v>
      </c>
      <c r="D13" s="12">
        <v>138</v>
      </c>
      <c r="E13" s="12">
        <v>138</v>
      </c>
      <c r="F13" s="14">
        <v>0</v>
      </c>
      <c r="G13" s="12">
        <v>138</v>
      </c>
      <c r="I13" s="11">
        <f>'^JKSE'!I13</f>
        <v>40878</v>
      </c>
      <c r="J13" s="12">
        <f t="shared" si="0"/>
        <v>295</v>
      </c>
    </row>
    <row r="14" spans="1:10" x14ac:dyDescent="0.2">
      <c r="A14" s="15">
        <v>39834</v>
      </c>
      <c r="B14" s="12">
        <v>139</v>
      </c>
      <c r="C14" s="12">
        <v>139</v>
      </c>
      <c r="D14" s="12">
        <v>139</v>
      </c>
      <c r="E14" s="12">
        <v>139</v>
      </c>
      <c r="F14" s="14">
        <v>0</v>
      </c>
      <c r="G14" s="12">
        <v>139</v>
      </c>
      <c r="I14" s="11">
        <f>'^JKSE'!I14</f>
        <v>40877</v>
      </c>
      <c r="J14" s="12">
        <f t="shared" si="0"/>
        <v>240</v>
      </c>
    </row>
    <row r="15" spans="1:10" x14ac:dyDescent="0.2">
      <c r="A15" s="15">
        <v>39835</v>
      </c>
      <c r="B15" s="12">
        <v>138</v>
      </c>
      <c r="C15" s="12">
        <v>138</v>
      </c>
      <c r="D15" s="12">
        <v>138</v>
      </c>
      <c r="E15" s="12">
        <v>138</v>
      </c>
      <c r="F15" s="14">
        <v>0</v>
      </c>
      <c r="G15" s="12">
        <v>138</v>
      </c>
      <c r="I15" s="11">
        <f>'^JKSE'!I15</f>
        <v>40876</v>
      </c>
      <c r="J15" s="12">
        <f t="shared" si="0"/>
        <v>280</v>
      </c>
    </row>
    <row r="16" spans="1:10" x14ac:dyDescent="0.2">
      <c r="A16" s="15">
        <v>39836</v>
      </c>
      <c r="B16" s="12">
        <v>136</v>
      </c>
      <c r="C16" s="12">
        <v>136</v>
      </c>
      <c r="D16" s="12">
        <v>136</v>
      </c>
      <c r="E16" s="12">
        <v>136</v>
      </c>
      <c r="F16" s="14">
        <v>0</v>
      </c>
      <c r="G16" s="12">
        <v>136</v>
      </c>
      <c r="I16" s="11">
        <f>'^JKSE'!I16</f>
        <v>40875</v>
      </c>
      <c r="J16" s="12">
        <f t="shared" si="0"/>
        <v>265</v>
      </c>
    </row>
    <row r="17" spans="1:10" x14ac:dyDescent="0.2">
      <c r="A17" s="15">
        <v>39840</v>
      </c>
      <c r="B17" s="12">
        <v>135</v>
      </c>
      <c r="C17" s="12">
        <v>135</v>
      </c>
      <c r="D17" s="12">
        <v>135</v>
      </c>
      <c r="E17" s="12">
        <v>135</v>
      </c>
      <c r="F17" s="14">
        <v>0</v>
      </c>
      <c r="G17" s="12">
        <v>135</v>
      </c>
      <c r="I17" s="11">
        <f>'^JKSE'!I17</f>
        <v>40872</v>
      </c>
      <c r="J17" s="12">
        <f t="shared" si="0"/>
        <v>225</v>
      </c>
    </row>
    <row r="18" spans="1:10" x14ac:dyDescent="0.2">
      <c r="A18" s="15">
        <v>39841</v>
      </c>
      <c r="B18" s="12">
        <v>138</v>
      </c>
      <c r="C18" s="12">
        <v>138</v>
      </c>
      <c r="D18" s="12">
        <v>138</v>
      </c>
      <c r="E18" s="12">
        <v>138</v>
      </c>
      <c r="F18" s="14">
        <v>0</v>
      </c>
      <c r="G18" s="12">
        <v>138</v>
      </c>
      <c r="I18" s="11">
        <f>'^JKSE'!I18</f>
        <v>40871</v>
      </c>
      <c r="J18" s="12">
        <f t="shared" si="0"/>
        <v>270</v>
      </c>
    </row>
    <row r="19" spans="1:10" x14ac:dyDescent="0.2">
      <c r="A19" s="15">
        <v>39842</v>
      </c>
      <c r="B19" s="12">
        <v>130</v>
      </c>
      <c r="C19" s="12">
        <v>130</v>
      </c>
      <c r="D19" s="12">
        <v>130</v>
      </c>
      <c r="E19" s="12">
        <v>130</v>
      </c>
      <c r="F19" s="14">
        <v>0</v>
      </c>
      <c r="G19" s="12">
        <v>130</v>
      </c>
      <c r="I19" s="11">
        <f>'^JKSE'!I19</f>
        <v>40870</v>
      </c>
      <c r="J19" s="12">
        <f t="shared" si="0"/>
        <v>265</v>
      </c>
    </row>
    <row r="20" spans="1:10" x14ac:dyDescent="0.2">
      <c r="A20" s="15">
        <v>39843</v>
      </c>
      <c r="B20" s="12">
        <v>138</v>
      </c>
      <c r="C20" s="12">
        <v>138</v>
      </c>
      <c r="D20" s="12">
        <v>138</v>
      </c>
      <c r="E20" s="12">
        <v>138</v>
      </c>
      <c r="F20" s="14">
        <v>0</v>
      </c>
      <c r="G20" s="12">
        <v>138</v>
      </c>
      <c r="I20" s="11">
        <f>'^JKSE'!I20</f>
        <v>40869</v>
      </c>
      <c r="J20" s="12">
        <f t="shared" si="0"/>
        <v>270</v>
      </c>
    </row>
    <row r="21" spans="1:10" x14ac:dyDescent="0.2">
      <c r="A21" s="15">
        <v>39846</v>
      </c>
      <c r="B21" s="12">
        <v>138</v>
      </c>
      <c r="C21" s="12">
        <v>138</v>
      </c>
      <c r="D21" s="12">
        <v>138</v>
      </c>
      <c r="E21" s="12">
        <v>138</v>
      </c>
      <c r="F21" s="14">
        <v>0</v>
      </c>
      <c r="G21" s="12">
        <v>138</v>
      </c>
      <c r="I21" s="11">
        <f>'^JKSE'!I21</f>
        <v>40868</v>
      </c>
      <c r="J21" s="12">
        <f t="shared" si="0"/>
        <v>230</v>
      </c>
    </row>
    <row r="22" spans="1:10" x14ac:dyDescent="0.2">
      <c r="A22" s="15">
        <v>39847</v>
      </c>
      <c r="B22" s="12">
        <v>138</v>
      </c>
      <c r="C22" s="12">
        <v>138</v>
      </c>
      <c r="D22" s="12">
        <v>138</v>
      </c>
      <c r="E22" s="12">
        <v>138</v>
      </c>
      <c r="F22" s="14">
        <v>0</v>
      </c>
      <c r="G22" s="12">
        <v>138</v>
      </c>
      <c r="I22" s="11">
        <f>'^JKSE'!I22</f>
        <v>40865</v>
      </c>
      <c r="J22" s="12">
        <f t="shared" si="0"/>
        <v>200</v>
      </c>
    </row>
    <row r="23" spans="1:10" x14ac:dyDescent="0.2">
      <c r="A23" s="15">
        <v>39848</v>
      </c>
      <c r="B23" s="12">
        <v>129</v>
      </c>
      <c r="C23" s="12">
        <v>129</v>
      </c>
      <c r="D23" s="12">
        <v>129</v>
      </c>
      <c r="E23" s="12">
        <v>129</v>
      </c>
      <c r="F23" s="14">
        <v>0</v>
      </c>
      <c r="G23" s="12">
        <v>129</v>
      </c>
      <c r="I23" s="11">
        <f>'^JKSE'!I23</f>
        <v>40864</v>
      </c>
      <c r="J23" s="12">
        <f t="shared" si="0"/>
        <v>240</v>
      </c>
    </row>
    <row r="24" spans="1:10" x14ac:dyDescent="0.2">
      <c r="A24" s="15">
        <v>39849</v>
      </c>
      <c r="B24" s="12">
        <v>138</v>
      </c>
      <c r="C24" s="12">
        <v>138</v>
      </c>
      <c r="D24" s="12">
        <v>138</v>
      </c>
      <c r="E24" s="12">
        <v>138</v>
      </c>
      <c r="F24" s="14">
        <v>0</v>
      </c>
      <c r="G24" s="12">
        <v>138</v>
      </c>
      <c r="I24" s="11">
        <f>'^JKSE'!I24</f>
        <v>40863</v>
      </c>
      <c r="J24" s="12">
        <f t="shared" si="0"/>
        <v>240</v>
      </c>
    </row>
    <row r="25" spans="1:10" x14ac:dyDescent="0.2">
      <c r="A25" s="15">
        <v>39850</v>
      </c>
      <c r="B25" s="12">
        <v>138</v>
      </c>
      <c r="C25" s="12">
        <v>138</v>
      </c>
      <c r="D25" s="12">
        <v>138</v>
      </c>
      <c r="E25" s="12">
        <v>138</v>
      </c>
      <c r="F25" s="14">
        <v>0</v>
      </c>
      <c r="G25" s="12">
        <v>138</v>
      </c>
      <c r="I25" s="11">
        <f>'^JKSE'!I25</f>
        <v>40862</v>
      </c>
      <c r="J25" s="12">
        <f t="shared" si="0"/>
        <v>240</v>
      </c>
    </row>
    <row r="26" spans="1:10" x14ac:dyDescent="0.2">
      <c r="A26" s="15">
        <v>39853</v>
      </c>
      <c r="B26" s="12">
        <v>138</v>
      </c>
      <c r="C26" s="12">
        <v>138</v>
      </c>
      <c r="D26" s="12">
        <v>138</v>
      </c>
      <c r="E26" s="12">
        <v>138</v>
      </c>
      <c r="F26" s="14">
        <v>0</v>
      </c>
      <c r="G26" s="12">
        <v>138</v>
      </c>
      <c r="I26" s="11">
        <f>'^JKSE'!I26</f>
        <v>40861</v>
      </c>
      <c r="J26" s="12">
        <f t="shared" si="0"/>
        <v>240</v>
      </c>
    </row>
    <row r="27" spans="1:10" x14ac:dyDescent="0.2">
      <c r="A27" s="15">
        <v>39854</v>
      </c>
      <c r="B27" s="12">
        <v>138</v>
      </c>
      <c r="C27" s="12">
        <v>138</v>
      </c>
      <c r="D27" s="12">
        <v>138</v>
      </c>
      <c r="E27" s="12">
        <v>138</v>
      </c>
      <c r="F27" s="14">
        <v>0</v>
      </c>
      <c r="G27" s="12">
        <v>138</v>
      </c>
      <c r="I27" s="11">
        <f>'^JKSE'!I27</f>
        <v>40858</v>
      </c>
      <c r="J27" s="12">
        <f t="shared" si="0"/>
        <v>260</v>
      </c>
    </row>
    <row r="28" spans="1:10" x14ac:dyDescent="0.2">
      <c r="A28" s="15">
        <v>39855</v>
      </c>
      <c r="B28" s="12">
        <v>138</v>
      </c>
      <c r="C28" s="12">
        <v>138</v>
      </c>
      <c r="D28" s="12">
        <v>138</v>
      </c>
      <c r="E28" s="12">
        <v>138</v>
      </c>
      <c r="F28" s="14">
        <v>0</v>
      </c>
      <c r="G28" s="12">
        <v>138</v>
      </c>
      <c r="I28" s="11">
        <f>'^JKSE'!I28</f>
        <v>40857</v>
      </c>
      <c r="J28" s="12">
        <f t="shared" si="0"/>
        <v>240</v>
      </c>
    </row>
    <row r="29" spans="1:10" x14ac:dyDescent="0.2">
      <c r="A29" s="15">
        <v>39856</v>
      </c>
      <c r="B29" s="12">
        <v>138</v>
      </c>
      <c r="C29" s="12">
        <v>138</v>
      </c>
      <c r="D29" s="12">
        <v>138</v>
      </c>
      <c r="E29" s="12">
        <v>138</v>
      </c>
      <c r="F29" s="14">
        <v>0</v>
      </c>
      <c r="G29" s="12">
        <v>138</v>
      </c>
      <c r="I29" s="11">
        <f>'^JKSE'!I29</f>
        <v>40856</v>
      </c>
      <c r="J29" s="12">
        <f t="shared" si="0"/>
        <v>245</v>
      </c>
    </row>
    <row r="30" spans="1:10" x14ac:dyDescent="0.2">
      <c r="A30" s="15">
        <v>39857</v>
      </c>
      <c r="B30" s="12">
        <v>129</v>
      </c>
      <c r="C30" s="12">
        <v>129</v>
      </c>
      <c r="D30" s="12">
        <v>129</v>
      </c>
      <c r="E30" s="12">
        <v>129</v>
      </c>
      <c r="F30" s="14">
        <v>0</v>
      </c>
      <c r="G30" s="12">
        <v>129</v>
      </c>
      <c r="I30" s="11">
        <f>'^JKSE'!I30</f>
        <v>40855</v>
      </c>
      <c r="J30" s="12">
        <f t="shared" si="0"/>
        <v>250</v>
      </c>
    </row>
    <row r="31" spans="1:10" x14ac:dyDescent="0.2">
      <c r="A31" s="15">
        <v>39860</v>
      </c>
      <c r="B31" s="12">
        <v>138</v>
      </c>
      <c r="C31" s="12">
        <v>138</v>
      </c>
      <c r="D31" s="12">
        <v>138</v>
      </c>
      <c r="E31" s="12">
        <v>138</v>
      </c>
      <c r="F31" s="14">
        <v>0</v>
      </c>
      <c r="G31" s="12">
        <v>138</v>
      </c>
      <c r="I31" s="11">
        <f>'^JKSE'!I31</f>
        <v>40854</v>
      </c>
      <c r="J31" s="12">
        <f t="shared" si="0"/>
        <v>200</v>
      </c>
    </row>
    <row r="32" spans="1:10" x14ac:dyDescent="0.2">
      <c r="A32" s="15">
        <v>39861</v>
      </c>
      <c r="B32" s="12">
        <v>138</v>
      </c>
      <c r="C32" s="12">
        <v>138</v>
      </c>
      <c r="D32" s="12">
        <v>138</v>
      </c>
      <c r="E32" s="12">
        <v>138</v>
      </c>
      <c r="F32" s="14">
        <v>0</v>
      </c>
      <c r="G32" s="12">
        <v>138</v>
      </c>
      <c r="I32" s="11">
        <f>'^JKSE'!I32</f>
        <v>40851</v>
      </c>
      <c r="J32" s="12">
        <f t="shared" si="0"/>
        <v>240</v>
      </c>
    </row>
    <row r="33" spans="1:10" x14ac:dyDescent="0.2">
      <c r="A33" s="15">
        <v>39862</v>
      </c>
      <c r="B33" s="12">
        <v>138</v>
      </c>
      <c r="C33" s="12">
        <v>138</v>
      </c>
      <c r="D33" s="12">
        <v>138</v>
      </c>
      <c r="E33" s="12">
        <v>138</v>
      </c>
      <c r="F33" s="14">
        <v>0</v>
      </c>
      <c r="G33" s="12">
        <v>138</v>
      </c>
      <c r="I33" s="11">
        <f>'^JKSE'!I33</f>
        <v>40850</v>
      </c>
      <c r="J33" s="12">
        <f t="shared" si="0"/>
        <v>235</v>
      </c>
    </row>
    <row r="34" spans="1:10" x14ac:dyDescent="0.2">
      <c r="A34" s="15">
        <v>39863</v>
      </c>
      <c r="B34" s="12">
        <v>138</v>
      </c>
      <c r="C34" s="12">
        <v>138</v>
      </c>
      <c r="D34" s="12">
        <v>138</v>
      </c>
      <c r="E34" s="12">
        <v>138</v>
      </c>
      <c r="F34" s="14">
        <v>0</v>
      </c>
      <c r="G34" s="12">
        <v>138</v>
      </c>
      <c r="I34" s="11">
        <f>'^JKSE'!I34</f>
        <v>40849</v>
      </c>
      <c r="J34" s="12">
        <f t="shared" si="0"/>
        <v>240</v>
      </c>
    </row>
    <row r="35" spans="1:10" x14ac:dyDescent="0.2">
      <c r="A35" s="15">
        <v>39864</v>
      </c>
      <c r="B35" s="12">
        <v>138</v>
      </c>
      <c r="C35" s="12">
        <v>138</v>
      </c>
      <c r="D35" s="12">
        <v>138</v>
      </c>
      <c r="E35" s="12">
        <v>138</v>
      </c>
      <c r="F35" s="14">
        <v>0</v>
      </c>
      <c r="G35" s="12">
        <v>138</v>
      </c>
      <c r="I35" s="11">
        <f>'^JKSE'!I35</f>
        <v>40848</v>
      </c>
      <c r="J35" s="12">
        <f t="shared" si="0"/>
        <v>250</v>
      </c>
    </row>
    <row r="36" spans="1:10" x14ac:dyDescent="0.2">
      <c r="A36" s="15">
        <v>39867</v>
      </c>
      <c r="B36" s="12">
        <v>138</v>
      </c>
      <c r="C36" s="12">
        <v>138</v>
      </c>
      <c r="D36" s="12">
        <v>138</v>
      </c>
      <c r="E36" s="12">
        <v>138</v>
      </c>
      <c r="F36" s="14">
        <v>0</v>
      </c>
      <c r="G36" s="12">
        <v>138</v>
      </c>
      <c r="I36" s="11">
        <f>'^JKSE'!I36</f>
        <v>40847</v>
      </c>
      <c r="J36" s="12">
        <f t="shared" si="0"/>
        <v>240</v>
      </c>
    </row>
    <row r="37" spans="1:10" x14ac:dyDescent="0.2">
      <c r="A37" s="15">
        <v>39868</v>
      </c>
      <c r="B37" s="12">
        <v>138</v>
      </c>
      <c r="C37" s="12">
        <v>138</v>
      </c>
      <c r="D37" s="12">
        <v>138</v>
      </c>
      <c r="E37" s="12">
        <v>138</v>
      </c>
      <c r="F37" s="14">
        <v>0</v>
      </c>
      <c r="G37" s="12">
        <v>138</v>
      </c>
      <c r="I37" s="11">
        <f>'^JKSE'!I37</f>
        <v>40844</v>
      </c>
      <c r="J37" s="12">
        <f t="shared" si="0"/>
        <v>220</v>
      </c>
    </row>
    <row r="38" spans="1:10" x14ac:dyDescent="0.2">
      <c r="A38" s="15">
        <v>39869</v>
      </c>
      <c r="B38" s="12">
        <v>129</v>
      </c>
      <c r="C38" s="12">
        <v>129</v>
      </c>
      <c r="D38" s="12">
        <v>129</v>
      </c>
      <c r="E38" s="12">
        <v>129</v>
      </c>
      <c r="F38" s="14">
        <v>0</v>
      </c>
      <c r="G38" s="12">
        <v>129</v>
      </c>
      <c r="I38" s="11">
        <f>'^JKSE'!I38</f>
        <v>40843</v>
      </c>
      <c r="J38" s="12">
        <f t="shared" si="0"/>
        <v>250</v>
      </c>
    </row>
    <row r="39" spans="1:10" x14ac:dyDescent="0.2">
      <c r="A39" s="15">
        <v>39870</v>
      </c>
      <c r="B39" s="12">
        <v>138</v>
      </c>
      <c r="C39" s="12">
        <v>138</v>
      </c>
      <c r="D39" s="12">
        <v>138</v>
      </c>
      <c r="E39" s="12">
        <v>138</v>
      </c>
      <c r="F39" s="14">
        <v>0</v>
      </c>
      <c r="G39" s="12">
        <v>138</v>
      </c>
      <c r="I39" s="11">
        <f>'^JKSE'!I39</f>
        <v>40842</v>
      </c>
      <c r="J39" s="12">
        <f t="shared" si="0"/>
        <v>250</v>
      </c>
    </row>
    <row r="40" spans="1:10" x14ac:dyDescent="0.2">
      <c r="A40" s="15">
        <v>39871</v>
      </c>
      <c r="B40" s="12">
        <v>138</v>
      </c>
      <c r="C40" s="12">
        <v>138</v>
      </c>
      <c r="D40" s="12">
        <v>138</v>
      </c>
      <c r="E40" s="12">
        <v>138</v>
      </c>
      <c r="F40" s="14">
        <v>0</v>
      </c>
      <c r="G40" s="12">
        <v>138</v>
      </c>
      <c r="I40" s="11">
        <f>'^JKSE'!I40</f>
        <v>40841</v>
      </c>
      <c r="J40" s="12">
        <f t="shared" si="0"/>
        <v>250</v>
      </c>
    </row>
    <row r="41" spans="1:10" x14ac:dyDescent="0.2">
      <c r="A41" s="15">
        <v>39874</v>
      </c>
      <c r="B41" s="12">
        <v>138</v>
      </c>
      <c r="C41" s="12">
        <v>138</v>
      </c>
      <c r="D41" s="12">
        <v>138</v>
      </c>
      <c r="E41" s="12">
        <v>138</v>
      </c>
      <c r="F41" s="14">
        <v>0</v>
      </c>
      <c r="G41" s="12">
        <v>138</v>
      </c>
      <c r="I41" s="11">
        <f>'^JKSE'!I41</f>
        <v>40840</v>
      </c>
      <c r="J41" s="12">
        <f t="shared" si="0"/>
        <v>260</v>
      </c>
    </row>
    <row r="42" spans="1:10" x14ac:dyDescent="0.2">
      <c r="A42" s="15">
        <v>39875</v>
      </c>
      <c r="B42" s="12">
        <v>138</v>
      </c>
      <c r="C42" s="12">
        <v>138</v>
      </c>
      <c r="D42" s="12">
        <v>138</v>
      </c>
      <c r="E42" s="12">
        <v>138</v>
      </c>
      <c r="F42" s="14">
        <v>0</v>
      </c>
      <c r="G42" s="12">
        <v>138</v>
      </c>
      <c r="I42" s="11">
        <f>'^JKSE'!I42</f>
        <v>40837</v>
      </c>
      <c r="J42" s="12">
        <f t="shared" si="0"/>
        <v>240</v>
      </c>
    </row>
    <row r="43" spans="1:10" x14ac:dyDescent="0.2">
      <c r="A43" s="15">
        <v>39876</v>
      </c>
      <c r="B43" s="12">
        <v>138</v>
      </c>
      <c r="C43" s="12">
        <v>138</v>
      </c>
      <c r="D43" s="12">
        <v>138</v>
      </c>
      <c r="E43" s="12">
        <v>138</v>
      </c>
      <c r="F43" s="14">
        <v>0</v>
      </c>
      <c r="G43" s="12">
        <v>138</v>
      </c>
      <c r="I43" s="11">
        <f>'^JKSE'!I43</f>
        <v>40836</v>
      </c>
      <c r="J43" s="12">
        <f t="shared" si="0"/>
        <v>230</v>
      </c>
    </row>
    <row r="44" spans="1:10" x14ac:dyDescent="0.2">
      <c r="A44" s="15">
        <v>39877</v>
      </c>
      <c r="B44" s="12">
        <v>133</v>
      </c>
      <c r="C44" s="12">
        <v>133</v>
      </c>
      <c r="D44" s="12">
        <v>133</v>
      </c>
      <c r="E44" s="12">
        <v>133</v>
      </c>
      <c r="F44" s="14">
        <v>0</v>
      </c>
      <c r="G44" s="12">
        <v>133</v>
      </c>
      <c r="I44" s="11">
        <f>'^JKSE'!I44</f>
        <v>40835</v>
      </c>
      <c r="J44" s="12">
        <f t="shared" si="0"/>
        <v>240</v>
      </c>
    </row>
    <row r="45" spans="1:10" x14ac:dyDescent="0.2">
      <c r="A45" s="15">
        <v>39878</v>
      </c>
      <c r="B45" s="12">
        <v>138</v>
      </c>
      <c r="C45" s="12">
        <v>138</v>
      </c>
      <c r="D45" s="12">
        <v>138</v>
      </c>
      <c r="E45" s="12">
        <v>138</v>
      </c>
      <c r="F45" s="14">
        <v>0</v>
      </c>
      <c r="G45" s="12">
        <v>138</v>
      </c>
      <c r="I45" s="11">
        <f>'^JKSE'!I45</f>
        <v>40834</v>
      </c>
      <c r="J45" s="12">
        <f t="shared" si="0"/>
        <v>240</v>
      </c>
    </row>
    <row r="46" spans="1:10" x14ac:dyDescent="0.2">
      <c r="A46" s="15">
        <v>39882</v>
      </c>
      <c r="B46" s="12">
        <v>138</v>
      </c>
      <c r="C46" s="12">
        <v>138</v>
      </c>
      <c r="D46" s="12">
        <v>138</v>
      </c>
      <c r="E46" s="12">
        <v>138</v>
      </c>
      <c r="F46" s="14">
        <v>0</v>
      </c>
      <c r="G46" s="12">
        <v>138</v>
      </c>
      <c r="I46" s="11">
        <f>'^JKSE'!I46</f>
        <v>40833</v>
      </c>
      <c r="J46" s="12">
        <f t="shared" si="0"/>
        <v>240</v>
      </c>
    </row>
    <row r="47" spans="1:10" x14ac:dyDescent="0.2">
      <c r="A47" s="15">
        <v>39883</v>
      </c>
      <c r="B47" s="12">
        <v>138</v>
      </c>
      <c r="C47" s="12">
        <v>138</v>
      </c>
      <c r="D47" s="12">
        <v>138</v>
      </c>
      <c r="E47" s="12">
        <v>138</v>
      </c>
      <c r="F47" s="14">
        <v>0</v>
      </c>
      <c r="G47" s="12">
        <v>138</v>
      </c>
      <c r="I47" s="11">
        <f>'^JKSE'!I47</f>
        <v>40830</v>
      </c>
      <c r="J47" s="12">
        <f t="shared" si="0"/>
        <v>235</v>
      </c>
    </row>
    <row r="48" spans="1:10" x14ac:dyDescent="0.2">
      <c r="A48" s="15">
        <v>39884</v>
      </c>
      <c r="B48" s="12">
        <v>138</v>
      </c>
      <c r="C48" s="12">
        <v>138</v>
      </c>
      <c r="D48" s="12">
        <v>138</v>
      </c>
      <c r="E48" s="12">
        <v>138</v>
      </c>
      <c r="F48" s="14">
        <v>0</v>
      </c>
      <c r="G48" s="12">
        <v>138</v>
      </c>
      <c r="I48" s="11">
        <f>'^JKSE'!I48</f>
        <v>40829</v>
      </c>
      <c r="J48" s="12">
        <f t="shared" si="0"/>
        <v>235</v>
      </c>
    </row>
    <row r="49" spans="1:10" x14ac:dyDescent="0.2">
      <c r="A49" s="15">
        <v>39885</v>
      </c>
      <c r="B49" s="12">
        <v>134</v>
      </c>
      <c r="C49" s="12">
        <v>134</v>
      </c>
      <c r="D49" s="12">
        <v>134</v>
      </c>
      <c r="E49" s="12">
        <v>134</v>
      </c>
      <c r="F49" s="14">
        <v>0</v>
      </c>
      <c r="G49" s="12">
        <v>134</v>
      </c>
      <c r="I49" s="11">
        <f>'^JKSE'!I49</f>
        <v>40828</v>
      </c>
      <c r="J49" s="12">
        <f t="shared" si="0"/>
        <v>300</v>
      </c>
    </row>
    <row r="50" spans="1:10" x14ac:dyDescent="0.2">
      <c r="A50" s="15">
        <v>39888</v>
      </c>
      <c r="B50" s="12">
        <v>138</v>
      </c>
      <c r="C50" s="12">
        <v>138</v>
      </c>
      <c r="D50" s="12">
        <v>138</v>
      </c>
      <c r="E50" s="12">
        <v>138</v>
      </c>
      <c r="F50" s="14">
        <v>0</v>
      </c>
      <c r="G50" s="12">
        <v>138</v>
      </c>
      <c r="I50" s="11">
        <f>'^JKSE'!I50</f>
        <v>40827</v>
      </c>
      <c r="J50" s="12">
        <f t="shared" si="0"/>
        <v>245</v>
      </c>
    </row>
    <row r="51" spans="1:10" x14ac:dyDescent="0.2">
      <c r="A51" s="15">
        <v>39889</v>
      </c>
      <c r="B51" s="12">
        <v>138</v>
      </c>
      <c r="C51" s="12">
        <v>138</v>
      </c>
      <c r="D51" s="12">
        <v>138</v>
      </c>
      <c r="E51" s="12">
        <v>138</v>
      </c>
      <c r="F51" s="14">
        <v>0</v>
      </c>
      <c r="G51" s="12">
        <v>138</v>
      </c>
      <c r="I51" s="11">
        <f>'^JKSE'!I51</f>
        <v>40826</v>
      </c>
      <c r="J51" s="12">
        <f t="shared" si="0"/>
        <v>240</v>
      </c>
    </row>
    <row r="52" spans="1:10" x14ac:dyDescent="0.2">
      <c r="A52" s="15">
        <v>39890</v>
      </c>
      <c r="B52" s="12">
        <v>138</v>
      </c>
      <c r="C52" s="12">
        <v>138</v>
      </c>
      <c r="D52" s="12">
        <v>138</v>
      </c>
      <c r="E52" s="12">
        <v>138</v>
      </c>
      <c r="F52" s="14">
        <v>0</v>
      </c>
      <c r="G52" s="12">
        <v>138</v>
      </c>
      <c r="I52" s="11">
        <f>'^JKSE'!I52</f>
        <v>40823</v>
      </c>
      <c r="J52" s="12">
        <f t="shared" si="0"/>
        <v>240</v>
      </c>
    </row>
    <row r="53" spans="1:10" x14ac:dyDescent="0.2">
      <c r="A53" s="15">
        <v>39891</v>
      </c>
      <c r="B53" s="12">
        <v>139</v>
      </c>
      <c r="C53" s="12">
        <v>139</v>
      </c>
      <c r="D53" s="12">
        <v>139</v>
      </c>
      <c r="E53" s="12">
        <v>139</v>
      </c>
      <c r="F53" s="14">
        <v>22000</v>
      </c>
      <c r="G53" s="12">
        <v>139</v>
      </c>
      <c r="I53" s="11">
        <f>'^JKSE'!I53</f>
        <v>40822</v>
      </c>
      <c r="J53" s="12">
        <f t="shared" si="0"/>
        <v>250</v>
      </c>
    </row>
    <row r="54" spans="1:10" x14ac:dyDescent="0.2">
      <c r="A54" s="15">
        <v>39892</v>
      </c>
      <c r="B54" s="12">
        <v>91</v>
      </c>
      <c r="C54" s="12">
        <v>138</v>
      </c>
      <c r="D54" s="12">
        <v>91</v>
      </c>
      <c r="E54" s="12">
        <v>91</v>
      </c>
      <c r="F54" s="14">
        <v>0</v>
      </c>
      <c r="G54" s="12">
        <v>91</v>
      </c>
      <c r="I54" s="11">
        <f>'^JKSE'!I54</f>
        <v>40821</v>
      </c>
      <c r="J54" s="12">
        <f t="shared" si="0"/>
        <v>250</v>
      </c>
    </row>
    <row r="55" spans="1:10" x14ac:dyDescent="0.2">
      <c r="A55" s="15">
        <v>39895</v>
      </c>
      <c r="B55" s="12">
        <v>149</v>
      </c>
      <c r="C55" s="12">
        <v>149</v>
      </c>
      <c r="D55" s="12">
        <v>149</v>
      </c>
      <c r="E55" s="12">
        <v>149</v>
      </c>
      <c r="F55" s="14">
        <v>0</v>
      </c>
      <c r="G55" s="12">
        <v>149</v>
      </c>
      <c r="I55" s="11">
        <f>'^JKSE'!I55</f>
        <v>40820</v>
      </c>
      <c r="J55" s="12">
        <f t="shared" si="0"/>
        <v>200</v>
      </c>
    </row>
    <row r="56" spans="1:10" x14ac:dyDescent="0.2">
      <c r="A56" s="15">
        <v>39896</v>
      </c>
      <c r="B56" s="12">
        <v>149</v>
      </c>
      <c r="C56" s="12">
        <v>149</v>
      </c>
      <c r="D56" s="12">
        <v>149</v>
      </c>
      <c r="E56" s="12">
        <v>149</v>
      </c>
      <c r="F56" s="14">
        <v>0</v>
      </c>
      <c r="G56" s="12">
        <v>149</v>
      </c>
      <c r="I56" s="11">
        <f>'^JKSE'!I56</f>
        <v>40819</v>
      </c>
      <c r="J56" s="12">
        <f t="shared" si="0"/>
        <v>155</v>
      </c>
    </row>
    <row r="57" spans="1:10" x14ac:dyDescent="0.2">
      <c r="A57" s="15">
        <v>39897</v>
      </c>
      <c r="B57" s="12">
        <v>149</v>
      </c>
      <c r="C57" s="12">
        <v>149</v>
      </c>
      <c r="D57" s="12">
        <v>149</v>
      </c>
      <c r="E57" s="12">
        <v>149</v>
      </c>
      <c r="F57" s="14">
        <v>0</v>
      </c>
      <c r="G57" s="12">
        <v>149</v>
      </c>
      <c r="I57" s="11">
        <f>'^JKSE'!I57</f>
        <v>40816</v>
      </c>
      <c r="J57" s="12">
        <f t="shared" si="0"/>
        <v>160</v>
      </c>
    </row>
    <row r="58" spans="1:10" x14ac:dyDescent="0.2">
      <c r="A58" s="15">
        <v>39899</v>
      </c>
      <c r="B58" s="12">
        <v>149</v>
      </c>
      <c r="C58" s="12">
        <v>149</v>
      </c>
      <c r="D58" s="12">
        <v>149</v>
      </c>
      <c r="E58" s="12">
        <v>149</v>
      </c>
      <c r="F58" s="14">
        <v>0</v>
      </c>
      <c r="G58" s="12">
        <v>149</v>
      </c>
      <c r="I58" s="11">
        <f>'^JKSE'!I58</f>
        <v>40815</v>
      </c>
      <c r="J58" s="12">
        <f t="shared" si="0"/>
        <v>190</v>
      </c>
    </row>
    <row r="59" spans="1:10" x14ac:dyDescent="0.2">
      <c r="A59" s="15">
        <v>39902</v>
      </c>
      <c r="B59" s="12">
        <v>149</v>
      </c>
      <c r="C59" s="12">
        <v>149</v>
      </c>
      <c r="D59" s="12">
        <v>149</v>
      </c>
      <c r="E59" s="12">
        <v>149</v>
      </c>
      <c r="F59" s="14">
        <v>0</v>
      </c>
      <c r="G59" s="12">
        <v>149</v>
      </c>
      <c r="I59" s="11">
        <f>'^JKSE'!I59</f>
        <v>40814</v>
      </c>
      <c r="J59" s="12">
        <f t="shared" si="0"/>
        <v>200</v>
      </c>
    </row>
    <row r="60" spans="1:10" x14ac:dyDescent="0.2">
      <c r="A60" s="15">
        <v>39903</v>
      </c>
      <c r="B60" s="12">
        <v>149</v>
      </c>
      <c r="C60" s="12">
        <v>149</v>
      </c>
      <c r="D60" s="12">
        <v>149</v>
      </c>
      <c r="E60" s="12">
        <v>149</v>
      </c>
      <c r="F60" s="14">
        <v>0</v>
      </c>
      <c r="G60" s="12">
        <v>149</v>
      </c>
      <c r="I60" s="11">
        <f>'^JKSE'!I60</f>
        <v>40813</v>
      </c>
      <c r="J60" s="12">
        <f t="shared" si="0"/>
        <v>160</v>
      </c>
    </row>
    <row r="61" spans="1:10" x14ac:dyDescent="0.2">
      <c r="A61" s="15">
        <v>39904</v>
      </c>
      <c r="B61" s="12">
        <v>149</v>
      </c>
      <c r="C61" s="12">
        <v>149</v>
      </c>
      <c r="D61" s="12">
        <v>149</v>
      </c>
      <c r="E61" s="12">
        <v>149</v>
      </c>
      <c r="F61" s="14">
        <v>0</v>
      </c>
      <c r="G61" s="12">
        <v>149</v>
      </c>
      <c r="I61" s="11">
        <f>'^JKSE'!I61</f>
        <v>40812</v>
      </c>
      <c r="J61" s="12">
        <f t="shared" si="0"/>
        <v>205</v>
      </c>
    </row>
    <row r="62" spans="1:10" x14ac:dyDescent="0.2">
      <c r="A62" s="15">
        <v>39905</v>
      </c>
      <c r="B62" s="12">
        <v>149</v>
      </c>
      <c r="C62" s="12">
        <v>149</v>
      </c>
      <c r="D62" s="12">
        <v>149</v>
      </c>
      <c r="E62" s="12">
        <v>149</v>
      </c>
      <c r="F62" s="14">
        <v>0</v>
      </c>
      <c r="G62" s="12">
        <v>149</v>
      </c>
      <c r="I62" s="11">
        <f>'^JKSE'!I62</f>
        <v>40809</v>
      </c>
      <c r="J62" s="12">
        <f t="shared" si="0"/>
        <v>240</v>
      </c>
    </row>
    <row r="63" spans="1:10" x14ac:dyDescent="0.2">
      <c r="A63" s="15">
        <v>39906</v>
      </c>
      <c r="B63" s="12">
        <v>149</v>
      </c>
      <c r="C63" s="12">
        <v>149</v>
      </c>
      <c r="D63" s="12">
        <v>149</v>
      </c>
      <c r="E63" s="12">
        <v>149</v>
      </c>
      <c r="F63" s="14">
        <v>0</v>
      </c>
      <c r="G63" s="12">
        <v>149</v>
      </c>
      <c r="I63" s="11">
        <f>'^JKSE'!I63</f>
        <v>40808</v>
      </c>
      <c r="J63" s="12">
        <f t="shared" si="0"/>
        <v>215</v>
      </c>
    </row>
    <row r="64" spans="1:10" x14ac:dyDescent="0.2">
      <c r="A64" s="15">
        <v>39909</v>
      </c>
      <c r="B64" s="12">
        <v>149</v>
      </c>
      <c r="C64" s="12">
        <v>149</v>
      </c>
      <c r="D64" s="12">
        <v>149</v>
      </c>
      <c r="E64" s="12">
        <v>149</v>
      </c>
      <c r="F64" s="14">
        <v>0</v>
      </c>
      <c r="G64" s="12">
        <v>149</v>
      </c>
      <c r="I64" s="11">
        <f>'^JKSE'!I64</f>
        <v>40807</v>
      </c>
      <c r="J64" s="12">
        <f t="shared" si="0"/>
        <v>270</v>
      </c>
    </row>
    <row r="65" spans="1:10" x14ac:dyDescent="0.2">
      <c r="A65" s="15">
        <v>39910</v>
      </c>
      <c r="B65" s="12">
        <v>149</v>
      </c>
      <c r="C65" s="12">
        <v>149</v>
      </c>
      <c r="D65" s="12">
        <v>149</v>
      </c>
      <c r="E65" s="12">
        <v>149</v>
      </c>
      <c r="F65" s="14">
        <v>0</v>
      </c>
      <c r="G65" s="12">
        <v>149</v>
      </c>
      <c r="I65" s="11">
        <f>'^JKSE'!I65</f>
        <v>40806</v>
      </c>
      <c r="J65" s="12">
        <f t="shared" si="0"/>
        <v>173</v>
      </c>
    </row>
    <row r="66" spans="1:10" x14ac:dyDescent="0.2">
      <c r="A66" s="15">
        <v>39911</v>
      </c>
      <c r="B66" s="12">
        <v>149</v>
      </c>
      <c r="C66" s="12">
        <v>149</v>
      </c>
      <c r="D66" s="12">
        <v>149</v>
      </c>
      <c r="E66" s="12">
        <v>149</v>
      </c>
      <c r="F66" s="14">
        <v>0</v>
      </c>
      <c r="G66" s="12">
        <v>149</v>
      </c>
      <c r="I66" s="11">
        <f>'^JKSE'!I66</f>
        <v>40805</v>
      </c>
      <c r="J66" s="12">
        <f t="shared" si="0"/>
        <v>230</v>
      </c>
    </row>
    <row r="67" spans="1:10" x14ac:dyDescent="0.2">
      <c r="A67" s="15">
        <v>39916</v>
      </c>
      <c r="B67" s="12">
        <v>92</v>
      </c>
      <c r="C67" s="12">
        <v>149</v>
      </c>
      <c r="D67" s="12">
        <v>92</v>
      </c>
      <c r="E67" s="12">
        <v>92</v>
      </c>
      <c r="F67" s="14">
        <v>0</v>
      </c>
      <c r="G67" s="12">
        <v>92</v>
      </c>
      <c r="I67" s="11">
        <f>'^JKSE'!I67</f>
        <v>40802</v>
      </c>
      <c r="J67" s="12">
        <f t="shared" ref="J67:J130" si="1">VLOOKUP($I$2:$I$751,$A$2:$G$705,7)</f>
        <v>143</v>
      </c>
    </row>
    <row r="68" spans="1:10" x14ac:dyDescent="0.2">
      <c r="A68" s="15">
        <v>39917</v>
      </c>
      <c r="B68" s="12">
        <v>149</v>
      </c>
      <c r="C68" s="12">
        <v>149</v>
      </c>
      <c r="D68" s="12">
        <v>149</v>
      </c>
      <c r="E68" s="12">
        <v>149</v>
      </c>
      <c r="F68" s="14">
        <v>0</v>
      </c>
      <c r="G68" s="12">
        <v>149</v>
      </c>
      <c r="I68" s="11">
        <f>'^JKSE'!I68</f>
        <v>40801</v>
      </c>
      <c r="J68" s="12">
        <f t="shared" si="1"/>
        <v>200</v>
      </c>
    </row>
    <row r="69" spans="1:10" x14ac:dyDescent="0.2">
      <c r="A69" s="15">
        <v>39918</v>
      </c>
      <c r="B69" s="12">
        <v>149</v>
      </c>
      <c r="C69" s="12">
        <v>149</v>
      </c>
      <c r="D69" s="12">
        <v>149</v>
      </c>
      <c r="E69" s="12">
        <v>149</v>
      </c>
      <c r="F69" s="14">
        <v>0</v>
      </c>
      <c r="G69" s="12">
        <v>149</v>
      </c>
      <c r="I69" s="11">
        <f>'^JKSE'!I69</f>
        <v>40800</v>
      </c>
      <c r="J69" s="12">
        <f t="shared" si="1"/>
        <v>200</v>
      </c>
    </row>
    <row r="70" spans="1:10" x14ac:dyDescent="0.2">
      <c r="A70" s="15">
        <v>39919</v>
      </c>
      <c r="B70" s="12">
        <v>139</v>
      </c>
      <c r="C70" s="12">
        <v>139</v>
      </c>
      <c r="D70" s="12">
        <v>135</v>
      </c>
      <c r="E70" s="12">
        <v>135</v>
      </c>
      <c r="F70" s="14">
        <v>34500</v>
      </c>
      <c r="G70" s="12">
        <v>135</v>
      </c>
      <c r="I70" s="11">
        <f>'^JKSE'!I70</f>
        <v>40799</v>
      </c>
      <c r="J70" s="12">
        <f t="shared" si="1"/>
        <v>195</v>
      </c>
    </row>
    <row r="71" spans="1:10" x14ac:dyDescent="0.2">
      <c r="A71" s="15">
        <v>39920</v>
      </c>
      <c r="B71" s="12">
        <v>139</v>
      </c>
      <c r="C71" s="12">
        <v>139</v>
      </c>
      <c r="D71" s="12">
        <v>139</v>
      </c>
      <c r="E71" s="12">
        <v>139</v>
      </c>
      <c r="F71" s="14">
        <v>0</v>
      </c>
      <c r="G71" s="12">
        <v>139</v>
      </c>
      <c r="I71" s="11">
        <f>'^JKSE'!I71</f>
        <v>40798</v>
      </c>
      <c r="J71" s="12">
        <f t="shared" si="1"/>
        <v>190</v>
      </c>
    </row>
    <row r="72" spans="1:10" x14ac:dyDescent="0.2">
      <c r="A72" s="15">
        <v>39923</v>
      </c>
      <c r="B72" s="12">
        <v>88</v>
      </c>
      <c r="C72" s="12">
        <v>130</v>
      </c>
      <c r="D72" s="12">
        <v>88</v>
      </c>
      <c r="E72" s="12">
        <v>88</v>
      </c>
      <c r="F72" s="14">
        <v>0</v>
      </c>
      <c r="G72" s="12">
        <v>88</v>
      </c>
      <c r="I72" s="11">
        <f>'^JKSE'!I72</f>
        <v>40795</v>
      </c>
      <c r="J72" s="12">
        <f t="shared" si="1"/>
        <v>180</v>
      </c>
    </row>
    <row r="73" spans="1:10" x14ac:dyDescent="0.2">
      <c r="A73" s="15">
        <v>39924</v>
      </c>
      <c r="B73" s="12">
        <v>145</v>
      </c>
      <c r="C73" s="12">
        <v>145</v>
      </c>
      <c r="D73" s="12">
        <v>145</v>
      </c>
      <c r="E73" s="12">
        <v>145</v>
      </c>
      <c r="F73" s="14">
        <v>0</v>
      </c>
      <c r="G73" s="12">
        <v>145</v>
      </c>
      <c r="I73" s="11">
        <f>'^JKSE'!I73</f>
        <v>40794</v>
      </c>
      <c r="J73" s="12">
        <f t="shared" si="1"/>
        <v>180</v>
      </c>
    </row>
    <row r="74" spans="1:10" x14ac:dyDescent="0.2">
      <c r="A74" s="15">
        <v>39925</v>
      </c>
      <c r="B74" s="12">
        <v>145</v>
      </c>
      <c r="C74" s="12">
        <v>145</v>
      </c>
      <c r="D74" s="12">
        <v>145</v>
      </c>
      <c r="E74" s="12">
        <v>145</v>
      </c>
      <c r="F74" s="14">
        <v>0</v>
      </c>
      <c r="G74" s="12">
        <v>145</v>
      </c>
      <c r="I74" s="11">
        <f>'^JKSE'!I74</f>
        <v>40793</v>
      </c>
      <c r="J74" s="12">
        <f t="shared" si="1"/>
        <v>180</v>
      </c>
    </row>
    <row r="75" spans="1:10" x14ac:dyDescent="0.2">
      <c r="A75" s="15">
        <v>39926</v>
      </c>
      <c r="B75" s="12">
        <v>145</v>
      </c>
      <c r="C75" s="12">
        <v>145</v>
      </c>
      <c r="D75" s="12">
        <v>145</v>
      </c>
      <c r="E75" s="12">
        <v>145</v>
      </c>
      <c r="F75" s="14">
        <v>0</v>
      </c>
      <c r="G75" s="12">
        <v>145</v>
      </c>
      <c r="I75" s="11">
        <f>'^JKSE'!I75</f>
        <v>40792</v>
      </c>
      <c r="J75" s="12">
        <f t="shared" si="1"/>
        <v>180</v>
      </c>
    </row>
    <row r="76" spans="1:10" x14ac:dyDescent="0.2">
      <c r="A76" s="15">
        <v>39927</v>
      </c>
      <c r="B76" s="12">
        <v>145</v>
      </c>
      <c r="C76" s="12">
        <v>145</v>
      </c>
      <c r="D76" s="12">
        <v>145</v>
      </c>
      <c r="E76" s="12">
        <v>145</v>
      </c>
      <c r="F76" s="14">
        <v>0</v>
      </c>
      <c r="G76" s="12">
        <v>145</v>
      </c>
      <c r="I76" s="11">
        <f>'^JKSE'!I76</f>
        <v>40791</v>
      </c>
      <c r="J76" s="12">
        <f t="shared" si="1"/>
        <v>180</v>
      </c>
    </row>
    <row r="77" spans="1:10" x14ac:dyDescent="0.2">
      <c r="A77" s="15">
        <v>39930</v>
      </c>
      <c r="B77" s="12">
        <v>145</v>
      </c>
      <c r="C77" s="12">
        <v>145</v>
      </c>
      <c r="D77" s="12">
        <v>145</v>
      </c>
      <c r="E77" s="12">
        <v>145</v>
      </c>
      <c r="F77" s="14">
        <v>0</v>
      </c>
      <c r="G77" s="12">
        <v>145</v>
      </c>
      <c r="I77" s="11">
        <f>'^JKSE'!I77</f>
        <v>40788</v>
      </c>
      <c r="J77" s="12">
        <f t="shared" si="1"/>
        <v>180</v>
      </c>
    </row>
    <row r="78" spans="1:10" x14ac:dyDescent="0.2">
      <c r="A78" s="15">
        <v>39931</v>
      </c>
      <c r="B78" s="12">
        <v>88</v>
      </c>
      <c r="C78" s="12">
        <v>130</v>
      </c>
      <c r="D78" s="12">
        <v>88</v>
      </c>
      <c r="E78" s="12">
        <v>88</v>
      </c>
      <c r="F78" s="14">
        <v>0</v>
      </c>
      <c r="G78" s="12">
        <v>88</v>
      </c>
      <c r="I78" s="11">
        <f>'^JKSE'!I78</f>
        <v>40787</v>
      </c>
      <c r="J78" s="12">
        <f t="shared" si="1"/>
        <v>180</v>
      </c>
    </row>
    <row r="79" spans="1:10" x14ac:dyDescent="0.2">
      <c r="A79" s="15">
        <v>39932</v>
      </c>
      <c r="B79" s="12">
        <v>145</v>
      </c>
      <c r="C79" s="12">
        <v>145</v>
      </c>
      <c r="D79" s="12">
        <v>145</v>
      </c>
      <c r="E79" s="12">
        <v>145</v>
      </c>
      <c r="F79" s="14">
        <v>0</v>
      </c>
      <c r="G79" s="12">
        <v>145</v>
      </c>
      <c r="I79" s="11">
        <f>'^JKSE'!I79</f>
        <v>40786</v>
      </c>
      <c r="J79" s="12">
        <f t="shared" si="1"/>
        <v>180</v>
      </c>
    </row>
    <row r="80" spans="1:10" x14ac:dyDescent="0.2">
      <c r="A80" s="15">
        <v>39933</v>
      </c>
      <c r="B80" s="12">
        <v>145</v>
      </c>
      <c r="C80" s="12">
        <v>145</v>
      </c>
      <c r="D80" s="12">
        <v>145</v>
      </c>
      <c r="E80" s="12">
        <v>145</v>
      </c>
      <c r="F80" s="14">
        <v>0</v>
      </c>
      <c r="G80" s="12">
        <v>145</v>
      </c>
      <c r="I80" s="11">
        <f>'^JKSE'!I80</f>
        <v>40785</v>
      </c>
      <c r="J80" s="12">
        <f t="shared" si="1"/>
        <v>180</v>
      </c>
    </row>
    <row r="81" spans="1:10" x14ac:dyDescent="0.2">
      <c r="A81" s="15">
        <v>39934</v>
      </c>
      <c r="B81" s="12">
        <v>145</v>
      </c>
      <c r="C81" s="12">
        <v>145</v>
      </c>
      <c r="D81" s="12">
        <v>145</v>
      </c>
      <c r="E81" s="12">
        <v>145</v>
      </c>
      <c r="F81" s="14">
        <v>0</v>
      </c>
      <c r="G81" s="12">
        <v>145</v>
      </c>
      <c r="I81" s="11">
        <f>'^JKSE'!I81</f>
        <v>40784</v>
      </c>
      <c r="J81" s="12">
        <f t="shared" si="1"/>
        <v>180</v>
      </c>
    </row>
    <row r="82" spans="1:10" x14ac:dyDescent="0.2">
      <c r="A82" s="15">
        <v>39937</v>
      </c>
      <c r="B82" s="12">
        <v>145</v>
      </c>
      <c r="C82" s="12">
        <v>145</v>
      </c>
      <c r="D82" s="12">
        <v>145</v>
      </c>
      <c r="E82" s="12">
        <v>145</v>
      </c>
      <c r="F82" s="14">
        <v>0</v>
      </c>
      <c r="G82" s="12">
        <v>145</v>
      </c>
      <c r="I82" s="11">
        <f>'^JKSE'!I82</f>
        <v>40781</v>
      </c>
      <c r="J82" s="12">
        <f t="shared" si="1"/>
        <v>180</v>
      </c>
    </row>
    <row r="83" spans="1:10" x14ac:dyDescent="0.2">
      <c r="A83" s="15">
        <v>39938</v>
      </c>
      <c r="B83" s="12">
        <v>145</v>
      </c>
      <c r="C83" s="12">
        <v>145</v>
      </c>
      <c r="D83" s="12">
        <v>145</v>
      </c>
      <c r="E83" s="12">
        <v>145</v>
      </c>
      <c r="F83" s="14">
        <v>0</v>
      </c>
      <c r="G83" s="12">
        <v>145</v>
      </c>
      <c r="I83" s="11">
        <f>'^JKSE'!I83</f>
        <v>40780</v>
      </c>
      <c r="J83" s="12">
        <f t="shared" si="1"/>
        <v>180</v>
      </c>
    </row>
    <row r="84" spans="1:10" x14ac:dyDescent="0.2">
      <c r="A84" s="15">
        <v>39939</v>
      </c>
      <c r="B84" s="12">
        <v>125</v>
      </c>
      <c r="C84" s="12">
        <v>145</v>
      </c>
      <c r="D84" s="12">
        <v>125</v>
      </c>
      <c r="E84" s="12">
        <v>125</v>
      </c>
      <c r="F84" s="14">
        <v>0</v>
      </c>
      <c r="G84" s="12">
        <v>125</v>
      </c>
      <c r="I84" s="11">
        <f>'^JKSE'!I84</f>
        <v>40779</v>
      </c>
      <c r="J84" s="12">
        <f t="shared" si="1"/>
        <v>180</v>
      </c>
    </row>
    <row r="85" spans="1:10" x14ac:dyDescent="0.2">
      <c r="A85" s="15">
        <v>39940</v>
      </c>
      <c r="B85" s="12">
        <v>145</v>
      </c>
      <c r="C85" s="12">
        <v>145</v>
      </c>
      <c r="D85" s="12">
        <v>145</v>
      </c>
      <c r="E85" s="12">
        <v>145</v>
      </c>
      <c r="F85" s="14">
        <v>0</v>
      </c>
      <c r="G85" s="12">
        <v>145</v>
      </c>
      <c r="I85" s="11">
        <f>'^JKSE'!I85</f>
        <v>40778</v>
      </c>
      <c r="J85" s="12">
        <f t="shared" si="1"/>
        <v>180</v>
      </c>
    </row>
    <row r="86" spans="1:10" x14ac:dyDescent="0.2">
      <c r="A86" s="15">
        <v>39941</v>
      </c>
      <c r="B86" s="12">
        <v>144</v>
      </c>
      <c r="C86" s="12">
        <v>144</v>
      </c>
      <c r="D86" s="12">
        <v>144</v>
      </c>
      <c r="E86" s="12">
        <v>144</v>
      </c>
      <c r="F86" s="14">
        <v>0</v>
      </c>
      <c r="G86" s="12">
        <v>144</v>
      </c>
      <c r="I86" s="11">
        <f>'^JKSE'!I86</f>
        <v>40777</v>
      </c>
      <c r="J86" s="12">
        <f t="shared" si="1"/>
        <v>180</v>
      </c>
    </row>
    <row r="87" spans="1:10" x14ac:dyDescent="0.2">
      <c r="A87" s="15">
        <v>39944</v>
      </c>
      <c r="B87" s="12">
        <v>144</v>
      </c>
      <c r="C87" s="12">
        <v>144</v>
      </c>
      <c r="D87" s="12">
        <v>144</v>
      </c>
      <c r="E87" s="12">
        <v>144</v>
      </c>
      <c r="F87" s="14">
        <v>0</v>
      </c>
      <c r="G87" s="12">
        <v>144</v>
      </c>
      <c r="I87" s="11">
        <f>'^JKSE'!I87</f>
        <v>40774</v>
      </c>
      <c r="J87" s="12">
        <f t="shared" si="1"/>
        <v>180</v>
      </c>
    </row>
    <row r="88" spans="1:10" x14ac:dyDescent="0.2">
      <c r="A88" s="15">
        <v>39945</v>
      </c>
      <c r="B88" s="12">
        <v>144</v>
      </c>
      <c r="C88" s="12">
        <v>144</v>
      </c>
      <c r="D88" s="12">
        <v>144</v>
      </c>
      <c r="E88" s="12">
        <v>144</v>
      </c>
      <c r="F88" s="14">
        <v>0</v>
      </c>
      <c r="G88" s="12">
        <v>144</v>
      </c>
      <c r="I88" s="11">
        <f>'^JKSE'!I88</f>
        <v>40773</v>
      </c>
      <c r="J88" s="12">
        <f t="shared" si="1"/>
        <v>180</v>
      </c>
    </row>
    <row r="89" spans="1:10" x14ac:dyDescent="0.2">
      <c r="A89" s="15">
        <v>39946</v>
      </c>
      <c r="B89" s="12">
        <v>155</v>
      </c>
      <c r="C89" s="12">
        <v>155</v>
      </c>
      <c r="D89" s="12">
        <v>150</v>
      </c>
      <c r="E89" s="12">
        <v>150</v>
      </c>
      <c r="F89" s="14">
        <v>13000</v>
      </c>
      <c r="G89" s="12">
        <v>150</v>
      </c>
      <c r="I89" s="11">
        <f>'^JKSE'!I89</f>
        <v>40772</v>
      </c>
      <c r="J89" s="12">
        <f t="shared" si="1"/>
        <v>180</v>
      </c>
    </row>
    <row r="90" spans="1:10" x14ac:dyDescent="0.2">
      <c r="A90" s="15">
        <v>39947</v>
      </c>
      <c r="B90" s="12">
        <v>160</v>
      </c>
      <c r="C90" s="12">
        <v>160</v>
      </c>
      <c r="D90" s="12">
        <v>160</v>
      </c>
      <c r="E90" s="12">
        <v>160</v>
      </c>
      <c r="F90" s="14">
        <v>500</v>
      </c>
      <c r="G90" s="12">
        <v>160</v>
      </c>
      <c r="I90" s="11">
        <f>'^JKSE'!I90</f>
        <v>40771</v>
      </c>
      <c r="J90" s="12">
        <f t="shared" si="1"/>
        <v>180</v>
      </c>
    </row>
    <row r="91" spans="1:10" x14ac:dyDescent="0.2">
      <c r="A91" s="15">
        <v>39948</v>
      </c>
      <c r="B91" s="12">
        <v>104</v>
      </c>
      <c r="C91" s="12">
        <v>160</v>
      </c>
      <c r="D91" s="12">
        <v>104</v>
      </c>
      <c r="E91" s="12">
        <v>104</v>
      </c>
      <c r="F91" s="14">
        <v>0</v>
      </c>
      <c r="G91" s="12">
        <v>104</v>
      </c>
      <c r="I91" s="11">
        <f>'^JKSE'!I91</f>
        <v>40770</v>
      </c>
      <c r="J91" s="12">
        <f t="shared" si="1"/>
        <v>180</v>
      </c>
    </row>
    <row r="92" spans="1:10" x14ac:dyDescent="0.2">
      <c r="A92" s="15">
        <v>39951</v>
      </c>
      <c r="B92" s="12">
        <v>104</v>
      </c>
      <c r="C92" s="12">
        <v>142</v>
      </c>
      <c r="D92" s="12">
        <v>104</v>
      </c>
      <c r="E92" s="12">
        <v>104</v>
      </c>
      <c r="F92" s="14">
        <v>0</v>
      </c>
      <c r="G92" s="12">
        <v>104</v>
      </c>
      <c r="I92" s="11">
        <f>'^JKSE'!I92</f>
        <v>40767</v>
      </c>
      <c r="J92" s="12">
        <f t="shared" si="1"/>
        <v>180</v>
      </c>
    </row>
    <row r="93" spans="1:10" x14ac:dyDescent="0.2">
      <c r="A93" s="15">
        <v>39952</v>
      </c>
      <c r="B93" s="12">
        <v>104</v>
      </c>
      <c r="C93" s="12">
        <v>148</v>
      </c>
      <c r="D93" s="12">
        <v>104</v>
      </c>
      <c r="E93" s="12">
        <v>104</v>
      </c>
      <c r="F93" s="14">
        <v>0</v>
      </c>
      <c r="G93" s="12">
        <v>104</v>
      </c>
      <c r="I93" s="11">
        <f>'^JKSE'!I93</f>
        <v>40766</v>
      </c>
      <c r="J93" s="12">
        <f t="shared" si="1"/>
        <v>180</v>
      </c>
    </row>
    <row r="94" spans="1:10" x14ac:dyDescent="0.2">
      <c r="A94" s="15">
        <v>39953</v>
      </c>
      <c r="B94" s="12">
        <v>104</v>
      </c>
      <c r="C94" s="12">
        <v>146</v>
      </c>
      <c r="D94" s="12">
        <v>104</v>
      </c>
      <c r="E94" s="12">
        <v>104</v>
      </c>
      <c r="F94" s="14">
        <v>0</v>
      </c>
      <c r="G94" s="12">
        <v>104</v>
      </c>
      <c r="I94" s="11">
        <f>'^JKSE'!I94</f>
        <v>40765</v>
      </c>
      <c r="J94" s="12">
        <f t="shared" si="1"/>
        <v>180</v>
      </c>
    </row>
    <row r="95" spans="1:10" x14ac:dyDescent="0.2">
      <c r="A95" s="15">
        <v>39955</v>
      </c>
      <c r="B95" s="12">
        <v>121</v>
      </c>
      <c r="C95" s="12">
        <v>160</v>
      </c>
      <c r="D95" s="12">
        <v>121</v>
      </c>
      <c r="E95" s="12">
        <v>121</v>
      </c>
      <c r="F95" s="14">
        <v>0</v>
      </c>
      <c r="G95" s="12">
        <v>121</v>
      </c>
      <c r="I95" s="11">
        <f>'^JKSE'!I95</f>
        <v>40764</v>
      </c>
      <c r="J95" s="12">
        <f t="shared" si="1"/>
        <v>130</v>
      </c>
    </row>
    <row r="96" spans="1:10" x14ac:dyDescent="0.2">
      <c r="A96" s="15">
        <v>39958</v>
      </c>
      <c r="B96" s="12">
        <v>104</v>
      </c>
      <c r="C96" s="12">
        <v>160</v>
      </c>
      <c r="D96" s="12">
        <v>104</v>
      </c>
      <c r="E96" s="12">
        <v>104</v>
      </c>
      <c r="F96" s="14">
        <v>0</v>
      </c>
      <c r="G96" s="12">
        <v>104</v>
      </c>
      <c r="I96" s="11">
        <f>'^JKSE'!I96</f>
        <v>40763</v>
      </c>
      <c r="J96" s="12">
        <f t="shared" si="1"/>
        <v>130</v>
      </c>
    </row>
    <row r="97" spans="1:10" x14ac:dyDescent="0.2">
      <c r="A97" s="15">
        <v>39959</v>
      </c>
      <c r="B97" s="12">
        <v>104</v>
      </c>
      <c r="C97" s="12">
        <v>160</v>
      </c>
      <c r="D97" s="12">
        <v>104</v>
      </c>
      <c r="E97" s="12">
        <v>104</v>
      </c>
      <c r="F97" s="14">
        <v>0</v>
      </c>
      <c r="G97" s="12">
        <v>104</v>
      </c>
      <c r="I97" s="11">
        <f>'^JKSE'!I97</f>
        <v>40760</v>
      </c>
      <c r="J97" s="12">
        <f t="shared" si="1"/>
        <v>125</v>
      </c>
    </row>
    <row r="98" spans="1:10" x14ac:dyDescent="0.2">
      <c r="A98" s="15">
        <v>39960</v>
      </c>
      <c r="B98" s="12">
        <v>162</v>
      </c>
      <c r="C98" s="12">
        <v>162</v>
      </c>
      <c r="D98" s="12">
        <v>162</v>
      </c>
      <c r="E98" s="12">
        <v>162</v>
      </c>
      <c r="F98" s="14">
        <v>0</v>
      </c>
      <c r="G98" s="12">
        <v>162</v>
      </c>
      <c r="I98" s="11">
        <f>'^JKSE'!I98</f>
        <v>40759</v>
      </c>
      <c r="J98" s="12">
        <f t="shared" si="1"/>
        <v>180</v>
      </c>
    </row>
    <row r="99" spans="1:10" x14ac:dyDescent="0.2">
      <c r="A99" s="15">
        <v>39961</v>
      </c>
      <c r="B99" s="12">
        <v>160</v>
      </c>
      <c r="C99" s="12">
        <v>160</v>
      </c>
      <c r="D99" s="12">
        <v>160</v>
      </c>
      <c r="E99" s="12">
        <v>160</v>
      </c>
      <c r="F99" s="14">
        <v>0</v>
      </c>
      <c r="G99" s="12">
        <v>160</v>
      </c>
      <c r="I99" s="11">
        <f>'^JKSE'!I99</f>
        <v>40758</v>
      </c>
      <c r="J99" s="12">
        <f t="shared" si="1"/>
        <v>175</v>
      </c>
    </row>
    <row r="100" spans="1:10" x14ac:dyDescent="0.2">
      <c r="A100" s="15">
        <v>39962</v>
      </c>
      <c r="B100" s="12">
        <v>160</v>
      </c>
      <c r="C100" s="12">
        <v>160</v>
      </c>
      <c r="D100" s="12">
        <v>160</v>
      </c>
      <c r="E100" s="12">
        <v>160</v>
      </c>
      <c r="F100" s="14">
        <v>0</v>
      </c>
      <c r="G100" s="12">
        <v>160</v>
      </c>
      <c r="I100" s="11">
        <f>'^JKSE'!I100</f>
        <v>40757</v>
      </c>
      <c r="J100" s="12">
        <f t="shared" si="1"/>
        <v>115</v>
      </c>
    </row>
    <row r="101" spans="1:10" x14ac:dyDescent="0.2">
      <c r="A101" s="15">
        <v>39965</v>
      </c>
      <c r="B101" s="12">
        <v>104</v>
      </c>
      <c r="C101" s="12">
        <v>147</v>
      </c>
      <c r="D101" s="12">
        <v>104</v>
      </c>
      <c r="E101" s="12">
        <v>104</v>
      </c>
      <c r="F101" s="14">
        <v>0</v>
      </c>
      <c r="G101" s="12">
        <v>104</v>
      </c>
      <c r="I101" s="11">
        <f>'^JKSE'!I101</f>
        <v>40756</v>
      </c>
      <c r="J101" s="12">
        <f t="shared" si="1"/>
        <v>115</v>
      </c>
    </row>
    <row r="102" spans="1:10" x14ac:dyDescent="0.2">
      <c r="A102" s="15">
        <v>39966</v>
      </c>
      <c r="B102" s="12">
        <v>160</v>
      </c>
      <c r="C102" s="12">
        <v>160</v>
      </c>
      <c r="D102" s="12">
        <v>160</v>
      </c>
      <c r="E102" s="12">
        <v>160</v>
      </c>
      <c r="F102" s="14">
        <v>0</v>
      </c>
      <c r="G102" s="12">
        <v>160</v>
      </c>
      <c r="I102" s="11">
        <f>'^JKSE'!I102</f>
        <v>40753</v>
      </c>
      <c r="J102" s="12">
        <f t="shared" si="1"/>
        <v>170</v>
      </c>
    </row>
    <row r="103" spans="1:10" x14ac:dyDescent="0.2">
      <c r="A103" s="15">
        <v>39967</v>
      </c>
      <c r="B103" s="12">
        <v>104</v>
      </c>
      <c r="C103" s="12">
        <v>143</v>
      </c>
      <c r="D103" s="12">
        <v>104</v>
      </c>
      <c r="E103" s="12">
        <v>104</v>
      </c>
      <c r="F103" s="14">
        <v>0</v>
      </c>
      <c r="G103" s="12">
        <v>104</v>
      </c>
      <c r="I103" s="11">
        <f>'^JKSE'!I103</f>
        <v>40752</v>
      </c>
      <c r="J103" s="12">
        <f t="shared" si="1"/>
        <v>180</v>
      </c>
    </row>
    <row r="104" spans="1:10" x14ac:dyDescent="0.2">
      <c r="A104" s="15">
        <v>39968</v>
      </c>
      <c r="B104" s="12">
        <v>104</v>
      </c>
      <c r="C104" s="12">
        <v>146</v>
      </c>
      <c r="D104" s="12">
        <v>104</v>
      </c>
      <c r="E104" s="12">
        <v>104</v>
      </c>
      <c r="F104" s="14">
        <v>0</v>
      </c>
      <c r="G104" s="12">
        <v>104</v>
      </c>
      <c r="I104" s="11">
        <f>'^JKSE'!I104</f>
        <v>40751</v>
      </c>
      <c r="J104" s="12">
        <f t="shared" si="1"/>
        <v>150</v>
      </c>
    </row>
    <row r="105" spans="1:10" x14ac:dyDescent="0.2">
      <c r="A105" s="15">
        <v>39969</v>
      </c>
      <c r="B105" s="12">
        <v>148</v>
      </c>
      <c r="C105" s="12">
        <v>148</v>
      </c>
      <c r="D105" s="12">
        <v>104</v>
      </c>
      <c r="E105" s="12">
        <v>104</v>
      </c>
      <c r="F105" s="14">
        <v>1000</v>
      </c>
      <c r="G105" s="12">
        <v>104</v>
      </c>
      <c r="I105" s="11">
        <f>'^JKSE'!I105</f>
        <v>40750</v>
      </c>
      <c r="J105" s="12">
        <f t="shared" si="1"/>
        <v>115</v>
      </c>
    </row>
    <row r="106" spans="1:10" x14ac:dyDescent="0.2">
      <c r="A106" s="15">
        <v>39972</v>
      </c>
      <c r="B106" s="12">
        <v>105</v>
      </c>
      <c r="C106" s="12">
        <v>107</v>
      </c>
      <c r="D106" s="12">
        <v>102</v>
      </c>
      <c r="E106" s="12">
        <v>104</v>
      </c>
      <c r="F106" s="14">
        <v>307500</v>
      </c>
      <c r="G106" s="12">
        <v>104</v>
      </c>
      <c r="I106" s="11">
        <f>'^JKSE'!I106</f>
        <v>40749</v>
      </c>
      <c r="J106" s="12">
        <f t="shared" si="1"/>
        <v>150</v>
      </c>
    </row>
    <row r="107" spans="1:10" x14ac:dyDescent="0.2">
      <c r="A107" s="15">
        <v>39973</v>
      </c>
      <c r="B107" s="12">
        <v>101</v>
      </c>
      <c r="C107" s="12">
        <v>102</v>
      </c>
      <c r="D107" s="12">
        <v>96</v>
      </c>
      <c r="E107" s="12">
        <v>96</v>
      </c>
      <c r="F107" s="14">
        <v>123500</v>
      </c>
      <c r="G107" s="12">
        <v>96</v>
      </c>
      <c r="I107" s="11">
        <f>'^JKSE'!I107</f>
        <v>40746</v>
      </c>
      <c r="J107" s="12">
        <f t="shared" si="1"/>
        <v>175</v>
      </c>
    </row>
    <row r="108" spans="1:10" x14ac:dyDescent="0.2">
      <c r="A108" s="15">
        <v>39974</v>
      </c>
      <c r="B108" s="12">
        <v>99</v>
      </c>
      <c r="C108" s="12">
        <v>101</v>
      </c>
      <c r="D108" s="12">
        <v>99</v>
      </c>
      <c r="E108" s="12">
        <v>100</v>
      </c>
      <c r="F108" s="14">
        <v>123500</v>
      </c>
      <c r="G108" s="12">
        <v>100</v>
      </c>
      <c r="I108" s="11">
        <f>'^JKSE'!I108</f>
        <v>40745</v>
      </c>
      <c r="J108" s="12">
        <f t="shared" si="1"/>
        <v>170</v>
      </c>
    </row>
    <row r="109" spans="1:10" x14ac:dyDescent="0.2">
      <c r="A109" s="15">
        <v>39975</v>
      </c>
      <c r="B109" s="12">
        <v>100</v>
      </c>
      <c r="C109" s="12">
        <v>100</v>
      </c>
      <c r="D109" s="12">
        <v>100</v>
      </c>
      <c r="E109" s="12">
        <v>100</v>
      </c>
      <c r="F109" s="14">
        <v>25000</v>
      </c>
      <c r="G109" s="12">
        <v>100</v>
      </c>
      <c r="I109" s="11">
        <f>'^JKSE'!I109</f>
        <v>40744</v>
      </c>
      <c r="J109" s="12">
        <f t="shared" si="1"/>
        <v>160</v>
      </c>
    </row>
    <row r="110" spans="1:10" x14ac:dyDescent="0.2">
      <c r="A110" s="15">
        <v>39976</v>
      </c>
      <c r="B110" s="12">
        <v>100</v>
      </c>
      <c r="C110" s="12">
        <v>100</v>
      </c>
      <c r="D110" s="12">
        <v>92</v>
      </c>
      <c r="E110" s="12">
        <v>99</v>
      </c>
      <c r="F110" s="14">
        <v>19000</v>
      </c>
      <c r="G110" s="12">
        <v>99</v>
      </c>
      <c r="I110" s="11">
        <f>'^JKSE'!I110</f>
        <v>40743</v>
      </c>
      <c r="J110" s="12">
        <f t="shared" si="1"/>
        <v>150</v>
      </c>
    </row>
    <row r="111" spans="1:10" x14ac:dyDescent="0.2">
      <c r="A111" s="15">
        <v>39979</v>
      </c>
      <c r="B111" s="12">
        <v>98</v>
      </c>
      <c r="C111" s="12">
        <v>120</v>
      </c>
      <c r="D111" s="12">
        <v>98</v>
      </c>
      <c r="E111" s="12">
        <v>107</v>
      </c>
      <c r="F111" s="14">
        <v>407500</v>
      </c>
      <c r="G111" s="12">
        <v>107</v>
      </c>
      <c r="I111" s="11">
        <f>'^JKSE'!I111</f>
        <v>40742</v>
      </c>
      <c r="J111" s="12">
        <f t="shared" si="1"/>
        <v>155</v>
      </c>
    </row>
    <row r="112" spans="1:10" x14ac:dyDescent="0.2">
      <c r="A112" s="15">
        <v>39980</v>
      </c>
      <c r="B112" s="12">
        <v>96</v>
      </c>
      <c r="C112" s="12">
        <v>107</v>
      </c>
      <c r="D112" s="12">
        <v>96</v>
      </c>
      <c r="E112" s="12">
        <v>96</v>
      </c>
      <c r="F112" s="14">
        <v>0</v>
      </c>
      <c r="G112" s="12">
        <v>96</v>
      </c>
      <c r="I112" s="11">
        <f>'^JKSE'!I112</f>
        <v>40739</v>
      </c>
      <c r="J112" s="12">
        <f t="shared" si="1"/>
        <v>155</v>
      </c>
    </row>
    <row r="113" spans="1:10" x14ac:dyDescent="0.2">
      <c r="A113" s="15">
        <v>39981</v>
      </c>
      <c r="B113" s="12">
        <v>104</v>
      </c>
      <c r="C113" s="12">
        <v>105</v>
      </c>
      <c r="D113" s="12">
        <v>103</v>
      </c>
      <c r="E113" s="12">
        <v>105</v>
      </c>
      <c r="F113" s="14">
        <v>268000</v>
      </c>
      <c r="G113" s="12">
        <v>105</v>
      </c>
      <c r="I113" s="11">
        <f>'^JKSE'!I113</f>
        <v>40738</v>
      </c>
      <c r="J113" s="12">
        <f t="shared" si="1"/>
        <v>155</v>
      </c>
    </row>
    <row r="114" spans="1:10" x14ac:dyDescent="0.2">
      <c r="A114" s="15">
        <v>39982</v>
      </c>
      <c r="B114" s="12">
        <v>108</v>
      </c>
      <c r="C114" s="12">
        <v>108</v>
      </c>
      <c r="D114" s="12">
        <v>105</v>
      </c>
      <c r="E114" s="12">
        <v>105</v>
      </c>
      <c r="F114" s="14">
        <v>20000</v>
      </c>
      <c r="G114" s="12">
        <v>105</v>
      </c>
      <c r="I114" s="11">
        <f>'^JKSE'!I114</f>
        <v>40737</v>
      </c>
      <c r="J114" s="12">
        <f t="shared" si="1"/>
        <v>155</v>
      </c>
    </row>
    <row r="115" spans="1:10" x14ac:dyDescent="0.2">
      <c r="A115" s="15">
        <v>39983</v>
      </c>
      <c r="B115" s="12">
        <v>96</v>
      </c>
      <c r="C115" s="12">
        <v>98</v>
      </c>
      <c r="D115" s="12">
        <v>96</v>
      </c>
      <c r="E115" s="12">
        <v>98</v>
      </c>
      <c r="F115" s="14">
        <v>35000</v>
      </c>
      <c r="G115" s="12">
        <v>98</v>
      </c>
      <c r="I115" s="11">
        <f>'^JKSE'!I115</f>
        <v>40736</v>
      </c>
      <c r="J115" s="12">
        <f t="shared" si="1"/>
        <v>101</v>
      </c>
    </row>
    <row r="116" spans="1:10" x14ac:dyDescent="0.2">
      <c r="A116" s="15">
        <v>39986</v>
      </c>
      <c r="B116" s="12">
        <v>98</v>
      </c>
      <c r="C116" s="12">
        <v>104</v>
      </c>
      <c r="D116" s="12">
        <v>98</v>
      </c>
      <c r="E116" s="12">
        <v>98</v>
      </c>
      <c r="F116" s="14">
        <v>0</v>
      </c>
      <c r="G116" s="12">
        <v>98</v>
      </c>
      <c r="I116" s="11">
        <f>'^JKSE'!I116</f>
        <v>40735</v>
      </c>
      <c r="J116" s="12">
        <f t="shared" si="1"/>
        <v>155</v>
      </c>
    </row>
    <row r="117" spans="1:10" x14ac:dyDescent="0.2">
      <c r="A117" s="15">
        <v>39987</v>
      </c>
      <c r="B117" s="12">
        <v>87</v>
      </c>
      <c r="C117" s="12">
        <v>100</v>
      </c>
      <c r="D117" s="12">
        <v>87</v>
      </c>
      <c r="E117" s="12">
        <v>87</v>
      </c>
      <c r="F117" s="14">
        <v>0</v>
      </c>
      <c r="G117" s="12">
        <v>87</v>
      </c>
      <c r="I117" s="11">
        <f>'^JKSE'!I117</f>
        <v>40732</v>
      </c>
      <c r="J117" s="12">
        <f t="shared" si="1"/>
        <v>155</v>
      </c>
    </row>
    <row r="118" spans="1:10" x14ac:dyDescent="0.2">
      <c r="A118" s="15">
        <v>39988</v>
      </c>
      <c r="B118" s="12">
        <v>98</v>
      </c>
      <c r="C118" s="12">
        <v>104</v>
      </c>
      <c r="D118" s="12">
        <v>98</v>
      </c>
      <c r="E118" s="12">
        <v>98</v>
      </c>
      <c r="F118" s="14">
        <v>0</v>
      </c>
      <c r="G118" s="12">
        <v>98</v>
      </c>
      <c r="I118" s="11">
        <f>'^JKSE'!I118</f>
        <v>40731</v>
      </c>
      <c r="J118" s="12">
        <f t="shared" si="1"/>
        <v>155</v>
      </c>
    </row>
    <row r="119" spans="1:10" x14ac:dyDescent="0.2">
      <c r="A119" s="15">
        <v>39989</v>
      </c>
      <c r="B119" s="12">
        <v>96</v>
      </c>
      <c r="C119" s="12">
        <v>96</v>
      </c>
      <c r="D119" s="12">
        <v>96</v>
      </c>
      <c r="E119" s="12">
        <v>96</v>
      </c>
      <c r="F119" s="14">
        <v>10000</v>
      </c>
      <c r="G119" s="12">
        <v>96</v>
      </c>
      <c r="I119" s="11">
        <f>'^JKSE'!I119</f>
        <v>40730</v>
      </c>
      <c r="J119" s="12">
        <f t="shared" si="1"/>
        <v>155</v>
      </c>
    </row>
    <row r="120" spans="1:10" x14ac:dyDescent="0.2">
      <c r="A120" s="15">
        <v>39990</v>
      </c>
      <c r="B120" s="12">
        <v>108</v>
      </c>
      <c r="C120" s="12">
        <v>108</v>
      </c>
      <c r="D120" s="12">
        <v>108</v>
      </c>
      <c r="E120" s="12">
        <v>108</v>
      </c>
      <c r="F120" s="14">
        <v>2000</v>
      </c>
      <c r="G120" s="12">
        <v>108</v>
      </c>
      <c r="I120" s="11">
        <f>'^JKSE'!I120</f>
        <v>40729</v>
      </c>
      <c r="J120" s="12">
        <f t="shared" si="1"/>
        <v>155</v>
      </c>
    </row>
    <row r="121" spans="1:10" x14ac:dyDescent="0.2">
      <c r="A121" s="15">
        <v>39993</v>
      </c>
      <c r="B121" s="12">
        <v>96</v>
      </c>
      <c r="C121" s="12">
        <v>107</v>
      </c>
      <c r="D121" s="12">
        <v>96</v>
      </c>
      <c r="E121" s="12">
        <v>96</v>
      </c>
      <c r="F121" s="14">
        <v>0</v>
      </c>
      <c r="G121" s="12">
        <v>96</v>
      </c>
      <c r="I121" s="11">
        <f>'^JKSE'!I121</f>
        <v>40728</v>
      </c>
      <c r="J121" s="12">
        <f t="shared" si="1"/>
        <v>155</v>
      </c>
    </row>
    <row r="122" spans="1:10" x14ac:dyDescent="0.2">
      <c r="A122" s="15">
        <v>39994</v>
      </c>
      <c r="B122" s="12">
        <v>100</v>
      </c>
      <c r="C122" s="12">
        <v>108</v>
      </c>
      <c r="D122" s="12">
        <v>100</v>
      </c>
      <c r="E122" s="12">
        <v>100</v>
      </c>
      <c r="F122" s="14">
        <v>0</v>
      </c>
      <c r="G122" s="12">
        <v>100</v>
      </c>
      <c r="I122" s="11">
        <f>'^JKSE'!I122</f>
        <v>40725</v>
      </c>
      <c r="J122" s="12">
        <f t="shared" si="1"/>
        <v>155</v>
      </c>
    </row>
    <row r="123" spans="1:10" x14ac:dyDescent="0.2">
      <c r="A123" s="15">
        <v>39995</v>
      </c>
      <c r="B123" s="12">
        <v>107</v>
      </c>
      <c r="C123" s="12">
        <v>108</v>
      </c>
      <c r="D123" s="12">
        <v>100</v>
      </c>
      <c r="E123" s="12">
        <v>101</v>
      </c>
      <c r="F123" s="14">
        <v>57500</v>
      </c>
      <c r="G123" s="12">
        <v>101</v>
      </c>
      <c r="I123" s="11">
        <f>'^JKSE'!I123</f>
        <v>40724</v>
      </c>
      <c r="J123" s="12">
        <f t="shared" si="1"/>
        <v>155</v>
      </c>
    </row>
    <row r="124" spans="1:10" x14ac:dyDescent="0.2">
      <c r="A124" s="15">
        <v>39996</v>
      </c>
      <c r="B124" s="12">
        <v>110</v>
      </c>
      <c r="C124" s="12">
        <v>110</v>
      </c>
      <c r="D124" s="12">
        <v>110</v>
      </c>
      <c r="E124" s="12">
        <v>110</v>
      </c>
      <c r="F124" s="14">
        <v>61500</v>
      </c>
      <c r="G124" s="12">
        <v>110</v>
      </c>
      <c r="I124" s="11">
        <f>'^JKSE'!I124</f>
        <v>40723</v>
      </c>
      <c r="J124" s="12">
        <f t="shared" si="1"/>
        <v>155</v>
      </c>
    </row>
    <row r="125" spans="1:10" x14ac:dyDescent="0.2">
      <c r="A125" s="15">
        <v>39997</v>
      </c>
      <c r="B125" s="12">
        <v>99</v>
      </c>
      <c r="C125" s="12">
        <v>109</v>
      </c>
      <c r="D125" s="12">
        <v>99</v>
      </c>
      <c r="E125" s="12">
        <v>99</v>
      </c>
      <c r="F125" s="14">
        <v>0</v>
      </c>
      <c r="G125" s="12">
        <v>99</v>
      </c>
      <c r="I125" s="11">
        <f>'^JKSE'!I125</f>
        <v>40722</v>
      </c>
      <c r="J125" s="12">
        <f t="shared" si="1"/>
        <v>155</v>
      </c>
    </row>
    <row r="126" spans="1:10" x14ac:dyDescent="0.2">
      <c r="A126" s="15">
        <v>40000</v>
      </c>
      <c r="B126" s="12">
        <v>96</v>
      </c>
      <c r="C126" s="12">
        <v>106</v>
      </c>
      <c r="D126" s="12">
        <v>96</v>
      </c>
      <c r="E126" s="12">
        <v>96</v>
      </c>
      <c r="F126" s="14">
        <v>0</v>
      </c>
      <c r="G126" s="12">
        <v>96</v>
      </c>
      <c r="I126" s="11">
        <f>'^JKSE'!I126</f>
        <v>40721</v>
      </c>
      <c r="J126" s="12">
        <f t="shared" si="1"/>
        <v>155</v>
      </c>
    </row>
    <row r="127" spans="1:10" x14ac:dyDescent="0.2">
      <c r="A127" s="15">
        <v>40001</v>
      </c>
      <c r="B127" s="12">
        <v>97</v>
      </c>
      <c r="C127" s="12">
        <v>97</v>
      </c>
      <c r="D127" s="12">
        <v>95</v>
      </c>
      <c r="E127" s="12">
        <v>95</v>
      </c>
      <c r="F127" s="14">
        <v>127500</v>
      </c>
      <c r="G127" s="12">
        <v>95</v>
      </c>
      <c r="I127" s="11">
        <f>'^JKSE'!I127</f>
        <v>40718</v>
      </c>
      <c r="J127" s="12">
        <f t="shared" si="1"/>
        <v>155</v>
      </c>
    </row>
    <row r="128" spans="1:10" x14ac:dyDescent="0.2">
      <c r="A128" s="15">
        <v>40003</v>
      </c>
      <c r="B128" s="12">
        <v>98</v>
      </c>
      <c r="C128" s="12">
        <v>98</v>
      </c>
      <c r="D128" s="12">
        <v>96</v>
      </c>
      <c r="E128" s="12">
        <v>96</v>
      </c>
      <c r="F128" s="14">
        <v>98000</v>
      </c>
      <c r="G128" s="12">
        <v>96</v>
      </c>
      <c r="I128" s="11">
        <f>'^JKSE'!I128</f>
        <v>40717</v>
      </c>
      <c r="J128" s="12">
        <f t="shared" si="1"/>
        <v>155</v>
      </c>
    </row>
    <row r="129" spans="1:10" x14ac:dyDescent="0.2">
      <c r="A129" s="15">
        <v>40004</v>
      </c>
      <c r="B129" s="12">
        <v>91</v>
      </c>
      <c r="C129" s="12">
        <v>105</v>
      </c>
      <c r="D129" s="12">
        <v>91</v>
      </c>
      <c r="E129" s="12">
        <v>91</v>
      </c>
      <c r="F129" s="14">
        <v>0</v>
      </c>
      <c r="G129" s="12">
        <v>91</v>
      </c>
      <c r="I129" s="11">
        <f>'^JKSE'!I129</f>
        <v>40716</v>
      </c>
      <c r="J129" s="12">
        <f t="shared" si="1"/>
        <v>155</v>
      </c>
    </row>
    <row r="130" spans="1:10" x14ac:dyDescent="0.2">
      <c r="A130" s="15">
        <v>40007</v>
      </c>
      <c r="B130" s="12">
        <v>96</v>
      </c>
      <c r="C130" s="12">
        <v>96</v>
      </c>
      <c r="D130" s="12">
        <v>95</v>
      </c>
      <c r="E130" s="12">
        <v>95</v>
      </c>
      <c r="F130" s="14">
        <v>60000</v>
      </c>
      <c r="G130" s="12">
        <v>95</v>
      </c>
      <c r="I130" s="11">
        <f>'^JKSE'!I130</f>
        <v>40715</v>
      </c>
      <c r="J130" s="12">
        <f t="shared" si="1"/>
        <v>155</v>
      </c>
    </row>
    <row r="131" spans="1:10" x14ac:dyDescent="0.2">
      <c r="A131" s="15">
        <v>40008</v>
      </c>
      <c r="B131" s="12">
        <v>83</v>
      </c>
      <c r="C131" s="12">
        <v>105</v>
      </c>
      <c r="D131" s="12">
        <v>83</v>
      </c>
      <c r="E131" s="12">
        <v>83</v>
      </c>
      <c r="F131" s="14">
        <v>0</v>
      </c>
      <c r="G131" s="12">
        <v>83</v>
      </c>
      <c r="I131" s="11">
        <f>'^JKSE'!I131</f>
        <v>40714</v>
      </c>
      <c r="J131" s="12">
        <f t="shared" ref="J131:J194" si="2">VLOOKUP($I$2:$I$751,$A$2:$G$705,7)</f>
        <v>155</v>
      </c>
    </row>
    <row r="132" spans="1:10" x14ac:dyDescent="0.2">
      <c r="A132" s="15">
        <v>40009</v>
      </c>
      <c r="B132" s="12">
        <v>88</v>
      </c>
      <c r="C132" s="12">
        <v>105</v>
      </c>
      <c r="D132" s="12">
        <v>88</v>
      </c>
      <c r="E132" s="12">
        <v>88</v>
      </c>
      <c r="F132" s="14">
        <v>0</v>
      </c>
      <c r="G132" s="12">
        <v>88</v>
      </c>
      <c r="I132" s="11">
        <f>'^JKSE'!I132</f>
        <v>40711</v>
      </c>
      <c r="J132" s="12">
        <f t="shared" si="2"/>
        <v>155</v>
      </c>
    </row>
    <row r="133" spans="1:10" x14ac:dyDescent="0.2">
      <c r="A133" s="15">
        <v>40010</v>
      </c>
      <c r="B133" s="12">
        <v>91</v>
      </c>
      <c r="C133" s="12">
        <v>106</v>
      </c>
      <c r="D133" s="12">
        <v>91</v>
      </c>
      <c r="E133" s="12">
        <v>91</v>
      </c>
      <c r="F133" s="14">
        <v>0</v>
      </c>
      <c r="G133" s="12">
        <v>91</v>
      </c>
      <c r="I133" s="11">
        <f>'^JKSE'!I133</f>
        <v>40710</v>
      </c>
      <c r="J133" s="12">
        <f t="shared" si="2"/>
        <v>155</v>
      </c>
    </row>
    <row r="134" spans="1:10" x14ac:dyDescent="0.2">
      <c r="A134" s="15">
        <v>40011</v>
      </c>
      <c r="B134" s="12">
        <v>72</v>
      </c>
      <c r="C134" s="12">
        <v>117</v>
      </c>
      <c r="D134" s="12">
        <v>72</v>
      </c>
      <c r="E134" s="12">
        <v>72</v>
      </c>
      <c r="F134" s="14">
        <v>0</v>
      </c>
      <c r="G134" s="12">
        <v>72</v>
      </c>
      <c r="I134" s="11">
        <f>'^JKSE'!I134</f>
        <v>40709</v>
      </c>
      <c r="J134" s="12">
        <f t="shared" si="2"/>
        <v>155</v>
      </c>
    </row>
    <row r="135" spans="1:10" x14ac:dyDescent="0.2">
      <c r="A135" s="15">
        <v>40015</v>
      </c>
      <c r="B135" s="12">
        <v>85</v>
      </c>
      <c r="C135" s="12">
        <v>118</v>
      </c>
      <c r="D135" s="12">
        <v>85</v>
      </c>
      <c r="E135" s="12">
        <v>85</v>
      </c>
      <c r="F135" s="14">
        <v>0</v>
      </c>
      <c r="G135" s="12">
        <v>85</v>
      </c>
      <c r="I135" s="11">
        <f>'^JKSE'!I135</f>
        <v>40708</v>
      </c>
      <c r="J135" s="12">
        <f t="shared" si="2"/>
        <v>155</v>
      </c>
    </row>
    <row r="136" spans="1:10" x14ac:dyDescent="0.2">
      <c r="A136" s="15">
        <v>40016</v>
      </c>
      <c r="B136" s="12">
        <v>68</v>
      </c>
      <c r="C136" s="12">
        <v>110</v>
      </c>
      <c r="D136" s="12">
        <v>68</v>
      </c>
      <c r="E136" s="12">
        <v>68</v>
      </c>
      <c r="F136" s="14">
        <v>0</v>
      </c>
      <c r="G136" s="12">
        <v>68</v>
      </c>
      <c r="I136" s="11">
        <f>'^JKSE'!I136</f>
        <v>40707</v>
      </c>
      <c r="J136" s="12">
        <f t="shared" si="2"/>
        <v>155</v>
      </c>
    </row>
    <row r="137" spans="1:10" x14ac:dyDescent="0.2">
      <c r="A137" s="15">
        <v>40017</v>
      </c>
      <c r="B137" s="12">
        <v>69</v>
      </c>
      <c r="C137" s="12">
        <v>97</v>
      </c>
      <c r="D137" s="12">
        <v>69</v>
      </c>
      <c r="E137" s="12">
        <v>90</v>
      </c>
      <c r="F137" s="14">
        <v>48000</v>
      </c>
      <c r="G137" s="12">
        <v>90</v>
      </c>
      <c r="I137" s="11">
        <f>'^JKSE'!I137</f>
        <v>40704</v>
      </c>
      <c r="J137" s="12">
        <f t="shared" si="2"/>
        <v>155</v>
      </c>
    </row>
    <row r="138" spans="1:10" x14ac:dyDescent="0.2">
      <c r="A138" s="15">
        <v>40018</v>
      </c>
      <c r="B138" s="12">
        <v>90</v>
      </c>
      <c r="C138" s="12">
        <v>100</v>
      </c>
      <c r="D138" s="12">
        <v>90</v>
      </c>
      <c r="E138" s="12">
        <v>100</v>
      </c>
      <c r="F138" s="14">
        <v>124500</v>
      </c>
      <c r="G138" s="12">
        <v>100</v>
      </c>
      <c r="I138" s="11">
        <f>'^JKSE'!I138</f>
        <v>40703</v>
      </c>
      <c r="J138" s="12">
        <f t="shared" si="2"/>
        <v>155</v>
      </c>
    </row>
    <row r="139" spans="1:10" x14ac:dyDescent="0.2">
      <c r="A139" s="15">
        <v>40021</v>
      </c>
      <c r="B139" s="12">
        <v>104</v>
      </c>
      <c r="C139" s="12">
        <v>135</v>
      </c>
      <c r="D139" s="12">
        <v>104</v>
      </c>
      <c r="E139" s="12">
        <v>135</v>
      </c>
      <c r="F139" s="14">
        <v>958000</v>
      </c>
      <c r="G139" s="12">
        <v>135</v>
      </c>
      <c r="I139" s="11">
        <f>'^JKSE'!I139</f>
        <v>40702</v>
      </c>
      <c r="J139" s="12">
        <f t="shared" si="2"/>
        <v>130</v>
      </c>
    </row>
    <row r="140" spans="1:10" x14ac:dyDescent="0.2">
      <c r="A140" s="15">
        <v>40022</v>
      </c>
      <c r="B140" s="12">
        <v>140</v>
      </c>
      <c r="C140" s="12">
        <v>140</v>
      </c>
      <c r="D140" s="12">
        <v>125</v>
      </c>
      <c r="E140" s="12">
        <v>127</v>
      </c>
      <c r="F140" s="14">
        <v>542500</v>
      </c>
      <c r="G140" s="12">
        <v>127</v>
      </c>
      <c r="I140" s="11">
        <f>'^JKSE'!I140</f>
        <v>40701</v>
      </c>
      <c r="J140" s="12">
        <f t="shared" si="2"/>
        <v>155</v>
      </c>
    </row>
    <row r="141" spans="1:10" x14ac:dyDescent="0.2">
      <c r="A141" s="15">
        <v>40023</v>
      </c>
      <c r="B141" s="12">
        <v>101</v>
      </c>
      <c r="C141" s="12">
        <v>110</v>
      </c>
      <c r="D141" s="12">
        <v>101</v>
      </c>
      <c r="E141" s="12">
        <v>110</v>
      </c>
      <c r="F141" s="14">
        <v>98000</v>
      </c>
      <c r="G141" s="12">
        <v>110</v>
      </c>
      <c r="I141" s="11">
        <f>'^JKSE'!I141</f>
        <v>40700</v>
      </c>
      <c r="J141" s="12">
        <f t="shared" si="2"/>
        <v>155</v>
      </c>
    </row>
    <row r="142" spans="1:10" x14ac:dyDescent="0.2">
      <c r="A142" s="15">
        <v>40024</v>
      </c>
      <c r="B142" s="12">
        <v>100</v>
      </c>
      <c r="C142" s="12">
        <v>117</v>
      </c>
      <c r="D142" s="12">
        <v>100</v>
      </c>
      <c r="E142" s="12">
        <v>117</v>
      </c>
      <c r="F142" s="14">
        <v>1000</v>
      </c>
      <c r="G142" s="12">
        <v>117</v>
      </c>
      <c r="I142" s="11">
        <f>'^JKSE'!I142</f>
        <v>40697</v>
      </c>
      <c r="J142" s="12">
        <f t="shared" si="2"/>
        <v>155</v>
      </c>
    </row>
    <row r="143" spans="1:10" x14ac:dyDescent="0.2">
      <c r="A143" s="15">
        <v>40025</v>
      </c>
      <c r="B143" s="12">
        <v>118</v>
      </c>
      <c r="C143" s="12">
        <v>118</v>
      </c>
      <c r="D143" s="12">
        <v>118</v>
      </c>
      <c r="E143" s="12">
        <v>118</v>
      </c>
      <c r="F143" s="14">
        <v>4000</v>
      </c>
      <c r="G143" s="12">
        <v>118</v>
      </c>
      <c r="I143" s="11">
        <f>'^JKSE'!I143</f>
        <v>40696</v>
      </c>
      <c r="J143" s="12">
        <f t="shared" si="2"/>
        <v>160</v>
      </c>
    </row>
    <row r="144" spans="1:10" x14ac:dyDescent="0.2">
      <c r="A144" s="15">
        <v>40028</v>
      </c>
      <c r="B144" s="12">
        <v>101</v>
      </c>
      <c r="C144" s="12">
        <v>105</v>
      </c>
      <c r="D144" s="12">
        <v>101</v>
      </c>
      <c r="E144" s="12">
        <v>104</v>
      </c>
      <c r="F144" s="14">
        <v>62000</v>
      </c>
      <c r="G144" s="12">
        <v>104</v>
      </c>
      <c r="I144" s="11">
        <f>'^JKSE'!I144</f>
        <v>40695</v>
      </c>
      <c r="J144" s="12">
        <f t="shared" si="2"/>
        <v>160</v>
      </c>
    </row>
    <row r="145" spans="1:10" x14ac:dyDescent="0.2">
      <c r="A145" s="15">
        <v>40029</v>
      </c>
      <c r="B145" s="12">
        <v>101</v>
      </c>
      <c r="C145" s="12">
        <v>101</v>
      </c>
      <c r="D145" s="12">
        <v>100</v>
      </c>
      <c r="E145" s="12">
        <v>100</v>
      </c>
      <c r="F145" s="14">
        <v>40000</v>
      </c>
      <c r="G145" s="12">
        <v>100</v>
      </c>
      <c r="I145" s="11">
        <f>'^JKSE'!I145</f>
        <v>40694</v>
      </c>
      <c r="J145" s="12">
        <f t="shared" si="2"/>
        <v>160</v>
      </c>
    </row>
    <row r="146" spans="1:10" x14ac:dyDescent="0.2">
      <c r="A146" s="15">
        <v>40030</v>
      </c>
      <c r="B146" s="12">
        <v>100</v>
      </c>
      <c r="C146" s="12">
        <v>118</v>
      </c>
      <c r="D146" s="12">
        <v>100</v>
      </c>
      <c r="E146" s="12">
        <v>111</v>
      </c>
      <c r="F146" s="14">
        <v>577500</v>
      </c>
      <c r="G146" s="12">
        <v>111</v>
      </c>
      <c r="I146" s="11">
        <f>'^JKSE'!I146</f>
        <v>40693</v>
      </c>
      <c r="J146" s="12">
        <f t="shared" si="2"/>
        <v>170</v>
      </c>
    </row>
    <row r="147" spans="1:10" x14ac:dyDescent="0.2">
      <c r="A147" s="15">
        <v>40031</v>
      </c>
      <c r="B147" s="12">
        <v>101</v>
      </c>
      <c r="C147" s="12">
        <v>113</v>
      </c>
      <c r="D147" s="12">
        <v>101</v>
      </c>
      <c r="E147" s="12">
        <v>108</v>
      </c>
      <c r="F147" s="14">
        <v>147500</v>
      </c>
      <c r="G147" s="12">
        <v>108</v>
      </c>
      <c r="I147" s="11">
        <f>'^JKSE'!I147</f>
        <v>40690</v>
      </c>
      <c r="J147" s="12">
        <f t="shared" si="2"/>
        <v>170</v>
      </c>
    </row>
    <row r="148" spans="1:10" x14ac:dyDescent="0.2">
      <c r="A148" s="15">
        <v>40032</v>
      </c>
      <c r="B148" s="12">
        <v>116</v>
      </c>
      <c r="C148" s="12">
        <v>116</v>
      </c>
      <c r="D148" s="12">
        <v>110</v>
      </c>
      <c r="E148" s="12">
        <v>116</v>
      </c>
      <c r="F148" s="14">
        <v>34500</v>
      </c>
      <c r="G148" s="12">
        <v>116</v>
      </c>
      <c r="I148" s="11">
        <f>'^JKSE'!I148</f>
        <v>40689</v>
      </c>
      <c r="J148" s="12">
        <f t="shared" si="2"/>
        <v>170</v>
      </c>
    </row>
    <row r="149" spans="1:10" x14ac:dyDescent="0.2">
      <c r="A149" s="15">
        <v>40035</v>
      </c>
      <c r="B149" s="12">
        <v>120</v>
      </c>
      <c r="C149" s="12">
        <v>125</v>
      </c>
      <c r="D149" s="12">
        <v>113</v>
      </c>
      <c r="E149" s="12">
        <v>113</v>
      </c>
      <c r="F149" s="14">
        <v>190500</v>
      </c>
      <c r="G149" s="12">
        <v>113</v>
      </c>
      <c r="I149" s="11">
        <f>'^JKSE'!I149</f>
        <v>40688</v>
      </c>
      <c r="J149" s="12">
        <f t="shared" si="2"/>
        <v>170</v>
      </c>
    </row>
    <row r="150" spans="1:10" x14ac:dyDescent="0.2">
      <c r="A150" s="15">
        <v>40036</v>
      </c>
      <c r="B150" s="12">
        <v>110</v>
      </c>
      <c r="C150" s="12">
        <v>120</v>
      </c>
      <c r="D150" s="12">
        <v>110</v>
      </c>
      <c r="E150" s="12">
        <v>120</v>
      </c>
      <c r="F150" s="14">
        <v>70000</v>
      </c>
      <c r="G150" s="12">
        <v>120</v>
      </c>
      <c r="I150" s="11">
        <f>'^JKSE'!I150</f>
        <v>40687</v>
      </c>
      <c r="J150" s="12">
        <f t="shared" si="2"/>
        <v>175</v>
      </c>
    </row>
    <row r="151" spans="1:10" x14ac:dyDescent="0.2">
      <c r="A151" s="15">
        <v>40037</v>
      </c>
      <c r="B151" s="12">
        <v>111</v>
      </c>
      <c r="C151" s="12">
        <v>120</v>
      </c>
      <c r="D151" s="12">
        <v>111</v>
      </c>
      <c r="E151" s="12">
        <v>111</v>
      </c>
      <c r="F151" s="14">
        <v>0</v>
      </c>
      <c r="G151" s="12">
        <v>111</v>
      </c>
      <c r="I151" s="11">
        <f>'^JKSE'!I151</f>
        <v>40686</v>
      </c>
      <c r="J151" s="12">
        <f t="shared" si="2"/>
        <v>175</v>
      </c>
    </row>
    <row r="152" spans="1:10" x14ac:dyDescent="0.2">
      <c r="A152" s="15">
        <v>40038</v>
      </c>
      <c r="B152" s="12">
        <v>106</v>
      </c>
      <c r="C152" s="12">
        <v>120</v>
      </c>
      <c r="D152" s="12">
        <v>106</v>
      </c>
      <c r="E152" s="12">
        <v>106</v>
      </c>
      <c r="F152" s="14">
        <v>0</v>
      </c>
      <c r="G152" s="12">
        <v>106</v>
      </c>
      <c r="I152" s="11">
        <f>'^JKSE'!I152</f>
        <v>40683</v>
      </c>
      <c r="J152" s="12">
        <f t="shared" si="2"/>
        <v>165</v>
      </c>
    </row>
    <row r="153" spans="1:10" x14ac:dyDescent="0.2">
      <c r="A153" s="15">
        <v>40039</v>
      </c>
      <c r="B153" s="12">
        <v>104</v>
      </c>
      <c r="C153" s="12">
        <v>120</v>
      </c>
      <c r="D153" s="12">
        <v>104</v>
      </c>
      <c r="E153" s="12">
        <v>104</v>
      </c>
      <c r="F153" s="14">
        <v>0</v>
      </c>
      <c r="G153" s="12">
        <v>104</v>
      </c>
      <c r="I153" s="11">
        <f>'^JKSE'!I153</f>
        <v>40682</v>
      </c>
      <c r="J153" s="12">
        <f t="shared" si="2"/>
        <v>165</v>
      </c>
    </row>
    <row r="154" spans="1:10" x14ac:dyDescent="0.2">
      <c r="A154" s="15">
        <v>40043</v>
      </c>
      <c r="B154" s="12">
        <v>120</v>
      </c>
      <c r="C154" s="12">
        <v>124</v>
      </c>
      <c r="D154" s="12">
        <v>120</v>
      </c>
      <c r="E154" s="12">
        <v>124</v>
      </c>
      <c r="F154" s="14">
        <v>14500</v>
      </c>
      <c r="G154" s="12">
        <v>124</v>
      </c>
      <c r="I154" s="11">
        <f>'^JKSE'!I154</f>
        <v>40681</v>
      </c>
      <c r="J154" s="12">
        <f t="shared" si="2"/>
        <v>165</v>
      </c>
    </row>
    <row r="155" spans="1:10" x14ac:dyDescent="0.2">
      <c r="A155" s="15">
        <v>40044</v>
      </c>
      <c r="B155" s="12">
        <v>103</v>
      </c>
      <c r="C155" s="12">
        <v>124</v>
      </c>
      <c r="D155" s="12">
        <v>103</v>
      </c>
      <c r="E155" s="12">
        <v>103</v>
      </c>
      <c r="F155" s="14">
        <v>0</v>
      </c>
      <c r="G155" s="12">
        <v>103</v>
      </c>
      <c r="I155" s="11">
        <f>'^JKSE'!I155</f>
        <v>40680</v>
      </c>
      <c r="J155" s="12">
        <f t="shared" si="2"/>
        <v>155</v>
      </c>
    </row>
    <row r="156" spans="1:10" x14ac:dyDescent="0.2">
      <c r="A156" s="15">
        <v>40045</v>
      </c>
      <c r="B156" s="12">
        <v>125</v>
      </c>
      <c r="C156" s="12">
        <v>130</v>
      </c>
      <c r="D156" s="12">
        <v>125</v>
      </c>
      <c r="E156" s="12">
        <v>130</v>
      </c>
      <c r="F156" s="14">
        <v>392000</v>
      </c>
      <c r="G156" s="12">
        <v>130</v>
      </c>
      <c r="I156" s="11">
        <f>'^JKSE'!I156</f>
        <v>40679</v>
      </c>
      <c r="J156" s="12">
        <f t="shared" si="2"/>
        <v>155</v>
      </c>
    </row>
    <row r="157" spans="1:10" x14ac:dyDescent="0.2">
      <c r="A157" s="15">
        <v>40046</v>
      </c>
      <c r="B157" s="12">
        <v>149</v>
      </c>
      <c r="C157" s="12">
        <v>149</v>
      </c>
      <c r="D157" s="12">
        <v>149</v>
      </c>
      <c r="E157" s="12">
        <v>149</v>
      </c>
      <c r="F157" s="14">
        <v>5500</v>
      </c>
      <c r="G157" s="12">
        <v>149</v>
      </c>
      <c r="I157" s="11">
        <f>'^JKSE'!I157</f>
        <v>40676</v>
      </c>
      <c r="J157" s="12">
        <f t="shared" si="2"/>
        <v>150</v>
      </c>
    </row>
    <row r="158" spans="1:10" x14ac:dyDescent="0.2">
      <c r="A158" s="15">
        <v>40049</v>
      </c>
      <c r="B158" s="12">
        <v>148</v>
      </c>
      <c r="C158" s="12">
        <v>149</v>
      </c>
      <c r="D158" s="12">
        <v>111</v>
      </c>
      <c r="E158" s="12">
        <v>128</v>
      </c>
      <c r="F158" s="14">
        <v>17000</v>
      </c>
      <c r="G158" s="12">
        <v>128</v>
      </c>
      <c r="I158" s="11">
        <f>'^JKSE'!I158</f>
        <v>40675</v>
      </c>
      <c r="J158" s="12">
        <f t="shared" si="2"/>
        <v>155</v>
      </c>
    </row>
    <row r="159" spans="1:10" x14ac:dyDescent="0.2">
      <c r="A159" s="15">
        <v>40050</v>
      </c>
      <c r="B159" s="12">
        <v>125</v>
      </c>
      <c r="C159" s="12">
        <v>128</v>
      </c>
      <c r="D159" s="12">
        <v>120</v>
      </c>
      <c r="E159" s="12">
        <v>128</v>
      </c>
      <c r="F159" s="14">
        <v>41500</v>
      </c>
      <c r="G159" s="12">
        <v>128</v>
      </c>
      <c r="I159" s="11">
        <f>'^JKSE'!I159</f>
        <v>40674</v>
      </c>
      <c r="J159" s="12">
        <f t="shared" si="2"/>
        <v>150</v>
      </c>
    </row>
    <row r="160" spans="1:10" x14ac:dyDescent="0.2">
      <c r="A160" s="15">
        <v>40051</v>
      </c>
      <c r="B160" s="12">
        <v>115</v>
      </c>
      <c r="C160" s="12">
        <v>115</v>
      </c>
      <c r="D160" s="12">
        <v>113</v>
      </c>
      <c r="E160" s="12">
        <v>113</v>
      </c>
      <c r="F160" s="14">
        <v>1000</v>
      </c>
      <c r="G160" s="12">
        <v>113</v>
      </c>
      <c r="I160" s="11">
        <f>'^JKSE'!I160</f>
        <v>40673</v>
      </c>
      <c r="J160" s="12">
        <f t="shared" si="2"/>
        <v>155</v>
      </c>
    </row>
    <row r="161" spans="1:10" x14ac:dyDescent="0.2">
      <c r="A161" s="15">
        <v>40052</v>
      </c>
      <c r="B161" s="12">
        <v>113</v>
      </c>
      <c r="C161" s="12">
        <v>113</v>
      </c>
      <c r="D161" s="12">
        <v>101</v>
      </c>
      <c r="E161" s="12">
        <v>101</v>
      </c>
      <c r="F161" s="14">
        <v>10500</v>
      </c>
      <c r="G161" s="12">
        <v>101</v>
      </c>
      <c r="I161" s="11">
        <f>'^JKSE'!I161</f>
        <v>40672</v>
      </c>
      <c r="J161" s="12">
        <f t="shared" si="2"/>
        <v>135</v>
      </c>
    </row>
    <row r="162" spans="1:10" x14ac:dyDescent="0.2">
      <c r="A162" s="15">
        <v>40053</v>
      </c>
      <c r="B162" s="12">
        <v>92</v>
      </c>
      <c r="C162" s="12">
        <v>136</v>
      </c>
      <c r="D162" s="12">
        <v>92</v>
      </c>
      <c r="E162" s="12">
        <v>92</v>
      </c>
      <c r="F162" s="14">
        <v>0</v>
      </c>
      <c r="G162" s="12">
        <v>92</v>
      </c>
      <c r="I162" s="11">
        <f>'^JKSE'!I162</f>
        <v>40669</v>
      </c>
      <c r="J162" s="12">
        <f t="shared" si="2"/>
        <v>150</v>
      </c>
    </row>
    <row r="163" spans="1:10" x14ac:dyDescent="0.2">
      <c r="A163" s="15">
        <v>40056</v>
      </c>
      <c r="B163" s="12">
        <v>101</v>
      </c>
      <c r="C163" s="12">
        <v>101</v>
      </c>
      <c r="D163" s="12">
        <v>101</v>
      </c>
      <c r="E163" s="12">
        <v>101</v>
      </c>
      <c r="F163" s="14">
        <v>5000</v>
      </c>
      <c r="G163" s="12">
        <v>101</v>
      </c>
      <c r="I163" s="11">
        <f>'^JKSE'!I163</f>
        <v>40668</v>
      </c>
      <c r="J163" s="12">
        <f t="shared" si="2"/>
        <v>135</v>
      </c>
    </row>
    <row r="164" spans="1:10" x14ac:dyDescent="0.2">
      <c r="A164" s="15">
        <v>40057</v>
      </c>
      <c r="B164" s="12">
        <v>103</v>
      </c>
      <c r="C164" s="12">
        <v>103</v>
      </c>
      <c r="D164" s="12">
        <v>102</v>
      </c>
      <c r="E164" s="12">
        <v>102</v>
      </c>
      <c r="F164" s="14">
        <v>8500</v>
      </c>
      <c r="G164" s="12">
        <v>102</v>
      </c>
      <c r="I164" s="11">
        <f>'^JKSE'!I164</f>
        <v>40667</v>
      </c>
      <c r="J164" s="12">
        <f t="shared" si="2"/>
        <v>135</v>
      </c>
    </row>
    <row r="165" spans="1:10" x14ac:dyDescent="0.2">
      <c r="A165" s="15">
        <v>40058</v>
      </c>
      <c r="B165" s="12">
        <v>100</v>
      </c>
      <c r="C165" s="12">
        <v>100</v>
      </c>
      <c r="D165" s="12">
        <v>100</v>
      </c>
      <c r="E165" s="12">
        <v>100</v>
      </c>
      <c r="F165" s="14">
        <v>22500</v>
      </c>
      <c r="G165" s="12">
        <v>100</v>
      </c>
      <c r="I165" s="11">
        <f>'^JKSE'!I165</f>
        <v>40666</v>
      </c>
      <c r="J165" s="12">
        <f t="shared" si="2"/>
        <v>135</v>
      </c>
    </row>
    <row r="166" spans="1:10" x14ac:dyDescent="0.2">
      <c r="A166" s="15">
        <v>40059</v>
      </c>
      <c r="B166" s="12">
        <v>101</v>
      </c>
      <c r="C166" s="12">
        <v>117</v>
      </c>
      <c r="D166" s="12">
        <v>101</v>
      </c>
      <c r="E166" s="12">
        <v>101</v>
      </c>
      <c r="F166" s="14">
        <v>0</v>
      </c>
      <c r="G166" s="12">
        <v>101</v>
      </c>
      <c r="I166" s="11">
        <f>'^JKSE'!I166</f>
        <v>40665</v>
      </c>
      <c r="J166" s="12">
        <f t="shared" si="2"/>
        <v>135</v>
      </c>
    </row>
    <row r="167" spans="1:10" x14ac:dyDescent="0.2">
      <c r="A167" s="15">
        <v>40060</v>
      </c>
      <c r="B167" s="12">
        <v>100</v>
      </c>
      <c r="C167" s="12">
        <v>109</v>
      </c>
      <c r="D167" s="12">
        <v>100</v>
      </c>
      <c r="E167" s="12">
        <v>100</v>
      </c>
      <c r="F167" s="14">
        <v>0</v>
      </c>
      <c r="G167" s="12">
        <v>100</v>
      </c>
      <c r="I167" s="11">
        <f>'^JKSE'!I167</f>
        <v>40662</v>
      </c>
      <c r="J167" s="12">
        <f t="shared" si="2"/>
        <v>135</v>
      </c>
    </row>
    <row r="168" spans="1:10" x14ac:dyDescent="0.2">
      <c r="A168" s="15">
        <v>40063</v>
      </c>
      <c r="B168" s="12">
        <v>118</v>
      </c>
      <c r="C168" s="12">
        <v>129</v>
      </c>
      <c r="D168" s="12">
        <v>105</v>
      </c>
      <c r="E168" s="12">
        <v>107</v>
      </c>
      <c r="F168" s="14">
        <v>246000</v>
      </c>
      <c r="G168" s="12">
        <v>107</v>
      </c>
      <c r="I168" s="11">
        <f>'^JKSE'!I168</f>
        <v>40661</v>
      </c>
      <c r="J168" s="12">
        <f t="shared" si="2"/>
        <v>135</v>
      </c>
    </row>
    <row r="169" spans="1:10" x14ac:dyDescent="0.2">
      <c r="A169" s="15">
        <v>40064</v>
      </c>
      <c r="B169" s="12">
        <v>113</v>
      </c>
      <c r="C169" s="12">
        <v>144</v>
      </c>
      <c r="D169" s="12">
        <v>113</v>
      </c>
      <c r="E169" s="12">
        <v>113</v>
      </c>
      <c r="F169" s="14">
        <v>0</v>
      </c>
      <c r="G169" s="12">
        <v>113</v>
      </c>
      <c r="I169" s="11">
        <f>'^JKSE'!I169</f>
        <v>40660</v>
      </c>
      <c r="J169" s="12">
        <f t="shared" si="2"/>
        <v>135</v>
      </c>
    </row>
    <row r="170" spans="1:10" x14ac:dyDescent="0.2">
      <c r="A170" s="15">
        <v>40065</v>
      </c>
      <c r="B170" s="12">
        <v>108</v>
      </c>
      <c r="C170" s="12">
        <v>144</v>
      </c>
      <c r="D170" s="12">
        <v>108</v>
      </c>
      <c r="E170" s="12">
        <v>108</v>
      </c>
      <c r="F170" s="14">
        <v>0</v>
      </c>
      <c r="G170" s="12">
        <v>108</v>
      </c>
      <c r="I170" s="11">
        <f>'^JKSE'!I170</f>
        <v>40659</v>
      </c>
      <c r="J170" s="12">
        <f t="shared" si="2"/>
        <v>135</v>
      </c>
    </row>
    <row r="171" spans="1:10" x14ac:dyDescent="0.2">
      <c r="A171" s="15">
        <v>40066</v>
      </c>
      <c r="B171" s="12">
        <v>108</v>
      </c>
      <c r="C171" s="12">
        <v>144</v>
      </c>
      <c r="D171" s="12">
        <v>108</v>
      </c>
      <c r="E171" s="12">
        <v>108</v>
      </c>
      <c r="F171" s="14">
        <v>0</v>
      </c>
      <c r="G171" s="12">
        <v>108</v>
      </c>
      <c r="I171" s="11">
        <f>'^JKSE'!I171</f>
        <v>40658</v>
      </c>
      <c r="J171" s="12">
        <f t="shared" si="2"/>
        <v>135</v>
      </c>
    </row>
    <row r="172" spans="1:10" x14ac:dyDescent="0.2">
      <c r="A172" s="15">
        <v>40067</v>
      </c>
      <c r="B172" s="12">
        <v>103</v>
      </c>
      <c r="C172" s="12">
        <v>144</v>
      </c>
      <c r="D172" s="12">
        <v>103</v>
      </c>
      <c r="E172" s="12">
        <v>103</v>
      </c>
      <c r="F172" s="14">
        <v>0</v>
      </c>
      <c r="G172" s="12">
        <v>103</v>
      </c>
      <c r="I172" s="11">
        <f>'^JKSE'!I172</f>
        <v>40655</v>
      </c>
      <c r="J172" s="12">
        <f t="shared" si="2"/>
        <v>135</v>
      </c>
    </row>
    <row r="173" spans="1:10" x14ac:dyDescent="0.2">
      <c r="A173" s="15">
        <v>40070</v>
      </c>
      <c r="B173" s="12">
        <v>103</v>
      </c>
      <c r="C173" s="12">
        <v>144</v>
      </c>
      <c r="D173" s="12">
        <v>103</v>
      </c>
      <c r="E173" s="12">
        <v>103</v>
      </c>
      <c r="F173" s="14">
        <v>0</v>
      </c>
      <c r="G173" s="12">
        <v>103</v>
      </c>
      <c r="I173" s="11">
        <f>'^JKSE'!I173</f>
        <v>40654</v>
      </c>
      <c r="J173" s="12">
        <f t="shared" si="2"/>
        <v>135</v>
      </c>
    </row>
    <row r="174" spans="1:10" x14ac:dyDescent="0.2">
      <c r="A174" s="15">
        <v>40071</v>
      </c>
      <c r="B174" s="12">
        <v>103</v>
      </c>
      <c r="C174" s="12">
        <v>144</v>
      </c>
      <c r="D174" s="12">
        <v>103</v>
      </c>
      <c r="E174" s="12">
        <v>103</v>
      </c>
      <c r="F174" s="14">
        <v>0</v>
      </c>
      <c r="G174" s="12">
        <v>103</v>
      </c>
      <c r="I174" s="11">
        <f>'^JKSE'!I174</f>
        <v>40653</v>
      </c>
      <c r="J174" s="12">
        <f t="shared" si="2"/>
        <v>135</v>
      </c>
    </row>
    <row r="175" spans="1:10" x14ac:dyDescent="0.2">
      <c r="A175" s="15">
        <v>40072</v>
      </c>
      <c r="B175" s="12">
        <v>103</v>
      </c>
      <c r="C175" s="12">
        <v>144</v>
      </c>
      <c r="D175" s="12">
        <v>103</v>
      </c>
      <c r="E175" s="12">
        <v>103</v>
      </c>
      <c r="F175" s="14">
        <v>0</v>
      </c>
      <c r="G175" s="12">
        <v>103</v>
      </c>
      <c r="I175" s="11">
        <f>'^JKSE'!I175</f>
        <v>40652</v>
      </c>
      <c r="J175" s="12">
        <f t="shared" si="2"/>
        <v>135</v>
      </c>
    </row>
    <row r="176" spans="1:10" x14ac:dyDescent="0.2">
      <c r="A176" s="15">
        <v>40073</v>
      </c>
      <c r="B176" s="12">
        <v>103</v>
      </c>
      <c r="C176" s="12">
        <v>103</v>
      </c>
      <c r="D176" s="12">
        <v>103</v>
      </c>
      <c r="E176" s="12">
        <v>103</v>
      </c>
      <c r="F176" s="14">
        <v>15000</v>
      </c>
      <c r="G176" s="12">
        <v>103</v>
      </c>
      <c r="I176" s="11">
        <f>'^JKSE'!I176</f>
        <v>40651</v>
      </c>
      <c r="J176" s="12">
        <f t="shared" si="2"/>
        <v>135</v>
      </c>
    </row>
    <row r="177" spans="1:10" x14ac:dyDescent="0.2">
      <c r="A177" s="15">
        <v>40080</v>
      </c>
      <c r="B177" s="12">
        <v>103</v>
      </c>
      <c r="C177" s="12">
        <v>136</v>
      </c>
      <c r="D177" s="12">
        <v>103</v>
      </c>
      <c r="E177" s="12">
        <v>103</v>
      </c>
      <c r="F177" s="14">
        <v>0</v>
      </c>
      <c r="G177" s="12">
        <v>103</v>
      </c>
      <c r="I177" s="11">
        <f>'^JKSE'!I177</f>
        <v>40648</v>
      </c>
      <c r="J177" s="12">
        <f t="shared" si="2"/>
        <v>135</v>
      </c>
    </row>
    <row r="178" spans="1:10" x14ac:dyDescent="0.2">
      <c r="A178" s="15">
        <v>40081</v>
      </c>
      <c r="B178" s="12">
        <v>103</v>
      </c>
      <c r="C178" s="12">
        <v>137</v>
      </c>
      <c r="D178" s="12">
        <v>103</v>
      </c>
      <c r="E178" s="12">
        <v>103</v>
      </c>
      <c r="F178" s="14">
        <v>0</v>
      </c>
      <c r="G178" s="12">
        <v>103</v>
      </c>
      <c r="I178" s="11">
        <f>'^JKSE'!I178</f>
        <v>40647</v>
      </c>
      <c r="J178" s="12">
        <f t="shared" si="2"/>
        <v>135</v>
      </c>
    </row>
    <row r="179" spans="1:10" x14ac:dyDescent="0.2">
      <c r="A179" s="15">
        <v>40084</v>
      </c>
      <c r="B179" s="12">
        <v>103</v>
      </c>
      <c r="C179" s="12">
        <v>135</v>
      </c>
      <c r="D179" s="12">
        <v>103</v>
      </c>
      <c r="E179" s="12">
        <v>103</v>
      </c>
      <c r="F179" s="14">
        <v>0</v>
      </c>
      <c r="G179" s="12">
        <v>103</v>
      </c>
      <c r="I179" s="11">
        <f>'^JKSE'!I179</f>
        <v>40646</v>
      </c>
      <c r="J179" s="12">
        <f t="shared" si="2"/>
        <v>135</v>
      </c>
    </row>
    <row r="180" spans="1:10" x14ac:dyDescent="0.2">
      <c r="A180" s="15">
        <v>40085</v>
      </c>
      <c r="B180" s="12">
        <v>103</v>
      </c>
      <c r="C180" s="12">
        <v>137</v>
      </c>
      <c r="D180" s="12">
        <v>103</v>
      </c>
      <c r="E180" s="12">
        <v>103</v>
      </c>
      <c r="F180" s="14">
        <v>0</v>
      </c>
      <c r="G180" s="12">
        <v>103</v>
      </c>
      <c r="I180" s="11">
        <f>'^JKSE'!I180</f>
        <v>40645</v>
      </c>
      <c r="J180" s="12">
        <f t="shared" si="2"/>
        <v>135</v>
      </c>
    </row>
    <row r="181" spans="1:10" x14ac:dyDescent="0.2">
      <c r="A181" s="15">
        <v>40086</v>
      </c>
      <c r="B181" s="12">
        <v>103</v>
      </c>
      <c r="C181" s="12">
        <v>131</v>
      </c>
      <c r="D181" s="12">
        <v>103</v>
      </c>
      <c r="E181" s="12">
        <v>103</v>
      </c>
      <c r="F181" s="14">
        <v>0</v>
      </c>
      <c r="G181" s="12">
        <v>103</v>
      </c>
      <c r="I181" s="11">
        <f>'^JKSE'!I181</f>
        <v>40644</v>
      </c>
      <c r="J181" s="12">
        <f t="shared" si="2"/>
        <v>135</v>
      </c>
    </row>
    <row r="182" spans="1:10" x14ac:dyDescent="0.2">
      <c r="A182" s="15">
        <v>40087</v>
      </c>
      <c r="B182" s="12">
        <v>137</v>
      </c>
      <c r="C182" s="12">
        <v>139</v>
      </c>
      <c r="D182" s="12">
        <v>130</v>
      </c>
      <c r="E182" s="12">
        <v>130</v>
      </c>
      <c r="F182" s="14">
        <v>121000</v>
      </c>
      <c r="G182" s="12">
        <v>130</v>
      </c>
      <c r="I182" s="11">
        <f>'^JKSE'!I182</f>
        <v>40641</v>
      </c>
      <c r="J182" s="12">
        <f t="shared" si="2"/>
        <v>135</v>
      </c>
    </row>
    <row r="183" spans="1:10" x14ac:dyDescent="0.2">
      <c r="A183" s="15">
        <v>40088</v>
      </c>
      <c r="B183" s="12">
        <v>103</v>
      </c>
      <c r="C183" s="12">
        <v>130</v>
      </c>
      <c r="D183" s="12">
        <v>103</v>
      </c>
      <c r="E183" s="12">
        <v>103</v>
      </c>
      <c r="F183" s="14">
        <v>0</v>
      </c>
      <c r="G183" s="12">
        <v>103</v>
      </c>
      <c r="I183" s="11">
        <f>'^JKSE'!I183</f>
        <v>40640</v>
      </c>
      <c r="J183" s="12">
        <f t="shared" si="2"/>
        <v>135</v>
      </c>
    </row>
    <row r="184" spans="1:10" x14ac:dyDescent="0.2">
      <c r="A184" s="15">
        <v>40091</v>
      </c>
      <c r="B184" s="12">
        <v>103</v>
      </c>
      <c r="C184" s="12">
        <v>130</v>
      </c>
      <c r="D184" s="12">
        <v>103</v>
      </c>
      <c r="E184" s="12">
        <v>103</v>
      </c>
      <c r="F184" s="14">
        <v>0</v>
      </c>
      <c r="G184" s="12">
        <v>103</v>
      </c>
      <c r="I184" s="11">
        <f>'^JKSE'!I184</f>
        <v>40639</v>
      </c>
      <c r="J184" s="12">
        <f t="shared" si="2"/>
        <v>135</v>
      </c>
    </row>
    <row r="185" spans="1:10" x14ac:dyDescent="0.2">
      <c r="A185" s="15">
        <v>40092</v>
      </c>
      <c r="B185" s="12">
        <v>125</v>
      </c>
      <c r="C185" s="12">
        <v>125</v>
      </c>
      <c r="D185" s="12">
        <v>125</v>
      </c>
      <c r="E185" s="12">
        <v>125</v>
      </c>
      <c r="F185" s="14">
        <v>10000</v>
      </c>
      <c r="G185" s="12">
        <v>125</v>
      </c>
      <c r="I185" s="11">
        <f>'^JKSE'!I185</f>
        <v>40638</v>
      </c>
      <c r="J185" s="12">
        <f t="shared" si="2"/>
        <v>135</v>
      </c>
    </row>
    <row r="186" spans="1:10" x14ac:dyDescent="0.2">
      <c r="A186" s="15">
        <v>40093</v>
      </c>
      <c r="B186" s="12">
        <v>103</v>
      </c>
      <c r="C186" s="12">
        <v>135</v>
      </c>
      <c r="D186" s="12">
        <v>103</v>
      </c>
      <c r="E186" s="12">
        <v>103</v>
      </c>
      <c r="F186" s="14">
        <v>0</v>
      </c>
      <c r="G186" s="12">
        <v>103</v>
      </c>
      <c r="I186" s="11">
        <f>'^JKSE'!I186</f>
        <v>40637</v>
      </c>
      <c r="J186" s="12">
        <f t="shared" si="2"/>
        <v>135</v>
      </c>
    </row>
    <row r="187" spans="1:10" x14ac:dyDescent="0.2">
      <c r="A187" s="15">
        <v>40094</v>
      </c>
      <c r="B187" s="12">
        <v>135</v>
      </c>
      <c r="C187" s="12">
        <v>149</v>
      </c>
      <c r="D187" s="12">
        <v>132</v>
      </c>
      <c r="E187" s="12">
        <v>133</v>
      </c>
      <c r="F187" s="14">
        <v>265000</v>
      </c>
      <c r="G187" s="12">
        <v>133</v>
      </c>
      <c r="I187" s="11">
        <f>'^JKSE'!I187</f>
        <v>40634</v>
      </c>
      <c r="J187" s="12">
        <f t="shared" si="2"/>
        <v>135</v>
      </c>
    </row>
    <row r="188" spans="1:10" x14ac:dyDescent="0.2">
      <c r="A188" s="15">
        <v>40095</v>
      </c>
      <c r="B188" s="12">
        <v>120</v>
      </c>
      <c r="C188" s="12">
        <v>170</v>
      </c>
      <c r="D188" s="12">
        <v>120</v>
      </c>
      <c r="E188" s="12">
        <v>120</v>
      </c>
      <c r="F188" s="14">
        <v>0</v>
      </c>
      <c r="G188" s="12">
        <v>120</v>
      </c>
      <c r="I188" s="11">
        <f>'^JKSE'!I188</f>
        <v>40633</v>
      </c>
      <c r="J188" s="12">
        <f t="shared" si="2"/>
        <v>135</v>
      </c>
    </row>
    <row r="189" spans="1:10" x14ac:dyDescent="0.2">
      <c r="A189" s="15">
        <v>40098</v>
      </c>
      <c r="B189" s="12">
        <v>134</v>
      </c>
      <c r="C189" s="12">
        <v>144</v>
      </c>
      <c r="D189" s="12">
        <v>134</v>
      </c>
      <c r="E189" s="12">
        <v>144</v>
      </c>
      <c r="F189" s="14">
        <v>1000</v>
      </c>
      <c r="G189" s="12">
        <v>144</v>
      </c>
      <c r="I189" s="11">
        <f>'^JKSE'!I189</f>
        <v>40632</v>
      </c>
      <c r="J189" s="12">
        <f t="shared" si="2"/>
        <v>135</v>
      </c>
    </row>
    <row r="190" spans="1:10" x14ac:dyDescent="0.2">
      <c r="A190" s="15">
        <v>40099</v>
      </c>
      <c r="B190" s="12">
        <v>154</v>
      </c>
      <c r="C190" s="12">
        <v>154</v>
      </c>
      <c r="D190" s="12">
        <v>154</v>
      </c>
      <c r="E190" s="12">
        <v>154</v>
      </c>
      <c r="F190" s="14">
        <v>1000</v>
      </c>
      <c r="G190" s="12">
        <v>154</v>
      </c>
      <c r="I190" s="11">
        <f>'^JKSE'!I190</f>
        <v>40631</v>
      </c>
      <c r="J190" s="12">
        <f t="shared" si="2"/>
        <v>135</v>
      </c>
    </row>
    <row r="191" spans="1:10" x14ac:dyDescent="0.2">
      <c r="A191" s="15">
        <v>40100</v>
      </c>
      <c r="B191" s="12">
        <v>160</v>
      </c>
      <c r="C191" s="12">
        <v>200</v>
      </c>
      <c r="D191" s="12">
        <v>151</v>
      </c>
      <c r="E191" s="12">
        <v>151</v>
      </c>
      <c r="F191" s="14">
        <v>112500</v>
      </c>
      <c r="G191" s="12">
        <v>151</v>
      </c>
      <c r="I191" s="11">
        <f>'^JKSE'!I191</f>
        <v>40630</v>
      </c>
      <c r="J191" s="12">
        <f t="shared" si="2"/>
        <v>135</v>
      </c>
    </row>
    <row r="192" spans="1:10" x14ac:dyDescent="0.2">
      <c r="A192" s="15">
        <v>40101</v>
      </c>
      <c r="B192" s="12">
        <v>199</v>
      </c>
      <c r="C192" s="12">
        <v>200</v>
      </c>
      <c r="D192" s="12">
        <v>165</v>
      </c>
      <c r="E192" s="12">
        <v>185</v>
      </c>
      <c r="F192" s="14">
        <v>3175000</v>
      </c>
      <c r="G192" s="12">
        <v>185</v>
      </c>
      <c r="I192" s="11">
        <f>'^JKSE'!I192</f>
        <v>40627</v>
      </c>
      <c r="J192" s="12">
        <f t="shared" si="2"/>
        <v>135</v>
      </c>
    </row>
    <row r="193" spans="1:10" x14ac:dyDescent="0.2">
      <c r="A193" s="15">
        <v>40102</v>
      </c>
      <c r="B193" s="12">
        <v>157</v>
      </c>
      <c r="C193" s="12">
        <v>198</v>
      </c>
      <c r="D193" s="12">
        <v>157</v>
      </c>
      <c r="E193" s="12">
        <v>157</v>
      </c>
      <c r="F193" s="14">
        <v>0</v>
      </c>
      <c r="G193" s="12">
        <v>157</v>
      </c>
      <c r="I193" s="11">
        <f>'^JKSE'!I193</f>
        <v>40626</v>
      </c>
      <c r="J193" s="12">
        <f t="shared" si="2"/>
        <v>135</v>
      </c>
    </row>
    <row r="194" spans="1:10" x14ac:dyDescent="0.2">
      <c r="A194" s="15">
        <v>40105</v>
      </c>
      <c r="B194" s="12">
        <v>125</v>
      </c>
      <c r="C194" s="12">
        <v>125</v>
      </c>
      <c r="D194" s="12">
        <v>125</v>
      </c>
      <c r="E194" s="12">
        <v>125</v>
      </c>
      <c r="F194" s="14">
        <v>6000</v>
      </c>
      <c r="G194" s="12">
        <v>125</v>
      </c>
      <c r="I194" s="11">
        <f>'^JKSE'!I194</f>
        <v>40625</v>
      </c>
      <c r="J194" s="12">
        <f t="shared" si="2"/>
        <v>135</v>
      </c>
    </row>
    <row r="195" spans="1:10" x14ac:dyDescent="0.2">
      <c r="A195" s="15">
        <v>40106</v>
      </c>
      <c r="B195" s="12">
        <v>169</v>
      </c>
      <c r="C195" s="12">
        <v>169</v>
      </c>
      <c r="D195" s="12">
        <v>169</v>
      </c>
      <c r="E195" s="12">
        <v>169</v>
      </c>
      <c r="F195" s="14">
        <v>500</v>
      </c>
      <c r="G195" s="12">
        <v>169</v>
      </c>
      <c r="I195" s="11">
        <f>'^JKSE'!I195</f>
        <v>40624</v>
      </c>
      <c r="J195" s="12">
        <f t="shared" ref="J195:J258" si="3">VLOOKUP($I$2:$I$751,$A$2:$G$705,7)</f>
        <v>100</v>
      </c>
    </row>
    <row r="196" spans="1:10" x14ac:dyDescent="0.2">
      <c r="A196" s="15">
        <v>40107</v>
      </c>
      <c r="B196" s="12">
        <v>169</v>
      </c>
      <c r="C196" s="12">
        <v>169</v>
      </c>
      <c r="D196" s="12">
        <v>169</v>
      </c>
      <c r="E196" s="12">
        <v>169</v>
      </c>
      <c r="F196" s="14">
        <v>100000</v>
      </c>
      <c r="G196" s="12">
        <v>169</v>
      </c>
      <c r="I196" s="11">
        <f>'^JKSE'!I196</f>
        <v>40623</v>
      </c>
      <c r="J196" s="12">
        <f t="shared" si="3"/>
        <v>100</v>
      </c>
    </row>
    <row r="197" spans="1:10" x14ac:dyDescent="0.2">
      <c r="A197" s="15">
        <v>40108</v>
      </c>
      <c r="B197" s="12">
        <v>179</v>
      </c>
      <c r="C197" s="12">
        <v>179</v>
      </c>
      <c r="D197" s="12">
        <v>150</v>
      </c>
      <c r="E197" s="12">
        <v>150</v>
      </c>
      <c r="F197" s="14">
        <v>103000</v>
      </c>
      <c r="G197" s="12">
        <v>150</v>
      </c>
      <c r="I197" s="11">
        <f>'^JKSE'!I197</f>
        <v>40620</v>
      </c>
      <c r="J197" s="12">
        <f t="shared" si="3"/>
        <v>100</v>
      </c>
    </row>
    <row r="198" spans="1:10" x14ac:dyDescent="0.2">
      <c r="A198" s="15">
        <v>40109</v>
      </c>
      <c r="B198" s="12">
        <v>199</v>
      </c>
      <c r="C198" s="12">
        <v>199</v>
      </c>
      <c r="D198" s="12">
        <v>150</v>
      </c>
      <c r="E198" s="12">
        <v>150</v>
      </c>
      <c r="F198" s="14">
        <v>20500</v>
      </c>
      <c r="G198" s="12">
        <v>150</v>
      </c>
      <c r="I198" s="11">
        <f>'^JKSE'!I198</f>
        <v>40619</v>
      </c>
      <c r="J198" s="12">
        <f t="shared" si="3"/>
        <v>100</v>
      </c>
    </row>
    <row r="199" spans="1:10" x14ac:dyDescent="0.2">
      <c r="A199" s="15">
        <v>40112</v>
      </c>
      <c r="B199" s="12">
        <v>195</v>
      </c>
      <c r="C199" s="12">
        <v>195</v>
      </c>
      <c r="D199" s="12">
        <v>140</v>
      </c>
      <c r="E199" s="12">
        <v>140</v>
      </c>
      <c r="F199" s="14">
        <v>50500</v>
      </c>
      <c r="G199" s="12">
        <v>140</v>
      </c>
      <c r="I199" s="11">
        <f>'^JKSE'!I199</f>
        <v>40618</v>
      </c>
      <c r="J199" s="12">
        <f t="shared" si="3"/>
        <v>100</v>
      </c>
    </row>
    <row r="200" spans="1:10" x14ac:dyDescent="0.2">
      <c r="A200" s="15">
        <v>40113</v>
      </c>
      <c r="B200" s="12">
        <v>140</v>
      </c>
      <c r="C200" s="12">
        <v>140</v>
      </c>
      <c r="D200" s="12">
        <v>135</v>
      </c>
      <c r="E200" s="12">
        <v>135</v>
      </c>
      <c r="F200" s="14">
        <v>162500</v>
      </c>
      <c r="G200" s="12">
        <v>135</v>
      </c>
      <c r="I200" s="11">
        <f>'^JKSE'!I200</f>
        <v>40617</v>
      </c>
      <c r="J200" s="12">
        <f t="shared" si="3"/>
        <v>100</v>
      </c>
    </row>
    <row r="201" spans="1:10" x14ac:dyDescent="0.2">
      <c r="A201" s="15">
        <v>40114</v>
      </c>
      <c r="B201" s="12">
        <v>125</v>
      </c>
      <c r="C201" s="12">
        <v>125</v>
      </c>
      <c r="D201" s="12">
        <v>121</v>
      </c>
      <c r="E201" s="12">
        <v>121</v>
      </c>
      <c r="F201" s="14">
        <v>152500</v>
      </c>
      <c r="G201" s="12">
        <v>121</v>
      </c>
      <c r="I201" s="11">
        <f>'^JKSE'!I201</f>
        <v>40616</v>
      </c>
      <c r="J201" s="12">
        <f t="shared" si="3"/>
        <v>100</v>
      </c>
    </row>
    <row r="202" spans="1:10" x14ac:dyDescent="0.2">
      <c r="A202" s="15">
        <v>40115</v>
      </c>
      <c r="B202" s="12">
        <v>109</v>
      </c>
      <c r="C202" s="12">
        <v>109</v>
      </c>
      <c r="D202" s="12">
        <v>109</v>
      </c>
      <c r="E202" s="12">
        <v>109</v>
      </c>
      <c r="F202" s="14">
        <v>500</v>
      </c>
      <c r="G202" s="12">
        <v>109</v>
      </c>
      <c r="I202" s="11">
        <f>'^JKSE'!I202</f>
        <v>40613</v>
      </c>
      <c r="J202" s="12">
        <f t="shared" si="3"/>
        <v>100</v>
      </c>
    </row>
    <row r="203" spans="1:10" x14ac:dyDescent="0.2">
      <c r="A203" s="15">
        <v>40116</v>
      </c>
      <c r="B203" s="12">
        <v>80</v>
      </c>
      <c r="C203" s="12">
        <v>137</v>
      </c>
      <c r="D203" s="12">
        <v>80</v>
      </c>
      <c r="E203" s="12">
        <v>114</v>
      </c>
      <c r="F203" s="14">
        <v>176000</v>
      </c>
      <c r="G203" s="12">
        <v>114</v>
      </c>
      <c r="I203" s="11">
        <f>'^JKSE'!I203</f>
        <v>40612</v>
      </c>
      <c r="J203" s="12">
        <f t="shared" si="3"/>
        <v>100</v>
      </c>
    </row>
    <row r="204" spans="1:10" x14ac:dyDescent="0.2">
      <c r="A204" s="15">
        <v>40119</v>
      </c>
      <c r="B204" s="12">
        <v>74</v>
      </c>
      <c r="C204" s="12">
        <v>74</v>
      </c>
      <c r="D204" s="12">
        <v>74</v>
      </c>
      <c r="E204" s="12">
        <v>74</v>
      </c>
      <c r="F204" s="14">
        <v>500</v>
      </c>
      <c r="G204" s="12">
        <v>74</v>
      </c>
      <c r="I204" s="11">
        <f>'^JKSE'!I204</f>
        <v>40611</v>
      </c>
      <c r="J204" s="12">
        <f t="shared" si="3"/>
        <v>120</v>
      </c>
    </row>
    <row r="205" spans="1:10" x14ac:dyDescent="0.2">
      <c r="A205" s="15">
        <v>40120</v>
      </c>
      <c r="B205" s="12">
        <v>74</v>
      </c>
      <c r="C205" s="12">
        <v>74</v>
      </c>
      <c r="D205" s="12">
        <v>74</v>
      </c>
      <c r="E205" s="12">
        <v>74</v>
      </c>
      <c r="F205" s="14">
        <v>500</v>
      </c>
      <c r="G205" s="12">
        <v>74</v>
      </c>
      <c r="I205" s="11">
        <f>'^JKSE'!I205</f>
        <v>40610</v>
      </c>
      <c r="J205" s="12">
        <f t="shared" si="3"/>
        <v>120</v>
      </c>
    </row>
    <row r="206" spans="1:10" x14ac:dyDescent="0.2">
      <c r="A206" s="15">
        <v>40121</v>
      </c>
      <c r="B206" s="12">
        <v>100</v>
      </c>
      <c r="C206" s="12">
        <v>100</v>
      </c>
      <c r="D206" s="12">
        <v>100</v>
      </c>
      <c r="E206" s="12">
        <v>100</v>
      </c>
      <c r="F206" s="14">
        <v>0</v>
      </c>
      <c r="G206" s="12">
        <v>100</v>
      </c>
      <c r="I206" s="11">
        <f>'^JKSE'!I206</f>
        <v>40609</v>
      </c>
      <c r="J206" s="12">
        <f t="shared" si="3"/>
        <v>120</v>
      </c>
    </row>
    <row r="207" spans="1:10" x14ac:dyDescent="0.2">
      <c r="A207" s="15">
        <v>40122</v>
      </c>
      <c r="B207" s="12">
        <v>56</v>
      </c>
      <c r="C207" s="12">
        <v>56</v>
      </c>
      <c r="D207" s="12">
        <v>56</v>
      </c>
      <c r="E207" s="12">
        <v>56</v>
      </c>
      <c r="F207" s="14">
        <v>0</v>
      </c>
      <c r="G207" s="12">
        <v>56</v>
      </c>
      <c r="I207" s="11">
        <f>'^JKSE'!I207</f>
        <v>40606</v>
      </c>
      <c r="J207" s="12">
        <f t="shared" si="3"/>
        <v>120</v>
      </c>
    </row>
    <row r="208" spans="1:10" x14ac:dyDescent="0.2">
      <c r="A208" s="15">
        <v>40123</v>
      </c>
      <c r="B208" s="12">
        <v>100</v>
      </c>
      <c r="C208" s="12">
        <v>100</v>
      </c>
      <c r="D208" s="12">
        <v>100</v>
      </c>
      <c r="E208" s="12">
        <v>100</v>
      </c>
      <c r="F208" s="14">
        <v>0</v>
      </c>
      <c r="G208" s="12">
        <v>100</v>
      </c>
      <c r="I208" s="11">
        <f>'^JKSE'!I208</f>
        <v>40605</v>
      </c>
      <c r="J208" s="12">
        <f t="shared" si="3"/>
        <v>100</v>
      </c>
    </row>
    <row r="209" spans="1:10" x14ac:dyDescent="0.2">
      <c r="A209" s="15">
        <v>40126</v>
      </c>
      <c r="B209" s="12">
        <v>100</v>
      </c>
      <c r="C209" s="12">
        <v>100</v>
      </c>
      <c r="D209" s="12">
        <v>100</v>
      </c>
      <c r="E209" s="12">
        <v>100</v>
      </c>
      <c r="F209" s="14">
        <v>0</v>
      </c>
      <c r="G209" s="12">
        <v>100</v>
      </c>
      <c r="I209" s="11">
        <f>'^JKSE'!I209</f>
        <v>40604</v>
      </c>
      <c r="J209" s="12">
        <f t="shared" si="3"/>
        <v>135</v>
      </c>
    </row>
    <row r="210" spans="1:10" x14ac:dyDescent="0.2">
      <c r="A210" s="15">
        <v>40127</v>
      </c>
      <c r="B210" s="12">
        <v>100</v>
      </c>
      <c r="C210" s="12">
        <v>100</v>
      </c>
      <c r="D210" s="12">
        <v>100</v>
      </c>
      <c r="E210" s="12">
        <v>100</v>
      </c>
      <c r="F210" s="14">
        <v>59000</v>
      </c>
      <c r="G210" s="12">
        <v>100</v>
      </c>
      <c r="I210" s="11">
        <f>'^JKSE'!I210</f>
        <v>40603</v>
      </c>
      <c r="J210" s="12">
        <f t="shared" si="3"/>
        <v>130</v>
      </c>
    </row>
    <row r="211" spans="1:10" x14ac:dyDescent="0.2">
      <c r="A211" s="15">
        <v>40128</v>
      </c>
      <c r="B211" s="12">
        <v>106</v>
      </c>
      <c r="C211" s="12">
        <v>106</v>
      </c>
      <c r="D211" s="12">
        <v>106</v>
      </c>
      <c r="E211" s="12">
        <v>106</v>
      </c>
      <c r="F211" s="14">
        <v>0</v>
      </c>
      <c r="G211" s="12">
        <v>106</v>
      </c>
      <c r="I211" s="11">
        <f>'^JKSE'!I211</f>
        <v>40602</v>
      </c>
      <c r="J211" s="12">
        <f t="shared" si="3"/>
        <v>130</v>
      </c>
    </row>
    <row r="212" spans="1:10" x14ac:dyDescent="0.2">
      <c r="A212" s="15">
        <v>40129</v>
      </c>
      <c r="B212" s="12">
        <v>104</v>
      </c>
      <c r="C212" s="12">
        <v>104</v>
      </c>
      <c r="D212" s="12">
        <v>104</v>
      </c>
      <c r="E212" s="12">
        <v>104</v>
      </c>
      <c r="F212" s="14">
        <v>0</v>
      </c>
      <c r="G212" s="12">
        <v>104</v>
      </c>
      <c r="I212" s="11">
        <f>'^JKSE'!I212</f>
        <v>40599</v>
      </c>
      <c r="J212" s="12">
        <f t="shared" si="3"/>
        <v>130</v>
      </c>
    </row>
    <row r="213" spans="1:10" x14ac:dyDescent="0.2">
      <c r="A213" s="15">
        <v>40130</v>
      </c>
      <c r="B213" s="12">
        <v>105</v>
      </c>
      <c r="C213" s="12">
        <v>105</v>
      </c>
      <c r="D213" s="12">
        <v>105</v>
      </c>
      <c r="E213" s="12">
        <v>105</v>
      </c>
      <c r="F213" s="14">
        <v>0</v>
      </c>
      <c r="G213" s="12">
        <v>105</v>
      </c>
      <c r="I213" s="11">
        <f>'^JKSE'!I213</f>
        <v>40598</v>
      </c>
      <c r="J213" s="12">
        <f t="shared" si="3"/>
        <v>130</v>
      </c>
    </row>
    <row r="214" spans="1:10" x14ac:dyDescent="0.2">
      <c r="A214" s="15">
        <v>40133</v>
      </c>
      <c r="B214" s="12">
        <v>106</v>
      </c>
      <c r="C214" s="12">
        <v>106</v>
      </c>
      <c r="D214" s="12">
        <v>106</v>
      </c>
      <c r="E214" s="12">
        <v>106</v>
      </c>
      <c r="F214" s="14">
        <v>0</v>
      </c>
      <c r="G214" s="12">
        <v>106</v>
      </c>
      <c r="I214" s="11">
        <f>'^JKSE'!I214</f>
        <v>40597</v>
      </c>
      <c r="J214" s="12">
        <f t="shared" si="3"/>
        <v>130</v>
      </c>
    </row>
    <row r="215" spans="1:10" x14ac:dyDescent="0.2">
      <c r="A215" s="15">
        <v>40134</v>
      </c>
      <c r="B215" s="12">
        <v>105</v>
      </c>
      <c r="C215" s="12">
        <v>135</v>
      </c>
      <c r="D215" s="12">
        <v>105</v>
      </c>
      <c r="E215" s="12">
        <v>105</v>
      </c>
      <c r="F215" s="14">
        <v>0</v>
      </c>
      <c r="G215" s="12">
        <v>105</v>
      </c>
      <c r="I215" s="11">
        <f>'^JKSE'!I215</f>
        <v>40596</v>
      </c>
      <c r="J215" s="12">
        <f t="shared" si="3"/>
        <v>100</v>
      </c>
    </row>
    <row r="216" spans="1:10" x14ac:dyDescent="0.2">
      <c r="A216" s="15">
        <v>40135</v>
      </c>
      <c r="B216" s="12">
        <v>105</v>
      </c>
      <c r="C216" s="12">
        <v>105</v>
      </c>
      <c r="D216" s="12">
        <v>105</v>
      </c>
      <c r="E216" s="12">
        <v>105</v>
      </c>
      <c r="F216" s="14">
        <v>0</v>
      </c>
      <c r="G216" s="12">
        <v>105</v>
      </c>
      <c r="I216" s="11">
        <f>'^JKSE'!I216</f>
        <v>40595</v>
      </c>
      <c r="J216" s="12">
        <f t="shared" si="3"/>
        <v>100</v>
      </c>
    </row>
    <row r="217" spans="1:10" x14ac:dyDescent="0.2">
      <c r="A217" s="15">
        <v>40136</v>
      </c>
      <c r="B217" s="12">
        <v>106</v>
      </c>
      <c r="C217" s="12">
        <v>106</v>
      </c>
      <c r="D217" s="12">
        <v>106</v>
      </c>
      <c r="E217" s="12">
        <v>106</v>
      </c>
      <c r="F217" s="14">
        <v>0</v>
      </c>
      <c r="G217" s="12">
        <v>106</v>
      </c>
      <c r="I217" s="11">
        <f>'^JKSE'!I217</f>
        <v>40592</v>
      </c>
      <c r="J217" s="12">
        <f t="shared" si="3"/>
        <v>100</v>
      </c>
    </row>
    <row r="218" spans="1:10" x14ac:dyDescent="0.2">
      <c r="A218" s="15">
        <v>40137</v>
      </c>
      <c r="B218" s="12">
        <v>100</v>
      </c>
      <c r="C218" s="12">
        <v>100</v>
      </c>
      <c r="D218" s="12">
        <v>100</v>
      </c>
      <c r="E218" s="12">
        <v>100</v>
      </c>
      <c r="F218" s="14">
        <v>500</v>
      </c>
      <c r="G218" s="12">
        <v>100</v>
      </c>
      <c r="I218" s="11">
        <f>'^JKSE'!I218</f>
        <v>40591</v>
      </c>
      <c r="J218" s="12">
        <f t="shared" si="3"/>
        <v>100</v>
      </c>
    </row>
    <row r="219" spans="1:10" x14ac:dyDescent="0.2">
      <c r="A219" s="15">
        <v>40140</v>
      </c>
      <c r="B219" s="12">
        <v>106</v>
      </c>
      <c r="C219" s="12">
        <v>106</v>
      </c>
      <c r="D219" s="12">
        <v>106</v>
      </c>
      <c r="E219" s="12">
        <v>106</v>
      </c>
      <c r="F219" s="14">
        <v>0</v>
      </c>
      <c r="G219" s="12">
        <v>106</v>
      </c>
      <c r="I219" s="11">
        <f>'^JKSE'!I219</f>
        <v>40590</v>
      </c>
      <c r="J219" s="12">
        <f t="shared" si="3"/>
        <v>100</v>
      </c>
    </row>
    <row r="220" spans="1:10" x14ac:dyDescent="0.2">
      <c r="A220" s="15">
        <v>40141</v>
      </c>
      <c r="B220" s="12">
        <v>106</v>
      </c>
      <c r="C220" s="12">
        <v>106</v>
      </c>
      <c r="D220" s="12">
        <v>106</v>
      </c>
      <c r="E220" s="12">
        <v>106</v>
      </c>
      <c r="F220" s="14">
        <v>0</v>
      </c>
      <c r="G220" s="12">
        <v>106</v>
      </c>
      <c r="I220" s="11">
        <f>'^JKSE'!I220</f>
        <v>40589</v>
      </c>
      <c r="J220" s="12">
        <f t="shared" si="3"/>
        <v>100</v>
      </c>
    </row>
    <row r="221" spans="1:10" x14ac:dyDescent="0.2">
      <c r="A221" s="15">
        <v>40142</v>
      </c>
      <c r="B221" s="12">
        <v>106</v>
      </c>
      <c r="C221" s="12">
        <v>106</v>
      </c>
      <c r="D221" s="12">
        <v>106</v>
      </c>
      <c r="E221" s="12">
        <v>106</v>
      </c>
      <c r="F221" s="14">
        <v>0</v>
      </c>
      <c r="G221" s="12">
        <v>106</v>
      </c>
      <c r="I221" s="11">
        <f>'^JKSE'!I221</f>
        <v>40588</v>
      </c>
      <c r="J221" s="12">
        <f t="shared" si="3"/>
        <v>100</v>
      </c>
    </row>
    <row r="222" spans="1:10" x14ac:dyDescent="0.2">
      <c r="A222" s="15">
        <v>40143</v>
      </c>
      <c r="B222" s="12">
        <v>105</v>
      </c>
      <c r="C222" s="12">
        <v>105</v>
      </c>
      <c r="D222" s="12">
        <v>105</v>
      </c>
      <c r="E222" s="12">
        <v>105</v>
      </c>
      <c r="F222" s="14">
        <v>10000</v>
      </c>
      <c r="G222" s="12">
        <v>105</v>
      </c>
      <c r="I222" s="11">
        <f>'^JKSE'!I222</f>
        <v>40585</v>
      </c>
      <c r="J222" s="12">
        <f t="shared" si="3"/>
        <v>100</v>
      </c>
    </row>
    <row r="223" spans="1:10" x14ac:dyDescent="0.2">
      <c r="A223" s="15">
        <v>40147</v>
      </c>
      <c r="B223" s="12">
        <v>105</v>
      </c>
      <c r="C223" s="12">
        <v>105</v>
      </c>
      <c r="D223" s="12">
        <v>105</v>
      </c>
      <c r="E223" s="12">
        <v>105</v>
      </c>
      <c r="F223" s="14">
        <v>0</v>
      </c>
      <c r="G223" s="12">
        <v>105</v>
      </c>
      <c r="I223" s="11">
        <f>'^JKSE'!I223</f>
        <v>40584</v>
      </c>
      <c r="J223" s="12">
        <f t="shared" si="3"/>
        <v>100</v>
      </c>
    </row>
    <row r="224" spans="1:10" x14ac:dyDescent="0.2">
      <c r="A224" s="15">
        <v>40148</v>
      </c>
      <c r="B224" s="12">
        <v>105</v>
      </c>
      <c r="C224" s="12">
        <v>135</v>
      </c>
      <c r="D224" s="12">
        <v>105</v>
      </c>
      <c r="E224" s="12">
        <v>135</v>
      </c>
      <c r="F224" s="14">
        <v>269000</v>
      </c>
      <c r="G224" s="12">
        <v>135</v>
      </c>
      <c r="I224" s="11">
        <f>'^JKSE'!I224</f>
        <v>40583</v>
      </c>
      <c r="J224" s="12">
        <f t="shared" si="3"/>
        <v>100</v>
      </c>
    </row>
    <row r="225" spans="1:10" x14ac:dyDescent="0.2">
      <c r="A225" s="15">
        <v>40149</v>
      </c>
      <c r="B225" s="12">
        <v>114</v>
      </c>
      <c r="C225" s="12">
        <v>114</v>
      </c>
      <c r="D225" s="12">
        <v>114</v>
      </c>
      <c r="E225" s="12">
        <v>114</v>
      </c>
      <c r="F225" s="14">
        <v>5000</v>
      </c>
      <c r="G225" s="12">
        <v>114</v>
      </c>
      <c r="I225" s="11">
        <f>'^JKSE'!I225</f>
        <v>40582</v>
      </c>
      <c r="J225" s="12">
        <f t="shared" si="3"/>
        <v>100</v>
      </c>
    </row>
    <row r="226" spans="1:10" x14ac:dyDescent="0.2">
      <c r="A226" s="15">
        <v>40150</v>
      </c>
      <c r="B226" s="12">
        <v>115</v>
      </c>
      <c r="C226" s="12">
        <v>130</v>
      </c>
      <c r="D226" s="12">
        <v>115</v>
      </c>
      <c r="E226" s="12">
        <v>115</v>
      </c>
      <c r="F226" s="14">
        <v>0</v>
      </c>
      <c r="G226" s="12">
        <v>115</v>
      </c>
      <c r="I226" s="11">
        <f>'^JKSE'!I226</f>
        <v>40581</v>
      </c>
      <c r="J226" s="12">
        <f t="shared" si="3"/>
        <v>100</v>
      </c>
    </row>
    <row r="227" spans="1:10" x14ac:dyDescent="0.2">
      <c r="A227" s="15">
        <v>40151</v>
      </c>
      <c r="B227" s="12">
        <v>110</v>
      </c>
      <c r="C227" s="12">
        <v>135</v>
      </c>
      <c r="D227" s="12">
        <v>110</v>
      </c>
      <c r="E227" s="12">
        <v>110</v>
      </c>
      <c r="F227" s="14">
        <v>0</v>
      </c>
      <c r="G227" s="12">
        <v>110</v>
      </c>
      <c r="I227" s="11">
        <f>'^JKSE'!I227</f>
        <v>40578</v>
      </c>
      <c r="J227" s="12">
        <f t="shared" si="3"/>
        <v>130</v>
      </c>
    </row>
    <row r="228" spans="1:10" x14ac:dyDescent="0.2">
      <c r="A228" s="15">
        <v>40154</v>
      </c>
      <c r="B228" s="12">
        <v>111</v>
      </c>
      <c r="C228" s="12">
        <v>135</v>
      </c>
      <c r="D228" s="12">
        <v>111</v>
      </c>
      <c r="E228" s="12">
        <v>111</v>
      </c>
      <c r="F228" s="14">
        <v>0</v>
      </c>
      <c r="G228" s="12">
        <v>111</v>
      </c>
      <c r="I228" s="11">
        <f>'^JKSE'!I228</f>
        <v>40577</v>
      </c>
      <c r="J228" s="12">
        <f t="shared" si="3"/>
        <v>130</v>
      </c>
    </row>
    <row r="229" spans="1:10" x14ac:dyDescent="0.2">
      <c r="A229" s="15">
        <v>40155</v>
      </c>
      <c r="B229" s="12">
        <v>110</v>
      </c>
      <c r="C229" s="12">
        <v>110</v>
      </c>
      <c r="D229" s="12">
        <v>110</v>
      </c>
      <c r="E229" s="12">
        <v>110</v>
      </c>
      <c r="F229" s="14">
        <v>0</v>
      </c>
      <c r="G229" s="12">
        <v>110</v>
      </c>
      <c r="I229" s="11">
        <f>'^JKSE'!I229</f>
        <v>40576</v>
      </c>
      <c r="J229" s="12">
        <f t="shared" si="3"/>
        <v>130</v>
      </c>
    </row>
    <row r="230" spans="1:10" x14ac:dyDescent="0.2">
      <c r="A230" s="15">
        <v>40156</v>
      </c>
      <c r="B230" s="12">
        <v>110</v>
      </c>
      <c r="C230" s="12">
        <v>110</v>
      </c>
      <c r="D230" s="12">
        <v>110</v>
      </c>
      <c r="E230" s="12">
        <v>110</v>
      </c>
      <c r="F230" s="14">
        <v>0</v>
      </c>
      <c r="G230" s="12">
        <v>110</v>
      </c>
      <c r="I230" s="11">
        <f>'^JKSE'!I230</f>
        <v>40575</v>
      </c>
      <c r="J230" s="12">
        <f t="shared" si="3"/>
        <v>130</v>
      </c>
    </row>
    <row r="231" spans="1:10" x14ac:dyDescent="0.2">
      <c r="A231" s="15">
        <v>40157</v>
      </c>
      <c r="B231" s="12">
        <v>110</v>
      </c>
      <c r="C231" s="12">
        <v>110</v>
      </c>
      <c r="D231" s="12">
        <v>110</v>
      </c>
      <c r="E231" s="12">
        <v>110</v>
      </c>
      <c r="F231" s="14">
        <v>0</v>
      </c>
      <c r="G231" s="12">
        <v>110</v>
      </c>
      <c r="I231" s="11">
        <f>'^JKSE'!I231</f>
        <v>40574</v>
      </c>
      <c r="J231" s="12">
        <f t="shared" si="3"/>
        <v>130</v>
      </c>
    </row>
    <row r="232" spans="1:10" x14ac:dyDescent="0.2">
      <c r="A232" s="15">
        <v>40158</v>
      </c>
      <c r="B232" s="12">
        <v>110</v>
      </c>
      <c r="C232" s="12">
        <v>110</v>
      </c>
      <c r="D232" s="12">
        <v>110</v>
      </c>
      <c r="E232" s="12">
        <v>110</v>
      </c>
      <c r="F232" s="14">
        <v>0</v>
      </c>
      <c r="G232" s="12">
        <v>110</v>
      </c>
      <c r="I232" s="11">
        <f>'^JKSE'!I232</f>
        <v>40571</v>
      </c>
      <c r="J232" s="12">
        <f t="shared" si="3"/>
        <v>130</v>
      </c>
    </row>
    <row r="233" spans="1:10" x14ac:dyDescent="0.2">
      <c r="A233" s="15">
        <v>40161</v>
      </c>
      <c r="B233" s="12">
        <v>110</v>
      </c>
      <c r="C233" s="12">
        <v>110</v>
      </c>
      <c r="D233" s="12">
        <v>110</v>
      </c>
      <c r="E233" s="12">
        <v>110</v>
      </c>
      <c r="F233" s="14">
        <v>0</v>
      </c>
      <c r="G233" s="12">
        <v>110</v>
      </c>
      <c r="I233" s="11">
        <f>'^JKSE'!I233</f>
        <v>40570</v>
      </c>
      <c r="J233" s="12">
        <f t="shared" si="3"/>
        <v>130</v>
      </c>
    </row>
    <row r="234" spans="1:10" x14ac:dyDescent="0.2">
      <c r="A234" s="15">
        <v>40162</v>
      </c>
      <c r="B234" s="12">
        <v>110</v>
      </c>
      <c r="C234" s="12">
        <v>110</v>
      </c>
      <c r="D234" s="12">
        <v>110</v>
      </c>
      <c r="E234" s="12">
        <v>110</v>
      </c>
      <c r="F234" s="14">
        <v>0</v>
      </c>
      <c r="G234" s="12">
        <v>110</v>
      </c>
      <c r="I234" s="11">
        <f>'^JKSE'!I234</f>
        <v>40569</v>
      </c>
      <c r="J234" s="12">
        <f t="shared" si="3"/>
        <v>130</v>
      </c>
    </row>
    <row r="235" spans="1:10" x14ac:dyDescent="0.2">
      <c r="A235" s="15">
        <v>40163</v>
      </c>
      <c r="B235" s="12">
        <v>110</v>
      </c>
      <c r="C235" s="12">
        <v>110</v>
      </c>
      <c r="D235" s="12">
        <v>110</v>
      </c>
      <c r="E235" s="12">
        <v>110</v>
      </c>
      <c r="F235" s="14">
        <v>0</v>
      </c>
      <c r="G235" s="12">
        <v>110</v>
      </c>
      <c r="I235" s="11">
        <f>'^JKSE'!I235</f>
        <v>40568</v>
      </c>
      <c r="J235" s="12">
        <f t="shared" si="3"/>
        <v>130</v>
      </c>
    </row>
    <row r="236" spans="1:10" x14ac:dyDescent="0.2">
      <c r="A236" s="15">
        <v>40164</v>
      </c>
      <c r="B236" s="12">
        <v>115</v>
      </c>
      <c r="C236" s="12">
        <v>115</v>
      </c>
      <c r="D236" s="12">
        <v>115</v>
      </c>
      <c r="E236" s="12">
        <v>115</v>
      </c>
      <c r="F236" s="14">
        <v>65500</v>
      </c>
      <c r="G236" s="12">
        <v>115</v>
      </c>
      <c r="I236" s="11">
        <f>'^JKSE'!I236</f>
        <v>40567</v>
      </c>
      <c r="J236" s="12">
        <f t="shared" si="3"/>
        <v>130</v>
      </c>
    </row>
    <row r="237" spans="1:10" x14ac:dyDescent="0.2">
      <c r="A237" s="15">
        <v>40168</v>
      </c>
      <c r="B237" s="12">
        <v>111</v>
      </c>
      <c r="C237" s="12">
        <v>150</v>
      </c>
      <c r="D237" s="12">
        <v>111</v>
      </c>
      <c r="E237" s="12">
        <v>111</v>
      </c>
      <c r="F237" s="14">
        <v>0</v>
      </c>
      <c r="G237" s="12">
        <v>111</v>
      </c>
      <c r="I237" s="11">
        <f>'^JKSE'!I237</f>
        <v>40564</v>
      </c>
      <c r="J237" s="12">
        <f t="shared" si="3"/>
        <v>130</v>
      </c>
    </row>
    <row r="238" spans="1:10" x14ac:dyDescent="0.2">
      <c r="A238" s="15">
        <v>40169</v>
      </c>
      <c r="B238" s="12">
        <v>110</v>
      </c>
      <c r="C238" s="12">
        <v>150</v>
      </c>
      <c r="D238" s="12">
        <v>110</v>
      </c>
      <c r="E238" s="12">
        <v>110</v>
      </c>
      <c r="F238" s="14">
        <v>0</v>
      </c>
      <c r="G238" s="12">
        <v>110</v>
      </c>
      <c r="I238" s="11">
        <f>'^JKSE'!I238</f>
        <v>40563</v>
      </c>
      <c r="J238" s="12">
        <f t="shared" si="3"/>
        <v>130</v>
      </c>
    </row>
    <row r="239" spans="1:10" x14ac:dyDescent="0.2">
      <c r="A239" s="15">
        <v>40170</v>
      </c>
      <c r="B239" s="12">
        <v>110</v>
      </c>
      <c r="C239" s="12">
        <v>120</v>
      </c>
      <c r="D239" s="12">
        <v>110</v>
      </c>
      <c r="E239" s="12">
        <v>110</v>
      </c>
      <c r="F239" s="14">
        <v>0</v>
      </c>
      <c r="G239" s="12">
        <v>110</v>
      </c>
      <c r="I239" s="11">
        <f>'^JKSE'!I239</f>
        <v>40562</v>
      </c>
      <c r="J239" s="12">
        <f t="shared" si="3"/>
        <v>130</v>
      </c>
    </row>
    <row r="240" spans="1:10" x14ac:dyDescent="0.2">
      <c r="A240" s="15">
        <v>40175</v>
      </c>
      <c r="B240" s="12">
        <v>110</v>
      </c>
      <c r="C240" s="12">
        <v>150</v>
      </c>
      <c r="D240" s="12">
        <v>110</v>
      </c>
      <c r="E240" s="12">
        <v>110</v>
      </c>
      <c r="F240" s="14">
        <v>0</v>
      </c>
      <c r="G240" s="12">
        <v>110</v>
      </c>
      <c r="I240" s="11">
        <f>'^JKSE'!I240</f>
        <v>40561</v>
      </c>
      <c r="J240" s="12">
        <f t="shared" si="3"/>
        <v>130</v>
      </c>
    </row>
    <row r="241" spans="1:10" x14ac:dyDescent="0.2">
      <c r="A241" s="15">
        <v>40176</v>
      </c>
      <c r="B241" s="12">
        <v>110</v>
      </c>
      <c r="C241" s="12">
        <v>150</v>
      </c>
      <c r="D241" s="12">
        <v>110</v>
      </c>
      <c r="E241" s="12">
        <v>110</v>
      </c>
      <c r="F241" s="14">
        <v>0</v>
      </c>
      <c r="G241" s="12">
        <v>110</v>
      </c>
      <c r="I241" s="11">
        <f>'^JKSE'!I241</f>
        <v>40560</v>
      </c>
      <c r="J241" s="12">
        <f t="shared" si="3"/>
        <v>130</v>
      </c>
    </row>
    <row r="242" spans="1:10" x14ac:dyDescent="0.2">
      <c r="A242" s="15">
        <v>40177</v>
      </c>
      <c r="B242" s="12">
        <v>115</v>
      </c>
      <c r="C242" s="12">
        <v>115</v>
      </c>
      <c r="D242" s="12">
        <v>115</v>
      </c>
      <c r="E242" s="12">
        <v>115</v>
      </c>
      <c r="F242" s="14">
        <v>2500</v>
      </c>
      <c r="G242" s="12">
        <v>115</v>
      </c>
      <c r="I242" s="11">
        <f>'^JKSE'!I242</f>
        <v>40557</v>
      </c>
      <c r="J242" s="12">
        <f t="shared" si="3"/>
        <v>130</v>
      </c>
    </row>
    <row r="243" spans="1:10" x14ac:dyDescent="0.2">
      <c r="A243" s="15">
        <v>40182</v>
      </c>
      <c r="B243" s="12">
        <v>110</v>
      </c>
      <c r="C243" s="12">
        <v>150</v>
      </c>
      <c r="D243" s="12">
        <v>110</v>
      </c>
      <c r="E243" s="12">
        <v>110</v>
      </c>
      <c r="F243" s="14">
        <v>0</v>
      </c>
      <c r="G243" s="12">
        <v>110</v>
      </c>
      <c r="I243" s="11">
        <f>'^JKSE'!I243</f>
        <v>40556</v>
      </c>
      <c r="J243" s="12">
        <f t="shared" si="3"/>
        <v>130</v>
      </c>
    </row>
    <row r="244" spans="1:10" x14ac:dyDescent="0.2">
      <c r="A244" s="15">
        <v>40183</v>
      </c>
      <c r="B244" s="12">
        <v>110</v>
      </c>
      <c r="C244" s="12">
        <v>150</v>
      </c>
      <c r="D244" s="12">
        <v>110</v>
      </c>
      <c r="E244" s="12">
        <v>110</v>
      </c>
      <c r="F244" s="14">
        <v>0</v>
      </c>
      <c r="G244" s="12">
        <v>110</v>
      </c>
      <c r="I244" s="11">
        <f>'^JKSE'!I244</f>
        <v>40555</v>
      </c>
      <c r="J244" s="12">
        <f t="shared" si="3"/>
        <v>130</v>
      </c>
    </row>
    <row r="245" spans="1:10" x14ac:dyDescent="0.2">
      <c r="A245" s="15">
        <v>40184</v>
      </c>
      <c r="B245" s="12">
        <v>110</v>
      </c>
      <c r="C245" s="12">
        <v>150</v>
      </c>
      <c r="D245" s="12">
        <v>110</v>
      </c>
      <c r="E245" s="12">
        <v>110</v>
      </c>
      <c r="F245" s="14">
        <v>0</v>
      </c>
      <c r="G245" s="12">
        <v>110</v>
      </c>
      <c r="I245" s="11">
        <f>'^JKSE'!I245</f>
        <v>40554</v>
      </c>
      <c r="J245" s="12">
        <f t="shared" si="3"/>
        <v>130</v>
      </c>
    </row>
    <row r="246" spans="1:10" x14ac:dyDescent="0.2">
      <c r="A246" s="15">
        <v>40185</v>
      </c>
      <c r="B246" s="12">
        <v>110</v>
      </c>
      <c r="C246" s="12">
        <v>150</v>
      </c>
      <c r="D246" s="12">
        <v>110</v>
      </c>
      <c r="E246" s="12">
        <v>110</v>
      </c>
      <c r="F246" s="14">
        <v>0</v>
      </c>
      <c r="G246" s="12">
        <v>110</v>
      </c>
      <c r="I246" s="11">
        <f>'^JKSE'!I246</f>
        <v>40553</v>
      </c>
      <c r="J246" s="12">
        <f t="shared" si="3"/>
        <v>130</v>
      </c>
    </row>
    <row r="247" spans="1:10" x14ac:dyDescent="0.2">
      <c r="A247" s="15">
        <v>40186</v>
      </c>
      <c r="B247" s="12">
        <v>110</v>
      </c>
      <c r="C247" s="12">
        <v>130</v>
      </c>
      <c r="D247" s="12">
        <v>110</v>
      </c>
      <c r="E247" s="12">
        <v>110</v>
      </c>
      <c r="F247" s="14">
        <v>0</v>
      </c>
      <c r="G247" s="12">
        <v>110</v>
      </c>
      <c r="I247" s="11">
        <f>'^JKSE'!I247</f>
        <v>40550</v>
      </c>
      <c r="J247" s="12">
        <f t="shared" si="3"/>
        <v>130</v>
      </c>
    </row>
    <row r="248" spans="1:10" x14ac:dyDescent="0.2">
      <c r="A248" s="15">
        <v>40189</v>
      </c>
      <c r="B248" s="12">
        <v>110</v>
      </c>
      <c r="C248" s="12">
        <v>150</v>
      </c>
      <c r="D248" s="12">
        <v>110</v>
      </c>
      <c r="E248" s="12">
        <v>110</v>
      </c>
      <c r="F248" s="14">
        <v>0</v>
      </c>
      <c r="G248" s="12">
        <v>110</v>
      </c>
      <c r="I248" s="11">
        <f>'^JKSE'!I248</f>
        <v>40549</v>
      </c>
      <c r="J248" s="12">
        <f t="shared" si="3"/>
        <v>130</v>
      </c>
    </row>
    <row r="249" spans="1:10" x14ac:dyDescent="0.2">
      <c r="A249" s="15">
        <v>40190</v>
      </c>
      <c r="B249" s="12">
        <v>110</v>
      </c>
      <c r="C249" s="12">
        <v>125</v>
      </c>
      <c r="D249" s="12">
        <v>110</v>
      </c>
      <c r="E249" s="12">
        <v>110</v>
      </c>
      <c r="F249" s="14">
        <v>0</v>
      </c>
      <c r="G249" s="12">
        <v>110</v>
      </c>
      <c r="I249" s="11">
        <f>'^JKSE'!I249</f>
        <v>40548</v>
      </c>
      <c r="J249" s="12">
        <f t="shared" si="3"/>
        <v>130</v>
      </c>
    </row>
    <row r="250" spans="1:10" x14ac:dyDescent="0.2">
      <c r="A250" s="15">
        <v>40191</v>
      </c>
      <c r="B250" s="12">
        <v>110</v>
      </c>
      <c r="C250" s="12">
        <v>150</v>
      </c>
      <c r="D250" s="12">
        <v>110</v>
      </c>
      <c r="E250" s="12">
        <v>110</v>
      </c>
      <c r="F250" s="14">
        <v>0</v>
      </c>
      <c r="G250" s="12">
        <v>110</v>
      </c>
      <c r="I250" s="11">
        <f>'^JKSE'!I250</f>
        <v>40547</v>
      </c>
      <c r="J250" s="12">
        <f t="shared" si="3"/>
        <v>130</v>
      </c>
    </row>
    <row r="251" spans="1:10" x14ac:dyDescent="0.2">
      <c r="A251" s="15">
        <v>40192</v>
      </c>
      <c r="B251" s="12">
        <v>110</v>
      </c>
      <c r="C251" s="12">
        <v>150</v>
      </c>
      <c r="D251" s="12">
        <v>110</v>
      </c>
      <c r="E251" s="12">
        <v>110</v>
      </c>
      <c r="F251" s="14">
        <v>0</v>
      </c>
      <c r="G251" s="12">
        <v>110</v>
      </c>
      <c r="I251" s="11">
        <f>'^JKSE'!I251</f>
        <v>40546</v>
      </c>
      <c r="J251" s="12">
        <f t="shared" si="3"/>
        <v>135</v>
      </c>
    </row>
    <row r="252" spans="1:10" x14ac:dyDescent="0.2">
      <c r="A252" s="15">
        <v>40193</v>
      </c>
      <c r="B252" s="12">
        <v>120</v>
      </c>
      <c r="C252" s="12">
        <v>120</v>
      </c>
      <c r="D252" s="12">
        <v>120</v>
      </c>
      <c r="E252" s="12">
        <v>120</v>
      </c>
      <c r="F252" s="14">
        <v>109500</v>
      </c>
      <c r="G252" s="12">
        <v>120</v>
      </c>
      <c r="I252" s="11">
        <f>'^JKSE'!I252</f>
        <v>40543</v>
      </c>
      <c r="J252" s="12">
        <f t="shared" si="3"/>
        <v>135</v>
      </c>
    </row>
    <row r="253" spans="1:10" x14ac:dyDescent="0.2">
      <c r="A253" s="15">
        <v>40196</v>
      </c>
      <c r="B253" s="12">
        <v>110</v>
      </c>
      <c r="C253" s="12">
        <v>125</v>
      </c>
      <c r="D253" s="12">
        <v>110</v>
      </c>
      <c r="E253" s="12">
        <v>110</v>
      </c>
      <c r="F253" s="14">
        <v>0</v>
      </c>
      <c r="G253" s="12">
        <v>110</v>
      </c>
      <c r="I253" s="11">
        <f>'^JKSE'!I253</f>
        <v>40542</v>
      </c>
      <c r="J253" s="12">
        <f t="shared" si="3"/>
        <v>135</v>
      </c>
    </row>
    <row r="254" spans="1:10" x14ac:dyDescent="0.2">
      <c r="A254" s="15">
        <v>40197</v>
      </c>
      <c r="B254" s="12">
        <v>125</v>
      </c>
      <c r="C254" s="12">
        <v>125</v>
      </c>
      <c r="D254" s="12">
        <v>125</v>
      </c>
      <c r="E254" s="12">
        <v>125</v>
      </c>
      <c r="F254" s="14">
        <v>6000</v>
      </c>
      <c r="G254" s="12">
        <v>125</v>
      </c>
      <c r="I254" s="11">
        <f>'^JKSE'!I254</f>
        <v>40541</v>
      </c>
      <c r="J254" s="12">
        <f t="shared" si="3"/>
        <v>136</v>
      </c>
    </row>
    <row r="255" spans="1:10" x14ac:dyDescent="0.2">
      <c r="A255" s="15">
        <v>40198</v>
      </c>
      <c r="B255" s="12">
        <v>110</v>
      </c>
      <c r="C255" s="12">
        <v>125</v>
      </c>
      <c r="D255" s="12">
        <v>110</v>
      </c>
      <c r="E255" s="12">
        <v>110</v>
      </c>
      <c r="F255" s="14">
        <v>0</v>
      </c>
      <c r="G255" s="12">
        <v>110</v>
      </c>
      <c r="I255" s="11">
        <f>'^JKSE'!I255</f>
        <v>40540</v>
      </c>
      <c r="J255" s="12">
        <f t="shared" si="3"/>
        <v>130</v>
      </c>
    </row>
    <row r="256" spans="1:10" x14ac:dyDescent="0.2">
      <c r="A256" s="15">
        <v>40199</v>
      </c>
      <c r="B256" s="12">
        <v>110</v>
      </c>
      <c r="C256" s="12">
        <v>125</v>
      </c>
      <c r="D256" s="12">
        <v>110</v>
      </c>
      <c r="E256" s="12">
        <v>110</v>
      </c>
      <c r="F256" s="14">
        <v>0</v>
      </c>
      <c r="G256" s="12">
        <v>110</v>
      </c>
      <c r="I256" s="11">
        <f>'^JKSE'!I256</f>
        <v>40539</v>
      </c>
      <c r="J256" s="12">
        <f t="shared" si="3"/>
        <v>130</v>
      </c>
    </row>
    <row r="257" spans="1:10" x14ac:dyDescent="0.2">
      <c r="A257" s="15">
        <v>40200</v>
      </c>
      <c r="B257" s="12">
        <v>110</v>
      </c>
      <c r="C257" s="12">
        <v>125</v>
      </c>
      <c r="D257" s="12">
        <v>110</v>
      </c>
      <c r="E257" s="12">
        <v>110</v>
      </c>
      <c r="F257" s="14">
        <v>0</v>
      </c>
      <c r="G257" s="12">
        <v>110</v>
      </c>
      <c r="I257" s="11">
        <f>'^JKSE'!I257</f>
        <v>40536</v>
      </c>
      <c r="J257" s="12">
        <f t="shared" si="3"/>
        <v>130</v>
      </c>
    </row>
    <row r="258" spans="1:10" x14ac:dyDescent="0.2">
      <c r="A258" s="15">
        <v>40203</v>
      </c>
      <c r="B258" s="12">
        <v>110</v>
      </c>
      <c r="C258" s="12">
        <v>124</v>
      </c>
      <c r="D258" s="12">
        <v>110</v>
      </c>
      <c r="E258" s="12">
        <v>110</v>
      </c>
      <c r="F258" s="14">
        <v>0</v>
      </c>
      <c r="G258" s="12">
        <v>110</v>
      </c>
      <c r="I258" s="11">
        <f>'^JKSE'!I258</f>
        <v>40535</v>
      </c>
      <c r="J258" s="12">
        <f t="shared" si="3"/>
        <v>130</v>
      </c>
    </row>
    <row r="259" spans="1:10" x14ac:dyDescent="0.2">
      <c r="A259" s="15">
        <v>40204</v>
      </c>
      <c r="B259" s="12">
        <v>110</v>
      </c>
      <c r="C259" s="12">
        <v>125</v>
      </c>
      <c r="D259" s="12">
        <v>110</v>
      </c>
      <c r="E259" s="12">
        <v>110</v>
      </c>
      <c r="F259" s="14">
        <v>0</v>
      </c>
      <c r="G259" s="12">
        <v>110</v>
      </c>
      <c r="I259" s="11">
        <f>'^JKSE'!I259</f>
        <v>40534</v>
      </c>
      <c r="J259" s="12">
        <f t="shared" ref="J259:J265" si="4">VLOOKUP($I$2:$I$751,$A$2:$G$705,7)</f>
        <v>130</v>
      </c>
    </row>
    <row r="260" spans="1:10" x14ac:dyDescent="0.2">
      <c r="A260" s="15">
        <v>40205</v>
      </c>
      <c r="B260" s="12">
        <v>110</v>
      </c>
      <c r="C260" s="12">
        <v>125</v>
      </c>
      <c r="D260" s="12">
        <v>110</v>
      </c>
      <c r="E260" s="12">
        <v>125</v>
      </c>
      <c r="F260" s="14">
        <v>100500</v>
      </c>
      <c r="G260" s="12">
        <v>125</v>
      </c>
      <c r="I260" s="11">
        <f>'^JKSE'!I260</f>
        <v>40533</v>
      </c>
      <c r="J260" s="12">
        <f t="shared" si="4"/>
        <v>130</v>
      </c>
    </row>
    <row r="261" spans="1:10" x14ac:dyDescent="0.2">
      <c r="A261" s="15">
        <v>40206</v>
      </c>
      <c r="B261" s="12">
        <v>101</v>
      </c>
      <c r="C261" s="12">
        <v>125</v>
      </c>
      <c r="D261" s="12">
        <v>101</v>
      </c>
      <c r="E261" s="12">
        <v>101</v>
      </c>
      <c r="F261" s="14">
        <v>0</v>
      </c>
      <c r="G261" s="12">
        <v>101</v>
      </c>
      <c r="I261" s="11">
        <f>'^JKSE'!I261</f>
        <v>40532</v>
      </c>
      <c r="J261" s="12">
        <f t="shared" si="4"/>
        <v>130</v>
      </c>
    </row>
    <row r="262" spans="1:10" x14ac:dyDescent="0.2">
      <c r="A262" s="15">
        <v>40207</v>
      </c>
      <c r="B262" s="12">
        <v>101</v>
      </c>
      <c r="C262" s="12">
        <v>120</v>
      </c>
      <c r="D262" s="12">
        <v>101</v>
      </c>
      <c r="E262" s="12">
        <v>101</v>
      </c>
      <c r="F262" s="14">
        <v>0</v>
      </c>
      <c r="G262" s="12">
        <v>101</v>
      </c>
      <c r="I262" s="11">
        <f>'^JKSE'!I262</f>
        <v>40529</v>
      </c>
      <c r="J262" s="12">
        <f t="shared" si="4"/>
        <v>130</v>
      </c>
    </row>
    <row r="263" spans="1:10" x14ac:dyDescent="0.2">
      <c r="A263" s="15">
        <v>40210</v>
      </c>
      <c r="B263" s="12">
        <v>101</v>
      </c>
      <c r="C263" s="12">
        <v>125</v>
      </c>
      <c r="D263" s="12">
        <v>101</v>
      </c>
      <c r="E263" s="12">
        <v>101</v>
      </c>
      <c r="F263" s="14">
        <v>0</v>
      </c>
      <c r="G263" s="12">
        <v>101</v>
      </c>
      <c r="I263" s="11">
        <f>'^JKSE'!I263</f>
        <v>40528</v>
      </c>
      <c r="J263" s="12">
        <f t="shared" si="4"/>
        <v>130</v>
      </c>
    </row>
    <row r="264" spans="1:10" x14ac:dyDescent="0.2">
      <c r="A264" s="15">
        <v>40211</v>
      </c>
      <c r="B264" s="12">
        <v>101</v>
      </c>
      <c r="C264" s="12">
        <v>125</v>
      </c>
      <c r="D264" s="12">
        <v>101</v>
      </c>
      <c r="E264" s="12">
        <v>101</v>
      </c>
      <c r="F264" s="14">
        <v>0</v>
      </c>
      <c r="G264" s="12">
        <v>101</v>
      </c>
      <c r="I264" s="11">
        <f>'^JKSE'!I264</f>
        <v>40527</v>
      </c>
      <c r="J264" s="12">
        <f t="shared" si="4"/>
        <v>130</v>
      </c>
    </row>
    <row r="265" spans="1:10" x14ac:dyDescent="0.2">
      <c r="A265" s="15">
        <v>40212</v>
      </c>
      <c r="B265" s="12">
        <v>125</v>
      </c>
      <c r="C265" s="12">
        <v>125</v>
      </c>
      <c r="D265" s="12">
        <v>125</v>
      </c>
      <c r="E265" s="12">
        <v>125</v>
      </c>
      <c r="F265" s="14">
        <v>160000</v>
      </c>
      <c r="G265" s="12">
        <v>125</v>
      </c>
      <c r="I265" s="11">
        <f>'^JKSE'!I265</f>
        <v>40526</v>
      </c>
      <c r="J265" s="12">
        <f t="shared" si="4"/>
        <v>130</v>
      </c>
    </row>
    <row r="266" spans="1:10" x14ac:dyDescent="0.2">
      <c r="A266" s="15">
        <v>40213</v>
      </c>
      <c r="B266" s="12">
        <v>110</v>
      </c>
      <c r="C266" s="12">
        <v>125</v>
      </c>
      <c r="D266" s="12">
        <v>110</v>
      </c>
      <c r="E266" s="12">
        <v>110</v>
      </c>
      <c r="F266" s="14">
        <v>0</v>
      </c>
      <c r="G266" s="12">
        <v>110</v>
      </c>
      <c r="I266" s="11">
        <f>'^JKSE'!I266</f>
        <v>40525</v>
      </c>
      <c r="J266" s="12">
        <f>VLOOKUP($I$2:$I$751,$A$2:$G$685,7)</f>
        <v>130</v>
      </c>
    </row>
    <row r="267" spans="1:10" x14ac:dyDescent="0.2">
      <c r="A267" s="15">
        <v>40214</v>
      </c>
      <c r="B267" s="12">
        <v>101</v>
      </c>
      <c r="C267" s="12">
        <v>125</v>
      </c>
      <c r="D267" s="12">
        <v>101</v>
      </c>
      <c r="E267" s="12">
        <v>101</v>
      </c>
      <c r="F267" s="14">
        <v>0</v>
      </c>
      <c r="G267" s="12">
        <v>101</v>
      </c>
      <c r="I267" s="11">
        <f>'^JKSE'!I267</f>
        <v>40522</v>
      </c>
      <c r="J267" s="12">
        <f>VLOOKUP($I$2:$I$751,$A$2:$G$685,7)</f>
        <v>130</v>
      </c>
    </row>
    <row r="268" spans="1:10" x14ac:dyDescent="0.2">
      <c r="A268" s="15">
        <v>40217</v>
      </c>
      <c r="B268" s="12">
        <v>101</v>
      </c>
      <c r="C268" s="12">
        <v>125</v>
      </c>
      <c r="D268" s="12">
        <v>101</v>
      </c>
      <c r="E268" s="12">
        <v>101</v>
      </c>
      <c r="F268" s="14">
        <v>0</v>
      </c>
      <c r="G268" s="12">
        <v>101</v>
      </c>
      <c r="I268" s="11"/>
    </row>
    <row r="269" spans="1:10" x14ac:dyDescent="0.2">
      <c r="A269" s="15">
        <v>40218</v>
      </c>
      <c r="B269" s="12">
        <v>101</v>
      </c>
      <c r="C269" s="12">
        <v>124</v>
      </c>
      <c r="D269" s="12">
        <v>101</v>
      </c>
      <c r="E269" s="12">
        <v>101</v>
      </c>
      <c r="F269" s="14">
        <v>0</v>
      </c>
      <c r="G269" s="12">
        <v>101</v>
      </c>
      <c r="I269" s="11"/>
    </row>
    <row r="270" spans="1:10" x14ac:dyDescent="0.2">
      <c r="A270" s="15">
        <v>40219</v>
      </c>
      <c r="B270" s="12">
        <v>101</v>
      </c>
      <c r="C270" s="12">
        <v>125</v>
      </c>
      <c r="D270" s="12">
        <v>101</v>
      </c>
      <c r="E270" s="12">
        <v>101</v>
      </c>
      <c r="F270" s="14">
        <v>0</v>
      </c>
      <c r="G270" s="12">
        <v>101</v>
      </c>
      <c r="I270" s="11"/>
    </row>
    <row r="271" spans="1:10" x14ac:dyDescent="0.2">
      <c r="A271" s="15">
        <v>40220</v>
      </c>
      <c r="B271" s="12">
        <v>101</v>
      </c>
      <c r="C271" s="12">
        <v>125</v>
      </c>
      <c r="D271" s="12">
        <v>101</v>
      </c>
      <c r="E271" s="12">
        <v>101</v>
      </c>
      <c r="F271" s="14">
        <v>0</v>
      </c>
      <c r="G271" s="12">
        <v>101</v>
      </c>
      <c r="I271" s="11"/>
    </row>
    <row r="272" spans="1:10" x14ac:dyDescent="0.2">
      <c r="A272" s="15">
        <v>40221</v>
      </c>
      <c r="B272" s="12">
        <v>101</v>
      </c>
      <c r="C272" s="12">
        <v>125</v>
      </c>
      <c r="D272" s="12">
        <v>101</v>
      </c>
      <c r="E272" s="12">
        <v>101</v>
      </c>
      <c r="F272" s="14">
        <v>0</v>
      </c>
      <c r="G272" s="12">
        <v>101</v>
      </c>
      <c r="I272" s="11"/>
    </row>
    <row r="273" spans="1:9" x14ac:dyDescent="0.2">
      <c r="A273" s="15">
        <v>40224</v>
      </c>
      <c r="B273" s="12">
        <v>101</v>
      </c>
      <c r="C273" s="12">
        <v>125</v>
      </c>
      <c r="D273" s="12">
        <v>101</v>
      </c>
      <c r="E273" s="12">
        <v>101</v>
      </c>
      <c r="F273" s="14">
        <v>0</v>
      </c>
      <c r="G273" s="12">
        <v>101</v>
      </c>
      <c r="I273" s="11"/>
    </row>
    <row r="274" spans="1:9" x14ac:dyDescent="0.2">
      <c r="A274" s="15">
        <v>40225</v>
      </c>
      <c r="B274" s="12">
        <v>101</v>
      </c>
      <c r="C274" s="12">
        <v>125</v>
      </c>
      <c r="D274" s="12">
        <v>101</v>
      </c>
      <c r="E274" s="12">
        <v>101</v>
      </c>
      <c r="F274" s="14">
        <v>0</v>
      </c>
      <c r="G274" s="12">
        <v>101</v>
      </c>
      <c r="I274" s="11"/>
    </row>
    <row r="275" spans="1:9" x14ac:dyDescent="0.2">
      <c r="A275" s="15">
        <v>40226</v>
      </c>
      <c r="B275" s="12">
        <v>101</v>
      </c>
      <c r="C275" s="12">
        <v>125</v>
      </c>
      <c r="D275" s="12">
        <v>101</v>
      </c>
      <c r="E275" s="12">
        <v>101</v>
      </c>
      <c r="F275" s="14">
        <v>0</v>
      </c>
      <c r="G275" s="12">
        <v>101</v>
      </c>
      <c r="I275" s="11"/>
    </row>
    <row r="276" spans="1:9" x14ac:dyDescent="0.2">
      <c r="A276" s="15">
        <v>40227</v>
      </c>
      <c r="B276" s="12">
        <v>101</v>
      </c>
      <c r="C276" s="12">
        <v>125</v>
      </c>
      <c r="D276" s="12">
        <v>101</v>
      </c>
      <c r="E276" s="12">
        <v>101</v>
      </c>
      <c r="F276" s="14">
        <v>0</v>
      </c>
      <c r="G276" s="12">
        <v>101</v>
      </c>
      <c r="I276" s="11"/>
    </row>
    <row r="277" spans="1:9" x14ac:dyDescent="0.2">
      <c r="A277" s="15">
        <v>40228</v>
      </c>
      <c r="B277" s="12">
        <v>101</v>
      </c>
      <c r="C277" s="12">
        <v>125</v>
      </c>
      <c r="D277" s="12">
        <v>101</v>
      </c>
      <c r="E277" s="12">
        <v>101</v>
      </c>
      <c r="F277" s="14">
        <v>0</v>
      </c>
      <c r="G277" s="12">
        <v>101</v>
      </c>
      <c r="I277" s="11"/>
    </row>
    <row r="278" spans="1:9" x14ac:dyDescent="0.2">
      <c r="A278" s="15">
        <v>40231</v>
      </c>
      <c r="B278" s="12">
        <v>101</v>
      </c>
      <c r="C278" s="12">
        <v>120</v>
      </c>
      <c r="D278" s="12">
        <v>101</v>
      </c>
      <c r="E278" s="12">
        <v>101</v>
      </c>
      <c r="F278" s="14">
        <v>0</v>
      </c>
      <c r="G278" s="12">
        <v>101</v>
      </c>
      <c r="I278" s="11"/>
    </row>
    <row r="279" spans="1:9" x14ac:dyDescent="0.2">
      <c r="A279" s="15">
        <v>40232</v>
      </c>
      <c r="B279" s="12">
        <v>101</v>
      </c>
      <c r="C279" s="12">
        <v>120</v>
      </c>
      <c r="D279" s="12">
        <v>101</v>
      </c>
      <c r="E279" s="12">
        <v>101</v>
      </c>
      <c r="F279" s="14">
        <v>0</v>
      </c>
      <c r="G279" s="12">
        <v>101</v>
      </c>
      <c r="I279" s="11"/>
    </row>
    <row r="280" spans="1:9" x14ac:dyDescent="0.2">
      <c r="A280" s="15">
        <v>40233</v>
      </c>
      <c r="B280" s="12">
        <v>102</v>
      </c>
      <c r="C280" s="12">
        <v>125</v>
      </c>
      <c r="D280" s="12">
        <v>102</v>
      </c>
      <c r="E280" s="12">
        <v>102</v>
      </c>
      <c r="F280" s="14">
        <v>0</v>
      </c>
      <c r="G280" s="12">
        <v>102</v>
      </c>
      <c r="I280" s="11"/>
    </row>
    <row r="281" spans="1:9" x14ac:dyDescent="0.2">
      <c r="A281" s="15">
        <v>40234</v>
      </c>
      <c r="B281" s="12">
        <v>125</v>
      </c>
      <c r="C281" s="12">
        <v>125</v>
      </c>
      <c r="D281" s="12">
        <v>125</v>
      </c>
      <c r="E281" s="12">
        <v>125</v>
      </c>
      <c r="F281" s="14">
        <v>100000</v>
      </c>
      <c r="G281" s="12">
        <v>125</v>
      </c>
      <c r="I281" s="11"/>
    </row>
    <row r="282" spans="1:9" x14ac:dyDescent="0.2">
      <c r="A282" s="15">
        <v>40238</v>
      </c>
      <c r="B282" s="12">
        <v>115</v>
      </c>
      <c r="C282" s="12">
        <v>115</v>
      </c>
      <c r="D282" s="12">
        <v>115</v>
      </c>
      <c r="E282" s="12">
        <v>115</v>
      </c>
      <c r="F282" s="14">
        <v>5000</v>
      </c>
      <c r="G282" s="12">
        <v>115</v>
      </c>
      <c r="I282" s="11"/>
    </row>
    <row r="283" spans="1:9" x14ac:dyDescent="0.2">
      <c r="A283" s="15">
        <v>40239</v>
      </c>
      <c r="B283" s="12">
        <v>101</v>
      </c>
      <c r="C283" s="12">
        <v>115</v>
      </c>
      <c r="D283" s="12">
        <v>101</v>
      </c>
      <c r="E283" s="12">
        <v>101</v>
      </c>
      <c r="F283" s="14">
        <v>0</v>
      </c>
      <c r="G283" s="12">
        <v>101</v>
      </c>
      <c r="I283" s="11"/>
    </row>
    <row r="284" spans="1:9" x14ac:dyDescent="0.2">
      <c r="A284" s="15">
        <v>40240</v>
      </c>
      <c r="B284" s="12">
        <v>101</v>
      </c>
      <c r="C284" s="12">
        <v>115</v>
      </c>
      <c r="D284" s="12">
        <v>101</v>
      </c>
      <c r="E284" s="12">
        <v>101</v>
      </c>
      <c r="F284" s="14">
        <v>0</v>
      </c>
      <c r="G284" s="12">
        <v>101</v>
      </c>
      <c r="I284" s="11"/>
    </row>
    <row r="285" spans="1:9" x14ac:dyDescent="0.2">
      <c r="A285" s="15">
        <v>40241</v>
      </c>
      <c r="B285" s="12">
        <v>101</v>
      </c>
      <c r="C285" s="12">
        <v>125</v>
      </c>
      <c r="D285" s="12">
        <v>101</v>
      </c>
      <c r="E285" s="12">
        <v>101</v>
      </c>
      <c r="F285" s="14">
        <v>0</v>
      </c>
      <c r="G285" s="12">
        <v>101</v>
      </c>
      <c r="I285" s="11"/>
    </row>
    <row r="286" spans="1:9" x14ac:dyDescent="0.2">
      <c r="A286" s="15">
        <v>40242</v>
      </c>
      <c r="B286" s="12">
        <v>101</v>
      </c>
      <c r="C286" s="12">
        <v>125</v>
      </c>
      <c r="D286" s="12">
        <v>101</v>
      </c>
      <c r="E286" s="12">
        <v>101</v>
      </c>
      <c r="F286" s="14">
        <v>0</v>
      </c>
      <c r="G286" s="12">
        <v>101</v>
      </c>
      <c r="I286" s="11"/>
    </row>
    <row r="287" spans="1:9" x14ac:dyDescent="0.2">
      <c r="A287" s="15">
        <v>40245</v>
      </c>
      <c r="B287" s="12">
        <v>101</v>
      </c>
      <c r="C287" s="12">
        <v>125</v>
      </c>
      <c r="D287" s="12">
        <v>101</v>
      </c>
      <c r="E287" s="12">
        <v>101</v>
      </c>
      <c r="F287" s="14">
        <v>0</v>
      </c>
      <c r="G287" s="12">
        <v>101</v>
      </c>
      <c r="I287" s="11"/>
    </row>
    <row r="288" spans="1:9" x14ac:dyDescent="0.2">
      <c r="A288" s="15">
        <v>40246</v>
      </c>
      <c r="B288" s="12">
        <v>101</v>
      </c>
      <c r="C288" s="12">
        <v>105</v>
      </c>
      <c r="D288" s="12">
        <v>101</v>
      </c>
      <c r="E288" s="12">
        <v>103</v>
      </c>
      <c r="F288" s="14">
        <v>43000</v>
      </c>
      <c r="G288" s="12">
        <v>103</v>
      </c>
      <c r="I288" s="11"/>
    </row>
    <row r="289" spans="1:9" x14ac:dyDescent="0.2">
      <c r="A289" s="15">
        <v>40247</v>
      </c>
      <c r="B289" s="12">
        <v>104</v>
      </c>
      <c r="C289" s="12">
        <v>118</v>
      </c>
      <c r="D289" s="12">
        <v>104</v>
      </c>
      <c r="E289" s="12">
        <v>104</v>
      </c>
      <c r="F289" s="14">
        <v>0</v>
      </c>
      <c r="G289" s="12">
        <v>104</v>
      </c>
      <c r="I289" s="11"/>
    </row>
    <row r="290" spans="1:9" x14ac:dyDescent="0.2">
      <c r="A290" s="15">
        <v>40248</v>
      </c>
      <c r="B290" s="12">
        <v>105</v>
      </c>
      <c r="C290" s="12">
        <v>105</v>
      </c>
      <c r="D290" s="12">
        <v>104</v>
      </c>
      <c r="E290" s="12">
        <v>104</v>
      </c>
      <c r="F290" s="14">
        <v>7500</v>
      </c>
      <c r="G290" s="12">
        <v>104</v>
      </c>
      <c r="I290" s="11"/>
    </row>
    <row r="291" spans="1:9" x14ac:dyDescent="0.2">
      <c r="A291" s="15">
        <v>40249</v>
      </c>
      <c r="B291" s="12">
        <v>103</v>
      </c>
      <c r="C291" s="12">
        <v>113</v>
      </c>
      <c r="D291" s="12">
        <v>103</v>
      </c>
      <c r="E291" s="12">
        <v>103</v>
      </c>
      <c r="F291" s="14">
        <v>0</v>
      </c>
      <c r="G291" s="12">
        <v>103</v>
      </c>
      <c r="I291" s="11"/>
    </row>
    <row r="292" spans="1:9" x14ac:dyDescent="0.2">
      <c r="A292" s="15">
        <v>40252</v>
      </c>
      <c r="B292" s="12">
        <v>101</v>
      </c>
      <c r="C292" s="12">
        <v>123</v>
      </c>
      <c r="D292" s="12">
        <v>101</v>
      </c>
      <c r="E292" s="12">
        <v>101</v>
      </c>
      <c r="F292" s="14">
        <v>0</v>
      </c>
      <c r="G292" s="12">
        <v>101</v>
      </c>
      <c r="I292" s="11"/>
    </row>
    <row r="293" spans="1:9" x14ac:dyDescent="0.2">
      <c r="A293" s="15">
        <v>40254</v>
      </c>
      <c r="B293" s="12">
        <v>103</v>
      </c>
      <c r="C293" s="12">
        <v>123</v>
      </c>
      <c r="D293" s="12">
        <v>103</v>
      </c>
      <c r="E293" s="12">
        <v>103</v>
      </c>
      <c r="F293" s="14">
        <v>0</v>
      </c>
      <c r="G293" s="12">
        <v>103</v>
      </c>
      <c r="I293" s="11"/>
    </row>
    <row r="294" spans="1:9" x14ac:dyDescent="0.2">
      <c r="A294" s="15">
        <v>40255</v>
      </c>
      <c r="B294" s="12">
        <v>123</v>
      </c>
      <c r="C294" s="12">
        <v>125</v>
      </c>
      <c r="D294" s="12">
        <v>123</v>
      </c>
      <c r="E294" s="12">
        <v>125</v>
      </c>
      <c r="F294" s="14">
        <v>191500</v>
      </c>
      <c r="G294" s="12">
        <v>125</v>
      </c>
      <c r="I294" s="11"/>
    </row>
    <row r="295" spans="1:9" x14ac:dyDescent="0.2">
      <c r="A295" s="15">
        <v>40256</v>
      </c>
      <c r="B295" s="12">
        <v>104</v>
      </c>
      <c r="C295" s="12">
        <v>120</v>
      </c>
      <c r="D295" s="12">
        <v>104</v>
      </c>
      <c r="E295" s="12">
        <v>104</v>
      </c>
      <c r="F295" s="14">
        <v>0</v>
      </c>
      <c r="G295" s="12">
        <v>104</v>
      </c>
      <c r="I295" s="11"/>
    </row>
    <row r="296" spans="1:9" x14ac:dyDescent="0.2">
      <c r="A296" s="15">
        <v>40259</v>
      </c>
      <c r="B296" s="12">
        <v>101</v>
      </c>
      <c r="C296" s="12">
        <v>125</v>
      </c>
      <c r="D296" s="12">
        <v>101</v>
      </c>
      <c r="E296" s="12">
        <v>101</v>
      </c>
      <c r="F296" s="14">
        <v>0</v>
      </c>
      <c r="G296" s="12">
        <v>101</v>
      </c>
      <c r="I296" s="11"/>
    </row>
    <row r="297" spans="1:9" x14ac:dyDescent="0.2">
      <c r="A297" s="15">
        <v>40260</v>
      </c>
      <c r="B297" s="12">
        <v>103</v>
      </c>
      <c r="C297" s="12">
        <v>120</v>
      </c>
      <c r="D297" s="12">
        <v>103</v>
      </c>
      <c r="E297" s="12">
        <v>103</v>
      </c>
      <c r="F297" s="14">
        <v>0</v>
      </c>
      <c r="G297" s="12">
        <v>103</v>
      </c>
      <c r="I297" s="11"/>
    </row>
    <row r="298" spans="1:9" x14ac:dyDescent="0.2">
      <c r="A298" s="15">
        <v>40261</v>
      </c>
      <c r="B298" s="12">
        <v>101</v>
      </c>
      <c r="C298" s="12">
        <v>125</v>
      </c>
      <c r="D298" s="12">
        <v>101</v>
      </c>
      <c r="E298" s="12">
        <v>101</v>
      </c>
      <c r="F298" s="14">
        <v>0</v>
      </c>
      <c r="G298" s="12">
        <v>101</v>
      </c>
      <c r="I298" s="11"/>
    </row>
    <row r="299" spans="1:9" x14ac:dyDescent="0.2">
      <c r="A299" s="15">
        <v>40262</v>
      </c>
      <c r="B299" s="12">
        <v>101</v>
      </c>
      <c r="C299" s="12">
        <v>125</v>
      </c>
      <c r="D299" s="12">
        <v>101</v>
      </c>
      <c r="E299" s="12">
        <v>101</v>
      </c>
      <c r="F299" s="14">
        <v>0</v>
      </c>
      <c r="G299" s="12">
        <v>101</v>
      </c>
      <c r="I299" s="11"/>
    </row>
    <row r="300" spans="1:9" x14ac:dyDescent="0.2">
      <c r="A300" s="15">
        <v>40263</v>
      </c>
      <c r="B300" s="12">
        <v>101</v>
      </c>
      <c r="C300" s="12">
        <v>125</v>
      </c>
      <c r="D300" s="12">
        <v>101</v>
      </c>
      <c r="E300" s="12">
        <v>101</v>
      </c>
      <c r="F300" s="14">
        <v>0</v>
      </c>
      <c r="G300" s="12">
        <v>101</v>
      </c>
      <c r="I300" s="11"/>
    </row>
    <row r="301" spans="1:9" x14ac:dyDescent="0.2">
      <c r="A301" s="15">
        <v>40266</v>
      </c>
      <c r="B301" s="12">
        <v>125</v>
      </c>
      <c r="C301" s="12">
        <v>125</v>
      </c>
      <c r="D301" s="12">
        <v>124</v>
      </c>
      <c r="E301" s="12">
        <v>125</v>
      </c>
      <c r="F301" s="14">
        <v>100500</v>
      </c>
      <c r="G301" s="12">
        <v>125</v>
      </c>
      <c r="I301" s="11"/>
    </row>
    <row r="302" spans="1:9" x14ac:dyDescent="0.2">
      <c r="A302" s="15">
        <v>40267</v>
      </c>
      <c r="B302" s="12">
        <v>103</v>
      </c>
      <c r="C302" s="12">
        <v>120</v>
      </c>
      <c r="D302" s="12">
        <v>103</v>
      </c>
      <c r="E302" s="12">
        <v>103</v>
      </c>
      <c r="F302" s="14">
        <v>0</v>
      </c>
      <c r="G302" s="12">
        <v>103</v>
      </c>
      <c r="I302" s="11"/>
    </row>
    <row r="303" spans="1:9" x14ac:dyDescent="0.2">
      <c r="A303" s="15">
        <v>40268</v>
      </c>
      <c r="B303" s="12">
        <v>101</v>
      </c>
      <c r="C303" s="12">
        <v>120</v>
      </c>
      <c r="D303" s="12">
        <v>101</v>
      </c>
      <c r="E303" s="12">
        <v>101</v>
      </c>
      <c r="F303" s="14">
        <v>0</v>
      </c>
      <c r="G303" s="12">
        <v>101</v>
      </c>
      <c r="I303" s="11"/>
    </row>
    <row r="304" spans="1:9" x14ac:dyDescent="0.2">
      <c r="A304" s="15">
        <v>40269</v>
      </c>
      <c r="B304" s="12">
        <v>101</v>
      </c>
      <c r="C304" s="12">
        <v>125</v>
      </c>
      <c r="D304" s="12">
        <v>101</v>
      </c>
      <c r="E304" s="12">
        <v>101</v>
      </c>
      <c r="F304" s="14">
        <v>0</v>
      </c>
      <c r="G304" s="12">
        <v>101</v>
      </c>
      <c r="I304" s="11"/>
    </row>
    <row r="305" spans="1:9" x14ac:dyDescent="0.2">
      <c r="A305" s="15">
        <v>40273</v>
      </c>
      <c r="B305" s="12">
        <v>104</v>
      </c>
      <c r="C305" s="12">
        <v>125</v>
      </c>
      <c r="D305" s="12">
        <v>104</v>
      </c>
      <c r="E305" s="12">
        <v>104</v>
      </c>
      <c r="F305" s="14">
        <v>0</v>
      </c>
      <c r="G305" s="12">
        <v>104</v>
      </c>
      <c r="I305" s="11"/>
    </row>
    <row r="306" spans="1:9" x14ac:dyDescent="0.2">
      <c r="A306" s="15">
        <v>40274</v>
      </c>
      <c r="B306" s="12">
        <v>111</v>
      </c>
      <c r="C306" s="12">
        <v>125</v>
      </c>
      <c r="D306" s="12">
        <v>111</v>
      </c>
      <c r="E306" s="12">
        <v>111</v>
      </c>
      <c r="F306" s="14">
        <v>0</v>
      </c>
      <c r="G306" s="12">
        <v>111</v>
      </c>
      <c r="I306" s="11"/>
    </row>
    <row r="307" spans="1:9" x14ac:dyDescent="0.2">
      <c r="A307" s="15">
        <v>40275</v>
      </c>
      <c r="B307" s="12">
        <v>125</v>
      </c>
      <c r="C307" s="12">
        <v>125</v>
      </c>
      <c r="D307" s="12">
        <v>125</v>
      </c>
      <c r="E307" s="12">
        <v>125</v>
      </c>
      <c r="F307" s="14">
        <v>500</v>
      </c>
      <c r="G307" s="12">
        <v>125</v>
      </c>
      <c r="I307" s="11"/>
    </row>
    <row r="308" spans="1:9" x14ac:dyDescent="0.2">
      <c r="A308" s="15">
        <v>40276</v>
      </c>
      <c r="B308" s="12">
        <v>101</v>
      </c>
      <c r="C308" s="12">
        <v>125</v>
      </c>
      <c r="D308" s="12">
        <v>101</v>
      </c>
      <c r="E308" s="12">
        <v>101</v>
      </c>
      <c r="F308" s="14">
        <v>0</v>
      </c>
      <c r="G308" s="12">
        <v>101</v>
      </c>
      <c r="I308" s="11"/>
    </row>
    <row r="309" spans="1:9" x14ac:dyDescent="0.2">
      <c r="A309" s="15">
        <v>40277</v>
      </c>
      <c r="B309" s="12">
        <v>105</v>
      </c>
      <c r="C309" s="12">
        <v>135</v>
      </c>
      <c r="D309" s="12">
        <v>105</v>
      </c>
      <c r="E309" s="12">
        <v>105</v>
      </c>
      <c r="F309" s="14">
        <v>0</v>
      </c>
      <c r="G309" s="12">
        <v>105</v>
      </c>
      <c r="I309" s="11"/>
    </row>
    <row r="310" spans="1:9" x14ac:dyDescent="0.2">
      <c r="A310" s="15">
        <v>40280</v>
      </c>
      <c r="B310" s="12">
        <v>101</v>
      </c>
      <c r="C310" s="12">
        <v>101</v>
      </c>
      <c r="D310" s="12">
        <v>101</v>
      </c>
      <c r="E310" s="12">
        <v>101</v>
      </c>
      <c r="F310" s="14">
        <v>0</v>
      </c>
      <c r="G310" s="12">
        <v>101</v>
      </c>
      <c r="I310" s="11"/>
    </row>
    <row r="311" spans="1:9" x14ac:dyDescent="0.2">
      <c r="A311" s="15">
        <v>40281</v>
      </c>
      <c r="B311" s="12">
        <v>101</v>
      </c>
      <c r="C311" s="12">
        <v>101</v>
      </c>
      <c r="D311" s="12">
        <v>101</v>
      </c>
      <c r="E311" s="12">
        <v>101</v>
      </c>
      <c r="F311" s="14">
        <v>0</v>
      </c>
      <c r="G311" s="12">
        <v>101</v>
      </c>
      <c r="I311" s="11"/>
    </row>
    <row r="312" spans="1:9" x14ac:dyDescent="0.2">
      <c r="A312" s="15">
        <v>40282</v>
      </c>
      <c r="B312" s="12">
        <v>101</v>
      </c>
      <c r="C312" s="12">
        <v>150</v>
      </c>
      <c r="D312" s="12">
        <v>101</v>
      </c>
      <c r="E312" s="12">
        <v>101</v>
      </c>
      <c r="F312" s="14">
        <v>0</v>
      </c>
      <c r="G312" s="12">
        <v>101</v>
      </c>
      <c r="I312" s="11"/>
    </row>
    <row r="313" spans="1:9" x14ac:dyDescent="0.2">
      <c r="A313" s="15">
        <v>40283</v>
      </c>
      <c r="B313" s="12">
        <v>101</v>
      </c>
      <c r="C313" s="12">
        <v>125</v>
      </c>
      <c r="D313" s="12">
        <v>101</v>
      </c>
      <c r="E313" s="12">
        <v>101</v>
      </c>
      <c r="F313" s="14">
        <v>0</v>
      </c>
      <c r="G313" s="12">
        <v>101</v>
      </c>
      <c r="I313" s="11"/>
    </row>
    <row r="314" spans="1:9" x14ac:dyDescent="0.2">
      <c r="A314" s="15">
        <v>40284</v>
      </c>
      <c r="B314" s="12">
        <v>101</v>
      </c>
      <c r="C314" s="12">
        <v>125</v>
      </c>
      <c r="D314" s="12">
        <v>101</v>
      </c>
      <c r="E314" s="12">
        <v>101</v>
      </c>
      <c r="F314" s="14">
        <v>0</v>
      </c>
      <c r="G314" s="12">
        <v>101</v>
      </c>
      <c r="I314" s="11"/>
    </row>
    <row r="315" spans="1:9" x14ac:dyDescent="0.2">
      <c r="A315" s="15">
        <v>40287</v>
      </c>
      <c r="B315" s="12">
        <v>101</v>
      </c>
      <c r="C315" s="12">
        <v>150</v>
      </c>
      <c r="D315" s="12">
        <v>101</v>
      </c>
      <c r="E315" s="12">
        <v>101</v>
      </c>
      <c r="F315" s="14">
        <v>0</v>
      </c>
      <c r="G315" s="12">
        <v>101</v>
      </c>
      <c r="I315" s="11"/>
    </row>
    <row r="316" spans="1:9" x14ac:dyDescent="0.2">
      <c r="A316" s="15">
        <v>40288</v>
      </c>
      <c r="B316" s="12">
        <v>101</v>
      </c>
      <c r="C316" s="12">
        <v>125</v>
      </c>
      <c r="D316" s="12">
        <v>101</v>
      </c>
      <c r="E316" s="12">
        <v>101</v>
      </c>
      <c r="F316" s="14">
        <v>0</v>
      </c>
      <c r="G316" s="12">
        <v>101</v>
      </c>
      <c r="I316" s="11"/>
    </row>
    <row r="317" spans="1:9" x14ac:dyDescent="0.2">
      <c r="A317" s="15">
        <v>40289</v>
      </c>
      <c r="B317" s="12">
        <v>82</v>
      </c>
      <c r="C317" s="12">
        <v>150</v>
      </c>
      <c r="D317" s="12">
        <v>82</v>
      </c>
      <c r="E317" s="12">
        <v>82</v>
      </c>
      <c r="F317" s="14">
        <v>0</v>
      </c>
      <c r="G317" s="12">
        <v>82</v>
      </c>
      <c r="I317" s="11"/>
    </row>
    <row r="318" spans="1:9" x14ac:dyDescent="0.2">
      <c r="A318" s="15">
        <v>40290</v>
      </c>
      <c r="B318" s="12">
        <v>101</v>
      </c>
      <c r="C318" s="12">
        <v>140</v>
      </c>
      <c r="D318" s="12">
        <v>101</v>
      </c>
      <c r="E318" s="12">
        <v>101</v>
      </c>
      <c r="F318" s="14">
        <v>0</v>
      </c>
      <c r="G318" s="12">
        <v>101</v>
      </c>
      <c r="I318" s="11"/>
    </row>
    <row r="319" spans="1:9" x14ac:dyDescent="0.2">
      <c r="A319" s="15">
        <v>40291</v>
      </c>
      <c r="B319" s="12">
        <v>101</v>
      </c>
      <c r="C319" s="12">
        <v>140</v>
      </c>
      <c r="D319" s="12">
        <v>101</v>
      </c>
      <c r="E319" s="12">
        <v>101</v>
      </c>
      <c r="F319" s="14">
        <v>0</v>
      </c>
      <c r="G319" s="12">
        <v>101</v>
      </c>
      <c r="I319" s="11"/>
    </row>
    <row r="320" spans="1:9" x14ac:dyDescent="0.2">
      <c r="A320" s="15">
        <v>40294</v>
      </c>
      <c r="B320" s="12">
        <v>101</v>
      </c>
      <c r="C320" s="12">
        <v>140</v>
      </c>
      <c r="D320" s="12">
        <v>101</v>
      </c>
      <c r="E320" s="12">
        <v>101</v>
      </c>
      <c r="F320" s="14">
        <v>0</v>
      </c>
      <c r="G320" s="12">
        <v>101</v>
      </c>
      <c r="I320" s="11"/>
    </row>
    <row r="321" spans="1:9" x14ac:dyDescent="0.2">
      <c r="A321" s="15">
        <v>40295</v>
      </c>
      <c r="B321" s="12">
        <v>115</v>
      </c>
      <c r="C321" s="12">
        <v>115</v>
      </c>
      <c r="D321" s="12">
        <v>115</v>
      </c>
      <c r="E321" s="12">
        <v>115</v>
      </c>
      <c r="F321" s="14">
        <v>15000</v>
      </c>
      <c r="G321" s="12">
        <v>115</v>
      </c>
      <c r="I321" s="11"/>
    </row>
    <row r="322" spans="1:9" x14ac:dyDescent="0.2">
      <c r="A322" s="15">
        <v>40296</v>
      </c>
      <c r="B322" s="12">
        <v>101</v>
      </c>
      <c r="C322" s="12">
        <v>150</v>
      </c>
      <c r="D322" s="12">
        <v>101</v>
      </c>
      <c r="E322" s="12">
        <v>101</v>
      </c>
      <c r="F322" s="14">
        <v>0</v>
      </c>
      <c r="G322" s="12">
        <v>101</v>
      </c>
      <c r="I322" s="11"/>
    </row>
    <row r="323" spans="1:9" x14ac:dyDescent="0.2">
      <c r="A323" s="15">
        <v>40297</v>
      </c>
      <c r="B323" s="12">
        <v>104</v>
      </c>
      <c r="C323" s="12">
        <v>150</v>
      </c>
      <c r="D323" s="12">
        <v>104</v>
      </c>
      <c r="E323" s="12">
        <v>104</v>
      </c>
      <c r="F323" s="14">
        <v>0</v>
      </c>
      <c r="G323" s="12">
        <v>104</v>
      </c>
      <c r="I323" s="11"/>
    </row>
    <row r="324" spans="1:9" x14ac:dyDescent="0.2">
      <c r="A324" s="15">
        <v>40298</v>
      </c>
      <c r="B324" s="12">
        <v>101</v>
      </c>
      <c r="C324" s="12">
        <v>150</v>
      </c>
      <c r="D324" s="12">
        <v>101</v>
      </c>
      <c r="E324" s="12">
        <v>101</v>
      </c>
      <c r="F324" s="14">
        <v>0</v>
      </c>
      <c r="G324" s="12">
        <v>101</v>
      </c>
      <c r="I324" s="11"/>
    </row>
    <row r="325" spans="1:9" x14ac:dyDescent="0.2">
      <c r="A325" s="15">
        <v>40301</v>
      </c>
      <c r="B325" s="12">
        <v>125</v>
      </c>
      <c r="C325" s="12">
        <v>125</v>
      </c>
      <c r="D325" s="12">
        <v>125</v>
      </c>
      <c r="E325" s="12">
        <v>125</v>
      </c>
      <c r="F325" s="14">
        <v>50000</v>
      </c>
      <c r="G325" s="12">
        <v>125</v>
      </c>
      <c r="I325" s="11"/>
    </row>
    <row r="326" spans="1:9" x14ac:dyDescent="0.2">
      <c r="A326" s="15">
        <v>40302</v>
      </c>
      <c r="B326" s="12">
        <v>125</v>
      </c>
      <c r="C326" s="12">
        <v>130</v>
      </c>
      <c r="D326" s="12">
        <v>125</v>
      </c>
      <c r="E326" s="12">
        <v>130</v>
      </c>
      <c r="F326" s="14">
        <v>1500</v>
      </c>
      <c r="G326" s="12">
        <v>130</v>
      </c>
      <c r="I326" s="11"/>
    </row>
    <row r="327" spans="1:9" x14ac:dyDescent="0.2">
      <c r="A327" s="15">
        <v>40303</v>
      </c>
      <c r="B327" s="12">
        <v>101</v>
      </c>
      <c r="C327" s="12">
        <v>130</v>
      </c>
      <c r="D327" s="12">
        <v>101</v>
      </c>
      <c r="E327" s="12">
        <v>101</v>
      </c>
      <c r="F327" s="14">
        <v>0</v>
      </c>
      <c r="G327" s="12">
        <v>101</v>
      </c>
      <c r="I327" s="11"/>
    </row>
    <row r="328" spans="1:9" x14ac:dyDescent="0.2">
      <c r="A328" s="15">
        <v>40304</v>
      </c>
      <c r="B328" s="12">
        <v>101</v>
      </c>
      <c r="C328" s="12">
        <v>130</v>
      </c>
      <c r="D328" s="12">
        <v>101</v>
      </c>
      <c r="E328" s="12">
        <v>101</v>
      </c>
      <c r="F328" s="14">
        <v>0</v>
      </c>
      <c r="G328" s="12">
        <v>101</v>
      </c>
      <c r="I328" s="11"/>
    </row>
    <row r="329" spans="1:9" x14ac:dyDescent="0.2">
      <c r="A329" s="15">
        <v>40305</v>
      </c>
      <c r="B329" s="12">
        <v>101</v>
      </c>
      <c r="C329" s="12">
        <v>130</v>
      </c>
      <c r="D329" s="12">
        <v>101</v>
      </c>
      <c r="E329" s="12">
        <v>101</v>
      </c>
      <c r="F329" s="14">
        <v>0</v>
      </c>
      <c r="G329" s="12">
        <v>101</v>
      </c>
      <c r="I329" s="11"/>
    </row>
    <row r="330" spans="1:9" x14ac:dyDescent="0.2">
      <c r="A330" s="15">
        <v>40308</v>
      </c>
      <c r="B330" s="12">
        <v>135</v>
      </c>
      <c r="C330" s="12">
        <v>135</v>
      </c>
      <c r="D330" s="12">
        <v>135</v>
      </c>
      <c r="E330" s="12">
        <v>135</v>
      </c>
      <c r="F330" s="14">
        <v>0</v>
      </c>
      <c r="G330" s="12">
        <v>135</v>
      </c>
      <c r="I330" s="11"/>
    </row>
    <row r="331" spans="1:9" x14ac:dyDescent="0.2">
      <c r="A331" s="15">
        <v>40309</v>
      </c>
      <c r="B331" s="12">
        <v>135</v>
      </c>
      <c r="C331" s="12">
        <v>135</v>
      </c>
      <c r="D331" s="12">
        <v>135</v>
      </c>
      <c r="E331" s="12">
        <v>135</v>
      </c>
      <c r="F331" s="14">
        <v>0</v>
      </c>
      <c r="G331" s="12">
        <v>135</v>
      </c>
      <c r="I331" s="11"/>
    </row>
    <row r="332" spans="1:9" x14ac:dyDescent="0.2">
      <c r="A332" s="15">
        <v>40310</v>
      </c>
      <c r="B332" s="12">
        <v>85</v>
      </c>
      <c r="C332" s="12">
        <v>130</v>
      </c>
      <c r="D332" s="12">
        <v>85</v>
      </c>
      <c r="E332" s="12">
        <v>85</v>
      </c>
      <c r="F332" s="14">
        <v>0</v>
      </c>
      <c r="G332" s="12">
        <v>85</v>
      </c>
      <c r="I332" s="11"/>
    </row>
    <row r="333" spans="1:9" x14ac:dyDescent="0.2">
      <c r="A333" s="15">
        <v>40312</v>
      </c>
      <c r="B333" s="12">
        <v>85</v>
      </c>
      <c r="C333" s="12">
        <v>133</v>
      </c>
      <c r="D333" s="12">
        <v>85</v>
      </c>
      <c r="E333" s="12">
        <v>85</v>
      </c>
      <c r="F333" s="14">
        <v>0</v>
      </c>
      <c r="G333" s="12">
        <v>85</v>
      </c>
      <c r="I333" s="11"/>
    </row>
    <row r="334" spans="1:9" x14ac:dyDescent="0.2">
      <c r="A334" s="15">
        <v>40315</v>
      </c>
      <c r="B334" s="12">
        <v>85</v>
      </c>
      <c r="C334" s="12">
        <v>133</v>
      </c>
      <c r="D334" s="12">
        <v>85</v>
      </c>
      <c r="E334" s="12">
        <v>85</v>
      </c>
      <c r="F334" s="14">
        <v>0</v>
      </c>
      <c r="G334" s="12">
        <v>85</v>
      </c>
      <c r="I334" s="11"/>
    </row>
    <row r="335" spans="1:9" x14ac:dyDescent="0.2">
      <c r="A335" s="15">
        <v>40316</v>
      </c>
      <c r="B335" s="12">
        <v>85</v>
      </c>
      <c r="C335" s="12">
        <v>135</v>
      </c>
      <c r="D335" s="12">
        <v>85</v>
      </c>
      <c r="E335" s="12">
        <v>85</v>
      </c>
      <c r="F335" s="14">
        <v>0</v>
      </c>
      <c r="G335" s="12">
        <v>85</v>
      </c>
      <c r="I335" s="11"/>
    </row>
    <row r="336" spans="1:9" x14ac:dyDescent="0.2">
      <c r="A336" s="15">
        <v>40317</v>
      </c>
      <c r="B336" s="12">
        <v>85</v>
      </c>
      <c r="C336" s="12">
        <v>126</v>
      </c>
      <c r="D336" s="12">
        <v>85</v>
      </c>
      <c r="E336" s="12">
        <v>85</v>
      </c>
      <c r="F336" s="14">
        <v>0</v>
      </c>
      <c r="G336" s="12">
        <v>85</v>
      </c>
      <c r="I336" s="11"/>
    </row>
    <row r="337" spans="1:9" x14ac:dyDescent="0.2">
      <c r="A337" s="15">
        <v>40318</v>
      </c>
      <c r="B337" s="12">
        <v>85</v>
      </c>
      <c r="C337" s="12">
        <v>135</v>
      </c>
      <c r="D337" s="12">
        <v>85</v>
      </c>
      <c r="E337" s="12">
        <v>85</v>
      </c>
      <c r="F337" s="14">
        <v>0</v>
      </c>
      <c r="G337" s="12">
        <v>85</v>
      </c>
      <c r="I337" s="11"/>
    </row>
    <row r="338" spans="1:9" x14ac:dyDescent="0.2">
      <c r="A338" s="15">
        <v>40319</v>
      </c>
      <c r="B338" s="12">
        <v>85</v>
      </c>
      <c r="C338" s="12">
        <v>135</v>
      </c>
      <c r="D338" s="12">
        <v>85</v>
      </c>
      <c r="E338" s="12">
        <v>85</v>
      </c>
      <c r="F338" s="14">
        <v>0</v>
      </c>
      <c r="G338" s="12">
        <v>85</v>
      </c>
      <c r="I338" s="11"/>
    </row>
    <row r="339" spans="1:9" x14ac:dyDescent="0.2">
      <c r="A339" s="15">
        <v>40322</v>
      </c>
      <c r="B339" s="12">
        <v>130</v>
      </c>
      <c r="C339" s="12">
        <v>130</v>
      </c>
      <c r="D339" s="12">
        <v>130</v>
      </c>
      <c r="E339" s="12">
        <v>130</v>
      </c>
      <c r="F339" s="14">
        <v>0</v>
      </c>
      <c r="G339" s="12">
        <v>130</v>
      </c>
      <c r="I339" s="11"/>
    </row>
    <row r="340" spans="1:9" x14ac:dyDescent="0.2">
      <c r="A340" s="11">
        <v>40323</v>
      </c>
      <c r="B340" s="12">
        <v>85</v>
      </c>
      <c r="C340" s="12">
        <v>126</v>
      </c>
      <c r="D340" s="12">
        <v>85</v>
      </c>
      <c r="E340" s="12">
        <v>85</v>
      </c>
      <c r="F340" s="14">
        <v>0</v>
      </c>
      <c r="G340" s="12">
        <v>85</v>
      </c>
      <c r="I340" s="11"/>
    </row>
    <row r="341" spans="1:9" x14ac:dyDescent="0.2">
      <c r="A341" s="11">
        <v>40324</v>
      </c>
      <c r="B341" s="12">
        <v>135</v>
      </c>
      <c r="C341" s="12">
        <v>135</v>
      </c>
      <c r="D341" s="12">
        <v>135</v>
      </c>
      <c r="E341" s="12">
        <v>135</v>
      </c>
      <c r="F341" s="14">
        <v>0</v>
      </c>
      <c r="G341" s="12">
        <v>135</v>
      </c>
      <c r="I341" s="11"/>
    </row>
    <row r="342" spans="1:9" x14ac:dyDescent="0.2">
      <c r="A342" s="11">
        <v>40325</v>
      </c>
      <c r="B342" s="12">
        <v>127</v>
      </c>
      <c r="C342" s="12">
        <v>127</v>
      </c>
      <c r="D342" s="12">
        <v>127</v>
      </c>
      <c r="E342" s="12">
        <v>127</v>
      </c>
      <c r="F342" s="14">
        <v>5000</v>
      </c>
      <c r="G342" s="12">
        <v>127</v>
      </c>
      <c r="I342" s="11"/>
    </row>
    <row r="343" spans="1:9" x14ac:dyDescent="0.2">
      <c r="A343" s="11">
        <v>40329</v>
      </c>
      <c r="B343" s="12">
        <v>130</v>
      </c>
      <c r="C343" s="12">
        <v>130</v>
      </c>
      <c r="D343" s="12">
        <v>130</v>
      </c>
      <c r="E343" s="12">
        <v>130</v>
      </c>
      <c r="F343" s="14">
        <v>0</v>
      </c>
      <c r="G343" s="12">
        <v>130</v>
      </c>
      <c r="I343" s="11"/>
    </row>
    <row r="344" spans="1:9" x14ac:dyDescent="0.2">
      <c r="A344" s="11">
        <v>40330</v>
      </c>
      <c r="B344" s="12">
        <v>106</v>
      </c>
      <c r="C344" s="12">
        <v>135</v>
      </c>
      <c r="D344" s="12">
        <v>106</v>
      </c>
      <c r="E344" s="12">
        <v>106</v>
      </c>
      <c r="F344" s="14">
        <v>0</v>
      </c>
      <c r="G344" s="12">
        <v>106</v>
      </c>
      <c r="I344" s="11"/>
    </row>
    <row r="345" spans="1:9" x14ac:dyDescent="0.2">
      <c r="A345" s="11">
        <v>40331</v>
      </c>
      <c r="B345" s="12">
        <v>135</v>
      </c>
      <c r="C345" s="12">
        <v>135</v>
      </c>
      <c r="D345" s="12">
        <v>135</v>
      </c>
      <c r="E345" s="12">
        <v>135</v>
      </c>
      <c r="F345" s="14">
        <v>0</v>
      </c>
      <c r="G345" s="12">
        <v>135</v>
      </c>
      <c r="I345" s="11"/>
    </row>
    <row r="346" spans="1:9" x14ac:dyDescent="0.2">
      <c r="A346" s="11">
        <v>40332</v>
      </c>
      <c r="B346" s="12">
        <v>135</v>
      </c>
      <c r="C346" s="12">
        <v>135</v>
      </c>
      <c r="D346" s="12">
        <v>135</v>
      </c>
      <c r="E346" s="12">
        <v>135</v>
      </c>
      <c r="F346" s="14">
        <v>0</v>
      </c>
      <c r="G346" s="12">
        <v>135</v>
      </c>
      <c r="I346" s="11"/>
    </row>
    <row r="347" spans="1:9" x14ac:dyDescent="0.2">
      <c r="A347" s="11">
        <v>40333</v>
      </c>
      <c r="B347" s="12">
        <v>135</v>
      </c>
      <c r="C347" s="12">
        <v>135</v>
      </c>
      <c r="D347" s="12">
        <v>135</v>
      </c>
      <c r="E347" s="12">
        <v>135</v>
      </c>
      <c r="F347" s="14">
        <v>0</v>
      </c>
      <c r="G347" s="12">
        <v>135</v>
      </c>
      <c r="I347" s="11"/>
    </row>
    <row r="348" spans="1:9" x14ac:dyDescent="0.2">
      <c r="A348" s="11">
        <v>40336</v>
      </c>
      <c r="B348" s="12">
        <v>135</v>
      </c>
      <c r="C348" s="12">
        <v>135</v>
      </c>
      <c r="D348" s="12">
        <v>135</v>
      </c>
      <c r="E348" s="12">
        <v>135</v>
      </c>
      <c r="F348" s="14">
        <v>0</v>
      </c>
      <c r="G348" s="12">
        <v>135</v>
      </c>
      <c r="I348" s="11"/>
    </row>
    <row r="349" spans="1:9" x14ac:dyDescent="0.2">
      <c r="A349" s="11">
        <v>40337</v>
      </c>
      <c r="B349" s="12">
        <v>83</v>
      </c>
      <c r="C349" s="12">
        <v>130</v>
      </c>
      <c r="D349" s="12">
        <v>83</v>
      </c>
      <c r="E349" s="12">
        <v>83</v>
      </c>
      <c r="F349" s="14">
        <v>0</v>
      </c>
      <c r="G349" s="12">
        <v>83</v>
      </c>
      <c r="I349" s="11"/>
    </row>
    <row r="350" spans="1:9" x14ac:dyDescent="0.2">
      <c r="A350" s="11">
        <v>40338</v>
      </c>
      <c r="B350" s="12">
        <v>83</v>
      </c>
      <c r="C350" s="12">
        <v>134</v>
      </c>
      <c r="D350" s="12">
        <v>83</v>
      </c>
      <c r="E350" s="12">
        <v>83</v>
      </c>
      <c r="F350" s="14">
        <v>0</v>
      </c>
      <c r="G350" s="12">
        <v>83</v>
      </c>
      <c r="I350" s="11"/>
    </row>
    <row r="351" spans="1:9" x14ac:dyDescent="0.2">
      <c r="A351" s="11">
        <v>40339</v>
      </c>
      <c r="B351" s="12">
        <v>135</v>
      </c>
      <c r="C351" s="12">
        <v>135</v>
      </c>
      <c r="D351" s="12">
        <v>135</v>
      </c>
      <c r="E351" s="12">
        <v>135</v>
      </c>
      <c r="F351" s="14">
        <v>0</v>
      </c>
      <c r="G351" s="12">
        <v>135</v>
      </c>
      <c r="I351" s="11"/>
    </row>
    <row r="352" spans="1:9" x14ac:dyDescent="0.2">
      <c r="A352" s="11">
        <v>40340</v>
      </c>
      <c r="B352" s="12">
        <v>135</v>
      </c>
      <c r="C352" s="12">
        <v>135</v>
      </c>
      <c r="D352" s="12">
        <v>135</v>
      </c>
      <c r="E352" s="12">
        <v>135</v>
      </c>
      <c r="F352" s="14">
        <v>0</v>
      </c>
      <c r="G352" s="12">
        <v>135</v>
      </c>
      <c r="I352" s="11"/>
    </row>
    <row r="353" spans="1:9" x14ac:dyDescent="0.2">
      <c r="A353" s="11">
        <v>40343</v>
      </c>
      <c r="B353" s="12">
        <v>135</v>
      </c>
      <c r="C353" s="12">
        <v>135</v>
      </c>
      <c r="D353" s="12">
        <v>135</v>
      </c>
      <c r="E353" s="12">
        <v>135</v>
      </c>
      <c r="F353" s="14">
        <v>0</v>
      </c>
      <c r="G353" s="12">
        <v>135</v>
      </c>
      <c r="I353" s="11"/>
    </row>
    <row r="354" spans="1:9" x14ac:dyDescent="0.2">
      <c r="A354" s="11">
        <v>40344</v>
      </c>
      <c r="B354" s="12">
        <v>135</v>
      </c>
      <c r="C354" s="12">
        <v>135</v>
      </c>
      <c r="D354" s="12">
        <v>135</v>
      </c>
      <c r="E354" s="12">
        <v>135</v>
      </c>
      <c r="F354" s="14">
        <v>0</v>
      </c>
      <c r="G354" s="12">
        <v>135</v>
      </c>
      <c r="I354" s="11"/>
    </row>
    <row r="355" spans="1:9" x14ac:dyDescent="0.2">
      <c r="A355" s="11">
        <v>40345</v>
      </c>
      <c r="B355" s="12">
        <v>135</v>
      </c>
      <c r="C355" s="12">
        <v>135</v>
      </c>
      <c r="D355" s="12">
        <v>135</v>
      </c>
      <c r="E355" s="12">
        <v>135</v>
      </c>
      <c r="F355" s="14">
        <v>0</v>
      </c>
      <c r="G355" s="12">
        <v>135</v>
      </c>
      <c r="I355" s="11"/>
    </row>
    <row r="356" spans="1:9" x14ac:dyDescent="0.2">
      <c r="A356" s="11">
        <v>40346</v>
      </c>
      <c r="B356" s="12">
        <v>135</v>
      </c>
      <c r="C356" s="12">
        <v>135</v>
      </c>
      <c r="D356" s="12">
        <v>135</v>
      </c>
      <c r="E356" s="12">
        <v>135</v>
      </c>
      <c r="F356" s="14">
        <v>0</v>
      </c>
      <c r="G356" s="12">
        <v>135</v>
      </c>
      <c r="I356" s="11"/>
    </row>
    <row r="357" spans="1:9" x14ac:dyDescent="0.2">
      <c r="A357" s="11">
        <v>40347</v>
      </c>
      <c r="B357" s="12">
        <v>135</v>
      </c>
      <c r="C357" s="12">
        <v>135</v>
      </c>
      <c r="D357" s="12">
        <v>135</v>
      </c>
      <c r="E357" s="12">
        <v>135</v>
      </c>
      <c r="F357" s="14">
        <v>0</v>
      </c>
      <c r="G357" s="12">
        <v>135</v>
      </c>
      <c r="I357" s="11"/>
    </row>
    <row r="358" spans="1:9" x14ac:dyDescent="0.2">
      <c r="A358" s="11">
        <v>40350</v>
      </c>
      <c r="B358" s="12">
        <v>135</v>
      </c>
      <c r="C358" s="12">
        <v>135</v>
      </c>
      <c r="D358" s="12">
        <v>135</v>
      </c>
      <c r="E358" s="12">
        <v>135</v>
      </c>
      <c r="F358" s="14">
        <v>0</v>
      </c>
      <c r="G358" s="12">
        <v>135</v>
      </c>
      <c r="I358" s="11"/>
    </row>
    <row r="359" spans="1:9" x14ac:dyDescent="0.2">
      <c r="A359" s="11">
        <v>40351</v>
      </c>
      <c r="B359" s="12">
        <v>135</v>
      </c>
      <c r="C359" s="12">
        <v>135</v>
      </c>
      <c r="D359" s="12">
        <v>89</v>
      </c>
      <c r="E359" s="12">
        <v>123</v>
      </c>
      <c r="F359" s="14">
        <v>2500</v>
      </c>
      <c r="G359" s="12">
        <v>123</v>
      </c>
      <c r="I359" s="11"/>
    </row>
    <row r="360" spans="1:9" x14ac:dyDescent="0.2">
      <c r="A360" s="11">
        <v>40352</v>
      </c>
      <c r="B360" s="12">
        <v>135</v>
      </c>
      <c r="C360" s="12">
        <v>135</v>
      </c>
      <c r="D360" s="12">
        <v>135</v>
      </c>
      <c r="E360" s="12">
        <v>135</v>
      </c>
      <c r="F360" s="14">
        <v>0</v>
      </c>
      <c r="G360" s="12">
        <v>135</v>
      </c>
      <c r="I360" s="11"/>
    </row>
    <row r="361" spans="1:9" x14ac:dyDescent="0.2">
      <c r="A361" s="11">
        <v>40353</v>
      </c>
      <c r="B361" s="12">
        <v>123</v>
      </c>
      <c r="C361" s="12">
        <v>123</v>
      </c>
      <c r="D361" s="12">
        <v>123</v>
      </c>
      <c r="E361" s="12">
        <v>123</v>
      </c>
      <c r="F361" s="14">
        <v>114000</v>
      </c>
      <c r="G361" s="12">
        <v>123</v>
      </c>
      <c r="I361" s="11"/>
    </row>
    <row r="362" spans="1:9" x14ac:dyDescent="0.2">
      <c r="A362" s="11">
        <v>40354</v>
      </c>
      <c r="B362" s="12">
        <v>135</v>
      </c>
      <c r="C362" s="12">
        <v>135</v>
      </c>
      <c r="D362" s="12">
        <v>135</v>
      </c>
      <c r="E362" s="12">
        <v>135</v>
      </c>
      <c r="F362" s="14">
        <v>0</v>
      </c>
      <c r="G362" s="12">
        <v>135</v>
      </c>
      <c r="I362" s="11"/>
    </row>
    <row r="363" spans="1:9" x14ac:dyDescent="0.2">
      <c r="A363" s="11">
        <v>40357</v>
      </c>
      <c r="B363" s="12">
        <v>135</v>
      </c>
      <c r="C363" s="12">
        <v>135</v>
      </c>
      <c r="D363" s="12">
        <v>135</v>
      </c>
      <c r="E363" s="12">
        <v>135</v>
      </c>
      <c r="F363" s="14">
        <v>0</v>
      </c>
      <c r="G363" s="12">
        <v>135</v>
      </c>
      <c r="I363" s="11"/>
    </row>
    <row r="364" spans="1:9" x14ac:dyDescent="0.2">
      <c r="A364" s="11">
        <v>40358</v>
      </c>
      <c r="B364" s="12">
        <v>135</v>
      </c>
      <c r="C364" s="12">
        <v>135</v>
      </c>
      <c r="D364" s="12">
        <v>135</v>
      </c>
      <c r="E364" s="12">
        <v>135</v>
      </c>
      <c r="F364" s="14">
        <v>0</v>
      </c>
      <c r="G364" s="12">
        <v>135</v>
      </c>
      <c r="I364" s="11"/>
    </row>
    <row r="365" spans="1:9" x14ac:dyDescent="0.2">
      <c r="A365" s="11">
        <v>40359</v>
      </c>
      <c r="B365" s="12">
        <v>135</v>
      </c>
      <c r="C365" s="12">
        <v>135</v>
      </c>
      <c r="D365" s="12">
        <v>135</v>
      </c>
      <c r="E365" s="12">
        <v>135</v>
      </c>
      <c r="F365" s="14">
        <v>0</v>
      </c>
      <c r="G365" s="12">
        <v>135</v>
      </c>
      <c r="I365" s="11"/>
    </row>
    <row r="366" spans="1:9" x14ac:dyDescent="0.2">
      <c r="A366" s="11">
        <v>40360</v>
      </c>
      <c r="B366" s="12">
        <v>135</v>
      </c>
      <c r="C366" s="12">
        <v>135</v>
      </c>
      <c r="D366" s="12">
        <v>135</v>
      </c>
      <c r="E366" s="12">
        <v>135</v>
      </c>
      <c r="F366" s="14">
        <v>0</v>
      </c>
      <c r="G366" s="12">
        <v>135</v>
      </c>
      <c r="I366" s="11"/>
    </row>
    <row r="367" spans="1:9" x14ac:dyDescent="0.2">
      <c r="A367" s="11">
        <v>40361</v>
      </c>
      <c r="B367" s="12">
        <v>135</v>
      </c>
      <c r="C367" s="12">
        <v>135</v>
      </c>
      <c r="D367" s="12">
        <v>135</v>
      </c>
      <c r="E367" s="12">
        <v>135</v>
      </c>
      <c r="F367" s="14">
        <v>0</v>
      </c>
      <c r="G367" s="12">
        <v>135</v>
      </c>
      <c r="I367" s="11"/>
    </row>
    <row r="368" spans="1:9" x14ac:dyDescent="0.2">
      <c r="A368" s="11">
        <v>40364</v>
      </c>
      <c r="B368" s="12">
        <v>135</v>
      </c>
      <c r="C368" s="12">
        <v>135</v>
      </c>
      <c r="D368" s="12">
        <v>135</v>
      </c>
      <c r="E368" s="12">
        <v>135</v>
      </c>
      <c r="F368" s="14">
        <v>0</v>
      </c>
      <c r="G368" s="12">
        <v>135</v>
      </c>
      <c r="I368" s="11"/>
    </row>
    <row r="369" spans="1:9" x14ac:dyDescent="0.2">
      <c r="A369" s="11">
        <v>40365</v>
      </c>
      <c r="B369" s="12">
        <v>135</v>
      </c>
      <c r="C369" s="12">
        <v>135</v>
      </c>
      <c r="D369" s="12">
        <v>135</v>
      </c>
      <c r="E369" s="12">
        <v>135</v>
      </c>
      <c r="F369" s="14">
        <v>0</v>
      </c>
      <c r="G369" s="12">
        <v>135</v>
      </c>
      <c r="I369" s="11"/>
    </row>
    <row r="370" spans="1:9" x14ac:dyDescent="0.2">
      <c r="A370" s="11">
        <v>40366</v>
      </c>
      <c r="B370" s="12">
        <v>130</v>
      </c>
      <c r="C370" s="12">
        <v>134</v>
      </c>
      <c r="D370" s="12">
        <v>130</v>
      </c>
      <c r="E370" s="12">
        <v>134</v>
      </c>
      <c r="F370" s="14">
        <v>28500</v>
      </c>
      <c r="G370" s="12">
        <v>134</v>
      </c>
      <c r="I370" s="11"/>
    </row>
    <row r="371" spans="1:9" x14ac:dyDescent="0.2">
      <c r="A371" s="11">
        <v>40367</v>
      </c>
      <c r="B371" s="12">
        <v>134</v>
      </c>
      <c r="C371" s="12">
        <v>134</v>
      </c>
      <c r="D371" s="12">
        <v>134</v>
      </c>
      <c r="E371" s="12">
        <v>134</v>
      </c>
      <c r="F371" s="14">
        <v>0</v>
      </c>
      <c r="G371" s="12">
        <v>134</v>
      </c>
      <c r="I371" s="11"/>
    </row>
    <row r="372" spans="1:9" x14ac:dyDescent="0.2">
      <c r="A372" s="11">
        <v>40368</v>
      </c>
      <c r="B372" s="12">
        <v>135</v>
      </c>
      <c r="C372" s="12">
        <v>135</v>
      </c>
      <c r="D372" s="12">
        <v>135</v>
      </c>
      <c r="E372" s="12">
        <v>135</v>
      </c>
      <c r="F372" s="14">
        <v>0</v>
      </c>
      <c r="G372" s="12">
        <v>135</v>
      </c>
      <c r="I372" s="11"/>
    </row>
    <row r="373" spans="1:9" x14ac:dyDescent="0.2">
      <c r="A373" s="11">
        <v>40371</v>
      </c>
      <c r="B373" s="12">
        <v>135</v>
      </c>
      <c r="C373" s="12">
        <v>135</v>
      </c>
      <c r="D373" s="12">
        <v>135</v>
      </c>
      <c r="E373" s="12">
        <v>135</v>
      </c>
      <c r="F373" s="14">
        <v>0</v>
      </c>
      <c r="G373" s="12">
        <v>135</v>
      </c>
      <c r="I373" s="11"/>
    </row>
    <row r="374" spans="1:9" x14ac:dyDescent="0.2">
      <c r="A374" s="11">
        <v>40372</v>
      </c>
      <c r="B374" s="12">
        <v>135</v>
      </c>
      <c r="C374" s="12">
        <v>135</v>
      </c>
      <c r="D374" s="12">
        <v>135</v>
      </c>
      <c r="E374" s="12">
        <v>135</v>
      </c>
      <c r="F374" s="14">
        <v>0</v>
      </c>
      <c r="G374" s="12">
        <v>135</v>
      </c>
      <c r="I374" s="11"/>
    </row>
    <row r="375" spans="1:9" x14ac:dyDescent="0.2">
      <c r="A375" s="11">
        <v>40373</v>
      </c>
      <c r="B375" s="12">
        <v>135</v>
      </c>
      <c r="C375" s="12">
        <v>135</v>
      </c>
      <c r="D375" s="12">
        <v>135</v>
      </c>
      <c r="E375" s="12">
        <v>135</v>
      </c>
      <c r="F375" s="14">
        <v>0</v>
      </c>
      <c r="G375" s="12">
        <v>135</v>
      </c>
      <c r="I375" s="11"/>
    </row>
    <row r="376" spans="1:9" x14ac:dyDescent="0.2">
      <c r="A376" s="11">
        <v>40374</v>
      </c>
      <c r="B376" s="12">
        <v>134</v>
      </c>
      <c r="C376" s="12">
        <v>134</v>
      </c>
      <c r="D376" s="12">
        <v>134</v>
      </c>
      <c r="E376" s="12">
        <v>134</v>
      </c>
      <c r="F376" s="14">
        <v>30000</v>
      </c>
      <c r="G376" s="12">
        <v>134</v>
      </c>
      <c r="I376" s="11"/>
    </row>
    <row r="377" spans="1:9" x14ac:dyDescent="0.2">
      <c r="A377" s="11">
        <v>40375</v>
      </c>
      <c r="B377" s="12">
        <v>134</v>
      </c>
      <c r="C377" s="12">
        <v>134</v>
      </c>
      <c r="D377" s="12">
        <v>134</v>
      </c>
      <c r="E377" s="12">
        <v>134</v>
      </c>
      <c r="F377" s="14">
        <v>25000</v>
      </c>
      <c r="G377" s="12">
        <v>134</v>
      </c>
      <c r="I377" s="11"/>
    </row>
    <row r="378" spans="1:9" x14ac:dyDescent="0.2">
      <c r="A378" s="11">
        <v>40378</v>
      </c>
      <c r="B378" s="12">
        <v>135</v>
      </c>
      <c r="C378" s="12">
        <v>135</v>
      </c>
      <c r="D378" s="12">
        <v>135</v>
      </c>
      <c r="E378" s="12">
        <v>135</v>
      </c>
      <c r="F378" s="14">
        <v>0</v>
      </c>
      <c r="G378" s="12">
        <v>135</v>
      </c>
      <c r="I378" s="11"/>
    </row>
    <row r="379" spans="1:9" x14ac:dyDescent="0.2">
      <c r="A379" s="11">
        <v>40379</v>
      </c>
      <c r="B379" s="12">
        <v>135</v>
      </c>
      <c r="C379" s="12">
        <v>135</v>
      </c>
      <c r="D379" s="12">
        <v>135</v>
      </c>
      <c r="E379" s="12">
        <v>135</v>
      </c>
      <c r="F379" s="14">
        <v>0</v>
      </c>
      <c r="G379" s="12">
        <v>135</v>
      </c>
      <c r="I379" s="11"/>
    </row>
    <row r="380" spans="1:9" x14ac:dyDescent="0.2">
      <c r="A380" s="11">
        <v>40380</v>
      </c>
      <c r="B380" s="12">
        <v>110</v>
      </c>
      <c r="C380" s="12">
        <v>133</v>
      </c>
      <c r="D380" s="12">
        <v>110</v>
      </c>
      <c r="E380" s="12">
        <v>110</v>
      </c>
      <c r="F380" s="14">
        <v>0</v>
      </c>
      <c r="G380" s="12">
        <v>110</v>
      </c>
      <c r="I380" s="11"/>
    </row>
    <row r="381" spans="1:9" x14ac:dyDescent="0.2">
      <c r="A381" s="11">
        <v>40381</v>
      </c>
      <c r="B381" s="12">
        <v>135</v>
      </c>
      <c r="C381" s="12">
        <v>135</v>
      </c>
      <c r="D381" s="12">
        <v>135</v>
      </c>
      <c r="E381" s="12">
        <v>135</v>
      </c>
      <c r="F381" s="14">
        <v>0</v>
      </c>
      <c r="G381" s="12">
        <v>135</v>
      </c>
      <c r="I381" s="11"/>
    </row>
    <row r="382" spans="1:9" x14ac:dyDescent="0.2">
      <c r="A382" s="11">
        <v>40382</v>
      </c>
      <c r="B382" s="12">
        <v>135</v>
      </c>
      <c r="C382" s="12">
        <v>135</v>
      </c>
      <c r="D382" s="12">
        <v>135</v>
      </c>
      <c r="E382" s="12">
        <v>135</v>
      </c>
      <c r="F382" s="14">
        <v>0</v>
      </c>
      <c r="G382" s="12">
        <v>135</v>
      </c>
      <c r="I382" s="11"/>
    </row>
    <row r="383" spans="1:9" x14ac:dyDescent="0.2">
      <c r="A383" s="11">
        <v>40385</v>
      </c>
      <c r="B383" s="12">
        <v>134</v>
      </c>
      <c r="C383" s="12">
        <v>134</v>
      </c>
      <c r="D383" s="12">
        <v>134</v>
      </c>
      <c r="E383" s="12">
        <v>134</v>
      </c>
      <c r="F383" s="14">
        <v>10000</v>
      </c>
      <c r="G383" s="12">
        <v>134</v>
      </c>
      <c r="I383" s="11"/>
    </row>
    <row r="384" spans="1:9" x14ac:dyDescent="0.2">
      <c r="A384" s="11">
        <v>40386</v>
      </c>
      <c r="B384" s="12">
        <v>134</v>
      </c>
      <c r="C384" s="12">
        <v>134</v>
      </c>
      <c r="D384" s="12">
        <v>134</v>
      </c>
      <c r="E384" s="12">
        <v>134</v>
      </c>
      <c r="F384" s="14">
        <v>0</v>
      </c>
      <c r="G384" s="12">
        <v>134</v>
      </c>
      <c r="I384" s="11"/>
    </row>
    <row r="385" spans="1:9" x14ac:dyDescent="0.2">
      <c r="A385" s="11">
        <v>40387</v>
      </c>
      <c r="B385" s="12">
        <v>135</v>
      </c>
      <c r="C385" s="12">
        <v>135</v>
      </c>
      <c r="D385" s="12">
        <v>135</v>
      </c>
      <c r="E385" s="12">
        <v>135</v>
      </c>
      <c r="F385" s="14">
        <v>0</v>
      </c>
      <c r="G385" s="12">
        <v>135</v>
      </c>
      <c r="I385" s="11"/>
    </row>
    <row r="386" spans="1:9" x14ac:dyDescent="0.2">
      <c r="A386" s="11">
        <v>40388</v>
      </c>
      <c r="B386" s="12">
        <v>135</v>
      </c>
      <c r="C386" s="12">
        <v>135</v>
      </c>
      <c r="D386" s="12">
        <v>135</v>
      </c>
      <c r="E386" s="12">
        <v>135</v>
      </c>
      <c r="F386" s="14">
        <v>0</v>
      </c>
      <c r="G386" s="12">
        <v>135</v>
      </c>
      <c r="I386" s="11"/>
    </row>
    <row r="387" spans="1:9" x14ac:dyDescent="0.2">
      <c r="A387" s="11">
        <v>40389</v>
      </c>
      <c r="B387" s="12">
        <v>135</v>
      </c>
      <c r="C387" s="12">
        <v>135</v>
      </c>
      <c r="D387" s="12">
        <v>135</v>
      </c>
      <c r="E387" s="12">
        <v>135</v>
      </c>
      <c r="F387" s="14">
        <v>0</v>
      </c>
      <c r="G387" s="12">
        <v>135</v>
      </c>
      <c r="I387" s="11"/>
    </row>
    <row r="388" spans="1:9" x14ac:dyDescent="0.2">
      <c r="A388" s="11">
        <v>40392</v>
      </c>
      <c r="B388" s="12">
        <v>90</v>
      </c>
      <c r="C388" s="12">
        <v>135</v>
      </c>
      <c r="D388" s="12">
        <v>90</v>
      </c>
      <c r="E388" s="12">
        <v>90</v>
      </c>
      <c r="F388" s="14">
        <v>0</v>
      </c>
      <c r="G388" s="12">
        <v>90</v>
      </c>
      <c r="I388" s="11"/>
    </row>
    <row r="389" spans="1:9" x14ac:dyDescent="0.2">
      <c r="A389" s="11">
        <v>40393</v>
      </c>
      <c r="B389" s="12">
        <v>91</v>
      </c>
      <c r="C389" s="12">
        <v>135</v>
      </c>
      <c r="D389" s="12">
        <v>91</v>
      </c>
      <c r="E389" s="12">
        <v>91</v>
      </c>
      <c r="F389" s="14">
        <v>0</v>
      </c>
      <c r="G389" s="12">
        <v>91</v>
      </c>
      <c r="I389" s="11"/>
    </row>
    <row r="390" spans="1:9" x14ac:dyDescent="0.2">
      <c r="A390" s="11">
        <v>40394</v>
      </c>
      <c r="B390" s="12">
        <v>135</v>
      </c>
      <c r="C390" s="12">
        <v>135</v>
      </c>
      <c r="D390" s="12">
        <v>135</v>
      </c>
      <c r="E390" s="12">
        <v>135</v>
      </c>
      <c r="F390" s="14">
        <v>0</v>
      </c>
      <c r="G390" s="12">
        <v>135</v>
      </c>
      <c r="I390" s="11"/>
    </row>
    <row r="391" spans="1:9" x14ac:dyDescent="0.2">
      <c r="A391" s="11">
        <v>40395</v>
      </c>
      <c r="B391" s="12">
        <v>135</v>
      </c>
      <c r="C391" s="12">
        <v>135</v>
      </c>
      <c r="D391" s="12">
        <v>135</v>
      </c>
      <c r="E391" s="12">
        <v>135</v>
      </c>
      <c r="F391" s="14">
        <v>0</v>
      </c>
      <c r="G391" s="12">
        <v>135</v>
      </c>
      <c r="I391" s="11"/>
    </row>
    <row r="392" spans="1:9" x14ac:dyDescent="0.2">
      <c r="A392" s="11">
        <v>40396</v>
      </c>
      <c r="B392" s="12">
        <v>135</v>
      </c>
      <c r="C392" s="12">
        <v>135</v>
      </c>
      <c r="D392" s="12">
        <v>135</v>
      </c>
      <c r="E392" s="12">
        <v>135</v>
      </c>
      <c r="F392" s="14">
        <v>0</v>
      </c>
      <c r="G392" s="12">
        <v>135</v>
      </c>
      <c r="I392" s="11"/>
    </row>
    <row r="393" spans="1:9" x14ac:dyDescent="0.2">
      <c r="A393" s="11">
        <v>40399</v>
      </c>
      <c r="B393" s="12">
        <v>135</v>
      </c>
      <c r="C393" s="12">
        <v>135</v>
      </c>
      <c r="D393" s="12">
        <v>135</v>
      </c>
      <c r="E393" s="12">
        <v>135</v>
      </c>
      <c r="F393" s="14">
        <v>0</v>
      </c>
      <c r="G393" s="12">
        <v>135</v>
      </c>
      <c r="I393" s="11"/>
    </row>
    <row r="394" spans="1:9" x14ac:dyDescent="0.2">
      <c r="A394" s="11">
        <v>40400</v>
      </c>
      <c r="B394" s="12">
        <v>135</v>
      </c>
      <c r="C394" s="12">
        <v>135</v>
      </c>
      <c r="D394" s="12">
        <v>135</v>
      </c>
      <c r="E394" s="12">
        <v>135</v>
      </c>
      <c r="F394" s="14">
        <v>0</v>
      </c>
      <c r="G394" s="12">
        <v>135</v>
      </c>
      <c r="I394" s="11"/>
    </row>
    <row r="395" spans="1:9" x14ac:dyDescent="0.2">
      <c r="A395" s="11">
        <v>40401</v>
      </c>
      <c r="B395" s="12">
        <v>135</v>
      </c>
      <c r="C395" s="12">
        <v>135</v>
      </c>
      <c r="D395" s="12">
        <v>135</v>
      </c>
      <c r="E395" s="12">
        <v>135</v>
      </c>
      <c r="F395" s="14">
        <v>0</v>
      </c>
      <c r="G395" s="12">
        <v>135</v>
      </c>
      <c r="I395" s="11"/>
    </row>
    <row r="396" spans="1:9" x14ac:dyDescent="0.2">
      <c r="A396" s="11">
        <v>40402</v>
      </c>
      <c r="B396" s="12">
        <v>135</v>
      </c>
      <c r="C396" s="12">
        <v>135</v>
      </c>
      <c r="D396" s="12">
        <v>135</v>
      </c>
      <c r="E396" s="12">
        <v>135</v>
      </c>
      <c r="F396" s="14">
        <v>0</v>
      </c>
      <c r="G396" s="12">
        <v>135</v>
      </c>
      <c r="I396" s="11"/>
    </row>
    <row r="397" spans="1:9" x14ac:dyDescent="0.2">
      <c r="A397" s="11">
        <v>40403</v>
      </c>
      <c r="B397" s="12">
        <v>135</v>
      </c>
      <c r="C397" s="12">
        <v>135</v>
      </c>
      <c r="D397" s="12">
        <v>135</v>
      </c>
      <c r="E397" s="12">
        <v>135</v>
      </c>
      <c r="F397" s="14">
        <v>0</v>
      </c>
      <c r="G397" s="12">
        <v>135</v>
      </c>
      <c r="I397" s="11"/>
    </row>
    <row r="398" spans="1:9" x14ac:dyDescent="0.2">
      <c r="A398" s="11">
        <v>40406</v>
      </c>
      <c r="B398" s="12">
        <v>135</v>
      </c>
      <c r="C398" s="12">
        <v>135</v>
      </c>
      <c r="D398" s="12">
        <v>135</v>
      </c>
      <c r="E398" s="12">
        <v>135</v>
      </c>
      <c r="F398" s="14">
        <v>0</v>
      </c>
      <c r="G398" s="12">
        <v>135</v>
      </c>
      <c r="I398" s="11"/>
    </row>
    <row r="399" spans="1:9" x14ac:dyDescent="0.2">
      <c r="A399" s="11">
        <v>40408</v>
      </c>
      <c r="B399" s="12">
        <v>135</v>
      </c>
      <c r="C399" s="12">
        <v>135</v>
      </c>
      <c r="D399" s="12">
        <v>135</v>
      </c>
      <c r="E399" s="12">
        <v>135</v>
      </c>
      <c r="F399" s="14">
        <v>0</v>
      </c>
      <c r="G399" s="12">
        <v>135</v>
      </c>
      <c r="I399" s="11"/>
    </row>
    <row r="400" spans="1:9" x14ac:dyDescent="0.2">
      <c r="A400" s="11">
        <v>40409</v>
      </c>
      <c r="B400" s="12">
        <v>135</v>
      </c>
      <c r="C400" s="12">
        <v>135</v>
      </c>
      <c r="D400" s="12">
        <v>135</v>
      </c>
      <c r="E400" s="12">
        <v>135</v>
      </c>
      <c r="F400" s="14">
        <v>0</v>
      </c>
      <c r="G400" s="12">
        <v>135</v>
      </c>
      <c r="I400" s="11"/>
    </row>
    <row r="401" spans="1:9" x14ac:dyDescent="0.2">
      <c r="A401" s="11">
        <v>40410</v>
      </c>
      <c r="B401" s="12">
        <v>91</v>
      </c>
      <c r="C401" s="12">
        <v>135</v>
      </c>
      <c r="D401" s="12">
        <v>91</v>
      </c>
      <c r="E401" s="12">
        <v>91</v>
      </c>
      <c r="F401" s="14">
        <v>0</v>
      </c>
      <c r="G401" s="12">
        <v>91</v>
      </c>
      <c r="I401" s="11"/>
    </row>
    <row r="402" spans="1:9" x14ac:dyDescent="0.2">
      <c r="A402" s="11">
        <v>40424</v>
      </c>
      <c r="B402" s="12">
        <v>111</v>
      </c>
      <c r="C402" s="12">
        <v>150</v>
      </c>
      <c r="D402" s="12">
        <v>111</v>
      </c>
      <c r="E402" s="12">
        <v>111</v>
      </c>
      <c r="F402" s="14">
        <v>0</v>
      </c>
      <c r="G402" s="12">
        <v>111</v>
      </c>
      <c r="I402" s="11"/>
    </row>
    <row r="403" spans="1:9" x14ac:dyDescent="0.2">
      <c r="A403" s="11">
        <v>40428</v>
      </c>
      <c r="B403" s="12">
        <v>120</v>
      </c>
      <c r="C403" s="12">
        <v>150</v>
      </c>
      <c r="D403" s="12">
        <v>120</v>
      </c>
      <c r="E403" s="12">
        <v>120</v>
      </c>
      <c r="F403" s="14">
        <v>0</v>
      </c>
      <c r="G403" s="12">
        <v>120</v>
      </c>
      <c r="I403" s="11"/>
    </row>
    <row r="404" spans="1:9" x14ac:dyDescent="0.2">
      <c r="A404" s="11">
        <v>40450</v>
      </c>
      <c r="B404" s="12">
        <v>134</v>
      </c>
      <c r="C404" s="12">
        <v>134</v>
      </c>
      <c r="D404" s="12">
        <v>134</v>
      </c>
      <c r="E404" s="12">
        <v>134</v>
      </c>
      <c r="F404" s="14">
        <v>0</v>
      </c>
      <c r="G404" s="12">
        <v>134</v>
      </c>
      <c r="I404" s="11"/>
    </row>
    <row r="405" spans="1:9" x14ac:dyDescent="0.2">
      <c r="A405" s="11">
        <v>40456</v>
      </c>
      <c r="B405" s="12">
        <v>101</v>
      </c>
      <c r="C405" s="12">
        <v>101</v>
      </c>
      <c r="D405" s="12">
        <v>101</v>
      </c>
      <c r="E405" s="12">
        <v>101</v>
      </c>
      <c r="F405" s="14">
        <v>0</v>
      </c>
      <c r="G405" s="12">
        <v>101</v>
      </c>
      <c r="I405" s="11"/>
    </row>
    <row r="406" spans="1:9" x14ac:dyDescent="0.2">
      <c r="A406" s="11">
        <v>40458</v>
      </c>
      <c r="B406" s="12">
        <v>89</v>
      </c>
      <c r="C406" s="12">
        <v>150</v>
      </c>
      <c r="D406" s="12">
        <v>89</v>
      </c>
      <c r="E406" s="12">
        <v>89</v>
      </c>
      <c r="F406" s="14">
        <v>0</v>
      </c>
      <c r="G406" s="12">
        <v>89</v>
      </c>
      <c r="I406" s="11"/>
    </row>
    <row r="407" spans="1:9" x14ac:dyDescent="0.2">
      <c r="A407" s="11">
        <v>40459</v>
      </c>
      <c r="B407" s="12">
        <v>88</v>
      </c>
      <c r="C407" s="12">
        <v>150</v>
      </c>
      <c r="D407" s="12">
        <v>88</v>
      </c>
      <c r="E407" s="12">
        <v>88</v>
      </c>
      <c r="F407" s="14">
        <v>0</v>
      </c>
      <c r="G407" s="12">
        <v>88</v>
      </c>
      <c r="I407" s="11"/>
    </row>
    <row r="408" spans="1:9" x14ac:dyDescent="0.2">
      <c r="A408" s="11">
        <v>40462</v>
      </c>
      <c r="B408" s="12">
        <v>111</v>
      </c>
      <c r="C408" s="12">
        <v>111</v>
      </c>
      <c r="D408" s="12">
        <v>111</v>
      </c>
      <c r="E408" s="12">
        <v>111</v>
      </c>
      <c r="F408" s="14">
        <v>0</v>
      </c>
      <c r="G408" s="12">
        <v>111</v>
      </c>
      <c r="I408" s="11"/>
    </row>
    <row r="409" spans="1:9" x14ac:dyDescent="0.2">
      <c r="A409" s="11">
        <v>40464</v>
      </c>
      <c r="B409" s="12">
        <v>130</v>
      </c>
      <c r="C409" s="12">
        <v>130</v>
      </c>
      <c r="D409" s="12">
        <v>130</v>
      </c>
      <c r="E409" s="12">
        <v>130</v>
      </c>
      <c r="F409" s="14">
        <v>25500</v>
      </c>
      <c r="G409" s="12">
        <v>130</v>
      </c>
      <c r="I409" s="11"/>
    </row>
    <row r="410" spans="1:9" x14ac:dyDescent="0.2">
      <c r="A410" s="11">
        <v>40469</v>
      </c>
      <c r="B410" s="12">
        <v>130</v>
      </c>
      <c r="C410" s="12">
        <v>130</v>
      </c>
      <c r="D410" s="12">
        <v>130</v>
      </c>
      <c r="E410" s="12">
        <v>130</v>
      </c>
      <c r="F410" s="14">
        <v>0</v>
      </c>
      <c r="G410" s="12">
        <v>130</v>
      </c>
      <c r="I410" s="11"/>
    </row>
    <row r="411" spans="1:9" x14ac:dyDescent="0.2">
      <c r="A411" s="11">
        <v>40470</v>
      </c>
      <c r="B411" s="12">
        <v>130</v>
      </c>
      <c r="C411" s="12">
        <v>130</v>
      </c>
      <c r="D411" s="12">
        <v>130</v>
      </c>
      <c r="E411" s="12">
        <v>130</v>
      </c>
      <c r="F411" s="14">
        <v>0</v>
      </c>
      <c r="G411" s="12">
        <v>130</v>
      </c>
      <c r="I411" s="11"/>
    </row>
    <row r="412" spans="1:9" x14ac:dyDescent="0.2">
      <c r="A412" s="11">
        <v>40471</v>
      </c>
      <c r="B412" s="12">
        <v>130</v>
      </c>
      <c r="C412" s="12">
        <v>130</v>
      </c>
      <c r="D412" s="12">
        <v>130</v>
      </c>
      <c r="E412" s="12">
        <v>130</v>
      </c>
      <c r="F412" s="14">
        <v>100000</v>
      </c>
      <c r="G412" s="12">
        <v>130</v>
      </c>
      <c r="I412" s="11"/>
    </row>
    <row r="413" spans="1:9" x14ac:dyDescent="0.2">
      <c r="A413" s="11">
        <v>40472</v>
      </c>
      <c r="B413" s="12">
        <v>130</v>
      </c>
      <c r="C413" s="12">
        <v>130</v>
      </c>
      <c r="D413" s="12">
        <v>130</v>
      </c>
      <c r="E413" s="12">
        <v>130</v>
      </c>
      <c r="F413" s="14">
        <v>0</v>
      </c>
      <c r="G413" s="12">
        <v>130</v>
      </c>
      <c r="I413" s="11"/>
    </row>
    <row r="414" spans="1:9" x14ac:dyDescent="0.2">
      <c r="A414" s="11">
        <v>40473</v>
      </c>
      <c r="B414" s="12">
        <v>130</v>
      </c>
      <c r="C414" s="12">
        <v>130</v>
      </c>
      <c r="D414" s="12">
        <v>130</v>
      </c>
      <c r="E414" s="12">
        <v>130</v>
      </c>
      <c r="F414" s="14">
        <v>0</v>
      </c>
      <c r="G414" s="12">
        <v>130</v>
      </c>
      <c r="I414" s="11"/>
    </row>
    <row r="415" spans="1:9" x14ac:dyDescent="0.2">
      <c r="A415" s="11">
        <v>40476</v>
      </c>
      <c r="B415" s="12">
        <v>130</v>
      </c>
      <c r="C415" s="12">
        <v>130</v>
      </c>
      <c r="D415" s="12">
        <v>130</v>
      </c>
      <c r="E415" s="12">
        <v>130</v>
      </c>
      <c r="F415" s="14">
        <v>0</v>
      </c>
      <c r="G415" s="12">
        <v>130</v>
      </c>
      <c r="I415" s="11"/>
    </row>
    <row r="416" spans="1:9" x14ac:dyDescent="0.2">
      <c r="A416" s="11">
        <v>40477</v>
      </c>
      <c r="B416" s="12">
        <v>130</v>
      </c>
      <c r="C416" s="12">
        <v>130</v>
      </c>
      <c r="D416" s="12">
        <v>130</v>
      </c>
      <c r="E416" s="12">
        <v>130</v>
      </c>
      <c r="F416" s="14">
        <v>0</v>
      </c>
      <c r="G416" s="12">
        <v>130</v>
      </c>
      <c r="I416" s="11"/>
    </row>
    <row r="417" spans="1:9" x14ac:dyDescent="0.2">
      <c r="A417" s="11">
        <v>40478</v>
      </c>
      <c r="B417" s="12">
        <v>130</v>
      </c>
      <c r="C417" s="12">
        <v>130</v>
      </c>
      <c r="D417" s="12">
        <v>130</v>
      </c>
      <c r="E417" s="12">
        <v>130</v>
      </c>
      <c r="F417" s="14">
        <v>0</v>
      </c>
      <c r="G417" s="12">
        <v>130</v>
      </c>
      <c r="I417" s="11"/>
    </row>
    <row r="418" spans="1:9" x14ac:dyDescent="0.2">
      <c r="A418" s="11">
        <v>40479</v>
      </c>
      <c r="B418" s="12">
        <v>130</v>
      </c>
      <c r="C418" s="12">
        <v>130</v>
      </c>
      <c r="D418" s="12">
        <v>130</v>
      </c>
      <c r="E418" s="12">
        <v>130</v>
      </c>
      <c r="F418" s="14">
        <v>0</v>
      </c>
      <c r="G418" s="12">
        <v>130</v>
      </c>
      <c r="I418" s="11"/>
    </row>
    <row r="419" spans="1:9" x14ac:dyDescent="0.2">
      <c r="A419" s="11">
        <v>40480</v>
      </c>
      <c r="B419" s="12">
        <v>130</v>
      </c>
      <c r="C419" s="12">
        <v>155</v>
      </c>
      <c r="D419" s="12">
        <v>130</v>
      </c>
      <c r="E419" s="12">
        <v>130</v>
      </c>
      <c r="F419" s="14">
        <v>0</v>
      </c>
      <c r="G419" s="12">
        <v>130</v>
      </c>
      <c r="I419" s="11"/>
    </row>
    <row r="420" spans="1:9" x14ac:dyDescent="0.2">
      <c r="A420" s="11">
        <v>40484</v>
      </c>
      <c r="B420" s="12">
        <v>130</v>
      </c>
      <c r="C420" s="12">
        <v>130</v>
      </c>
      <c r="D420" s="12">
        <v>130</v>
      </c>
      <c r="E420" s="12">
        <v>130</v>
      </c>
      <c r="F420" s="14">
        <v>0</v>
      </c>
      <c r="G420" s="12">
        <v>130</v>
      </c>
      <c r="I420" s="11"/>
    </row>
    <row r="421" spans="1:9" x14ac:dyDescent="0.2">
      <c r="A421" s="11">
        <v>40487</v>
      </c>
      <c r="B421" s="12">
        <v>130</v>
      </c>
      <c r="C421" s="12">
        <v>130</v>
      </c>
      <c r="D421" s="12">
        <v>130</v>
      </c>
      <c r="E421" s="12">
        <v>130</v>
      </c>
      <c r="F421" s="14">
        <v>26000</v>
      </c>
      <c r="G421" s="12">
        <v>130</v>
      </c>
      <c r="I421" s="11"/>
    </row>
    <row r="422" spans="1:9" x14ac:dyDescent="0.2">
      <c r="A422" s="11">
        <v>40490</v>
      </c>
      <c r="B422" s="12">
        <v>130</v>
      </c>
      <c r="C422" s="12">
        <v>155</v>
      </c>
      <c r="D422" s="12">
        <v>130</v>
      </c>
      <c r="E422" s="12">
        <v>130</v>
      </c>
      <c r="F422" s="14">
        <v>0</v>
      </c>
      <c r="G422" s="12">
        <v>130</v>
      </c>
      <c r="I422" s="11"/>
    </row>
    <row r="423" spans="1:9" x14ac:dyDescent="0.2">
      <c r="A423" s="11">
        <v>40491</v>
      </c>
      <c r="B423" s="12">
        <v>130</v>
      </c>
      <c r="C423" s="12">
        <v>130</v>
      </c>
      <c r="D423" s="12">
        <v>130</v>
      </c>
      <c r="E423" s="12">
        <v>130</v>
      </c>
      <c r="F423" s="14">
        <v>0</v>
      </c>
      <c r="G423" s="12">
        <v>130</v>
      </c>
      <c r="I423" s="11"/>
    </row>
    <row r="424" spans="1:9" x14ac:dyDescent="0.2">
      <c r="A424" s="11">
        <v>40492</v>
      </c>
      <c r="B424" s="12">
        <v>130</v>
      </c>
      <c r="C424" s="12">
        <v>130</v>
      </c>
      <c r="D424" s="12">
        <v>130</v>
      </c>
      <c r="E424" s="12">
        <v>130</v>
      </c>
      <c r="F424" s="14">
        <v>0</v>
      </c>
      <c r="G424" s="12">
        <v>130</v>
      </c>
      <c r="I424" s="11"/>
    </row>
    <row r="425" spans="1:9" x14ac:dyDescent="0.2">
      <c r="A425" s="11">
        <v>40493</v>
      </c>
      <c r="B425" s="12">
        <v>130</v>
      </c>
      <c r="C425" s="12">
        <v>130</v>
      </c>
      <c r="D425" s="12">
        <v>130</v>
      </c>
      <c r="E425" s="12">
        <v>130</v>
      </c>
      <c r="F425" s="14">
        <v>10500</v>
      </c>
      <c r="G425" s="12">
        <v>130</v>
      </c>
      <c r="I425" s="11"/>
    </row>
    <row r="426" spans="1:9" x14ac:dyDescent="0.2">
      <c r="A426" s="11">
        <v>40494</v>
      </c>
      <c r="B426" s="12">
        <v>130</v>
      </c>
      <c r="C426" s="12">
        <v>130</v>
      </c>
      <c r="D426" s="12">
        <v>130</v>
      </c>
      <c r="E426" s="12">
        <v>130</v>
      </c>
      <c r="F426" s="14">
        <v>0</v>
      </c>
      <c r="G426" s="12">
        <v>130</v>
      </c>
      <c r="I426" s="11"/>
    </row>
    <row r="427" spans="1:9" x14ac:dyDescent="0.2">
      <c r="A427" s="11">
        <v>40497</v>
      </c>
      <c r="B427" s="12">
        <v>130</v>
      </c>
      <c r="C427" s="12">
        <v>130</v>
      </c>
      <c r="D427" s="12">
        <v>130</v>
      </c>
      <c r="E427" s="12">
        <v>130</v>
      </c>
      <c r="F427" s="14">
        <v>0</v>
      </c>
      <c r="G427" s="12">
        <v>130</v>
      </c>
      <c r="I427" s="11"/>
    </row>
    <row r="428" spans="1:9" x14ac:dyDescent="0.2">
      <c r="A428" s="11">
        <v>40498</v>
      </c>
      <c r="B428" s="12">
        <v>130</v>
      </c>
      <c r="C428" s="12">
        <v>130</v>
      </c>
      <c r="D428" s="12">
        <v>130</v>
      </c>
      <c r="E428" s="12">
        <v>130</v>
      </c>
      <c r="F428" s="14">
        <v>0</v>
      </c>
      <c r="G428" s="12">
        <v>130</v>
      </c>
      <c r="I428" s="11"/>
    </row>
    <row r="429" spans="1:9" x14ac:dyDescent="0.2">
      <c r="A429" s="11">
        <v>40500</v>
      </c>
      <c r="B429" s="12">
        <v>130</v>
      </c>
      <c r="C429" s="12">
        <v>130</v>
      </c>
      <c r="D429" s="12">
        <v>130</v>
      </c>
      <c r="E429" s="12">
        <v>130</v>
      </c>
      <c r="F429" s="14">
        <v>0</v>
      </c>
      <c r="G429" s="12">
        <v>130</v>
      </c>
      <c r="I429" s="11"/>
    </row>
    <row r="430" spans="1:9" x14ac:dyDescent="0.2">
      <c r="A430" s="11">
        <v>40501</v>
      </c>
      <c r="B430" s="12">
        <v>130</v>
      </c>
      <c r="C430" s="12">
        <v>130</v>
      </c>
      <c r="D430" s="12">
        <v>130</v>
      </c>
      <c r="E430" s="12">
        <v>130</v>
      </c>
      <c r="F430" s="14">
        <v>0</v>
      </c>
      <c r="G430" s="12">
        <v>130</v>
      </c>
      <c r="I430" s="11"/>
    </row>
    <row r="431" spans="1:9" x14ac:dyDescent="0.2">
      <c r="A431" s="11">
        <v>40504</v>
      </c>
      <c r="B431" s="12">
        <v>130</v>
      </c>
      <c r="C431" s="12">
        <v>130</v>
      </c>
      <c r="D431" s="12">
        <v>130</v>
      </c>
      <c r="E431" s="12">
        <v>130</v>
      </c>
      <c r="F431" s="14">
        <v>14500</v>
      </c>
      <c r="G431" s="12">
        <v>130</v>
      </c>
      <c r="I431" s="11"/>
    </row>
    <row r="432" spans="1:9" x14ac:dyDescent="0.2">
      <c r="A432" s="11">
        <v>40505</v>
      </c>
      <c r="B432" s="12">
        <v>130</v>
      </c>
      <c r="C432" s="12">
        <v>130</v>
      </c>
      <c r="D432" s="12">
        <v>130</v>
      </c>
      <c r="E432" s="12">
        <v>130</v>
      </c>
      <c r="F432" s="14">
        <v>15000</v>
      </c>
      <c r="G432" s="12">
        <v>130</v>
      </c>
      <c r="I432" s="11"/>
    </row>
    <row r="433" spans="1:9" x14ac:dyDescent="0.2">
      <c r="A433" s="11">
        <v>40506</v>
      </c>
      <c r="B433" s="12">
        <v>130</v>
      </c>
      <c r="C433" s="12">
        <v>150</v>
      </c>
      <c r="D433" s="12">
        <v>130</v>
      </c>
      <c r="E433" s="12">
        <v>130</v>
      </c>
      <c r="F433" s="14">
        <v>0</v>
      </c>
      <c r="G433" s="12">
        <v>130</v>
      </c>
      <c r="I433" s="11"/>
    </row>
    <row r="434" spans="1:9" x14ac:dyDescent="0.2">
      <c r="A434" s="11">
        <v>40507</v>
      </c>
      <c r="B434" s="12">
        <v>130</v>
      </c>
      <c r="C434" s="12">
        <v>130</v>
      </c>
      <c r="D434" s="12">
        <v>130</v>
      </c>
      <c r="E434" s="12">
        <v>130</v>
      </c>
      <c r="F434" s="14">
        <v>0</v>
      </c>
      <c r="G434" s="12">
        <v>130</v>
      </c>
      <c r="I434" s="11"/>
    </row>
    <row r="435" spans="1:9" x14ac:dyDescent="0.2">
      <c r="A435" s="11">
        <v>40508</v>
      </c>
      <c r="B435" s="12">
        <v>130</v>
      </c>
      <c r="C435" s="12">
        <v>130</v>
      </c>
      <c r="D435" s="12">
        <v>130</v>
      </c>
      <c r="E435" s="12">
        <v>130</v>
      </c>
      <c r="F435" s="14">
        <v>0</v>
      </c>
      <c r="G435" s="12">
        <v>130</v>
      </c>
      <c r="I435" s="11"/>
    </row>
    <row r="436" spans="1:9" x14ac:dyDescent="0.2">
      <c r="A436" s="11">
        <v>40512</v>
      </c>
      <c r="B436" s="12">
        <v>130</v>
      </c>
      <c r="C436" s="12">
        <v>130</v>
      </c>
      <c r="D436" s="12">
        <v>130</v>
      </c>
      <c r="E436" s="12">
        <v>130</v>
      </c>
      <c r="F436" s="14">
        <v>0</v>
      </c>
      <c r="G436" s="12">
        <v>130</v>
      </c>
      <c r="I436" s="11"/>
    </row>
    <row r="437" spans="1:9" x14ac:dyDescent="0.2">
      <c r="A437" s="11">
        <v>40513</v>
      </c>
      <c r="B437" s="12">
        <v>130</v>
      </c>
      <c r="C437" s="12">
        <v>130</v>
      </c>
      <c r="D437" s="12">
        <v>130</v>
      </c>
      <c r="E437" s="12">
        <v>130</v>
      </c>
      <c r="F437" s="14">
        <v>0</v>
      </c>
      <c r="G437" s="12">
        <v>130</v>
      </c>
      <c r="I437" s="11"/>
    </row>
    <row r="438" spans="1:9" x14ac:dyDescent="0.2">
      <c r="A438" s="11">
        <v>40514</v>
      </c>
      <c r="B438" s="12">
        <v>130</v>
      </c>
      <c r="C438" s="12">
        <v>130</v>
      </c>
      <c r="D438" s="12">
        <v>130</v>
      </c>
      <c r="E438" s="12">
        <v>130</v>
      </c>
      <c r="F438" s="14">
        <v>0</v>
      </c>
      <c r="G438" s="12">
        <v>130</v>
      </c>
      <c r="I438" s="11"/>
    </row>
    <row r="439" spans="1:9" x14ac:dyDescent="0.2">
      <c r="A439" s="11">
        <v>40526</v>
      </c>
      <c r="B439" s="12">
        <v>130</v>
      </c>
      <c r="C439" s="12">
        <v>130</v>
      </c>
      <c r="D439" s="12">
        <v>130</v>
      </c>
      <c r="E439" s="12">
        <v>130</v>
      </c>
      <c r="F439" s="14">
        <v>0</v>
      </c>
      <c r="G439" s="12">
        <v>130</v>
      </c>
      <c r="I439" s="11"/>
    </row>
    <row r="440" spans="1:9" x14ac:dyDescent="0.2">
      <c r="A440" s="11">
        <v>40527</v>
      </c>
      <c r="B440" s="12">
        <v>130</v>
      </c>
      <c r="C440" s="12">
        <v>135</v>
      </c>
      <c r="D440" s="12">
        <v>130</v>
      </c>
      <c r="E440" s="12">
        <v>130</v>
      </c>
      <c r="F440" s="14">
        <v>0</v>
      </c>
      <c r="G440" s="12">
        <v>130</v>
      </c>
      <c r="I440" s="11"/>
    </row>
    <row r="441" spans="1:9" x14ac:dyDescent="0.2">
      <c r="A441" s="11">
        <v>40529</v>
      </c>
      <c r="B441" s="12">
        <v>130</v>
      </c>
      <c r="C441" s="12">
        <v>130</v>
      </c>
      <c r="D441" s="12">
        <v>130</v>
      </c>
      <c r="E441" s="12">
        <v>130</v>
      </c>
      <c r="F441" s="14">
        <v>0</v>
      </c>
      <c r="G441" s="12">
        <v>130</v>
      </c>
      <c r="I441" s="11"/>
    </row>
    <row r="442" spans="1:9" x14ac:dyDescent="0.2">
      <c r="A442" s="11">
        <v>40533</v>
      </c>
      <c r="B442" s="12">
        <v>130</v>
      </c>
      <c r="C442" s="12">
        <v>130</v>
      </c>
      <c r="D442" s="12">
        <v>130</v>
      </c>
      <c r="E442" s="12">
        <v>130</v>
      </c>
      <c r="F442" s="14">
        <v>0</v>
      </c>
      <c r="G442" s="12">
        <v>130</v>
      </c>
      <c r="I442" s="11"/>
    </row>
    <row r="443" spans="1:9" x14ac:dyDescent="0.2">
      <c r="A443" s="11">
        <v>40540</v>
      </c>
      <c r="B443" s="12">
        <v>130</v>
      </c>
      <c r="C443" s="12">
        <v>130</v>
      </c>
      <c r="D443" s="12">
        <v>130</v>
      </c>
      <c r="E443" s="12">
        <v>130</v>
      </c>
      <c r="F443" s="14">
        <v>25000</v>
      </c>
      <c r="G443" s="12">
        <v>130</v>
      </c>
      <c r="I443" s="11"/>
    </row>
    <row r="444" spans="1:9" x14ac:dyDescent="0.2">
      <c r="A444" s="11">
        <v>40541</v>
      </c>
      <c r="B444" s="12">
        <v>135</v>
      </c>
      <c r="C444" s="12">
        <v>136</v>
      </c>
      <c r="D444" s="12">
        <v>135</v>
      </c>
      <c r="E444" s="12">
        <v>136</v>
      </c>
      <c r="F444" s="14">
        <v>73000</v>
      </c>
      <c r="G444" s="12">
        <v>136</v>
      </c>
      <c r="I444" s="11"/>
    </row>
    <row r="445" spans="1:9" x14ac:dyDescent="0.2">
      <c r="A445" s="11">
        <v>40542</v>
      </c>
      <c r="B445" s="12">
        <v>135</v>
      </c>
      <c r="C445" s="12">
        <v>135</v>
      </c>
      <c r="D445" s="12">
        <v>135</v>
      </c>
      <c r="E445" s="12">
        <v>135</v>
      </c>
      <c r="F445" s="14">
        <v>200000</v>
      </c>
      <c r="G445" s="12">
        <v>135</v>
      </c>
      <c r="I445" s="11"/>
    </row>
    <row r="446" spans="1:9" x14ac:dyDescent="0.2">
      <c r="A446" s="11">
        <v>40546</v>
      </c>
      <c r="B446" s="12">
        <v>135</v>
      </c>
      <c r="C446" s="12">
        <v>135</v>
      </c>
      <c r="D446" s="12">
        <v>135</v>
      </c>
      <c r="E446" s="12">
        <v>135</v>
      </c>
      <c r="F446" s="14">
        <v>0</v>
      </c>
      <c r="G446" s="12">
        <v>135</v>
      </c>
      <c r="I446" s="11"/>
    </row>
    <row r="447" spans="1:9" x14ac:dyDescent="0.2">
      <c r="A447" s="11">
        <v>40547</v>
      </c>
      <c r="B447" s="12">
        <v>130</v>
      </c>
      <c r="C447" s="12">
        <v>130</v>
      </c>
      <c r="D447" s="12">
        <v>130</v>
      </c>
      <c r="E447" s="12">
        <v>130</v>
      </c>
      <c r="F447" s="14">
        <v>0</v>
      </c>
      <c r="G447" s="12">
        <v>130</v>
      </c>
      <c r="I447" s="11"/>
    </row>
    <row r="448" spans="1:9" x14ac:dyDescent="0.2">
      <c r="A448" s="11">
        <v>40548</v>
      </c>
      <c r="B448" s="12">
        <v>130</v>
      </c>
      <c r="C448" s="12">
        <v>130</v>
      </c>
      <c r="D448" s="12">
        <v>130</v>
      </c>
      <c r="E448" s="12">
        <v>130</v>
      </c>
      <c r="F448" s="14">
        <v>0</v>
      </c>
      <c r="G448" s="12">
        <v>130</v>
      </c>
      <c r="I448" s="11"/>
    </row>
    <row r="449" spans="1:9" x14ac:dyDescent="0.2">
      <c r="A449" s="11">
        <v>40549</v>
      </c>
      <c r="B449" s="12">
        <v>130</v>
      </c>
      <c r="C449" s="12">
        <v>130</v>
      </c>
      <c r="D449" s="12">
        <v>130</v>
      </c>
      <c r="E449" s="12">
        <v>130</v>
      </c>
      <c r="F449" s="14">
        <v>0</v>
      </c>
      <c r="G449" s="12">
        <v>130</v>
      </c>
      <c r="I449" s="11"/>
    </row>
    <row r="450" spans="1:9" x14ac:dyDescent="0.2">
      <c r="A450" s="11">
        <v>40581</v>
      </c>
      <c r="B450" s="12">
        <v>100</v>
      </c>
      <c r="C450" s="12">
        <v>100</v>
      </c>
      <c r="D450" s="12">
        <v>100</v>
      </c>
      <c r="E450" s="12">
        <v>100</v>
      </c>
      <c r="F450" s="14">
        <v>0</v>
      </c>
      <c r="G450" s="12">
        <v>100</v>
      </c>
      <c r="I450" s="11"/>
    </row>
    <row r="451" spans="1:9" x14ac:dyDescent="0.2">
      <c r="A451" s="11">
        <v>40597</v>
      </c>
      <c r="B451" s="12">
        <v>130</v>
      </c>
      <c r="C451" s="12">
        <v>160</v>
      </c>
      <c r="D451" s="12">
        <v>130</v>
      </c>
      <c r="E451" s="12">
        <v>130</v>
      </c>
      <c r="F451" s="14">
        <v>0</v>
      </c>
      <c r="G451" s="12">
        <v>130</v>
      </c>
      <c r="I451" s="11"/>
    </row>
    <row r="452" spans="1:9" x14ac:dyDescent="0.2">
      <c r="A452" s="11">
        <v>40604</v>
      </c>
      <c r="B452" s="12">
        <v>135</v>
      </c>
      <c r="C452" s="12">
        <v>135</v>
      </c>
      <c r="D452" s="12">
        <v>135</v>
      </c>
      <c r="E452" s="12">
        <v>135</v>
      </c>
      <c r="F452" s="14">
        <v>27000</v>
      </c>
      <c r="G452" s="12">
        <v>135</v>
      </c>
      <c r="I452" s="11"/>
    </row>
    <row r="453" spans="1:9" x14ac:dyDescent="0.2">
      <c r="A453" s="11">
        <v>40605</v>
      </c>
      <c r="B453" s="12">
        <v>100</v>
      </c>
      <c r="C453" s="12">
        <v>100</v>
      </c>
      <c r="D453" s="12">
        <v>100</v>
      </c>
      <c r="E453" s="12">
        <v>100</v>
      </c>
      <c r="F453" s="14">
        <v>0</v>
      </c>
      <c r="G453" s="12">
        <v>100</v>
      </c>
      <c r="I453" s="11"/>
    </row>
    <row r="454" spans="1:9" x14ac:dyDescent="0.2">
      <c r="A454" s="11">
        <v>40606</v>
      </c>
      <c r="B454" s="12">
        <v>120</v>
      </c>
      <c r="C454" s="12">
        <v>120</v>
      </c>
      <c r="D454" s="12">
        <v>120</v>
      </c>
      <c r="E454" s="12">
        <v>120</v>
      </c>
      <c r="F454" s="14">
        <v>0</v>
      </c>
      <c r="G454" s="12">
        <v>120</v>
      </c>
      <c r="I454" s="11"/>
    </row>
    <row r="455" spans="1:9" x14ac:dyDescent="0.2">
      <c r="A455" s="11">
        <v>40612</v>
      </c>
      <c r="B455" s="12">
        <v>100</v>
      </c>
      <c r="C455" s="12">
        <v>100</v>
      </c>
      <c r="D455" s="12">
        <v>100</v>
      </c>
      <c r="E455" s="12">
        <v>100</v>
      </c>
      <c r="F455" s="14">
        <v>0</v>
      </c>
      <c r="G455" s="12">
        <v>100</v>
      </c>
      <c r="I455" s="11"/>
    </row>
    <row r="456" spans="1:9" x14ac:dyDescent="0.2">
      <c r="A456" s="11">
        <v>40625</v>
      </c>
      <c r="B456" s="12">
        <v>135</v>
      </c>
      <c r="C456" s="12">
        <v>135</v>
      </c>
      <c r="D456" s="12">
        <v>135</v>
      </c>
      <c r="E456" s="12">
        <v>135</v>
      </c>
      <c r="F456" s="14">
        <v>0</v>
      </c>
      <c r="G456" s="12">
        <v>135</v>
      </c>
      <c r="I456" s="11"/>
    </row>
    <row r="457" spans="1:9" x14ac:dyDescent="0.2">
      <c r="A457" s="11">
        <v>40667</v>
      </c>
      <c r="B457" s="12">
        <v>135</v>
      </c>
      <c r="C457" s="12">
        <v>135</v>
      </c>
      <c r="D457" s="12">
        <v>135</v>
      </c>
      <c r="E457" s="12">
        <v>135</v>
      </c>
      <c r="F457" s="14">
        <v>100000</v>
      </c>
      <c r="G457" s="12">
        <v>135</v>
      </c>
      <c r="I457" s="11"/>
    </row>
    <row r="458" spans="1:9" x14ac:dyDescent="0.2">
      <c r="A458" s="11">
        <v>40668</v>
      </c>
      <c r="B458" s="12">
        <v>135</v>
      </c>
      <c r="C458" s="12">
        <v>155</v>
      </c>
      <c r="D458" s="12">
        <v>135</v>
      </c>
      <c r="E458" s="12">
        <v>135</v>
      </c>
      <c r="F458" s="14">
        <v>0</v>
      </c>
      <c r="G458" s="12">
        <v>135</v>
      </c>
      <c r="I458" s="11"/>
    </row>
    <row r="459" spans="1:9" x14ac:dyDescent="0.2">
      <c r="A459" s="11">
        <v>40669</v>
      </c>
      <c r="B459" s="12">
        <v>135</v>
      </c>
      <c r="C459" s="12">
        <v>150</v>
      </c>
      <c r="D459" s="12">
        <v>135</v>
      </c>
      <c r="E459" s="12">
        <v>150</v>
      </c>
      <c r="F459" s="14">
        <v>30000</v>
      </c>
      <c r="G459" s="12">
        <v>150</v>
      </c>
      <c r="I459" s="11"/>
    </row>
    <row r="460" spans="1:9" x14ac:dyDescent="0.2">
      <c r="A460" s="11">
        <v>40672</v>
      </c>
      <c r="B460" s="12">
        <v>135</v>
      </c>
      <c r="C460" s="12">
        <v>155</v>
      </c>
      <c r="D460" s="12">
        <v>135</v>
      </c>
      <c r="E460" s="12">
        <v>135</v>
      </c>
      <c r="F460" s="14">
        <v>0</v>
      </c>
      <c r="G460" s="12">
        <v>135</v>
      </c>
      <c r="I460" s="11"/>
    </row>
    <row r="461" spans="1:9" x14ac:dyDescent="0.2">
      <c r="A461" s="11">
        <v>40673</v>
      </c>
      <c r="B461" s="12">
        <v>155</v>
      </c>
      <c r="C461" s="12">
        <v>155</v>
      </c>
      <c r="D461" s="12">
        <v>155</v>
      </c>
      <c r="E461" s="12">
        <v>155</v>
      </c>
      <c r="F461" s="14">
        <v>7500</v>
      </c>
      <c r="G461" s="12">
        <v>155</v>
      </c>
      <c r="I461" s="11"/>
    </row>
    <row r="462" spans="1:9" x14ac:dyDescent="0.2">
      <c r="A462" s="11">
        <v>40674</v>
      </c>
      <c r="B462" s="12">
        <v>150</v>
      </c>
      <c r="C462" s="12">
        <v>150</v>
      </c>
      <c r="D462" s="12">
        <v>150</v>
      </c>
      <c r="E462" s="12">
        <v>150</v>
      </c>
      <c r="F462" s="14">
        <v>25000</v>
      </c>
      <c r="G462" s="12">
        <v>150</v>
      </c>
      <c r="I462" s="11"/>
    </row>
    <row r="463" spans="1:9" x14ac:dyDescent="0.2">
      <c r="A463" s="11">
        <v>40675</v>
      </c>
      <c r="B463" s="12">
        <v>155</v>
      </c>
      <c r="C463" s="12">
        <v>155</v>
      </c>
      <c r="D463" s="12">
        <v>155</v>
      </c>
      <c r="E463" s="12">
        <v>155</v>
      </c>
      <c r="F463" s="14">
        <v>25000</v>
      </c>
      <c r="G463" s="12">
        <v>155</v>
      </c>
      <c r="I463" s="11"/>
    </row>
    <row r="464" spans="1:9" x14ac:dyDescent="0.2">
      <c r="A464" s="11">
        <v>40676</v>
      </c>
      <c r="B464" s="12">
        <v>150</v>
      </c>
      <c r="C464" s="12">
        <v>160</v>
      </c>
      <c r="D464" s="12">
        <v>150</v>
      </c>
      <c r="E464" s="12">
        <v>150</v>
      </c>
      <c r="F464" s="14">
        <v>0</v>
      </c>
      <c r="G464" s="12">
        <v>150</v>
      </c>
      <c r="I464" s="11"/>
    </row>
    <row r="465" spans="1:9" x14ac:dyDescent="0.2">
      <c r="A465" s="11">
        <v>40679</v>
      </c>
      <c r="B465" s="12">
        <v>155</v>
      </c>
      <c r="C465" s="12">
        <v>155</v>
      </c>
      <c r="D465" s="12">
        <v>155</v>
      </c>
      <c r="E465" s="12">
        <v>155</v>
      </c>
      <c r="F465" s="14">
        <v>0</v>
      </c>
      <c r="G465" s="12">
        <v>155</v>
      </c>
      <c r="I465" s="11"/>
    </row>
    <row r="466" spans="1:9" x14ac:dyDescent="0.2">
      <c r="A466" s="11">
        <v>40681</v>
      </c>
      <c r="B466" s="12">
        <v>165</v>
      </c>
      <c r="C466" s="12">
        <v>165</v>
      </c>
      <c r="D466" s="12">
        <v>165</v>
      </c>
      <c r="E466" s="12">
        <v>165</v>
      </c>
      <c r="F466" s="14">
        <v>0</v>
      </c>
      <c r="G466" s="12">
        <v>165</v>
      </c>
      <c r="I466" s="11"/>
    </row>
    <row r="467" spans="1:9" x14ac:dyDescent="0.2">
      <c r="A467" s="11">
        <v>40682</v>
      </c>
      <c r="B467" s="12">
        <v>165</v>
      </c>
      <c r="C467" s="12">
        <v>165</v>
      </c>
      <c r="D467" s="12">
        <v>165</v>
      </c>
      <c r="E467" s="12">
        <v>165</v>
      </c>
      <c r="F467" s="14">
        <v>0</v>
      </c>
      <c r="G467" s="12">
        <v>165</v>
      </c>
      <c r="I467" s="11"/>
    </row>
    <row r="468" spans="1:9" x14ac:dyDescent="0.2">
      <c r="A468" s="11">
        <v>40683</v>
      </c>
      <c r="B468" s="12">
        <v>165</v>
      </c>
      <c r="C468" s="12">
        <v>165</v>
      </c>
      <c r="D468" s="12">
        <v>165</v>
      </c>
      <c r="E468" s="12">
        <v>165</v>
      </c>
      <c r="F468" s="14">
        <v>0</v>
      </c>
      <c r="G468" s="12">
        <v>165</v>
      </c>
      <c r="I468" s="11"/>
    </row>
    <row r="469" spans="1:9" x14ac:dyDescent="0.2">
      <c r="A469" s="11">
        <v>40686</v>
      </c>
      <c r="B469" s="12">
        <v>175</v>
      </c>
      <c r="C469" s="12">
        <v>175</v>
      </c>
      <c r="D469" s="12">
        <v>175</v>
      </c>
      <c r="E469" s="12">
        <v>175</v>
      </c>
      <c r="F469" s="14">
        <v>0</v>
      </c>
      <c r="G469" s="12">
        <v>175</v>
      </c>
      <c r="I469" s="11"/>
    </row>
    <row r="470" spans="1:9" x14ac:dyDescent="0.2">
      <c r="A470" s="11">
        <v>40688</v>
      </c>
      <c r="B470" s="12">
        <v>170</v>
      </c>
      <c r="C470" s="12">
        <v>170</v>
      </c>
      <c r="D470" s="12">
        <v>170</v>
      </c>
      <c r="E470" s="12">
        <v>170</v>
      </c>
      <c r="F470" s="14">
        <v>0</v>
      </c>
      <c r="G470" s="12">
        <v>170</v>
      </c>
      <c r="I470" s="11"/>
    </row>
    <row r="471" spans="1:9" x14ac:dyDescent="0.2">
      <c r="A471" s="11">
        <v>40690</v>
      </c>
      <c r="B471" s="12">
        <v>170</v>
      </c>
      <c r="C471" s="12">
        <v>170</v>
      </c>
      <c r="D471" s="12">
        <v>170</v>
      </c>
      <c r="E471" s="12">
        <v>170</v>
      </c>
      <c r="F471" s="14">
        <v>0</v>
      </c>
      <c r="G471" s="12">
        <v>170</v>
      </c>
      <c r="I471" s="11"/>
    </row>
    <row r="472" spans="1:9" x14ac:dyDescent="0.2">
      <c r="A472" s="11">
        <v>40694</v>
      </c>
      <c r="B472" s="12">
        <v>160</v>
      </c>
      <c r="C472" s="12">
        <v>160</v>
      </c>
      <c r="D472" s="12">
        <v>160</v>
      </c>
      <c r="E472" s="12">
        <v>160</v>
      </c>
      <c r="F472" s="14">
        <v>0</v>
      </c>
      <c r="G472" s="12">
        <v>160</v>
      </c>
      <c r="I472" s="11"/>
    </row>
    <row r="473" spans="1:9" x14ac:dyDescent="0.2">
      <c r="A473" s="11">
        <v>40697</v>
      </c>
      <c r="B473" s="12">
        <v>155</v>
      </c>
      <c r="C473" s="12">
        <v>155</v>
      </c>
      <c r="D473" s="12">
        <v>155</v>
      </c>
      <c r="E473" s="12">
        <v>155</v>
      </c>
      <c r="F473" s="14">
        <v>35000</v>
      </c>
      <c r="G473" s="12">
        <v>155</v>
      </c>
      <c r="I473" s="11"/>
    </row>
    <row r="474" spans="1:9" x14ac:dyDescent="0.2">
      <c r="A474" s="11">
        <v>40700</v>
      </c>
      <c r="B474" s="12">
        <v>155</v>
      </c>
      <c r="C474" s="12">
        <v>155</v>
      </c>
      <c r="D474" s="12">
        <v>155</v>
      </c>
      <c r="E474" s="12">
        <v>155</v>
      </c>
      <c r="F474" s="14">
        <v>2500</v>
      </c>
      <c r="G474" s="12">
        <v>155</v>
      </c>
      <c r="I474" s="11"/>
    </row>
    <row r="475" spans="1:9" x14ac:dyDescent="0.2">
      <c r="A475" s="11">
        <v>40701</v>
      </c>
      <c r="B475" s="12">
        <v>155</v>
      </c>
      <c r="C475" s="12">
        <v>155</v>
      </c>
      <c r="D475" s="12">
        <v>155</v>
      </c>
      <c r="E475" s="12">
        <v>155</v>
      </c>
      <c r="F475" s="14">
        <v>0</v>
      </c>
      <c r="G475" s="12">
        <v>155</v>
      </c>
      <c r="I475" s="11"/>
    </row>
    <row r="476" spans="1:9" x14ac:dyDescent="0.2">
      <c r="A476" s="11">
        <v>40702</v>
      </c>
      <c r="B476" s="12">
        <v>130</v>
      </c>
      <c r="C476" s="12">
        <v>150</v>
      </c>
      <c r="D476" s="12">
        <v>130</v>
      </c>
      <c r="E476" s="12">
        <v>130</v>
      </c>
      <c r="F476" s="14">
        <v>0</v>
      </c>
      <c r="G476" s="12">
        <v>130</v>
      </c>
      <c r="I476" s="11"/>
    </row>
    <row r="477" spans="1:9" x14ac:dyDescent="0.2">
      <c r="A477" s="11">
        <v>40703</v>
      </c>
      <c r="B477" s="12">
        <v>155</v>
      </c>
      <c r="C477" s="12">
        <v>155</v>
      </c>
      <c r="D477" s="12">
        <v>155</v>
      </c>
      <c r="E477" s="12">
        <v>155</v>
      </c>
      <c r="F477" s="14">
        <v>0</v>
      </c>
      <c r="G477" s="12">
        <v>155</v>
      </c>
      <c r="I477" s="11"/>
    </row>
    <row r="478" spans="1:9" x14ac:dyDescent="0.2">
      <c r="A478" s="11">
        <v>40704</v>
      </c>
      <c r="B478" s="12">
        <v>155</v>
      </c>
      <c r="C478" s="12">
        <v>155</v>
      </c>
      <c r="D478" s="12">
        <v>155</v>
      </c>
      <c r="E478" s="12">
        <v>155</v>
      </c>
      <c r="F478" s="14">
        <v>0</v>
      </c>
      <c r="G478" s="12">
        <v>155</v>
      </c>
      <c r="I478" s="11"/>
    </row>
    <row r="479" spans="1:9" x14ac:dyDescent="0.2">
      <c r="A479" s="11">
        <v>40707</v>
      </c>
      <c r="B479" s="12">
        <v>155</v>
      </c>
      <c r="C479" s="12">
        <v>155</v>
      </c>
      <c r="D479" s="12">
        <v>155</v>
      </c>
      <c r="E479" s="12">
        <v>155</v>
      </c>
      <c r="F479" s="14">
        <v>0</v>
      </c>
      <c r="G479" s="12">
        <v>155</v>
      </c>
      <c r="I479" s="11"/>
    </row>
    <row r="480" spans="1:9" x14ac:dyDescent="0.2">
      <c r="A480" s="11">
        <v>40708</v>
      </c>
      <c r="B480" s="12">
        <v>155</v>
      </c>
      <c r="C480" s="12">
        <v>155</v>
      </c>
      <c r="D480" s="12">
        <v>155</v>
      </c>
      <c r="E480" s="12">
        <v>155</v>
      </c>
      <c r="F480" s="14">
        <v>0</v>
      </c>
      <c r="G480" s="12">
        <v>155</v>
      </c>
      <c r="I480" s="11"/>
    </row>
    <row r="481" spans="1:9" x14ac:dyDescent="0.2">
      <c r="A481" s="11">
        <v>40709</v>
      </c>
      <c r="B481" s="12">
        <v>155</v>
      </c>
      <c r="C481" s="12">
        <v>155</v>
      </c>
      <c r="D481" s="12">
        <v>155</v>
      </c>
      <c r="E481" s="12">
        <v>155</v>
      </c>
      <c r="F481" s="14">
        <v>0</v>
      </c>
      <c r="G481" s="12">
        <v>155</v>
      </c>
      <c r="I481" s="11"/>
    </row>
    <row r="482" spans="1:9" x14ac:dyDescent="0.2">
      <c r="A482" s="11">
        <v>40710</v>
      </c>
      <c r="B482" s="12">
        <v>155</v>
      </c>
      <c r="C482" s="12">
        <v>155</v>
      </c>
      <c r="D482" s="12">
        <v>155</v>
      </c>
      <c r="E482" s="12">
        <v>155</v>
      </c>
      <c r="F482" s="14">
        <v>0</v>
      </c>
      <c r="G482" s="12">
        <v>155</v>
      </c>
      <c r="I482" s="11"/>
    </row>
    <row r="483" spans="1:9" x14ac:dyDescent="0.2">
      <c r="A483" s="11">
        <v>40711</v>
      </c>
      <c r="B483" s="12">
        <v>155</v>
      </c>
      <c r="C483" s="12">
        <v>155</v>
      </c>
      <c r="D483" s="12">
        <v>155</v>
      </c>
      <c r="E483" s="12">
        <v>155</v>
      </c>
      <c r="F483" s="14">
        <v>0</v>
      </c>
      <c r="G483" s="12">
        <v>155</v>
      </c>
      <c r="I483" s="11"/>
    </row>
    <row r="484" spans="1:9" x14ac:dyDescent="0.2">
      <c r="A484" s="11">
        <v>40714</v>
      </c>
      <c r="B484" s="12">
        <v>155</v>
      </c>
      <c r="C484" s="12">
        <v>155</v>
      </c>
      <c r="D484" s="12">
        <v>155</v>
      </c>
      <c r="E484" s="12">
        <v>155</v>
      </c>
      <c r="F484" s="14">
        <v>0</v>
      </c>
      <c r="G484" s="12">
        <v>155</v>
      </c>
      <c r="I484" s="11"/>
    </row>
    <row r="485" spans="1:9" x14ac:dyDescent="0.2">
      <c r="A485" s="11">
        <v>40715</v>
      </c>
      <c r="B485" s="12">
        <v>155</v>
      </c>
      <c r="C485" s="12">
        <v>155</v>
      </c>
      <c r="D485" s="12">
        <v>155</v>
      </c>
      <c r="E485" s="12">
        <v>155</v>
      </c>
      <c r="F485" s="14">
        <v>0</v>
      </c>
      <c r="G485" s="12">
        <v>155</v>
      </c>
      <c r="I485" s="11"/>
    </row>
    <row r="486" spans="1:9" x14ac:dyDescent="0.2">
      <c r="A486" s="11">
        <v>40716</v>
      </c>
      <c r="B486" s="12">
        <v>155</v>
      </c>
      <c r="C486" s="12">
        <v>155</v>
      </c>
      <c r="D486" s="12">
        <v>155</v>
      </c>
      <c r="E486" s="12">
        <v>155</v>
      </c>
      <c r="F486" s="14">
        <v>0</v>
      </c>
      <c r="G486" s="12">
        <v>155</v>
      </c>
      <c r="I486" s="11"/>
    </row>
    <row r="487" spans="1:9" x14ac:dyDescent="0.2">
      <c r="A487" s="11">
        <v>40717</v>
      </c>
      <c r="B487" s="12">
        <v>155</v>
      </c>
      <c r="C487" s="12">
        <v>155</v>
      </c>
      <c r="D487" s="12">
        <v>155</v>
      </c>
      <c r="E487" s="12">
        <v>155</v>
      </c>
      <c r="F487" s="14">
        <v>0</v>
      </c>
      <c r="G487" s="12">
        <v>155</v>
      </c>
      <c r="I487" s="11"/>
    </row>
    <row r="488" spans="1:9" x14ac:dyDescent="0.2">
      <c r="A488" s="11">
        <v>40718</v>
      </c>
      <c r="B488" s="12">
        <v>155</v>
      </c>
      <c r="C488" s="12">
        <v>155</v>
      </c>
      <c r="D488" s="12">
        <v>155</v>
      </c>
      <c r="E488" s="12">
        <v>155</v>
      </c>
      <c r="F488" s="14">
        <v>0</v>
      </c>
      <c r="G488" s="12">
        <v>155</v>
      </c>
      <c r="I488" s="11"/>
    </row>
    <row r="489" spans="1:9" x14ac:dyDescent="0.2">
      <c r="A489" s="11">
        <v>40721</v>
      </c>
      <c r="B489" s="12">
        <v>155</v>
      </c>
      <c r="C489" s="12">
        <v>155</v>
      </c>
      <c r="D489" s="12">
        <v>155</v>
      </c>
      <c r="E489" s="12">
        <v>155</v>
      </c>
      <c r="F489" s="14">
        <v>0</v>
      </c>
      <c r="G489" s="12">
        <v>155</v>
      </c>
      <c r="I489" s="11"/>
    </row>
    <row r="490" spans="1:9" x14ac:dyDescent="0.2">
      <c r="A490" s="11">
        <v>40722</v>
      </c>
      <c r="B490" s="12">
        <v>155</v>
      </c>
      <c r="C490" s="12">
        <v>155</v>
      </c>
      <c r="D490" s="12">
        <v>155</v>
      </c>
      <c r="E490" s="12">
        <v>155</v>
      </c>
      <c r="F490" s="14">
        <v>0</v>
      </c>
      <c r="G490" s="12">
        <v>155</v>
      </c>
      <c r="I490" s="11"/>
    </row>
    <row r="491" spans="1:9" x14ac:dyDescent="0.2">
      <c r="A491" s="11">
        <v>40724</v>
      </c>
      <c r="B491" s="12">
        <v>155</v>
      </c>
      <c r="C491" s="12">
        <v>155</v>
      </c>
      <c r="D491" s="12">
        <v>155</v>
      </c>
      <c r="E491" s="12">
        <v>155</v>
      </c>
      <c r="F491" s="14">
        <v>0</v>
      </c>
      <c r="G491" s="12">
        <v>155</v>
      </c>
      <c r="I491" s="11"/>
    </row>
    <row r="492" spans="1:9" x14ac:dyDescent="0.2">
      <c r="A492" s="11">
        <v>40725</v>
      </c>
      <c r="B492" s="12">
        <v>155</v>
      </c>
      <c r="C492" s="12">
        <v>155</v>
      </c>
      <c r="D492" s="12">
        <v>155</v>
      </c>
      <c r="E492" s="12">
        <v>155</v>
      </c>
      <c r="F492" s="14">
        <v>0</v>
      </c>
      <c r="G492" s="12">
        <v>155</v>
      </c>
      <c r="I492" s="11"/>
    </row>
    <row r="493" spans="1:9" x14ac:dyDescent="0.2">
      <c r="A493" s="11">
        <v>40728</v>
      </c>
      <c r="B493" s="12">
        <v>155</v>
      </c>
      <c r="C493" s="12">
        <v>155</v>
      </c>
      <c r="D493" s="12">
        <v>155</v>
      </c>
      <c r="E493" s="12">
        <v>155</v>
      </c>
      <c r="F493" s="14">
        <v>0</v>
      </c>
      <c r="G493" s="12">
        <v>155</v>
      </c>
      <c r="I493" s="11"/>
    </row>
    <row r="494" spans="1:9" x14ac:dyDescent="0.2">
      <c r="A494" s="11">
        <v>40729</v>
      </c>
      <c r="B494" s="12">
        <v>155</v>
      </c>
      <c r="C494" s="12">
        <v>155</v>
      </c>
      <c r="D494" s="12">
        <v>155</v>
      </c>
      <c r="E494" s="12">
        <v>155</v>
      </c>
      <c r="F494" s="14">
        <v>0</v>
      </c>
      <c r="G494" s="12">
        <v>155</v>
      </c>
      <c r="I494" s="11"/>
    </row>
    <row r="495" spans="1:9" x14ac:dyDescent="0.2">
      <c r="A495" s="11">
        <v>40730</v>
      </c>
      <c r="B495" s="12">
        <v>155</v>
      </c>
      <c r="C495" s="12">
        <v>155</v>
      </c>
      <c r="D495" s="12">
        <v>155</v>
      </c>
      <c r="E495" s="12">
        <v>155</v>
      </c>
      <c r="F495" s="14">
        <v>0</v>
      </c>
      <c r="G495" s="12">
        <v>155</v>
      </c>
      <c r="I495" s="11"/>
    </row>
    <row r="496" spans="1:9" x14ac:dyDescent="0.2">
      <c r="A496" s="11">
        <v>40731</v>
      </c>
      <c r="B496" s="12">
        <v>155</v>
      </c>
      <c r="C496" s="12">
        <v>155</v>
      </c>
      <c r="D496" s="12">
        <v>155</v>
      </c>
      <c r="E496" s="12">
        <v>155</v>
      </c>
      <c r="F496" s="14">
        <v>0</v>
      </c>
      <c r="G496" s="12">
        <v>155</v>
      </c>
      <c r="I496" s="11"/>
    </row>
    <row r="497" spans="1:9" x14ac:dyDescent="0.2">
      <c r="A497" s="11">
        <v>40732</v>
      </c>
      <c r="B497" s="12">
        <v>155</v>
      </c>
      <c r="C497" s="12">
        <v>155</v>
      </c>
      <c r="D497" s="12">
        <v>155</v>
      </c>
      <c r="E497" s="12">
        <v>155</v>
      </c>
      <c r="F497" s="14">
        <v>0</v>
      </c>
      <c r="G497" s="12">
        <v>155</v>
      </c>
      <c r="I497" s="11"/>
    </row>
    <row r="498" spans="1:9" x14ac:dyDescent="0.2">
      <c r="A498" s="11">
        <v>40735</v>
      </c>
      <c r="B498" s="12">
        <v>155</v>
      </c>
      <c r="C498" s="12">
        <v>155</v>
      </c>
      <c r="D498" s="12">
        <v>155</v>
      </c>
      <c r="E498" s="12">
        <v>155</v>
      </c>
      <c r="F498" s="14">
        <v>0</v>
      </c>
      <c r="G498" s="12">
        <v>155</v>
      </c>
      <c r="I498" s="11"/>
    </row>
    <row r="499" spans="1:9" x14ac:dyDescent="0.2">
      <c r="A499" s="11">
        <v>40736</v>
      </c>
      <c r="B499" s="12">
        <v>101</v>
      </c>
      <c r="C499" s="12">
        <v>155</v>
      </c>
      <c r="D499" s="12">
        <v>101</v>
      </c>
      <c r="E499" s="12">
        <v>101</v>
      </c>
      <c r="F499" s="14">
        <v>0</v>
      </c>
      <c r="G499" s="12">
        <v>101</v>
      </c>
      <c r="I499" s="11"/>
    </row>
    <row r="500" spans="1:9" x14ac:dyDescent="0.2">
      <c r="A500" s="11">
        <v>40737</v>
      </c>
      <c r="B500" s="12">
        <v>155</v>
      </c>
      <c r="C500" s="12">
        <v>155</v>
      </c>
      <c r="D500" s="12">
        <v>155</v>
      </c>
      <c r="E500" s="12">
        <v>155</v>
      </c>
      <c r="F500" s="14">
        <v>0</v>
      </c>
      <c r="G500" s="12">
        <v>155</v>
      </c>
      <c r="I500" s="11"/>
    </row>
    <row r="501" spans="1:9" x14ac:dyDescent="0.2">
      <c r="A501" s="11">
        <v>40738</v>
      </c>
      <c r="B501" s="12">
        <v>155</v>
      </c>
      <c r="C501" s="12">
        <v>155</v>
      </c>
      <c r="D501" s="12">
        <v>155</v>
      </c>
      <c r="E501" s="12">
        <v>155</v>
      </c>
      <c r="F501" s="14">
        <v>0</v>
      </c>
      <c r="G501" s="12">
        <v>155</v>
      </c>
      <c r="I501" s="11"/>
    </row>
    <row r="502" spans="1:9" x14ac:dyDescent="0.2">
      <c r="A502" s="11">
        <v>40739</v>
      </c>
      <c r="B502" s="12">
        <v>155</v>
      </c>
      <c r="C502" s="12">
        <v>155</v>
      </c>
      <c r="D502" s="12">
        <v>155</v>
      </c>
      <c r="E502" s="12">
        <v>155</v>
      </c>
      <c r="F502" s="14">
        <v>0</v>
      </c>
      <c r="G502" s="12">
        <v>155</v>
      </c>
      <c r="I502" s="11"/>
    </row>
    <row r="503" spans="1:9" x14ac:dyDescent="0.2">
      <c r="A503" s="11">
        <v>40742</v>
      </c>
      <c r="B503" s="12">
        <v>155</v>
      </c>
      <c r="C503" s="12">
        <v>155</v>
      </c>
      <c r="D503" s="12">
        <v>155</v>
      </c>
      <c r="E503" s="12">
        <v>155</v>
      </c>
      <c r="F503" s="14">
        <v>500</v>
      </c>
      <c r="G503" s="12">
        <v>155</v>
      </c>
      <c r="I503" s="11"/>
    </row>
    <row r="504" spans="1:9" x14ac:dyDescent="0.2">
      <c r="A504" s="11">
        <v>40743</v>
      </c>
      <c r="B504" s="12">
        <v>150</v>
      </c>
      <c r="C504" s="12">
        <v>150</v>
      </c>
      <c r="D504" s="12">
        <v>150</v>
      </c>
      <c r="E504" s="12">
        <v>150</v>
      </c>
      <c r="F504" s="14">
        <v>0</v>
      </c>
      <c r="G504" s="12">
        <v>150</v>
      </c>
      <c r="I504" s="11"/>
    </row>
    <row r="505" spans="1:9" x14ac:dyDescent="0.2">
      <c r="A505" s="11">
        <v>40744</v>
      </c>
      <c r="B505" s="12">
        <v>155</v>
      </c>
      <c r="C505" s="12">
        <v>160</v>
      </c>
      <c r="D505" s="12">
        <v>155</v>
      </c>
      <c r="E505" s="12">
        <v>160</v>
      </c>
      <c r="F505" s="14">
        <v>629500</v>
      </c>
      <c r="G505" s="12">
        <v>160</v>
      </c>
      <c r="I505" s="11"/>
    </row>
    <row r="506" spans="1:9" x14ac:dyDescent="0.2">
      <c r="A506" s="11">
        <v>40745</v>
      </c>
      <c r="B506" s="12">
        <v>165</v>
      </c>
      <c r="C506" s="12">
        <v>170</v>
      </c>
      <c r="D506" s="12">
        <v>165</v>
      </c>
      <c r="E506" s="12">
        <v>170</v>
      </c>
      <c r="F506" s="14">
        <v>75000</v>
      </c>
      <c r="G506" s="12">
        <v>170</v>
      </c>
      <c r="I506" s="11"/>
    </row>
    <row r="507" spans="1:9" x14ac:dyDescent="0.2">
      <c r="A507" s="11">
        <v>40746</v>
      </c>
      <c r="B507" s="12">
        <v>175</v>
      </c>
      <c r="C507" s="12">
        <v>175</v>
      </c>
      <c r="D507" s="12">
        <v>175</v>
      </c>
      <c r="E507" s="12">
        <v>175</v>
      </c>
      <c r="F507" s="14">
        <v>500</v>
      </c>
      <c r="G507" s="12">
        <v>175</v>
      </c>
      <c r="I507" s="11"/>
    </row>
    <row r="508" spans="1:9" x14ac:dyDescent="0.2">
      <c r="A508" s="11">
        <v>40749</v>
      </c>
      <c r="B508" s="12">
        <v>150</v>
      </c>
      <c r="C508" s="12">
        <v>180</v>
      </c>
      <c r="D508" s="12">
        <v>150</v>
      </c>
      <c r="E508" s="12">
        <v>150</v>
      </c>
      <c r="F508" s="14">
        <v>0</v>
      </c>
      <c r="G508" s="12">
        <v>150</v>
      </c>
      <c r="I508" s="11"/>
    </row>
    <row r="509" spans="1:9" x14ac:dyDescent="0.2">
      <c r="A509" s="11">
        <v>40750</v>
      </c>
      <c r="B509" s="12">
        <v>115</v>
      </c>
      <c r="C509" s="12">
        <v>180</v>
      </c>
      <c r="D509" s="12">
        <v>115</v>
      </c>
      <c r="E509" s="12">
        <v>115</v>
      </c>
      <c r="F509" s="14">
        <v>0</v>
      </c>
      <c r="G509" s="12">
        <v>115</v>
      </c>
      <c r="I509" s="11"/>
    </row>
    <row r="510" spans="1:9" x14ac:dyDescent="0.2">
      <c r="A510" s="11">
        <v>40751</v>
      </c>
      <c r="B510" s="12">
        <v>150</v>
      </c>
      <c r="C510" s="12">
        <v>175</v>
      </c>
      <c r="D510" s="12">
        <v>150</v>
      </c>
      <c r="E510" s="12">
        <v>150</v>
      </c>
      <c r="F510" s="14">
        <v>0</v>
      </c>
      <c r="G510" s="12">
        <v>150</v>
      </c>
      <c r="I510" s="11"/>
    </row>
    <row r="511" spans="1:9" x14ac:dyDescent="0.2">
      <c r="A511" s="11">
        <v>40752</v>
      </c>
      <c r="B511" s="12">
        <v>180</v>
      </c>
      <c r="C511" s="12">
        <v>180</v>
      </c>
      <c r="D511" s="12">
        <v>180</v>
      </c>
      <c r="E511" s="12">
        <v>180</v>
      </c>
      <c r="F511" s="14">
        <v>0</v>
      </c>
      <c r="G511" s="12">
        <v>180</v>
      </c>
      <c r="I511" s="11"/>
    </row>
    <row r="512" spans="1:9" x14ac:dyDescent="0.2">
      <c r="A512" s="11">
        <v>40753</v>
      </c>
      <c r="B512" s="12">
        <v>170</v>
      </c>
      <c r="C512" s="12">
        <v>180</v>
      </c>
      <c r="D512" s="12">
        <v>170</v>
      </c>
      <c r="E512" s="12">
        <v>170</v>
      </c>
      <c r="F512" s="14">
        <v>0</v>
      </c>
      <c r="G512" s="12">
        <v>170</v>
      </c>
      <c r="I512" s="11"/>
    </row>
    <row r="513" spans="1:9" x14ac:dyDescent="0.2">
      <c r="A513" s="11">
        <v>40756</v>
      </c>
      <c r="B513" s="12">
        <v>115</v>
      </c>
      <c r="C513" s="12">
        <v>180</v>
      </c>
      <c r="D513" s="12">
        <v>115</v>
      </c>
      <c r="E513" s="12">
        <v>115</v>
      </c>
      <c r="F513" s="14">
        <v>0</v>
      </c>
      <c r="G513" s="12">
        <v>115</v>
      </c>
      <c r="I513" s="11"/>
    </row>
    <row r="514" spans="1:9" x14ac:dyDescent="0.2">
      <c r="A514" s="11">
        <v>40757</v>
      </c>
      <c r="B514" s="12">
        <v>115</v>
      </c>
      <c r="C514" s="12">
        <v>180</v>
      </c>
      <c r="D514" s="12">
        <v>115</v>
      </c>
      <c r="E514" s="12">
        <v>115</v>
      </c>
      <c r="F514" s="14">
        <v>0</v>
      </c>
      <c r="G514" s="12">
        <v>115</v>
      </c>
      <c r="I514" s="11"/>
    </row>
    <row r="515" spans="1:9" x14ac:dyDescent="0.2">
      <c r="A515" s="11">
        <v>40758</v>
      </c>
      <c r="B515" s="12">
        <v>175</v>
      </c>
      <c r="C515" s="12">
        <v>175</v>
      </c>
      <c r="D515" s="12">
        <v>175</v>
      </c>
      <c r="E515" s="12">
        <v>175</v>
      </c>
      <c r="F515" s="14">
        <v>2500</v>
      </c>
      <c r="G515" s="12">
        <v>175</v>
      </c>
      <c r="I515" s="11"/>
    </row>
    <row r="516" spans="1:9" x14ac:dyDescent="0.2">
      <c r="A516" s="11">
        <v>40759</v>
      </c>
      <c r="B516" s="12">
        <v>180</v>
      </c>
      <c r="C516" s="12">
        <v>180</v>
      </c>
      <c r="D516" s="12">
        <v>180</v>
      </c>
      <c r="E516" s="12">
        <v>180</v>
      </c>
      <c r="F516" s="14">
        <v>0</v>
      </c>
      <c r="G516" s="12">
        <v>180</v>
      </c>
      <c r="I516" s="11"/>
    </row>
    <row r="517" spans="1:9" x14ac:dyDescent="0.2">
      <c r="A517" s="11">
        <v>40760</v>
      </c>
      <c r="B517" s="12">
        <v>125</v>
      </c>
      <c r="C517" s="12">
        <v>125</v>
      </c>
      <c r="D517" s="12">
        <v>125</v>
      </c>
      <c r="E517" s="12">
        <v>125</v>
      </c>
      <c r="F517" s="14">
        <v>0</v>
      </c>
      <c r="G517" s="12">
        <v>125</v>
      </c>
      <c r="I517" s="11"/>
    </row>
    <row r="518" spans="1:9" x14ac:dyDescent="0.2">
      <c r="A518" s="11">
        <v>40763</v>
      </c>
      <c r="B518" s="12">
        <v>130</v>
      </c>
      <c r="C518" s="12">
        <v>180</v>
      </c>
      <c r="D518" s="12">
        <v>130</v>
      </c>
      <c r="E518" s="12">
        <v>130</v>
      </c>
      <c r="F518" s="14">
        <v>0</v>
      </c>
      <c r="G518" s="12">
        <v>130</v>
      </c>
      <c r="I518" s="11"/>
    </row>
    <row r="519" spans="1:9" x14ac:dyDescent="0.2">
      <c r="A519" s="11">
        <v>40765</v>
      </c>
      <c r="B519" s="12">
        <v>180</v>
      </c>
      <c r="C519" s="12">
        <v>180</v>
      </c>
      <c r="D519" s="12">
        <v>180</v>
      </c>
      <c r="E519" s="12">
        <v>180</v>
      </c>
      <c r="F519" s="14">
        <v>0</v>
      </c>
      <c r="G519" s="12">
        <v>180</v>
      </c>
      <c r="I519" s="11"/>
    </row>
    <row r="520" spans="1:9" x14ac:dyDescent="0.2">
      <c r="A520" s="11">
        <v>40766</v>
      </c>
      <c r="B520" s="12">
        <v>180</v>
      </c>
      <c r="C520" s="12">
        <v>180</v>
      </c>
      <c r="D520" s="12">
        <v>180</v>
      </c>
      <c r="E520" s="12">
        <v>180</v>
      </c>
      <c r="F520" s="14">
        <v>0</v>
      </c>
      <c r="G520" s="12">
        <v>180</v>
      </c>
      <c r="I520" s="11"/>
    </row>
    <row r="521" spans="1:9" x14ac:dyDescent="0.2">
      <c r="A521" s="11">
        <v>40770</v>
      </c>
      <c r="B521" s="12">
        <v>180</v>
      </c>
      <c r="C521" s="12">
        <v>180</v>
      </c>
      <c r="D521" s="12">
        <v>180</v>
      </c>
      <c r="E521" s="12">
        <v>180</v>
      </c>
      <c r="F521" s="14">
        <v>0</v>
      </c>
      <c r="G521" s="12">
        <v>180</v>
      </c>
      <c r="I521" s="11"/>
    </row>
    <row r="522" spans="1:9" x14ac:dyDescent="0.2">
      <c r="A522" s="11">
        <v>40771</v>
      </c>
      <c r="B522" s="12">
        <v>180</v>
      </c>
      <c r="C522" s="12">
        <v>180</v>
      </c>
      <c r="D522" s="12">
        <v>180</v>
      </c>
      <c r="E522" s="12">
        <v>180</v>
      </c>
      <c r="F522" s="14">
        <v>0</v>
      </c>
      <c r="G522" s="12">
        <v>180</v>
      </c>
      <c r="I522" s="11"/>
    </row>
    <row r="523" spans="1:9" x14ac:dyDescent="0.2">
      <c r="A523" s="11">
        <v>40773</v>
      </c>
      <c r="B523" s="12">
        <v>175</v>
      </c>
      <c r="C523" s="12">
        <v>180</v>
      </c>
      <c r="D523" s="12">
        <v>175</v>
      </c>
      <c r="E523" s="12">
        <v>180</v>
      </c>
      <c r="F523" s="14">
        <v>286000</v>
      </c>
      <c r="G523" s="12">
        <v>180</v>
      </c>
      <c r="I523" s="11"/>
    </row>
    <row r="524" spans="1:9" x14ac:dyDescent="0.2">
      <c r="A524" s="11">
        <v>40774</v>
      </c>
      <c r="B524" s="12">
        <v>180</v>
      </c>
      <c r="C524" s="12">
        <v>180</v>
      </c>
      <c r="D524" s="12">
        <v>180</v>
      </c>
      <c r="E524" s="12">
        <v>180</v>
      </c>
      <c r="F524" s="14">
        <v>500</v>
      </c>
      <c r="G524" s="12">
        <v>180</v>
      </c>
      <c r="I524" s="11"/>
    </row>
    <row r="525" spans="1:9" x14ac:dyDescent="0.2">
      <c r="A525" s="11">
        <v>40777</v>
      </c>
      <c r="B525" s="12">
        <v>180</v>
      </c>
      <c r="C525" s="12">
        <v>180</v>
      </c>
      <c r="D525" s="12">
        <v>180</v>
      </c>
      <c r="E525" s="12">
        <v>180</v>
      </c>
      <c r="F525" s="14">
        <v>0</v>
      </c>
      <c r="G525" s="12">
        <v>180</v>
      </c>
      <c r="I525" s="11"/>
    </row>
    <row r="526" spans="1:9" x14ac:dyDescent="0.2">
      <c r="A526" s="11">
        <v>40778</v>
      </c>
      <c r="B526" s="12">
        <v>180</v>
      </c>
      <c r="C526" s="12">
        <v>180</v>
      </c>
      <c r="D526" s="12">
        <v>180</v>
      </c>
      <c r="E526" s="12">
        <v>180</v>
      </c>
      <c r="F526" s="14">
        <v>0</v>
      </c>
      <c r="G526" s="12">
        <v>180</v>
      </c>
      <c r="I526" s="11"/>
    </row>
    <row r="527" spans="1:9" x14ac:dyDescent="0.2">
      <c r="A527" s="11">
        <v>40779</v>
      </c>
      <c r="B527" s="12">
        <v>180</v>
      </c>
      <c r="C527" s="12">
        <v>180</v>
      </c>
      <c r="D527" s="12">
        <v>180</v>
      </c>
      <c r="E527" s="12">
        <v>180</v>
      </c>
      <c r="F527" s="14">
        <v>0</v>
      </c>
      <c r="G527" s="12">
        <v>180</v>
      </c>
      <c r="I527" s="11"/>
    </row>
    <row r="528" spans="1:9" x14ac:dyDescent="0.2">
      <c r="A528" s="11">
        <v>40780</v>
      </c>
      <c r="B528" s="12">
        <v>180</v>
      </c>
      <c r="C528" s="12">
        <v>180</v>
      </c>
      <c r="D528" s="12">
        <v>180</v>
      </c>
      <c r="E528" s="12">
        <v>180</v>
      </c>
      <c r="F528" s="14">
        <v>0</v>
      </c>
      <c r="G528" s="12">
        <v>180</v>
      </c>
      <c r="I528" s="11"/>
    </row>
    <row r="529" spans="1:9" x14ac:dyDescent="0.2">
      <c r="A529" s="11">
        <v>40781</v>
      </c>
      <c r="B529" s="12">
        <v>180</v>
      </c>
      <c r="C529" s="12">
        <v>180</v>
      </c>
      <c r="D529" s="12">
        <v>180</v>
      </c>
      <c r="E529" s="12">
        <v>180</v>
      </c>
      <c r="F529" s="14">
        <v>0</v>
      </c>
      <c r="G529" s="12">
        <v>180</v>
      </c>
      <c r="I529" s="11"/>
    </row>
    <row r="530" spans="1:9" x14ac:dyDescent="0.2">
      <c r="A530" s="11">
        <v>40791</v>
      </c>
      <c r="B530" s="12">
        <v>180</v>
      </c>
      <c r="C530" s="12">
        <v>180</v>
      </c>
      <c r="D530" s="12">
        <v>180</v>
      </c>
      <c r="E530" s="12">
        <v>180</v>
      </c>
      <c r="F530" s="14">
        <v>0</v>
      </c>
      <c r="G530" s="12">
        <v>180</v>
      </c>
      <c r="I530" s="11"/>
    </row>
    <row r="531" spans="1:9" x14ac:dyDescent="0.2">
      <c r="A531" s="11">
        <v>40792</v>
      </c>
      <c r="B531" s="12">
        <v>180</v>
      </c>
      <c r="C531" s="12">
        <v>180</v>
      </c>
      <c r="D531" s="12">
        <v>180</v>
      </c>
      <c r="E531" s="12">
        <v>180</v>
      </c>
      <c r="F531" s="14">
        <v>0</v>
      </c>
      <c r="G531" s="12">
        <v>180</v>
      </c>
      <c r="I531" s="11"/>
    </row>
    <row r="532" spans="1:9" x14ac:dyDescent="0.2">
      <c r="A532" s="11">
        <v>40793</v>
      </c>
      <c r="B532" s="12">
        <v>180</v>
      </c>
      <c r="C532" s="12">
        <v>180</v>
      </c>
      <c r="D532" s="12">
        <v>180</v>
      </c>
      <c r="E532" s="12">
        <v>180</v>
      </c>
      <c r="F532" s="14">
        <v>0</v>
      </c>
      <c r="G532" s="12">
        <v>180</v>
      </c>
      <c r="I532" s="11"/>
    </row>
    <row r="533" spans="1:9" x14ac:dyDescent="0.2">
      <c r="A533" s="11">
        <v>40794</v>
      </c>
      <c r="B533" s="12">
        <v>180</v>
      </c>
      <c r="C533" s="12">
        <v>180</v>
      </c>
      <c r="D533" s="12">
        <v>180</v>
      </c>
      <c r="E533" s="12">
        <v>180</v>
      </c>
      <c r="F533" s="14">
        <v>0</v>
      </c>
      <c r="G533" s="12">
        <v>180</v>
      </c>
      <c r="I533" s="11"/>
    </row>
    <row r="534" spans="1:9" x14ac:dyDescent="0.2">
      <c r="A534" s="11">
        <v>40795</v>
      </c>
      <c r="B534" s="12">
        <v>180</v>
      </c>
      <c r="C534" s="12">
        <v>180</v>
      </c>
      <c r="D534" s="12">
        <v>180</v>
      </c>
      <c r="E534" s="12">
        <v>180</v>
      </c>
      <c r="F534" s="14">
        <v>0</v>
      </c>
      <c r="G534" s="12">
        <v>180</v>
      </c>
      <c r="I534" s="11"/>
    </row>
    <row r="535" spans="1:9" x14ac:dyDescent="0.2">
      <c r="A535" s="11">
        <v>40798</v>
      </c>
      <c r="B535" s="12">
        <v>180</v>
      </c>
      <c r="C535" s="12">
        <v>190</v>
      </c>
      <c r="D535" s="12">
        <v>180</v>
      </c>
      <c r="E535" s="12">
        <v>190</v>
      </c>
      <c r="F535" s="14">
        <v>150000</v>
      </c>
      <c r="G535" s="12">
        <v>190</v>
      </c>
      <c r="I535" s="11"/>
    </row>
    <row r="536" spans="1:9" x14ac:dyDescent="0.2">
      <c r="A536" s="11">
        <v>40799</v>
      </c>
      <c r="B536" s="12">
        <v>195</v>
      </c>
      <c r="C536" s="12">
        <v>195</v>
      </c>
      <c r="D536" s="12">
        <v>195</v>
      </c>
      <c r="E536" s="12">
        <v>195</v>
      </c>
      <c r="F536" s="14">
        <v>1000</v>
      </c>
      <c r="G536" s="12">
        <v>195</v>
      </c>
      <c r="I536" s="11"/>
    </row>
    <row r="537" spans="1:9" x14ac:dyDescent="0.2">
      <c r="A537" s="11">
        <v>40800</v>
      </c>
      <c r="B537" s="12">
        <v>200</v>
      </c>
      <c r="C537" s="12">
        <v>200</v>
      </c>
      <c r="D537" s="12">
        <v>200</v>
      </c>
      <c r="E537" s="12">
        <v>200</v>
      </c>
      <c r="F537" s="14">
        <v>500</v>
      </c>
      <c r="G537" s="12">
        <v>200</v>
      </c>
      <c r="I537" s="11"/>
    </row>
    <row r="538" spans="1:9" x14ac:dyDescent="0.2">
      <c r="A538" s="11">
        <v>40801</v>
      </c>
      <c r="B538" s="12">
        <v>200</v>
      </c>
      <c r="C538" s="12">
        <v>200</v>
      </c>
      <c r="D538" s="12">
        <v>200</v>
      </c>
      <c r="E538" s="12">
        <v>200</v>
      </c>
      <c r="F538" s="14">
        <v>500</v>
      </c>
      <c r="G538" s="12">
        <v>200</v>
      </c>
      <c r="I538" s="11"/>
    </row>
    <row r="539" spans="1:9" x14ac:dyDescent="0.2">
      <c r="A539" s="11">
        <v>40802</v>
      </c>
      <c r="B539" s="12">
        <v>143</v>
      </c>
      <c r="C539" s="12">
        <v>200</v>
      </c>
      <c r="D539" s="12">
        <v>143</v>
      </c>
      <c r="E539" s="12">
        <v>143</v>
      </c>
      <c r="F539" s="14">
        <v>0</v>
      </c>
      <c r="G539" s="12">
        <v>143</v>
      </c>
      <c r="I539" s="11"/>
    </row>
    <row r="540" spans="1:9" x14ac:dyDescent="0.2">
      <c r="A540" s="11">
        <v>40805</v>
      </c>
      <c r="B540" s="12">
        <v>200</v>
      </c>
      <c r="C540" s="12">
        <v>230</v>
      </c>
      <c r="D540" s="12">
        <v>200</v>
      </c>
      <c r="E540" s="12">
        <v>230</v>
      </c>
      <c r="F540" s="14">
        <v>139500</v>
      </c>
      <c r="G540" s="12">
        <v>230</v>
      </c>
      <c r="I540" s="11"/>
    </row>
    <row r="541" spans="1:9" x14ac:dyDescent="0.2">
      <c r="A541" s="11">
        <v>40806</v>
      </c>
      <c r="B541" s="12">
        <v>173</v>
      </c>
      <c r="C541" s="12">
        <v>250</v>
      </c>
      <c r="D541" s="12">
        <v>173</v>
      </c>
      <c r="E541" s="12">
        <v>173</v>
      </c>
      <c r="F541" s="14">
        <v>0</v>
      </c>
      <c r="G541" s="12">
        <v>173</v>
      </c>
      <c r="I541" s="11"/>
    </row>
    <row r="542" spans="1:9" x14ac:dyDescent="0.2">
      <c r="A542" s="11">
        <v>40807</v>
      </c>
      <c r="B542" s="12">
        <v>250</v>
      </c>
      <c r="C542" s="12">
        <v>280</v>
      </c>
      <c r="D542" s="12">
        <v>250</v>
      </c>
      <c r="E542" s="12">
        <v>270</v>
      </c>
      <c r="F542" s="14">
        <v>15000</v>
      </c>
      <c r="G542" s="12">
        <v>270</v>
      </c>
      <c r="I542" s="11"/>
    </row>
    <row r="543" spans="1:9" x14ac:dyDescent="0.2">
      <c r="A543" s="11">
        <v>40808</v>
      </c>
      <c r="B543" s="12">
        <v>260</v>
      </c>
      <c r="C543" s="12">
        <v>260</v>
      </c>
      <c r="D543" s="12">
        <v>215</v>
      </c>
      <c r="E543" s="12">
        <v>215</v>
      </c>
      <c r="F543" s="14">
        <v>53000</v>
      </c>
      <c r="G543" s="12">
        <v>215</v>
      </c>
      <c r="I543" s="11"/>
    </row>
    <row r="544" spans="1:9" x14ac:dyDescent="0.2">
      <c r="A544" s="11">
        <v>40809</v>
      </c>
      <c r="B544" s="12">
        <v>200</v>
      </c>
      <c r="C544" s="12">
        <v>240</v>
      </c>
      <c r="D544" s="12">
        <v>200</v>
      </c>
      <c r="E544" s="12">
        <v>240</v>
      </c>
      <c r="F544" s="14">
        <v>50500</v>
      </c>
      <c r="G544" s="12">
        <v>240</v>
      </c>
      <c r="I544" s="11"/>
    </row>
    <row r="545" spans="1:9" x14ac:dyDescent="0.2">
      <c r="A545" s="11">
        <v>40812</v>
      </c>
      <c r="B545" s="12">
        <v>205</v>
      </c>
      <c r="C545" s="12">
        <v>205</v>
      </c>
      <c r="D545" s="12">
        <v>200</v>
      </c>
      <c r="E545" s="12">
        <v>205</v>
      </c>
      <c r="F545" s="14">
        <v>73500</v>
      </c>
      <c r="G545" s="12">
        <v>205</v>
      </c>
      <c r="I545" s="11"/>
    </row>
    <row r="546" spans="1:9" x14ac:dyDescent="0.2">
      <c r="A546" s="11">
        <v>40813</v>
      </c>
      <c r="B546" s="12">
        <v>160</v>
      </c>
      <c r="C546" s="12">
        <v>250</v>
      </c>
      <c r="D546" s="12">
        <v>160</v>
      </c>
      <c r="E546" s="12">
        <v>160</v>
      </c>
      <c r="F546" s="14">
        <v>0</v>
      </c>
      <c r="G546" s="12">
        <v>160</v>
      </c>
      <c r="I546" s="11"/>
    </row>
    <row r="547" spans="1:9" x14ac:dyDescent="0.2">
      <c r="A547" s="11">
        <v>40814</v>
      </c>
      <c r="B547" s="12">
        <v>250</v>
      </c>
      <c r="C547" s="12">
        <v>250</v>
      </c>
      <c r="D547" s="12">
        <v>200</v>
      </c>
      <c r="E547" s="12">
        <v>200</v>
      </c>
      <c r="F547" s="14">
        <v>50500</v>
      </c>
      <c r="G547" s="12">
        <v>200</v>
      </c>
      <c r="I547" s="11"/>
    </row>
    <row r="548" spans="1:9" x14ac:dyDescent="0.2">
      <c r="A548" s="11">
        <v>40815</v>
      </c>
      <c r="B548" s="12">
        <v>200</v>
      </c>
      <c r="C548" s="12">
        <v>200</v>
      </c>
      <c r="D548" s="12">
        <v>190</v>
      </c>
      <c r="E548" s="12">
        <v>190</v>
      </c>
      <c r="F548" s="14">
        <v>26000</v>
      </c>
      <c r="G548" s="12">
        <v>190</v>
      </c>
      <c r="I548" s="11"/>
    </row>
    <row r="549" spans="1:9" x14ac:dyDescent="0.2">
      <c r="A549" s="11">
        <v>40816</v>
      </c>
      <c r="B549" s="12">
        <v>160</v>
      </c>
      <c r="C549" s="12">
        <v>250</v>
      </c>
      <c r="D549" s="12">
        <v>160</v>
      </c>
      <c r="E549" s="12">
        <v>160</v>
      </c>
      <c r="F549" s="14">
        <v>0</v>
      </c>
      <c r="G549" s="12">
        <v>160</v>
      </c>
      <c r="I549" s="11"/>
    </row>
    <row r="550" spans="1:9" x14ac:dyDescent="0.2">
      <c r="A550" s="11">
        <v>40819</v>
      </c>
      <c r="B550" s="12">
        <v>155</v>
      </c>
      <c r="C550" s="12">
        <v>199</v>
      </c>
      <c r="D550" s="12">
        <v>155</v>
      </c>
      <c r="E550" s="12">
        <v>155</v>
      </c>
      <c r="F550" s="14">
        <v>0</v>
      </c>
      <c r="G550" s="12">
        <v>155</v>
      </c>
      <c r="I550" s="11"/>
    </row>
    <row r="551" spans="1:9" x14ac:dyDescent="0.2">
      <c r="A551" s="11">
        <v>40820</v>
      </c>
      <c r="B551" s="12">
        <v>200</v>
      </c>
      <c r="C551" s="12">
        <v>200</v>
      </c>
      <c r="D551" s="12">
        <v>200</v>
      </c>
      <c r="E551" s="12">
        <v>200</v>
      </c>
      <c r="F551" s="14">
        <v>10000</v>
      </c>
      <c r="G551" s="12">
        <v>200</v>
      </c>
      <c r="I551" s="11"/>
    </row>
    <row r="552" spans="1:9" x14ac:dyDescent="0.2">
      <c r="A552" s="11">
        <v>40821</v>
      </c>
      <c r="B552" s="12">
        <v>250</v>
      </c>
      <c r="C552" s="12">
        <v>255</v>
      </c>
      <c r="D552" s="12">
        <v>250</v>
      </c>
      <c r="E552" s="12">
        <v>250</v>
      </c>
      <c r="F552" s="14">
        <v>74000</v>
      </c>
      <c r="G552" s="12">
        <v>250</v>
      </c>
      <c r="I552" s="11"/>
    </row>
    <row r="553" spans="1:9" x14ac:dyDescent="0.2">
      <c r="A553" s="11">
        <v>40822</v>
      </c>
      <c r="B553" s="12">
        <v>240</v>
      </c>
      <c r="C553" s="12">
        <v>250</v>
      </c>
      <c r="D553" s="12">
        <v>240</v>
      </c>
      <c r="E553" s="12">
        <v>250</v>
      </c>
      <c r="F553" s="14">
        <v>354500</v>
      </c>
      <c r="G553" s="12">
        <v>250</v>
      </c>
      <c r="I553" s="11"/>
    </row>
    <row r="554" spans="1:9" x14ac:dyDescent="0.2">
      <c r="A554" s="11">
        <v>40823</v>
      </c>
      <c r="B554" s="12">
        <v>240</v>
      </c>
      <c r="C554" s="12">
        <v>240</v>
      </c>
      <c r="D554" s="12">
        <v>240</v>
      </c>
      <c r="E554" s="12">
        <v>240</v>
      </c>
      <c r="F554" s="14">
        <v>302000</v>
      </c>
      <c r="G554" s="12">
        <v>240</v>
      </c>
      <c r="I554" s="11"/>
    </row>
    <row r="555" spans="1:9" x14ac:dyDescent="0.2">
      <c r="A555" s="11">
        <v>40826</v>
      </c>
      <c r="B555" s="12">
        <v>240</v>
      </c>
      <c r="C555" s="12">
        <v>255</v>
      </c>
      <c r="D555" s="12">
        <v>240</v>
      </c>
      <c r="E555" s="12">
        <v>240</v>
      </c>
      <c r="F555" s="14">
        <v>0</v>
      </c>
      <c r="G555" s="12">
        <v>240</v>
      </c>
      <c r="I555" s="11"/>
    </row>
    <row r="556" spans="1:9" x14ac:dyDescent="0.2">
      <c r="A556" s="11">
        <v>40827</v>
      </c>
      <c r="B556" s="12">
        <v>245</v>
      </c>
      <c r="C556" s="12">
        <v>245</v>
      </c>
      <c r="D556" s="12">
        <v>245</v>
      </c>
      <c r="E556" s="12">
        <v>245</v>
      </c>
      <c r="F556" s="14">
        <v>500</v>
      </c>
      <c r="G556" s="12">
        <v>245</v>
      </c>
      <c r="I556" s="11"/>
    </row>
    <row r="557" spans="1:9" x14ac:dyDescent="0.2">
      <c r="A557" s="11">
        <v>40828</v>
      </c>
      <c r="B557" s="12">
        <v>300</v>
      </c>
      <c r="C557" s="12">
        <v>300</v>
      </c>
      <c r="D557" s="12">
        <v>300</v>
      </c>
      <c r="E557" s="12">
        <v>300</v>
      </c>
      <c r="F557" s="14">
        <v>0</v>
      </c>
      <c r="G557" s="12">
        <v>300</v>
      </c>
      <c r="I557" s="11"/>
    </row>
    <row r="558" spans="1:9" x14ac:dyDescent="0.2">
      <c r="A558" s="11">
        <v>40829</v>
      </c>
      <c r="B558" s="12">
        <v>235</v>
      </c>
      <c r="C558" s="12">
        <v>290</v>
      </c>
      <c r="D558" s="12">
        <v>235</v>
      </c>
      <c r="E558" s="12">
        <v>235</v>
      </c>
      <c r="F558" s="14">
        <v>0</v>
      </c>
      <c r="G558" s="12">
        <v>235</v>
      </c>
      <c r="I558" s="11"/>
    </row>
    <row r="559" spans="1:9" x14ac:dyDescent="0.2">
      <c r="A559" s="11">
        <v>40833</v>
      </c>
      <c r="B559" s="12">
        <v>240</v>
      </c>
      <c r="C559" s="12">
        <v>270</v>
      </c>
      <c r="D559" s="12">
        <v>240</v>
      </c>
      <c r="E559" s="12">
        <v>240</v>
      </c>
      <c r="F559" s="14">
        <v>0</v>
      </c>
      <c r="G559" s="12">
        <v>240</v>
      </c>
      <c r="I559" s="11"/>
    </row>
    <row r="560" spans="1:9" x14ac:dyDescent="0.2">
      <c r="A560" s="11">
        <v>40834</v>
      </c>
      <c r="B560" s="12">
        <v>240</v>
      </c>
      <c r="C560" s="12">
        <v>240</v>
      </c>
      <c r="D560" s="12">
        <v>240</v>
      </c>
      <c r="E560" s="12">
        <v>240</v>
      </c>
      <c r="F560" s="14">
        <v>75000</v>
      </c>
      <c r="G560" s="12">
        <v>240</v>
      </c>
      <c r="I560" s="11"/>
    </row>
    <row r="561" spans="1:9" x14ac:dyDescent="0.2">
      <c r="A561" s="11">
        <v>40835</v>
      </c>
      <c r="B561" s="12">
        <v>240</v>
      </c>
      <c r="C561" s="12">
        <v>240</v>
      </c>
      <c r="D561" s="12">
        <v>240</v>
      </c>
      <c r="E561" s="12">
        <v>240</v>
      </c>
      <c r="F561" s="14">
        <v>225000</v>
      </c>
      <c r="G561" s="12">
        <v>240</v>
      </c>
      <c r="I561" s="11"/>
    </row>
    <row r="562" spans="1:9" x14ac:dyDescent="0.2">
      <c r="A562" s="11">
        <v>40836</v>
      </c>
      <c r="B562" s="12">
        <v>230</v>
      </c>
      <c r="C562" s="12">
        <v>270</v>
      </c>
      <c r="D562" s="12">
        <v>230</v>
      </c>
      <c r="E562" s="12">
        <v>230</v>
      </c>
      <c r="F562" s="14">
        <v>0</v>
      </c>
      <c r="G562" s="12">
        <v>230</v>
      </c>
      <c r="I562" s="11"/>
    </row>
    <row r="563" spans="1:9" x14ac:dyDescent="0.2">
      <c r="A563" s="11">
        <v>40837</v>
      </c>
      <c r="B563" s="12">
        <v>240</v>
      </c>
      <c r="C563" s="12">
        <v>240</v>
      </c>
      <c r="D563" s="12">
        <v>240</v>
      </c>
      <c r="E563" s="12">
        <v>240</v>
      </c>
      <c r="F563" s="14">
        <v>100000</v>
      </c>
      <c r="G563" s="12">
        <v>240</v>
      </c>
      <c r="I563" s="11"/>
    </row>
    <row r="564" spans="1:9" x14ac:dyDescent="0.2">
      <c r="A564" s="11">
        <v>40840</v>
      </c>
      <c r="B564" s="12">
        <v>260</v>
      </c>
      <c r="C564" s="12">
        <v>260</v>
      </c>
      <c r="D564" s="12">
        <v>260</v>
      </c>
      <c r="E564" s="12">
        <v>260</v>
      </c>
      <c r="F564" s="14">
        <v>1000</v>
      </c>
      <c r="G564" s="12">
        <v>260</v>
      </c>
      <c r="I564" s="11"/>
    </row>
    <row r="565" spans="1:9" x14ac:dyDescent="0.2">
      <c r="A565" s="11">
        <v>40841</v>
      </c>
      <c r="B565" s="12">
        <v>250</v>
      </c>
      <c r="C565" s="12">
        <v>270</v>
      </c>
      <c r="D565" s="12">
        <v>250</v>
      </c>
      <c r="E565" s="12">
        <v>250</v>
      </c>
      <c r="F565" s="14">
        <v>0</v>
      </c>
      <c r="G565" s="12">
        <v>250</v>
      </c>
      <c r="I565" s="11"/>
    </row>
    <row r="566" spans="1:9" x14ac:dyDescent="0.2">
      <c r="A566" s="11">
        <v>40842</v>
      </c>
      <c r="B566" s="12">
        <v>250</v>
      </c>
      <c r="C566" s="12">
        <v>270</v>
      </c>
      <c r="D566" s="12">
        <v>250</v>
      </c>
      <c r="E566" s="12">
        <v>250</v>
      </c>
      <c r="F566" s="14">
        <v>0</v>
      </c>
      <c r="G566" s="12">
        <v>250</v>
      </c>
      <c r="I566" s="11"/>
    </row>
    <row r="567" spans="1:9" x14ac:dyDescent="0.2">
      <c r="A567" s="11">
        <v>40843</v>
      </c>
      <c r="B567" s="12">
        <v>250</v>
      </c>
      <c r="C567" s="12">
        <v>270</v>
      </c>
      <c r="D567" s="12">
        <v>250</v>
      </c>
      <c r="E567" s="12">
        <v>250</v>
      </c>
      <c r="F567" s="14">
        <v>0</v>
      </c>
      <c r="G567" s="12">
        <v>250</v>
      </c>
      <c r="I567" s="11"/>
    </row>
    <row r="568" spans="1:9" x14ac:dyDescent="0.2">
      <c r="A568" s="11">
        <v>40844</v>
      </c>
      <c r="B568" s="12">
        <v>220</v>
      </c>
      <c r="C568" s="12">
        <v>280</v>
      </c>
      <c r="D568" s="12">
        <v>220</v>
      </c>
      <c r="E568" s="12">
        <v>220</v>
      </c>
      <c r="F568" s="14">
        <v>0</v>
      </c>
      <c r="G568" s="12">
        <v>220</v>
      </c>
      <c r="I568" s="11"/>
    </row>
    <row r="569" spans="1:9" x14ac:dyDescent="0.2">
      <c r="A569" s="11">
        <v>40847</v>
      </c>
      <c r="B569" s="12">
        <v>240</v>
      </c>
      <c r="C569" s="12">
        <v>300</v>
      </c>
      <c r="D569" s="12">
        <v>240</v>
      </c>
      <c r="E569" s="12">
        <v>240</v>
      </c>
      <c r="F569" s="14">
        <v>0</v>
      </c>
      <c r="G569" s="12">
        <v>240</v>
      </c>
      <c r="I569" s="11"/>
    </row>
    <row r="570" spans="1:9" x14ac:dyDescent="0.2">
      <c r="A570" s="11">
        <v>40848</v>
      </c>
      <c r="B570" s="12">
        <v>250</v>
      </c>
      <c r="C570" s="12">
        <v>250</v>
      </c>
      <c r="D570" s="12">
        <v>250</v>
      </c>
      <c r="E570" s="12">
        <v>250</v>
      </c>
      <c r="F570" s="14">
        <v>75000</v>
      </c>
      <c r="G570" s="12">
        <v>250</v>
      </c>
      <c r="I570" s="11"/>
    </row>
    <row r="571" spans="1:9" x14ac:dyDescent="0.2">
      <c r="A571" s="11">
        <v>40849</v>
      </c>
      <c r="B571" s="12">
        <v>240</v>
      </c>
      <c r="C571" s="12">
        <v>240</v>
      </c>
      <c r="D571" s="12">
        <v>240</v>
      </c>
      <c r="E571" s="12">
        <v>240</v>
      </c>
      <c r="F571" s="14">
        <v>200000</v>
      </c>
      <c r="G571" s="12">
        <v>240</v>
      </c>
      <c r="I571" s="11"/>
    </row>
    <row r="572" spans="1:9" x14ac:dyDescent="0.2">
      <c r="A572" s="11">
        <v>40850</v>
      </c>
      <c r="B572" s="12">
        <v>235</v>
      </c>
      <c r="C572" s="12">
        <v>300</v>
      </c>
      <c r="D572" s="12">
        <v>235</v>
      </c>
      <c r="E572" s="12">
        <v>235</v>
      </c>
      <c r="F572" s="14">
        <v>0</v>
      </c>
      <c r="G572" s="12">
        <v>235</v>
      </c>
      <c r="I572" s="11"/>
    </row>
    <row r="573" spans="1:9" x14ac:dyDescent="0.2">
      <c r="A573" s="11">
        <v>40851</v>
      </c>
      <c r="B573" s="12">
        <v>240</v>
      </c>
      <c r="C573" s="12">
        <v>240</v>
      </c>
      <c r="D573" s="12">
        <v>240</v>
      </c>
      <c r="E573" s="12">
        <v>240</v>
      </c>
      <c r="F573" s="14">
        <v>0</v>
      </c>
      <c r="G573" s="12">
        <v>240</v>
      </c>
      <c r="I573" s="11"/>
    </row>
    <row r="574" spans="1:9" x14ac:dyDescent="0.2">
      <c r="A574" s="11">
        <v>40854</v>
      </c>
      <c r="B574" s="12">
        <v>200</v>
      </c>
      <c r="C574" s="12">
        <v>200</v>
      </c>
      <c r="D574" s="12">
        <v>200</v>
      </c>
      <c r="E574" s="12">
        <v>200</v>
      </c>
      <c r="F574" s="14">
        <v>0</v>
      </c>
      <c r="G574" s="12">
        <v>200</v>
      </c>
      <c r="I574" s="11"/>
    </row>
    <row r="575" spans="1:9" x14ac:dyDescent="0.2">
      <c r="A575" s="11">
        <v>40855</v>
      </c>
      <c r="B575" s="12">
        <v>250</v>
      </c>
      <c r="C575" s="12">
        <v>250</v>
      </c>
      <c r="D575" s="12">
        <v>250</v>
      </c>
      <c r="E575" s="12">
        <v>250</v>
      </c>
      <c r="F575" s="14">
        <v>1000</v>
      </c>
      <c r="G575" s="12">
        <v>250</v>
      </c>
      <c r="I575" s="11"/>
    </row>
    <row r="576" spans="1:9" x14ac:dyDescent="0.2">
      <c r="A576" s="11">
        <v>40856</v>
      </c>
      <c r="B576" s="12">
        <v>250</v>
      </c>
      <c r="C576" s="12">
        <v>250</v>
      </c>
      <c r="D576" s="12">
        <v>245</v>
      </c>
      <c r="E576" s="12">
        <v>245</v>
      </c>
      <c r="F576" s="14">
        <v>119500</v>
      </c>
      <c r="G576" s="12">
        <v>245</v>
      </c>
      <c r="I576" s="11"/>
    </row>
    <row r="577" spans="1:9" x14ac:dyDescent="0.2">
      <c r="A577" s="11">
        <v>40857</v>
      </c>
      <c r="B577" s="12">
        <v>240</v>
      </c>
      <c r="C577" s="12">
        <v>240</v>
      </c>
      <c r="D577" s="12">
        <v>240</v>
      </c>
      <c r="E577" s="12">
        <v>240</v>
      </c>
      <c r="F577" s="14">
        <v>400000</v>
      </c>
      <c r="G577" s="12">
        <v>240</v>
      </c>
      <c r="I577" s="11"/>
    </row>
    <row r="578" spans="1:9" x14ac:dyDescent="0.2">
      <c r="A578" s="11">
        <v>40858</v>
      </c>
      <c r="B578" s="12">
        <v>260</v>
      </c>
      <c r="C578" s="12">
        <v>260</v>
      </c>
      <c r="D578" s="12">
        <v>260</v>
      </c>
      <c r="E578" s="12">
        <v>260</v>
      </c>
      <c r="F578" s="14">
        <v>5000</v>
      </c>
      <c r="G578" s="12">
        <v>260</v>
      </c>
      <c r="I578" s="11"/>
    </row>
    <row r="579" spans="1:9" x14ac:dyDescent="0.2">
      <c r="A579" s="11">
        <v>40861</v>
      </c>
      <c r="B579" s="12">
        <v>240</v>
      </c>
      <c r="C579" s="12">
        <v>300</v>
      </c>
      <c r="D579" s="12">
        <v>240</v>
      </c>
      <c r="E579" s="12">
        <v>240</v>
      </c>
      <c r="F579" s="14">
        <v>0</v>
      </c>
      <c r="G579" s="12">
        <v>240</v>
      </c>
      <c r="I579" s="11"/>
    </row>
    <row r="580" spans="1:9" x14ac:dyDescent="0.2">
      <c r="A580" s="11">
        <v>40862</v>
      </c>
      <c r="B580" s="12">
        <v>240</v>
      </c>
      <c r="C580" s="12">
        <v>240</v>
      </c>
      <c r="D580" s="12">
        <v>240</v>
      </c>
      <c r="E580" s="12">
        <v>240</v>
      </c>
      <c r="F580" s="14">
        <v>0</v>
      </c>
      <c r="G580" s="12">
        <v>240</v>
      </c>
      <c r="I580" s="11"/>
    </row>
    <row r="581" spans="1:9" x14ac:dyDescent="0.2">
      <c r="A581" s="11">
        <v>40863</v>
      </c>
      <c r="B581" s="12">
        <v>240</v>
      </c>
      <c r="C581" s="12">
        <v>240</v>
      </c>
      <c r="D581" s="12">
        <v>240</v>
      </c>
      <c r="E581" s="12">
        <v>240</v>
      </c>
      <c r="F581" s="14">
        <v>200000</v>
      </c>
      <c r="G581" s="12">
        <v>240</v>
      </c>
      <c r="I581" s="11"/>
    </row>
    <row r="582" spans="1:9" x14ac:dyDescent="0.2">
      <c r="A582" s="11">
        <v>40864</v>
      </c>
      <c r="B582" s="12">
        <v>240</v>
      </c>
      <c r="C582" s="12">
        <v>300</v>
      </c>
      <c r="D582" s="12">
        <v>240</v>
      </c>
      <c r="E582" s="12">
        <v>240</v>
      </c>
      <c r="F582" s="14">
        <v>0</v>
      </c>
      <c r="G582" s="12">
        <v>240</v>
      </c>
      <c r="I582" s="11"/>
    </row>
    <row r="583" spans="1:9" x14ac:dyDescent="0.2">
      <c r="A583" s="11">
        <v>40865</v>
      </c>
      <c r="B583" s="12">
        <v>200</v>
      </c>
      <c r="C583" s="12">
        <v>300</v>
      </c>
      <c r="D583" s="12">
        <v>200</v>
      </c>
      <c r="E583" s="12">
        <v>200</v>
      </c>
      <c r="F583" s="14">
        <v>0</v>
      </c>
      <c r="G583" s="12">
        <v>200</v>
      </c>
      <c r="I583" s="11"/>
    </row>
    <row r="584" spans="1:9" x14ac:dyDescent="0.2">
      <c r="A584" s="11">
        <v>40868</v>
      </c>
      <c r="B584" s="12">
        <v>230</v>
      </c>
      <c r="C584" s="12">
        <v>260</v>
      </c>
      <c r="D584" s="12">
        <v>230</v>
      </c>
      <c r="E584" s="12">
        <v>230</v>
      </c>
      <c r="F584" s="14">
        <v>0</v>
      </c>
      <c r="G584" s="12">
        <v>230</v>
      </c>
      <c r="I584" s="11"/>
    </row>
    <row r="585" spans="1:9" x14ac:dyDescent="0.2">
      <c r="A585" s="11">
        <v>40869</v>
      </c>
      <c r="B585" s="12">
        <v>270</v>
      </c>
      <c r="C585" s="12">
        <v>270</v>
      </c>
      <c r="D585" s="12">
        <v>270</v>
      </c>
      <c r="E585" s="12">
        <v>270</v>
      </c>
      <c r="F585" s="14">
        <v>1000</v>
      </c>
      <c r="G585" s="12">
        <v>270</v>
      </c>
      <c r="I585" s="11"/>
    </row>
    <row r="586" spans="1:9" x14ac:dyDescent="0.2">
      <c r="A586" s="11">
        <v>40870</v>
      </c>
      <c r="B586" s="12">
        <v>240</v>
      </c>
      <c r="C586" s="12">
        <v>265</v>
      </c>
      <c r="D586" s="12">
        <v>240</v>
      </c>
      <c r="E586" s="12">
        <v>265</v>
      </c>
      <c r="F586" s="14">
        <v>351000</v>
      </c>
      <c r="G586" s="12">
        <v>265</v>
      </c>
      <c r="I586" s="11"/>
    </row>
    <row r="587" spans="1:9" x14ac:dyDescent="0.2">
      <c r="A587" s="11">
        <v>40871</v>
      </c>
      <c r="B587" s="12">
        <v>270</v>
      </c>
      <c r="C587" s="12">
        <v>270</v>
      </c>
      <c r="D587" s="12">
        <v>270</v>
      </c>
      <c r="E587" s="12">
        <v>270</v>
      </c>
      <c r="F587" s="14">
        <v>0</v>
      </c>
      <c r="G587" s="12">
        <v>270</v>
      </c>
      <c r="I587" s="11"/>
    </row>
    <row r="588" spans="1:9" x14ac:dyDescent="0.2">
      <c r="A588" s="11">
        <v>40872</v>
      </c>
      <c r="B588" s="12">
        <v>225</v>
      </c>
      <c r="C588" s="12">
        <v>270</v>
      </c>
      <c r="D588" s="12">
        <v>225</v>
      </c>
      <c r="E588" s="12">
        <v>225</v>
      </c>
      <c r="F588" s="14">
        <v>0</v>
      </c>
      <c r="G588" s="12">
        <v>225</v>
      </c>
      <c r="I588" s="11"/>
    </row>
    <row r="589" spans="1:9" x14ac:dyDescent="0.2">
      <c r="A589" s="11">
        <v>40875</v>
      </c>
      <c r="B589" s="12">
        <v>240</v>
      </c>
      <c r="C589" s="12">
        <v>265</v>
      </c>
      <c r="D589" s="12">
        <v>240</v>
      </c>
      <c r="E589" s="12">
        <v>265</v>
      </c>
      <c r="F589" s="14">
        <v>251000</v>
      </c>
      <c r="G589" s="12">
        <v>265</v>
      </c>
      <c r="I589" s="11"/>
    </row>
    <row r="590" spans="1:9" x14ac:dyDescent="0.2">
      <c r="A590" s="11">
        <v>40876</v>
      </c>
      <c r="B590" s="12">
        <v>280</v>
      </c>
      <c r="C590" s="12">
        <v>280</v>
      </c>
      <c r="D590" s="12">
        <v>280</v>
      </c>
      <c r="E590" s="12">
        <v>280</v>
      </c>
      <c r="F590" s="14">
        <v>0</v>
      </c>
      <c r="G590" s="12">
        <v>280</v>
      </c>
      <c r="I590" s="11"/>
    </row>
    <row r="591" spans="1:9" x14ac:dyDescent="0.2">
      <c r="A591" s="11">
        <v>40877</v>
      </c>
      <c r="B591" s="12">
        <v>240</v>
      </c>
      <c r="C591" s="12">
        <v>240</v>
      </c>
      <c r="D591" s="12">
        <v>240</v>
      </c>
      <c r="E591" s="12">
        <v>240</v>
      </c>
      <c r="F591" s="14">
        <v>1392500</v>
      </c>
      <c r="G591" s="12">
        <v>240</v>
      </c>
      <c r="I591" s="11"/>
    </row>
    <row r="592" spans="1:9" x14ac:dyDescent="0.2">
      <c r="A592" s="11">
        <v>40878</v>
      </c>
      <c r="B592" s="12">
        <v>295</v>
      </c>
      <c r="C592" s="12">
        <v>295</v>
      </c>
      <c r="D592" s="12">
        <v>295</v>
      </c>
      <c r="E592" s="12">
        <v>295</v>
      </c>
      <c r="F592" s="14">
        <v>0</v>
      </c>
      <c r="G592" s="12">
        <v>295</v>
      </c>
      <c r="I592" s="11"/>
    </row>
    <row r="593" spans="1:9" x14ac:dyDescent="0.2">
      <c r="A593" s="11">
        <v>40879</v>
      </c>
      <c r="B593" s="12">
        <v>210</v>
      </c>
      <c r="C593" s="12">
        <v>240</v>
      </c>
      <c r="D593" s="12">
        <v>210</v>
      </c>
      <c r="E593" s="12">
        <v>210</v>
      </c>
      <c r="F593" s="14">
        <v>0</v>
      </c>
      <c r="G593" s="12">
        <v>210</v>
      </c>
      <c r="I593" s="11"/>
    </row>
    <row r="594" spans="1:9" x14ac:dyDescent="0.2">
      <c r="A594" s="11">
        <v>40882</v>
      </c>
      <c r="B594" s="12">
        <v>270</v>
      </c>
      <c r="C594" s="12">
        <v>270</v>
      </c>
      <c r="D594" s="12">
        <v>270</v>
      </c>
      <c r="E594" s="12">
        <v>270</v>
      </c>
      <c r="F594" s="14">
        <v>0</v>
      </c>
      <c r="G594" s="12">
        <v>270</v>
      </c>
      <c r="I594" s="11"/>
    </row>
    <row r="595" spans="1:9" x14ac:dyDescent="0.2">
      <c r="A595" s="11">
        <v>40883</v>
      </c>
      <c r="B595" s="12">
        <v>280</v>
      </c>
      <c r="C595" s="12">
        <v>280</v>
      </c>
      <c r="D595" s="12">
        <v>280</v>
      </c>
      <c r="E595" s="12">
        <v>280</v>
      </c>
      <c r="F595" s="14">
        <v>1000</v>
      </c>
      <c r="G595" s="12">
        <v>280</v>
      </c>
      <c r="I595" s="11"/>
    </row>
    <row r="596" spans="1:9" x14ac:dyDescent="0.2">
      <c r="A596" s="11">
        <v>40884</v>
      </c>
      <c r="B596" s="12">
        <v>280</v>
      </c>
      <c r="C596" s="12">
        <v>280</v>
      </c>
      <c r="D596" s="12">
        <v>280</v>
      </c>
      <c r="E596" s="12">
        <v>280</v>
      </c>
      <c r="F596" s="14">
        <v>0</v>
      </c>
      <c r="G596" s="12">
        <v>280</v>
      </c>
      <c r="I596" s="11"/>
    </row>
    <row r="597" spans="1:9" x14ac:dyDescent="0.2">
      <c r="A597" s="11">
        <v>40885</v>
      </c>
      <c r="B597" s="12">
        <v>215</v>
      </c>
      <c r="C597" s="12">
        <v>280</v>
      </c>
      <c r="D597" s="12">
        <v>215</v>
      </c>
      <c r="E597" s="12">
        <v>215</v>
      </c>
      <c r="F597" s="14">
        <v>0</v>
      </c>
      <c r="G597" s="12">
        <v>215</v>
      </c>
      <c r="I597" s="11"/>
    </row>
    <row r="598" spans="1:9" x14ac:dyDescent="0.2">
      <c r="A598" s="11">
        <v>40886</v>
      </c>
      <c r="B598" s="12">
        <v>215</v>
      </c>
      <c r="C598" s="12">
        <v>280</v>
      </c>
      <c r="D598" s="12">
        <v>215</v>
      </c>
      <c r="E598" s="12">
        <v>215</v>
      </c>
      <c r="F598" s="14">
        <v>0</v>
      </c>
      <c r="G598" s="12">
        <v>215</v>
      </c>
      <c r="I598" s="11"/>
    </row>
    <row r="599" spans="1:9" x14ac:dyDescent="0.2">
      <c r="A599" s="11">
        <v>40889</v>
      </c>
      <c r="B599" s="12">
        <v>255</v>
      </c>
      <c r="C599" s="12">
        <v>255</v>
      </c>
      <c r="D599" s="12">
        <v>255</v>
      </c>
      <c r="E599" s="12">
        <v>255</v>
      </c>
      <c r="F599" s="14">
        <v>2000</v>
      </c>
      <c r="G599" s="12">
        <v>255</v>
      </c>
      <c r="I599" s="11"/>
    </row>
    <row r="600" spans="1:9" x14ac:dyDescent="0.2">
      <c r="A600" s="11">
        <v>40890</v>
      </c>
      <c r="B600" s="12">
        <v>255</v>
      </c>
      <c r="C600" s="12">
        <v>255</v>
      </c>
      <c r="D600" s="12">
        <v>255</v>
      </c>
      <c r="E600" s="12">
        <v>255</v>
      </c>
      <c r="F600" s="14">
        <v>0</v>
      </c>
      <c r="G600" s="12">
        <v>255</v>
      </c>
      <c r="I600" s="11"/>
    </row>
    <row r="601" spans="1:9" x14ac:dyDescent="0.2">
      <c r="A601" s="11">
        <v>40891</v>
      </c>
      <c r="B601" s="12">
        <v>255</v>
      </c>
      <c r="C601" s="12">
        <v>255</v>
      </c>
      <c r="D601" s="12">
        <v>255</v>
      </c>
      <c r="E601" s="12">
        <v>255</v>
      </c>
      <c r="F601" s="14">
        <v>0</v>
      </c>
      <c r="G601" s="12">
        <v>255</v>
      </c>
      <c r="I601" s="11"/>
    </row>
    <row r="602" spans="1:9" x14ac:dyDescent="0.2">
      <c r="A602" s="11">
        <v>40892</v>
      </c>
      <c r="B602" s="12">
        <v>255</v>
      </c>
      <c r="C602" s="12">
        <v>255</v>
      </c>
      <c r="D602" s="12">
        <v>255</v>
      </c>
      <c r="E602" s="12">
        <v>255</v>
      </c>
      <c r="F602" s="14">
        <v>0</v>
      </c>
      <c r="G602" s="12">
        <v>255</v>
      </c>
      <c r="I602" s="11"/>
    </row>
    <row r="603" spans="1:9" x14ac:dyDescent="0.2">
      <c r="A603" s="11">
        <v>40893</v>
      </c>
      <c r="B603" s="12">
        <v>255</v>
      </c>
      <c r="C603" s="12">
        <v>255</v>
      </c>
      <c r="D603" s="12">
        <v>255</v>
      </c>
      <c r="E603" s="12">
        <v>255</v>
      </c>
      <c r="F603" s="14">
        <v>0</v>
      </c>
      <c r="G603" s="12">
        <v>255</v>
      </c>
      <c r="I603" s="11"/>
    </row>
    <row r="604" spans="1:9" x14ac:dyDescent="0.2">
      <c r="A604" s="15"/>
      <c r="I604" s="11"/>
    </row>
    <row r="605" spans="1:9" x14ac:dyDescent="0.2">
      <c r="A605" s="15"/>
      <c r="I605" s="11"/>
    </row>
    <row r="606" spans="1:9" x14ac:dyDescent="0.2">
      <c r="A606" s="15"/>
      <c r="I606" s="11"/>
    </row>
    <row r="607" spans="1:9" x14ac:dyDescent="0.2">
      <c r="A607" s="15"/>
      <c r="I607" s="11"/>
    </row>
    <row r="608" spans="1:9" x14ac:dyDescent="0.2">
      <c r="A608" s="15"/>
      <c r="I608" s="11"/>
    </row>
    <row r="609" spans="1:9" x14ac:dyDescent="0.2">
      <c r="A609" s="15"/>
      <c r="I609" s="11"/>
    </row>
    <row r="610" spans="1:9" x14ac:dyDescent="0.2">
      <c r="A610" s="15"/>
      <c r="I610" s="11"/>
    </row>
    <row r="611" spans="1:9" x14ac:dyDescent="0.2">
      <c r="A611" s="15"/>
      <c r="I611" s="11"/>
    </row>
    <row r="612" spans="1:9" x14ac:dyDescent="0.2">
      <c r="A612" s="15"/>
      <c r="I612" s="11"/>
    </row>
    <row r="613" spans="1:9" x14ac:dyDescent="0.2">
      <c r="A613" s="15"/>
      <c r="I613" s="11"/>
    </row>
    <row r="614" spans="1:9" x14ac:dyDescent="0.2">
      <c r="A614" s="15"/>
      <c r="I614" s="11"/>
    </row>
    <row r="615" spans="1:9" x14ac:dyDescent="0.2">
      <c r="A615" s="15"/>
      <c r="I615" s="11"/>
    </row>
    <row r="616" spans="1:9" x14ac:dyDescent="0.2">
      <c r="A616" s="15"/>
      <c r="I616" s="11"/>
    </row>
    <row r="617" spans="1:9" x14ac:dyDescent="0.2">
      <c r="A617" s="15"/>
      <c r="I617" s="11"/>
    </row>
    <row r="618" spans="1:9" x14ac:dyDescent="0.2">
      <c r="A618" s="15"/>
      <c r="I618" s="11"/>
    </row>
    <row r="619" spans="1:9" x14ac:dyDescent="0.2">
      <c r="A619" s="15"/>
      <c r="I619" s="11"/>
    </row>
    <row r="620" spans="1:9" x14ac:dyDescent="0.2">
      <c r="A620" s="15"/>
      <c r="I620" s="11"/>
    </row>
    <row r="621" spans="1:9" x14ac:dyDescent="0.2">
      <c r="A621" s="15"/>
      <c r="I621" s="11"/>
    </row>
    <row r="622" spans="1:9" x14ac:dyDescent="0.2">
      <c r="A622" s="15"/>
      <c r="I622" s="11"/>
    </row>
    <row r="623" spans="1:9" x14ac:dyDescent="0.2">
      <c r="A623" s="15"/>
      <c r="I623" s="11"/>
    </row>
    <row r="624" spans="1:9" x14ac:dyDescent="0.2">
      <c r="A624" s="15"/>
      <c r="I624" s="11"/>
    </row>
    <row r="625" spans="1:9" x14ac:dyDescent="0.2">
      <c r="A625" s="15"/>
      <c r="I625" s="11"/>
    </row>
    <row r="626" spans="1:9" x14ac:dyDescent="0.2">
      <c r="A626" s="15"/>
      <c r="I626" s="11"/>
    </row>
    <row r="627" spans="1:9" x14ac:dyDescent="0.2">
      <c r="A627" s="15"/>
      <c r="I627" s="11"/>
    </row>
    <row r="628" spans="1:9" x14ac:dyDescent="0.2">
      <c r="A628" s="15"/>
      <c r="I628" s="11"/>
    </row>
    <row r="629" spans="1:9" x14ac:dyDescent="0.2">
      <c r="A629" s="15"/>
      <c r="I629" s="11"/>
    </row>
    <row r="630" spans="1:9" x14ac:dyDescent="0.2">
      <c r="A630" s="15"/>
      <c r="I630" s="11"/>
    </row>
    <row r="631" spans="1:9" x14ac:dyDescent="0.2">
      <c r="A631" s="15"/>
      <c r="I631" s="11"/>
    </row>
    <row r="632" spans="1:9" x14ac:dyDescent="0.2">
      <c r="A632" s="15"/>
      <c r="I632" s="11"/>
    </row>
    <row r="633" spans="1:9" x14ac:dyDescent="0.2">
      <c r="A633" s="15"/>
      <c r="I633" s="11"/>
    </row>
    <row r="634" spans="1:9" x14ac:dyDescent="0.2">
      <c r="A634" s="15"/>
      <c r="I634" s="11"/>
    </row>
    <row r="635" spans="1:9" x14ac:dyDescent="0.2">
      <c r="A635" s="15"/>
      <c r="I635" s="11"/>
    </row>
    <row r="636" spans="1:9" x14ac:dyDescent="0.2">
      <c r="A636" s="15"/>
      <c r="I636" s="11"/>
    </row>
    <row r="637" spans="1:9" x14ac:dyDescent="0.2">
      <c r="A637" s="15"/>
      <c r="I637" s="11"/>
    </row>
    <row r="638" spans="1:9" x14ac:dyDescent="0.2">
      <c r="A638" s="15"/>
      <c r="I638" s="11"/>
    </row>
    <row r="639" spans="1:9" x14ac:dyDescent="0.2">
      <c r="A639" s="15"/>
      <c r="I639" s="11"/>
    </row>
    <row r="640" spans="1:9" x14ac:dyDescent="0.2">
      <c r="A640" s="15"/>
      <c r="I640" s="11"/>
    </row>
    <row r="641" spans="1:9" x14ac:dyDescent="0.2">
      <c r="A641" s="15"/>
      <c r="I641" s="11"/>
    </row>
    <row r="642" spans="1:9" x14ac:dyDescent="0.2">
      <c r="A642" s="15"/>
      <c r="I642" s="11"/>
    </row>
    <row r="643" spans="1:9" x14ac:dyDescent="0.2">
      <c r="A643" s="15"/>
      <c r="I643" s="11"/>
    </row>
    <row r="644" spans="1:9" x14ac:dyDescent="0.2">
      <c r="A644" s="15"/>
      <c r="I644" s="11"/>
    </row>
    <row r="645" spans="1:9" x14ac:dyDescent="0.2">
      <c r="A645" s="15"/>
      <c r="I645" s="11"/>
    </row>
    <row r="646" spans="1:9" x14ac:dyDescent="0.2">
      <c r="A646" s="15"/>
      <c r="I646" s="11"/>
    </row>
    <row r="647" spans="1:9" x14ac:dyDescent="0.2">
      <c r="A647" s="15"/>
      <c r="I647" s="11"/>
    </row>
    <row r="648" spans="1:9" x14ac:dyDescent="0.2">
      <c r="A648" s="15"/>
      <c r="I648" s="11"/>
    </row>
    <row r="649" spans="1:9" x14ac:dyDescent="0.2">
      <c r="A649" s="15"/>
      <c r="I649" s="11"/>
    </row>
    <row r="650" spans="1:9" x14ac:dyDescent="0.2">
      <c r="A650" s="15"/>
      <c r="I650" s="11"/>
    </row>
    <row r="651" spans="1:9" x14ac:dyDescent="0.2">
      <c r="A651" s="15"/>
      <c r="I651" s="11"/>
    </row>
    <row r="652" spans="1:9" x14ac:dyDescent="0.2">
      <c r="A652" s="15"/>
      <c r="I652" s="11"/>
    </row>
    <row r="653" spans="1:9" x14ac:dyDescent="0.2">
      <c r="A653" s="15"/>
      <c r="I653" s="11"/>
    </row>
    <row r="654" spans="1:9" x14ac:dyDescent="0.2">
      <c r="A654" s="15"/>
      <c r="I654" s="11"/>
    </row>
    <row r="655" spans="1:9" x14ac:dyDescent="0.2">
      <c r="A655" s="15"/>
      <c r="I655" s="11"/>
    </row>
    <row r="656" spans="1:9" x14ac:dyDescent="0.2">
      <c r="A656" s="15"/>
      <c r="I656" s="11"/>
    </row>
    <row r="657" spans="1:9" x14ac:dyDescent="0.2">
      <c r="A657" s="15"/>
      <c r="I657" s="11"/>
    </row>
    <row r="658" spans="1:9" x14ac:dyDescent="0.2">
      <c r="A658" s="15"/>
      <c r="I658" s="11"/>
    </row>
    <row r="659" spans="1:9" x14ac:dyDescent="0.2">
      <c r="A659" s="15"/>
      <c r="I659" s="11"/>
    </row>
    <row r="660" spans="1:9" x14ac:dyDescent="0.2">
      <c r="A660" s="15"/>
      <c r="I660" s="11"/>
    </row>
    <row r="661" spans="1:9" x14ac:dyDescent="0.2">
      <c r="A661" s="15"/>
      <c r="I661" s="11"/>
    </row>
    <row r="662" spans="1:9" x14ac:dyDescent="0.2">
      <c r="A662" s="15"/>
      <c r="I662" s="11"/>
    </row>
    <row r="663" spans="1:9" x14ac:dyDescent="0.2">
      <c r="A663" s="15"/>
      <c r="I663" s="11"/>
    </row>
    <row r="664" spans="1:9" x14ac:dyDescent="0.2">
      <c r="A664" s="15"/>
      <c r="I664" s="11"/>
    </row>
    <row r="665" spans="1:9" x14ac:dyDescent="0.2">
      <c r="A665" s="15"/>
      <c r="I665" s="11"/>
    </row>
    <row r="666" spans="1:9" x14ac:dyDescent="0.2">
      <c r="A666" s="15"/>
      <c r="I666" s="11"/>
    </row>
    <row r="667" spans="1:9" x14ac:dyDescent="0.2">
      <c r="A667" s="15"/>
      <c r="I667" s="11"/>
    </row>
    <row r="668" spans="1:9" x14ac:dyDescent="0.2">
      <c r="A668" s="15"/>
      <c r="I668" s="11"/>
    </row>
    <row r="669" spans="1:9" x14ac:dyDescent="0.2">
      <c r="A669" s="15"/>
      <c r="I669" s="11"/>
    </row>
    <row r="670" spans="1:9" x14ac:dyDescent="0.2">
      <c r="A670" s="15"/>
      <c r="I670" s="11"/>
    </row>
    <row r="671" spans="1:9" x14ac:dyDescent="0.2">
      <c r="A671" s="15"/>
      <c r="I671" s="11"/>
    </row>
    <row r="672" spans="1:9" x14ac:dyDescent="0.2">
      <c r="A672" s="15"/>
      <c r="I672" s="11"/>
    </row>
    <row r="673" spans="1:9" x14ac:dyDescent="0.2">
      <c r="A673" s="15"/>
      <c r="I673" s="11"/>
    </row>
    <row r="674" spans="1:9" x14ac:dyDescent="0.2">
      <c r="A674" s="15"/>
      <c r="I674" s="11"/>
    </row>
    <row r="675" spans="1:9" x14ac:dyDescent="0.2">
      <c r="A675" s="15"/>
      <c r="I675" s="11"/>
    </row>
    <row r="676" spans="1:9" x14ac:dyDescent="0.2">
      <c r="A676" s="15"/>
      <c r="I676" s="11"/>
    </row>
    <row r="677" spans="1:9" x14ac:dyDescent="0.2">
      <c r="A677" s="15"/>
      <c r="I677" s="11"/>
    </row>
    <row r="678" spans="1:9" x14ac:dyDescent="0.2">
      <c r="A678" s="15"/>
      <c r="I678" s="11"/>
    </row>
    <row r="679" spans="1:9" x14ac:dyDescent="0.2">
      <c r="A679" s="15"/>
      <c r="I679" s="11"/>
    </row>
    <row r="680" spans="1:9" x14ac:dyDescent="0.2">
      <c r="A680" s="15"/>
      <c r="I680" s="11"/>
    </row>
    <row r="681" spans="1:9" x14ac:dyDescent="0.2">
      <c r="A681" s="15"/>
      <c r="I681" s="11"/>
    </row>
    <row r="682" spans="1:9" x14ac:dyDescent="0.2">
      <c r="A682" s="15"/>
      <c r="I682" s="11"/>
    </row>
    <row r="683" spans="1:9" x14ac:dyDescent="0.2">
      <c r="A683" s="15"/>
      <c r="I683" s="11"/>
    </row>
    <row r="684" spans="1:9" x14ac:dyDescent="0.2">
      <c r="A684" s="15"/>
      <c r="I684" s="11"/>
    </row>
    <row r="685" spans="1:9" x14ac:dyDescent="0.2">
      <c r="A685" s="15"/>
      <c r="I685" s="11"/>
    </row>
    <row r="686" spans="1:9" x14ac:dyDescent="0.2">
      <c r="A686" s="15"/>
      <c r="I686" s="11"/>
    </row>
    <row r="687" spans="1:9" x14ac:dyDescent="0.2">
      <c r="A687" s="15"/>
      <c r="I687" s="11"/>
    </row>
    <row r="688" spans="1:9" x14ac:dyDescent="0.2">
      <c r="A688" s="15"/>
      <c r="I688" s="11"/>
    </row>
    <row r="689" spans="1:9" x14ac:dyDescent="0.2">
      <c r="A689" s="15"/>
      <c r="I689" s="11"/>
    </row>
    <row r="690" spans="1:9" x14ac:dyDescent="0.2">
      <c r="A690" s="15"/>
      <c r="I690" s="11"/>
    </row>
    <row r="691" spans="1:9" x14ac:dyDescent="0.2">
      <c r="A691" s="15"/>
      <c r="I691" s="11"/>
    </row>
    <row r="692" spans="1:9" x14ac:dyDescent="0.2">
      <c r="A692" s="15"/>
      <c r="I692" s="11"/>
    </row>
    <row r="693" spans="1:9" x14ac:dyDescent="0.2">
      <c r="A693" s="15"/>
      <c r="I693" s="11"/>
    </row>
    <row r="694" spans="1:9" x14ac:dyDescent="0.2">
      <c r="A694" s="15"/>
      <c r="I694" s="11"/>
    </row>
    <row r="695" spans="1:9" x14ac:dyDescent="0.2">
      <c r="A695" s="15"/>
      <c r="I695" s="11"/>
    </row>
    <row r="696" spans="1:9" x14ac:dyDescent="0.2">
      <c r="A696" s="15"/>
      <c r="I696" s="11"/>
    </row>
    <row r="697" spans="1:9" x14ac:dyDescent="0.2">
      <c r="A697" s="15"/>
      <c r="I697" s="11"/>
    </row>
    <row r="698" spans="1:9" x14ac:dyDescent="0.2">
      <c r="A698" s="15"/>
      <c r="I698" s="11"/>
    </row>
    <row r="699" spans="1:9" x14ac:dyDescent="0.2">
      <c r="A699" s="15"/>
      <c r="I699" s="11"/>
    </row>
    <row r="700" spans="1:9" x14ac:dyDescent="0.2">
      <c r="A700" s="15"/>
      <c r="I700" s="11"/>
    </row>
    <row r="701" spans="1:9" x14ac:dyDescent="0.2">
      <c r="A701" s="15"/>
      <c r="I701" s="11"/>
    </row>
    <row r="702" spans="1:9" x14ac:dyDescent="0.2">
      <c r="A702" s="15"/>
      <c r="I702" s="11"/>
    </row>
    <row r="703" spans="1:9" x14ac:dyDescent="0.2">
      <c r="A703" s="15"/>
      <c r="I703" s="11"/>
    </row>
    <row r="704" spans="1:9" x14ac:dyDescent="0.2">
      <c r="A704" s="15"/>
      <c r="I704" s="11"/>
    </row>
    <row r="705" spans="1:9" x14ac:dyDescent="0.2">
      <c r="A705" s="15"/>
      <c r="I705" s="11"/>
    </row>
    <row r="706" spans="1:9" x14ac:dyDescent="0.2">
      <c r="A706" s="15"/>
      <c r="I706" s="11"/>
    </row>
    <row r="707" spans="1:9" x14ac:dyDescent="0.2">
      <c r="A707" s="15"/>
      <c r="I707" s="11"/>
    </row>
    <row r="708" spans="1:9" x14ac:dyDescent="0.2">
      <c r="A708" s="15"/>
      <c r="I708" s="11"/>
    </row>
    <row r="709" spans="1:9" x14ac:dyDescent="0.2">
      <c r="A709" s="15"/>
      <c r="I709" s="11"/>
    </row>
    <row r="710" spans="1:9" x14ac:dyDescent="0.2">
      <c r="A710" s="15"/>
      <c r="I710" s="11"/>
    </row>
    <row r="711" spans="1:9" x14ac:dyDescent="0.2">
      <c r="A711" s="15"/>
      <c r="I711" s="11"/>
    </row>
    <row r="712" spans="1:9" x14ac:dyDescent="0.2">
      <c r="A712" s="15"/>
      <c r="I712" s="11"/>
    </row>
    <row r="713" spans="1:9" x14ac:dyDescent="0.2">
      <c r="A713" s="15"/>
      <c r="I713" s="11"/>
    </row>
    <row r="714" spans="1:9" x14ac:dyDescent="0.2">
      <c r="A714" s="11"/>
      <c r="I714" s="11"/>
    </row>
    <row r="715" spans="1:9" x14ac:dyDescent="0.2">
      <c r="A715" s="11"/>
      <c r="I715" s="11"/>
    </row>
    <row r="716" spans="1:9" x14ac:dyDescent="0.2">
      <c r="A716" s="11"/>
      <c r="I716" s="11"/>
    </row>
    <row r="717" spans="1:9" x14ac:dyDescent="0.2">
      <c r="A717" s="11"/>
      <c r="I717" s="11"/>
    </row>
    <row r="718" spans="1:9" x14ac:dyDescent="0.2">
      <c r="A718" s="11"/>
      <c r="I718" s="11"/>
    </row>
    <row r="719" spans="1:9" x14ac:dyDescent="0.2">
      <c r="A719" s="11"/>
      <c r="I719" s="11"/>
    </row>
    <row r="720" spans="1:9" x14ac:dyDescent="0.2">
      <c r="A720" s="11"/>
      <c r="I720" s="11"/>
    </row>
    <row r="721" spans="1:9" x14ac:dyDescent="0.2">
      <c r="A721" s="11"/>
      <c r="I721" s="11"/>
    </row>
    <row r="722" spans="1:9" x14ac:dyDescent="0.2">
      <c r="A722" s="11"/>
      <c r="I722" s="11"/>
    </row>
    <row r="723" spans="1:9" x14ac:dyDescent="0.2">
      <c r="A723" s="11"/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603">
      <sortCondition ref="A1"/>
    </sortState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882"/>
  <sheetViews>
    <sheetView workbookViewId="0">
      <selection activeCell="A2" sqref="A2:G724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415</v>
      </c>
      <c r="C2" s="12">
        <v>420</v>
      </c>
      <c r="D2" s="12">
        <v>415</v>
      </c>
      <c r="E2" s="12">
        <v>420</v>
      </c>
      <c r="F2" s="14">
        <v>770000</v>
      </c>
      <c r="G2" s="12">
        <v>420</v>
      </c>
      <c r="I2" s="11">
        <f>'^JKSE'!I2</f>
        <v>40893</v>
      </c>
      <c r="J2" s="12">
        <f>VLOOKUP($I$2:$I$751,$A$2:$G$705,7)</f>
        <v>680</v>
      </c>
    </row>
    <row r="3" spans="1:10" x14ac:dyDescent="0.2">
      <c r="A3" s="11">
        <v>39819</v>
      </c>
      <c r="B3" s="12">
        <v>415</v>
      </c>
      <c r="C3" s="12">
        <v>425</v>
      </c>
      <c r="D3" s="12">
        <v>410</v>
      </c>
      <c r="E3" s="12">
        <v>425</v>
      </c>
      <c r="F3" s="14">
        <v>986000</v>
      </c>
      <c r="G3" s="12">
        <v>425</v>
      </c>
      <c r="I3" s="11">
        <f>'^JKSE'!I3</f>
        <v>40892</v>
      </c>
      <c r="J3" s="12">
        <f t="shared" ref="J3:J66" si="0">VLOOKUP($I$2:$I$751,$A$2:$G$705,7)</f>
        <v>680</v>
      </c>
    </row>
    <row r="4" spans="1:10" x14ac:dyDescent="0.2">
      <c r="A4" s="11">
        <v>39820</v>
      </c>
      <c r="B4" s="12">
        <v>410</v>
      </c>
      <c r="C4" s="12">
        <v>425</v>
      </c>
      <c r="D4" s="12">
        <v>400</v>
      </c>
      <c r="E4" s="12">
        <v>420</v>
      </c>
      <c r="F4" s="14">
        <v>1617500</v>
      </c>
      <c r="G4" s="12">
        <v>420</v>
      </c>
      <c r="I4" s="11">
        <f>'^JKSE'!I4</f>
        <v>40891</v>
      </c>
      <c r="J4" s="12">
        <f t="shared" si="0"/>
        <v>680</v>
      </c>
    </row>
    <row r="5" spans="1:10" x14ac:dyDescent="0.2">
      <c r="A5" s="11">
        <v>39821</v>
      </c>
      <c r="B5" s="12">
        <v>420</v>
      </c>
      <c r="C5" s="12">
        <v>420</v>
      </c>
      <c r="D5" s="12">
        <v>410</v>
      </c>
      <c r="E5" s="12">
        <v>415</v>
      </c>
      <c r="F5" s="14">
        <v>530000</v>
      </c>
      <c r="G5" s="12">
        <v>415</v>
      </c>
      <c r="I5" s="11">
        <f>'^JKSE'!I5</f>
        <v>40890</v>
      </c>
      <c r="J5" s="12">
        <f t="shared" si="0"/>
        <v>680</v>
      </c>
    </row>
    <row r="6" spans="1:10" x14ac:dyDescent="0.2">
      <c r="A6" s="11">
        <v>39822</v>
      </c>
      <c r="B6" s="12">
        <v>400</v>
      </c>
      <c r="C6" s="12">
        <v>415</v>
      </c>
      <c r="D6" s="12">
        <v>395</v>
      </c>
      <c r="E6" s="12">
        <v>415</v>
      </c>
      <c r="F6" s="14">
        <v>1525000</v>
      </c>
      <c r="G6" s="12">
        <v>415</v>
      </c>
      <c r="I6" s="11">
        <f>'^JKSE'!I6</f>
        <v>40889</v>
      </c>
      <c r="J6" s="12">
        <f t="shared" si="0"/>
        <v>680</v>
      </c>
    </row>
    <row r="7" spans="1:10" x14ac:dyDescent="0.2">
      <c r="A7" s="11">
        <v>39825</v>
      </c>
      <c r="B7" s="12">
        <v>410</v>
      </c>
      <c r="C7" s="12">
        <v>410</v>
      </c>
      <c r="D7" s="12">
        <v>410</v>
      </c>
      <c r="E7" s="12">
        <v>410</v>
      </c>
      <c r="F7" s="14">
        <v>512500</v>
      </c>
      <c r="G7" s="12">
        <v>410</v>
      </c>
      <c r="I7" s="11">
        <f>'^JKSE'!I7</f>
        <v>40886</v>
      </c>
      <c r="J7" s="12">
        <f t="shared" si="0"/>
        <v>680</v>
      </c>
    </row>
    <row r="8" spans="1:10" x14ac:dyDescent="0.2">
      <c r="A8" s="11">
        <v>39826</v>
      </c>
      <c r="B8" s="12">
        <v>400</v>
      </c>
      <c r="C8" s="12">
        <v>410</v>
      </c>
      <c r="D8" s="12">
        <v>390</v>
      </c>
      <c r="E8" s="12">
        <v>410</v>
      </c>
      <c r="F8" s="14">
        <v>2436000</v>
      </c>
      <c r="G8" s="12">
        <v>410</v>
      </c>
      <c r="I8" s="11">
        <f>'^JKSE'!I8</f>
        <v>40885</v>
      </c>
      <c r="J8" s="12">
        <f t="shared" si="0"/>
        <v>680</v>
      </c>
    </row>
    <row r="9" spans="1:10" x14ac:dyDescent="0.2">
      <c r="A9" s="11">
        <v>39827</v>
      </c>
      <c r="B9" s="12">
        <v>405</v>
      </c>
      <c r="C9" s="12">
        <v>410</v>
      </c>
      <c r="D9" s="12">
        <v>395</v>
      </c>
      <c r="E9" s="12">
        <v>410</v>
      </c>
      <c r="F9" s="14">
        <v>1882000</v>
      </c>
      <c r="G9" s="12">
        <v>410</v>
      </c>
      <c r="I9" s="11">
        <f>'^JKSE'!I9</f>
        <v>40884</v>
      </c>
      <c r="J9" s="12">
        <f t="shared" si="0"/>
        <v>680</v>
      </c>
    </row>
    <row r="10" spans="1:10" x14ac:dyDescent="0.2">
      <c r="A10" s="11">
        <v>39828</v>
      </c>
      <c r="B10" s="12">
        <v>395</v>
      </c>
      <c r="C10" s="12">
        <v>405</v>
      </c>
      <c r="D10" s="12">
        <v>390</v>
      </c>
      <c r="E10" s="12">
        <v>405</v>
      </c>
      <c r="F10" s="14">
        <v>358500</v>
      </c>
      <c r="G10" s="12">
        <v>405</v>
      </c>
      <c r="I10" s="11">
        <f>'^JKSE'!I10</f>
        <v>40883</v>
      </c>
      <c r="J10" s="12">
        <f t="shared" si="0"/>
        <v>680</v>
      </c>
    </row>
    <row r="11" spans="1:10" x14ac:dyDescent="0.2">
      <c r="A11" s="11">
        <v>39829</v>
      </c>
      <c r="B11" s="12">
        <v>400</v>
      </c>
      <c r="C11" s="12">
        <v>405</v>
      </c>
      <c r="D11" s="12">
        <v>385</v>
      </c>
      <c r="E11" s="12">
        <v>390</v>
      </c>
      <c r="F11" s="14">
        <v>1778000</v>
      </c>
      <c r="G11" s="12">
        <v>390</v>
      </c>
      <c r="I11" s="11">
        <f>'^JKSE'!I11</f>
        <v>40882</v>
      </c>
      <c r="J11" s="12">
        <f t="shared" si="0"/>
        <v>680</v>
      </c>
    </row>
    <row r="12" spans="1:10" x14ac:dyDescent="0.2">
      <c r="A12" s="11">
        <v>39832</v>
      </c>
      <c r="B12" s="12">
        <v>395</v>
      </c>
      <c r="C12" s="12">
        <v>400</v>
      </c>
      <c r="D12" s="12">
        <v>385</v>
      </c>
      <c r="E12" s="12">
        <v>400</v>
      </c>
      <c r="F12" s="14">
        <v>1667500</v>
      </c>
      <c r="G12" s="12">
        <v>400</v>
      </c>
      <c r="I12" s="11">
        <f>'^JKSE'!I12</f>
        <v>40879</v>
      </c>
      <c r="J12" s="12">
        <f t="shared" si="0"/>
        <v>680</v>
      </c>
    </row>
    <row r="13" spans="1:10" x14ac:dyDescent="0.2">
      <c r="A13" s="15">
        <v>39833</v>
      </c>
      <c r="B13" s="12">
        <v>390</v>
      </c>
      <c r="C13" s="12">
        <v>395</v>
      </c>
      <c r="D13" s="12">
        <v>390</v>
      </c>
      <c r="E13" s="12">
        <v>395</v>
      </c>
      <c r="F13" s="14">
        <v>675000</v>
      </c>
      <c r="G13" s="12">
        <v>395</v>
      </c>
      <c r="I13" s="11">
        <f>'^JKSE'!I13</f>
        <v>40878</v>
      </c>
      <c r="J13" s="12">
        <f t="shared" si="0"/>
        <v>680</v>
      </c>
    </row>
    <row r="14" spans="1:10" x14ac:dyDescent="0.2">
      <c r="A14" s="15">
        <v>39834</v>
      </c>
      <c r="B14" s="12">
        <v>380</v>
      </c>
      <c r="C14" s="12">
        <v>400</v>
      </c>
      <c r="D14" s="12">
        <v>380</v>
      </c>
      <c r="E14" s="12">
        <v>400</v>
      </c>
      <c r="F14" s="14">
        <v>1189000</v>
      </c>
      <c r="G14" s="12">
        <v>400</v>
      </c>
      <c r="I14" s="11">
        <f>'^JKSE'!I14</f>
        <v>40877</v>
      </c>
      <c r="J14" s="12">
        <f t="shared" si="0"/>
        <v>680</v>
      </c>
    </row>
    <row r="15" spans="1:10" x14ac:dyDescent="0.2">
      <c r="A15" s="15">
        <v>39835</v>
      </c>
      <c r="B15" s="12">
        <v>400</v>
      </c>
      <c r="C15" s="12">
        <v>400</v>
      </c>
      <c r="D15" s="12">
        <v>390</v>
      </c>
      <c r="E15" s="12">
        <v>400</v>
      </c>
      <c r="F15" s="14">
        <v>110000</v>
      </c>
      <c r="G15" s="12">
        <v>400</v>
      </c>
      <c r="I15" s="11">
        <f>'^JKSE'!I15</f>
        <v>40876</v>
      </c>
      <c r="J15" s="12">
        <f t="shared" si="0"/>
        <v>680</v>
      </c>
    </row>
    <row r="16" spans="1:10" x14ac:dyDescent="0.2">
      <c r="A16" s="15">
        <v>39836</v>
      </c>
      <c r="B16" s="12">
        <v>395</v>
      </c>
      <c r="C16" s="12">
        <v>395</v>
      </c>
      <c r="D16" s="12">
        <v>385</v>
      </c>
      <c r="E16" s="12">
        <v>395</v>
      </c>
      <c r="F16" s="14">
        <v>350500</v>
      </c>
      <c r="G16" s="12">
        <v>395</v>
      </c>
      <c r="I16" s="11">
        <f>'^JKSE'!I16</f>
        <v>40875</v>
      </c>
      <c r="J16" s="12">
        <f t="shared" si="0"/>
        <v>680</v>
      </c>
    </row>
    <row r="17" spans="1:10" x14ac:dyDescent="0.2">
      <c r="A17" s="15">
        <v>39840</v>
      </c>
      <c r="B17" s="12">
        <v>385</v>
      </c>
      <c r="C17" s="12">
        <v>400</v>
      </c>
      <c r="D17" s="12">
        <v>380</v>
      </c>
      <c r="E17" s="12">
        <v>395</v>
      </c>
      <c r="F17" s="14">
        <v>1200000</v>
      </c>
      <c r="G17" s="12">
        <v>395</v>
      </c>
      <c r="I17" s="11">
        <f>'^JKSE'!I17</f>
        <v>40872</v>
      </c>
      <c r="J17" s="12">
        <f t="shared" si="0"/>
        <v>680</v>
      </c>
    </row>
    <row r="18" spans="1:10" x14ac:dyDescent="0.2">
      <c r="A18" s="15">
        <v>39841</v>
      </c>
      <c r="B18" s="12">
        <v>380</v>
      </c>
      <c r="C18" s="12">
        <v>395</v>
      </c>
      <c r="D18" s="12">
        <v>375</v>
      </c>
      <c r="E18" s="12">
        <v>395</v>
      </c>
      <c r="F18" s="14">
        <v>1485000</v>
      </c>
      <c r="G18" s="12">
        <v>395</v>
      </c>
      <c r="I18" s="11">
        <f>'^JKSE'!I18</f>
        <v>40871</v>
      </c>
      <c r="J18" s="12">
        <f t="shared" si="0"/>
        <v>680</v>
      </c>
    </row>
    <row r="19" spans="1:10" x14ac:dyDescent="0.2">
      <c r="A19" s="15">
        <v>39842</v>
      </c>
      <c r="B19" s="12">
        <v>395</v>
      </c>
      <c r="C19" s="12">
        <v>395</v>
      </c>
      <c r="D19" s="12">
        <v>390</v>
      </c>
      <c r="E19" s="12">
        <v>390</v>
      </c>
      <c r="F19" s="14">
        <v>225000</v>
      </c>
      <c r="G19" s="12">
        <v>390</v>
      </c>
      <c r="I19" s="11">
        <f>'^JKSE'!I19</f>
        <v>40870</v>
      </c>
      <c r="J19" s="12">
        <f t="shared" si="0"/>
        <v>680</v>
      </c>
    </row>
    <row r="20" spans="1:10" x14ac:dyDescent="0.2">
      <c r="A20" s="15">
        <v>39843</v>
      </c>
      <c r="B20" s="12">
        <v>380</v>
      </c>
      <c r="C20" s="12">
        <v>395</v>
      </c>
      <c r="D20" s="12">
        <v>375</v>
      </c>
      <c r="E20" s="12">
        <v>395</v>
      </c>
      <c r="F20" s="14">
        <v>1235000</v>
      </c>
      <c r="G20" s="12">
        <v>395</v>
      </c>
      <c r="I20" s="11">
        <f>'^JKSE'!I20</f>
        <v>40869</v>
      </c>
      <c r="J20" s="12">
        <f t="shared" si="0"/>
        <v>680</v>
      </c>
    </row>
    <row r="21" spans="1:10" x14ac:dyDescent="0.2">
      <c r="A21" s="15">
        <v>39846</v>
      </c>
      <c r="B21" s="12">
        <v>385</v>
      </c>
      <c r="C21" s="12">
        <v>395</v>
      </c>
      <c r="D21" s="12">
        <v>385</v>
      </c>
      <c r="E21" s="12">
        <v>395</v>
      </c>
      <c r="F21" s="14">
        <v>1254500</v>
      </c>
      <c r="G21" s="12">
        <v>395</v>
      </c>
      <c r="I21" s="11">
        <f>'^JKSE'!I21</f>
        <v>40868</v>
      </c>
      <c r="J21" s="12">
        <f t="shared" si="0"/>
        <v>680</v>
      </c>
    </row>
    <row r="22" spans="1:10" x14ac:dyDescent="0.2">
      <c r="A22" s="15">
        <v>39847</v>
      </c>
      <c r="B22" s="12">
        <v>380</v>
      </c>
      <c r="C22" s="12">
        <v>395</v>
      </c>
      <c r="D22" s="12">
        <v>380</v>
      </c>
      <c r="E22" s="12">
        <v>395</v>
      </c>
      <c r="F22" s="14">
        <v>1300000</v>
      </c>
      <c r="G22" s="12">
        <v>395</v>
      </c>
      <c r="I22" s="11">
        <f>'^JKSE'!I22</f>
        <v>40865</v>
      </c>
      <c r="J22" s="12">
        <f t="shared" si="0"/>
        <v>690</v>
      </c>
    </row>
    <row r="23" spans="1:10" x14ac:dyDescent="0.2">
      <c r="A23" s="15">
        <v>39848</v>
      </c>
      <c r="B23" s="12">
        <v>395</v>
      </c>
      <c r="C23" s="12">
        <v>395</v>
      </c>
      <c r="D23" s="12">
        <v>380</v>
      </c>
      <c r="E23" s="12">
        <v>395</v>
      </c>
      <c r="F23" s="14">
        <v>258500</v>
      </c>
      <c r="G23" s="12">
        <v>395</v>
      </c>
      <c r="I23" s="11">
        <f>'^JKSE'!I23</f>
        <v>40864</v>
      </c>
      <c r="J23" s="12">
        <f t="shared" si="0"/>
        <v>690</v>
      </c>
    </row>
    <row r="24" spans="1:10" x14ac:dyDescent="0.2">
      <c r="A24" s="15">
        <v>39849</v>
      </c>
      <c r="B24" s="12">
        <v>390</v>
      </c>
      <c r="C24" s="12">
        <v>390</v>
      </c>
      <c r="D24" s="12">
        <v>390</v>
      </c>
      <c r="E24" s="12">
        <v>390</v>
      </c>
      <c r="F24" s="14">
        <v>287500</v>
      </c>
      <c r="G24" s="12">
        <v>390</v>
      </c>
      <c r="I24" s="11">
        <f>'^JKSE'!I24</f>
        <v>40863</v>
      </c>
      <c r="J24" s="12">
        <f t="shared" si="0"/>
        <v>700</v>
      </c>
    </row>
    <row r="25" spans="1:10" x14ac:dyDescent="0.2">
      <c r="A25" s="15">
        <v>39850</v>
      </c>
      <c r="B25" s="12">
        <v>390</v>
      </c>
      <c r="C25" s="12">
        <v>390</v>
      </c>
      <c r="D25" s="12">
        <v>390</v>
      </c>
      <c r="E25" s="12">
        <v>390</v>
      </c>
      <c r="F25" s="14">
        <v>500000</v>
      </c>
      <c r="G25" s="12">
        <v>390</v>
      </c>
      <c r="I25" s="11">
        <f>'^JKSE'!I25</f>
        <v>40862</v>
      </c>
      <c r="J25" s="12">
        <f t="shared" si="0"/>
        <v>700</v>
      </c>
    </row>
    <row r="26" spans="1:10" x14ac:dyDescent="0.2">
      <c r="A26" s="15">
        <v>39853</v>
      </c>
      <c r="B26" s="12">
        <v>380</v>
      </c>
      <c r="C26" s="12">
        <v>395</v>
      </c>
      <c r="D26" s="12">
        <v>380</v>
      </c>
      <c r="E26" s="12">
        <v>395</v>
      </c>
      <c r="F26" s="14">
        <v>1267500</v>
      </c>
      <c r="G26" s="12">
        <v>395</v>
      </c>
      <c r="I26" s="11">
        <f>'^JKSE'!I26</f>
        <v>40861</v>
      </c>
      <c r="J26" s="12">
        <f t="shared" si="0"/>
        <v>690</v>
      </c>
    </row>
    <row r="27" spans="1:10" x14ac:dyDescent="0.2">
      <c r="A27" s="15">
        <v>39854</v>
      </c>
      <c r="B27" s="12">
        <v>390</v>
      </c>
      <c r="C27" s="12">
        <v>395</v>
      </c>
      <c r="D27" s="12">
        <v>385</v>
      </c>
      <c r="E27" s="12">
        <v>395</v>
      </c>
      <c r="F27" s="14">
        <v>426000</v>
      </c>
      <c r="G27" s="12">
        <v>395</v>
      </c>
      <c r="I27" s="11">
        <f>'^JKSE'!I27</f>
        <v>40858</v>
      </c>
      <c r="J27" s="12">
        <f t="shared" si="0"/>
        <v>700</v>
      </c>
    </row>
    <row r="28" spans="1:10" x14ac:dyDescent="0.2">
      <c r="A28" s="15">
        <v>39855</v>
      </c>
      <c r="B28" s="12">
        <v>390</v>
      </c>
      <c r="C28" s="12">
        <v>390</v>
      </c>
      <c r="D28" s="12">
        <v>385</v>
      </c>
      <c r="E28" s="12">
        <v>385</v>
      </c>
      <c r="F28" s="14">
        <v>1050000</v>
      </c>
      <c r="G28" s="12">
        <v>385</v>
      </c>
      <c r="I28" s="11">
        <f>'^JKSE'!I28</f>
        <v>40857</v>
      </c>
      <c r="J28" s="12">
        <f t="shared" si="0"/>
        <v>680</v>
      </c>
    </row>
    <row r="29" spans="1:10" x14ac:dyDescent="0.2">
      <c r="A29" s="15">
        <v>39856</v>
      </c>
      <c r="B29" s="12">
        <v>385</v>
      </c>
      <c r="C29" s="12">
        <v>390</v>
      </c>
      <c r="D29" s="12">
        <v>385</v>
      </c>
      <c r="E29" s="12">
        <v>390</v>
      </c>
      <c r="F29" s="14">
        <v>500000</v>
      </c>
      <c r="G29" s="12">
        <v>390</v>
      </c>
      <c r="I29" s="11">
        <f>'^JKSE'!I29</f>
        <v>40856</v>
      </c>
      <c r="J29" s="12">
        <f t="shared" si="0"/>
        <v>690</v>
      </c>
    </row>
    <row r="30" spans="1:10" x14ac:dyDescent="0.2">
      <c r="A30" s="15">
        <v>39857</v>
      </c>
      <c r="B30" s="12">
        <v>380</v>
      </c>
      <c r="C30" s="12">
        <v>395</v>
      </c>
      <c r="D30" s="12">
        <v>380</v>
      </c>
      <c r="E30" s="12">
        <v>395</v>
      </c>
      <c r="F30" s="14">
        <v>1450000</v>
      </c>
      <c r="G30" s="12">
        <v>395</v>
      </c>
      <c r="I30" s="11">
        <f>'^JKSE'!I30</f>
        <v>40855</v>
      </c>
      <c r="J30" s="12">
        <f t="shared" si="0"/>
        <v>670</v>
      </c>
    </row>
    <row r="31" spans="1:10" x14ac:dyDescent="0.2">
      <c r="A31" s="15">
        <v>39860</v>
      </c>
      <c r="B31" s="12">
        <v>390</v>
      </c>
      <c r="C31" s="12">
        <v>395</v>
      </c>
      <c r="D31" s="12">
        <v>390</v>
      </c>
      <c r="E31" s="12">
        <v>395</v>
      </c>
      <c r="F31" s="14">
        <v>822500</v>
      </c>
      <c r="G31" s="12">
        <v>395</v>
      </c>
      <c r="I31" s="11">
        <f>'^JKSE'!I31</f>
        <v>40854</v>
      </c>
      <c r="J31" s="12">
        <f t="shared" si="0"/>
        <v>670</v>
      </c>
    </row>
    <row r="32" spans="1:10" x14ac:dyDescent="0.2">
      <c r="A32" s="15">
        <v>39861</v>
      </c>
      <c r="B32" s="12">
        <v>390</v>
      </c>
      <c r="C32" s="12">
        <v>390</v>
      </c>
      <c r="D32" s="12">
        <v>390</v>
      </c>
      <c r="E32" s="12">
        <v>390</v>
      </c>
      <c r="F32" s="14">
        <v>425000</v>
      </c>
      <c r="G32" s="12">
        <v>390</v>
      </c>
      <c r="I32" s="11">
        <f>'^JKSE'!I32</f>
        <v>40851</v>
      </c>
      <c r="J32" s="12">
        <f t="shared" si="0"/>
        <v>690</v>
      </c>
    </row>
    <row r="33" spans="1:10" x14ac:dyDescent="0.2">
      <c r="A33" s="15">
        <v>39862</v>
      </c>
      <c r="B33" s="12">
        <v>380</v>
      </c>
      <c r="C33" s="12">
        <v>400</v>
      </c>
      <c r="D33" s="12">
        <v>375</v>
      </c>
      <c r="E33" s="12">
        <v>400</v>
      </c>
      <c r="F33" s="14">
        <v>1887500</v>
      </c>
      <c r="G33" s="12">
        <v>400</v>
      </c>
      <c r="I33" s="11">
        <f>'^JKSE'!I33</f>
        <v>40850</v>
      </c>
      <c r="J33" s="12">
        <f t="shared" si="0"/>
        <v>670</v>
      </c>
    </row>
    <row r="34" spans="1:10" x14ac:dyDescent="0.2">
      <c r="A34" s="15">
        <v>39863</v>
      </c>
      <c r="B34" s="12">
        <v>395</v>
      </c>
      <c r="C34" s="12">
        <v>395</v>
      </c>
      <c r="D34" s="12">
        <v>395</v>
      </c>
      <c r="E34" s="12">
        <v>395</v>
      </c>
      <c r="F34" s="14">
        <v>975000</v>
      </c>
      <c r="G34" s="12">
        <v>395</v>
      </c>
      <c r="I34" s="11">
        <f>'^JKSE'!I34</f>
        <v>40849</v>
      </c>
      <c r="J34" s="12">
        <f t="shared" si="0"/>
        <v>670</v>
      </c>
    </row>
    <row r="35" spans="1:10" x14ac:dyDescent="0.2">
      <c r="A35" s="15">
        <v>39864</v>
      </c>
      <c r="B35" s="12">
        <v>385</v>
      </c>
      <c r="C35" s="12">
        <v>395</v>
      </c>
      <c r="D35" s="12">
        <v>375</v>
      </c>
      <c r="E35" s="12">
        <v>395</v>
      </c>
      <c r="F35" s="14">
        <v>2579500</v>
      </c>
      <c r="G35" s="12">
        <v>395</v>
      </c>
      <c r="I35" s="11">
        <f>'^JKSE'!I35</f>
        <v>40848</v>
      </c>
      <c r="J35" s="12">
        <f t="shared" si="0"/>
        <v>660</v>
      </c>
    </row>
    <row r="36" spans="1:10" x14ac:dyDescent="0.2">
      <c r="A36" s="15">
        <v>39867</v>
      </c>
      <c r="B36" s="12">
        <v>390</v>
      </c>
      <c r="C36" s="12">
        <v>395</v>
      </c>
      <c r="D36" s="12">
        <v>380</v>
      </c>
      <c r="E36" s="12">
        <v>395</v>
      </c>
      <c r="F36" s="14">
        <v>1825000</v>
      </c>
      <c r="G36" s="12">
        <v>395</v>
      </c>
      <c r="I36" s="11">
        <f>'^JKSE'!I36</f>
        <v>40847</v>
      </c>
      <c r="J36" s="12">
        <f t="shared" si="0"/>
        <v>650</v>
      </c>
    </row>
    <row r="37" spans="1:10" x14ac:dyDescent="0.2">
      <c r="A37" s="15">
        <v>39868</v>
      </c>
      <c r="B37" s="12">
        <v>390</v>
      </c>
      <c r="C37" s="12">
        <v>390</v>
      </c>
      <c r="D37" s="12">
        <v>385</v>
      </c>
      <c r="E37" s="12">
        <v>390</v>
      </c>
      <c r="F37" s="14">
        <v>500000</v>
      </c>
      <c r="G37" s="12">
        <v>390</v>
      </c>
      <c r="I37" s="11">
        <f>'^JKSE'!I37</f>
        <v>40844</v>
      </c>
      <c r="J37" s="12">
        <f t="shared" si="0"/>
        <v>630</v>
      </c>
    </row>
    <row r="38" spans="1:10" x14ac:dyDescent="0.2">
      <c r="A38" s="15">
        <v>39869</v>
      </c>
      <c r="B38" s="12">
        <v>380</v>
      </c>
      <c r="C38" s="12">
        <v>385</v>
      </c>
      <c r="D38" s="12">
        <v>380</v>
      </c>
      <c r="E38" s="12">
        <v>385</v>
      </c>
      <c r="F38" s="14">
        <v>669000</v>
      </c>
      <c r="G38" s="12">
        <v>385</v>
      </c>
      <c r="I38" s="11">
        <f>'^JKSE'!I38</f>
        <v>40843</v>
      </c>
      <c r="J38" s="12">
        <f t="shared" si="0"/>
        <v>630</v>
      </c>
    </row>
    <row r="39" spans="1:10" x14ac:dyDescent="0.2">
      <c r="A39" s="15">
        <v>39870</v>
      </c>
      <c r="B39" s="12">
        <v>380</v>
      </c>
      <c r="C39" s="12">
        <v>385</v>
      </c>
      <c r="D39" s="12">
        <v>360</v>
      </c>
      <c r="E39" s="12">
        <v>385</v>
      </c>
      <c r="F39" s="14">
        <v>1950000</v>
      </c>
      <c r="G39" s="12">
        <v>385</v>
      </c>
      <c r="I39" s="11">
        <f>'^JKSE'!I39</f>
        <v>40842</v>
      </c>
      <c r="J39" s="12">
        <f t="shared" si="0"/>
        <v>630</v>
      </c>
    </row>
    <row r="40" spans="1:10" x14ac:dyDescent="0.2">
      <c r="A40" s="15">
        <v>39871</v>
      </c>
      <c r="B40" s="12">
        <v>370</v>
      </c>
      <c r="C40" s="12">
        <v>385</v>
      </c>
      <c r="D40" s="12">
        <v>365</v>
      </c>
      <c r="E40" s="12">
        <v>385</v>
      </c>
      <c r="F40" s="14">
        <v>2316500</v>
      </c>
      <c r="G40" s="12">
        <v>385</v>
      </c>
      <c r="I40" s="11">
        <f>'^JKSE'!I40</f>
        <v>40841</v>
      </c>
      <c r="J40" s="12">
        <f t="shared" si="0"/>
        <v>660</v>
      </c>
    </row>
    <row r="41" spans="1:10" x14ac:dyDescent="0.2">
      <c r="A41" s="15">
        <v>39874</v>
      </c>
      <c r="B41" s="12">
        <v>370</v>
      </c>
      <c r="C41" s="12">
        <v>385</v>
      </c>
      <c r="D41" s="12">
        <v>370</v>
      </c>
      <c r="E41" s="12">
        <v>370</v>
      </c>
      <c r="F41" s="14">
        <v>1397000</v>
      </c>
      <c r="G41" s="12">
        <v>370</v>
      </c>
      <c r="I41" s="11">
        <f>'^JKSE'!I41</f>
        <v>40840</v>
      </c>
      <c r="J41" s="12">
        <f t="shared" si="0"/>
        <v>680</v>
      </c>
    </row>
    <row r="42" spans="1:10" x14ac:dyDescent="0.2">
      <c r="A42" s="15">
        <v>39875</v>
      </c>
      <c r="B42" s="12">
        <v>365</v>
      </c>
      <c r="C42" s="12">
        <v>385</v>
      </c>
      <c r="D42" s="12">
        <v>365</v>
      </c>
      <c r="E42" s="12">
        <v>385</v>
      </c>
      <c r="F42" s="14">
        <v>1475000</v>
      </c>
      <c r="G42" s="12">
        <v>385</v>
      </c>
      <c r="I42" s="11">
        <f>'^JKSE'!I42</f>
        <v>40837</v>
      </c>
      <c r="J42" s="12">
        <f t="shared" si="0"/>
        <v>670</v>
      </c>
    </row>
    <row r="43" spans="1:10" x14ac:dyDescent="0.2">
      <c r="A43" s="15">
        <v>39876</v>
      </c>
      <c r="B43" s="12">
        <v>370</v>
      </c>
      <c r="C43" s="12">
        <v>385</v>
      </c>
      <c r="D43" s="12">
        <v>370</v>
      </c>
      <c r="E43" s="12">
        <v>385</v>
      </c>
      <c r="F43" s="14">
        <v>377000</v>
      </c>
      <c r="G43" s="12">
        <v>385</v>
      </c>
      <c r="I43" s="11">
        <f>'^JKSE'!I43</f>
        <v>40836</v>
      </c>
      <c r="J43" s="12">
        <f t="shared" si="0"/>
        <v>650</v>
      </c>
    </row>
    <row r="44" spans="1:10" x14ac:dyDescent="0.2">
      <c r="A44" s="15">
        <v>39877</v>
      </c>
      <c r="B44" s="12">
        <v>375</v>
      </c>
      <c r="C44" s="12">
        <v>380</v>
      </c>
      <c r="D44" s="12">
        <v>375</v>
      </c>
      <c r="E44" s="12">
        <v>380</v>
      </c>
      <c r="F44" s="14">
        <v>260000</v>
      </c>
      <c r="G44" s="12">
        <v>380</v>
      </c>
      <c r="I44" s="11">
        <f>'^JKSE'!I44</f>
        <v>40835</v>
      </c>
      <c r="J44" s="12">
        <f t="shared" si="0"/>
        <v>650</v>
      </c>
    </row>
    <row r="45" spans="1:10" x14ac:dyDescent="0.2">
      <c r="A45" s="15">
        <v>39878</v>
      </c>
      <c r="B45" s="12">
        <v>370</v>
      </c>
      <c r="C45" s="12">
        <v>380</v>
      </c>
      <c r="D45" s="12">
        <v>370</v>
      </c>
      <c r="E45" s="12">
        <v>380</v>
      </c>
      <c r="F45" s="14">
        <v>208000</v>
      </c>
      <c r="G45" s="12">
        <v>380</v>
      </c>
      <c r="I45" s="11">
        <f>'^JKSE'!I45</f>
        <v>40834</v>
      </c>
      <c r="J45" s="12">
        <f t="shared" si="0"/>
        <v>650</v>
      </c>
    </row>
    <row r="46" spans="1:10" x14ac:dyDescent="0.2">
      <c r="A46" s="15">
        <v>39882</v>
      </c>
      <c r="B46" s="12">
        <v>370</v>
      </c>
      <c r="C46" s="12">
        <v>385</v>
      </c>
      <c r="D46" s="12">
        <v>365</v>
      </c>
      <c r="E46" s="12">
        <v>385</v>
      </c>
      <c r="F46" s="14">
        <v>2356000</v>
      </c>
      <c r="G46" s="12">
        <v>385</v>
      </c>
      <c r="I46" s="11">
        <f>'^JKSE'!I46</f>
        <v>40833</v>
      </c>
      <c r="J46" s="12">
        <f t="shared" si="0"/>
        <v>680</v>
      </c>
    </row>
    <row r="47" spans="1:10" x14ac:dyDescent="0.2">
      <c r="A47" s="15">
        <v>39883</v>
      </c>
      <c r="B47" s="12">
        <v>375</v>
      </c>
      <c r="C47" s="12">
        <v>375</v>
      </c>
      <c r="D47" s="12">
        <v>365</v>
      </c>
      <c r="E47" s="12">
        <v>365</v>
      </c>
      <c r="F47" s="14">
        <v>944500</v>
      </c>
      <c r="G47" s="12">
        <v>365</v>
      </c>
      <c r="I47" s="11">
        <f>'^JKSE'!I47</f>
        <v>40830</v>
      </c>
      <c r="J47" s="12">
        <f t="shared" si="0"/>
        <v>680</v>
      </c>
    </row>
    <row r="48" spans="1:10" x14ac:dyDescent="0.2">
      <c r="A48" s="15">
        <v>39884</v>
      </c>
      <c r="B48" s="12">
        <v>360</v>
      </c>
      <c r="C48" s="12">
        <v>380</v>
      </c>
      <c r="D48" s="12">
        <v>360</v>
      </c>
      <c r="E48" s="12">
        <v>375</v>
      </c>
      <c r="F48" s="14">
        <v>2253000</v>
      </c>
      <c r="G48" s="12">
        <v>375</v>
      </c>
      <c r="I48" s="11">
        <f>'^JKSE'!I48</f>
        <v>40829</v>
      </c>
      <c r="J48" s="12">
        <f t="shared" si="0"/>
        <v>680</v>
      </c>
    </row>
    <row r="49" spans="1:10" x14ac:dyDescent="0.2">
      <c r="A49" s="15">
        <v>39885</v>
      </c>
      <c r="B49" s="12">
        <v>365</v>
      </c>
      <c r="C49" s="12">
        <v>390</v>
      </c>
      <c r="D49" s="12">
        <v>365</v>
      </c>
      <c r="E49" s="12">
        <v>385</v>
      </c>
      <c r="F49" s="14">
        <v>1605000</v>
      </c>
      <c r="G49" s="12">
        <v>385</v>
      </c>
      <c r="I49" s="11">
        <f>'^JKSE'!I49</f>
        <v>40828</v>
      </c>
      <c r="J49" s="12">
        <f t="shared" si="0"/>
        <v>680</v>
      </c>
    </row>
    <row r="50" spans="1:10" x14ac:dyDescent="0.2">
      <c r="A50" s="15">
        <v>39888</v>
      </c>
      <c r="B50" s="12">
        <v>385</v>
      </c>
      <c r="C50" s="12">
        <v>390</v>
      </c>
      <c r="D50" s="12">
        <v>370</v>
      </c>
      <c r="E50" s="12">
        <v>380</v>
      </c>
      <c r="F50" s="14">
        <v>1255000</v>
      </c>
      <c r="G50" s="12">
        <v>380</v>
      </c>
      <c r="I50" s="11">
        <f>'^JKSE'!I50</f>
        <v>40827</v>
      </c>
      <c r="J50" s="12">
        <f t="shared" si="0"/>
        <v>680</v>
      </c>
    </row>
    <row r="51" spans="1:10" x14ac:dyDescent="0.2">
      <c r="A51" s="15">
        <v>39889</v>
      </c>
      <c r="B51" s="12">
        <v>370</v>
      </c>
      <c r="C51" s="12">
        <v>370</v>
      </c>
      <c r="D51" s="12">
        <v>350</v>
      </c>
      <c r="E51" s="12">
        <v>365</v>
      </c>
      <c r="F51" s="14">
        <v>2796000</v>
      </c>
      <c r="G51" s="12">
        <v>365</v>
      </c>
      <c r="I51" s="11">
        <f>'^JKSE'!I51</f>
        <v>40826</v>
      </c>
      <c r="J51" s="12">
        <f t="shared" si="0"/>
        <v>660</v>
      </c>
    </row>
    <row r="52" spans="1:10" x14ac:dyDescent="0.2">
      <c r="A52" s="15">
        <v>39890</v>
      </c>
      <c r="B52" s="12">
        <v>360</v>
      </c>
      <c r="C52" s="12">
        <v>370</v>
      </c>
      <c r="D52" s="12">
        <v>360</v>
      </c>
      <c r="E52" s="12">
        <v>370</v>
      </c>
      <c r="F52" s="14">
        <v>843500</v>
      </c>
      <c r="G52" s="12">
        <v>370</v>
      </c>
      <c r="I52" s="11">
        <f>'^JKSE'!I52</f>
        <v>40823</v>
      </c>
      <c r="J52" s="12">
        <f t="shared" si="0"/>
        <v>650</v>
      </c>
    </row>
    <row r="53" spans="1:10" x14ac:dyDescent="0.2">
      <c r="A53" s="15">
        <v>39891</v>
      </c>
      <c r="B53" s="12">
        <v>365</v>
      </c>
      <c r="C53" s="12">
        <v>370</v>
      </c>
      <c r="D53" s="12">
        <v>360</v>
      </c>
      <c r="E53" s="12">
        <v>370</v>
      </c>
      <c r="F53" s="14">
        <v>1412500</v>
      </c>
      <c r="G53" s="12">
        <v>370</v>
      </c>
      <c r="I53" s="11">
        <f>'^JKSE'!I53</f>
        <v>40822</v>
      </c>
      <c r="J53" s="12">
        <f t="shared" si="0"/>
        <v>690</v>
      </c>
    </row>
    <row r="54" spans="1:10" x14ac:dyDescent="0.2">
      <c r="A54" s="15">
        <v>39892</v>
      </c>
      <c r="B54" s="12">
        <v>355</v>
      </c>
      <c r="C54" s="12">
        <v>370</v>
      </c>
      <c r="D54" s="12">
        <v>350</v>
      </c>
      <c r="E54" s="12">
        <v>370</v>
      </c>
      <c r="F54" s="14">
        <v>2647500</v>
      </c>
      <c r="G54" s="12">
        <v>370</v>
      </c>
      <c r="I54" s="11">
        <f>'^JKSE'!I54</f>
        <v>40821</v>
      </c>
      <c r="J54" s="12">
        <f t="shared" si="0"/>
        <v>600</v>
      </c>
    </row>
    <row r="55" spans="1:10" x14ac:dyDescent="0.2">
      <c r="A55" s="15">
        <v>39895</v>
      </c>
      <c r="B55" s="12">
        <v>360</v>
      </c>
      <c r="C55" s="12">
        <v>375</v>
      </c>
      <c r="D55" s="12">
        <v>355</v>
      </c>
      <c r="E55" s="12">
        <v>375</v>
      </c>
      <c r="F55" s="14">
        <v>1701000</v>
      </c>
      <c r="G55" s="12">
        <v>375</v>
      </c>
      <c r="I55" s="11">
        <f>'^JKSE'!I55</f>
        <v>40820</v>
      </c>
      <c r="J55" s="12">
        <f t="shared" si="0"/>
        <v>600</v>
      </c>
    </row>
    <row r="56" spans="1:10" x14ac:dyDescent="0.2">
      <c r="A56" s="15">
        <v>39896</v>
      </c>
      <c r="B56" s="12">
        <v>375</v>
      </c>
      <c r="C56" s="12">
        <v>380</v>
      </c>
      <c r="D56" s="12">
        <v>375</v>
      </c>
      <c r="E56" s="12">
        <v>380</v>
      </c>
      <c r="F56" s="14">
        <v>735000</v>
      </c>
      <c r="G56" s="12">
        <v>380</v>
      </c>
      <c r="I56" s="11">
        <f>'^JKSE'!I56</f>
        <v>40819</v>
      </c>
      <c r="J56" s="12">
        <f t="shared" si="0"/>
        <v>620</v>
      </c>
    </row>
    <row r="57" spans="1:10" x14ac:dyDescent="0.2">
      <c r="A57" s="15">
        <v>39897</v>
      </c>
      <c r="B57" s="12">
        <v>380</v>
      </c>
      <c r="C57" s="12">
        <v>380</v>
      </c>
      <c r="D57" s="12">
        <v>360</v>
      </c>
      <c r="E57" s="12">
        <v>380</v>
      </c>
      <c r="F57" s="14">
        <v>2026000</v>
      </c>
      <c r="G57" s="12">
        <v>380</v>
      </c>
      <c r="I57" s="11">
        <f>'^JKSE'!I57</f>
        <v>40816</v>
      </c>
      <c r="J57" s="12">
        <f t="shared" si="0"/>
        <v>670</v>
      </c>
    </row>
    <row r="58" spans="1:10" x14ac:dyDescent="0.2">
      <c r="A58" s="15">
        <v>39899</v>
      </c>
      <c r="B58" s="12">
        <v>380</v>
      </c>
      <c r="C58" s="12">
        <v>385</v>
      </c>
      <c r="D58" s="12">
        <v>365</v>
      </c>
      <c r="E58" s="12">
        <v>385</v>
      </c>
      <c r="F58" s="14">
        <v>940000</v>
      </c>
      <c r="G58" s="12">
        <v>385</v>
      </c>
      <c r="I58" s="11">
        <f>'^JKSE'!I58</f>
        <v>40815</v>
      </c>
      <c r="J58" s="12">
        <f t="shared" si="0"/>
        <v>680</v>
      </c>
    </row>
    <row r="59" spans="1:10" x14ac:dyDescent="0.2">
      <c r="A59" s="15">
        <v>39902</v>
      </c>
      <c r="B59" s="12">
        <v>370</v>
      </c>
      <c r="C59" s="12">
        <v>380</v>
      </c>
      <c r="D59" s="12">
        <v>365</v>
      </c>
      <c r="E59" s="12">
        <v>375</v>
      </c>
      <c r="F59" s="14">
        <v>1598000</v>
      </c>
      <c r="G59" s="12">
        <v>375</v>
      </c>
      <c r="I59" s="11">
        <f>'^JKSE'!I59</f>
        <v>40814</v>
      </c>
      <c r="J59" s="12">
        <f t="shared" si="0"/>
        <v>670</v>
      </c>
    </row>
    <row r="60" spans="1:10" x14ac:dyDescent="0.2">
      <c r="A60" s="15">
        <v>39903</v>
      </c>
      <c r="B60" s="12">
        <v>370</v>
      </c>
      <c r="C60" s="12">
        <v>375</v>
      </c>
      <c r="D60" s="12">
        <v>365</v>
      </c>
      <c r="E60" s="12">
        <v>375</v>
      </c>
      <c r="F60" s="14">
        <v>855000</v>
      </c>
      <c r="G60" s="12">
        <v>375</v>
      </c>
      <c r="I60" s="11">
        <f>'^JKSE'!I60</f>
        <v>40813</v>
      </c>
      <c r="J60" s="12">
        <f t="shared" si="0"/>
        <v>680</v>
      </c>
    </row>
    <row r="61" spans="1:10" x14ac:dyDescent="0.2">
      <c r="A61" s="15">
        <v>39904</v>
      </c>
      <c r="B61" s="12">
        <v>375</v>
      </c>
      <c r="C61" s="12">
        <v>390</v>
      </c>
      <c r="D61" s="12">
        <v>365</v>
      </c>
      <c r="E61" s="12">
        <v>375</v>
      </c>
      <c r="F61" s="14">
        <v>2404500</v>
      </c>
      <c r="G61" s="12">
        <v>375</v>
      </c>
      <c r="I61" s="11">
        <f>'^JKSE'!I61</f>
        <v>40812</v>
      </c>
      <c r="J61" s="12">
        <f t="shared" si="0"/>
        <v>680</v>
      </c>
    </row>
    <row r="62" spans="1:10" x14ac:dyDescent="0.2">
      <c r="A62" s="15">
        <v>39905</v>
      </c>
      <c r="B62" s="12">
        <v>375</v>
      </c>
      <c r="C62" s="12">
        <v>380</v>
      </c>
      <c r="D62" s="12">
        <v>375</v>
      </c>
      <c r="E62" s="12">
        <v>380</v>
      </c>
      <c r="F62" s="14">
        <v>1250000</v>
      </c>
      <c r="G62" s="12">
        <v>380</v>
      </c>
      <c r="I62" s="11">
        <f>'^JKSE'!I62</f>
        <v>40809</v>
      </c>
      <c r="J62" s="12">
        <f t="shared" si="0"/>
        <v>680</v>
      </c>
    </row>
    <row r="63" spans="1:10" x14ac:dyDescent="0.2">
      <c r="A63" s="15">
        <v>39906</v>
      </c>
      <c r="B63" s="12">
        <v>375</v>
      </c>
      <c r="C63" s="12">
        <v>385</v>
      </c>
      <c r="D63" s="12">
        <v>365</v>
      </c>
      <c r="E63" s="12">
        <v>375</v>
      </c>
      <c r="F63" s="14">
        <v>3076500</v>
      </c>
      <c r="G63" s="12">
        <v>375</v>
      </c>
      <c r="I63" s="11">
        <f>'^JKSE'!I63</f>
        <v>40808</v>
      </c>
      <c r="J63" s="12">
        <f t="shared" si="0"/>
        <v>690</v>
      </c>
    </row>
    <row r="64" spans="1:10" x14ac:dyDescent="0.2">
      <c r="A64" s="15">
        <v>39909</v>
      </c>
      <c r="B64" s="12">
        <v>375</v>
      </c>
      <c r="C64" s="12">
        <v>390</v>
      </c>
      <c r="D64" s="12">
        <v>370</v>
      </c>
      <c r="E64" s="12">
        <v>385</v>
      </c>
      <c r="F64" s="14">
        <v>1966500</v>
      </c>
      <c r="G64" s="12">
        <v>385</v>
      </c>
      <c r="I64" s="11">
        <f>'^JKSE'!I64</f>
        <v>40807</v>
      </c>
      <c r="J64" s="12">
        <f t="shared" si="0"/>
        <v>730</v>
      </c>
    </row>
    <row r="65" spans="1:10" x14ac:dyDescent="0.2">
      <c r="A65" s="15">
        <v>39910</v>
      </c>
      <c r="B65" s="12">
        <v>380</v>
      </c>
      <c r="C65" s="12">
        <v>385</v>
      </c>
      <c r="D65" s="12">
        <v>375</v>
      </c>
      <c r="E65" s="12">
        <v>385</v>
      </c>
      <c r="F65" s="14">
        <v>1323000</v>
      </c>
      <c r="G65" s="12">
        <v>385</v>
      </c>
      <c r="I65" s="11">
        <f>'^JKSE'!I65</f>
        <v>40806</v>
      </c>
      <c r="J65" s="12">
        <f t="shared" si="0"/>
        <v>730</v>
      </c>
    </row>
    <row r="66" spans="1:10" x14ac:dyDescent="0.2">
      <c r="A66" s="15">
        <v>39911</v>
      </c>
      <c r="B66" s="12">
        <v>375</v>
      </c>
      <c r="C66" s="12">
        <v>385</v>
      </c>
      <c r="D66" s="12">
        <v>365</v>
      </c>
      <c r="E66" s="12">
        <v>385</v>
      </c>
      <c r="F66" s="14">
        <v>3155000</v>
      </c>
      <c r="G66" s="12">
        <v>385</v>
      </c>
      <c r="I66" s="11">
        <f>'^JKSE'!I66</f>
        <v>40805</v>
      </c>
      <c r="J66" s="12">
        <f t="shared" si="0"/>
        <v>720</v>
      </c>
    </row>
    <row r="67" spans="1:10" x14ac:dyDescent="0.2">
      <c r="A67" s="15">
        <v>39916</v>
      </c>
      <c r="B67" s="12">
        <v>385</v>
      </c>
      <c r="C67" s="12">
        <v>385</v>
      </c>
      <c r="D67" s="12">
        <v>375</v>
      </c>
      <c r="E67" s="12">
        <v>385</v>
      </c>
      <c r="F67" s="14">
        <v>637500</v>
      </c>
      <c r="G67" s="12">
        <v>385</v>
      </c>
      <c r="I67" s="11">
        <f>'^JKSE'!I67</f>
        <v>40802</v>
      </c>
      <c r="J67" s="12">
        <f t="shared" ref="J67:J130" si="1">VLOOKUP($I$2:$I$751,$A$2:$G$705,7)</f>
        <v>750</v>
      </c>
    </row>
    <row r="68" spans="1:10" x14ac:dyDescent="0.2">
      <c r="A68" s="15">
        <v>39917</v>
      </c>
      <c r="B68" s="12">
        <v>370</v>
      </c>
      <c r="C68" s="12">
        <v>395</v>
      </c>
      <c r="D68" s="12">
        <v>370</v>
      </c>
      <c r="E68" s="12">
        <v>395</v>
      </c>
      <c r="F68" s="14">
        <v>2619500</v>
      </c>
      <c r="G68" s="12">
        <v>395</v>
      </c>
      <c r="I68" s="11">
        <f>'^JKSE'!I68</f>
        <v>40801</v>
      </c>
      <c r="J68" s="12">
        <f t="shared" si="1"/>
        <v>750</v>
      </c>
    </row>
    <row r="69" spans="1:10" x14ac:dyDescent="0.2">
      <c r="A69" s="15">
        <v>39918</v>
      </c>
      <c r="B69" s="12">
        <v>390</v>
      </c>
      <c r="C69" s="12">
        <v>395</v>
      </c>
      <c r="D69" s="12">
        <v>375</v>
      </c>
      <c r="E69" s="12">
        <v>395</v>
      </c>
      <c r="F69" s="14">
        <v>2729500</v>
      </c>
      <c r="G69" s="12">
        <v>395</v>
      </c>
      <c r="I69" s="11">
        <f>'^JKSE'!I69</f>
        <v>40800</v>
      </c>
      <c r="J69" s="12">
        <f t="shared" si="1"/>
        <v>730</v>
      </c>
    </row>
    <row r="70" spans="1:10" x14ac:dyDescent="0.2">
      <c r="A70" s="15">
        <v>39919</v>
      </c>
      <c r="B70" s="12">
        <v>395</v>
      </c>
      <c r="C70" s="12">
        <v>400</v>
      </c>
      <c r="D70" s="12">
        <v>390</v>
      </c>
      <c r="E70" s="12">
        <v>400</v>
      </c>
      <c r="F70" s="14">
        <v>1585000</v>
      </c>
      <c r="G70" s="12">
        <v>400</v>
      </c>
      <c r="I70" s="11">
        <f>'^JKSE'!I70</f>
        <v>40799</v>
      </c>
      <c r="J70" s="12">
        <f t="shared" si="1"/>
        <v>750</v>
      </c>
    </row>
    <row r="71" spans="1:10" x14ac:dyDescent="0.2">
      <c r="A71" s="15">
        <v>39920</v>
      </c>
      <c r="B71" s="12">
        <v>390</v>
      </c>
      <c r="C71" s="12">
        <v>410</v>
      </c>
      <c r="D71" s="12">
        <v>385</v>
      </c>
      <c r="E71" s="12">
        <v>410</v>
      </c>
      <c r="F71" s="14">
        <v>2980000</v>
      </c>
      <c r="G71" s="12">
        <v>410</v>
      </c>
      <c r="I71" s="11">
        <f>'^JKSE'!I71</f>
        <v>40798</v>
      </c>
      <c r="J71" s="12">
        <f t="shared" si="1"/>
        <v>750</v>
      </c>
    </row>
    <row r="72" spans="1:10" x14ac:dyDescent="0.2">
      <c r="A72" s="15">
        <v>39923</v>
      </c>
      <c r="B72" s="12">
        <v>395</v>
      </c>
      <c r="C72" s="12">
        <v>415</v>
      </c>
      <c r="D72" s="12">
        <v>395</v>
      </c>
      <c r="E72" s="12">
        <v>410</v>
      </c>
      <c r="F72" s="14">
        <v>2724500</v>
      </c>
      <c r="G72" s="12">
        <v>410</v>
      </c>
      <c r="I72" s="11">
        <f>'^JKSE'!I72</f>
        <v>40795</v>
      </c>
      <c r="J72" s="12">
        <f t="shared" si="1"/>
        <v>750</v>
      </c>
    </row>
    <row r="73" spans="1:10" x14ac:dyDescent="0.2">
      <c r="A73" s="15">
        <v>39924</v>
      </c>
      <c r="B73" s="12">
        <v>400</v>
      </c>
      <c r="C73" s="12">
        <v>405</v>
      </c>
      <c r="D73" s="12">
        <v>395</v>
      </c>
      <c r="E73" s="12">
        <v>405</v>
      </c>
      <c r="F73" s="14">
        <v>2136000</v>
      </c>
      <c r="G73" s="12">
        <v>405</v>
      </c>
      <c r="I73" s="11">
        <f>'^JKSE'!I73</f>
        <v>40794</v>
      </c>
      <c r="J73" s="12">
        <f t="shared" si="1"/>
        <v>740</v>
      </c>
    </row>
    <row r="74" spans="1:10" x14ac:dyDescent="0.2">
      <c r="A74" s="15">
        <v>39925</v>
      </c>
      <c r="B74" s="12">
        <v>400</v>
      </c>
      <c r="C74" s="12">
        <v>415</v>
      </c>
      <c r="D74" s="12">
        <v>390</v>
      </c>
      <c r="E74" s="12">
        <v>405</v>
      </c>
      <c r="F74" s="14">
        <v>2824500</v>
      </c>
      <c r="G74" s="12">
        <v>405</v>
      </c>
      <c r="I74" s="11">
        <f>'^JKSE'!I74</f>
        <v>40793</v>
      </c>
      <c r="J74" s="12">
        <f t="shared" si="1"/>
        <v>760</v>
      </c>
    </row>
    <row r="75" spans="1:10" x14ac:dyDescent="0.2">
      <c r="A75" s="15">
        <v>39926</v>
      </c>
      <c r="B75" s="12">
        <v>405</v>
      </c>
      <c r="C75" s="12">
        <v>405</v>
      </c>
      <c r="D75" s="12">
        <v>390</v>
      </c>
      <c r="E75" s="12">
        <v>390</v>
      </c>
      <c r="F75" s="14">
        <v>1639500</v>
      </c>
      <c r="G75" s="12">
        <v>390</v>
      </c>
      <c r="I75" s="11">
        <f>'^JKSE'!I75</f>
        <v>40792</v>
      </c>
      <c r="J75" s="12">
        <f t="shared" si="1"/>
        <v>750</v>
      </c>
    </row>
    <row r="76" spans="1:10" x14ac:dyDescent="0.2">
      <c r="A76" s="15">
        <v>39927</v>
      </c>
      <c r="B76" s="12">
        <v>390</v>
      </c>
      <c r="C76" s="12">
        <v>390</v>
      </c>
      <c r="D76" s="12">
        <v>385</v>
      </c>
      <c r="E76" s="12">
        <v>390</v>
      </c>
      <c r="F76" s="14">
        <v>335000</v>
      </c>
      <c r="G76" s="12">
        <v>390</v>
      </c>
      <c r="I76" s="11">
        <f>'^JKSE'!I76</f>
        <v>40791</v>
      </c>
      <c r="J76" s="12">
        <f t="shared" si="1"/>
        <v>750</v>
      </c>
    </row>
    <row r="77" spans="1:10" x14ac:dyDescent="0.2">
      <c r="A77" s="15">
        <v>39930</v>
      </c>
      <c r="B77" s="12">
        <v>390</v>
      </c>
      <c r="C77" s="12">
        <v>390</v>
      </c>
      <c r="D77" s="12">
        <v>385</v>
      </c>
      <c r="E77" s="12">
        <v>385</v>
      </c>
      <c r="F77" s="14">
        <v>185000</v>
      </c>
      <c r="G77" s="12">
        <v>385</v>
      </c>
      <c r="I77" s="11">
        <f>'^JKSE'!I77</f>
        <v>40788</v>
      </c>
      <c r="J77" s="12">
        <f t="shared" si="1"/>
        <v>750</v>
      </c>
    </row>
    <row r="78" spans="1:10" x14ac:dyDescent="0.2">
      <c r="A78" s="15">
        <v>39931</v>
      </c>
      <c r="B78" s="12">
        <v>380</v>
      </c>
      <c r="C78" s="12">
        <v>400</v>
      </c>
      <c r="D78" s="12">
        <v>375</v>
      </c>
      <c r="E78" s="12">
        <v>400</v>
      </c>
      <c r="F78" s="14">
        <v>1985000</v>
      </c>
      <c r="G78" s="12">
        <v>400</v>
      </c>
      <c r="I78" s="11">
        <f>'^JKSE'!I78</f>
        <v>40787</v>
      </c>
      <c r="J78" s="12">
        <f t="shared" si="1"/>
        <v>750</v>
      </c>
    </row>
    <row r="79" spans="1:10" x14ac:dyDescent="0.2">
      <c r="A79" s="15">
        <v>39932</v>
      </c>
      <c r="B79" s="12">
        <v>390</v>
      </c>
      <c r="C79" s="12">
        <v>415</v>
      </c>
      <c r="D79" s="12">
        <v>390</v>
      </c>
      <c r="E79" s="12">
        <v>400</v>
      </c>
      <c r="F79" s="14">
        <v>1981000</v>
      </c>
      <c r="G79" s="12">
        <v>400</v>
      </c>
      <c r="I79" s="11">
        <f>'^JKSE'!I79</f>
        <v>40786</v>
      </c>
      <c r="J79" s="12">
        <f t="shared" si="1"/>
        <v>750</v>
      </c>
    </row>
    <row r="80" spans="1:10" x14ac:dyDescent="0.2">
      <c r="A80" s="15">
        <v>39933</v>
      </c>
      <c r="B80" s="12">
        <v>405</v>
      </c>
      <c r="C80" s="12">
        <v>405</v>
      </c>
      <c r="D80" s="12">
        <v>405</v>
      </c>
      <c r="E80" s="12">
        <v>405</v>
      </c>
      <c r="F80" s="14">
        <v>377000</v>
      </c>
      <c r="G80" s="12">
        <v>405</v>
      </c>
      <c r="I80" s="11">
        <f>'^JKSE'!I80</f>
        <v>40785</v>
      </c>
      <c r="J80" s="12">
        <f t="shared" si="1"/>
        <v>750</v>
      </c>
    </row>
    <row r="81" spans="1:10" x14ac:dyDescent="0.2">
      <c r="A81" s="15">
        <v>39934</v>
      </c>
      <c r="B81" s="12">
        <v>395</v>
      </c>
      <c r="C81" s="12">
        <v>415</v>
      </c>
      <c r="D81" s="12">
        <v>385</v>
      </c>
      <c r="E81" s="12">
        <v>405</v>
      </c>
      <c r="F81" s="14">
        <v>2671500</v>
      </c>
      <c r="G81" s="12">
        <v>405</v>
      </c>
      <c r="I81" s="11">
        <f>'^JKSE'!I81</f>
        <v>40784</v>
      </c>
      <c r="J81" s="12">
        <f t="shared" si="1"/>
        <v>750</v>
      </c>
    </row>
    <row r="82" spans="1:10" x14ac:dyDescent="0.2">
      <c r="A82" s="15">
        <v>39937</v>
      </c>
      <c r="B82" s="12">
        <v>410</v>
      </c>
      <c r="C82" s="12">
        <v>420</v>
      </c>
      <c r="D82" s="12">
        <v>400</v>
      </c>
      <c r="E82" s="12">
        <v>400</v>
      </c>
      <c r="F82" s="14">
        <v>1437500</v>
      </c>
      <c r="G82" s="12">
        <v>400</v>
      </c>
      <c r="I82" s="11">
        <f>'^JKSE'!I82</f>
        <v>40781</v>
      </c>
      <c r="J82" s="12">
        <f t="shared" si="1"/>
        <v>750</v>
      </c>
    </row>
    <row r="83" spans="1:10" x14ac:dyDescent="0.2">
      <c r="A83" s="15">
        <v>39938</v>
      </c>
      <c r="B83" s="12">
        <v>400</v>
      </c>
      <c r="C83" s="12">
        <v>425</v>
      </c>
      <c r="D83" s="12">
        <v>400</v>
      </c>
      <c r="E83" s="12">
        <v>405</v>
      </c>
      <c r="F83" s="14">
        <v>2321000</v>
      </c>
      <c r="G83" s="12">
        <v>405</v>
      </c>
      <c r="I83" s="11">
        <f>'^JKSE'!I83</f>
        <v>40780</v>
      </c>
      <c r="J83" s="12">
        <f t="shared" si="1"/>
        <v>740</v>
      </c>
    </row>
    <row r="84" spans="1:10" x14ac:dyDescent="0.2">
      <c r="A84" s="15">
        <v>39939</v>
      </c>
      <c r="B84" s="12">
        <v>410</v>
      </c>
      <c r="C84" s="12">
        <v>415</v>
      </c>
      <c r="D84" s="12">
        <v>400</v>
      </c>
      <c r="E84" s="12">
        <v>405</v>
      </c>
      <c r="F84" s="14">
        <v>388500</v>
      </c>
      <c r="G84" s="12">
        <v>405</v>
      </c>
      <c r="I84" s="11">
        <f>'^JKSE'!I84</f>
        <v>40779</v>
      </c>
      <c r="J84" s="12">
        <f t="shared" si="1"/>
        <v>750</v>
      </c>
    </row>
    <row r="85" spans="1:10" x14ac:dyDescent="0.2">
      <c r="A85" s="15">
        <v>39940</v>
      </c>
      <c r="B85" s="12">
        <v>405</v>
      </c>
      <c r="C85" s="12">
        <v>435</v>
      </c>
      <c r="D85" s="12">
        <v>405</v>
      </c>
      <c r="E85" s="12">
        <v>405</v>
      </c>
      <c r="F85" s="14">
        <v>2217500</v>
      </c>
      <c r="G85" s="12">
        <v>405</v>
      </c>
      <c r="I85" s="11">
        <f>'^JKSE'!I85</f>
        <v>40778</v>
      </c>
      <c r="J85" s="12">
        <f t="shared" si="1"/>
        <v>760</v>
      </c>
    </row>
    <row r="86" spans="1:10" x14ac:dyDescent="0.2">
      <c r="A86" s="15">
        <v>39941</v>
      </c>
      <c r="B86" s="12">
        <v>405</v>
      </c>
      <c r="C86" s="12">
        <v>410</v>
      </c>
      <c r="D86" s="12">
        <v>405</v>
      </c>
      <c r="E86" s="12">
        <v>410</v>
      </c>
      <c r="F86" s="14">
        <v>866000</v>
      </c>
      <c r="G86" s="12">
        <v>410</v>
      </c>
      <c r="I86" s="11">
        <f>'^JKSE'!I86</f>
        <v>40777</v>
      </c>
      <c r="J86" s="12">
        <f t="shared" si="1"/>
        <v>750</v>
      </c>
    </row>
    <row r="87" spans="1:10" x14ac:dyDescent="0.2">
      <c r="A87" s="15">
        <v>39944</v>
      </c>
      <c r="B87" s="12">
        <v>410</v>
      </c>
      <c r="C87" s="12">
        <v>435</v>
      </c>
      <c r="D87" s="12">
        <v>405</v>
      </c>
      <c r="E87" s="12">
        <v>410</v>
      </c>
      <c r="F87" s="14">
        <v>2780500</v>
      </c>
      <c r="G87" s="12">
        <v>410</v>
      </c>
      <c r="I87" s="11">
        <f>'^JKSE'!I87</f>
        <v>40774</v>
      </c>
      <c r="J87" s="12">
        <f t="shared" si="1"/>
        <v>720</v>
      </c>
    </row>
    <row r="88" spans="1:10" x14ac:dyDescent="0.2">
      <c r="A88" s="15">
        <v>39945</v>
      </c>
      <c r="B88" s="12">
        <v>415</v>
      </c>
      <c r="C88" s="12">
        <v>425</v>
      </c>
      <c r="D88" s="12">
        <v>400</v>
      </c>
      <c r="E88" s="12">
        <v>405</v>
      </c>
      <c r="F88" s="14">
        <v>2201000</v>
      </c>
      <c r="G88" s="12">
        <v>405</v>
      </c>
      <c r="I88" s="11">
        <f>'^JKSE'!I88</f>
        <v>40773</v>
      </c>
      <c r="J88" s="12">
        <f t="shared" si="1"/>
        <v>770</v>
      </c>
    </row>
    <row r="89" spans="1:10" x14ac:dyDescent="0.2">
      <c r="A89" s="15">
        <v>39946</v>
      </c>
      <c r="B89" s="12">
        <v>400</v>
      </c>
      <c r="C89" s="12">
        <v>425</v>
      </c>
      <c r="D89" s="12">
        <v>390</v>
      </c>
      <c r="E89" s="12">
        <v>415</v>
      </c>
      <c r="F89" s="14">
        <v>3891000</v>
      </c>
      <c r="G89" s="12">
        <v>415</v>
      </c>
      <c r="I89" s="11">
        <f>'^JKSE'!I89</f>
        <v>40772</v>
      </c>
      <c r="J89" s="12">
        <f t="shared" si="1"/>
        <v>780</v>
      </c>
    </row>
    <row r="90" spans="1:10" x14ac:dyDescent="0.2">
      <c r="A90" s="15">
        <v>39947</v>
      </c>
      <c r="B90" s="12">
        <v>395</v>
      </c>
      <c r="C90" s="12">
        <v>405</v>
      </c>
      <c r="D90" s="12">
        <v>395</v>
      </c>
      <c r="E90" s="12">
        <v>405</v>
      </c>
      <c r="F90" s="14">
        <v>2238500</v>
      </c>
      <c r="G90" s="12">
        <v>405</v>
      </c>
      <c r="I90" s="11">
        <f>'^JKSE'!I90</f>
        <v>40771</v>
      </c>
      <c r="J90" s="12">
        <f t="shared" si="1"/>
        <v>780</v>
      </c>
    </row>
    <row r="91" spans="1:10" x14ac:dyDescent="0.2">
      <c r="A91" s="15">
        <v>39948</v>
      </c>
      <c r="B91" s="12">
        <v>395</v>
      </c>
      <c r="C91" s="12">
        <v>415</v>
      </c>
      <c r="D91" s="12">
        <v>385</v>
      </c>
      <c r="E91" s="12">
        <v>410</v>
      </c>
      <c r="F91" s="14">
        <v>3415000</v>
      </c>
      <c r="G91" s="12">
        <v>410</v>
      </c>
      <c r="I91" s="11">
        <f>'^JKSE'!I91</f>
        <v>40770</v>
      </c>
      <c r="J91" s="12">
        <f t="shared" si="1"/>
        <v>780</v>
      </c>
    </row>
    <row r="92" spans="1:10" x14ac:dyDescent="0.2">
      <c r="A92" s="15">
        <v>39951</v>
      </c>
      <c r="B92" s="12">
        <v>390</v>
      </c>
      <c r="C92" s="12">
        <v>415</v>
      </c>
      <c r="D92" s="12">
        <v>380</v>
      </c>
      <c r="E92" s="12">
        <v>415</v>
      </c>
      <c r="F92" s="14">
        <v>3500000</v>
      </c>
      <c r="G92" s="12">
        <v>415</v>
      </c>
      <c r="I92" s="11">
        <f>'^JKSE'!I92</f>
        <v>40767</v>
      </c>
      <c r="J92" s="12">
        <f t="shared" si="1"/>
        <v>750</v>
      </c>
    </row>
    <row r="93" spans="1:10" x14ac:dyDescent="0.2">
      <c r="A93" s="15">
        <v>39952</v>
      </c>
      <c r="B93" s="12">
        <v>415</v>
      </c>
      <c r="C93" s="12">
        <v>420</v>
      </c>
      <c r="D93" s="12">
        <v>390</v>
      </c>
      <c r="E93" s="12">
        <v>415</v>
      </c>
      <c r="F93" s="14">
        <v>3345500</v>
      </c>
      <c r="G93" s="12">
        <v>415</v>
      </c>
      <c r="I93" s="11">
        <f>'^JKSE'!I93</f>
        <v>40766</v>
      </c>
      <c r="J93" s="12">
        <f t="shared" si="1"/>
        <v>720</v>
      </c>
    </row>
    <row r="94" spans="1:10" x14ac:dyDescent="0.2">
      <c r="A94" s="15">
        <v>39953</v>
      </c>
      <c r="B94" s="12">
        <v>415</v>
      </c>
      <c r="C94" s="12">
        <v>415</v>
      </c>
      <c r="D94" s="12">
        <v>390</v>
      </c>
      <c r="E94" s="12">
        <v>410</v>
      </c>
      <c r="F94" s="14">
        <v>1907500</v>
      </c>
      <c r="G94" s="12">
        <v>410</v>
      </c>
      <c r="I94" s="11">
        <f>'^JKSE'!I94</f>
        <v>40765</v>
      </c>
      <c r="J94" s="12">
        <f t="shared" si="1"/>
        <v>700</v>
      </c>
    </row>
    <row r="95" spans="1:10" x14ac:dyDescent="0.2">
      <c r="A95" s="15">
        <v>39955</v>
      </c>
      <c r="B95" s="12">
        <v>400</v>
      </c>
      <c r="C95" s="12">
        <v>405</v>
      </c>
      <c r="D95" s="12">
        <v>390</v>
      </c>
      <c r="E95" s="12">
        <v>405</v>
      </c>
      <c r="F95" s="14">
        <v>2584000</v>
      </c>
      <c r="G95" s="12">
        <v>405</v>
      </c>
      <c r="I95" s="11">
        <f>'^JKSE'!I95</f>
        <v>40764</v>
      </c>
      <c r="J95" s="12">
        <f t="shared" si="1"/>
        <v>660</v>
      </c>
    </row>
    <row r="96" spans="1:10" x14ac:dyDescent="0.2">
      <c r="A96" s="15">
        <v>39958</v>
      </c>
      <c r="B96" s="12">
        <v>400</v>
      </c>
      <c r="C96" s="12">
        <v>410</v>
      </c>
      <c r="D96" s="12">
        <v>400</v>
      </c>
      <c r="E96" s="12">
        <v>410</v>
      </c>
      <c r="F96" s="14">
        <v>1971000</v>
      </c>
      <c r="G96" s="12">
        <v>410</v>
      </c>
      <c r="I96" s="11">
        <f>'^JKSE'!I96</f>
        <v>40763</v>
      </c>
      <c r="J96" s="12">
        <f t="shared" si="1"/>
        <v>690</v>
      </c>
    </row>
    <row r="97" spans="1:10" x14ac:dyDescent="0.2">
      <c r="A97" s="15">
        <v>39959</v>
      </c>
      <c r="B97" s="12">
        <v>410</v>
      </c>
      <c r="C97" s="12">
        <v>415</v>
      </c>
      <c r="D97" s="12">
        <v>390</v>
      </c>
      <c r="E97" s="12">
        <v>405</v>
      </c>
      <c r="F97" s="14">
        <v>5062000</v>
      </c>
      <c r="G97" s="12">
        <v>405</v>
      </c>
      <c r="I97" s="11">
        <f>'^JKSE'!I97</f>
        <v>40760</v>
      </c>
      <c r="J97" s="12">
        <f t="shared" si="1"/>
        <v>710</v>
      </c>
    </row>
    <row r="98" spans="1:10" x14ac:dyDescent="0.2">
      <c r="A98" s="15">
        <v>39960</v>
      </c>
      <c r="B98" s="12">
        <v>410</v>
      </c>
      <c r="C98" s="12">
        <v>415</v>
      </c>
      <c r="D98" s="12">
        <v>410</v>
      </c>
      <c r="E98" s="12">
        <v>415</v>
      </c>
      <c r="F98" s="14">
        <v>1999000</v>
      </c>
      <c r="G98" s="12">
        <v>415</v>
      </c>
      <c r="I98" s="11">
        <f>'^JKSE'!I98</f>
        <v>40759</v>
      </c>
      <c r="J98" s="12">
        <f t="shared" si="1"/>
        <v>750</v>
      </c>
    </row>
    <row r="99" spans="1:10" x14ac:dyDescent="0.2">
      <c r="A99" s="15">
        <v>39961</v>
      </c>
      <c r="B99" s="12">
        <v>415</v>
      </c>
      <c r="C99" s="12">
        <v>420</v>
      </c>
      <c r="D99" s="12">
        <v>395</v>
      </c>
      <c r="E99" s="12">
        <v>415</v>
      </c>
      <c r="F99" s="14">
        <v>3925000</v>
      </c>
      <c r="G99" s="12">
        <v>415</v>
      </c>
      <c r="I99" s="11">
        <f>'^JKSE'!I99</f>
        <v>40758</v>
      </c>
      <c r="J99" s="12">
        <f t="shared" si="1"/>
        <v>750</v>
      </c>
    </row>
    <row r="100" spans="1:10" x14ac:dyDescent="0.2">
      <c r="A100" s="15">
        <v>39962</v>
      </c>
      <c r="B100" s="12">
        <v>415</v>
      </c>
      <c r="C100" s="12">
        <v>430</v>
      </c>
      <c r="D100" s="12">
        <v>400</v>
      </c>
      <c r="E100" s="12">
        <v>425</v>
      </c>
      <c r="F100" s="14">
        <v>3323000</v>
      </c>
      <c r="G100" s="12">
        <v>425</v>
      </c>
      <c r="I100" s="11">
        <f>'^JKSE'!I100</f>
        <v>40757</v>
      </c>
      <c r="J100" s="12">
        <f t="shared" si="1"/>
        <v>750</v>
      </c>
    </row>
    <row r="101" spans="1:10" x14ac:dyDescent="0.2">
      <c r="A101" s="15">
        <v>39965</v>
      </c>
      <c r="B101" s="12">
        <v>430</v>
      </c>
      <c r="C101" s="12">
        <v>430</v>
      </c>
      <c r="D101" s="12">
        <v>405</v>
      </c>
      <c r="E101" s="12">
        <v>425</v>
      </c>
      <c r="F101" s="14">
        <v>5745000</v>
      </c>
      <c r="G101" s="12">
        <v>425</v>
      </c>
      <c r="I101" s="11">
        <f>'^JKSE'!I101</f>
        <v>40756</v>
      </c>
      <c r="J101" s="12">
        <f t="shared" si="1"/>
        <v>760</v>
      </c>
    </row>
    <row r="102" spans="1:10" x14ac:dyDescent="0.2">
      <c r="A102" s="15">
        <v>39966</v>
      </c>
      <c r="B102" s="12">
        <v>430</v>
      </c>
      <c r="C102" s="12">
        <v>440</v>
      </c>
      <c r="D102" s="12">
        <v>415</v>
      </c>
      <c r="E102" s="12">
        <v>435</v>
      </c>
      <c r="F102" s="14">
        <v>5697000</v>
      </c>
      <c r="G102" s="12">
        <v>435</v>
      </c>
      <c r="I102" s="11">
        <f>'^JKSE'!I102</f>
        <v>40753</v>
      </c>
      <c r="J102" s="12">
        <f t="shared" si="1"/>
        <v>760</v>
      </c>
    </row>
    <row r="103" spans="1:10" x14ac:dyDescent="0.2">
      <c r="A103" s="15">
        <v>39967</v>
      </c>
      <c r="B103" s="12">
        <v>440</v>
      </c>
      <c r="C103" s="12">
        <v>440</v>
      </c>
      <c r="D103" s="12">
        <v>420</v>
      </c>
      <c r="E103" s="12">
        <v>435</v>
      </c>
      <c r="F103" s="14">
        <v>4345000</v>
      </c>
      <c r="G103" s="12">
        <v>435</v>
      </c>
      <c r="I103" s="11">
        <f>'^JKSE'!I103</f>
        <v>40752</v>
      </c>
      <c r="J103" s="12">
        <f t="shared" si="1"/>
        <v>760</v>
      </c>
    </row>
    <row r="104" spans="1:10" x14ac:dyDescent="0.2">
      <c r="A104" s="15">
        <v>39968</v>
      </c>
      <c r="B104" s="12">
        <v>430</v>
      </c>
      <c r="C104" s="12">
        <v>435</v>
      </c>
      <c r="D104" s="12">
        <v>410</v>
      </c>
      <c r="E104" s="12">
        <v>430</v>
      </c>
      <c r="F104" s="14">
        <v>5042000</v>
      </c>
      <c r="G104" s="12">
        <v>430</v>
      </c>
      <c r="I104" s="11">
        <f>'^JKSE'!I104</f>
        <v>40751</v>
      </c>
      <c r="J104" s="12">
        <f t="shared" si="1"/>
        <v>780</v>
      </c>
    </row>
    <row r="105" spans="1:10" x14ac:dyDescent="0.2">
      <c r="A105" s="15">
        <v>39969</v>
      </c>
      <c r="B105" s="12">
        <v>430</v>
      </c>
      <c r="C105" s="12">
        <v>445</v>
      </c>
      <c r="D105" s="12">
        <v>415</v>
      </c>
      <c r="E105" s="12">
        <v>445</v>
      </c>
      <c r="F105" s="14">
        <v>6522000</v>
      </c>
      <c r="G105" s="12">
        <v>445</v>
      </c>
      <c r="I105" s="11">
        <f>'^JKSE'!I105</f>
        <v>40750</v>
      </c>
      <c r="J105" s="12">
        <f t="shared" si="1"/>
        <v>780</v>
      </c>
    </row>
    <row r="106" spans="1:10" x14ac:dyDescent="0.2">
      <c r="A106" s="15">
        <v>39972</v>
      </c>
      <c r="B106" s="12">
        <v>445</v>
      </c>
      <c r="C106" s="12">
        <v>445</v>
      </c>
      <c r="D106" s="12">
        <v>405</v>
      </c>
      <c r="E106" s="12">
        <v>425</v>
      </c>
      <c r="F106" s="14">
        <v>5325500</v>
      </c>
      <c r="G106" s="12">
        <v>425</v>
      </c>
      <c r="I106" s="11">
        <f>'^JKSE'!I106</f>
        <v>40749</v>
      </c>
      <c r="J106" s="12">
        <f t="shared" si="1"/>
        <v>750</v>
      </c>
    </row>
    <row r="107" spans="1:10" x14ac:dyDescent="0.2">
      <c r="A107" s="15">
        <v>39973</v>
      </c>
      <c r="B107" s="12">
        <v>420</v>
      </c>
      <c r="C107" s="12">
        <v>425</v>
      </c>
      <c r="D107" s="12">
        <v>410</v>
      </c>
      <c r="E107" s="12">
        <v>425</v>
      </c>
      <c r="F107" s="14">
        <v>1611500</v>
      </c>
      <c r="G107" s="12">
        <v>425</v>
      </c>
      <c r="I107" s="11">
        <f>'^JKSE'!I107</f>
        <v>40746</v>
      </c>
      <c r="J107" s="12">
        <f t="shared" si="1"/>
        <v>720</v>
      </c>
    </row>
    <row r="108" spans="1:10" x14ac:dyDescent="0.2">
      <c r="A108" s="15">
        <v>39974</v>
      </c>
      <c r="B108" s="12">
        <v>420</v>
      </c>
      <c r="C108" s="12">
        <v>435</v>
      </c>
      <c r="D108" s="12">
        <v>410</v>
      </c>
      <c r="E108" s="12">
        <v>435</v>
      </c>
      <c r="F108" s="14">
        <v>3413500</v>
      </c>
      <c r="G108" s="12">
        <v>435</v>
      </c>
      <c r="I108" s="11">
        <f>'^JKSE'!I108</f>
        <v>40745</v>
      </c>
      <c r="J108" s="12">
        <f t="shared" si="1"/>
        <v>760</v>
      </c>
    </row>
    <row r="109" spans="1:10" x14ac:dyDescent="0.2">
      <c r="A109" s="15">
        <v>39975</v>
      </c>
      <c r="B109" s="12">
        <v>435</v>
      </c>
      <c r="C109" s="12">
        <v>435</v>
      </c>
      <c r="D109" s="12">
        <v>420</v>
      </c>
      <c r="E109" s="12">
        <v>430</v>
      </c>
      <c r="F109" s="14">
        <v>2044000</v>
      </c>
      <c r="G109" s="12">
        <v>430</v>
      </c>
      <c r="I109" s="11">
        <f>'^JKSE'!I109</f>
        <v>40744</v>
      </c>
      <c r="J109" s="12">
        <f t="shared" si="1"/>
        <v>780</v>
      </c>
    </row>
    <row r="110" spans="1:10" x14ac:dyDescent="0.2">
      <c r="A110" s="15">
        <v>39976</v>
      </c>
      <c r="B110" s="12">
        <v>430</v>
      </c>
      <c r="C110" s="12">
        <v>435</v>
      </c>
      <c r="D110" s="12">
        <v>405</v>
      </c>
      <c r="E110" s="12">
        <v>430</v>
      </c>
      <c r="F110" s="14">
        <v>4965500</v>
      </c>
      <c r="G110" s="12">
        <v>430</v>
      </c>
      <c r="I110" s="11">
        <f>'^JKSE'!I110</f>
        <v>40743</v>
      </c>
      <c r="J110" s="12">
        <f t="shared" si="1"/>
        <v>780</v>
      </c>
    </row>
    <row r="111" spans="1:10" x14ac:dyDescent="0.2">
      <c r="A111" s="15">
        <v>39979</v>
      </c>
      <c r="B111" s="12">
        <v>430</v>
      </c>
      <c r="C111" s="12">
        <v>430</v>
      </c>
      <c r="D111" s="12">
        <v>420</v>
      </c>
      <c r="E111" s="12">
        <v>425</v>
      </c>
      <c r="F111" s="14">
        <v>1638000</v>
      </c>
      <c r="G111" s="12">
        <v>425</v>
      </c>
      <c r="I111" s="11">
        <f>'^JKSE'!I111</f>
        <v>40742</v>
      </c>
      <c r="J111" s="12">
        <f t="shared" si="1"/>
        <v>800</v>
      </c>
    </row>
    <row r="112" spans="1:10" x14ac:dyDescent="0.2">
      <c r="A112" s="15">
        <v>39980</v>
      </c>
      <c r="B112" s="12">
        <v>420</v>
      </c>
      <c r="C112" s="12">
        <v>425</v>
      </c>
      <c r="D112" s="12">
        <v>410</v>
      </c>
      <c r="E112" s="12">
        <v>415</v>
      </c>
      <c r="F112" s="14">
        <v>1452000</v>
      </c>
      <c r="G112" s="12">
        <v>415</v>
      </c>
      <c r="I112" s="11">
        <f>'^JKSE'!I112</f>
        <v>40739</v>
      </c>
      <c r="J112" s="12">
        <f t="shared" si="1"/>
        <v>790</v>
      </c>
    </row>
    <row r="113" spans="1:10" x14ac:dyDescent="0.2">
      <c r="A113" s="15">
        <v>39981</v>
      </c>
      <c r="B113" s="12">
        <v>415</v>
      </c>
      <c r="C113" s="12">
        <v>415</v>
      </c>
      <c r="D113" s="12">
        <v>405</v>
      </c>
      <c r="E113" s="12">
        <v>415</v>
      </c>
      <c r="F113" s="14">
        <v>1493500</v>
      </c>
      <c r="G113" s="12">
        <v>415</v>
      </c>
      <c r="I113" s="11">
        <f>'^JKSE'!I113</f>
        <v>40738</v>
      </c>
      <c r="J113" s="12">
        <f t="shared" si="1"/>
        <v>770</v>
      </c>
    </row>
    <row r="114" spans="1:10" x14ac:dyDescent="0.2">
      <c r="A114" s="15">
        <v>39982</v>
      </c>
      <c r="B114" s="12">
        <v>415</v>
      </c>
      <c r="C114" s="12">
        <v>415</v>
      </c>
      <c r="D114" s="12">
        <v>405</v>
      </c>
      <c r="E114" s="12">
        <v>410</v>
      </c>
      <c r="F114" s="14">
        <v>1615500</v>
      </c>
      <c r="G114" s="12">
        <v>410</v>
      </c>
      <c r="I114" s="11">
        <f>'^JKSE'!I114</f>
        <v>40737</v>
      </c>
      <c r="J114" s="12">
        <f t="shared" si="1"/>
        <v>780</v>
      </c>
    </row>
    <row r="115" spans="1:10" x14ac:dyDescent="0.2">
      <c r="A115" s="15">
        <v>39983</v>
      </c>
      <c r="B115" s="12">
        <v>410</v>
      </c>
      <c r="C115" s="12">
        <v>410</v>
      </c>
      <c r="D115" s="12">
        <v>400</v>
      </c>
      <c r="E115" s="12">
        <v>405</v>
      </c>
      <c r="F115" s="14">
        <v>1515000</v>
      </c>
      <c r="G115" s="12">
        <v>405</v>
      </c>
      <c r="I115" s="11">
        <f>'^JKSE'!I115</f>
        <v>40736</v>
      </c>
      <c r="J115" s="12">
        <f t="shared" si="1"/>
        <v>780</v>
      </c>
    </row>
    <row r="116" spans="1:10" x14ac:dyDescent="0.2">
      <c r="A116" s="15">
        <v>39986</v>
      </c>
      <c r="B116" s="12">
        <v>410</v>
      </c>
      <c r="C116" s="12">
        <v>415</v>
      </c>
      <c r="D116" s="12">
        <v>400</v>
      </c>
      <c r="E116" s="12">
        <v>410</v>
      </c>
      <c r="F116" s="14">
        <v>1093000</v>
      </c>
      <c r="G116" s="12">
        <v>410</v>
      </c>
      <c r="I116" s="11">
        <f>'^JKSE'!I116</f>
        <v>40735</v>
      </c>
      <c r="J116" s="12">
        <f t="shared" si="1"/>
        <v>760</v>
      </c>
    </row>
    <row r="117" spans="1:10" x14ac:dyDescent="0.2">
      <c r="A117" s="15">
        <v>39987</v>
      </c>
      <c r="B117" s="12">
        <v>395</v>
      </c>
      <c r="C117" s="12">
        <v>410</v>
      </c>
      <c r="D117" s="12">
        <v>385</v>
      </c>
      <c r="E117" s="12">
        <v>405</v>
      </c>
      <c r="F117" s="14">
        <v>4100500</v>
      </c>
      <c r="G117" s="12">
        <v>405</v>
      </c>
      <c r="I117" s="11">
        <f>'^JKSE'!I117</f>
        <v>40732</v>
      </c>
      <c r="J117" s="12">
        <f t="shared" si="1"/>
        <v>720</v>
      </c>
    </row>
    <row r="118" spans="1:10" x14ac:dyDescent="0.2">
      <c r="A118" s="15">
        <v>39988</v>
      </c>
      <c r="B118" s="12">
        <v>405</v>
      </c>
      <c r="C118" s="12">
        <v>415</v>
      </c>
      <c r="D118" s="12">
        <v>390</v>
      </c>
      <c r="E118" s="12">
        <v>410</v>
      </c>
      <c r="F118" s="14">
        <v>1350500</v>
      </c>
      <c r="G118" s="12">
        <v>410</v>
      </c>
      <c r="I118" s="11">
        <f>'^JKSE'!I118</f>
        <v>40731</v>
      </c>
      <c r="J118" s="12">
        <f t="shared" si="1"/>
        <v>720</v>
      </c>
    </row>
    <row r="119" spans="1:10" x14ac:dyDescent="0.2">
      <c r="A119" s="15">
        <v>39989</v>
      </c>
      <c r="B119" s="12">
        <v>410</v>
      </c>
      <c r="C119" s="12">
        <v>430</v>
      </c>
      <c r="D119" s="12">
        <v>410</v>
      </c>
      <c r="E119" s="12">
        <v>420</v>
      </c>
      <c r="F119" s="14">
        <v>1879000</v>
      </c>
      <c r="G119" s="12">
        <v>420</v>
      </c>
      <c r="I119" s="11">
        <f>'^JKSE'!I119</f>
        <v>40730</v>
      </c>
      <c r="J119" s="12">
        <f t="shared" si="1"/>
        <v>730</v>
      </c>
    </row>
    <row r="120" spans="1:10" x14ac:dyDescent="0.2">
      <c r="A120" s="15">
        <v>39990</v>
      </c>
      <c r="B120" s="12">
        <v>420</v>
      </c>
      <c r="C120" s="12">
        <v>425</v>
      </c>
      <c r="D120" s="12">
        <v>405</v>
      </c>
      <c r="E120" s="12">
        <v>420</v>
      </c>
      <c r="F120" s="14">
        <v>3936500</v>
      </c>
      <c r="G120" s="12">
        <v>420</v>
      </c>
      <c r="I120" s="11">
        <f>'^JKSE'!I120</f>
        <v>40729</v>
      </c>
      <c r="J120" s="12">
        <f t="shared" si="1"/>
        <v>690</v>
      </c>
    </row>
    <row r="121" spans="1:10" x14ac:dyDescent="0.2">
      <c r="A121" s="15">
        <v>39993</v>
      </c>
      <c r="B121" s="12">
        <v>420</v>
      </c>
      <c r="C121" s="12">
        <v>420</v>
      </c>
      <c r="D121" s="12">
        <v>410</v>
      </c>
      <c r="E121" s="12">
        <v>415</v>
      </c>
      <c r="F121" s="14">
        <v>1402500</v>
      </c>
      <c r="G121" s="12">
        <v>415</v>
      </c>
      <c r="I121" s="11">
        <f>'^JKSE'!I121</f>
        <v>40728</v>
      </c>
      <c r="J121" s="12">
        <f t="shared" si="1"/>
        <v>680</v>
      </c>
    </row>
    <row r="122" spans="1:10" x14ac:dyDescent="0.2">
      <c r="A122" s="15">
        <v>39994</v>
      </c>
      <c r="B122" s="12">
        <v>415</v>
      </c>
      <c r="C122" s="12">
        <v>430</v>
      </c>
      <c r="D122" s="12">
        <v>405</v>
      </c>
      <c r="E122" s="12">
        <v>425</v>
      </c>
      <c r="F122" s="14">
        <v>5097500</v>
      </c>
      <c r="G122" s="12">
        <v>425</v>
      </c>
      <c r="I122" s="11">
        <f>'^JKSE'!I122</f>
        <v>40725</v>
      </c>
      <c r="J122" s="12">
        <f t="shared" si="1"/>
        <v>660</v>
      </c>
    </row>
    <row r="123" spans="1:10" x14ac:dyDescent="0.2">
      <c r="A123" s="15">
        <v>39995</v>
      </c>
      <c r="B123" s="12">
        <v>425</v>
      </c>
      <c r="C123" s="12">
        <v>430</v>
      </c>
      <c r="D123" s="12">
        <v>420</v>
      </c>
      <c r="E123" s="12">
        <v>425</v>
      </c>
      <c r="F123" s="14">
        <v>1819000</v>
      </c>
      <c r="G123" s="12">
        <v>425</v>
      </c>
      <c r="I123" s="11">
        <f>'^JKSE'!I123</f>
        <v>40724</v>
      </c>
      <c r="J123" s="12">
        <f t="shared" si="1"/>
        <v>660</v>
      </c>
    </row>
    <row r="124" spans="1:10" x14ac:dyDescent="0.2">
      <c r="A124" s="15">
        <v>39996</v>
      </c>
      <c r="B124" s="12">
        <v>425</v>
      </c>
      <c r="C124" s="12">
        <v>425</v>
      </c>
      <c r="D124" s="12">
        <v>415</v>
      </c>
      <c r="E124" s="12">
        <v>425</v>
      </c>
      <c r="F124" s="14">
        <v>1444000</v>
      </c>
      <c r="G124" s="12">
        <v>425</v>
      </c>
      <c r="I124" s="11">
        <f>'^JKSE'!I124</f>
        <v>40723</v>
      </c>
      <c r="J124" s="12">
        <f t="shared" si="1"/>
        <v>650</v>
      </c>
    </row>
    <row r="125" spans="1:10" x14ac:dyDescent="0.2">
      <c r="A125" s="15">
        <v>39997</v>
      </c>
      <c r="B125" s="12">
        <v>425</v>
      </c>
      <c r="C125" s="12">
        <v>425</v>
      </c>
      <c r="D125" s="12">
        <v>405</v>
      </c>
      <c r="E125" s="12">
        <v>425</v>
      </c>
      <c r="F125" s="14">
        <v>3074500</v>
      </c>
      <c r="G125" s="12">
        <v>425</v>
      </c>
      <c r="I125" s="11">
        <f>'^JKSE'!I125</f>
        <v>40722</v>
      </c>
      <c r="J125" s="12">
        <f t="shared" si="1"/>
        <v>650</v>
      </c>
    </row>
    <row r="126" spans="1:10" x14ac:dyDescent="0.2">
      <c r="A126" s="15">
        <v>40000</v>
      </c>
      <c r="B126" s="12">
        <v>425</v>
      </c>
      <c r="C126" s="12">
        <v>425</v>
      </c>
      <c r="D126" s="12">
        <v>410</v>
      </c>
      <c r="E126" s="12">
        <v>425</v>
      </c>
      <c r="F126" s="14">
        <v>2954000</v>
      </c>
      <c r="G126" s="12">
        <v>425</v>
      </c>
      <c r="I126" s="11">
        <f>'^JKSE'!I126</f>
        <v>40721</v>
      </c>
      <c r="J126" s="12">
        <f t="shared" si="1"/>
        <v>640</v>
      </c>
    </row>
    <row r="127" spans="1:10" x14ac:dyDescent="0.2">
      <c r="A127" s="15">
        <v>40001</v>
      </c>
      <c r="B127" s="12">
        <v>425</v>
      </c>
      <c r="C127" s="12">
        <v>425</v>
      </c>
      <c r="D127" s="12">
        <v>415</v>
      </c>
      <c r="E127" s="12">
        <v>425</v>
      </c>
      <c r="F127" s="14">
        <v>1392000</v>
      </c>
      <c r="G127" s="12">
        <v>425</v>
      </c>
      <c r="I127" s="11">
        <f>'^JKSE'!I127</f>
        <v>40718</v>
      </c>
      <c r="J127" s="12">
        <f t="shared" si="1"/>
        <v>650</v>
      </c>
    </row>
    <row r="128" spans="1:10" x14ac:dyDescent="0.2">
      <c r="A128" s="15">
        <v>40003</v>
      </c>
      <c r="B128" s="12">
        <v>430</v>
      </c>
      <c r="C128" s="12">
        <v>430</v>
      </c>
      <c r="D128" s="12">
        <v>410</v>
      </c>
      <c r="E128" s="12">
        <v>420</v>
      </c>
      <c r="F128" s="14">
        <v>4538000</v>
      </c>
      <c r="G128" s="12">
        <v>420</v>
      </c>
      <c r="I128" s="11">
        <f>'^JKSE'!I128</f>
        <v>40717</v>
      </c>
      <c r="J128" s="12">
        <f t="shared" si="1"/>
        <v>650</v>
      </c>
    </row>
    <row r="129" spans="1:10" x14ac:dyDescent="0.2">
      <c r="A129" s="15">
        <v>40004</v>
      </c>
      <c r="B129" s="12">
        <v>415</v>
      </c>
      <c r="C129" s="12">
        <v>420</v>
      </c>
      <c r="D129" s="12">
        <v>415</v>
      </c>
      <c r="E129" s="12">
        <v>420</v>
      </c>
      <c r="F129" s="14">
        <v>1340500</v>
      </c>
      <c r="G129" s="12">
        <v>420</v>
      </c>
      <c r="I129" s="11">
        <f>'^JKSE'!I129</f>
        <v>40716</v>
      </c>
      <c r="J129" s="12">
        <f t="shared" si="1"/>
        <v>660</v>
      </c>
    </row>
    <row r="130" spans="1:10" x14ac:dyDescent="0.2">
      <c r="A130" s="15">
        <v>40007</v>
      </c>
      <c r="B130" s="12">
        <v>410</v>
      </c>
      <c r="C130" s="12">
        <v>415</v>
      </c>
      <c r="D130" s="12">
        <v>400</v>
      </c>
      <c r="E130" s="12">
        <v>410</v>
      </c>
      <c r="F130" s="14">
        <v>3638000</v>
      </c>
      <c r="G130" s="12">
        <v>410</v>
      </c>
      <c r="I130" s="11">
        <f>'^JKSE'!I130</f>
        <v>40715</v>
      </c>
      <c r="J130" s="12">
        <f t="shared" si="1"/>
        <v>670</v>
      </c>
    </row>
    <row r="131" spans="1:10" x14ac:dyDescent="0.2">
      <c r="A131" s="15">
        <v>40008</v>
      </c>
      <c r="B131" s="12">
        <v>410</v>
      </c>
      <c r="C131" s="12">
        <v>425</v>
      </c>
      <c r="D131" s="12">
        <v>410</v>
      </c>
      <c r="E131" s="12">
        <v>425</v>
      </c>
      <c r="F131" s="14">
        <v>2752000</v>
      </c>
      <c r="G131" s="12">
        <v>425</v>
      </c>
      <c r="I131" s="11">
        <f>'^JKSE'!I131</f>
        <v>40714</v>
      </c>
      <c r="J131" s="12">
        <f t="shared" ref="J131:J194" si="2">VLOOKUP($I$2:$I$751,$A$2:$G$705,7)</f>
        <v>650</v>
      </c>
    </row>
    <row r="132" spans="1:10" x14ac:dyDescent="0.2">
      <c r="A132" s="15">
        <v>40009</v>
      </c>
      <c r="B132" s="12">
        <v>425</v>
      </c>
      <c r="C132" s="12">
        <v>430</v>
      </c>
      <c r="D132" s="12">
        <v>415</v>
      </c>
      <c r="E132" s="12">
        <v>425</v>
      </c>
      <c r="F132" s="14">
        <v>3075000</v>
      </c>
      <c r="G132" s="12">
        <v>425</v>
      </c>
      <c r="I132" s="11">
        <f>'^JKSE'!I132</f>
        <v>40711</v>
      </c>
      <c r="J132" s="12">
        <f t="shared" si="2"/>
        <v>670</v>
      </c>
    </row>
    <row r="133" spans="1:10" x14ac:dyDescent="0.2">
      <c r="A133" s="15">
        <v>40010</v>
      </c>
      <c r="B133" s="12">
        <v>425</v>
      </c>
      <c r="C133" s="12">
        <v>430</v>
      </c>
      <c r="D133" s="12">
        <v>415</v>
      </c>
      <c r="E133" s="12">
        <v>425</v>
      </c>
      <c r="F133" s="14">
        <v>5175000</v>
      </c>
      <c r="G133" s="12">
        <v>425</v>
      </c>
      <c r="I133" s="11">
        <f>'^JKSE'!I133</f>
        <v>40710</v>
      </c>
      <c r="J133" s="12">
        <f t="shared" si="2"/>
        <v>660</v>
      </c>
    </row>
    <row r="134" spans="1:10" x14ac:dyDescent="0.2">
      <c r="A134" s="15">
        <v>40011</v>
      </c>
      <c r="B134" s="12">
        <v>415</v>
      </c>
      <c r="C134" s="12">
        <v>425</v>
      </c>
      <c r="D134" s="12">
        <v>405</v>
      </c>
      <c r="E134" s="12">
        <v>420</v>
      </c>
      <c r="F134" s="14">
        <v>4168000</v>
      </c>
      <c r="G134" s="12">
        <v>420</v>
      </c>
      <c r="I134" s="11">
        <f>'^JKSE'!I134</f>
        <v>40709</v>
      </c>
      <c r="J134" s="12">
        <f t="shared" si="2"/>
        <v>690</v>
      </c>
    </row>
    <row r="135" spans="1:10" x14ac:dyDescent="0.2">
      <c r="A135" s="15">
        <v>40015</v>
      </c>
      <c r="B135" s="12">
        <v>420</v>
      </c>
      <c r="C135" s="12">
        <v>425</v>
      </c>
      <c r="D135" s="12">
        <v>415</v>
      </c>
      <c r="E135" s="12">
        <v>425</v>
      </c>
      <c r="F135" s="14">
        <v>2775000</v>
      </c>
      <c r="G135" s="12">
        <v>425</v>
      </c>
      <c r="I135" s="11">
        <f>'^JKSE'!I135</f>
        <v>40708</v>
      </c>
      <c r="J135" s="12">
        <f t="shared" si="2"/>
        <v>690</v>
      </c>
    </row>
    <row r="136" spans="1:10" x14ac:dyDescent="0.2">
      <c r="A136" s="15">
        <v>40016</v>
      </c>
      <c r="B136" s="12">
        <v>420</v>
      </c>
      <c r="C136" s="12">
        <v>420</v>
      </c>
      <c r="D136" s="12">
        <v>410</v>
      </c>
      <c r="E136" s="12">
        <v>420</v>
      </c>
      <c r="F136" s="14">
        <v>2962000</v>
      </c>
      <c r="G136" s="12">
        <v>420</v>
      </c>
      <c r="I136" s="11">
        <f>'^JKSE'!I136</f>
        <v>40707</v>
      </c>
      <c r="J136" s="12">
        <f t="shared" si="2"/>
        <v>660</v>
      </c>
    </row>
    <row r="137" spans="1:10" x14ac:dyDescent="0.2">
      <c r="A137" s="15">
        <v>40017</v>
      </c>
      <c r="B137" s="12">
        <v>420</v>
      </c>
      <c r="C137" s="12">
        <v>430</v>
      </c>
      <c r="D137" s="12">
        <v>405</v>
      </c>
      <c r="E137" s="12">
        <v>420</v>
      </c>
      <c r="F137" s="14">
        <v>6515000</v>
      </c>
      <c r="G137" s="12">
        <v>420</v>
      </c>
      <c r="I137" s="11">
        <f>'^JKSE'!I137</f>
        <v>40704</v>
      </c>
      <c r="J137" s="12">
        <f t="shared" si="2"/>
        <v>650</v>
      </c>
    </row>
    <row r="138" spans="1:10" x14ac:dyDescent="0.2">
      <c r="A138" s="15">
        <v>40018</v>
      </c>
      <c r="B138" s="12">
        <v>415</v>
      </c>
      <c r="C138" s="12">
        <v>430</v>
      </c>
      <c r="D138" s="12">
        <v>415</v>
      </c>
      <c r="E138" s="12">
        <v>420</v>
      </c>
      <c r="F138" s="14">
        <v>3689500</v>
      </c>
      <c r="G138" s="12">
        <v>420</v>
      </c>
      <c r="I138" s="11">
        <f>'^JKSE'!I138</f>
        <v>40703</v>
      </c>
      <c r="J138" s="12">
        <f t="shared" si="2"/>
        <v>660</v>
      </c>
    </row>
    <row r="139" spans="1:10" x14ac:dyDescent="0.2">
      <c r="A139" s="15">
        <v>40021</v>
      </c>
      <c r="B139" s="12">
        <v>420</v>
      </c>
      <c r="C139" s="12">
        <v>430</v>
      </c>
      <c r="D139" s="12">
        <v>420</v>
      </c>
      <c r="E139" s="12">
        <v>425</v>
      </c>
      <c r="F139" s="14">
        <v>2881500</v>
      </c>
      <c r="G139" s="12">
        <v>425</v>
      </c>
      <c r="I139" s="11">
        <f>'^JKSE'!I139</f>
        <v>40702</v>
      </c>
      <c r="J139" s="12">
        <f t="shared" si="2"/>
        <v>660</v>
      </c>
    </row>
    <row r="140" spans="1:10" x14ac:dyDescent="0.2">
      <c r="A140" s="15">
        <v>40022</v>
      </c>
      <c r="B140" s="12">
        <v>420</v>
      </c>
      <c r="C140" s="12">
        <v>445</v>
      </c>
      <c r="D140" s="12">
        <v>420</v>
      </c>
      <c r="E140" s="12">
        <v>435</v>
      </c>
      <c r="F140" s="14">
        <v>4363000</v>
      </c>
      <c r="G140" s="12">
        <v>435</v>
      </c>
      <c r="I140" s="11">
        <f>'^JKSE'!I140</f>
        <v>40701</v>
      </c>
      <c r="J140" s="12">
        <f t="shared" si="2"/>
        <v>660</v>
      </c>
    </row>
    <row r="141" spans="1:10" x14ac:dyDescent="0.2">
      <c r="A141" s="15">
        <v>40023</v>
      </c>
      <c r="B141" s="12">
        <v>435</v>
      </c>
      <c r="C141" s="12">
        <v>445</v>
      </c>
      <c r="D141" s="12">
        <v>425</v>
      </c>
      <c r="E141" s="12">
        <v>425</v>
      </c>
      <c r="F141" s="14">
        <v>3326000</v>
      </c>
      <c r="G141" s="12">
        <v>425</v>
      </c>
      <c r="I141" s="11">
        <f>'^JKSE'!I141</f>
        <v>40700</v>
      </c>
      <c r="J141" s="12">
        <f t="shared" si="2"/>
        <v>650</v>
      </c>
    </row>
    <row r="142" spans="1:10" x14ac:dyDescent="0.2">
      <c r="A142" s="15">
        <v>40024</v>
      </c>
      <c r="B142" s="12">
        <v>425</v>
      </c>
      <c r="C142" s="12">
        <v>445</v>
      </c>
      <c r="D142" s="12">
        <v>425</v>
      </c>
      <c r="E142" s="12">
        <v>435</v>
      </c>
      <c r="F142" s="14">
        <v>3650000</v>
      </c>
      <c r="G142" s="12">
        <v>435</v>
      </c>
      <c r="I142" s="11">
        <f>'^JKSE'!I142</f>
        <v>40697</v>
      </c>
      <c r="J142" s="12">
        <f t="shared" si="2"/>
        <v>630</v>
      </c>
    </row>
    <row r="143" spans="1:10" x14ac:dyDescent="0.2">
      <c r="A143" s="15">
        <v>40025</v>
      </c>
      <c r="B143" s="12">
        <v>440</v>
      </c>
      <c r="C143" s="12">
        <v>445</v>
      </c>
      <c r="D143" s="12">
        <v>425</v>
      </c>
      <c r="E143" s="12">
        <v>445</v>
      </c>
      <c r="F143" s="14">
        <v>4145500</v>
      </c>
      <c r="G143" s="12">
        <v>445</v>
      </c>
      <c r="I143" s="11">
        <f>'^JKSE'!I143</f>
        <v>40696</v>
      </c>
      <c r="J143" s="12">
        <f t="shared" si="2"/>
        <v>640</v>
      </c>
    </row>
    <row r="144" spans="1:10" x14ac:dyDescent="0.2">
      <c r="A144" s="15">
        <v>40028</v>
      </c>
      <c r="B144" s="12">
        <v>450</v>
      </c>
      <c r="C144" s="12">
        <v>455</v>
      </c>
      <c r="D144" s="12">
        <v>435</v>
      </c>
      <c r="E144" s="12">
        <v>450</v>
      </c>
      <c r="F144" s="14">
        <v>2600000</v>
      </c>
      <c r="G144" s="12">
        <v>450</v>
      </c>
      <c r="I144" s="11">
        <f>'^JKSE'!I144</f>
        <v>40695</v>
      </c>
      <c r="J144" s="12">
        <f t="shared" si="2"/>
        <v>640</v>
      </c>
    </row>
    <row r="145" spans="1:10" x14ac:dyDescent="0.2">
      <c r="A145" s="15">
        <v>40029</v>
      </c>
      <c r="B145" s="12">
        <v>450</v>
      </c>
      <c r="C145" s="12">
        <v>460</v>
      </c>
      <c r="D145" s="12">
        <v>435</v>
      </c>
      <c r="E145" s="12">
        <v>460</v>
      </c>
      <c r="F145" s="14">
        <v>5802500</v>
      </c>
      <c r="G145" s="12">
        <v>460</v>
      </c>
      <c r="I145" s="11">
        <f>'^JKSE'!I145</f>
        <v>40694</v>
      </c>
      <c r="J145" s="12">
        <f t="shared" si="2"/>
        <v>620</v>
      </c>
    </row>
    <row r="146" spans="1:10" x14ac:dyDescent="0.2">
      <c r="A146" s="15">
        <v>40030</v>
      </c>
      <c r="B146" s="12">
        <v>460</v>
      </c>
      <c r="C146" s="12">
        <v>460</v>
      </c>
      <c r="D146" s="12">
        <v>430</v>
      </c>
      <c r="E146" s="12">
        <v>440</v>
      </c>
      <c r="F146" s="14">
        <v>4732000</v>
      </c>
      <c r="G146" s="12">
        <v>440</v>
      </c>
      <c r="I146" s="11">
        <f>'^JKSE'!I146</f>
        <v>40693</v>
      </c>
      <c r="J146" s="12">
        <f t="shared" si="2"/>
        <v>640</v>
      </c>
    </row>
    <row r="147" spans="1:10" x14ac:dyDescent="0.2">
      <c r="A147" s="15">
        <v>40031</v>
      </c>
      <c r="B147" s="12">
        <v>440</v>
      </c>
      <c r="C147" s="12">
        <v>445</v>
      </c>
      <c r="D147" s="12">
        <v>435</v>
      </c>
      <c r="E147" s="12">
        <v>440</v>
      </c>
      <c r="F147" s="14">
        <v>2331000</v>
      </c>
      <c r="G147" s="12">
        <v>440</v>
      </c>
      <c r="I147" s="11">
        <f>'^JKSE'!I147</f>
        <v>40690</v>
      </c>
      <c r="J147" s="12">
        <f t="shared" si="2"/>
        <v>640</v>
      </c>
    </row>
    <row r="148" spans="1:10" x14ac:dyDescent="0.2">
      <c r="A148" s="15">
        <v>40032</v>
      </c>
      <c r="B148" s="12">
        <v>430</v>
      </c>
      <c r="C148" s="12">
        <v>440</v>
      </c>
      <c r="D148" s="12">
        <v>425</v>
      </c>
      <c r="E148" s="12">
        <v>435</v>
      </c>
      <c r="F148" s="14">
        <v>4190000</v>
      </c>
      <c r="G148" s="12">
        <v>435</v>
      </c>
      <c r="I148" s="11">
        <f>'^JKSE'!I148</f>
        <v>40689</v>
      </c>
      <c r="J148" s="12">
        <f t="shared" si="2"/>
        <v>650</v>
      </c>
    </row>
    <row r="149" spans="1:10" x14ac:dyDescent="0.2">
      <c r="A149" s="15">
        <v>40035</v>
      </c>
      <c r="B149" s="12">
        <v>435</v>
      </c>
      <c r="C149" s="12">
        <v>435</v>
      </c>
      <c r="D149" s="12">
        <v>430</v>
      </c>
      <c r="E149" s="12">
        <v>435</v>
      </c>
      <c r="F149" s="14">
        <v>3025000</v>
      </c>
      <c r="G149" s="12">
        <v>435</v>
      </c>
      <c r="I149" s="11">
        <f>'^JKSE'!I149</f>
        <v>40688</v>
      </c>
      <c r="J149" s="12">
        <f t="shared" si="2"/>
        <v>650</v>
      </c>
    </row>
    <row r="150" spans="1:10" x14ac:dyDescent="0.2">
      <c r="A150" s="15">
        <v>40036</v>
      </c>
      <c r="B150" s="12">
        <v>425</v>
      </c>
      <c r="C150" s="12">
        <v>430</v>
      </c>
      <c r="D150" s="12">
        <v>415</v>
      </c>
      <c r="E150" s="12">
        <v>430</v>
      </c>
      <c r="F150" s="14">
        <v>5257500</v>
      </c>
      <c r="G150" s="12">
        <v>430</v>
      </c>
      <c r="I150" s="11">
        <f>'^JKSE'!I150</f>
        <v>40687</v>
      </c>
      <c r="J150" s="12">
        <f t="shared" si="2"/>
        <v>640</v>
      </c>
    </row>
    <row r="151" spans="1:10" x14ac:dyDescent="0.2">
      <c r="A151" s="15">
        <v>40037</v>
      </c>
      <c r="B151" s="12">
        <v>420</v>
      </c>
      <c r="C151" s="12">
        <v>435</v>
      </c>
      <c r="D151" s="12">
        <v>415</v>
      </c>
      <c r="E151" s="12">
        <v>420</v>
      </c>
      <c r="F151" s="14">
        <v>6467500</v>
      </c>
      <c r="G151" s="12">
        <v>420</v>
      </c>
      <c r="I151" s="11">
        <f>'^JKSE'!I151</f>
        <v>40686</v>
      </c>
      <c r="J151" s="12">
        <f t="shared" si="2"/>
        <v>650</v>
      </c>
    </row>
    <row r="152" spans="1:10" x14ac:dyDescent="0.2">
      <c r="A152" s="15">
        <v>40038</v>
      </c>
      <c r="B152" s="12">
        <v>420</v>
      </c>
      <c r="C152" s="12">
        <v>435</v>
      </c>
      <c r="D152" s="12">
        <v>415</v>
      </c>
      <c r="E152" s="12">
        <v>430</v>
      </c>
      <c r="F152" s="14">
        <v>4594500</v>
      </c>
      <c r="G152" s="12">
        <v>430</v>
      </c>
      <c r="I152" s="11">
        <f>'^JKSE'!I152</f>
        <v>40683</v>
      </c>
      <c r="J152" s="12">
        <f t="shared" si="2"/>
        <v>670</v>
      </c>
    </row>
    <row r="153" spans="1:10" x14ac:dyDescent="0.2">
      <c r="A153" s="15">
        <v>40039</v>
      </c>
      <c r="B153" s="12">
        <v>430</v>
      </c>
      <c r="C153" s="12">
        <v>430</v>
      </c>
      <c r="D153" s="12">
        <v>425</v>
      </c>
      <c r="E153" s="12">
        <v>425</v>
      </c>
      <c r="F153" s="14">
        <v>2575000</v>
      </c>
      <c r="G153" s="12">
        <v>425</v>
      </c>
      <c r="I153" s="11">
        <f>'^JKSE'!I153</f>
        <v>40682</v>
      </c>
      <c r="J153" s="12">
        <f t="shared" si="2"/>
        <v>680</v>
      </c>
    </row>
    <row r="154" spans="1:10" x14ac:dyDescent="0.2">
      <c r="A154" s="15">
        <v>40043</v>
      </c>
      <c r="B154" s="12">
        <v>415</v>
      </c>
      <c r="C154" s="12">
        <v>425</v>
      </c>
      <c r="D154" s="12">
        <v>405</v>
      </c>
      <c r="E154" s="12">
        <v>425</v>
      </c>
      <c r="F154" s="14">
        <v>4724000</v>
      </c>
      <c r="G154" s="12">
        <v>425</v>
      </c>
      <c r="I154" s="11">
        <f>'^JKSE'!I154</f>
        <v>40681</v>
      </c>
      <c r="J154" s="12">
        <f t="shared" si="2"/>
        <v>680</v>
      </c>
    </row>
    <row r="155" spans="1:10" x14ac:dyDescent="0.2">
      <c r="A155" s="15">
        <v>40044</v>
      </c>
      <c r="B155" s="12">
        <v>425</v>
      </c>
      <c r="C155" s="12">
        <v>425</v>
      </c>
      <c r="D155" s="12">
        <v>415</v>
      </c>
      <c r="E155" s="12">
        <v>420</v>
      </c>
      <c r="F155" s="14">
        <v>2290000</v>
      </c>
      <c r="G155" s="12">
        <v>420</v>
      </c>
      <c r="I155" s="11">
        <f>'^JKSE'!I155</f>
        <v>40680</v>
      </c>
      <c r="J155" s="12">
        <f t="shared" si="2"/>
        <v>670</v>
      </c>
    </row>
    <row r="156" spans="1:10" x14ac:dyDescent="0.2">
      <c r="A156" s="15">
        <v>40045</v>
      </c>
      <c r="B156" s="12">
        <v>415</v>
      </c>
      <c r="C156" s="12">
        <v>435</v>
      </c>
      <c r="D156" s="12">
        <v>415</v>
      </c>
      <c r="E156" s="12">
        <v>430</v>
      </c>
      <c r="F156" s="14">
        <v>3675000</v>
      </c>
      <c r="G156" s="12">
        <v>430</v>
      </c>
      <c r="I156" s="11">
        <f>'^JKSE'!I156</f>
        <v>40679</v>
      </c>
      <c r="J156" s="12">
        <f t="shared" si="2"/>
        <v>670</v>
      </c>
    </row>
    <row r="157" spans="1:10" x14ac:dyDescent="0.2">
      <c r="A157" s="15">
        <v>40046</v>
      </c>
      <c r="B157" s="12">
        <v>425</v>
      </c>
      <c r="C157" s="12">
        <v>435</v>
      </c>
      <c r="D157" s="12">
        <v>420</v>
      </c>
      <c r="E157" s="12">
        <v>420</v>
      </c>
      <c r="F157" s="14">
        <v>6898500</v>
      </c>
      <c r="G157" s="12">
        <v>420</v>
      </c>
      <c r="I157" s="11">
        <f>'^JKSE'!I157</f>
        <v>40676</v>
      </c>
      <c r="J157" s="12">
        <f t="shared" si="2"/>
        <v>670</v>
      </c>
    </row>
    <row r="158" spans="1:10" x14ac:dyDescent="0.2">
      <c r="A158" s="15">
        <v>40049</v>
      </c>
      <c r="B158" s="12">
        <v>420</v>
      </c>
      <c r="C158" s="12">
        <v>425</v>
      </c>
      <c r="D158" s="12">
        <v>415</v>
      </c>
      <c r="E158" s="12">
        <v>420</v>
      </c>
      <c r="F158" s="14">
        <v>5089500</v>
      </c>
      <c r="G158" s="12">
        <v>420</v>
      </c>
      <c r="I158" s="11">
        <f>'^JKSE'!I158</f>
        <v>40675</v>
      </c>
      <c r="J158" s="12">
        <f t="shared" si="2"/>
        <v>690</v>
      </c>
    </row>
    <row r="159" spans="1:10" x14ac:dyDescent="0.2">
      <c r="A159" s="15">
        <v>40050</v>
      </c>
      <c r="B159" s="12">
        <v>420</v>
      </c>
      <c r="C159" s="12">
        <v>425</v>
      </c>
      <c r="D159" s="12">
        <v>415</v>
      </c>
      <c r="E159" s="12">
        <v>415</v>
      </c>
      <c r="F159" s="14">
        <v>4228500</v>
      </c>
      <c r="G159" s="12">
        <v>415</v>
      </c>
      <c r="I159" s="11">
        <f>'^JKSE'!I159</f>
        <v>40674</v>
      </c>
      <c r="J159" s="12">
        <f t="shared" si="2"/>
        <v>710</v>
      </c>
    </row>
    <row r="160" spans="1:10" x14ac:dyDescent="0.2">
      <c r="A160" s="15">
        <v>40051</v>
      </c>
      <c r="B160" s="12">
        <v>420</v>
      </c>
      <c r="C160" s="12">
        <v>425</v>
      </c>
      <c r="D160" s="12">
        <v>410</v>
      </c>
      <c r="E160" s="12">
        <v>415</v>
      </c>
      <c r="F160" s="14">
        <v>5436500</v>
      </c>
      <c r="G160" s="12">
        <v>415</v>
      </c>
      <c r="I160" s="11">
        <f>'^JKSE'!I160</f>
        <v>40673</v>
      </c>
      <c r="J160" s="12">
        <f t="shared" si="2"/>
        <v>710</v>
      </c>
    </row>
    <row r="161" spans="1:10" x14ac:dyDescent="0.2">
      <c r="A161" s="15">
        <v>40052</v>
      </c>
      <c r="B161" s="12">
        <v>415</v>
      </c>
      <c r="C161" s="12">
        <v>415</v>
      </c>
      <c r="D161" s="12">
        <v>415</v>
      </c>
      <c r="E161" s="12">
        <v>415</v>
      </c>
      <c r="F161" s="14">
        <v>2623000</v>
      </c>
      <c r="G161" s="12">
        <v>415</v>
      </c>
      <c r="I161" s="11">
        <f>'^JKSE'!I161</f>
        <v>40672</v>
      </c>
      <c r="J161" s="12">
        <f t="shared" si="2"/>
        <v>700</v>
      </c>
    </row>
    <row r="162" spans="1:10" x14ac:dyDescent="0.2">
      <c r="A162" s="15">
        <v>40053</v>
      </c>
      <c r="B162" s="12">
        <v>415</v>
      </c>
      <c r="C162" s="12">
        <v>425</v>
      </c>
      <c r="D162" s="12">
        <v>410</v>
      </c>
      <c r="E162" s="12">
        <v>420</v>
      </c>
      <c r="F162" s="14">
        <v>4412000</v>
      </c>
      <c r="G162" s="12">
        <v>420</v>
      </c>
      <c r="I162" s="11">
        <f>'^JKSE'!I162</f>
        <v>40669</v>
      </c>
      <c r="J162" s="12">
        <f t="shared" si="2"/>
        <v>690</v>
      </c>
    </row>
    <row r="163" spans="1:10" x14ac:dyDescent="0.2">
      <c r="A163" s="15">
        <v>40056</v>
      </c>
      <c r="B163" s="12">
        <v>420</v>
      </c>
      <c r="C163" s="12">
        <v>420</v>
      </c>
      <c r="D163" s="12">
        <v>415</v>
      </c>
      <c r="E163" s="12">
        <v>420</v>
      </c>
      <c r="F163" s="14">
        <v>2322500</v>
      </c>
      <c r="G163" s="12">
        <v>420</v>
      </c>
      <c r="I163" s="11">
        <f>'^JKSE'!I163</f>
        <v>40668</v>
      </c>
      <c r="J163" s="12">
        <f t="shared" si="2"/>
        <v>700</v>
      </c>
    </row>
    <row r="164" spans="1:10" x14ac:dyDescent="0.2">
      <c r="A164" s="15">
        <v>40057</v>
      </c>
      <c r="B164" s="12">
        <v>415</v>
      </c>
      <c r="C164" s="12">
        <v>435</v>
      </c>
      <c r="D164" s="12">
        <v>415</v>
      </c>
      <c r="E164" s="12">
        <v>420</v>
      </c>
      <c r="F164" s="14">
        <v>3635000</v>
      </c>
      <c r="G164" s="12">
        <v>420</v>
      </c>
      <c r="I164" s="11">
        <f>'^JKSE'!I164</f>
        <v>40667</v>
      </c>
      <c r="J164" s="12">
        <f t="shared" si="2"/>
        <v>720</v>
      </c>
    </row>
    <row r="165" spans="1:10" x14ac:dyDescent="0.2">
      <c r="A165" s="15">
        <v>40058</v>
      </c>
      <c r="B165" s="12">
        <v>415</v>
      </c>
      <c r="C165" s="12">
        <v>415</v>
      </c>
      <c r="D165" s="12">
        <v>410</v>
      </c>
      <c r="E165" s="12">
        <v>415</v>
      </c>
      <c r="F165" s="14">
        <v>2507500</v>
      </c>
      <c r="G165" s="12">
        <v>415</v>
      </c>
      <c r="I165" s="11">
        <f>'^JKSE'!I165</f>
        <v>40666</v>
      </c>
      <c r="J165" s="12">
        <f t="shared" si="2"/>
        <v>740</v>
      </c>
    </row>
    <row r="166" spans="1:10" x14ac:dyDescent="0.2">
      <c r="A166" s="15">
        <v>40059</v>
      </c>
      <c r="B166" s="12">
        <v>415</v>
      </c>
      <c r="C166" s="12">
        <v>430</v>
      </c>
      <c r="D166" s="12">
        <v>415</v>
      </c>
      <c r="E166" s="12">
        <v>430</v>
      </c>
      <c r="F166" s="14">
        <v>4075000</v>
      </c>
      <c r="G166" s="12">
        <v>430</v>
      </c>
      <c r="I166" s="11">
        <f>'^JKSE'!I166</f>
        <v>40665</v>
      </c>
      <c r="J166" s="12">
        <f t="shared" si="2"/>
        <v>740</v>
      </c>
    </row>
    <row r="167" spans="1:10" x14ac:dyDescent="0.2">
      <c r="A167" s="15">
        <v>40060</v>
      </c>
      <c r="B167" s="12">
        <v>430</v>
      </c>
      <c r="C167" s="12">
        <v>430</v>
      </c>
      <c r="D167" s="12">
        <v>420</v>
      </c>
      <c r="E167" s="12">
        <v>420</v>
      </c>
      <c r="F167" s="14">
        <v>1022000</v>
      </c>
      <c r="G167" s="12">
        <v>420</v>
      </c>
      <c r="I167" s="11">
        <f>'^JKSE'!I167</f>
        <v>40662</v>
      </c>
      <c r="J167" s="12">
        <f t="shared" si="2"/>
        <v>750</v>
      </c>
    </row>
    <row r="168" spans="1:10" x14ac:dyDescent="0.2">
      <c r="A168" s="15">
        <v>40063</v>
      </c>
      <c r="B168" s="12">
        <v>420</v>
      </c>
      <c r="C168" s="12">
        <v>425</v>
      </c>
      <c r="D168" s="12">
        <v>415</v>
      </c>
      <c r="E168" s="12">
        <v>425</v>
      </c>
      <c r="F168" s="14">
        <v>4455000</v>
      </c>
      <c r="G168" s="12">
        <v>425</v>
      </c>
      <c r="I168" s="11">
        <f>'^JKSE'!I168</f>
        <v>40661</v>
      </c>
      <c r="J168" s="12">
        <f t="shared" si="2"/>
        <v>720</v>
      </c>
    </row>
    <row r="169" spans="1:10" x14ac:dyDescent="0.2">
      <c r="A169" s="15">
        <v>40064</v>
      </c>
      <c r="B169" s="12">
        <v>425</v>
      </c>
      <c r="C169" s="12">
        <v>430</v>
      </c>
      <c r="D169" s="12">
        <v>420</v>
      </c>
      <c r="E169" s="12">
        <v>425</v>
      </c>
      <c r="F169" s="14">
        <v>3775000</v>
      </c>
      <c r="G169" s="12">
        <v>425</v>
      </c>
      <c r="I169" s="11">
        <f>'^JKSE'!I169</f>
        <v>40660</v>
      </c>
      <c r="J169" s="12">
        <f t="shared" si="2"/>
        <v>750</v>
      </c>
    </row>
    <row r="170" spans="1:10" x14ac:dyDescent="0.2">
      <c r="A170" s="15">
        <v>40065</v>
      </c>
      <c r="B170" s="12">
        <v>425</v>
      </c>
      <c r="C170" s="12">
        <v>435</v>
      </c>
      <c r="D170" s="12">
        <v>425</v>
      </c>
      <c r="E170" s="12">
        <v>425</v>
      </c>
      <c r="F170" s="14">
        <v>4570000</v>
      </c>
      <c r="G170" s="12">
        <v>425</v>
      </c>
      <c r="I170" s="11">
        <f>'^JKSE'!I170</f>
        <v>40659</v>
      </c>
      <c r="J170" s="12">
        <f t="shared" si="2"/>
        <v>750</v>
      </c>
    </row>
    <row r="171" spans="1:10" x14ac:dyDescent="0.2">
      <c r="A171" s="15">
        <v>40066</v>
      </c>
      <c r="B171" s="12">
        <v>430</v>
      </c>
      <c r="C171" s="12">
        <v>435</v>
      </c>
      <c r="D171" s="12">
        <v>425</v>
      </c>
      <c r="E171" s="12">
        <v>425</v>
      </c>
      <c r="F171" s="14">
        <v>5343000</v>
      </c>
      <c r="G171" s="12">
        <v>425</v>
      </c>
      <c r="I171" s="11">
        <f>'^JKSE'!I171</f>
        <v>40658</v>
      </c>
      <c r="J171" s="12">
        <f t="shared" si="2"/>
        <v>740</v>
      </c>
    </row>
    <row r="172" spans="1:10" x14ac:dyDescent="0.2">
      <c r="A172" s="15">
        <v>40067</v>
      </c>
      <c r="B172" s="12">
        <v>430</v>
      </c>
      <c r="C172" s="12">
        <v>430</v>
      </c>
      <c r="D172" s="12">
        <v>425</v>
      </c>
      <c r="E172" s="12">
        <v>425</v>
      </c>
      <c r="F172" s="14">
        <v>2209500</v>
      </c>
      <c r="G172" s="12">
        <v>425</v>
      </c>
      <c r="I172" s="11">
        <f>'^JKSE'!I172</f>
        <v>40655</v>
      </c>
      <c r="J172" s="12">
        <f t="shared" si="2"/>
        <v>770</v>
      </c>
    </row>
    <row r="173" spans="1:10" x14ac:dyDescent="0.2">
      <c r="A173" s="15">
        <v>40070</v>
      </c>
      <c r="B173" s="12">
        <v>425</v>
      </c>
      <c r="C173" s="12">
        <v>425</v>
      </c>
      <c r="D173" s="12">
        <v>415</v>
      </c>
      <c r="E173" s="12">
        <v>420</v>
      </c>
      <c r="F173" s="14">
        <v>5444000</v>
      </c>
      <c r="G173" s="12">
        <v>420</v>
      </c>
      <c r="I173" s="11">
        <f>'^JKSE'!I173</f>
        <v>40654</v>
      </c>
      <c r="J173" s="12">
        <f t="shared" si="2"/>
        <v>770</v>
      </c>
    </row>
    <row r="174" spans="1:10" x14ac:dyDescent="0.2">
      <c r="A174" s="15">
        <v>40071</v>
      </c>
      <c r="B174" s="12">
        <v>425</v>
      </c>
      <c r="C174" s="12">
        <v>425</v>
      </c>
      <c r="D174" s="12">
        <v>420</v>
      </c>
      <c r="E174" s="12">
        <v>425</v>
      </c>
      <c r="F174" s="14">
        <v>4252000</v>
      </c>
      <c r="G174" s="12">
        <v>425</v>
      </c>
      <c r="I174" s="11">
        <f>'^JKSE'!I174</f>
        <v>40653</v>
      </c>
      <c r="J174" s="12">
        <f t="shared" si="2"/>
        <v>780</v>
      </c>
    </row>
    <row r="175" spans="1:10" x14ac:dyDescent="0.2">
      <c r="A175" s="15">
        <v>40072</v>
      </c>
      <c r="B175" s="12">
        <v>420</v>
      </c>
      <c r="C175" s="12">
        <v>435</v>
      </c>
      <c r="D175" s="12">
        <v>420</v>
      </c>
      <c r="E175" s="12">
        <v>435</v>
      </c>
      <c r="F175" s="14">
        <v>3632000</v>
      </c>
      <c r="G175" s="12">
        <v>435</v>
      </c>
      <c r="I175" s="11">
        <f>'^JKSE'!I175</f>
        <v>40652</v>
      </c>
      <c r="J175" s="12">
        <f t="shared" si="2"/>
        <v>760</v>
      </c>
    </row>
    <row r="176" spans="1:10" x14ac:dyDescent="0.2">
      <c r="A176" s="15">
        <v>40073</v>
      </c>
      <c r="B176" s="12">
        <v>435</v>
      </c>
      <c r="C176" s="12">
        <v>440</v>
      </c>
      <c r="D176" s="12">
        <v>420</v>
      </c>
      <c r="E176" s="12">
        <v>430</v>
      </c>
      <c r="F176" s="14">
        <v>6382500</v>
      </c>
      <c r="G176" s="12">
        <v>430</v>
      </c>
      <c r="I176" s="11">
        <f>'^JKSE'!I176</f>
        <v>40651</v>
      </c>
      <c r="J176" s="12">
        <f t="shared" si="2"/>
        <v>770</v>
      </c>
    </row>
    <row r="177" spans="1:10" x14ac:dyDescent="0.2">
      <c r="A177" s="15">
        <v>40080</v>
      </c>
      <c r="B177" s="12">
        <v>425</v>
      </c>
      <c r="C177" s="12">
        <v>425</v>
      </c>
      <c r="D177" s="12">
        <v>415</v>
      </c>
      <c r="E177" s="12">
        <v>420</v>
      </c>
      <c r="F177" s="14">
        <v>3681000</v>
      </c>
      <c r="G177" s="12">
        <v>420</v>
      </c>
      <c r="I177" s="11">
        <f>'^JKSE'!I177</f>
        <v>40648</v>
      </c>
      <c r="J177" s="12">
        <f t="shared" si="2"/>
        <v>770</v>
      </c>
    </row>
    <row r="178" spans="1:10" x14ac:dyDescent="0.2">
      <c r="A178" s="15">
        <v>40081</v>
      </c>
      <c r="B178" s="12">
        <v>420</v>
      </c>
      <c r="C178" s="12">
        <v>420</v>
      </c>
      <c r="D178" s="12">
        <v>410</v>
      </c>
      <c r="E178" s="12">
        <v>415</v>
      </c>
      <c r="F178" s="14">
        <v>331500</v>
      </c>
      <c r="G178" s="12">
        <v>415</v>
      </c>
      <c r="I178" s="11">
        <f>'^JKSE'!I178</f>
        <v>40647</v>
      </c>
      <c r="J178" s="12">
        <f t="shared" si="2"/>
        <v>800</v>
      </c>
    </row>
    <row r="179" spans="1:10" x14ac:dyDescent="0.2">
      <c r="A179" s="15">
        <v>40084</v>
      </c>
      <c r="B179" s="12">
        <v>410</v>
      </c>
      <c r="C179" s="12">
        <v>415</v>
      </c>
      <c r="D179" s="12">
        <v>405</v>
      </c>
      <c r="E179" s="12">
        <v>410</v>
      </c>
      <c r="F179" s="14">
        <v>1094000</v>
      </c>
      <c r="G179" s="12">
        <v>410</v>
      </c>
      <c r="I179" s="11">
        <f>'^JKSE'!I179</f>
        <v>40646</v>
      </c>
      <c r="J179" s="12">
        <f t="shared" si="2"/>
        <v>780</v>
      </c>
    </row>
    <row r="180" spans="1:10" x14ac:dyDescent="0.2">
      <c r="A180" s="15">
        <v>40085</v>
      </c>
      <c r="B180" s="12">
        <v>410</v>
      </c>
      <c r="C180" s="12">
        <v>410</v>
      </c>
      <c r="D180" s="12">
        <v>405</v>
      </c>
      <c r="E180" s="12">
        <v>410</v>
      </c>
      <c r="F180" s="14">
        <v>1031000</v>
      </c>
      <c r="G180" s="12">
        <v>410</v>
      </c>
      <c r="I180" s="11">
        <f>'^JKSE'!I180</f>
        <v>40645</v>
      </c>
      <c r="J180" s="12">
        <f t="shared" si="2"/>
        <v>760</v>
      </c>
    </row>
    <row r="181" spans="1:10" x14ac:dyDescent="0.2">
      <c r="A181" s="15">
        <v>40086</v>
      </c>
      <c r="B181" s="12">
        <v>410</v>
      </c>
      <c r="C181" s="12">
        <v>410</v>
      </c>
      <c r="D181" s="12">
        <v>405</v>
      </c>
      <c r="E181" s="12">
        <v>410</v>
      </c>
      <c r="F181" s="14">
        <v>601000</v>
      </c>
      <c r="G181" s="12">
        <v>410</v>
      </c>
      <c r="I181" s="11">
        <f>'^JKSE'!I181</f>
        <v>40644</v>
      </c>
      <c r="J181" s="12">
        <f t="shared" si="2"/>
        <v>780</v>
      </c>
    </row>
    <row r="182" spans="1:10" x14ac:dyDescent="0.2">
      <c r="A182" s="15">
        <v>40087</v>
      </c>
      <c r="B182" s="12">
        <v>410</v>
      </c>
      <c r="C182" s="12">
        <v>410</v>
      </c>
      <c r="D182" s="12">
        <v>405</v>
      </c>
      <c r="E182" s="12">
        <v>405</v>
      </c>
      <c r="F182" s="14">
        <v>1194000</v>
      </c>
      <c r="G182" s="12">
        <v>405</v>
      </c>
      <c r="I182" s="11">
        <f>'^JKSE'!I182</f>
        <v>40641</v>
      </c>
      <c r="J182" s="12">
        <f t="shared" si="2"/>
        <v>780</v>
      </c>
    </row>
    <row r="183" spans="1:10" x14ac:dyDescent="0.2">
      <c r="A183" s="15">
        <v>40088</v>
      </c>
      <c r="B183" s="12">
        <v>405</v>
      </c>
      <c r="C183" s="12">
        <v>405</v>
      </c>
      <c r="D183" s="12">
        <v>395</v>
      </c>
      <c r="E183" s="12">
        <v>405</v>
      </c>
      <c r="F183" s="14">
        <v>1171500</v>
      </c>
      <c r="G183" s="12">
        <v>405</v>
      </c>
      <c r="I183" s="11">
        <f>'^JKSE'!I183</f>
        <v>40640</v>
      </c>
      <c r="J183" s="12">
        <f t="shared" si="2"/>
        <v>800</v>
      </c>
    </row>
    <row r="184" spans="1:10" x14ac:dyDescent="0.2">
      <c r="A184" s="15">
        <v>40091</v>
      </c>
      <c r="B184" s="12">
        <v>400</v>
      </c>
      <c r="C184" s="12">
        <v>405</v>
      </c>
      <c r="D184" s="12">
        <v>395</v>
      </c>
      <c r="E184" s="12">
        <v>405</v>
      </c>
      <c r="F184" s="14">
        <v>1166000</v>
      </c>
      <c r="G184" s="12">
        <v>405</v>
      </c>
      <c r="I184" s="11">
        <f>'^JKSE'!I184</f>
        <v>40639</v>
      </c>
      <c r="J184" s="12">
        <f t="shared" si="2"/>
        <v>810</v>
      </c>
    </row>
    <row r="185" spans="1:10" x14ac:dyDescent="0.2">
      <c r="A185" s="15">
        <v>40092</v>
      </c>
      <c r="B185" s="12">
        <v>405</v>
      </c>
      <c r="C185" s="12">
        <v>410</v>
      </c>
      <c r="D185" s="12">
        <v>400</v>
      </c>
      <c r="E185" s="12">
        <v>400</v>
      </c>
      <c r="F185" s="14">
        <v>1844500</v>
      </c>
      <c r="G185" s="12">
        <v>400</v>
      </c>
      <c r="I185" s="11">
        <f>'^JKSE'!I185</f>
        <v>40638</v>
      </c>
      <c r="J185" s="12">
        <f t="shared" si="2"/>
        <v>810</v>
      </c>
    </row>
    <row r="186" spans="1:10" x14ac:dyDescent="0.2">
      <c r="A186" s="15">
        <v>40093</v>
      </c>
      <c r="B186" s="12">
        <v>405</v>
      </c>
      <c r="C186" s="12">
        <v>410</v>
      </c>
      <c r="D186" s="12">
        <v>395</v>
      </c>
      <c r="E186" s="12">
        <v>400</v>
      </c>
      <c r="F186" s="14">
        <v>4385500</v>
      </c>
      <c r="G186" s="12">
        <v>400</v>
      </c>
      <c r="I186" s="11">
        <f>'^JKSE'!I186</f>
        <v>40637</v>
      </c>
      <c r="J186" s="12">
        <f t="shared" si="2"/>
        <v>820</v>
      </c>
    </row>
    <row r="187" spans="1:10" x14ac:dyDescent="0.2">
      <c r="A187" s="15">
        <v>40094</v>
      </c>
      <c r="B187" s="12">
        <v>400</v>
      </c>
      <c r="C187" s="12">
        <v>405</v>
      </c>
      <c r="D187" s="12">
        <v>395</v>
      </c>
      <c r="E187" s="12">
        <v>400</v>
      </c>
      <c r="F187" s="14">
        <v>6203500</v>
      </c>
      <c r="G187" s="12">
        <v>400</v>
      </c>
      <c r="I187" s="11">
        <f>'^JKSE'!I187</f>
        <v>40634</v>
      </c>
      <c r="J187" s="12">
        <f t="shared" si="2"/>
        <v>810</v>
      </c>
    </row>
    <row r="188" spans="1:10" x14ac:dyDescent="0.2">
      <c r="A188" s="15">
        <v>40095</v>
      </c>
      <c r="B188" s="12">
        <v>405</v>
      </c>
      <c r="C188" s="12">
        <v>405</v>
      </c>
      <c r="D188" s="12">
        <v>390</v>
      </c>
      <c r="E188" s="12">
        <v>390</v>
      </c>
      <c r="F188" s="14">
        <v>1877000</v>
      </c>
      <c r="G188" s="12">
        <v>390</v>
      </c>
      <c r="I188" s="11">
        <f>'^JKSE'!I188</f>
        <v>40633</v>
      </c>
      <c r="J188" s="12">
        <f t="shared" si="2"/>
        <v>800</v>
      </c>
    </row>
    <row r="189" spans="1:10" x14ac:dyDescent="0.2">
      <c r="A189" s="15">
        <v>40098</v>
      </c>
      <c r="B189" s="12">
        <v>400</v>
      </c>
      <c r="C189" s="12">
        <v>400</v>
      </c>
      <c r="D189" s="12">
        <v>385</v>
      </c>
      <c r="E189" s="12">
        <v>395</v>
      </c>
      <c r="F189" s="14">
        <v>6502500</v>
      </c>
      <c r="G189" s="12">
        <v>395</v>
      </c>
      <c r="I189" s="11">
        <f>'^JKSE'!I189</f>
        <v>40632</v>
      </c>
      <c r="J189" s="12">
        <f t="shared" si="2"/>
        <v>800</v>
      </c>
    </row>
    <row r="190" spans="1:10" x14ac:dyDescent="0.2">
      <c r="A190" s="15">
        <v>40099</v>
      </c>
      <c r="B190" s="12">
        <v>395</v>
      </c>
      <c r="C190" s="12">
        <v>395</v>
      </c>
      <c r="D190" s="12">
        <v>385</v>
      </c>
      <c r="E190" s="12">
        <v>390</v>
      </c>
      <c r="F190" s="14">
        <v>5512000</v>
      </c>
      <c r="G190" s="12">
        <v>390</v>
      </c>
      <c r="I190" s="11">
        <f>'^JKSE'!I190</f>
        <v>40631</v>
      </c>
      <c r="J190" s="12">
        <f t="shared" si="2"/>
        <v>810</v>
      </c>
    </row>
    <row r="191" spans="1:10" x14ac:dyDescent="0.2">
      <c r="A191" s="15">
        <v>40100</v>
      </c>
      <c r="B191" s="12">
        <v>390</v>
      </c>
      <c r="C191" s="12">
        <v>395</v>
      </c>
      <c r="D191" s="12">
        <v>385</v>
      </c>
      <c r="E191" s="12">
        <v>390</v>
      </c>
      <c r="F191" s="14">
        <v>5240500</v>
      </c>
      <c r="G191" s="12">
        <v>390</v>
      </c>
      <c r="I191" s="11">
        <f>'^JKSE'!I191</f>
        <v>40630</v>
      </c>
      <c r="J191" s="12">
        <f t="shared" si="2"/>
        <v>790</v>
      </c>
    </row>
    <row r="192" spans="1:10" x14ac:dyDescent="0.2">
      <c r="A192" s="15">
        <v>40101</v>
      </c>
      <c r="B192" s="12">
        <v>395</v>
      </c>
      <c r="C192" s="12">
        <v>395</v>
      </c>
      <c r="D192" s="12">
        <v>385</v>
      </c>
      <c r="E192" s="12">
        <v>390</v>
      </c>
      <c r="F192" s="14">
        <v>3188000</v>
      </c>
      <c r="G192" s="12">
        <v>390</v>
      </c>
      <c r="I192" s="11">
        <f>'^JKSE'!I192</f>
        <v>40627</v>
      </c>
      <c r="J192" s="12">
        <f t="shared" si="2"/>
        <v>760</v>
      </c>
    </row>
    <row r="193" spans="1:10" x14ac:dyDescent="0.2">
      <c r="A193" s="15">
        <v>40102</v>
      </c>
      <c r="B193" s="12">
        <v>390</v>
      </c>
      <c r="C193" s="12">
        <v>390</v>
      </c>
      <c r="D193" s="12">
        <v>390</v>
      </c>
      <c r="E193" s="12">
        <v>390</v>
      </c>
      <c r="F193" s="14">
        <v>2936500</v>
      </c>
      <c r="G193" s="12">
        <v>390</v>
      </c>
      <c r="I193" s="11">
        <f>'^JKSE'!I193</f>
        <v>40626</v>
      </c>
      <c r="J193" s="12">
        <f t="shared" si="2"/>
        <v>720</v>
      </c>
    </row>
    <row r="194" spans="1:10" x14ac:dyDescent="0.2">
      <c r="A194" s="15">
        <v>40105</v>
      </c>
      <c r="B194" s="12">
        <v>390</v>
      </c>
      <c r="C194" s="12">
        <v>390</v>
      </c>
      <c r="D194" s="12">
        <v>380</v>
      </c>
      <c r="E194" s="12">
        <v>385</v>
      </c>
      <c r="F194" s="14">
        <v>7213500</v>
      </c>
      <c r="G194" s="12">
        <v>385</v>
      </c>
      <c r="I194" s="11">
        <f>'^JKSE'!I194</f>
        <v>40625</v>
      </c>
      <c r="J194" s="12">
        <f t="shared" si="2"/>
        <v>710</v>
      </c>
    </row>
    <row r="195" spans="1:10" x14ac:dyDescent="0.2">
      <c r="A195" s="15">
        <v>40106</v>
      </c>
      <c r="B195" s="12">
        <v>385</v>
      </c>
      <c r="C195" s="12">
        <v>395</v>
      </c>
      <c r="D195" s="12">
        <v>380</v>
      </c>
      <c r="E195" s="12">
        <v>390</v>
      </c>
      <c r="F195" s="14">
        <v>9512500</v>
      </c>
      <c r="G195" s="12">
        <v>390</v>
      </c>
      <c r="I195" s="11">
        <f>'^JKSE'!I195</f>
        <v>40624</v>
      </c>
      <c r="J195" s="12">
        <f t="shared" ref="J195:J258" si="3">VLOOKUP($I$2:$I$751,$A$2:$G$705,7)</f>
        <v>740</v>
      </c>
    </row>
    <row r="196" spans="1:10" x14ac:dyDescent="0.2">
      <c r="A196" s="15">
        <v>40107</v>
      </c>
      <c r="B196" s="12">
        <v>390</v>
      </c>
      <c r="C196" s="12">
        <v>390</v>
      </c>
      <c r="D196" s="12">
        <v>380</v>
      </c>
      <c r="E196" s="12">
        <v>385</v>
      </c>
      <c r="F196" s="14">
        <v>4218500</v>
      </c>
      <c r="G196" s="12">
        <v>385</v>
      </c>
      <c r="I196" s="11">
        <f>'^JKSE'!I196</f>
        <v>40623</v>
      </c>
      <c r="J196" s="12">
        <f t="shared" si="3"/>
        <v>750</v>
      </c>
    </row>
    <row r="197" spans="1:10" x14ac:dyDescent="0.2">
      <c r="A197" s="15">
        <v>40108</v>
      </c>
      <c r="B197" s="12">
        <v>380</v>
      </c>
      <c r="C197" s="12">
        <v>390</v>
      </c>
      <c r="D197" s="12">
        <v>380</v>
      </c>
      <c r="E197" s="12">
        <v>385</v>
      </c>
      <c r="F197" s="14">
        <v>5524000</v>
      </c>
      <c r="G197" s="12">
        <v>385</v>
      </c>
      <c r="I197" s="11">
        <f>'^JKSE'!I197</f>
        <v>40620</v>
      </c>
      <c r="J197" s="12">
        <f t="shared" si="3"/>
        <v>720</v>
      </c>
    </row>
    <row r="198" spans="1:10" x14ac:dyDescent="0.2">
      <c r="A198" s="15">
        <v>40109</v>
      </c>
      <c r="B198" s="12">
        <v>385</v>
      </c>
      <c r="C198" s="12">
        <v>385</v>
      </c>
      <c r="D198" s="12">
        <v>385</v>
      </c>
      <c r="E198" s="12">
        <v>385</v>
      </c>
      <c r="F198" s="14">
        <v>500000</v>
      </c>
      <c r="G198" s="12">
        <v>385</v>
      </c>
      <c r="I198" s="11">
        <f>'^JKSE'!I198</f>
        <v>40619</v>
      </c>
      <c r="J198" s="12">
        <f t="shared" si="3"/>
        <v>700</v>
      </c>
    </row>
    <row r="199" spans="1:10" x14ac:dyDescent="0.2">
      <c r="A199" s="15">
        <v>40112</v>
      </c>
      <c r="B199" s="12">
        <v>385</v>
      </c>
      <c r="C199" s="12">
        <v>395</v>
      </c>
      <c r="D199" s="12">
        <v>380</v>
      </c>
      <c r="E199" s="12">
        <v>385</v>
      </c>
      <c r="F199" s="14">
        <v>2629000</v>
      </c>
      <c r="G199" s="12">
        <v>385</v>
      </c>
      <c r="I199" s="11">
        <f>'^JKSE'!I199</f>
        <v>40618</v>
      </c>
      <c r="J199" s="12">
        <f t="shared" si="3"/>
        <v>720</v>
      </c>
    </row>
    <row r="200" spans="1:10" x14ac:dyDescent="0.2">
      <c r="A200" s="15">
        <v>40113</v>
      </c>
      <c r="B200" s="12">
        <v>385</v>
      </c>
      <c r="C200" s="12">
        <v>390</v>
      </c>
      <c r="D200" s="12">
        <v>380</v>
      </c>
      <c r="E200" s="12">
        <v>385</v>
      </c>
      <c r="F200" s="14">
        <v>956000</v>
      </c>
      <c r="G200" s="12">
        <v>385</v>
      </c>
      <c r="I200" s="11">
        <f>'^JKSE'!I200</f>
        <v>40617</v>
      </c>
      <c r="J200" s="12">
        <f t="shared" si="3"/>
        <v>700</v>
      </c>
    </row>
    <row r="201" spans="1:10" x14ac:dyDescent="0.2">
      <c r="A201" s="15">
        <v>40114</v>
      </c>
      <c r="B201" s="12">
        <v>380</v>
      </c>
      <c r="C201" s="12">
        <v>380</v>
      </c>
      <c r="D201" s="12">
        <v>370</v>
      </c>
      <c r="E201" s="12">
        <v>380</v>
      </c>
      <c r="F201" s="14">
        <v>728000</v>
      </c>
      <c r="G201" s="12">
        <v>380</v>
      </c>
      <c r="I201" s="11">
        <f>'^JKSE'!I201</f>
        <v>40616</v>
      </c>
      <c r="J201" s="12">
        <f t="shared" si="3"/>
        <v>710</v>
      </c>
    </row>
    <row r="202" spans="1:10" x14ac:dyDescent="0.2">
      <c r="A202" s="15">
        <v>40115</v>
      </c>
      <c r="B202" s="12">
        <v>365</v>
      </c>
      <c r="C202" s="12">
        <v>370</v>
      </c>
      <c r="D202" s="12">
        <v>360</v>
      </c>
      <c r="E202" s="12">
        <v>370</v>
      </c>
      <c r="F202" s="14">
        <v>201000</v>
      </c>
      <c r="G202" s="12">
        <v>370</v>
      </c>
      <c r="I202" s="11">
        <f>'^JKSE'!I202</f>
        <v>40613</v>
      </c>
      <c r="J202" s="12">
        <f t="shared" si="3"/>
        <v>710</v>
      </c>
    </row>
    <row r="203" spans="1:10" x14ac:dyDescent="0.2">
      <c r="A203" s="15">
        <v>40116</v>
      </c>
      <c r="B203" s="12">
        <v>370</v>
      </c>
      <c r="C203" s="12">
        <v>375</v>
      </c>
      <c r="D203" s="12">
        <v>365</v>
      </c>
      <c r="E203" s="12">
        <v>375</v>
      </c>
      <c r="F203" s="14">
        <v>182000</v>
      </c>
      <c r="G203" s="12">
        <v>375</v>
      </c>
      <c r="I203" s="11">
        <f>'^JKSE'!I203</f>
        <v>40612</v>
      </c>
      <c r="J203" s="12">
        <f t="shared" si="3"/>
        <v>720</v>
      </c>
    </row>
    <row r="204" spans="1:10" x14ac:dyDescent="0.2">
      <c r="A204" s="15">
        <v>40119</v>
      </c>
      <c r="B204" s="12">
        <v>365</v>
      </c>
      <c r="C204" s="12">
        <v>370</v>
      </c>
      <c r="D204" s="12">
        <v>360</v>
      </c>
      <c r="E204" s="12">
        <v>370</v>
      </c>
      <c r="F204" s="14">
        <v>234000</v>
      </c>
      <c r="G204" s="12">
        <v>370</v>
      </c>
      <c r="I204" s="11">
        <f>'^JKSE'!I204</f>
        <v>40611</v>
      </c>
      <c r="J204" s="12">
        <f t="shared" si="3"/>
        <v>740</v>
      </c>
    </row>
    <row r="205" spans="1:10" x14ac:dyDescent="0.2">
      <c r="A205" s="15">
        <v>40120</v>
      </c>
      <c r="B205" s="12">
        <v>370</v>
      </c>
      <c r="C205" s="12">
        <v>370</v>
      </c>
      <c r="D205" s="12">
        <v>360</v>
      </c>
      <c r="E205" s="12">
        <v>365</v>
      </c>
      <c r="F205" s="14">
        <v>483500</v>
      </c>
      <c r="G205" s="12">
        <v>365</v>
      </c>
      <c r="I205" s="11">
        <f>'^JKSE'!I205</f>
        <v>40610</v>
      </c>
      <c r="J205" s="12">
        <f t="shared" si="3"/>
        <v>750</v>
      </c>
    </row>
    <row r="206" spans="1:10" x14ac:dyDescent="0.2">
      <c r="A206" s="15">
        <v>40121</v>
      </c>
      <c r="B206" s="12">
        <v>360</v>
      </c>
      <c r="C206" s="12">
        <v>365</v>
      </c>
      <c r="D206" s="12">
        <v>350</v>
      </c>
      <c r="E206" s="12">
        <v>365</v>
      </c>
      <c r="F206" s="14">
        <v>270000</v>
      </c>
      <c r="G206" s="12">
        <v>365</v>
      </c>
      <c r="I206" s="11">
        <f>'^JKSE'!I206</f>
        <v>40609</v>
      </c>
      <c r="J206" s="12">
        <f t="shared" si="3"/>
        <v>790</v>
      </c>
    </row>
    <row r="207" spans="1:10" x14ac:dyDescent="0.2">
      <c r="A207" s="15">
        <v>40122</v>
      </c>
      <c r="B207" s="12">
        <v>355</v>
      </c>
      <c r="C207" s="12">
        <v>365</v>
      </c>
      <c r="D207" s="12">
        <v>355</v>
      </c>
      <c r="E207" s="12">
        <v>365</v>
      </c>
      <c r="F207" s="14">
        <v>20000</v>
      </c>
      <c r="G207" s="12">
        <v>365</v>
      </c>
      <c r="I207" s="11">
        <f>'^JKSE'!I207</f>
        <v>40606</v>
      </c>
      <c r="J207" s="12">
        <f t="shared" si="3"/>
        <v>760</v>
      </c>
    </row>
    <row r="208" spans="1:10" x14ac:dyDescent="0.2">
      <c r="A208" s="15">
        <v>40123</v>
      </c>
      <c r="B208" s="12">
        <v>355</v>
      </c>
      <c r="C208" s="12">
        <v>360</v>
      </c>
      <c r="D208" s="12">
        <v>355</v>
      </c>
      <c r="E208" s="12">
        <v>355</v>
      </c>
      <c r="F208" s="14">
        <v>0</v>
      </c>
      <c r="G208" s="12">
        <v>355</v>
      </c>
      <c r="I208" s="11">
        <f>'^JKSE'!I208</f>
        <v>40605</v>
      </c>
      <c r="J208" s="12">
        <f t="shared" si="3"/>
        <v>750</v>
      </c>
    </row>
    <row r="209" spans="1:10" x14ac:dyDescent="0.2">
      <c r="A209" s="15">
        <v>40126</v>
      </c>
      <c r="B209" s="12">
        <v>330</v>
      </c>
      <c r="C209" s="12">
        <v>355</v>
      </c>
      <c r="D209" s="12">
        <v>330</v>
      </c>
      <c r="E209" s="12">
        <v>355</v>
      </c>
      <c r="F209" s="14">
        <v>11500</v>
      </c>
      <c r="G209" s="12">
        <v>355</v>
      </c>
      <c r="I209" s="11">
        <f>'^JKSE'!I209</f>
        <v>40604</v>
      </c>
      <c r="J209" s="12">
        <f t="shared" si="3"/>
        <v>750</v>
      </c>
    </row>
    <row r="210" spans="1:10" x14ac:dyDescent="0.2">
      <c r="A210" s="15">
        <v>40127</v>
      </c>
      <c r="B210" s="12">
        <v>355</v>
      </c>
      <c r="C210" s="12">
        <v>360</v>
      </c>
      <c r="D210" s="12">
        <v>355</v>
      </c>
      <c r="E210" s="12">
        <v>360</v>
      </c>
      <c r="F210" s="14">
        <v>12500</v>
      </c>
      <c r="G210" s="12">
        <v>360</v>
      </c>
      <c r="I210" s="11">
        <f>'^JKSE'!I210</f>
        <v>40603</v>
      </c>
      <c r="J210" s="12">
        <f t="shared" si="3"/>
        <v>740</v>
      </c>
    </row>
    <row r="211" spans="1:10" x14ac:dyDescent="0.2">
      <c r="A211" s="15">
        <v>40128</v>
      </c>
      <c r="B211" s="12">
        <v>350</v>
      </c>
      <c r="C211" s="12">
        <v>355</v>
      </c>
      <c r="D211" s="12">
        <v>350</v>
      </c>
      <c r="E211" s="12">
        <v>350</v>
      </c>
      <c r="F211" s="14">
        <v>0</v>
      </c>
      <c r="G211" s="12">
        <v>350</v>
      </c>
      <c r="I211" s="11">
        <f>'^JKSE'!I211</f>
        <v>40602</v>
      </c>
      <c r="J211" s="12">
        <f t="shared" si="3"/>
        <v>740</v>
      </c>
    </row>
    <row r="212" spans="1:10" x14ac:dyDescent="0.2">
      <c r="A212" s="15">
        <v>40129</v>
      </c>
      <c r="B212" s="12">
        <v>345</v>
      </c>
      <c r="C212" s="12">
        <v>360</v>
      </c>
      <c r="D212" s="12">
        <v>345</v>
      </c>
      <c r="E212" s="12">
        <v>345</v>
      </c>
      <c r="F212" s="14">
        <v>0</v>
      </c>
      <c r="G212" s="12">
        <v>345</v>
      </c>
      <c r="I212" s="11">
        <f>'^JKSE'!I212</f>
        <v>40599</v>
      </c>
      <c r="J212" s="12">
        <f t="shared" si="3"/>
        <v>740</v>
      </c>
    </row>
    <row r="213" spans="1:10" x14ac:dyDescent="0.2">
      <c r="A213" s="15">
        <v>40130</v>
      </c>
      <c r="B213" s="12">
        <v>335</v>
      </c>
      <c r="C213" s="12">
        <v>360</v>
      </c>
      <c r="D213" s="12">
        <v>335</v>
      </c>
      <c r="E213" s="12">
        <v>335</v>
      </c>
      <c r="F213" s="14">
        <v>0</v>
      </c>
      <c r="G213" s="12">
        <v>335</v>
      </c>
      <c r="I213" s="11">
        <f>'^JKSE'!I213</f>
        <v>40598</v>
      </c>
      <c r="J213" s="12">
        <f t="shared" si="3"/>
        <v>750</v>
      </c>
    </row>
    <row r="214" spans="1:10" x14ac:dyDescent="0.2">
      <c r="A214" s="15">
        <v>40133</v>
      </c>
      <c r="B214" s="12">
        <v>360</v>
      </c>
      <c r="C214" s="12">
        <v>360</v>
      </c>
      <c r="D214" s="12">
        <v>360</v>
      </c>
      <c r="E214" s="12">
        <v>360</v>
      </c>
      <c r="F214" s="14">
        <v>500</v>
      </c>
      <c r="G214" s="12">
        <v>360</v>
      </c>
      <c r="I214" s="11">
        <f>'^JKSE'!I214</f>
        <v>40597</v>
      </c>
      <c r="J214" s="12">
        <f t="shared" si="3"/>
        <v>750</v>
      </c>
    </row>
    <row r="215" spans="1:10" x14ac:dyDescent="0.2">
      <c r="A215" s="15">
        <v>40134</v>
      </c>
      <c r="B215" s="12">
        <v>340</v>
      </c>
      <c r="C215" s="12">
        <v>365</v>
      </c>
      <c r="D215" s="12">
        <v>340</v>
      </c>
      <c r="E215" s="12">
        <v>340</v>
      </c>
      <c r="F215" s="14">
        <v>0</v>
      </c>
      <c r="G215" s="12">
        <v>340</v>
      </c>
      <c r="I215" s="11">
        <f>'^JKSE'!I215</f>
        <v>40596</v>
      </c>
      <c r="J215" s="12">
        <f t="shared" si="3"/>
        <v>750</v>
      </c>
    </row>
    <row r="216" spans="1:10" x14ac:dyDescent="0.2">
      <c r="A216" s="15">
        <v>40135</v>
      </c>
      <c r="B216" s="12">
        <v>335</v>
      </c>
      <c r="C216" s="12">
        <v>355</v>
      </c>
      <c r="D216" s="12">
        <v>335</v>
      </c>
      <c r="E216" s="12">
        <v>335</v>
      </c>
      <c r="F216" s="14">
        <v>0</v>
      </c>
      <c r="G216" s="12">
        <v>335</v>
      </c>
      <c r="I216" s="11">
        <f>'^JKSE'!I216</f>
        <v>40595</v>
      </c>
      <c r="J216" s="12">
        <f t="shared" si="3"/>
        <v>770</v>
      </c>
    </row>
    <row r="217" spans="1:10" x14ac:dyDescent="0.2">
      <c r="A217" s="15">
        <v>40136</v>
      </c>
      <c r="B217" s="12">
        <v>375</v>
      </c>
      <c r="C217" s="12">
        <v>375</v>
      </c>
      <c r="D217" s="12">
        <v>350</v>
      </c>
      <c r="E217" s="12">
        <v>350</v>
      </c>
      <c r="F217" s="14">
        <v>11000</v>
      </c>
      <c r="G217" s="12">
        <v>350</v>
      </c>
      <c r="I217" s="11">
        <f>'^JKSE'!I217</f>
        <v>40592</v>
      </c>
      <c r="J217" s="12">
        <f t="shared" si="3"/>
        <v>750</v>
      </c>
    </row>
    <row r="218" spans="1:10" x14ac:dyDescent="0.2">
      <c r="A218" s="15">
        <v>40137</v>
      </c>
      <c r="B218" s="12">
        <v>345</v>
      </c>
      <c r="C218" s="12">
        <v>350</v>
      </c>
      <c r="D218" s="12">
        <v>345</v>
      </c>
      <c r="E218" s="12">
        <v>345</v>
      </c>
      <c r="F218" s="14">
        <v>0</v>
      </c>
      <c r="G218" s="12">
        <v>345</v>
      </c>
      <c r="I218" s="11">
        <f>'^JKSE'!I218</f>
        <v>40591</v>
      </c>
      <c r="J218" s="12">
        <f t="shared" si="3"/>
        <v>760</v>
      </c>
    </row>
    <row r="219" spans="1:10" x14ac:dyDescent="0.2">
      <c r="A219" s="15">
        <v>40140</v>
      </c>
      <c r="B219" s="12">
        <v>345</v>
      </c>
      <c r="C219" s="12">
        <v>365</v>
      </c>
      <c r="D219" s="12">
        <v>345</v>
      </c>
      <c r="E219" s="12">
        <v>345</v>
      </c>
      <c r="F219" s="14">
        <v>0</v>
      </c>
      <c r="G219" s="12">
        <v>345</v>
      </c>
      <c r="I219" s="11">
        <f>'^JKSE'!I219</f>
        <v>40590</v>
      </c>
      <c r="J219" s="12">
        <f t="shared" si="3"/>
        <v>780</v>
      </c>
    </row>
    <row r="220" spans="1:10" x14ac:dyDescent="0.2">
      <c r="A220" s="15">
        <v>40141</v>
      </c>
      <c r="B220" s="12">
        <v>365</v>
      </c>
      <c r="C220" s="12">
        <v>365</v>
      </c>
      <c r="D220" s="12">
        <v>365</v>
      </c>
      <c r="E220" s="12">
        <v>365</v>
      </c>
      <c r="F220" s="14">
        <v>500</v>
      </c>
      <c r="G220" s="12">
        <v>365</v>
      </c>
      <c r="I220" s="11">
        <f>'^JKSE'!I220</f>
        <v>40589</v>
      </c>
      <c r="J220" s="12">
        <f t="shared" si="3"/>
        <v>780</v>
      </c>
    </row>
    <row r="221" spans="1:10" x14ac:dyDescent="0.2">
      <c r="A221" s="15">
        <v>40142</v>
      </c>
      <c r="B221" s="12">
        <v>345</v>
      </c>
      <c r="C221" s="12">
        <v>360</v>
      </c>
      <c r="D221" s="12">
        <v>345</v>
      </c>
      <c r="E221" s="12">
        <v>345</v>
      </c>
      <c r="F221" s="14">
        <v>0</v>
      </c>
      <c r="G221" s="12">
        <v>345</v>
      </c>
      <c r="I221" s="11">
        <f>'^JKSE'!I221</f>
        <v>40588</v>
      </c>
      <c r="J221" s="12">
        <f t="shared" si="3"/>
        <v>780</v>
      </c>
    </row>
    <row r="222" spans="1:10" x14ac:dyDescent="0.2">
      <c r="A222" s="15">
        <v>40143</v>
      </c>
      <c r="B222" s="12">
        <v>330</v>
      </c>
      <c r="C222" s="12">
        <v>365</v>
      </c>
      <c r="D222" s="12">
        <v>330</v>
      </c>
      <c r="E222" s="12">
        <v>350</v>
      </c>
      <c r="F222" s="14">
        <v>25000</v>
      </c>
      <c r="G222" s="12">
        <v>350</v>
      </c>
      <c r="I222" s="11">
        <f>'^JKSE'!I222</f>
        <v>40585</v>
      </c>
      <c r="J222" s="12">
        <f t="shared" si="3"/>
        <v>790</v>
      </c>
    </row>
    <row r="223" spans="1:10" x14ac:dyDescent="0.2">
      <c r="A223" s="15">
        <v>40147</v>
      </c>
      <c r="B223" s="12">
        <v>320</v>
      </c>
      <c r="C223" s="12">
        <v>350</v>
      </c>
      <c r="D223" s="12">
        <v>320</v>
      </c>
      <c r="E223" s="12">
        <v>320</v>
      </c>
      <c r="F223" s="14">
        <v>0</v>
      </c>
      <c r="G223" s="12">
        <v>320</v>
      </c>
      <c r="I223" s="11">
        <f>'^JKSE'!I223</f>
        <v>40584</v>
      </c>
      <c r="J223" s="12">
        <f t="shared" si="3"/>
        <v>770</v>
      </c>
    </row>
    <row r="224" spans="1:10" x14ac:dyDescent="0.2">
      <c r="A224" s="15">
        <v>40148</v>
      </c>
      <c r="B224" s="12">
        <v>315</v>
      </c>
      <c r="C224" s="12">
        <v>350</v>
      </c>
      <c r="D224" s="12">
        <v>315</v>
      </c>
      <c r="E224" s="12">
        <v>315</v>
      </c>
      <c r="F224" s="14">
        <v>0</v>
      </c>
      <c r="G224" s="12">
        <v>315</v>
      </c>
      <c r="I224" s="11">
        <f>'^JKSE'!I224</f>
        <v>40583</v>
      </c>
      <c r="J224" s="12">
        <f t="shared" si="3"/>
        <v>770</v>
      </c>
    </row>
    <row r="225" spans="1:10" x14ac:dyDescent="0.2">
      <c r="A225" s="15">
        <v>40149</v>
      </c>
      <c r="B225" s="12">
        <v>350</v>
      </c>
      <c r="C225" s="12">
        <v>350</v>
      </c>
      <c r="D225" s="12">
        <v>320</v>
      </c>
      <c r="E225" s="12">
        <v>350</v>
      </c>
      <c r="F225" s="14">
        <v>18000</v>
      </c>
      <c r="G225" s="12">
        <v>350</v>
      </c>
      <c r="I225" s="11">
        <f>'^JKSE'!I225</f>
        <v>40582</v>
      </c>
      <c r="J225" s="12">
        <f t="shared" si="3"/>
        <v>750</v>
      </c>
    </row>
    <row r="226" spans="1:10" x14ac:dyDescent="0.2">
      <c r="A226" s="15">
        <v>40150</v>
      </c>
      <c r="B226" s="12">
        <v>325</v>
      </c>
      <c r="C226" s="12">
        <v>325</v>
      </c>
      <c r="D226" s="12">
        <v>325</v>
      </c>
      <c r="E226" s="12">
        <v>325</v>
      </c>
      <c r="F226" s="14">
        <v>14500</v>
      </c>
      <c r="G226" s="12">
        <v>325</v>
      </c>
      <c r="I226" s="11">
        <f>'^JKSE'!I226</f>
        <v>40581</v>
      </c>
      <c r="J226" s="12">
        <f t="shared" si="3"/>
        <v>770</v>
      </c>
    </row>
    <row r="227" spans="1:10" x14ac:dyDescent="0.2">
      <c r="A227" s="15">
        <v>40151</v>
      </c>
      <c r="B227" s="12">
        <v>340</v>
      </c>
      <c r="C227" s="12">
        <v>340</v>
      </c>
      <c r="D227" s="12">
        <v>340</v>
      </c>
      <c r="E227" s="12">
        <v>340</v>
      </c>
      <c r="F227" s="14">
        <v>1000</v>
      </c>
      <c r="G227" s="12">
        <v>340</v>
      </c>
      <c r="I227" s="11">
        <f>'^JKSE'!I227</f>
        <v>40578</v>
      </c>
      <c r="J227" s="12">
        <f t="shared" si="3"/>
        <v>780</v>
      </c>
    </row>
    <row r="228" spans="1:10" x14ac:dyDescent="0.2">
      <c r="A228" s="15">
        <v>40154</v>
      </c>
      <c r="B228" s="12">
        <v>345</v>
      </c>
      <c r="C228" s="12">
        <v>345</v>
      </c>
      <c r="D228" s="12">
        <v>310</v>
      </c>
      <c r="E228" s="12">
        <v>310</v>
      </c>
      <c r="F228" s="14">
        <v>3000</v>
      </c>
      <c r="G228" s="12">
        <v>310</v>
      </c>
      <c r="I228" s="11">
        <f>'^JKSE'!I228</f>
        <v>40577</v>
      </c>
      <c r="J228" s="12">
        <f t="shared" si="3"/>
        <v>770</v>
      </c>
    </row>
    <row r="229" spans="1:10" x14ac:dyDescent="0.2">
      <c r="A229" s="15">
        <v>40155</v>
      </c>
      <c r="B229" s="12">
        <v>295</v>
      </c>
      <c r="C229" s="12">
        <v>345</v>
      </c>
      <c r="D229" s="12">
        <v>295</v>
      </c>
      <c r="E229" s="12">
        <v>345</v>
      </c>
      <c r="F229" s="14">
        <v>22500</v>
      </c>
      <c r="G229" s="12">
        <v>345</v>
      </c>
      <c r="I229" s="11">
        <f>'^JKSE'!I229</f>
        <v>40576</v>
      </c>
      <c r="J229" s="12">
        <f t="shared" si="3"/>
        <v>770</v>
      </c>
    </row>
    <row r="230" spans="1:10" x14ac:dyDescent="0.2">
      <c r="A230" s="15">
        <v>40156</v>
      </c>
      <c r="B230" s="12">
        <v>320</v>
      </c>
      <c r="C230" s="12">
        <v>345</v>
      </c>
      <c r="D230" s="12">
        <v>320</v>
      </c>
      <c r="E230" s="12">
        <v>320</v>
      </c>
      <c r="F230" s="14">
        <v>0</v>
      </c>
      <c r="G230" s="12">
        <v>320</v>
      </c>
      <c r="I230" s="11">
        <f>'^JKSE'!I230</f>
        <v>40575</v>
      </c>
      <c r="J230" s="12">
        <f t="shared" si="3"/>
        <v>750</v>
      </c>
    </row>
    <row r="231" spans="1:10" x14ac:dyDescent="0.2">
      <c r="A231" s="15">
        <v>40157</v>
      </c>
      <c r="B231" s="12">
        <v>310</v>
      </c>
      <c r="C231" s="12">
        <v>340</v>
      </c>
      <c r="D231" s="12">
        <v>310</v>
      </c>
      <c r="E231" s="12">
        <v>310</v>
      </c>
      <c r="F231" s="14">
        <v>0</v>
      </c>
      <c r="G231" s="12">
        <v>310</v>
      </c>
      <c r="I231" s="11">
        <f>'^JKSE'!I231</f>
        <v>40574</v>
      </c>
      <c r="J231" s="12">
        <f t="shared" si="3"/>
        <v>720</v>
      </c>
    </row>
    <row r="232" spans="1:10" x14ac:dyDescent="0.2">
      <c r="A232" s="15">
        <v>40158</v>
      </c>
      <c r="B232" s="12">
        <v>345</v>
      </c>
      <c r="C232" s="12">
        <v>345</v>
      </c>
      <c r="D232" s="12">
        <v>345</v>
      </c>
      <c r="E232" s="12">
        <v>345</v>
      </c>
      <c r="F232" s="14">
        <v>1000</v>
      </c>
      <c r="G232" s="12">
        <v>345</v>
      </c>
      <c r="I232" s="11">
        <f>'^JKSE'!I232</f>
        <v>40571</v>
      </c>
      <c r="J232" s="12">
        <f t="shared" si="3"/>
        <v>730</v>
      </c>
    </row>
    <row r="233" spans="1:10" x14ac:dyDescent="0.2">
      <c r="A233" s="15">
        <v>40161</v>
      </c>
      <c r="B233" s="12">
        <v>340</v>
      </c>
      <c r="C233" s="12">
        <v>340</v>
      </c>
      <c r="D233" s="12">
        <v>305</v>
      </c>
      <c r="E233" s="12">
        <v>305</v>
      </c>
      <c r="F233" s="14">
        <v>1000</v>
      </c>
      <c r="G233" s="12">
        <v>305</v>
      </c>
      <c r="I233" s="11">
        <f>'^JKSE'!I233</f>
        <v>40570</v>
      </c>
      <c r="J233" s="12">
        <f t="shared" si="3"/>
        <v>720</v>
      </c>
    </row>
    <row r="234" spans="1:10" x14ac:dyDescent="0.2">
      <c r="A234" s="15">
        <v>40162</v>
      </c>
      <c r="B234" s="12">
        <v>305</v>
      </c>
      <c r="C234" s="12">
        <v>330</v>
      </c>
      <c r="D234" s="12">
        <v>305</v>
      </c>
      <c r="E234" s="12">
        <v>330</v>
      </c>
      <c r="F234" s="14">
        <v>6000</v>
      </c>
      <c r="G234" s="12">
        <v>330</v>
      </c>
      <c r="I234" s="11">
        <f>'^JKSE'!I234</f>
        <v>40569</v>
      </c>
      <c r="J234" s="12">
        <f t="shared" si="3"/>
        <v>730</v>
      </c>
    </row>
    <row r="235" spans="1:10" x14ac:dyDescent="0.2">
      <c r="A235" s="15">
        <v>40163</v>
      </c>
      <c r="B235" s="12">
        <v>305</v>
      </c>
      <c r="C235" s="12">
        <v>330</v>
      </c>
      <c r="D235" s="12">
        <v>305</v>
      </c>
      <c r="E235" s="12">
        <v>305</v>
      </c>
      <c r="F235" s="14">
        <v>0</v>
      </c>
      <c r="G235" s="12">
        <v>305</v>
      </c>
      <c r="I235" s="11">
        <f>'^JKSE'!I235</f>
        <v>40568</v>
      </c>
      <c r="J235" s="12">
        <f t="shared" si="3"/>
        <v>730</v>
      </c>
    </row>
    <row r="236" spans="1:10" x14ac:dyDescent="0.2">
      <c r="A236" s="15">
        <v>40164</v>
      </c>
      <c r="B236" s="12">
        <v>330</v>
      </c>
      <c r="C236" s="12">
        <v>350</v>
      </c>
      <c r="D236" s="12">
        <v>330</v>
      </c>
      <c r="E236" s="12">
        <v>350</v>
      </c>
      <c r="F236" s="14">
        <v>25000</v>
      </c>
      <c r="G236" s="12">
        <v>350</v>
      </c>
      <c r="I236" s="11">
        <f>'^JKSE'!I236</f>
        <v>40567</v>
      </c>
      <c r="J236" s="12">
        <f t="shared" si="3"/>
        <v>740</v>
      </c>
    </row>
    <row r="237" spans="1:10" x14ac:dyDescent="0.2">
      <c r="A237" s="15">
        <v>40168</v>
      </c>
      <c r="B237" s="12">
        <v>305</v>
      </c>
      <c r="C237" s="12">
        <v>345</v>
      </c>
      <c r="D237" s="12">
        <v>305</v>
      </c>
      <c r="E237" s="12">
        <v>305</v>
      </c>
      <c r="F237" s="14">
        <v>0</v>
      </c>
      <c r="G237" s="12">
        <v>305</v>
      </c>
      <c r="I237" s="11">
        <f>'^JKSE'!I237</f>
        <v>40564</v>
      </c>
      <c r="J237" s="12">
        <f t="shared" si="3"/>
        <v>720</v>
      </c>
    </row>
    <row r="238" spans="1:10" x14ac:dyDescent="0.2">
      <c r="A238" s="15">
        <v>40169</v>
      </c>
      <c r="B238" s="12">
        <v>300</v>
      </c>
      <c r="C238" s="12">
        <v>345</v>
      </c>
      <c r="D238" s="12">
        <v>300</v>
      </c>
      <c r="E238" s="12">
        <v>345</v>
      </c>
      <c r="F238" s="14">
        <v>6000</v>
      </c>
      <c r="G238" s="12">
        <v>345</v>
      </c>
      <c r="I238" s="11">
        <f>'^JKSE'!I238</f>
        <v>40563</v>
      </c>
      <c r="J238" s="12">
        <f t="shared" si="3"/>
        <v>720</v>
      </c>
    </row>
    <row r="239" spans="1:10" x14ac:dyDescent="0.2">
      <c r="A239" s="15">
        <v>40170</v>
      </c>
      <c r="B239" s="12">
        <v>305</v>
      </c>
      <c r="C239" s="12">
        <v>345</v>
      </c>
      <c r="D239" s="12">
        <v>305</v>
      </c>
      <c r="E239" s="12">
        <v>305</v>
      </c>
      <c r="F239" s="14">
        <v>0</v>
      </c>
      <c r="G239" s="12">
        <v>305</v>
      </c>
      <c r="I239" s="11">
        <f>'^JKSE'!I239</f>
        <v>40562</v>
      </c>
      <c r="J239" s="12">
        <f t="shared" si="3"/>
        <v>740</v>
      </c>
    </row>
    <row r="240" spans="1:10" x14ac:dyDescent="0.2">
      <c r="A240" s="15">
        <v>40175</v>
      </c>
      <c r="B240" s="12">
        <v>305</v>
      </c>
      <c r="C240" s="12">
        <v>345</v>
      </c>
      <c r="D240" s="12">
        <v>305</v>
      </c>
      <c r="E240" s="12">
        <v>345</v>
      </c>
      <c r="F240" s="14">
        <v>6000</v>
      </c>
      <c r="G240" s="12">
        <v>345</v>
      </c>
      <c r="I240" s="11">
        <f>'^JKSE'!I240</f>
        <v>40561</v>
      </c>
      <c r="J240" s="12">
        <f t="shared" si="3"/>
        <v>700</v>
      </c>
    </row>
    <row r="241" spans="1:10" x14ac:dyDescent="0.2">
      <c r="A241" s="15">
        <v>40176</v>
      </c>
      <c r="B241" s="12">
        <v>345</v>
      </c>
      <c r="C241" s="12">
        <v>345</v>
      </c>
      <c r="D241" s="12">
        <v>345</v>
      </c>
      <c r="E241" s="12">
        <v>345</v>
      </c>
      <c r="F241" s="14">
        <v>7500</v>
      </c>
      <c r="G241" s="12">
        <v>345</v>
      </c>
      <c r="I241" s="11">
        <f>'^JKSE'!I241</f>
        <v>40560</v>
      </c>
      <c r="J241" s="12">
        <f t="shared" si="3"/>
        <v>720</v>
      </c>
    </row>
    <row r="242" spans="1:10" x14ac:dyDescent="0.2">
      <c r="A242" s="15">
        <v>40177</v>
      </c>
      <c r="B242" s="12">
        <v>340</v>
      </c>
      <c r="C242" s="12">
        <v>360</v>
      </c>
      <c r="D242" s="12">
        <v>340</v>
      </c>
      <c r="E242" s="12">
        <v>360</v>
      </c>
      <c r="F242" s="14">
        <v>150000</v>
      </c>
      <c r="G242" s="12">
        <v>360</v>
      </c>
      <c r="I242" s="11">
        <f>'^JKSE'!I242</f>
        <v>40557</v>
      </c>
      <c r="J242" s="12">
        <f t="shared" si="3"/>
        <v>750</v>
      </c>
    </row>
    <row r="243" spans="1:10" x14ac:dyDescent="0.2">
      <c r="A243" s="15">
        <v>40182</v>
      </c>
      <c r="B243" s="12">
        <v>355</v>
      </c>
      <c r="C243" s="12">
        <v>355</v>
      </c>
      <c r="D243" s="12">
        <v>350</v>
      </c>
      <c r="E243" s="12">
        <v>350</v>
      </c>
      <c r="F243" s="14">
        <v>15000</v>
      </c>
      <c r="G243" s="12">
        <v>350</v>
      </c>
      <c r="I243" s="11">
        <f>'^JKSE'!I243</f>
        <v>40556</v>
      </c>
      <c r="J243" s="12">
        <f t="shared" si="3"/>
        <v>740</v>
      </c>
    </row>
    <row r="244" spans="1:10" x14ac:dyDescent="0.2">
      <c r="A244" s="15">
        <v>40183</v>
      </c>
      <c r="B244" s="12">
        <v>320</v>
      </c>
      <c r="C244" s="12">
        <v>350</v>
      </c>
      <c r="D244" s="12">
        <v>320</v>
      </c>
      <c r="E244" s="12">
        <v>320</v>
      </c>
      <c r="F244" s="14">
        <v>0</v>
      </c>
      <c r="G244" s="12">
        <v>320</v>
      </c>
      <c r="I244" s="11">
        <f>'^JKSE'!I244</f>
        <v>40555</v>
      </c>
      <c r="J244" s="12">
        <f t="shared" si="3"/>
        <v>750</v>
      </c>
    </row>
    <row r="245" spans="1:10" x14ac:dyDescent="0.2">
      <c r="A245" s="15">
        <v>40184</v>
      </c>
      <c r="B245" s="12">
        <v>320</v>
      </c>
      <c r="C245" s="12">
        <v>350</v>
      </c>
      <c r="D245" s="12">
        <v>320</v>
      </c>
      <c r="E245" s="12">
        <v>350</v>
      </c>
      <c r="F245" s="14">
        <v>8000</v>
      </c>
      <c r="G245" s="12">
        <v>350</v>
      </c>
      <c r="I245" s="11">
        <f>'^JKSE'!I245</f>
        <v>40554</v>
      </c>
      <c r="J245" s="12">
        <f t="shared" si="3"/>
        <v>740</v>
      </c>
    </row>
    <row r="246" spans="1:10" x14ac:dyDescent="0.2">
      <c r="A246" s="15">
        <v>40185</v>
      </c>
      <c r="B246" s="12">
        <v>320</v>
      </c>
      <c r="C246" s="12">
        <v>350</v>
      </c>
      <c r="D246" s="12">
        <v>320</v>
      </c>
      <c r="E246" s="12">
        <v>320</v>
      </c>
      <c r="F246" s="14">
        <v>0</v>
      </c>
      <c r="G246" s="12">
        <v>320</v>
      </c>
      <c r="I246" s="11">
        <f>'^JKSE'!I246</f>
        <v>40553</v>
      </c>
      <c r="J246" s="12">
        <f t="shared" si="3"/>
        <v>730</v>
      </c>
    </row>
    <row r="247" spans="1:10" x14ac:dyDescent="0.2">
      <c r="A247" s="15">
        <v>40186</v>
      </c>
      <c r="B247" s="12">
        <v>315</v>
      </c>
      <c r="C247" s="12">
        <v>350</v>
      </c>
      <c r="D247" s="12">
        <v>315</v>
      </c>
      <c r="E247" s="12">
        <v>315</v>
      </c>
      <c r="F247" s="14">
        <v>0</v>
      </c>
      <c r="G247" s="12">
        <v>315</v>
      </c>
      <c r="I247" s="11">
        <f>'^JKSE'!I247</f>
        <v>40550</v>
      </c>
      <c r="J247" s="12">
        <f t="shared" si="3"/>
        <v>760</v>
      </c>
    </row>
    <row r="248" spans="1:10" x14ac:dyDescent="0.2">
      <c r="A248" s="15">
        <v>40189</v>
      </c>
      <c r="B248" s="12">
        <v>305</v>
      </c>
      <c r="C248" s="12">
        <v>350</v>
      </c>
      <c r="D248" s="12">
        <v>305</v>
      </c>
      <c r="E248" s="12">
        <v>305</v>
      </c>
      <c r="F248" s="14">
        <v>0</v>
      </c>
      <c r="G248" s="12">
        <v>305</v>
      </c>
      <c r="I248" s="11">
        <f>'^JKSE'!I248</f>
        <v>40549</v>
      </c>
      <c r="J248" s="12">
        <f t="shared" si="3"/>
        <v>760</v>
      </c>
    </row>
    <row r="249" spans="1:10" x14ac:dyDescent="0.2">
      <c r="A249" s="15">
        <v>40190</v>
      </c>
      <c r="B249" s="12">
        <v>310</v>
      </c>
      <c r="C249" s="12">
        <v>350</v>
      </c>
      <c r="D249" s="12">
        <v>310</v>
      </c>
      <c r="E249" s="12">
        <v>310</v>
      </c>
      <c r="F249" s="14">
        <v>0</v>
      </c>
      <c r="G249" s="12">
        <v>310</v>
      </c>
      <c r="I249" s="11">
        <f>'^JKSE'!I249</f>
        <v>40548</v>
      </c>
      <c r="J249" s="12">
        <f t="shared" si="3"/>
        <v>760</v>
      </c>
    </row>
    <row r="250" spans="1:10" x14ac:dyDescent="0.2">
      <c r="A250" s="15">
        <v>40191</v>
      </c>
      <c r="B250" s="12">
        <v>310</v>
      </c>
      <c r="C250" s="12">
        <v>350</v>
      </c>
      <c r="D250" s="12">
        <v>300</v>
      </c>
      <c r="E250" s="12">
        <v>350</v>
      </c>
      <c r="F250" s="14">
        <v>42500</v>
      </c>
      <c r="G250" s="12">
        <v>350</v>
      </c>
      <c r="I250" s="11">
        <f>'^JKSE'!I250</f>
        <v>40547</v>
      </c>
      <c r="J250" s="12">
        <f t="shared" si="3"/>
        <v>770</v>
      </c>
    </row>
    <row r="251" spans="1:10" x14ac:dyDescent="0.2">
      <c r="A251" s="15">
        <v>40192</v>
      </c>
      <c r="B251" s="12">
        <v>320</v>
      </c>
      <c r="C251" s="12">
        <v>350</v>
      </c>
      <c r="D251" s="12">
        <v>320</v>
      </c>
      <c r="E251" s="12">
        <v>320</v>
      </c>
      <c r="F251" s="14">
        <v>0</v>
      </c>
      <c r="G251" s="12">
        <v>320</v>
      </c>
      <c r="I251" s="11">
        <f>'^JKSE'!I251</f>
        <v>40546</v>
      </c>
      <c r="J251" s="12">
        <f t="shared" si="3"/>
        <v>780</v>
      </c>
    </row>
    <row r="252" spans="1:10" x14ac:dyDescent="0.2">
      <c r="A252" s="15">
        <v>40193</v>
      </c>
      <c r="B252" s="12">
        <v>325</v>
      </c>
      <c r="C252" s="12">
        <v>345</v>
      </c>
      <c r="D252" s="12">
        <v>325</v>
      </c>
      <c r="E252" s="12">
        <v>325</v>
      </c>
      <c r="F252" s="14">
        <v>0</v>
      </c>
      <c r="G252" s="12">
        <v>325</v>
      </c>
      <c r="I252" s="11">
        <f>'^JKSE'!I252</f>
        <v>40543</v>
      </c>
      <c r="J252" s="12">
        <f t="shared" si="3"/>
        <v>780</v>
      </c>
    </row>
    <row r="253" spans="1:10" x14ac:dyDescent="0.2">
      <c r="A253" s="15">
        <v>40196</v>
      </c>
      <c r="B253" s="12">
        <v>320</v>
      </c>
      <c r="C253" s="12">
        <v>345</v>
      </c>
      <c r="D253" s="12">
        <v>320</v>
      </c>
      <c r="E253" s="12">
        <v>320</v>
      </c>
      <c r="F253" s="14">
        <v>0</v>
      </c>
      <c r="G253" s="12">
        <v>320</v>
      </c>
      <c r="I253" s="11">
        <f>'^JKSE'!I253</f>
        <v>40542</v>
      </c>
      <c r="J253" s="12">
        <f t="shared" si="3"/>
        <v>780</v>
      </c>
    </row>
    <row r="254" spans="1:10" x14ac:dyDescent="0.2">
      <c r="A254" s="15">
        <v>40197</v>
      </c>
      <c r="B254" s="12">
        <v>340</v>
      </c>
      <c r="C254" s="12">
        <v>340</v>
      </c>
      <c r="D254" s="12">
        <v>300</v>
      </c>
      <c r="E254" s="12">
        <v>335</v>
      </c>
      <c r="F254" s="14">
        <v>395000</v>
      </c>
      <c r="G254" s="12">
        <v>335</v>
      </c>
      <c r="I254" s="11">
        <f>'^JKSE'!I254</f>
        <v>40541</v>
      </c>
      <c r="J254" s="12">
        <f t="shared" si="3"/>
        <v>770</v>
      </c>
    </row>
    <row r="255" spans="1:10" x14ac:dyDescent="0.2">
      <c r="A255" s="15">
        <v>40198</v>
      </c>
      <c r="B255" s="12">
        <v>305</v>
      </c>
      <c r="C255" s="12">
        <v>335</v>
      </c>
      <c r="D255" s="12">
        <v>305</v>
      </c>
      <c r="E255" s="12">
        <v>305</v>
      </c>
      <c r="F255" s="14">
        <v>0</v>
      </c>
      <c r="G255" s="12">
        <v>305</v>
      </c>
      <c r="I255" s="11">
        <f>'^JKSE'!I255</f>
        <v>40540</v>
      </c>
      <c r="J255" s="12">
        <f t="shared" si="3"/>
        <v>770</v>
      </c>
    </row>
    <row r="256" spans="1:10" x14ac:dyDescent="0.2">
      <c r="A256" s="15">
        <v>40199</v>
      </c>
      <c r="B256" s="12">
        <v>305</v>
      </c>
      <c r="C256" s="12">
        <v>330</v>
      </c>
      <c r="D256" s="12">
        <v>305</v>
      </c>
      <c r="E256" s="12">
        <v>330</v>
      </c>
      <c r="F256" s="14">
        <v>1000</v>
      </c>
      <c r="G256" s="12">
        <v>330</v>
      </c>
      <c r="I256" s="11">
        <f>'^JKSE'!I256</f>
        <v>40539</v>
      </c>
      <c r="J256" s="12">
        <f t="shared" si="3"/>
        <v>780</v>
      </c>
    </row>
    <row r="257" spans="1:10" x14ac:dyDescent="0.2">
      <c r="A257" s="15">
        <v>40200</v>
      </c>
      <c r="B257" s="12">
        <v>300</v>
      </c>
      <c r="C257" s="12">
        <v>345</v>
      </c>
      <c r="D257" s="12">
        <v>300</v>
      </c>
      <c r="E257" s="12">
        <v>345</v>
      </c>
      <c r="F257" s="14">
        <v>251000</v>
      </c>
      <c r="G257" s="12">
        <v>345</v>
      </c>
      <c r="I257" s="11">
        <f>'^JKSE'!I257</f>
        <v>40536</v>
      </c>
      <c r="J257" s="12">
        <f t="shared" si="3"/>
        <v>800</v>
      </c>
    </row>
    <row r="258" spans="1:10" x14ac:dyDescent="0.2">
      <c r="A258" s="15">
        <v>40203</v>
      </c>
      <c r="B258" s="12">
        <v>310</v>
      </c>
      <c r="C258" s="12">
        <v>345</v>
      </c>
      <c r="D258" s="12">
        <v>310</v>
      </c>
      <c r="E258" s="12">
        <v>310</v>
      </c>
      <c r="F258" s="14">
        <v>0</v>
      </c>
      <c r="G258" s="12">
        <v>310</v>
      </c>
      <c r="I258" s="11">
        <f>'^JKSE'!I258</f>
        <v>40535</v>
      </c>
      <c r="J258" s="12">
        <f t="shared" si="3"/>
        <v>800</v>
      </c>
    </row>
    <row r="259" spans="1:10" x14ac:dyDescent="0.2">
      <c r="A259" s="15">
        <v>40204</v>
      </c>
      <c r="B259" s="12">
        <v>310</v>
      </c>
      <c r="C259" s="12">
        <v>340</v>
      </c>
      <c r="D259" s="12">
        <v>310</v>
      </c>
      <c r="E259" s="12">
        <v>310</v>
      </c>
      <c r="F259" s="14">
        <v>0</v>
      </c>
      <c r="G259" s="12">
        <v>310</v>
      </c>
      <c r="I259" s="11">
        <f>'^JKSE'!I259</f>
        <v>40534</v>
      </c>
      <c r="J259" s="12">
        <f t="shared" ref="J259:J265" si="4">VLOOKUP($I$2:$I$751,$A$2:$G$705,7)</f>
        <v>820</v>
      </c>
    </row>
    <row r="260" spans="1:10" x14ac:dyDescent="0.2">
      <c r="A260" s="15">
        <v>40205</v>
      </c>
      <c r="B260" s="12">
        <v>310</v>
      </c>
      <c r="C260" s="12">
        <v>340</v>
      </c>
      <c r="D260" s="12">
        <v>310</v>
      </c>
      <c r="E260" s="12">
        <v>310</v>
      </c>
      <c r="F260" s="14">
        <v>0</v>
      </c>
      <c r="G260" s="12">
        <v>310</v>
      </c>
      <c r="I260" s="11">
        <f>'^JKSE'!I260</f>
        <v>40533</v>
      </c>
      <c r="J260" s="12">
        <f t="shared" si="4"/>
        <v>860</v>
      </c>
    </row>
    <row r="261" spans="1:10" x14ac:dyDescent="0.2">
      <c r="A261" s="15">
        <v>40206</v>
      </c>
      <c r="B261" s="12">
        <v>310</v>
      </c>
      <c r="C261" s="12">
        <v>335</v>
      </c>
      <c r="D261" s="12">
        <v>310</v>
      </c>
      <c r="E261" s="12">
        <v>310</v>
      </c>
      <c r="F261" s="14">
        <v>0</v>
      </c>
      <c r="G261" s="12">
        <v>310</v>
      </c>
      <c r="I261" s="11">
        <f>'^JKSE'!I261</f>
        <v>40532</v>
      </c>
      <c r="J261" s="12">
        <f t="shared" si="4"/>
        <v>800</v>
      </c>
    </row>
    <row r="262" spans="1:10" x14ac:dyDescent="0.2">
      <c r="A262" s="15">
        <v>40207</v>
      </c>
      <c r="B262" s="12">
        <v>310</v>
      </c>
      <c r="C262" s="12">
        <v>335</v>
      </c>
      <c r="D262" s="12">
        <v>310</v>
      </c>
      <c r="E262" s="12">
        <v>310</v>
      </c>
      <c r="F262" s="14">
        <v>0</v>
      </c>
      <c r="G262" s="12">
        <v>310</v>
      </c>
      <c r="I262" s="11">
        <f>'^JKSE'!I262</f>
        <v>40529</v>
      </c>
      <c r="J262" s="12">
        <f t="shared" si="4"/>
        <v>760</v>
      </c>
    </row>
    <row r="263" spans="1:10" x14ac:dyDescent="0.2">
      <c r="A263" s="15">
        <v>40210</v>
      </c>
      <c r="B263" s="12">
        <v>305</v>
      </c>
      <c r="C263" s="12">
        <v>305</v>
      </c>
      <c r="D263" s="12">
        <v>305</v>
      </c>
      <c r="E263" s="12">
        <v>305</v>
      </c>
      <c r="F263" s="14">
        <v>1000</v>
      </c>
      <c r="G263" s="12">
        <v>305</v>
      </c>
      <c r="I263" s="11">
        <f>'^JKSE'!I263</f>
        <v>40528</v>
      </c>
      <c r="J263" s="12">
        <f t="shared" si="4"/>
        <v>790</v>
      </c>
    </row>
    <row r="264" spans="1:10" x14ac:dyDescent="0.2">
      <c r="A264" s="15">
        <v>40211</v>
      </c>
      <c r="B264" s="12">
        <v>325</v>
      </c>
      <c r="C264" s="12">
        <v>330</v>
      </c>
      <c r="D264" s="12">
        <v>310</v>
      </c>
      <c r="E264" s="12">
        <v>310</v>
      </c>
      <c r="F264" s="14">
        <v>101000</v>
      </c>
      <c r="G264" s="12">
        <v>310</v>
      </c>
      <c r="I264" s="11">
        <f>'^JKSE'!I264</f>
        <v>40527</v>
      </c>
      <c r="J264" s="12">
        <f t="shared" si="4"/>
        <v>790</v>
      </c>
    </row>
    <row r="265" spans="1:10" x14ac:dyDescent="0.2">
      <c r="A265" s="15">
        <v>40212</v>
      </c>
      <c r="B265" s="12">
        <v>320</v>
      </c>
      <c r="C265" s="12">
        <v>320</v>
      </c>
      <c r="D265" s="12">
        <v>320</v>
      </c>
      <c r="E265" s="12">
        <v>320</v>
      </c>
      <c r="F265" s="14">
        <v>15000</v>
      </c>
      <c r="G265" s="12">
        <v>320</v>
      </c>
      <c r="I265" s="11">
        <f>'^JKSE'!I265</f>
        <v>40526</v>
      </c>
      <c r="J265" s="12">
        <f t="shared" si="4"/>
        <v>750</v>
      </c>
    </row>
    <row r="266" spans="1:10" x14ac:dyDescent="0.2">
      <c r="A266" s="15">
        <v>40213</v>
      </c>
      <c r="B266" s="12">
        <v>305</v>
      </c>
      <c r="C266" s="12">
        <v>335</v>
      </c>
      <c r="D266" s="12">
        <v>305</v>
      </c>
      <c r="E266" s="12">
        <v>305</v>
      </c>
      <c r="F266" s="14">
        <v>0</v>
      </c>
      <c r="G266" s="12">
        <v>305</v>
      </c>
      <c r="I266" s="11">
        <f>'^JKSE'!I266</f>
        <v>40525</v>
      </c>
      <c r="J266" s="12">
        <f>VLOOKUP($I$2:$I$751,$A$2:$G$685,7)</f>
        <v>690</v>
      </c>
    </row>
    <row r="267" spans="1:10" x14ac:dyDescent="0.2">
      <c r="A267" s="15">
        <v>40214</v>
      </c>
      <c r="B267" s="12">
        <v>285</v>
      </c>
      <c r="C267" s="12">
        <v>320</v>
      </c>
      <c r="D267" s="12">
        <v>285</v>
      </c>
      <c r="E267" s="12">
        <v>285</v>
      </c>
      <c r="F267" s="14">
        <v>0</v>
      </c>
      <c r="G267" s="12">
        <v>285</v>
      </c>
      <c r="I267" s="11">
        <f>'^JKSE'!I267</f>
        <v>40522</v>
      </c>
      <c r="J267" s="12">
        <f>VLOOKUP($I$2:$I$751,$A$2:$G$685,7)</f>
        <v>630</v>
      </c>
    </row>
    <row r="268" spans="1:10" x14ac:dyDescent="0.2">
      <c r="A268" s="15">
        <v>40217</v>
      </c>
      <c r="B268" s="12">
        <v>330</v>
      </c>
      <c r="C268" s="12">
        <v>340</v>
      </c>
      <c r="D268" s="12">
        <v>330</v>
      </c>
      <c r="E268" s="12">
        <v>340</v>
      </c>
      <c r="F268" s="14">
        <v>5000</v>
      </c>
      <c r="G268" s="12">
        <v>340</v>
      </c>
      <c r="I268" s="11"/>
    </row>
    <row r="269" spans="1:10" x14ac:dyDescent="0.2">
      <c r="A269" s="15">
        <v>40218</v>
      </c>
      <c r="B269" s="12">
        <v>310</v>
      </c>
      <c r="C269" s="12">
        <v>340</v>
      </c>
      <c r="D269" s="12">
        <v>310</v>
      </c>
      <c r="E269" s="12">
        <v>310</v>
      </c>
      <c r="F269" s="14">
        <v>0</v>
      </c>
      <c r="G269" s="12">
        <v>310</v>
      </c>
      <c r="I269" s="11"/>
    </row>
    <row r="270" spans="1:10" x14ac:dyDescent="0.2">
      <c r="A270" s="15">
        <v>40219</v>
      </c>
      <c r="B270" s="12">
        <v>305</v>
      </c>
      <c r="C270" s="12">
        <v>330</v>
      </c>
      <c r="D270" s="12">
        <v>305</v>
      </c>
      <c r="E270" s="12">
        <v>305</v>
      </c>
      <c r="F270" s="14">
        <v>0</v>
      </c>
      <c r="G270" s="12">
        <v>305</v>
      </c>
      <c r="I270" s="11"/>
    </row>
    <row r="271" spans="1:10" x14ac:dyDescent="0.2">
      <c r="A271" s="15">
        <v>40220</v>
      </c>
      <c r="B271" s="12">
        <v>300</v>
      </c>
      <c r="C271" s="12">
        <v>335</v>
      </c>
      <c r="D271" s="12">
        <v>300</v>
      </c>
      <c r="E271" s="12">
        <v>300</v>
      </c>
      <c r="F271" s="14">
        <v>0</v>
      </c>
      <c r="G271" s="12">
        <v>300</v>
      </c>
      <c r="I271" s="11"/>
    </row>
    <row r="272" spans="1:10" x14ac:dyDescent="0.2">
      <c r="A272" s="15">
        <v>40221</v>
      </c>
      <c r="B272" s="12">
        <v>295</v>
      </c>
      <c r="C272" s="12">
        <v>335</v>
      </c>
      <c r="D272" s="12">
        <v>295</v>
      </c>
      <c r="E272" s="12">
        <v>295</v>
      </c>
      <c r="F272" s="14">
        <v>0</v>
      </c>
      <c r="G272" s="12">
        <v>295</v>
      </c>
      <c r="I272" s="11"/>
    </row>
    <row r="273" spans="1:9" x14ac:dyDescent="0.2">
      <c r="A273" s="15">
        <v>40225</v>
      </c>
      <c r="B273" s="12">
        <v>290</v>
      </c>
      <c r="C273" s="12">
        <v>345</v>
      </c>
      <c r="D273" s="12">
        <v>290</v>
      </c>
      <c r="E273" s="12">
        <v>290</v>
      </c>
      <c r="F273" s="14">
        <v>0</v>
      </c>
      <c r="G273" s="12">
        <v>290</v>
      </c>
      <c r="I273" s="11"/>
    </row>
    <row r="274" spans="1:9" x14ac:dyDescent="0.2">
      <c r="A274" s="15">
        <v>40226</v>
      </c>
      <c r="B274" s="12">
        <v>300</v>
      </c>
      <c r="C274" s="12">
        <v>330</v>
      </c>
      <c r="D274" s="12">
        <v>300</v>
      </c>
      <c r="E274" s="12">
        <v>300</v>
      </c>
      <c r="F274" s="14">
        <v>0</v>
      </c>
      <c r="G274" s="12">
        <v>300</v>
      </c>
      <c r="I274" s="11"/>
    </row>
    <row r="275" spans="1:9" x14ac:dyDescent="0.2">
      <c r="A275" s="15">
        <v>40227</v>
      </c>
      <c r="B275" s="12">
        <v>305</v>
      </c>
      <c r="C275" s="12">
        <v>325</v>
      </c>
      <c r="D275" s="12">
        <v>305</v>
      </c>
      <c r="E275" s="12">
        <v>305</v>
      </c>
      <c r="F275" s="14">
        <v>0</v>
      </c>
      <c r="G275" s="12">
        <v>305</v>
      </c>
      <c r="I275" s="11"/>
    </row>
    <row r="276" spans="1:9" x14ac:dyDescent="0.2">
      <c r="A276" s="15">
        <v>40228</v>
      </c>
      <c r="B276" s="12">
        <v>290</v>
      </c>
      <c r="C276" s="12">
        <v>340</v>
      </c>
      <c r="D276" s="12">
        <v>290</v>
      </c>
      <c r="E276" s="12">
        <v>290</v>
      </c>
      <c r="F276" s="14">
        <v>0</v>
      </c>
      <c r="G276" s="12">
        <v>290</v>
      </c>
      <c r="I276" s="11"/>
    </row>
    <row r="277" spans="1:9" x14ac:dyDescent="0.2">
      <c r="A277" s="15">
        <v>40231</v>
      </c>
      <c r="B277" s="12">
        <v>295</v>
      </c>
      <c r="C277" s="12">
        <v>335</v>
      </c>
      <c r="D277" s="12">
        <v>295</v>
      </c>
      <c r="E277" s="12">
        <v>295</v>
      </c>
      <c r="F277" s="14">
        <v>0</v>
      </c>
      <c r="G277" s="12">
        <v>295</v>
      </c>
      <c r="I277" s="11"/>
    </row>
    <row r="278" spans="1:9" x14ac:dyDescent="0.2">
      <c r="A278" s="15">
        <v>40232</v>
      </c>
      <c r="B278" s="12">
        <v>300</v>
      </c>
      <c r="C278" s="12">
        <v>330</v>
      </c>
      <c r="D278" s="12">
        <v>300</v>
      </c>
      <c r="E278" s="12">
        <v>300</v>
      </c>
      <c r="F278" s="14">
        <v>0</v>
      </c>
      <c r="G278" s="12">
        <v>300</v>
      </c>
      <c r="I278" s="11"/>
    </row>
    <row r="279" spans="1:9" x14ac:dyDescent="0.2">
      <c r="A279" s="15">
        <v>40233</v>
      </c>
      <c r="B279" s="12">
        <v>305</v>
      </c>
      <c r="C279" s="12">
        <v>330</v>
      </c>
      <c r="D279" s="12">
        <v>305</v>
      </c>
      <c r="E279" s="12">
        <v>305</v>
      </c>
      <c r="F279" s="14">
        <v>0</v>
      </c>
      <c r="G279" s="12">
        <v>305</v>
      </c>
      <c r="I279" s="11"/>
    </row>
    <row r="280" spans="1:9" x14ac:dyDescent="0.2">
      <c r="A280" s="15">
        <v>40234</v>
      </c>
      <c r="B280" s="12">
        <v>295</v>
      </c>
      <c r="C280" s="12">
        <v>340</v>
      </c>
      <c r="D280" s="12">
        <v>295</v>
      </c>
      <c r="E280" s="12">
        <v>295</v>
      </c>
      <c r="F280" s="14">
        <v>0</v>
      </c>
      <c r="G280" s="12">
        <v>295</v>
      </c>
      <c r="I280" s="11"/>
    </row>
    <row r="281" spans="1:9" x14ac:dyDescent="0.2">
      <c r="A281" s="15">
        <v>40238</v>
      </c>
      <c r="B281" s="12">
        <v>300</v>
      </c>
      <c r="C281" s="12">
        <v>350</v>
      </c>
      <c r="D281" s="12">
        <v>300</v>
      </c>
      <c r="E281" s="12">
        <v>350</v>
      </c>
      <c r="F281" s="14">
        <v>25500</v>
      </c>
      <c r="G281" s="12">
        <v>350</v>
      </c>
      <c r="I281" s="11"/>
    </row>
    <row r="282" spans="1:9" x14ac:dyDescent="0.2">
      <c r="A282" s="15">
        <v>40239</v>
      </c>
      <c r="B282" s="12">
        <v>300</v>
      </c>
      <c r="C282" s="12">
        <v>350</v>
      </c>
      <c r="D282" s="12">
        <v>300</v>
      </c>
      <c r="E282" s="12">
        <v>350</v>
      </c>
      <c r="F282" s="14">
        <v>357000</v>
      </c>
      <c r="G282" s="12">
        <v>350</v>
      </c>
      <c r="I282" s="11"/>
    </row>
    <row r="283" spans="1:9" x14ac:dyDescent="0.2">
      <c r="A283" s="15">
        <v>40240</v>
      </c>
      <c r="B283" s="12">
        <v>310</v>
      </c>
      <c r="C283" s="12">
        <v>350</v>
      </c>
      <c r="D283" s="12">
        <v>310</v>
      </c>
      <c r="E283" s="12">
        <v>310</v>
      </c>
      <c r="F283" s="14">
        <v>0</v>
      </c>
      <c r="G283" s="12">
        <v>310</v>
      </c>
      <c r="I283" s="11"/>
    </row>
    <row r="284" spans="1:9" x14ac:dyDescent="0.2">
      <c r="A284" s="15">
        <v>40241</v>
      </c>
      <c r="B284" s="12">
        <v>320</v>
      </c>
      <c r="C284" s="12">
        <v>350</v>
      </c>
      <c r="D284" s="12">
        <v>315</v>
      </c>
      <c r="E284" s="12">
        <v>350</v>
      </c>
      <c r="F284" s="14">
        <v>94500</v>
      </c>
      <c r="G284" s="12">
        <v>350</v>
      </c>
      <c r="I284" s="11"/>
    </row>
    <row r="285" spans="1:9" x14ac:dyDescent="0.2">
      <c r="A285" s="15">
        <v>40242</v>
      </c>
      <c r="B285" s="12">
        <v>330</v>
      </c>
      <c r="C285" s="12">
        <v>350</v>
      </c>
      <c r="D285" s="12">
        <v>330</v>
      </c>
      <c r="E285" s="12">
        <v>330</v>
      </c>
      <c r="F285" s="14">
        <v>0</v>
      </c>
      <c r="G285" s="12">
        <v>330</v>
      </c>
      <c r="I285" s="11"/>
    </row>
    <row r="286" spans="1:9" x14ac:dyDescent="0.2">
      <c r="A286" s="15">
        <v>40245</v>
      </c>
      <c r="B286" s="12">
        <v>325</v>
      </c>
      <c r="C286" s="12">
        <v>345</v>
      </c>
      <c r="D286" s="12">
        <v>325</v>
      </c>
      <c r="E286" s="12">
        <v>325</v>
      </c>
      <c r="F286" s="14">
        <v>0</v>
      </c>
      <c r="G286" s="12">
        <v>325</v>
      </c>
      <c r="I286" s="11"/>
    </row>
    <row r="287" spans="1:9" x14ac:dyDescent="0.2">
      <c r="A287" s="15">
        <v>40246</v>
      </c>
      <c r="B287" s="12">
        <v>330</v>
      </c>
      <c r="C287" s="12">
        <v>350</v>
      </c>
      <c r="D287" s="12">
        <v>320</v>
      </c>
      <c r="E287" s="12">
        <v>350</v>
      </c>
      <c r="F287" s="14">
        <v>27500</v>
      </c>
      <c r="G287" s="12">
        <v>350</v>
      </c>
      <c r="I287" s="11"/>
    </row>
    <row r="288" spans="1:9" x14ac:dyDescent="0.2">
      <c r="A288" s="15">
        <v>40247</v>
      </c>
      <c r="B288" s="12">
        <v>325</v>
      </c>
      <c r="C288" s="12">
        <v>350</v>
      </c>
      <c r="D288" s="12">
        <v>325</v>
      </c>
      <c r="E288" s="12">
        <v>325</v>
      </c>
      <c r="F288" s="14">
        <v>0</v>
      </c>
      <c r="G288" s="12">
        <v>325</v>
      </c>
      <c r="I288" s="11"/>
    </row>
    <row r="289" spans="1:9" x14ac:dyDescent="0.2">
      <c r="A289" s="15">
        <v>40248</v>
      </c>
      <c r="B289" s="12">
        <v>325</v>
      </c>
      <c r="C289" s="12">
        <v>350</v>
      </c>
      <c r="D289" s="12">
        <v>325</v>
      </c>
      <c r="E289" s="12">
        <v>325</v>
      </c>
      <c r="F289" s="14">
        <v>0</v>
      </c>
      <c r="G289" s="12">
        <v>325</v>
      </c>
      <c r="I289" s="11"/>
    </row>
    <row r="290" spans="1:9" x14ac:dyDescent="0.2">
      <c r="A290" s="15">
        <v>40249</v>
      </c>
      <c r="B290" s="12">
        <v>325</v>
      </c>
      <c r="C290" s="12">
        <v>350</v>
      </c>
      <c r="D290" s="12">
        <v>325</v>
      </c>
      <c r="E290" s="12">
        <v>325</v>
      </c>
      <c r="F290" s="14">
        <v>0</v>
      </c>
      <c r="G290" s="12">
        <v>325</v>
      </c>
      <c r="I290" s="11"/>
    </row>
    <row r="291" spans="1:9" x14ac:dyDescent="0.2">
      <c r="A291" s="15">
        <v>40252</v>
      </c>
      <c r="B291" s="12">
        <v>325</v>
      </c>
      <c r="C291" s="12">
        <v>350</v>
      </c>
      <c r="D291" s="12">
        <v>325</v>
      </c>
      <c r="E291" s="12">
        <v>325</v>
      </c>
      <c r="F291" s="14">
        <v>0</v>
      </c>
      <c r="G291" s="12">
        <v>325</v>
      </c>
      <c r="I291" s="11"/>
    </row>
    <row r="292" spans="1:9" x14ac:dyDescent="0.2">
      <c r="A292" s="15">
        <v>40254</v>
      </c>
      <c r="B292" s="12">
        <v>350</v>
      </c>
      <c r="C292" s="12">
        <v>350</v>
      </c>
      <c r="D292" s="12">
        <v>350</v>
      </c>
      <c r="E292" s="12">
        <v>350</v>
      </c>
      <c r="F292" s="14">
        <v>500</v>
      </c>
      <c r="G292" s="12">
        <v>350</v>
      </c>
      <c r="I292" s="11"/>
    </row>
    <row r="293" spans="1:9" x14ac:dyDescent="0.2">
      <c r="A293" s="15">
        <v>40255</v>
      </c>
      <c r="B293" s="12">
        <v>335</v>
      </c>
      <c r="C293" s="12">
        <v>350</v>
      </c>
      <c r="D293" s="12">
        <v>335</v>
      </c>
      <c r="E293" s="12">
        <v>350</v>
      </c>
      <c r="F293" s="14">
        <v>15000</v>
      </c>
      <c r="G293" s="12">
        <v>350</v>
      </c>
      <c r="I293" s="11"/>
    </row>
    <row r="294" spans="1:9" x14ac:dyDescent="0.2">
      <c r="A294" s="15">
        <v>40256</v>
      </c>
      <c r="B294" s="12">
        <v>345</v>
      </c>
      <c r="C294" s="12">
        <v>350</v>
      </c>
      <c r="D294" s="12">
        <v>345</v>
      </c>
      <c r="E294" s="12">
        <v>350</v>
      </c>
      <c r="F294" s="14">
        <v>101000</v>
      </c>
      <c r="G294" s="12">
        <v>350</v>
      </c>
      <c r="I294" s="11"/>
    </row>
    <row r="295" spans="1:9" x14ac:dyDescent="0.2">
      <c r="A295" s="15">
        <v>40259</v>
      </c>
      <c r="B295" s="12">
        <v>345</v>
      </c>
      <c r="C295" s="12">
        <v>345</v>
      </c>
      <c r="D295" s="12">
        <v>345</v>
      </c>
      <c r="E295" s="12">
        <v>345</v>
      </c>
      <c r="F295" s="14">
        <v>1000</v>
      </c>
      <c r="G295" s="12">
        <v>345</v>
      </c>
      <c r="I295" s="11"/>
    </row>
    <row r="296" spans="1:9" x14ac:dyDescent="0.2">
      <c r="A296" s="15">
        <v>40260</v>
      </c>
      <c r="B296" s="12">
        <v>320</v>
      </c>
      <c r="C296" s="12">
        <v>345</v>
      </c>
      <c r="D296" s="12">
        <v>315</v>
      </c>
      <c r="E296" s="12">
        <v>345</v>
      </c>
      <c r="F296" s="14">
        <v>171000</v>
      </c>
      <c r="G296" s="12">
        <v>345</v>
      </c>
      <c r="I296" s="11"/>
    </row>
    <row r="297" spans="1:9" x14ac:dyDescent="0.2">
      <c r="A297" s="15">
        <v>40261</v>
      </c>
      <c r="B297" s="12">
        <v>330</v>
      </c>
      <c r="C297" s="12">
        <v>345</v>
      </c>
      <c r="D297" s="12">
        <v>330</v>
      </c>
      <c r="E297" s="12">
        <v>345</v>
      </c>
      <c r="F297" s="14">
        <v>18500</v>
      </c>
      <c r="G297" s="12">
        <v>345</v>
      </c>
      <c r="I297" s="11"/>
    </row>
    <row r="298" spans="1:9" x14ac:dyDescent="0.2">
      <c r="A298" s="15">
        <v>40262</v>
      </c>
      <c r="B298" s="12">
        <v>335</v>
      </c>
      <c r="C298" s="12">
        <v>350</v>
      </c>
      <c r="D298" s="12">
        <v>335</v>
      </c>
      <c r="E298" s="12">
        <v>335</v>
      </c>
      <c r="F298" s="14">
        <v>0</v>
      </c>
      <c r="G298" s="12">
        <v>335</v>
      </c>
      <c r="I298" s="11"/>
    </row>
    <row r="299" spans="1:9" x14ac:dyDescent="0.2">
      <c r="A299" s="15">
        <v>40263</v>
      </c>
      <c r="B299" s="12">
        <v>350</v>
      </c>
      <c r="C299" s="12">
        <v>350</v>
      </c>
      <c r="D299" s="12">
        <v>345</v>
      </c>
      <c r="E299" s="12">
        <v>345</v>
      </c>
      <c r="F299" s="14">
        <v>6000</v>
      </c>
      <c r="G299" s="12">
        <v>345</v>
      </c>
      <c r="I299" s="11"/>
    </row>
    <row r="300" spans="1:9" x14ac:dyDescent="0.2">
      <c r="A300" s="15">
        <v>40266</v>
      </c>
      <c r="B300" s="12">
        <v>335</v>
      </c>
      <c r="C300" s="12">
        <v>345</v>
      </c>
      <c r="D300" s="12">
        <v>335</v>
      </c>
      <c r="E300" s="12">
        <v>345</v>
      </c>
      <c r="F300" s="14">
        <v>3500</v>
      </c>
      <c r="G300" s="12">
        <v>345</v>
      </c>
      <c r="I300" s="11"/>
    </row>
    <row r="301" spans="1:9" x14ac:dyDescent="0.2">
      <c r="A301" s="15">
        <v>40267</v>
      </c>
      <c r="B301" s="12">
        <v>345</v>
      </c>
      <c r="C301" s="12">
        <v>345</v>
      </c>
      <c r="D301" s="12">
        <v>345</v>
      </c>
      <c r="E301" s="12">
        <v>345</v>
      </c>
      <c r="F301" s="14">
        <v>25000</v>
      </c>
      <c r="G301" s="12">
        <v>345</v>
      </c>
      <c r="I301" s="11"/>
    </row>
    <row r="302" spans="1:9" x14ac:dyDescent="0.2">
      <c r="A302" s="15">
        <v>40268</v>
      </c>
      <c r="B302" s="12">
        <v>335</v>
      </c>
      <c r="C302" s="12">
        <v>345</v>
      </c>
      <c r="D302" s="12">
        <v>335</v>
      </c>
      <c r="E302" s="12">
        <v>335</v>
      </c>
      <c r="F302" s="14">
        <v>0</v>
      </c>
      <c r="G302" s="12">
        <v>335</v>
      </c>
      <c r="I302" s="11"/>
    </row>
    <row r="303" spans="1:9" x14ac:dyDescent="0.2">
      <c r="A303" s="15">
        <v>40269</v>
      </c>
      <c r="B303" s="12">
        <v>345</v>
      </c>
      <c r="C303" s="12">
        <v>345</v>
      </c>
      <c r="D303" s="12">
        <v>345</v>
      </c>
      <c r="E303" s="12">
        <v>345</v>
      </c>
      <c r="F303" s="14">
        <v>51500</v>
      </c>
      <c r="G303" s="12">
        <v>345</v>
      </c>
      <c r="I303" s="11"/>
    </row>
    <row r="304" spans="1:9" x14ac:dyDescent="0.2">
      <c r="A304" s="15">
        <v>40273</v>
      </c>
      <c r="B304" s="12">
        <v>335</v>
      </c>
      <c r="C304" s="12">
        <v>345</v>
      </c>
      <c r="D304" s="12">
        <v>335</v>
      </c>
      <c r="E304" s="12">
        <v>335</v>
      </c>
      <c r="F304" s="14">
        <v>0</v>
      </c>
      <c r="G304" s="12">
        <v>335</v>
      </c>
      <c r="I304" s="11"/>
    </row>
    <row r="305" spans="1:9" x14ac:dyDescent="0.2">
      <c r="A305" s="15">
        <v>40274</v>
      </c>
      <c r="B305" s="12">
        <v>345</v>
      </c>
      <c r="C305" s="12">
        <v>345</v>
      </c>
      <c r="D305" s="12">
        <v>345</v>
      </c>
      <c r="E305" s="12">
        <v>345</v>
      </c>
      <c r="F305" s="14">
        <v>25000</v>
      </c>
      <c r="G305" s="12">
        <v>345</v>
      </c>
      <c r="I305" s="11"/>
    </row>
    <row r="306" spans="1:9" x14ac:dyDescent="0.2">
      <c r="A306" s="15">
        <v>40275</v>
      </c>
      <c r="B306" s="12">
        <v>345</v>
      </c>
      <c r="C306" s="12">
        <v>345</v>
      </c>
      <c r="D306" s="12">
        <v>325</v>
      </c>
      <c r="E306" s="12">
        <v>345</v>
      </c>
      <c r="F306" s="14">
        <v>2500</v>
      </c>
      <c r="G306" s="12">
        <v>345</v>
      </c>
      <c r="I306" s="11"/>
    </row>
    <row r="307" spans="1:9" x14ac:dyDescent="0.2">
      <c r="A307" s="15">
        <v>40276</v>
      </c>
      <c r="B307" s="12">
        <v>345</v>
      </c>
      <c r="C307" s="12">
        <v>345</v>
      </c>
      <c r="D307" s="12">
        <v>345</v>
      </c>
      <c r="E307" s="12">
        <v>345</v>
      </c>
      <c r="F307" s="14">
        <v>500</v>
      </c>
      <c r="G307" s="12">
        <v>345</v>
      </c>
      <c r="I307" s="11"/>
    </row>
    <row r="308" spans="1:9" x14ac:dyDescent="0.2">
      <c r="A308" s="15">
        <v>40277</v>
      </c>
      <c r="B308" s="12">
        <v>340</v>
      </c>
      <c r="C308" s="12">
        <v>345</v>
      </c>
      <c r="D308" s="12">
        <v>340</v>
      </c>
      <c r="E308" s="12">
        <v>345</v>
      </c>
      <c r="F308" s="14">
        <v>7500</v>
      </c>
      <c r="G308" s="12">
        <v>345</v>
      </c>
      <c r="I308" s="11"/>
    </row>
    <row r="309" spans="1:9" x14ac:dyDescent="0.2">
      <c r="A309" s="15">
        <v>40280</v>
      </c>
      <c r="B309" s="12">
        <v>345</v>
      </c>
      <c r="C309" s="12">
        <v>345</v>
      </c>
      <c r="D309" s="12">
        <v>345</v>
      </c>
      <c r="E309" s="12">
        <v>345</v>
      </c>
      <c r="F309" s="14">
        <v>95000</v>
      </c>
      <c r="G309" s="12">
        <v>345</v>
      </c>
      <c r="I309" s="11"/>
    </row>
    <row r="310" spans="1:9" x14ac:dyDescent="0.2">
      <c r="A310" s="15">
        <v>40281</v>
      </c>
      <c r="B310" s="12">
        <v>345</v>
      </c>
      <c r="C310" s="12">
        <v>345</v>
      </c>
      <c r="D310" s="12">
        <v>345</v>
      </c>
      <c r="E310" s="12">
        <v>345</v>
      </c>
      <c r="F310" s="14">
        <v>12500</v>
      </c>
      <c r="G310" s="12">
        <v>345</v>
      </c>
      <c r="I310" s="11"/>
    </row>
    <row r="311" spans="1:9" x14ac:dyDescent="0.2">
      <c r="A311" s="15">
        <v>40282</v>
      </c>
      <c r="B311" s="12">
        <v>350</v>
      </c>
      <c r="C311" s="12">
        <v>350</v>
      </c>
      <c r="D311" s="12">
        <v>350</v>
      </c>
      <c r="E311" s="12">
        <v>350</v>
      </c>
      <c r="F311" s="14">
        <v>90500</v>
      </c>
      <c r="G311" s="12">
        <v>350</v>
      </c>
      <c r="I311" s="11"/>
    </row>
    <row r="312" spans="1:9" x14ac:dyDescent="0.2">
      <c r="A312" s="15">
        <v>40283</v>
      </c>
      <c r="B312" s="12">
        <v>345</v>
      </c>
      <c r="C312" s="12">
        <v>350</v>
      </c>
      <c r="D312" s="12">
        <v>345</v>
      </c>
      <c r="E312" s="12">
        <v>350</v>
      </c>
      <c r="F312" s="14">
        <v>198500</v>
      </c>
      <c r="G312" s="12">
        <v>350</v>
      </c>
      <c r="I312" s="11"/>
    </row>
    <row r="313" spans="1:9" x14ac:dyDescent="0.2">
      <c r="A313" s="15">
        <v>40284</v>
      </c>
      <c r="B313" s="12">
        <v>325</v>
      </c>
      <c r="C313" s="12">
        <v>350</v>
      </c>
      <c r="D313" s="12">
        <v>325</v>
      </c>
      <c r="E313" s="12">
        <v>325</v>
      </c>
      <c r="F313" s="14">
        <v>0</v>
      </c>
      <c r="G313" s="12">
        <v>325</v>
      </c>
      <c r="I313" s="11"/>
    </row>
    <row r="314" spans="1:9" x14ac:dyDescent="0.2">
      <c r="A314" s="15">
        <v>40287</v>
      </c>
      <c r="B314" s="12">
        <v>345</v>
      </c>
      <c r="C314" s="12">
        <v>345</v>
      </c>
      <c r="D314" s="12">
        <v>345</v>
      </c>
      <c r="E314" s="12">
        <v>345</v>
      </c>
      <c r="F314" s="14">
        <v>3000</v>
      </c>
      <c r="G314" s="12">
        <v>345</v>
      </c>
      <c r="I314" s="11"/>
    </row>
    <row r="315" spans="1:9" x14ac:dyDescent="0.2">
      <c r="A315" s="15">
        <v>40288</v>
      </c>
      <c r="B315" s="12">
        <v>355</v>
      </c>
      <c r="C315" s="12">
        <v>355</v>
      </c>
      <c r="D315" s="12">
        <v>355</v>
      </c>
      <c r="E315" s="12">
        <v>355</v>
      </c>
      <c r="F315" s="14">
        <v>75000</v>
      </c>
      <c r="G315" s="12">
        <v>355</v>
      </c>
      <c r="I315" s="11"/>
    </row>
    <row r="316" spans="1:9" x14ac:dyDescent="0.2">
      <c r="A316" s="15">
        <v>40289</v>
      </c>
      <c r="B316" s="12">
        <v>345</v>
      </c>
      <c r="C316" s="12">
        <v>345</v>
      </c>
      <c r="D316" s="12">
        <v>345</v>
      </c>
      <c r="E316" s="12">
        <v>345</v>
      </c>
      <c r="F316" s="14">
        <v>16000</v>
      </c>
      <c r="G316" s="12">
        <v>345</v>
      </c>
      <c r="I316" s="11"/>
    </row>
    <row r="317" spans="1:9" x14ac:dyDescent="0.2">
      <c r="A317" s="15">
        <v>40290</v>
      </c>
      <c r="B317" s="12">
        <v>345</v>
      </c>
      <c r="C317" s="12">
        <v>345</v>
      </c>
      <c r="D317" s="12">
        <v>345</v>
      </c>
      <c r="E317" s="12">
        <v>345</v>
      </c>
      <c r="F317" s="14">
        <v>50000</v>
      </c>
      <c r="G317" s="12">
        <v>345</v>
      </c>
      <c r="I317" s="11"/>
    </row>
    <row r="318" spans="1:9" x14ac:dyDescent="0.2">
      <c r="A318" s="15">
        <v>40291</v>
      </c>
      <c r="B318" s="12">
        <v>350</v>
      </c>
      <c r="C318" s="12">
        <v>350</v>
      </c>
      <c r="D318" s="12">
        <v>345</v>
      </c>
      <c r="E318" s="12">
        <v>345</v>
      </c>
      <c r="F318" s="14">
        <v>77500</v>
      </c>
      <c r="G318" s="12">
        <v>345</v>
      </c>
      <c r="I318" s="11"/>
    </row>
    <row r="319" spans="1:9" x14ac:dyDescent="0.2">
      <c r="A319" s="15">
        <v>40294</v>
      </c>
      <c r="B319" s="12">
        <v>350</v>
      </c>
      <c r="C319" s="12">
        <v>350</v>
      </c>
      <c r="D319" s="12">
        <v>340</v>
      </c>
      <c r="E319" s="12">
        <v>340</v>
      </c>
      <c r="F319" s="14">
        <v>36500</v>
      </c>
      <c r="G319" s="12">
        <v>340</v>
      </c>
      <c r="I319" s="11"/>
    </row>
    <row r="320" spans="1:9" x14ac:dyDescent="0.2">
      <c r="A320" s="15">
        <v>40295</v>
      </c>
      <c r="B320" s="12">
        <v>330</v>
      </c>
      <c r="C320" s="12">
        <v>335</v>
      </c>
      <c r="D320" s="12">
        <v>330</v>
      </c>
      <c r="E320" s="12">
        <v>335</v>
      </c>
      <c r="F320" s="14">
        <v>8000</v>
      </c>
      <c r="G320" s="12">
        <v>335</v>
      </c>
      <c r="I320" s="11"/>
    </row>
    <row r="321" spans="1:9" x14ac:dyDescent="0.2">
      <c r="A321" s="15">
        <v>40296</v>
      </c>
      <c r="B321" s="12">
        <v>335</v>
      </c>
      <c r="C321" s="12">
        <v>355</v>
      </c>
      <c r="D321" s="12">
        <v>330</v>
      </c>
      <c r="E321" s="12">
        <v>355</v>
      </c>
      <c r="F321" s="14">
        <v>549500</v>
      </c>
      <c r="G321" s="12">
        <v>355</v>
      </c>
      <c r="I321" s="11"/>
    </row>
    <row r="322" spans="1:9" x14ac:dyDescent="0.2">
      <c r="A322" s="15">
        <v>40297</v>
      </c>
      <c r="B322" s="12">
        <v>355</v>
      </c>
      <c r="C322" s="12">
        <v>375</v>
      </c>
      <c r="D322" s="12">
        <v>355</v>
      </c>
      <c r="E322" s="12">
        <v>375</v>
      </c>
      <c r="F322" s="14">
        <v>313000</v>
      </c>
      <c r="G322" s="12">
        <v>375</v>
      </c>
      <c r="I322" s="11"/>
    </row>
    <row r="323" spans="1:9" x14ac:dyDescent="0.2">
      <c r="A323" s="15">
        <v>40298</v>
      </c>
      <c r="B323" s="12">
        <v>375</v>
      </c>
      <c r="C323" s="12">
        <v>420</v>
      </c>
      <c r="D323" s="12">
        <v>375</v>
      </c>
      <c r="E323" s="12">
        <v>410</v>
      </c>
      <c r="F323" s="14">
        <v>3036000</v>
      </c>
      <c r="G323" s="12">
        <v>410</v>
      </c>
      <c r="I323" s="11"/>
    </row>
    <row r="324" spans="1:9" x14ac:dyDescent="0.2">
      <c r="A324" s="15">
        <v>40301</v>
      </c>
      <c r="B324" s="12">
        <v>395</v>
      </c>
      <c r="C324" s="12">
        <v>405</v>
      </c>
      <c r="D324" s="12">
        <v>390</v>
      </c>
      <c r="E324" s="12">
        <v>390</v>
      </c>
      <c r="F324" s="14">
        <v>100500</v>
      </c>
      <c r="G324" s="12">
        <v>390</v>
      </c>
      <c r="I324" s="11"/>
    </row>
    <row r="325" spans="1:9" x14ac:dyDescent="0.2">
      <c r="A325" s="15">
        <v>40302</v>
      </c>
      <c r="B325" s="12">
        <v>385</v>
      </c>
      <c r="C325" s="12">
        <v>385</v>
      </c>
      <c r="D325" s="12">
        <v>385</v>
      </c>
      <c r="E325" s="12">
        <v>385</v>
      </c>
      <c r="F325" s="14">
        <v>102000</v>
      </c>
      <c r="G325" s="12">
        <v>385</v>
      </c>
      <c r="I325" s="11"/>
    </row>
    <row r="326" spans="1:9" x14ac:dyDescent="0.2">
      <c r="A326" s="15">
        <v>40303</v>
      </c>
      <c r="B326" s="12">
        <v>385</v>
      </c>
      <c r="C326" s="12">
        <v>450</v>
      </c>
      <c r="D326" s="12">
        <v>385</v>
      </c>
      <c r="E326" s="12">
        <v>445</v>
      </c>
      <c r="F326" s="14">
        <v>1315000</v>
      </c>
      <c r="G326" s="12">
        <v>445</v>
      </c>
      <c r="I326" s="11"/>
    </row>
    <row r="327" spans="1:9" x14ac:dyDescent="0.2">
      <c r="A327" s="15">
        <v>40304</v>
      </c>
      <c r="B327" s="12">
        <v>445</v>
      </c>
      <c r="C327" s="12">
        <v>460</v>
      </c>
      <c r="D327" s="12">
        <v>445</v>
      </c>
      <c r="E327" s="12">
        <v>460</v>
      </c>
      <c r="F327" s="14">
        <v>860500</v>
      </c>
      <c r="G327" s="12">
        <v>460</v>
      </c>
      <c r="I327" s="11"/>
    </row>
    <row r="328" spans="1:9" x14ac:dyDescent="0.2">
      <c r="A328" s="15">
        <v>40305</v>
      </c>
      <c r="B328" s="12">
        <v>445</v>
      </c>
      <c r="C328" s="12">
        <v>455</v>
      </c>
      <c r="D328" s="12">
        <v>445</v>
      </c>
      <c r="E328" s="12">
        <v>445</v>
      </c>
      <c r="F328" s="14">
        <v>277500</v>
      </c>
      <c r="G328" s="12">
        <v>445</v>
      </c>
      <c r="I328" s="11"/>
    </row>
    <row r="329" spans="1:9" x14ac:dyDescent="0.2">
      <c r="A329" s="15">
        <v>40308</v>
      </c>
      <c r="B329" s="12">
        <v>445</v>
      </c>
      <c r="C329" s="12">
        <v>445</v>
      </c>
      <c r="D329" s="12">
        <v>430</v>
      </c>
      <c r="E329" s="12">
        <v>440</v>
      </c>
      <c r="F329" s="14">
        <v>136000</v>
      </c>
      <c r="G329" s="12">
        <v>440</v>
      </c>
      <c r="I329" s="11"/>
    </row>
    <row r="330" spans="1:9" x14ac:dyDescent="0.2">
      <c r="A330" s="15">
        <v>40309</v>
      </c>
      <c r="B330" s="12">
        <v>440</v>
      </c>
      <c r="C330" s="12">
        <v>465</v>
      </c>
      <c r="D330" s="12">
        <v>440</v>
      </c>
      <c r="E330" s="12">
        <v>465</v>
      </c>
      <c r="F330" s="14">
        <v>5661000</v>
      </c>
      <c r="G330" s="12">
        <v>465</v>
      </c>
      <c r="I330" s="11"/>
    </row>
    <row r="331" spans="1:9" x14ac:dyDescent="0.2">
      <c r="A331" s="15">
        <v>40310</v>
      </c>
      <c r="B331" s="12">
        <v>465</v>
      </c>
      <c r="C331" s="12">
        <v>475</v>
      </c>
      <c r="D331" s="12">
        <v>460</v>
      </c>
      <c r="E331" s="12">
        <v>470</v>
      </c>
      <c r="F331" s="14">
        <v>6842500</v>
      </c>
      <c r="G331" s="12">
        <v>470</v>
      </c>
      <c r="I331" s="11"/>
    </row>
    <row r="332" spans="1:9" x14ac:dyDescent="0.2">
      <c r="A332" s="15">
        <v>40312</v>
      </c>
      <c r="B332" s="12">
        <v>470</v>
      </c>
      <c r="C332" s="12">
        <v>500</v>
      </c>
      <c r="D332" s="12">
        <v>465</v>
      </c>
      <c r="E332" s="12">
        <v>485</v>
      </c>
      <c r="F332" s="14">
        <v>24140000</v>
      </c>
      <c r="G332" s="12">
        <v>485</v>
      </c>
      <c r="I332" s="11"/>
    </row>
    <row r="333" spans="1:9" x14ac:dyDescent="0.2">
      <c r="A333" s="15">
        <v>40315</v>
      </c>
      <c r="B333" s="12">
        <v>475</v>
      </c>
      <c r="C333" s="12">
        <v>480</v>
      </c>
      <c r="D333" s="12">
        <v>470</v>
      </c>
      <c r="E333" s="12">
        <v>480</v>
      </c>
      <c r="F333" s="14">
        <v>5828500</v>
      </c>
      <c r="G333" s="12">
        <v>480</v>
      </c>
      <c r="I333" s="11"/>
    </row>
    <row r="334" spans="1:9" x14ac:dyDescent="0.2">
      <c r="A334" s="15">
        <v>40316</v>
      </c>
      <c r="B334" s="12">
        <v>480</v>
      </c>
      <c r="C334" s="12">
        <v>485</v>
      </c>
      <c r="D334" s="12">
        <v>475</v>
      </c>
      <c r="E334" s="12">
        <v>475</v>
      </c>
      <c r="F334" s="14">
        <v>2101500</v>
      </c>
      <c r="G334" s="12">
        <v>475</v>
      </c>
      <c r="I334" s="11"/>
    </row>
    <row r="335" spans="1:9" x14ac:dyDescent="0.2">
      <c r="A335" s="15">
        <v>40317</v>
      </c>
      <c r="B335" s="12">
        <v>475</v>
      </c>
      <c r="C335" s="12">
        <v>475</v>
      </c>
      <c r="D335" s="12">
        <v>470</v>
      </c>
      <c r="E335" s="12">
        <v>470</v>
      </c>
      <c r="F335" s="14">
        <v>850500</v>
      </c>
      <c r="G335" s="12">
        <v>470</v>
      </c>
      <c r="I335" s="11"/>
    </row>
    <row r="336" spans="1:9" x14ac:dyDescent="0.2">
      <c r="A336" s="15">
        <v>40318</v>
      </c>
      <c r="B336" s="12">
        <v>465</v>
      </c>
      <c r="C336" s="12">
        <v>470</v>
      </c>
      <c r="D336" s="12">
        <v>460</v>
      </c>
      <c r="E336" s="12">
        <v>460</v>
      </c>
      <c r="F336" s="14">
        <v>1099500</v>
      </c>
      <c r="G336" s="12">
        <v>460</v>
      </c>
      <c r="I336" s="11"/>
    </row>
    <row r="337" spans="1:9" x14ac:dyDescent="0.2">
      <c r="A337" s="15">
        <v>40319</v>
      </c>
      <c r="B337" s="12">
        <v>460</v>
      </c>
      <c r="C337" s="12">
        <v>465</v>
      </c>
      <c r="D337" s="12">
        <v>460</v>
      </c>
      <c r="E337" s="12">
        <v>465</v>
      </c>
      <c r="F337" s="14">
        <v>13000</v>
      </c>
      <c r="G337" s="12">
        <v>465</v>
      </c>
      <c r="I337" s="11"/>
    </row>
    <row r="338" spans="1:9" x14ac:dyDescent="0.2">
      <c r="A338" s="15">
        <v>40322</v>
      </c>
      <c r="B338" s="12">
        <v>465</v>
      </c>
      <c r="C338" s="12">
        <v>465</v>
      </c>
      <c r="D338" s="12">
        <v>465</v>
      </c>
      <c r="E338" s="12">
        <v>465</v>
      </c>
      <c r="F338" s="14">
        <v>120000</v>
      </c>
      <c r="G338" s="12">
        <v>465</v>
      </c>
      <c r="I338" s="11"/>
    </row>
    <row r="339" spans="1:9" x14ac:dyDescent="0.2">
      <c r="A339" s="15">
        <v>40323</v>
      </c>
      <c r="B339" s="12">
        <v>460</v>
      </c>
      <c r="C339" s="12">
        <v>460</v>
      </c>
      <c r="D339" s="12">
        <v>455</v>
      </c>
      <c r="E339" s="12">
        <v>455</v>
      </c>
      <c r="F339" s="14">
        <v>217500</v>
      </c>
      <c r="G339" s="12">
        <v>455</v>
      </c>
      <c r="I339" s="11"/>
    </row>
    <row r="340" spans="1:9" x14ac:dyDescent="0.2">
      <c r="A340" s="15">
        <v>40324</v>
      </c>
      <c r="B340" s="12">
        <v>455</v>
      </c>
      <c r="C340" s="12">
        <v>475</v>
      </c>
      <c r="D340" s="12">
        <v>455</v>
      </c>
      <c r="E340" s="12">
        <v>475</v>
      </c>
      <c r="F340" s="14">
        <v>2453000</v>
      </c>
      <c r="G340" s="12">
        <v>475</v>
      </c>
      <c r="I340" s="11"/>
    </row>
    <row r="341" spans="1:9" x14ac:dyDescent="0.2">
      <c r="A341" s="15">
        <v>40325</v>
      </c>
      <c r="B341" s="12">
        <v>470</v>
      </c>
      <c r="C341" s="12">
        <v>490</v>
      </c>
      <c r="D341" s="12">
        <v>470</v>
      </c>
      <c r="E341" s="12">
        <v>485</v>
      </c>
      <c r="F341" s="14">
        <v>8126500</v>
      </c>
      <c r="G341" s="12">
        <v>485</v>
      </c>
      <c r="I341" s="11"/>
    </row>
    <row r="342" spans="1:9" x14ac:dyDescent="0.2">
      <c r="A342" s="15">
        <v>40329</v>
      </c>
      <c r="B342" s="12">
        <v>485</v>
      </c>
      <c r="C342" s="12">
        <v>500</v>
      </c>
      <c r="D342" s="12">
        <v>480</v>
      </c>
      <c r="E342" s="12">
        <v>500</v>
      </c>
      <c r="F342" s="14">
        <v>8759000</v>
      </c>
      <c r="G342" s="12">
        <v>500</v>
      </c>
      <c r="I342" s="11"/>
    </row>
    <row r="343" spans="1:9" x14ac:dyDescent="0.2">
      <c r="A343" s="15">
        <v>40330</v>
      </c>
      <c r="B343" s="12">
        <v>495</v>
      </c>
      <c r="C343" s="12">
        <v>510</v>
      </c>
      <c r="D343" s="12">
        <v>485</v>
      </c>
      <c r="E343" s="12">
        <v>495</v>
      </c>
      <c r="F343" s="14">
        <v>7132000</v>
      </c>
      <c r="G343" s="12">
        <v>495</v>
      </c>
      <c r="I343" s="11"/>
    </row>
    <row r="344" spans="1:9" x14ac:dyDescent="0.2">
      <c r="A344" s="15">
        <v>40331</v>
      </c>
      <c r="B344" s="12">
        <v>495</v>
      </c>
      <c r="C344" s="12">
        <v>495</v>
      </c>
      <c r="D344" s="12">
        <v>475</v>
      </c>
      <c r="E344" s="12">
        <v>480</v>
      </c>
      <c r="F344" s="14">
        <v>1282500</v>
      </c>
      <c r="G344" s="12">
        <v>480</v>
      </c>
      <c r="I344" s="11"/>
    </row>
    <row r="345" spans="1:9" x14ac:dyDescent="0.2">
      <c r="A345" s="15">
        <v>40332</v>
      </c>
      <c r="B345" s="12">
        <v>480</v>
      </c>
      <c r="C345" s="12">
        <v>510</v>
      </c>
      <c r="D345" s="12">
        <v>480</v>
      </c>
      <c r="E345" s="12">
        <v>500</v>
      </c>
      <c r="F345" s="14">
        <v>9294000</v>
      </c>
      <c r="G345" s="12">
        <v>500</v>
      </c>
      <c r="I345" s="11"/>
    </row>
    <row r="346" spans="1:9" x14ac:dyDescent="0.2">
      <c r="A346" s="15">
        <v>40333</v>
      </c>
      <c r="B346" s="12">
        <v>495</v>
      </c>
      <c r="C346" s="12">
        <v>520</v>
      </c>
      <c r="D346" s="12">
        <v>490</v>
      </c>
      <c r="E346" s="12">
        <v>520</v>
      </c>
      <c r="F346" s="14">
        <v>6115500</v>
      </c>
      <c r="G346" s="12">
        <v>520</v>
      </c>
      <c r="I346" s="11"/>
    </row>
    <row r="347" spans="1:9" x14ac:dyDescent="0.2">
      <c r="A347" s="15">
        <v>40336</v>
      </c>
      <c r="B347" s="12">
        <v>490</v>
      </c>
      <c r="C347" s="12">
        <v>500</v>
      </c>
      <c r="D347" s="12">
        <v>490</v>
      </c>
      <c r="E347" s="12">
        <v>500</v>
      </c>
      <c r="F347" s="14">
        <v>1642500</v>
      </c>
      <c r="G347" s="12">
        <v>500</v>
      </c>
      <c r="I347" s="11"/>
    </row>
    <row r="348" spans="1:9" x14ac:dyDescent="0.2">
      <c r="A348" s="15">
        <v>40337</v>
      </c>
      <c r="B348" s="12">
        <v>490</v>
      </c>
      <c r="C348" s="12">
        <v>510</v>
      </c>
      <c r="D348" s="12">
        <v>490</v>
      </c>
      <c r="E348" s="12">
        <v>495</v>
      </c>
      <c r="F348" s="14">
        <v>5217500</v>
      </c>
      <c r="G348" s="12">
        <v>495</v>
      </c>
      <c r="I348" s="11"/>
    </row>
    <row r="349" spans="1:9" x14ac:dyDescent="0.2">
      <c r="A349" s="15">
        <v>40338</v>
      </c>
      <c r="B349" s="12">
        <v>495</v>
      </c>
      <c r="C349" s="12">
        <v>495</v>
      </c>
      <c r="D349" s="12">
        <v>475</v>
      </c>
      <c r="E349" s="12">
        <v>475</v>
      </c>
      <c r="F349" s="14">
        <v>397000</v>
      </c>
      <c r="G349" s="12">
        <v>475</v>
      </c>
      <c r="I349" s="11"/>
    </row>
    <row r="350" spans="1:9" x14ac:dyDescent="0.2">
      <c r="A350" s="15">
        <v>40339</v>
      </c>
      <c r="B350" s="12">
        <v>470</v>
      </c>
      <c r="C350" s="12">
        <v>470</v>
      </c>
      <c r="D350" s="12">
        <v>455</v>
      </c>
      <c r="E350" s="12">
        <v>455</v>
      </c>
      <c r="F350" s="14">
        <v>140000</v>
      </c>
      <c r="G350" s="12">
        <v>455</v>
      </c>
      <c r="I350" s="11"/>
    </row>
    <row r="351" spans="1:9" x14ac:dyDescent="0.2">
      <c r="A351" s="15">
        <v>40340</v>
      </c>
      <c r="B351" s="12">
        <v>470</v>
      </c>
      <c r="C351" s="12">
        <v>470</v>
      </c>
      <c r="D351" s="12">
        <v>455</v>
      </c>
      <c r="E351" s="12">
        <v>460</v>
      </c>
      <c r="F351" s="14">
        <v>1454500</v>
      </c>
      <c r="G351" s="12">
        <v>460</v>
      </c>
      <c r="I351" s="11"/>
    </row>
    <row r="352" spans="1:9" x14ac:dyDescent="0.2">
      <c r="A352" s="15">
        <v>40343</v>
      </c>
      <c r="B352" s="12">
        <v>455</v>
      </c>
      <c r="C352" s="12">
        <v>510</v>
      </c>
      <c r="D352" s="12">
        <v>455</v>
      </c>
      <c r="E352" s="12">
        <v>500</v>
      </c>
      <c r="F352" s="14">
        <v>16745000</v>
      </c>
      <c r="G352" s="12">
        <v>500</v>
      </c>
      <c r="I352" s="11"/>
    </row>
    <row r="353" spans="1:9" x14ac:dyDescent="0.2">
      <c r="A353" s="15">
        <v>40344</v>
      </c>
      <c r="B353" s="12">
        <v>510</v>
      </c>
      <c r="C353" s="12">
        <v>540</v>
      </c>
      <c r="D353" s="12">
        <v>510</v>
      </c>
      <c r="E353" s="12">
        <v>520</v>
      </c>
      <c r="F353" s="14">
        <v>12511000</v>
      </c>
      <c r="G353" s="12">
        <v>520</v>
      </c>
      <c r="I353" s="11"/>
    </row>
    <row r="354" spans="1:9" x14ac:dyDescent="0.2">
      <c r="A354" s="15">
        <v>40345</v>
      </c>
      <c r="B354" s="12">
        <v>520</v>
      </c>
      <c r="C354" s="12">
        <v>530</v>
      </c>
      <c r="D354" s="12">
        <v>510</v>
      </c>
      <c r="E354" s="12">
        <v>510</v>
      </c>
      <c r="F354" s="14">
        <v>4693000</v>
      </c>
      <c r="G354" s="12">
        <v>510</v>
      </c>
      <c r="I354" s="11"/>
    </row>
    <row r="355" spans="1:9" x14ac:dyDescent="0.2">
      <c r="A355" s="15">
        <v>40346</v>
      </c>
      <c r="B355" s="12">
        <v>520</v>
      </c>
      <c r="C355" s="12">
        <v>530</v>
      </c>
      <c r="D355" s="12">
        <v>510</v>
      </c>
      <c r="E355" s="12">
        <v>530</v>
      </c>
      <c r="F355" s="14">
        <v>3197000</v>
      </c>
      <c r="G355" s="12">
        <v>530</v>
      </c>
      <c r="I355" s="11"/>
    </row>
    <row r="356" spans="1:9" x14ac:dyDescent="0.2">
      <c r="A356" s="15">
        <v>40347</v>
      </c>
      <c r="B356" s="12">
        <v>530</v>
      </c>
      <c r="C356" s="12">
        <v>530</v>
      </c>
      <c r="D356" s="12">
        <v>520</v>
      </c>
      <c r="E356" s="12">
        <v>530</v>
      </c>
      <c r="F356" s="14">
        <v>805500</v>
      </c>
      <c r="G356" s="12">
        <v>530</v>
      </c>
      <c r="I356" s="11"/>
    </row>
    <row r="357" spans="1:9" x14ac:dyDescent="0.2">
      <c r="A357" s="15">
        <v>40350</v>
      </c>
      <c r="B357" s="12">
        <v>530</v>
      </c>
      <c r="C357" s="12">
        <v>530</v>
      </c>
      <c r="D357" s="12">
        <v>520</v>
      </c>
      <c r="E357" s="12">
        <v>530</v>
      </c>
      <c r="F357" s="14">
        <v>805500</v>
      </c>
      <c r="G357" s="12">
        <v>530</v>
      </c>
      <c r="I357" s="11"/>
    </row>
    <row r="358" spans="1:9" x14ac:dyDescent="0.2">
      <c r="A358" s="15">
        <v>40351</v>
      </c>
      <c r="B358" s="12">
        <v>520</v>
      </c>
      <c r="C358" s="12">
        <v>520</v>
      </c>
      <c r="D358" s="12">
        <v>510</v>
      </c>
      <c r="E358" s="12">
        <v>520</v>
      </c>
      <c r="F358" s="14">
        <v>1295000</v>
      </c>
      <c r="G358" s="12">
        <v>520</v>
      </c>
      <c r="I358" s="11"/>
    </row>
    <row r="359" spans="1:9" x14ac:dyDescent="0.2">
      <c r="A359" s="15">
        <v>40352</v>
      </c>
      <c r="B359" s="12">
        <v>510</v>
      </c>
      <c r="C359" s="12">
        <v>570</v>
      </c>
      <c r="D359" s="12">
        <v>510</v>
      </c>
      <c r="E359" s="12">
        <v>560</v>
      </c>
      <c r="F359" s="14">
        <v>15539500</v>
      </c>
      <c r="G359" s="12">
        <v>560</v>
      </c>
      <c r="I359" s="11"/>
    </row>
    <row r="360" spans="1:9" x14ac:dyDescent="0.2">
      <c r="A360" s="15">
        <v>40353</v>
      </c>
      <c r="B360" s="12">
        <v>560</v>
      </c>
      <c r="C360" s="12">
        <v>560</v>
      </c>
      <c r="D360" s="12">
        <v>530</v>
      </c>
      <c r="E360" s="12">
        <v>540</v>
      </c>
      <c r="F360" s="14">
        <v>3272000</v>
      </c>
      <c r="G360" s="12">
        <v>540</v>
      </c>
      <c r="I360" s="11"/>
    </row>
    <row r="361" spans="1:9" x14ac:dyDescent="0.2">
      <c r="A361" s="15">
        <v>40354</v>
      </c>
      <c r="B361" s="12">
        <v>530</v>
      </c>
      <c r="C361" s="12">
        <v>540</v>
      </c>
      <c r="D361" s="12">
        <v>520</v>
      </c>
      <c r="E361" s="12">
        <v>540</v>
      </c>
      <c r="F361" s="14">
        <v>728000</v>
      </c>
      <c r="G361" s="12">
        <v>540</v>
      </c>
      <c r="I361" s="11"/>
    </row>
    <row r="362" spans="1:9" x14ac:dyDescent="0.2">
      <c r="A362" s="15">
        <v>40357</v>
      </c>
      <c r="B362" s="12">
        <v>540</v>
      </c>
      <c r="C362" s="12">
        <v>540</v>
      </c>
      <c r="D362" s="12">
        <v>520</v>
      </c>
      <c r="E362" s="12">
        <v>530</v>
      </c>
      <c r="F362" s="14">
        <v>9831000</v>
      </c>
      <c r="G362" s="12">
        <v>530</v>
      </c>
      <c r="I362" s="11"/>
    </row>
    <row r="363" spans="1:9" x14ac:dyDescent="0.2">
      <c r="A363" s="15">
        <v>40358</v>
      </c>
      <c r="B363" s="12">
        <v>530</v>
      </c>
      <c r="C363" s="12">
        <v>550</v>
      </c>
      <c r="D363" s="12">
        <v>520</v>
      </c>
      <c r="E363" s="12">
        <v>530</v>
      </c>
      <c r="F363" s="14">
        <v>6378500</v>
      </c>
      <c r="G363" s="12">
        <v>530</v>
      </c>
      <c r="I363" s="11"/>
    </row>
    <row r="364" spans="1:9" x14ac:dyDescent="0.2">
      <c r="A364" s="15">
        <v>40359</v>
      </c>
      <c r="B364" s="12">
        <v>510</v>
      </c>
      <c r="C364" s="12">
        <v>520</v>
      </c>
      <c r="D364" s="12">
        <v>510</v>
      </c>
      <c r="E364" s="12">
        <v>520</v>
      </c>
      <c r="F364" s="14">
        <v>1513500</v>
      </c>
      <c r="G364" s="12">
        <v>520</v>
      </c>
      <c r="I364" s="11"/>
    </row>
    <row r="365" spans="1:9" x14ac:dyDescent="0.2">
      <c r="A365" s="15">
        <v>40360</v>
      </c>
      <c r="B365" s="12">
        <v>510</v>
      </c>
      <c r="C365" s="12">
        <v>540</v>
      </c>
      <c r="D365" s="12">
        <v>510</v>
      </c>
      <c r="E365" s="12">
        <v>510</v>
      </c>
      <c r="F365" s="14">
        <v>6078500</v>
      </c>
      <c r="G365" s="12">
        <v>510</v>
      </c>
      <c r="I365" s="11"/>
    </row>
    <row r="366" spans="1:9" x14ac:dyDescent="0.2">
      <c r="A366" s="15">
        <v>40361</v>
      </c>
      <c r="B366" s="12">
        <v>520</v>
      </c>
      <c r="C366" s="12">
        <v>520</v>
      </c>
      <c r="D366" s="12">
        <v>510</v>
      </c>
      <c r="E366" s="12">
        <v>520</v>
      </c>
      <c r="F366" s="14">
        <v>1382500</v>
      </c>
      <c r="G366" s="12">
        <v>520</v>
      </c>
      <c r="I366" s="11"/>
    </row>
    <row r="367" spans="1:9" x14ac:dyDescent="0.2">
      <c r="A367" s="15">
        <v>40364</v>
      </c>
      <c r="B367" s="12">
        <v>510</v>
      </c>
      <c r="C367" s="12">
        <v>520</v>
      </c>
      <c r="D367" s="12">
        <v>500</v>
      </c>
      <c r="E367" s="12">
        <v>520</v>
      </c>
      <c r="F367" s="14">
        <v>4041500</v>
      </c>
      <c r="G367" s="12">
        <v>520</v>
      </c>
      <c r="I367" s="11"/>
    </row>
    <row r="368" spans="1:9" x14ac:dyDescent="0.2">
      <c r="A368" s="15">
        <v>40365</v>
      </c>
      <c r="B368" s="12">
        <v>510</v>
      </c>
      <c r="C368" s="12">
        <v>530</v>
      </c>
      <c r="D368" s="12">
        <v>500</v>
      </c>
      <c r="E368" s="12">
        <v>530</v>
      </c>
      <c r="F368" s="14">
        <v>4031500</v>
      </c>
      <c r="G368" s="12">
        <v>530</v>
      </c>
      <c r="I368" s="11"/>
    </row>
    <row r="369" spans="1:9" x14ac:dyDescent="0.2">
      <c r="A369" s="15">
        <v>40366</v>
      </c>
      <c r="B369" s="12">
        <v>520</v>
      </c>
      <c r="C369" s="12">
        <v>520</v>
      </c>
      <c r="D369" s="12">
        <v>500</v>
      </c>
      <c r="E369" s="12">
        <v>510</v>
      </c>
      <c r="F369" s="14">
        <v>1669000</v>
      </c>
      <c r="G369" s="12">
        <v>510</v>
      </c>
      <c r="I369" s="11"/>
    </row>
    <row r="370" spans="1:9" x14ac:dyDescent="0.2">
      <c r="A370" s="15">
        <v>40367</v>
      </c>
      <c r="B370" s="12">
        <v>510</v>
      </c>
      <c r="C370" s="12">
        <v>530</v>
      </c>
      <c r="D370" s="12">
        <v>500</v>
      </c>
      <c r="E370" s="12">
        <v>520</v>
      </c>
      <c r="F370" s="14">
        <v>10244500</v>
      </c>
      <c r="G370" s="12">
        <v>520</v>
      </c>
      <c r="I370" s="11"/>
    </row>
    <row r="371" spans="1:9" x14ac:dyDescent="0.2">
      <c r="A371" s="15">
        <v>40368</v>
      </c>
      <c r="B371" s="12">
        <v>520</v>
      </c>
      <c r="C371" s="12">
        <v>550</v>
      </c>
      <c r="D371" s="12">
        <v>520</v>
      </c>
      <c r="E371" s="12">
        <v>550</v>
      </c>
      <c r="F371" s="14">
        <v>8733500</v>
      </c>
      <c r="G371" s="12">
        <v>550</v>
      </c>
      <c r="I371" s="11"/>
    </row>
    <row r="372" spans="1:9" x14ac:dyDescent="0.2">
      <c r="A372" s="15">
        <v>40371</v>
      </c>
      <c r="B372" s="12">
        <v>540</v>
      </c>
      <c r="C372" s="12">
        <v>540</v>
      </c>
      <c r="D372" s="12">
        <v>520</v>
      </c>
      <c r="E372" s="12">
        <v>530</v>
      </c>
      <c r="F372" s="14">
        <v>3654000</v>
      </c>
      <c r="G372" s="12">
        <v>530</v>
      </c>
      <c r="I372" s="11"/>
    </row>
    <row r="373" spans="1:9" x14ac:dyDescent="0.2">
      <c r="A373" s="15">
        <v>40372</v>
      </c>
      <c r="B373" s="12">
        <v>530</v>
      </c>
      <c r="C373" s="12">
        <v>530</v>
      </c>
      <c r="D373" s="12">
        <v>495</v>
      </c>
      <c r="E373" s="12">
        <v>495</v>
      </c>
      <c r="F373" s="14">
        <v>5471000</v>
      </c>
      <c r="G373" s="12">
        <v>495</v>
      </c>
      <c r="I373" s="11"/>
    </row>
    <row r="374" spans="1:9" x14ac:dyDescent="0.2">
      <c r="A374" s="15">
        <v>40373</v>
      </c>
      <c r="B374" s="12">
        <v>500</v>
      </c>
      <c r="C374" s="12">
        <v>510</v>
      </c>
      <c r="D374" s="12">
        <v>500</v>
      </c>
      <c r="E374" s="12">
        <v>500</v>
      </c>
      <c r="F374" s="14">
        <v>2572500</v>
      </c>
      <c r="G374" s="12">
        <v>500</v>
      </c>
      <c r="I374" s="11"/>
    </row>
    <row r="375" spans="1:9" x14ac:dyDescent="0.2">
      <c r="A375" s="15">
        <v>40374</v>
      </c>
      <c r="B375" s="12">
        <v>500</v>
      </c>
      <c r="C375" s="12">
        <v>500</v>
      </c>
      <c r="D375" s="12">
        <v>470</v>
      </c>
      <c r="E375" s="12">
        <v>475</v>
      </c>
      <c r="F375" s="14">
        <v>4859500</v>
      </c>
      <c r="G375" s="12">
        <v>475</v>
      </c>
      <c r="I375" s="11"/>
    </row>
    <row r="376" spans="1:9" x14ac:dyDescent="0.2">
      <c r="A376" s="15">
        <v>40375</v>
      </c>
      <c r="B376" s="12">
        <v>470</v>
      </c>
      <c r="C376" s="12">
        <v>470</v>
      </c>
      <c r="D376" s="12">
        <v>450</v>
      </c>
      <c r="E376" s="12">
        <v>455</v>
      </c>
      <c r="F376" s="14">
        <v>4282500</v>
      </c>
      <c r="G376" s="12">
        <v>455</v>
      </c>
      <c r="I376" s="11"/>
    </row>
    <row r="377" spans="1:9" x14ac:dyDescent="0.2">
      <c r="A377" s="15">
        <v>40378</v>
      </c>
      <c r="B377" s="12">
        <v>450</v>
      </c>
      <c r="C377" s="12">
        <v>470</v>
      </c>
      <c r="D377" s="12">
        <v>450</v>
      </c>
      <c r="E377" s="12">
        <v>465</v>
      </c>
      <c r="F377" s="14">
        <v>9203500</v>
      </c>
      <c r="G377" s="12">
        <v>465</v>
      </c>
      <c r="I377" s="11"/>
    </row>
    <row r="378" spans="1:9" x14ac:dyDescent="0.2">
      <c r="A378" s="15">
        <v>40379</v>
      </c>
      <c r="B378" s="12">
        <v>465</v>
      </c>
      <c r="C378" s="12">
        <v>560</v>
      </c>
      <c r="D378" s="12">
        <v>465</v>
      </c>
      <c r="E378" s="12">
        <v>560</v>
      </c>
      <c r="F378" s="14">
        <v>9166500</v>
      </c>
      <c r="G378" s="12">
        <v>560</v>
      </c>
      <c r="I378" s="11"/>
    </row>
    <row r="379" spans="1:9" x14ac:dyDescent="0.2">
      <c r="A379" s="15">
        <v>40380</v>
      </c>
      <c r="B379" s="12">
        <v>560</v>
      </c>
      <c r="C379" s="12">
        <v>580</v>
      </c>
      <c r="D379" s="12">
        <v>530</v>
      </c>
      <c r="E379" s="12">
        <v>560</v>
      </c>
      <c r="F379" s="14">
        <v>1750000</v>
      </c>
      <c r="G379" s="12">
        <v>560</v>
      </c>
      <c r="I379" s="11"/>
    </row>
    <row r="380" spans="1:9" x14ac:dyDescent="0.2">
      <c r="A380" s="15">
        <v>40381</v>
      </c>
      <c r="B380" s="12">
        <v>570</v>
      </c>
      <c r="C380" s="12">
        <v>570</v>
      </c>
      <c r="D380" s="12">
        <v>540</v>
      </c>
      <c r="E380" s="12">
        <v>550</v>
      </c>
      <c r="F380" s="14">
        <v>384500</v>
      </c>
      <c r="G380" s="12">
        <v>550</v>
      </c>
      <c r="I380" s="11"/>
    </row>
    <row r="381" spans="1:9" x14ac:dyDescent="0.2">
      <c r="A381" s="15">
        <v>40382</v>
      </c>
      <c r="B381" s="12">
        <v>540</v>
      </c>
      <c r="C381" s="12">
        <v>540</v>
      </c>
      <c r="D381" s="12">
        <v>500</v>
      </c>
      <c r="E381" s="12">
        <v>540</v>
      </c>
      <c r="F381" s="14">
        <v>4028000</v>
      </c>
      <c r="G381" s="12">
        <v>540</v>
      </c>
      <c r="I381" s="11"/>
    </row>
    <row r="382" spans="1:9" x14ac:dyDescent="0.2">
      <c r="A382" s="15">
        <v>40385</v>
      </c>
      <c r="B382" s="12">
        <v>540</v>
      </c>
      <c r="C382" s="12">
        <v>600</v>
      </c>
      <c r="D382" s="12">
        <v>540</v>
      </c>
      <c r="E382" s="12">
        <v>600</v>
      </c>
      <c r="F382" s="14">
        <v>4048000</v>
      </c>
      <c r="G382" s="12">
        <v>600</v>
      </c>
      <c r="I382" s="11"/>
    </row>
    <row r="383" spans="1:9" x14ac:dyDescent="0.2">
      <c r="A383" s="15">
        <v>40386</v>
      </c>
      <c r="B383" s="12">
        <v>600</v>
      </c>
      <c r="C383" s="12">
        <v>610</v>
      </c>
      <c r="D383" s="12">
        <v>590</v>
      </c>
      <c r="E383" s="12">
        <v>600</v>
      </c>
      <c r="F383" s="14">
        <v>4731000</v>
      </c>
      <c r="G383" s="12">
        <v>600</v>
      </c>
      <c r="I383" s="11"/>
    </row>
    <row r="384" spans="1:9" x14ac:dyDescent="0.2">
      <c r="A384" s="15">
        <v>40387</v>
      </c>
      <c r="B384" s="12">
        <v>600</v>
      </c>
      <c r="C384" s="12">
        <v>600</v>
      </c>
      <c r="D384" s="12">
        <v>590</v>
      </c>
      <c r="E384" s="12">
        <v>600</v>
      </c>
      <c r="F384" s="14">
        <v>892000</v>
      </c>
      <c r="G384" s="12">
        <v>600</v>
      </c>
      <c r="I384" s="11"/>
    </row>
    <row r="385" spans="1:9" x14ac:dyDescent="0.2">
      <c r="A385" s="15">
        <v>40388</v>
      </c>
      <c r="B385" s="12">
        <v>590</v>
      </c>
      <c r="C385" s="12">
        <v>600</v>
      </c>
      <c r="D385" s="12">
        <v>580</v>
      </c>
      <c r="E385" s="12">
        <v>600</v>
      </c>
      <c r="F385" s="14">
        <v>1179000</v>
      </c>
      <c r="G385" s="12">
        <v>600</v>
      </c>
      <c r="I385" s="11"/>
    </row>
    <row r="386" spans="1:9" x14ac:dyDescent="0.2">
      <c r="A386" s="15">
        <v>40389</v>
      </c>
      <c r="B386" s="12">
        <v>580</v>
      </c>
      <c r="C386" s="12">
        <v>590</v>
      </c>
      <c r="D386" s="12">
        <v>580</v>
      </c>
      <c r="E386" s="12">
        <v>590</v>
      </c>
      <c r="F386" s="14">
        <v>503000</v>
      </c>
      <c r="G386" s="12">
        <v>590</v>
      </c>
      <c r="I386" s="11"/>
    </row>
    <row r="387" spans="1:9" x14ac:dyDescent="0.2">
      <c r="A387" s="15">
        <v>40392</v>
      </c>
      <c r="B387" s="12">
        <v>590</v>
      </c>
      <c r="C387" s="12">
        <v>590</v>
      </c>
      <c r="D387" s="12">
        <v>540</v>
      </c>
      <c r="E387" s="12">
        <v>560</v>
      </c>
      <c r="F387" s="14">
        <v>4367000</v>
      </c>
      <c r="G387" s="12">
        <v>560</v>
      </c>
      <c r="I387" s="11"/>
    </row>
    <row r="388" spans="1:9" x14ac:dyDescent="0.2">
      <c r="A388" s="15">
        <v>40393</v>
      </c>
      <c r="B388" s="12">
        <v>560</v>
      </c>
      <c r="C388" s="12">
        <v>560</v>
      </c>
      <c r="D388" s="12">
        <v>530</v>
      </c>
      <c r="E388" s="12">
        <v>540</v>
      </c>
      <c r="F388" s="14">
        <v>843000</v>
      </c>
      <c r="G388" s="12">
        <v>540</v>
      </c>
      <c r="I388" s="11"/>
    </row>
    <row r="389" spans="1:9" x14ac:dyDescent="0.2">
      <c r="A389" s="15">
        <v>40394</v>
      </c>
      <c r="B389" s="12">
        <v>530</v>
      </c>
      <c r="C389" s="12">
        <v>550</v>
      </c>
      <c r="D389" s="12">
        <v>530</v>
      </c>
      <c r="E389" s="12">
        <v>540</v>
      </c>
      <c r="F389" s="14">
        <v>1684500</v>
      </c>
      <c r="G389" s="12">
        <v>540</v>
      </c>
      <c r="I389" s="11"/>
    </row>
    <row r="390" spans="1:9" x14ac:dyDescent="0.2">
      <c r="A390" s="15">
        <v>40395</v>
      </c>
      <c r="B390" s="12">
        <v>540</v>
      </c>
      <c r="C390" s="12">
        <v>570</v>
      </c>
      <c r="D390" s="12">
        <v>540</v>
      </c>
      <c r="E390" s="12">
        <v>570</v>
      </c>
      <c r="F390" s="14">
        <v>4500500</v>
      </c>
      <c r="G390" s="12">
        <v>570</v>
      </c>
      <c r="I390" s="11"/>
    </row>
    <row r="391" spans="1:9" x14ac:dyDescent="0.2">
      <c r="A391" s="15">
        <v>40396</v>
      </c>
      <c r="B391" s="12">
        <v>560</v>
      </c>
      <c r="C391" s="12">
        <v>600</v>
      </c>
      <c r="D391" s="12">
        <v>560</v>
      </c>
      <c r="E391" s="12">
        <v>600</v>
      </c>
      <c r="F391" s="14">
        <v>3821000</v>
      </c>
      <c r="G391" s="12">
        <v>600</v>
      </c>
      <c r="I391" s="11"/>
    </row>
    <row r="392" spans="1:9" x14ac:dyDescent="0.2">
      <c r="A392" s="15">
        <v>40399</v>
      </c>
      <c r="B392" s="12">
        <v>600</v>
      </c>
      <c r="C392" s="12">
        <v>630</v>
      </c>
      <c r="D392" s="12">
        <v>600</v>
      </c>
      <c r="E392" s="12">
        <v>620</v>
      </c>
      <c r="F392" s="14">
        <v>7155500</v>
      </c>
      <c r="G392" s="12">
        <v>620</v>
      </c>
      <c r="I392" s="11"/>
    </row>
    <row r="393" spans="1:9" x14ac:dyDescent="0.2">
      <c r="A393" s="15">
        <v>40400</v>
      </c>
      <c r="B393" s="12">
        <v>620</v>
      </c>
      <c r="C393" s="12">
        <v>640</v>
      </c>
      <c r="D393" s="12">
        <v>600</v>
      </c>
      <c r="E393" s="12">
        <v>610</v>
      </c>
      <c r="F393" s="14">
        <v>6173000</v>
      </c>
      <c r="G393" s="12">
        <v>610</v>
      </c>
      <c r="I393" s="11"/>
    </row>
    <row r="394" spans="1:9" x14ac:dyDescent="0.2">
      <c r="A394" s="15">
        <v>40401</v>
      </c>
      <c r="B394" s="12">
        <v>610</v>
      </c>
      <c r="C394" s="12">
        <v>620</v>
      </c>
      <c r="D394" s="12">
        <v>600</v>
      </c>
      <c r="E394" s="12">
        <v>610</v>
      </c>
      <c r="F394" s="14">
        <v>3327500</v>
      </c>
      <c r="G394" s="12">
        <v>610</v>
      </c>
      <c r="I394" s="11"/>
    </row>
    <row r="395" spans="1:9" x14ac:dyDescent="0.2">
      <c r="A395" s="15">
        <v>40402</v>
      </c>
      <c r="B395" s="12">
        <v>610</v>
      </c>
      <c r="C395" s="12">
        <v>630</v>
      </c>
      <c r="D395" s="12">
        <v>600</v>
      </c>
      <c r="E395" s="12">
        <v>620</v>
      </c>
      <c r="F395" s="14">
        <v>4956500</v>
      </c>
      <c r="G395" s="12">
        <v>620</v>
      </c>
      <c r="I395" s="11"/>
    </row>
    <row r="396" spans="1:9" x14ac:dyDescent="0.2">
      <c r="A396" s="15">
        <v>40403</v>
      </c>
      <c r="B396" s="12">
        <v>630</v>
      </c>
      <c r="C396" s="12">
        <v>650</v>
      </c>
      <c r="D396" s="12">
        <v>610</v>
      </c>
      <c r="E396" s="12">
        <v>650</v>
      </c>
      <c r="F396" s="14">
        <v>6724500</v>
      </c>
      <c r="G396" s="12">
        <v>650</v>
      </c>
      <c r="I396" s="11"/>
    </row>
    <row r="397" spans="1:9" x14ac:dyDescent="0.2">
      <c r="A397" s="15">
        <v>40406</v>
      </c>
      <c r="B397" s="12">
        <v>650</v>
      </c>
      <c r="C397" s="12">
        <v>660</v>
      </c>
      <c r="D397" s="12">
        <v>640</v>
      </c>
      <c r="E397" s="12">
        <v>650</v>
      </c>
      <c r="F397" s="14">
        <v>3418500</v>
      </c>
      <c r="G397" s="12">
        <v>650</v>
      </c>
      <c r="I397" s="11"/>
    </row>
    <row r="398" spans="1:9" x14ac:dyDescent="0.2">
      <c r="A398" s="15">
        <v>40408</v>
      </c>
      <c r="B398" s="12">
        <v>650</v>
      </c>
      <c r="C398" s="12">
        <v>650</v>
      </c>
      <c r="D398" s="12">
        <v>620</v>
      </c>
      <c r="E398" s="12">
        <v>640</v>
      </c>
      <c r="F398" s="14">
        <v>4202000</v>
      </c>
      <c r="G398" s="12">
        <v>640</v>
      </c>
      <c r="I398" s="11"/>
    </row>
    <row r="399" spans="1:9" x14ac:dyDescent="0.2">
      <c r="A399" s="15">
        <v>40409</v>
      </c>
      <c r="B399" s="12">
        <v>630</v>
      </c>
      <c r="C399" s="12">
        <v>650</v>
      </c>
      <c r="D399" s="12">
        <v>620</v>
      </c>
      <c r="E399" s="12">
        <v>630</v>
      </c>
      <c r="F399" s="14">
        <v>3385500</v>
      </c>
      <c r="G399" s="12">
        <v>630</v>
      </c>
      <c r="I399" s="11"/>
    </row>
    <row r="400" spans="1:9" x14ac:dyDescent="0.2">
      <c r="A400" s="15">
        <v>40410</v>
      </c>
      <c r="B400" s="12">
        <v>630</v>
      </c>
      <c r="C400" s="12">
        <v>640</v>
      </c>
      <c r="D400" s="12">
        <v>620</v>
      </c>
      <c r="E400" s="12">
        <v>620</v>
      </c>
      <c r="F400" s="14">
        <v>1224000</v>
      </c>
      <c r="G400" s="12">
        <v>620</v>
      </c>
      <c r="I400" s="11"/>
    </row>
    <row r="401" spans="1:9" x14ac:dyDescent="0.2">
      <c r="A401" s="15">
        <v>40413</v>
      </c>
      <c r="B401" s="12">
        <v>630</v>
      </c>
      <c r="C401" s="12">
        <v>650</v>
      </c>
      <c r="D401" s="12">
        <v>590</v>
      </c>
      <c r="E401" s="12">
        <v>600</v>
      </c>
      <c r="F401" s="14">
        <v>10265000</v>
      </c>
      <c r="G401" s="12">
        <v>600</v>
      </c>
      <c r="I401" s="11"/>
    </row>
    <row r="402" spans="1:9" x14ac:dyDescent="0.2">
      <c r="A402" s="15">
        <v>40414</v>
      </c>
      <c r="B402" s="12">
        <v>600</v>
      </c>
      <c r="C402" s="12">
        <v>600</v>
      </c>
      <c r="D402" s="12">
        <v>580</v>
      </c>
      <c r="E402" s="12">
        <v>580</v>
      </c>
      <c r="F402" s="14">
        <v>2212500</v>
      </c>
      <c r="G402" s="12">
        <v>580</v>
      </c>
      <c r="I402" s="11"/>
    </row>
    <row r="403" spans="1:9" x14ac:dyDescent="0.2">
      <c r="A403" s="15">
        <v>40415</v>
      </c>
      <c r="B403" s="12">
        <v>580</v>
      </c>
      <c r="C403" s="12">
        <v>610</v>
      </c>
      <c r="D403" s="12">
        <v>580</v>
      </c>
      <c r="E403" s="12">
        <v>610</v>
      </c>
      <c r="F403" s="14">
        <v>5526000</v>
      </c>
      <c r="G403" s="12">
        <v>610</v>
      </c>
      <c r="I403" s="11"/>
    </row>
    <row r="404" spans="1:9" x14ac:dyDescent="0.2">
      <c r="A404" s="15">
        <v>40416</v>
      </c>
      <c r="B404" s="12">
        <v>610</v>
      </c>
      <c r="C404" s="12">
        <v>620</v>
      </c>
      <c r="D404" s="12">
        <v>600</v>
      </c>
      <c r="E404" s="12">
        <v>610</v>
      </c>
      <c r="F404" s="14">
        <v>2568000</v>
      </c>
      <c r="G404" s="12">
        <v>610</v>
      </c>
      <c r="I404" s="11"/>
    </row>
    <row r="405" spans="1:9" x14ac:dyDescent="0.2">
      <c r="A405" s="15">
        <v>40417</v>
      </c>
      <c r="B405" s="12">
        <v>600</v>
      </c>
      <c r="C405" s="12">
        <v>610</v>
      </c>
      <c r="D405" s="12">
        <v>590</v>
      </c>
      <c r="E405" s="12">
        <v>600</v>
      </c>
      <c r="F405" s="14">
        <v>2377500</v>
      </c>
      <c r="G405" s="12">
        <v>600</v>
      </c>
      <c r="I405" s="11"/>
    </row>
    <row r="406" spans="1:9" x14ac:dyDescent="0.2">
      <c r="A406" s="15">
        <v>40420</v>
      </c>
      <c r="B406" s="12">
        <v>600</v>
      </c>
      <c r="C406" s="12">
        <v>620</v>
      </c>
      <c r="D406" s="12">
        <v>600</v>
      </c>
      <c r="E406" s="12">
        <v>600</v>
      </c>
      <c r="F406" s="14">
        <v>5657500</v>
      </c>
      <c r="G406" s="12">
        <v>600</v>
      </c>
      <c r="I406" s="11"/>
    </row>
    <row r="407" spans="1:9" x14ac:dyDescent="0.2">
      <c r="A407" s="15">
        <v>40421</v>
      </c>
      <c r="B407" s="12">
        <v>600</v>
      </c>
      <c r="C407" s="12">
        <v>610</v>
      </c>
      <c r="D407" s="12">
        <v>600</v>
      </c>
      <c r="E407" s="12">
        <v>610</v>
      </c>
      <c r="F407" s="14">
        <v>2289000</v>
      </c>
      <c r="G407" s="12">
        <v>610</v>
      </c>
      <c r="I407" s="11"/>
    </row>
    <row r="408" spans="1:9" x14ac:dyDescent="0.2">
      <c r="A408" s="15">
        <v>40422</v>
      </c>
      <c r="B408" s="12">
        <v>610</v>
      </c>
      <c r="C408" s="12">
        <v>620</v>
      </c>
      <c r="D408" s="12">
        <v>600</v>
      </c>
      <c r="E408" s="12">
        <v>610</v>
      </c>
      <c r="F408" s="14">
        <v>1918000</v>
      </c>
      <c r="G408" s="12">
        <v>610</v>
      </c>
      <c r="I408" s="11"/>
    </row>
    <row r="409" spans="1:9" x14ac:dyDescent="0.2">
      <c r="A409" s="15">
        <v>40423</v>
      </c>
      <c r="B409" s="12">
        <v>610</v>
      </c>
      <c r="C409" s="12">
        <v>620</v>
      </c>
      <c r="D409" s="12">
        <v>610</v>
      </c>
      <c r="E409" s="12">
        <v>620</v>
      </c>
      <c r="F409" s="14">
        <v>2127000</v>
      </c>
      <c r="G409" s="12">
        <v>620</v>
      </c>
      <c r="I409" s="11"/>
    </row>
    <row r="410" spans="1:9" x14ac:dyDescent="0.2">
      <c r="A410" s="15">
        <v>40424</v>
      </c>
      <c r="B410" s="12">
        <v>610</v>
      </c>
      <c r="C410" s="12">
        <v>620</v>
      </c>
      <c r="D410" s="12">
        <v>600</v>
      </c>
      <c r="E410" s="12">
        <v>610</v>
      </c>
      <c r="F410" s="14">
        <v>2573500</v>
      </c>
      <c r="G410" s="12">
        <v>610</v>
      </c>
      <c r="I410" s="11"/>
    </row>
    <row r="411" spans="1:9" x14ac:dyDescent="0.2">
      <c r="A411" s="15">
        <v>40427</v>
      </c>
      <c r="B411" s="12">
        <v>580</v>
      </c>
      <c r="C411" s="12">
        <v>600</v>
      </c>
      <c r="D411" s="12">
        <v>550</v>
      </c>
      <c r="E411" s="12">
        <v>600</v>
      </c>
      <c r="F411" s="14">
        <v>1266500</v>
      </c>
      <c r="G411" s="12">
        <v>600</v>
      </c>
      <c r="I411" s="11"/>
    </row>
    <row r="412" spans="1:9" x14ac:dyDescent="0.2">
      <c r="A412" s="15">
        <v>40428</v>
      </c>
      <c r="B412" s="12">
        <v>590</v>
      </c>
      <c r="C412" s="12">
        <v>600</v>
      </c>
      <c r="D412" s="12">
        <v>580</v>
      </c>
      <c r="E412" s="12">
        <v>600</v>
      </c>
      <c r="F412" s="14">
        <v>330000</v>
      </c>
      <c r="G412" s="12">
        <v>600</v>
      </c>
      <c r="I412" s="11"/>
    </row>
    <row r="413" spans="1:9" x14ac:dyDescent="0.2">
      <c r="A413" s="15">
        <v>40436</v>
      </c>
      <c r="B413" s="12">
        <v>600</v>
      </c>
      <c r="C413" s="12">
        <v>610</v>
      </c>
      <c r="D413" s="12">
        <v>600</v>
      </c>
      <c r="E413" s="12">
        <v>610</v>
      </c>
      <c r="F413" s="14">
        <v>1579500</v>
      </c>
      <c r="G413" s="12">
        <v>610</v>
      </c>
      <c r="I413" s="11"/>
    </row>
    <row r="414" spans="1:9" x14ac:dyDescent="0.2">
      <c r="A414" s="15">
        <v>40437</v>
      </c>
      <c r="B414" s="12">
        <v>610</v>
      </c>
      <c r="C414" s="12">
        <v>630</v>
      </c>
      <c r="D414" s="12">
        <v>610</v>
      </c>
      <c r="E414" s="12">
        <v>630</v>
      </c>
      <c r="F414" s="14">
        <v>2210500</v>
      </c>
      <c r="G414" s="12">
        <v>630</v>
      </c>
      <c r="I414" s="11"/>
    </row>
    <row r="415" spans="1:9" x14ac:dyDescent="0.2">
      <c r="A415" s="15">
        <v>40438</v>
      </c>
      <c r="B415" s="12">
        <v>630</v>
      </c>
      <c r="C415" s="12">
        <v>640</v>
      </c>
      <c r="D415" s="12">
        <v>620</v>
      </c>
      <c r="E415" s="12">
        <v>630</v>
      </c>
      <c r="F415" s="14">
        <v>835000</v>
      </c>
      <c r="G415" s="12">
        <v>630</v>
      </c>
      <c r="I415" s="11"/>
    </row>
    <row r="416" spans="1:9" x14ac:dyDescent="0.2">
      <c r="A416" s="15">
        <v>40441</v>
      </c>
      <c r="B416" s="12">
        <v>630</v>
      </c>
      <c r="C416" s="12">
        <v>630</v>
      </c>
      <c r="D416" s="12">
        <v>600</v>
      </c>
      <c r="E416" s="12">
        <v>600</v>
      </c>
      <c r="F416" s="14">
        <v>2003500</v>
      </c>
      <c r="G416" s="12">
        <v>600</v>
      </c>
      <c r="I416" s="11"/>
    </row>
    <row r="417" spans="1:9" x14ac:dyDescent="0.2">
      <c r="A417" s="15">
        <v>40442</v>
      </c>
      <c r="B417" s="12">
        <v>600</v>
      </c>
      <c r="C417" s="12">
        <v>600</v>
      </c>
      <c r="D417" s="12">
        <v>580</v>
      </c>
      <c r="E417" s="12">
        <v>600</v>
      </c>
      <c r="F417" s="14">
        <v>2630000</v>
      </c>
      <c r="G417" s="12">
        <v>600</v>
      </c>
      <c r="I417" s="11"/>
    </row>
    <row r="418" spans="1:9" x14ac:dyDescent="0.2">
      <c r="A418" s="15">
        <v>40443</v>
      </c>
      <c r="B418" s="12">
        <v>600</v>
      </c>
      <c r="C418" s="12">
        <v>600</v>
      </c>
      <c r="D418" s="12">
        <v>570</v>
      </c>
      <c r="E418" s="12">
        <v>570</v>
      </c>
      <c r="F418" s="14">
        <v>1050500</v>
      </c>
      <c r="G418" s="12">
        <v>570</v>
      </c>
      <c r="I418" s="11"/>
    </row>
    <row r="419" spans="1:9" x14ac:dyDescent="0.2">
      <c r="A419" s="15">
        <v>40444</v>
      </c>
      <c r="B419" s="12">
        <v>570</v>
      </c>
      <c r="C419" s="12">
        <v>570</v>
      </c>
      <c r="D419" s="12">
        <v>540</v>
      </c>
      <c r="E419" s="12">
        <v>550</v>
      </c>
      <c r="F419" s="14">
        <v>2975500</v>
      </c>
      <c r="G419" s="12">
        <v>550</v>
      </c>
      <c r="I419" s="11"/>
    </row>
    <row r="420" spans="1:9" x14ac:dyDescent="0.2">
      <c r="A420" s="15">
        <v>40445</v>
      </c>
      <c r="B420" s="12">
        <v>550</v>
      </c>
      <c r="C420" s="12">
        <v>570</v>
      </c>
      <c r="D420" s="12">
        <v>530</v>
      </c>
      <c r="E420" s="12">
        <v>570</v>
      </c>
      <c r="F420" s="14">
        <v>5696500</v>
      </c>
      <c r="G420" s="12">
        <v>570</v>
      </c>
      <c r="I420" s="11"/>
    </row>
    <row r="421" spans="1:9" x14ac:dyDescent="0.2">
      <c r="A421" s="15">
        <v>40448</v>
      </c>
      <c r="B421" s="12">
        <v>570</v>
      </c>
      <c r="C421" s="12">
        <v>600</v>
      </c>
      <c r="D421" s="12">
        <v>550</v>
      </c>
      <c r="E421" s="12">
        <v>590</v>
      </c>
      <c r="F421" s="14">
        <v>11008000</v>
      </c>
      <c r="G421" s="12">
        <v>590</v>
      </c>
      <c r="I421" s="11"/>
    </row>
    <row r="422" spans="1:9" x14ac:dyDescent="0.2">
      <c r="A422" s="15">
        <v>40449</v>
      </c>
      <c r="B422" s="12">
        <v>590</v>
      </c>
      <c r="C422" s="12">
        <v>650</v>
      </c>
      <c r="D422" s="12">
        <v>590</v>
      </c>
      <c r="E422" s="12">
        <v>640</v>
      </c>
      <c r="F422" s="14">
        <v>18564000</v>
      </c>
      <c r="G422" s="12">
        <v>640</v>
      </c>
      <c r="I422" s="11"/>
    </row>
    <row r="423" spans="1:9" x14ac:dyDescent="0.2">
      <c r="A423" s="15">
        <v>40450</v>
      </c>
      <c r="B423" s="12">
        <v>640</v>
      </c>
      <c r="C423" s="12">
        <v>650</v>
      </c>
      <c r="D423" s="12">
        <v>620</v>
      </c>
      <c r="E423" s="12">
        <v>630</v>
      </c>
      <c r="F423" s="14">
        <v>9467000</v>
      </c>
      <c r="G423" s="12">
        <v>630</v>
      </c>
      <c r="I423" s="11"/>
    </row>
    <row r="424" spans="1:9" x14ac:dyDescent="0.2">
      <c r="A424" s="15">
        <v>40451</v>
      </c>
      <c r="B424" s="12">
        <v>630</v>
      </c>
      <c r="C424" s="12">
        <v>670</v>
      </c>
      <c r="D424" s="12">
        <v>630</v>
      </c>
      <c r="E424" s="12">
        <v>640</v>
      </c>
      <c r="F424" s="14">
        <v>11582500</v>
      </c>
      <c r="G424" s="12">
        <v>640</v>
      </c>
      <c r="I424" s="11"/>
    </row>
    <row r="425" spans="1:9" x14ac:dyDescent="0.2">
      <c r="A425" s="15">
        <v>40452</v>
      </c>
      <c r="B425" s="12">
        <v>630</v>
      </c>
      <c r="C425" s="12">
        <v>640</v>
      </c>
      <c r="D425" s="12">
        <v>610</v>
      </c>
      <c r="E425" s="12">
        <v>620</v>
      </c>
      <c r="F425" s="14">
        <v>3338500</v>
      </c>
      <c r="G425" s="12">
        <v>620</v>
      </c>
      <c r="I425" s="11"/>
    </row>
    <row r="426" spans="1:9" x14ac:dyDescent="0.2">
      <c r="A426" s="15">
        <v>40455</v>
      </c>
      <c r="B426" s="12">
        <v>620</v>
      </c>
      <c r="C426" s="12">
        <v>650</v>
      </c>
      <c r="D426" s="12">
        <v>600</v>
      </c>
      <c r="E426" s="12">
        <v>650</v>
      </c>
      <c r="F426" s="14">
        <v>7626000</v>
      </c>
      <c r="G426" s="12">
        <v>650</v>
      </c>
      <c r="I426" s="11"/>
    </row>
    <row r="427" spans="1:9" x14ac:dyDescent="0.2">
      <c r="A427" s="15">
        <v>40456</v>
      </c>
      <c r="B427" s="12">
        <v>650</v>
      </c>
      <c r="C427" s="12">
        <v>660</v>
      </c>
      <c r="D427" s="12">
        <v>620</v>
      </c>
      <c r="E427" s="12">
        <v>630</v>
      </c>
      <c r="F427" s="14">
        <v>6764000</v>
      </c>
      <c r="G427" s="12">
        <v>630</v>
      </c>
      <c r="I427" s="11"/>
    </row>
    <row r="428" spans="1:9" x14ac:dyDescent="0.2">
      <c r="A428" s="15">
        <v>40457</v>
      </c>
      <c r="B428" s="12">
        <v>620</v>
      </c>
      <c r="C428" s="12">
        <v>630</v>
      </c>
      <c r="D428" s="12">
        <v>620</v>
      </c>
      <c r="E428" s="12">
        <v>630</v>
      </c>
      <c r="F428" s="14">
        <v>793500</v>
      </c>
      <c r="G428" s="12">
        <v>630</v>
      </c>
      <c r="I428" s="11"/>
    </row>
    <row r="429" spans="1:9" x14ac:dyDescent="0.2">
      <c r="A429" s="15">
        <v>40458</v>
      </c>
      <c r="B429" s="12">
        <v>630</v>
      </c>
      <c r="C429" s="12">
        <v>630</v>
      </c>
      <c r="D429" s="12">
        <v>590</v>
      </c>
      <c r="E429" s="12">
        <v>630</v>
      </c>
      <c r="F429" s="14">
        <v>1779500</v>
      </c>
      <c r="G429" s="12">
        <v>630</v>
      </c>
      <c r="I429" s="11"/>
    </row>
    <row r="430" spans="1:9" x14ac:dyDescent="0.2">
      <c r="A430" s="15">
        <v>40459</v>
      </c>
      <c r="B430" s="12">
        <v>630</v>
      </c>
      <c r="C430" s="12">
        <v>630</v>
      </c>
      <c r="D430" s="12">
        <v>610</v>
      </c>
      <c r="E430" s="12">
        <v>630</v>
      </c>
      <c r="F430" s="14">
        <v>301500</v>
      </c>
      <c r="G430" s="12">
        <v>630</v>
      </c>
      <c r="I430" s="11"/>
    </row>
    <row r="431" spans="1:9" x14ac:dyDescent="0.2">
      <c r="A431" s="15">
        <v>40462</v>
      </c>
      <c r="B431" s="12">
        <v>630</v>
      </c>
      <c r="C431" s="12">
        <v>630</v>
      </c>
      <c r="D431" s="12">
        <v>600</v>
      </c>
      <c r="E431" s="12">
        <v>610</v>
      </c>
      <c r="F431" s="14">
        <v>3288000</v>
      </c>
      <c r="G431" s="12">
        <v>610</v>
      </c>
      <c r="I431" s="11"/>
    </row>
    <row r="432" spans="1:9" x14ac:dyDescent="0.2">
      <c r="A432" s="15">
        <v>40463</v>
      </c>
      <c r="B432" s="12">
        <v>600</v>
      </c>
      <c r="C432" s="12">
        <v>600</v>
      </c>
      <c r="D432" s="12">
        <v>590</v>
      </c>
      <c r="E432" s="12">
        <v>590</v>
      </c>
      <c r="F432" s="14">
        <v>86000</v>
      </c>
      <c r="G432" s="12">
        <v>590</v>
      </c>
      <c r="I432" s="11"/>
    </row>
    <row r="433" spans="1:9" x14ac:dyDescent="0.2">
      <c r="A433" s="15">
        <v>40464</v>
      </c>
      <c r="B433" s="12">
        <v>590</v>
      </c>
      <c r="C433" s="12">
        <v>600</v>
      </c>
      <c r="D433" s="12">
        <v>590</v>
      </c>
      <c r="E433" s="12">
        <v>600</v>
      </c>
      <c r="F433" s="14">
        <v>299500</v>
      </c>
      <c r="G433" s="12">
        <v>600</v>
      </c>
      <c r="I433" s="11"/>
    </row>
    <row r="434" spans="1:9" x14ac:dyDescent="0.2">
      <c r="A434" s="15">
        <v>40465</v>
      </c>
      <c r="B434" s="12">
        <v>600</v>
      </c>
      <c r="C434" s="12">
        <v>600</v>
      </c>
      <c r="D434" s="12">
        <v>590</v>
      </c>
      <c r="E434" s="12">
        <v>600</v>
      </c>
      <c r="F434" s="14">
        <v>427500</v>
      </c>
      <c r="G434" s="12">
        <v>600</v>
      </c>
      <c r="I434" s="11"/>
    </row>
    <row r="435" spans="1:9" x14ac:dyDescent="0.2">
      <c r="A435" s="15">
        <v>40466</v>
      </c>
      <c r="B435" s="12">
        <v>590</v>
      </c>
      <c r="C435" s="12">
        <v>600</v>
      </c>
      <c r="D435" s="12">
        <v>590</v>
      </c>
      <c r="E435" s="12">
        <v>600</v>
      </c>
      <c r="F435" s="14">
        <v>66000</v>
      </c>
      <c r="G435" s="12">
        <v>600</v>
      </c>
      <c r="I435" s="11"/>
    </row>
    <row r="436" spans="1:9" x14ac:dyDescent="0.2">
      <c r="A436" s="15">
        <v>40469</v>
      </c>
      <c r="B436" s="12">
        <v>600</v>
      </c>
      <c r="C436" s="12">
        <v>600</v>
      </c>
      <c r="D436" s="12">
        <v>570</v>
      </c>
      <c r="E436" s="12">
        <v>600</v>
      </c>
      <c r="F436" s="14">
        <v>345000</v>
      </c>
      <c r="G436" s="12">
        <v>600</v>
      </c>
      <c r="I436" s="11"/>
    </row>
    <row r="437" spans="1:9" x14ac:dyDescent="0.2">
      <c r="A437" s="15">
        <v>40470</v>
      </c>
      <c r="B437" s="12">
        <v>580</v>
      </c>
      <c r="C437" s="12">
        <v>580</v>
      </c>
      <c r="D437" s="12">
        <v>580</v>
      </c>
      <c r="E437" s="12">
        <v>580</v>
      </c>
      <c r="F437" s="14">
        <v>157000</v>
      </c>
      <c r="G437" s="12">
        <v>580</v>
      </c>
      <c r="I437" s="11"/>
    </row>
    <row r="438" spans="1:9" x14ac:dyDescent="0.2">
      <c r="A438" s="15">
        <v>40471</v>
      </c>
      <c r="B438" s="12">
        <v>570</v>
      </c>
      <c r="C438" s="12">
        <v>570</v>
      </c>
      <c r="D438" s="12">
        <v>560</v>
      </c>
      <c r="E438" s="12">
        <v>560</v>
      </c>
      <c r="F438" s="14">
        <v>160500</v>
      </c>
      <c r="G438" s="12">
        <v>560</v>
      </c>
      <c r="I438" s="11"/>
    </row>
    <row r="439" spans="1:9" x14ac:dyDescent="0.2">
      <c r="A439" s="15">
        <v>40472</v>
      </c>
      <c r="B439" s="12">
        <v>570</v>
      </c>
      <c r="C439" s="12">
        <v>570</v>
      </c>
      <c r="D439" s="12">
        <v>570</v>
      </c>
      <c r="E439" s="12">
        <v>570</v>
      </c>
      <c r="F439" s="14">
        <v>38500</v>
      </c>
      <c r="G439" s="12">
        <v>570</v>
      </c>
      <c r="I439" s="11"/>
    </row>
    <row r="440" spans="1:9" x14ac:dyDescent="0.2">
      <c r="A440" s="15">
        <v>40473</v>
      </c>
      <c r="B440" s="12">
        <v>570</v>
      </c>
      <c r="C440" s="12">
        <v>580</v>
      </c>
      <c r="D440" s="12">
        <v>570</v>
      </c>
      <c r="E440" s="12">
        <v>580</v>
      </c>
      <c r="F440" s="14">
        <v>223500</v>
      </c>
      <c r="G440" s="12">
        <v>580</v>
      </c>
      <c r="I440" s="11"/>
    </row>
    <row r="441" spans="1:9" x14ac:dyDescent="0.2">
      <c r="A441" s="15">
        <v>40476</v>
      </c>
      <c r="B441" s="12">
        <v>580</v>
      </c>
      <c r="C441" s="12">
        <v>600</v>
      </c>
      <c r="D441" s="12">
        <v>580</v>
      </c>
      <c r="E441" s="12">
        <v>590</v>
      </c>
      <c r="F441" s="14">
        <v>3063500</v>
      </c>
      <c r="G441" s="12">
        <v>590</v>
      </c>
      <c r="I441" s="11"/>
    </row>
    <row r="442" spans="1:9" x14ac:dyDescent="0.2">
      <c r="A442" s="15">
        <v>40477</v>
      </c>
      <c r="B442" s="12">
        <v>590</v>
      </c>
      <c r="C442" s="12">
        <v>600</v>
      </c>
      <c r="D442" s="12">
        <v>580</v>
      </c>
      <c r="E442" s="12">
        <v>600</v>
      </c>
      <c r="F442" s="14">
        <v>2803000</v>
      </c>
      <c r="G442" s="12">
        <v>600</v>
      </c>
      <c r="I442" s="11"/>
    </row>
    <row r="443" spans="1:9" x14ac:dyDescent="0.2">
      <c r="A443" s="15">
        <v>40478</v>
      </c>
      <c r="B443" s="12">
        <v>600</v>
      </c>
      <c r="C443" s="12">
        <v>600</v>
      </c>
      <c r="D443" s="12">
        <v>570</v>
      </c>
      <c r="E443" s="12">
        <v>580</v>
      </c>
      <c r="F443" s="14">
        <v>1762000</v>
      </c>
      <c r="G443" s="12">
        <v>580</v>
      </c>
      <c r="I443" s="11"/>
    </row>
    <row r="444" spans="1:9" x14ac:dyDescent="0.2">
      <c r="A444" s="15">
        <v>40479</v>
      </c>
      <c r="B444" s="12">
        <v>570</v>
      </c>
      <c r="C444" s="12">
        <v>590</v>
      </c>
      <c r="D444" s="12">
        <v>560</v>
      </c>
      <c r="E444" s="12">
        <v>560</v>
      </c>
      <c r="F444" s="14">
        <v>2502000</v>
      </c>
      <c r="G444" s="12">
        <v>560</v>
      </c>
      <c r="I444" s="11"/>
    </row>
    <row r="445" spans="1:9" x14ac:dyDescent="0.2">
      <c r="A445" s="15">
        <v>40480</v>
      </c>
      <c r="B445" s="12">
        <v>560</v>
      </c>
      <c r="C445" s="12">
        <v>580</v>
      </c>
      <c r="D445" s="12">
        <v>560</v>
      </c>
      <c r="E445" s="12">
        <v>580</v>
      </c>
      <c r="F445" s="14">
        <v>2674500</v>
      </c>
      <c r="G445" s="12">
        <v>580</v>
      </c>
      <c r="I445" s="11"/>
    </row>
    <row r="446" spans="1:9" x14ac:dyDescent="0.2">
      <c r="A446" s="15">
        <v>40483</v>
      </c>
      <c r="B446" s="12">
        <v>580</v>
      </c>
      <c r="C446" s="12">
        <v>600</v>
      </c>
      <c r="D446" s="12">
        <v>580</v>
      </c>
      <c r="E446" s="12">
        <v>590</v>
      </c>
      <c r="F446" s="14">
        <v>3798500</v>
      </c>
      <c r="G446" s="12">
        <v>590</v>
      </c>
      <c r="I446" s="11"/>
    </row>
    <row r="447" spans="1:9" x14ac:dyDescent="0.2">
      <c r="A447" s="15">
        <v>40484</v>
      </c>
      <c r="B447" s="12">
        <v>590</v>
      </c>
      <c r="C447" s="12">
        <v>600</v>
      </c>
      <c r="D447" s="12">
        <v>590</v>
      </c>
      <c r="E447" s="12">
        <v>600</v>
      </c>
      <c r="F447" s="14">
        <v>1294000</v>
      </c>
      <c r="G447" s="12">
        <v>600</v>
      </c>
      <c r="I447" s="11"/>
    </row>
    <row r="448" spans="1:9" x14ac:dyDescent="0.2">
      <c r="A448" s="15">
        <v>40485</v>
      </c>
      <c r="B448" s="12">
        <v>590</v>
      </c>
      <c r="C448" s="12">
        <v>610</v>
      </c>
      <c r="D448" s="12">
        <v>590</v>
      </c>
      <c r="E448" s="12">
        <v>610</v>
      </c>
      <c r="F448" s="14">
        <v>2327500</v>
      </c>
      <c r="G448" s="12">
        <v>610</v>
      </c>
      <c r="I448" s="11"/>
    </row>
    <row r="449" spans="1:9" x14ac:dyDescent="0.2">
      <c r="A449" s="15">
        <v>40486</v>
      </c>
      <c r="B449" s="12">
        <v>610</v>
      </c>
      <c r="C449" s="12">
        <v>630</v>
      </c>
      <c r="D449" s="12">
        <v>600</v>
      </c>
      <c r="E449" s="12">
        <v>620</v>
      </c>
      <c r="F449" s="14">
        <v>4920000</v>
      </c>
      <c r="G449" s="12">
        <v>620</v>
      </c>
      <c r="I449" s="11"/>
    </row>
    <row r="450" spans="1:9" x14ac:dyDescent="0.2">
      <c r="A450" s="15">
        <v>40487</v>
      </c>
      <c r="B450" s="12">
        <v>620</v>
      </c>
      <c r="C450" s="12">
        <v>620</v>
      </c>
      <c r="D450" s="12">
        <v>590</v>
      </c>
      <c r="E450" s="12">
        <v>610</v>
      </c>
      <c r="F450" s="14">
        <v>187000</v>
      </c>
      <c r="G450" s="12">
        <v>610</v>
      </c>
      <c r="I450" s="11"/>
    </row>
    <row r="451" spans="1:9" x14ac:dyDescent="0.2">
      <c r="A451" s="15">
        <v>40490</v>
      </c>
      <c r="B451" s="12">
        <v>600</v>
      </c>
      <c r="C451" s="12">
        <v>630</v>
      </c>
      <c r="D451" s="12">
        <v>600</v>
      </c>
      <c r="E451" s="12">
        <v>620</v>
      </c>
      <c r="F451" s="14">
        <v>9555000</v>
      </c>
      <c r="G451" s="12">
        <v>620</v>
      </c>
      <c r="I451" s="11"/>
    </row>
    <row r="452" spans="1:9" x14ac:dyDescent="0.2">
      <c r="A452" s="15">
        <v>40491</v>
      </c>
      <c r="B452" s="12">
        <v>620</v>
      </c>
      <c r="C452" s="12">
        <v>630</v>
      </c>
      <c r="D452" s="12">
        <v>600</v>
      </c>
      <c r="E452" s="12">
        <v>620</v>
      </c>
      <c r="F452" s="14">
        <v>6864500</v>
      </c>
      <c r="G452" s="12">
        <v>620</v>
      </c>
      <c r="I452" s="11"/>
    </row>
    <row r="453" spans="1:9" x14ac:dyDescent="0.2">
      <c r="A453" s="15">
        <v>40492</v>
      </c>
      <c r="B453" s="12">
        <v>610</v>
      </c>
      <c r="C453" s="12">
        <v>620</v>
      </c>
      <c r="D453" s="12">
        <v>600</v>
      </c>
      <c r="E453" s="12">
        <v>610</v>
      </c>
      <c r="F453" s="14">
        <v>3704000</v>
      </c>
      <c r="G453" s="12">
        <v>610</v>
      </c>
      <c r="I453" s="11"/>
    </row>
    <row r="454" spans="1:9" x14ac:dyDescent="0.2">
      <c r="A454" s="15">
        <v>40493</v>
      </c>
      <c r="B454" s="12">
        <v>610</v>
      </c>
      <c r="C454" s="12">
        <v>630</v>
      </c>
      <c r="D454" s="12">
        <v>610</v>
      </c>
      <c r="E454" s="12">
        <v>630</v>
      </c>
      <c r="F454" s="14">
        <v>7689000</v>
      </c>
      <c r="G454" s="12">
        <v>630</v>
      </c>
      <c r="I454" s="11"/>
    </row>
    <row r="455" spans="1:9" x14ac:dyDescent="0.2">
      <c r="A455" s="15">
        <v>40494</v>
      </c>
      <c r="B455" s="12">
        <v>630</v>
      </c>
      <c r="C455" s="12">
        <v>630</v>
      </c>
      <c r="D455" s="12">
        <v>610</v>
      </c>
      <c r="E455" s="12">
        <v>620</v>
      </c>
      <c r="F455" s="14">
        <v>5566500</v>
      </c>
      <c r="G455" s="12">
        <v>620</v>
      </c>
      <c r="I455" s="11"/>
    </row>
    <row r="456" spans="1:9" x14ac:dyDescent="0.2">
      <c r="A456" s="15">
        <v>40497</v>
      </c>
      <c r="B456" s="12">
        <v>620</v>
      </c>
      <c r="C456" s="12">
        <v>620</v>
      </c>
      <c r="D456" s="12">
        <v>600</v>
      </c>
      <c r="E456" s="12">
        <v>600</v>
      </c>
      <c r="F456" s="14">
        <v>764000</v>
      </c>
      <c r="G456" s="12">
        <v>600</v>
      </c>
      <c r="I456" s="11"/>
    </row>
    <row r="457" spans="1:9" x14ac:dyDescent="0.2">
      <c r="A457" s="15">
        <v>40498</v>
      </c>
      <c r="B457" s="12">
        <v>610</v>
      </c>
      <c r="C457" s="12">
        <v>620</v>
      </c>
      <c r="D457" s="12">
        <v>610</v>
      </c>
      <c r="E457" s="12">
        <v>620</v>
      </c>
      <c r="F457" s="14">
        <v>2231500</v>
      </c>
      <c r="G457" s="12">
        <v>620</v>
      </c>
      <c r="I457" s="11"/>
    </row>
    <row r="458" spans="1:9" x14ac:dyDescent="0.2">
      <c r="A458" s="15">
        <v>40500</v>
      </c>
      <c r="B458" s="12">
        <v>610</v>
      </c>
      <c r="C458" s="12">
        <v>650</v>
      </c>
      <c r="D458" s="12">
        <v>610</v>
      </c>
      <c r="E458" s="12">
        <v>650</v>
      </c>
      <c r="F458" s="14">
        <v>7107500</v>
      </c>
      <c r="G458" s="12">
        <v>650</v>
      </c>
      <c r="I458" s="11"/>
    </row>
    <row r="459" spans="1:9" x14ac:dyDescent="0.2">
      <c r="A459" s="15">
        <v>40501</v>
      </c>
      <c r="B459" s="12">
        <v>650</v>
      </c>
      <c r="C459" s="12">
        <v>660</v>
      </c>
      <c r="D459" s="12">
        <v>640</v>
      </c>
      <c r="E459" s="12">
        <v>650</v>
      </c>
      <c r="F459" s="14">
        <v>4708000</v>
      </c>
      <c r="G459" s="12">
        <v>650</v>
      </c>
      <c r="I459" s="11"/>
    </row>
    <row r="460" spans="1:9" x14ac:dyDescent="0.2">
      <c r="A460" s="15">
        <v>40504</v>
      </c>
      <c r="B460" s="12">
        <v>620</v>
      </c>
      <c r="C460" s="12">
        <v>650</v>
      </c>
      <c r="D460" s="12">
        <v>600</v>
      </c>
      <c r="E460" s="12">
        <v>610</v>
      </c>
      <c r="F460" s="14">
        <v>6462000</v>
      </c>
      <c r="G460" s="12">
        <v>610</v>
      </c>
      <c r="I460" s="11"/>
    </row>
    <row r="461" spans="1:9" x14ac:dyDescent="0.2">
      <c r="A461" s="11">
        <v>40505</v>
      </c>
      <c r="B461" s="12">
        <v>600</v>
      </c>
      <c r="C461" s="12">
        <v>600</v>
      </c>
      <c r="D461" s="12">
        <v>590</v>
      </c>
      <c r="E461" s="12">
        <v>590</v>
      </c>
      <c r="F461" s="14">
        <v>1320000</v>
      </c>
      <c r="G461" s="12">
        <v>590</v>
      </c>
      <c r="I461" s="11"/>
    </row>
    <row r="462" spans="1:9" x14ac:dyDescent="0.2">
      <c r="A462" s="11">
        <v>40506</v>
      </c>
      <c r="B462" s="12">
        <v>600</v>
      </c>
      <c r="C462" s="12">
        <v>610</v>
      </c>
      <c r="D462" s="12">
        <v>590</v>
      </c>
      <c r="E462" s="12">
        <v>600</v>
      </c>
      <c r="F462" s="14">
        <v>1726000</v>
      </c>
      <c r="G462" s="12">
        <v>600</v>
      </c>
      <c r="I462" s="11"/>
    </row>
    <row r="463" spans="1:9" x14ac:dyDescent="0.2">
      <c r="A463" s="11">
        <v>40507</v>
      </c>
      <c r="B463" s="12">
        <v>600</v>
      </c>
      <c r="C463" s="12">
        <v>620</v>
      </c>
      <c r="D463" s="12">
        <v>600</v>
      </c>
      <c r="E463" s="12">
        <v>620</v>
      </c>
      <c r="F463" s="14">
        <v>2543000</v>
      </c>
      <c r="G463" s="12">
        <v>620</v>
      </c>
      <c r="I463" s="11"/>
    </row>
    <row r="464" spans="1:9" x14ac:dyDescent="0.2">
      <c r="A464" s="11">
        <v>40508</v>
      </c>
      <c r="B464" s="12">
        <v>610</v>
      </c>
      <c r="C464" s="12">
        <v>640</v>
      </c>
      <c r="D464" s="12">
        <v>610</v>
      </c>
      <c r="E464" s="12">
        <v>630</v>
      </c>
      <c r="F464" s="14">
        <v>4852000</v>
      </c>
      <c r="G464" s="12">
        <v>630</v>
      </c>
      <c r="I464" s="11"/>
    </row>
    <row r="465" spans="1:9" x14ac:dyDescent="0.2">
      <c r="A465" s="11">
        <v>40511</v>
      </c>
      <c r="B465" s="12">
        <v>630</v>
      </c>
      <c r="C465" s="12">
        <v>630</v>
      </c>
      <c r="D465" s="12">
        <v>610</v>
      </c>
      <c r="E465" s="12">
        <v>630</v>
      </c>
      <c r="F465" s="14">
        <v>2887000</v>
      </c>
      <c r="G465" s="12">
        <v>630</v>
      </c>
      <c r="I465" s="11"/>
    </row>
    <row r="466" spans="1:9" x14ac:dyDescent="0.2">
      <c r="A466" s="11">
        <v>40512</v>
      </c>
      <c r="B466" s="12">
        <v>630</v>
      </c>
      <c r="C466" s="12">
        <v>640</v>
      </c>
      <c r="D466" s="12">
        <v>610</v>
      </c>
      <c r="E466" s="12">
        <v>630</v>
      </c>
      <c r="F466" s="14">
        <v>4057000</v>
      </c>
      <c r="G466" s="12">
        <v>630</v>
      </c>
      <c r="I466" s="11"/>
    </row>
    <row r="467" spans="1:9" x14ac:dyDescent="0.2">
      <c r="A467" s="11">
        <v>40513</v>
      </c>
      <c r="B467" s="12">
        <v>630</v>
      </c>
      <c r="C467" s="12">
        <v>640</v>
      </c>
      <c r="D467" s="12">
        <v>590</v>
      </c>
      <c r="E467" s="12">
        <v>600</v>
      </c>
      <c r="F467" s="14">
        <v>9146500</v>
      </c>
      <c r="G467" s="12">
        <v>600</v>
      </c>
      <c r="I467" s="11"/>
    </row>
    <row r="468" spans="1:9" x14ac:dyDescent="0.2">
      <c r="A468" s="11">
        <v>40514</v>
      </c>
      <c r="B468" s="12">
        <v>600</v>
      </c>
      <c r="C468" s="12">
        <v>610</v>
      </c>
      <c r="D468" s="12">
        <v>590</v>
      </c>
      <c r="E468" s="12">
        <v>600</v>
      </c>
      <c r="F468" s="14">
        <v>4989500</v>
      </c>
      <c r="G468" s="12">
        <v>600</v>
      </c>
      <c r="I468" s="11"/>
    </row>
    <row r="469" spans="1:9" x14ac:dyDescent="0.2">
      <c r="A469" s="11">
        <v>40515</v>
      </c>
      <c r="B469" s="12">
        <v>600</v>
      </c>
      <c r="C469" s="12">
        <v>600</v>
      </c>
      <c r="D469" s="12">
        <v>570</v>
      </c>
      <c r="E469" s="12">
        <v>600</v>
      </c>
      <c r="F469" s="14">
        <v>4794500</v>
      </c>
      <c r="G469" s="12">
        <v>600</v>
      </c>
      <c r="I469" s="11"/>
    </row>
    <row r="470" spans="1:9" x14ac:dyDescent="0.2">
      <c r="A470" s="11">
        <v>40518</v>
      </c>
      <c r="B470" s="12">
        <v>600</v>
      </c>
      <c r="C470" s="12">
        <v>600</v>
      </c>
      <c r="D470" s="12">
        <v>590</v>
      </c>
      <c r="E470" s="12">
        <v>600</v>
      </c>
      <c r="F470" s="14">
        <v>2167000</v>
      </c>
      <c r="G470" s="12">
        <v>600</v>
      </c>
      <c r="I470" s="11"/>
    </row>
    <row r="471" spans="1:9" x14ac:dyDescent="0.2">
      <c r="A471" s="11">
        <v>40520</v>
      </c>
      <c r="B471" s="12">
        <v>600</v>
      </c>
      <c r="C471" s="12">
        <v>610</v>
      </c>
      <c r="D471" s="12">
        <v>590</v>
      </c>
      <c r="E471" s="12">
        <v>610</v>
      </c>
      <c r="F471" s="14">
        <v>2060500</v>
      </c>
      <c r="G471" s="12">
        <v>610</v>
      </c>
      <c r="I471" s="11"/>
    </row>
    <row r="472" spans="1:9" x14ac:dyDescent="0.2">
      <c r="A472" s="11">
        <v>40521</v>
      </c>
      <c r="B472" s="12">
        <v>610</v>
      </c>
      <c r="C472" s="12">
        <v>630</v>
      </c>
      <c r="D472" s="12">
        <v>600</v>
      </c>
      <c r="E472" s="12">
        <v>630</v>
      </c>
      <c r="F472" s="14">
        <v>5458500</v>
      </c>
      <c r="G472" s="12">
        <v>630</v>
      </c>
      <c r="I472" s="11"/>
    </row>
    <row r="473" spans="1:9" x14ac:dyDescent="0.2">
      <c r="A473" s="11">
        <v>40522</v>
      </c>
      <c r="B473" s="12">
        <v>630</v>
      </c>
      <c r="C473" s="12">
        <v>640</v>
      </c>
      <c r="D473" s="12">
        <v>620</v>
      </c>
      <c r="E473" s="12">
        <v>630</v>
      </c>
      <c r="F473" s="14">
        <v>3721000</v>
      </c>
      <c r="G473" s="12">
        <v>630</v>
      </c>
      <c r="I473" s="11"/>
    </row>
    <row r="474" spans="1:9" x14ac:dyDescent="0.2">
      <c r="A474" s="11">
        <v>40525</v>
      </c>
      <c r="B474" s="12">
        <v>630</v>
      </c>
      <c r="C474" s="12">
        <v>700</v>
      </c>
      <c r="D474" s="12">
        <v>630</v>
      </c>
      <c r="E474" s="12">
        <v>690</v>
      </c>
      <c r="F474" s="14">
        <v>22599000</v>
      </c>
      <c r="G474" s="12">
        <v>690</v>
      </c>
      <c r="I474" s="11"/>
    </row>
    <row r="475" spans="1:9" x14ac:dyDescent="0.2">
      <c r="A475" s="11">
        <v>40526</v>
      </c>
      <c r="B475" s="12">
        <v>690</v>
      </c>
      <c r="C475" s="12">
        <v>760</v>
      </c>
      <c r="D475" s="12">
        <v>690</v>
      </c>
      <c r="E475" s="12">
        <v>750</v>
      </c>
      <c r="F475" s="14">
        <v>21032500</v>
      </c>
      <c r="G475" s="12">
        <v>750</v>
      </c>
      <c r="I475" s="11"/>
    </row>
    <row r="476" spans="1:9" x14ac:dyDescent="0.2">
      <c r="A476" s="11">
        <v>40527</v>
      </c>
      <c r="B476" s="12">
        <v>760</v>
      </c>
      <c r="C476" s="12">
        <v>800</v>
      </c>
      <c r="D476" s="12">
        <v>750</v>
      </c>
      <c r="E476" s="12">
        <v>790</v>
      </c>
      <c r="F476" s="14">
        <v>32877500</v>
      </c>
      <c r="G476" s="12">
        <v>790</v>
      </c>
      <c r="I476" s="11"/>
    </row>
    <row r="477" spans="1:9" x14ac:dyDescent="0.2">
      <c r="A477" s="11">
        <v>40528</v>
      </c>
      <c r="B477" s="12">
        <v>800</v>
      </c>
      <c r="C477" s="12">
        <v>820</v>
      </c>
      <c r="D477" s="12">
        <v>770</v>
      </c>
      <c r="E477" s="12">
        <v>790</v>
      </c>
      <c r="F477" s="14">
        <v>16425500</v>
      </c>
      <c r="G477" s="12">
        <v>790</v>
      </c>
      <c r="I477" s="11"/>
    </row>
    <row r="478" spans="1:9" x14ac:dyDescent="0.2">
      <c r="A478" s="11">
        <v>40529</v>
      </c>
      <c r="B478" s="12">
        <v>790</v>
      </c>
      <c r="C478" s="12">
        <v>810</v>
      </c>
      <c r="D478" s="12">
        <v>750</v>
      </c>
      <c r="E478" s="12">
        <v>760</v>
      </c>
      <c r="F478" s="14">
        <v>16178500</v>
      </c>
      <c r="G478" s="12">
        <v>760</v>
      </c>
      <c r="I478" s="11"/>
    </row>
    <row r="479" spans="1:9" x14ac:dyDescent="0.2">
      <c r="A479" s="11">
        <v>40532</v>
      </c>
      <c r="B479" s="12">
        <v>750</v>
      </c>
      <c r="C479" s="12">
        <v>800</v>
      </c>
      <c r="D479" s="12">
        <v>750</v>
      </c>
      <c r="E479" s="12">
        <v>800</v>
      </c>
      <c r="F479" s="14">
        <v>8026500</v>
      </c>
      <c r="G479" s="12">
        <v>800</v>
      </c>
      <c r="I479" s="11"/>
    </row>
    <row r="480" spans="1:9" x14ac:dyDescent="0.2">
      <c r="A480" s="11">
        <v>40533</v>
      </c>
      <c r="B480" s="12">
        <v>800</v>
      </c>
      <c r="C480" s="12">
        <v>860</v>
      </c>
      <c r="D480" s="12">
        <v>800</v>
      </c>
      <c r="E480" s="12">
        <v>860</v>
      </c>
      <c r="F480" s="14">
        <v>22140000</v>
      </c>
      <c r="G480" s="12">
        <v>860</v>
      </c>
      <c r="I480" s="11"/>
    </row>
    <row r="481" spans="1:9" x14ac:dyDescent="0.2">
      <c r="A481" s="11">
        <v>40534</v>
      </c>
      <c r="B481" s="12">
        <v>860</v>
      </c>
      <c r="C481" s="12">
        <v>860</v>
      </c>
      <c r="D481" s="12">
        <v>810</v>
      </c>
      <c r="E481" s="12">
        <v>820</v>
      </c>
      <c r="F481" s="14">
        <v>15480500</v>
      </c>
      <c r="G481" s="12">
        <v>820</v>
      </c>
      <c r="I481" s="11"/>
    </row>
    <row r="482" spans="1:9" x14ac:dyDescent="0.2">
      <c r="A482" s="11">
        <v>40535</v>
      </c>
      <c r="B482" s="12">
        <v>820</v>
      </c>
      <c r="C482" s="12">
        <v>820</v>
      </c>
      <c r="D482" s="12">
        <v>790</v>
      </c>
      <c r="E482" s="12">
        <v>800</v>
      </c>
      <c r="F482" s="14">
        <v>6743500</v>
      </c>
      <c r="G482" s="12">
        <v>800</v>
      </c>
      <c r="I482" s="11"/>
    </row>
    <row r="483" spans="1:9" x14ac:dyDescent="0.2">
      <c r="A483" s="11">
        <v>40539</v>
      </c>
      <c r="B483" s="12">
        <v>790</v>
      </c>
      <c r="C483" s="12">
        <v>790</v>
      </c>
      <c r="D483" s="12">
        <v>760</v>
      </c>
      <c r="E483" s="12">
        <v>780</v>
      </c>
      <c r="F483" s="14">
        <v>2600000</v>
      </c>
      <c r="G483" s="12">
        <v>780</v>
      </c>
      <c r="I483" s="11"/>
    </row>
    <row r="484" spans="1:9" x14ac:dyDescent="0.2">
      <c r="A484" s="11">
        <v>40540</v>
      </c>
      <c r="B484" s="12">
        <v>790</v>
      </c>
      <c r="C484" s="12">
        <v>810</v>
      </c>
      <c r="D484" s="12">
        <v>760</v>
      </c>
      <c r="E484" s="12">
        <v>770</v>
      </c>
      <c r="F484" s="14">
        <v>7041000</v>
      </c>
      <c r="G484" s="12">
        <v>770</v>
      </c>
      <c r="I484" s="11"/>
    </row>
    <row r="485" spans="1:9" x14ac:dyDescent="0.2">
      <c r="A485" s="11">
        <v>40541</v>
      </c>
      <c r="B485" s="12">
        <v>760</v>
      </c>
      <c r="C485" s="12">
        <v>770</v>
      </c>
      <c r="D485" s="12">
        <v>750</v>
      </c>
      <c r="E485" s="12">
        <v>770</v>
      </c>
      <c r="F485" s="14">
        <v>4588000</v>
      </c>
      <c r="G485" s="12">
        <v>770</v>
      </c>
      <c r="I485" s="11"/>
    </row>
    <row r="486" spans="1:9" x14ac:dyDescent="0.2">
      <c r="A486" s="11">
        <v>40542</v>
      </c>
      <c r="B486" s="12">
        <v>770</v>
      </c>
      <c r="C486" s="12">
        <v>790</v>
      </c>
      <c r="D486" s="12">
        <v>750</v>
      </c>
      <c r="E486" s="12">
        <v>780</v>
      </c>
      <c r="F486" s="14">
        <v>10498000</v>
      </c>
      <c r="G486" s="12">
        <v>780</v>
      </c>
      <c r="I486" s="11"/>
    </row>
    <row r="487" spans="1:9" x14ac:dyDescent="0.2">
      <c r="A487" s="11">
        <v>40546</v>
      </c>
      <c r="B487" s="12">
        <v>780</v>
      </c>
      <c r="C487" s="12">
        <v>800</v>
      </c>
      <c r="D487" s="12">
        <v>760</v>
      </c>
      <c r="E487" s="12">
        <v>780</v>
      </c>
      <c r="F487" s="14">
        <v>12227500</v>
      </c>
      <c r="G487" s="12">
        <v>780</v>
      </c>
      <c r="I487" s="11"/>
    </row>
    <row r="488" spans="1:9" x14ac:dyDescent="0.2">
      <c r="A488" s="11">
        <v>40547</v>
      </c>
      <c r="B488" s="12">
        <v>780</v>
      </c>
      <c r="C488" s="12">
        <v>780</v>
      </c>
      <c r="D488" s="12">
        <v>760</v>
      </c>
      <c r="E488" s="12">
        <v>770</v>
      </c>
      <c r="F488" s="14">
        <v>2635000</v>
      </c>
      <c r="G488" s="12">
        <v>770</v>
      </c>
      <c r="I488" s="11"/>
    </row>
    <row r="489" spans="1:9" x14ac:dyDescent="0.2">
      <c r="A489" s="11">
        <v>40548</v>
      </c>
      <c r="B489" s="12">
        <v>760</v>
      </c>
      <c r="C489" s="12">
        <v>780</v>
      </c>
      <c r="D489" s="12">
        <v>750</v>
      </c>
      <c r="E489" s="12">
        <v>760</v>
      </c>
      <c r="F489" s="14">
        <v>7168500</v>
      </c>
      <c r="G489" s="12">
        <v>760</v>
      </c>
      <c r="I489" s="11"/>
    </row>
    <row r="490" spans="1:9" x14ac:dyDescent="0.2">
      <c r="A490" s="11">
        <v>40549</v>
      </c>
      <c r="B490" s="12">
        <v>760</v>
      </c>
      <c r="C490" s="12">
        <v>770</v>
      </c>
      <c r="D490" s="12">
        <v>750</v>
      </c>
      <c r="E490" s="12">
        <v>760</v>
      </c>
      <c r="F490" s="14">
        <v>3806000</v>
      </c>
      <c r="G490" s="12">
        <v>760</v>
      </c>
      <c r="I490" s="11"/>
    </row>
    <row r="491" spans="1:9" x14ac:dyDescent="0.2">
      <c r="A491" s="11">
        <v>40550</v>
      </c>
      <c r="B491" s="12">
        <v>750</v>
      </c>
      <c r="C491" s="12">
        <v>760</v>
      </c>
      <c r="D491" s="12">
        <v>740</v>
      </c>
      <c r="E491" s="12">
        <v>760</v>
      </c>
      <c r="F491" s="14">
        <v>975500</v>
      </c>
      <c r="G491" s="12">
        <v>760</v>
      </c>
      <c r="I491" s="11"/>
    </row>
    <row r="492" spans="1:9" x14ac:dyDescent="0.2">
      <c r="A492" s="11">
        <v>40553</v>
      </c>
      <c r="B492" s="12">
        <v>750</v>
      </c>
      <c r="C492" s="12">
        <v>760</v>
      </c>
      <c r="D492" s="12">
        <v>730</v>
      </c>
      <c r="E492" s="12">
        <v>730</v>
      </c>
      <c r="F492" s="14">
        <v>4895000</v>
      </c>
      <c r="G492" s="12">
        <v>730</v>
      </c>
      <c r="I492" s="11"/>
    </row>
    <row r="493" spans="1:9" x14ac:dyDescent="0.2">
      <c r="A493" s="11">
        <v>40554</v>
      </c>
      <c r="B493" s="12">
        <v>750</v>
      </c>
      <c r="C493" s="12">
        <v>750</v>
      </c>
      <c r="D493" s="12">
        <v>710</v>
      </c>
      <c r="E493" s="12">
        <v>740</v>
      </c>
      <c r="F493" s="14">
        <v>1412500</v>
      </c>
      <c r="G493" s="12">
        <v>740</v>
      </c>
      <c r="I493" s="11"/>
    </row>
    <row r="494" spans="1:9" x14ac:dyDescent="0.2">
      <c r="A494" s="11">
        <v>40555</v>
      </c>
      <c r="B494" s="12">
        <v>740</v>
      </c>
      <c r="C494" s="12">
        <v>750</v>
      </c>
      <c r="D494" s="12">
        <v>730</v>
      </c>
      <c r="E494" s="12">
        <v>750</v>
      </c>
      <c r="F494" s="14">
        <v>2616500</v>
      </c>
      <c r="G494" s="12">
        <v>750</v>
      </c>
      <c r="I494" s="11"/>
    </row>
    <row r="495" spans="1:9" x14ac:dyDescent="0.2">
      <c r="A495" s="11">
        <v>40556</v>
      </c>
      <c r="B495" s="12">
        <v>750</v>
      </c>
      <c r="C495" s="12">
        <v>750</v>
      </c>
      <c r="D495" s="12">
        <v>740</v>
      </c>
      <c r="E495" s="12">
        <v>740</v>
      </c>
      <c r="F495" s="14">
        <v>1388500</v>
      </c>
      <c r="G495" s="12">
        <v>740</v>
      </c>
      <c r="I495" s="11"/>
    </row>
    <row r="496" spans="1:9" x14ac:dyDescent="0.2">
      <c r="A496" s="11">
        <v>40557</v>
      </c>
      <c r="B496" s="12">
        <v>750</v>
      </c>
      <c r="C496" s="12">
        <v>760</v>
      </c>
      <c r="D496" s="12">
        <v>740</v>
      </c>
      <c r="E496" s="12">
        <v>750</v>
      </c>
      <c r="F496" s="14">
        <v>6357500</v>
      </c>
      <c r="G496" s="12">
        <v>750</v>
      </c>
      <c r="I496" s="11"/>
    </row>
    <row r="497" spans="1:9" x14ac:dyDescent="0.2">
      <c r="A497" s="11">
        <v>40560</v>
      </c>
      <c r="B497" s="12">
        <v>750</v>
      </c>
      <c r="C497" s="12">
        <v>750</v>
      </c>
      <c r="D497" s="12">
        <v>710</v>
      </c>
      <c r="E497" s="12">
        <v>720</v>
      </c>
      <c r="F497" s="14">
        <v>7597500</v>
      </c>
      <c r="G497" s="12">
        <v>720</v>
      </c>
      <c r="I497" s="11"/>
    </row>
    <row r="498" spans="1:9" x14ac:dyDescent="0.2">
      <c r="A498" s="11">
        <v>40561</v>
      </c>
      <c r="B498" s="12">
        <v>720</v>
      </c>
      <c r="C498" s="12">
        <v>720</v>
      </c>
      <c r="D498" s="12">
        <v>700</v>
      </c>
      <c r="E498" s="12">
        <v>700</v>
      </c>
      <c r="F498" s="14">
        <v>1709000</v>
      </c>
      <c r="G498" s="12">
        <v>700</v>
      </c>
      <c r="I498" s="11"/>
    </row>
    <row r="499" spans="1:9" x14ac:dyDescent="0.2">
      <c r="A499" s="11">
        <v>40562</v>
      </c>
      <c r="B499" s="12">
        <v>700</v>
      </c>
      <c r="C499" s="12">
        <v>740</v>
      </c>
      <c r="D499" s="12">
        <v>700</v>
      </c>
      <c r="E499" s="12">
        <v>740</v>
      </c>
      <c r="F499" s="14">
        <v>7386000</v>
      </c>
      <c r="G499" s="12">
        <v>740</v>
      </c>
      <c r="I499" s="11"/>
    </row>
    <row r="500" spans="1:9" x14ac:dyDescent="0.2">
      <c r="A500" s="11">
        <v>40563</v>
      </c>
      <c r="B500" s="12">
        <v>740</v>
      </c>
      <c r="C500" s="12">
        <v>740</v>
      </c>
      <c r="D500" s="12">
        <v>710</v>
      </c>
      <c r="E500" s="12">
        <v>720</v>
      </c>
      <c r="F500" s="14">
        <v>2739500</v>
      </c>
      <c r="G500" s="12">
        <v>720</v>
      </c>
      <c r="I500" s="11"/>
    </row>
    <row r="501" spans="1:9" x14ac:dyDescent="0.2">
      <c r="A501" s="11">
        <v>40564</v>
      </c>
      <c r="B501" s="12">
        <v>710</v>
      </c>
      <c r="C501" s="12">
        <v>720</v>
      </c>
      <c r="D501" s="12">
        <v>630</v>
      </c>
      <c r="E501" s="12">
        <v>720</v>
      </c>
      <c r="F501" s="14">
        <v>11386000</v>
      </c>
      <c r="G501" s="12">
        <v>720</v>
      </c>
      <c r="I501" s="11"/>
    </row>
    <row r="502" spans="1:9" x14ac:dyDescent="0.2">
      <c r="A502" s="11">
        <v>40567</v>
      </c>
      <c r="B502" s="12">
        <v>710</v>
      </c>
      <c r="C502" s="12">
        <v>750</v>
      </c>
      <c r="D502" s="12">
        <v>710</v>
      </c>
      <c r="E502" s="12">
        <v>740</v>
      </c>
      <c r="F502" s="14">
        <v>5872500</v>
      </c>
      <c r="G502" s="12">
        <v>740</v>
      </c>
      <c r="I502" s="11"/>
    </row>
    <row r="503" spans="1:9" x14ac:dyDescent="0.2">
      <c r="A503" s="11">
        <v>40568</v>
      </c>
      <c r="B503" s="12">
        <v>740</v>
      </c>
      <c r="C503" s="12">
        <v>750</v>
      </c>
      <c r="D503" s="12">
        <v>730</v>
      </c>
      <c r="E503" s="12">
        <v>730</v>
      </c>
      <c r="F503" s="14">
        <v>4117500</v>
      </c>
      <c r="G503" s="12">
        <v>730</v>
      </c>
      <c r="I503" s="11"/>
    </row>
    <row r="504" spans="1:9" x14ac:dyDescent="0.2">
      <c r="A504" s="11">
        <v>40569</v>
      </c>
      <c r="B504" s="12">
        <v>740</v>
      </c>
      <c r="C504" s="12">
        <v>740</v>
      </c>
      <c r="D504" s="12">
        <v>710</v>
      </c>
      <c r="E504" s="12">
        <v>730</v>
      </c>
      <c r="F504" s="14">
        <v>581500</v>
      </c>
      <c r="G504" s="12">
        <v>730</v>
      </c>
      <c r="I504" s="11"/>
    </row>
    <row r="505" spans="1:9" x14ac:dyDescent="0.2">
      <c r="A505" s="11">
        <v>40570</v>
      </c>
      <c r="B505" s="12">
        <v>730</v>
      </c>
      <c r="C505" s="12">
        <v>740</v>
      </c>
      <c r="D505" s="12">
        <v>720</v>
      </c>
      <c r="E505" s="12">
        <v>720</v>
      </c>
      <c r="F505" s="14">
        <v>2040000</v>
      </c>
      <c r="G505" s="12">
        <v>720</v>
      </c>
      <c r="I505" s="11"/>
    </row>
    <row r="506" spans="1:9" x14ac:dyDescent="0.2">
      <c r="A506" s="11">
        <v>40571</v>
      </c>
      <c r="B506" s="12">
        <v>710</v>
      </c>
      <c r="C506" s="12">
        <v>730</v>
      </c>
      <c r="D506" s="12">
        <v>710</v>
      </c>
      <c r="E506" s="12">
        <v>730</v>
      </c>
      <c r="F506" s="14">
        <v>860500</v>
      </c>
      <c r="G506" s="12">
        <v>730</v>
      </c>
      <c r="I506" s="11"/>
    </row>
    <row r="507" spans="1:9" x14ac:dyDescent="0.2">
      <c r="A507" s="11">
        <v>40574</v>
      </c>
      <c r="B507" s="12">
        <v>720</v>
      </c>
      <c r="C507" s="12">
        <v>730</v>
      </c>
      <c r="D507" s="12">
        <v>710</v>
      </c>
      <c r="E507" s="12">
        <v>720</v>
      </c>
      <c r="F507" s="14">
        <v>983000</v>
      </c>
      <c r="G507" s="12">
        <v>720</v>
      </c>
      <c r="I507" s="11"/>
    </row>
    <row r="508" spans="1:9" x14ac:dyDescent="0.2">
      <c r="A508" s="11">
        <v>40575</v>
      </c>
      <c r="B508" s="12">
        <v>720</v>
      </c>
      <c r="C508" s="12">
        <v>780</v>
      </c>
      <c r="D508" s="12">
        <v>720</v>
      </c>
      <c r="E508" s="12">
        <v>750</v>
      </c>
      <c r="F508" s="14">
        <v>7250000</v>
      </c>
      <c r="G508" s="12">
        <v>750</v>
      </c>
      <c r="I508" s="11"/>
    </row>
    <row r="509" spans="1:9" x14ac:dyDescent="0.2">
      <c r="A509" s="11">
        <v>40576</v>
      </c>
      <c r="B509" s="12">
        <v>750</v>
      </c>
      <c r="C509" s="12">
        <v>770</v>
      </c>
      <c r="D509" s="12">
        <v>750</v>
      </c>
      <c r="E509" s="12">
        <v>770</v>
      </c>
      <c r="F509" s="14">
        <v>3365000</v>
      </c>
      <c r="G509" s="12">
        <v>770</v>
      </c>
      <c r="I509" s="11"/>
    </row>
    <row r="510" spans="1:9" x14ac:dyDescent="0.2">
      <c r="A510" s="11">
        <v>40578</v>
      </c>
      <c r="B510" s="12">
        <v>770</v>
      </c>
      <c r="C510" s="12">
        <v>790</v>
      </c>
      <c r="D510" s="12">
        <v>760</v>
      </c>
      <c r="E510" s="12">
        <v>780</v>
      </c>
      <c r="F510" s="14">
        <v>5563500</v>
      </c>
      <c r="G510" s="12">
        <v>780</v>
      </c>
      <c r="I510" s="11"/>
    </row>
    <row r="511" spans="1:9" x14ac:dyDescent="0.2">
      <c r="A511" s="11">
        <v>40581</v>
      </c>
      <c r="B511" s="12">
        <v>780</v>
      </c>
      <c r="C511" s="12">
        <v>780</v>
      </c>
      <c r="D511" s="12">
        <v>760</v>
      </c>
      <c r="E511" s="12">
        <v>770</v>
      </c>
      <c r="F511" s="14">
        <v>840000</v>
      </c>
      <c r="G511" s="12">
        <v>770</v>
      </c>
      <c r="I511" s="11"/>
    </row>
    <row r="512" spans="1:9" x14ac:dyDescent="0.2">
      <c r="A512" s="11">
        <v>40582</v>
      </c>
      <c r="B512" s="12">
        <v>760</v>
      </c>
      <c r="C512" s="12">
        <v>760</v>
      </c>
      <c r="D512" s="12">
        <v>750</v>
      </c>
      <c r="E512" s="12">
        <v>750</v>
      </c>
      <c r="F512" s="14">
        <v>783500</v>
      </c>
      <c r="G512" s="12">
        <v>750</v>
      </c>
      <c r="I512" s="11"/>
    </row>
    <row r="513" spans="1:9" x14ac:dyDescent="0.2">
      <c r="A513" s="11">
        <v>40583</v>
      </c>
      <c r="B513" s="12">
        <v>760</v>
      </c>
      <c r="C513" s="12">
        <v>770</v>
      </c>
      <c r="D513" s="12">
        <v>750</v>
      </c>
      <c r="E513" s="12">
        <v>770</v>
      </c>
      <c r="F513" s="14">
        <v>5508000</v>
      </c>
      <c r="G513" s="12">
        <v>770</v>
      </c>
      <c r="I513" s="11"/>
    </row>
    <row r="514" spans="1:9" x14ac:dyDescent="0.2">
      <c r="A514" s="11">
        <v>40584</v>
      </c>
      <c r="B514" s="12">
        <v>760</v>
      </c>
      <c r="C514" s="12">
        <v>770</v>
      </c>
      <c r="D514" s="12">
        <v>750</v>
      </c>
      <c r="E514" s="12">
        <v>770</v>
      </c>
      <c r="F514" s="14">
        <v>1578500</v>
      </c>
      <c r="G514" s="12">
        <v>770</v>
      </c>
      <c r="I514" s="11"/>
    </row>
    <row r="515" spans="1:9" x14ac:dyDescent="0.2">
      <c r="A515" s="11">
        <v>40585</v>
      </c>
      <c r="B515" s="12">
        <v>780</v>
      </c>
      <c r="C515" s="12">
        <v>790</v>
      </c>
      <c r="D515" s="12">
        <v>760</v>
      </c>
      <c r="E515" s="12">
        <v>790</v>
      </c>
      <c r="F515" s="14">
        <v>1619500</v>
      </c>
      <c r="G515" s="12">
        <v>790</v>
      </c>
      <c r="I515" s="11"/>
    </row>
    <row r="516" spans="1:9" x14ac:dyDescent="0.2">
      <c r="A516" s="11">
        <v>40588</v>
      </c>
      <c r="B516" s="12">
        <v>790</v>
      </c>
      <c r="C516" s="12">
        <v>790</v>
      </c>
      <c r="D516" s="12">
        <v>780</v>
      </c>
      <c r="E516" s="12">
        <v>780</v>
      </c>
      <c r="F516" s="14">
        <v>492000</v>
      </c>
      <c r="G516" s="12">
        <v>780</v>
      </c>
      <c r="I516" s="11"/>
    </row>
    <row r="517" spans="1:9" x14ac:dyDescent="0.2">
      <c r="A517" s="11">
        <v>40590</v>
      </c>
      <c r="B517" s="12">
        <v>780</v>
      </c>
      <c r="C517" s="12">
        <v>800</v>
      </c>
      <c r="D517" s="12">
        <v>770</v>
      </c>
      <c r="E517" s="12">
        <v>780</v>
      </c>
      <c r="F517" s="14">
        <v>4327000</v>
      </c>
      <c r="G517" s="12">
        <v>780</v>
      </c>
      <c r="I517" s="11"/>
    </row>
    <row r="518" spans="1:9" x14ac:dyDescent="0.2">
      <c r="A518" s="11">
        <v>40591</v>
      </c>
      <c r="B518" s="12">
        <v>780</v>
      </c>
      <c r="C518" s="12">
        <v>780</v>
      </c>
      <c r="D518" s="12">
        <v>750</v>
      </c>
      <c r="E518" s="12">
        <v>760</v>
      </c>
      <c r="F518" s="14">
        <v>1434500</v>
      </c>
      <c r="G518" s="12">
        <v>760</v>
      </c>
      <c r="I518" s="11"/>
    </row>
    <row r="519" spans="1:9" x14ac:dyDescent="0.2">
      <c r="A519" s="11">
        <v>40592</v>
      </c>
      <c r="B519" s="12">
        <v>760</v>
      </c>
      <c r="C519" s="12">
        <v>760</v>
      </c>
      <c r="D519" s="12">
        <v>750</v>
      </c>
      <c r="E519" s="12">
        <v>750</v>
      </c>
      <c r="F519" s="14">
        <v>727500</v>
      </c>
      <c r="G519" s="12">
        <v>750</v>
      </c>
      <c r="I519" s="11"/>
    </row>
    <row r="520" spans="1:9" x14ac:dyDescent="0.2">
      <c r="A520" s="11">
        <v>40595</v>
      </c>
      <c r="B520" s="12">
        <v>740</v>
      </c>
      <c r="C520" s="12">
        <v>770</v>
      </c>
      <c r="D520" s="12">
        <v>730</v>
      </c>
      <c r="E520" s="12">
        <v>770</v>
      </c>
      <c r="F520" s="14">
        <v>4586000</v>
      </c>
      <c r="G520" s="12">
        <v>770</v>
      </c>
      <c r="I520" s="11"/>
    </row>
    <row r="521" spans="1:9" x14ac:dyDescent="0.2">
      <c r="A521" s="11">
        <v>40596</v>
      </c>
      <c r="B521" s="12">
        <v>760</v>
      </c>
      <c r="C521" s="12">
        <v>760</v>
      </c>
      <c r="D521" s="12">
        <v>740</v>
      </c>
      <c r="E521" s="12">
        <v>750</v>
      </c>
      <c r="F521" s="14">
        <v>1181000</v>
      </c>
      <c r="G521" s="12">
        <v>750</v>
      </c>
      <c r="I521" s="11"/>
    </row>
    <row r="522" spans="1:9" x14ac:dyDescent="0.2">
      <c r="A522" s="11">
        <v>40597</v>
      </c>
      <c r="B522" s="12">
        <v>750</v>
      </c>
      <c r="C522" s="12">
        <v>750</v>
      </c>
      <c r="D522" s="12">
        <v>730</v>
      </c>
      <c r="E522" s="12">
        <v>750</v>
      </c>
      <c r="F522" s="14">
        <v>608000</v>
      </c>
      <c r="G522" s="12">
        <v>750</v>
      </c>
      <c r="I522" s="11"/>
    </row>
    <row r="523" spans="1:9" x14ac:dyDescent="0.2">
      <c r="A523" s="11">
        <v>40598</v>
      </c>
      <c r="B523" s="12">
        <v>740</v>
      </c>
      <c r="C523" s="12">
        <v>750</v>
      </c>
      <c r="D523" s="12">
        <v>740</v>
      </c>
      <c r="E523" s="12">
        <v>750</v>
      </c>
      <c r="F523" s="14">
        <v>1005000</v>
      </c>
      <c r="G523" s="12">
        <v>750</v>
      </c>
      <c r="I523" s="11"/>
    </row>
    <row r="524" spans="1:9" x14ac:dyDescent="0.2">
      <c r="A524" s="11">
        <v>40599</v>
      </c>
      <c r="B524" s="12">
        <v>740</v>
      </c>
      <c r="C524" s="12">
        <v>750</v>
      </c>
      <c r="D524" s="12">
        <v>740</v>
      </c>
      <c r="E524" s="12">
        <v>740</v>
      </c>
      <c r="F524" s="14">
        <v>573500</v>
      </c>
      <c r="G524" s="12">
        <v>740</v>
      </c>
      <c r="I524" s="11"/>
    </row>
    <row r="525" spans="1:9" x14ac:dyDescent="0.2">
      <c r="A525" s="11">
        <v>40602</v>
      </c>
      <c r="B525" s="12">
        <v>740</v>
      </c>
      <c r="C525" s="12">
        <v>740</v>
      </c>
      <c r="D525" s="12">
        <v>730</v>
      </c>
      <c r="E525" s="12">
        <v>740</v>
      </c>
      <c r="F525" s="14">
        <v>1297000</v>
      </c>
      <c r="G525" s="12">
        <v>740</v>
      </c>
      <c r="I525" s="11"/>
    </row>
    <row r="526" spans="1:9" x14ac:dyDescent="0.2">
      <c r="A526" s="11">
        <v>40603</v>
      </c>
      <c r="B526" s="12">
        <v>730</v>
      </c>
      <c r="C526" s="12">
        <v>740</v>
      </c>
      <c r="D526" s="12">
        <v>730</v>
      </c>
      <c r="E526" s="12">
        <v>740</v>
      </c>
      <c r="F526" s="14">
        <v>354000</v>
      </c>
      <c r="G526" s="12">
        <v>740</v>
      </c>
      <c r="I526" s="11"/>
    </row>
    <row r="527" spans="1:9" x14ac:dyDescent="0.2">
      <c r="A527" s="11">
        <v>40604</v>
      </c>
      <c r="B527" s="12">
        <v>740</v>
      </c>
      <c r="C527" s="12">
        <v>750</v>
      </c>
      <c r="D527" s="12">
        <v>730</v>
      </c>
      <c r="E527" s="12">
        <v>750</v>
      </c>
      <c r="F527" s="14">
        <v>937500</v>
      </c>
      <c r="G527" s="12">
        <v>750</v>
      </c>
      <c r="I527" s="11"/>
    </row>
    <row r="528" spans="1:9" x14ac:dyDescent="0.2">
      <c r="A528" s="11">
        <v>40605</v>
      </c>
      <c r="B528" s="12">
        <v>750</v>
      </c>
      <c r="C528" s="12">
        <v>750</v>
      </c>
      <c r="D528" s="12">
        <v>740</v>
      </c>
      <c r="E528" s="12">
        <v>750</v>
      </c>
      <c r="F528" s="14">
        <v>1098000</v>
      </c>
      <c r="G528" s="12">
        <v>750</v>
      </c>
      <c r="I528" s="11"/>
    </row>
    <row r="529" spans="1:9" x14ac:dyDescent="0.2">
      <c r="A529" s="11">
        <v>40606</v>
      </c>
      <c r="B529" s="12">
        <v>740</v>
      </c>
      <c r="C529" s="12">
        <v>760</v>
      </c>
      <c r="D529" s="12">
        <v>740</v>
      </c>
      <c r="E529" s="12">
        <v>760</v>
      </c>
      <c r="F529" s="14">
        <v>1192500</v>
      </c>
      <c r="G529" s="12">
        <v>760</v>
      </c>
      <c r="I529" s="11"/>
    </row>
    <row r="530" spans="1:9" x14ac:dyDescent="0.2">
      <c r="A530" s="11">
        <v>40609</v>
      </c>
      <c r="B530" s="12">
        <v>750</v>
      </c>
      <c r="C530" s="12">
        <v>790</v>
      </c>
      <c r="D530" s="12">
        <v>750</v>
      </c>
      <c r="E530" s="12">
        <v>790</v>
      </c>
      <c r="F530" s="14">
        <v>8273000</v>
      </c>
      <c r="G530" s="12">
        <v>790</v>
      </c>
      <c r="I530" s="11"/>
    </row>
    <row r="531" spans="1:9" x14ac:dyDescent="0.2">
      <c r="A531" s="11">
        <v>40610</v>
      </c>
      <c r="B531" s="12">
        <v>790</v>
      </c>
      <c r="C531" s="12">
        <v>790</v>
      </c>
      <c r="D531" s="12">
        <v>750</v>
      </c>
      <c r="E531" s="12">
        <v>750</v>
      </c>
      <c r="F531" s="14">
        <v>9517000</v>
      </c>
      <c r="G531" s="12">
        <v>750</v>
      </c>
      <c r="I531" s="11"/>
    </row>
    <row r="532" spans="1:9" x14ac:dyDescent="0.2">
      <c r="A532" s="11">
        <v>40611</v>
      </c>
      <c r="B532" s="12">
        <v>750</v>
      </c>
      <c r="C532" s="12">
        <v>760</v>
      </c>
      <c r="D532" s="12">
        <v>730</v>
      </c>
      <c r="E532" s="12">
        <v>740</v>
      </c>
      <c r="F532" s="14">
        <v>2364500</v>
      </c>
      <c r="G532" s="12">
        <v>740</v>
      </c>
      <c r="I532" s="11"/>
    </row>
    <row r="533" spans="1:9" x14ac:dyDescent="0.2">
      <c r="A533" s="11">
        <v>40612</v>
      </c>
      <c r="B533" s="12">
        <v>730</v>
      </c>
      <c r="C533" s="12">
        <v>740</v>
      </c>
      <c r="D533" s="12">
        <v>710</v>
      </c>
      <c r="E533" s="12">
        <v>720</v>
      </c>
      <c r="F533" s="14">
        <v>5061000</v>
      </c>
      <c r="G533" s="12">
        <v>720</v>
      </c>
      <c r="I533" s="11"/>
    </row>
    <row r="534" spans="1:9" x14ac:dyDescent="0.2">
      <c r="A534" s="11">
        <v>40613</v>
      </c>
      <c r="B534" s="12">
        <v>720</v>
      </c>
      <c r="C534" s="12">
        <v>720</v>
      </c>
      <c r="D534" s="12">
        <v>670</v>
      </c>
      <c r="E534" s="12">
        <v>710</v>
      </c>
      <c r="F534" s="14">
        <v>4558500</v>
      </c>
      <c r="G534" s="12">
        <v>710</v>
      </c>
      <c r="I534" s="11"/>
    </row>
    <row r="535" spans="1:9" x14ac:dyDescent="0.2">
      <c r="A535" s="11">
        <v>40616</v>
      </c>
      <c r="B535" s="12">
        <v>710</v>
      </c>
      <c r="C535" s="12">
        <v>710</v>
      </c>
      <c r="D535" s="12">
        <v>680</v>
      </c>
      <c r="E535" s="12">
        <v>710</v>
      </c>
      <c r="F535" s="14">
        <v>3426500</v>
      </c>
      <c r="G535" s="12">
        <v>710</v>
      </c>
      <c r="I535" s="11"/>
    </row>
    <row r="536" spans="1:9" x14ac:dyDescent="0.2">
      <c r="A536" s="11">
        <v>40617</v>
      </c>
      <c r="B536" s="12">
        <v>690</v>
      </c>
      <c r="C536" s="12">
        <v>700</v>
      </c>
      <c r="D536" s="12">
        <v>680</v>
      </c>
      <c r="E536" s="12">
        <v>700</v>
      </c>
      <c r="F536" s="14">
        <v>1626000</v>
      </c>
      <c r="G536" s="12">
        <v>700</v>
      </c>
      <c r="I536" s="11"/>
    </row>
    <row r="537" spans="1:9" x14ac:dyDescent="0.2">
      <c r="A537" s="11">
        <v>40618</v>
      </c>
      <c r="B537" s="12">
        <v>700</v>
      </c>
      <c r="C537" s="12">
        <v>720</v>
      </c>
      <c r="D537" s="12">
        <v>690</v>
      </c>
      <c r="E537" s="12">
        <v>720</v>
      </c>
      <c r="F537" s="14">
        <v>9455500</v>
      </c>
      <c r="G537" s="12">
        <v>720</v>
      </c>
      <c r="I537" s="11"/>
    </row>
    <row r="538" spans="1:9" x14ac:dyDescent="0.2">
      <c r="A538" s="11">
        <v>40619</v>
      </c>
      <c r="B538" s="12">
        <v>710</v>
      </c>
      <c r="C538" s="12">
        <v>720</v>
      </c>
      <c r="D538" s="12">
        <v>700</v>
      </c>
      <c r="E538" s="12">
        <v>700</v>
      </c>
      <c r="F538" s="14">
        <v>7035500</v>
      </c>
      <c r="G538" s="12">
        <v>700</v>
      </c>
      <c r="I538" s="11"/>
    </row>
    <row r="539" spans="1:9" x14ac:dyDescent="0.2">
      <c r="A539" s="11">
        <v>40620</v>
      </c>
      <c r="B539" s="12">
        <v>720</v>
      </c>
      <c r="C539" s="12">
        <v>730</v>
      </c>
      <c r="D539" s="12">
        <v>710</v>
      </c>
      <c r="E539" s="12">
        <v>720</v>
      </c>
      <c r="F539" s="14">
        <v>10298000</v>
      </c>
      <c r="G539" s="12">
        <v>720</v>
      </c>
      <c r="I539" s="11"/>
    </row>
    <row r="540" spans="1:9" x14ac:dyDescent="0.2">
      <c r="A540" s="11">
        <v>40623</v>
      </c>
      <c r="B540" s="12">
        <v>720</v>
      </c>
      <c r="C540" s="12">
        <v>750</v>
      </c>
      <c r="D540" s="12">
        <v>700</v>
      </c>
      <c r="E540" s="12">
        <v>750</v>
      </c>
      <c r="F540" s="14">
        <v>9184000</v>
      </c>
      <c r="G540" s="12">
        <v>750</v>
      </c>
      <c r="I540" s="11"/>
    </row>
    <row r="541" spans="1:9" x14ac:dyDescent="0.2">
      <c r="A541" s="11">
        <v>40624</v>
      </c>
      <c r="B541" s="12">
        <v>750</v>
      </c>
      <c r="C541" s="12">
        <v>760</v>
      </c>
      <c r="D541" s="12">
        <v>730</v>
      </c>
      <c r="E541" s="12">
        <v>740</v>
      </c>
      <c r="F541" s="14">
        <v>6747500</v>
      </c>
      <c r="G541" s="12">
        <v>740</v>
      </c>
      <c r="I541" s="11"/>
    </row>
    <row r="542" spans="1:9" x14ac:dyDescent="0.2">
      <c r="A542" s="11">
        <v>40625</v>
      </c>
      <c r="B542" s="12">
        <v>730</v>
      </c>
      <c r="C542" s="12">
        <v>730</v>
      </c>
      <c r="D542" s="12">
        <v>710</v>
      </c>
      <c r="E542" s="12">
        <v>710</v>
      </c>
      <c r="F542" s="14">
        <v>3302000</v>
      </c>
      <c r="G542" s="12">
        <v>710</v>
      </c>
      <c r="I542" s="11"/>
    </row>
    <row r="543" spans="1:9" x14ac:dyDescent="0.2">
      <c r="A543" s="11">
        <v>40626</v>
      </c>
      <c r="B543" s="12">
        <v>710</v>
      </c>
      <c r="C543" s="12">
        <v>740</v>
      </c>
      <c r="D543" s="12">
        <v>710</v>
      </c>
      <c r="E543" s="12">
        <v>720</v>
      </c>
      <c r="F543" s="14">
        <v>6112000</v>
      </c>
      <c r="G543" s="12">
        <v>720</v>
      </c>
      <c r="I543" s="11"/>
    </row>
    <row r="544" spans="1:9" x14ac:dyDescent="0.2">
      <c r="A544" s="11">
        <v>40627</v>
      </c>
      <c r="B544" s="12">
        <v>720</v>
      </c>
      <c r="C544" s="12">
        <v>760</v>
      </c>
      <c r="D544" s="12">
        <v>720</v>
      </c>
      <c r="E544" s="12">
        <v>760</v>
      </c>
      <c r="F544" s="14">
        <v>21190000</v>
      </c>
      <c r="G544" s="12">
        <v>760</v>
      </c>
      <c r="I544" s="11"/>
    </row>
    <row r="545" spans="1:9" x14ac:dyDescent="0.2">
      <c r="A545" s="11">
        <v>40630</v>
      </c>
      <c r="B545" s="12">
        <v>760</v>
      </c>
      <c r="C545" s="12">
        <v>800</v>
      </c>
      <c r="D545" s="12">
        <v>760</v>
      </c>
      <c r="E545" s="12">
        <v>790</v>
      </c>
      <c r="F545" s="14">
        <v>23782500</v>
      </c>
      <c r="G545" s="12">
        <v>790</v>
      </c>
      <c r="I545" s="11"/>
    </row>
    <row r="546" spans="1:9" x14ac:dyDescent="0.2">
      <c r="A546" s="11">
        <v>40631</v>
      </c>
      <c r="B546" s="12">
        <v>800</v>
      </c>
      <c r="C546" s="12">
        <v>820</v>
      </c>
      <c r="D546" s="12">
        <v>790</v>
      </c>
      <c r="E546" s="12">
        <v>810</v>
      </c>
      <c r="F546" s="14">
        <v>14767000</v>
      </c>
      <c r="G546" s="12">
        <v>810</v>
      </c>
      <c r="I546" s="11"/>
    </row>
    <row r="547" spans="1:9" x14ac:dyDescent="0.2">
      <c r="A547" s="11">
        <v>40632</v>
      </c>
      <c r="B547" s="12">
        <v>810</v>
      </c>
      <c r="C547" s="12">
        <v>820</v>
      </c>
      <c r="D547" s="12">
        <v>790</v>
      </c>
      <c r="E547" s="12">
        <v>800</v>
      </c>
      <c r="F547" s="14">
        <v>9992000</v>
      </c>
      <c r="G547" s="12">
        <v>800</v>
      </c>
      <c r="I547" s="11"/>
    </row>
    <row r="548" spans="1:9" x14ac:dyDescent="0.2">
      <c r="A548" s="11">
        <v>40633</v>
      </c>
      <c r="B548" s="12">
        <v>800</v>
      </c>
      <c r="C548" s="12">
        <v>810</v>
      </c>
      <c r="D548" s="12">
        <v>790</v>
      </c>
      <c r="E548" s="12">
        <v>800</v>
      </c>
      <c r="F548" s="14">
        <v>3677000</v>
      </c>
      <c r="G548" s="12">
        <v>800</v>
      </c>
      <c r="I548" s="11"/>
    </row>
    <row r="549" spans="1:9" x14ac:dyDescent="0.2">
      <c r="A549" s="11">
        <v>40634</v>
      </c>
      <c r="B549" s="12">
        <v>800</v>
      </c>
      <c r="C549" s="12">
        <v>810</v>
      </c>
      <c r="D549" s="12">
        <v>800</v>
      </c>
      <c r="E549" s="12">
        <v>810</v>
      </c>
      <c r="F549" s="14">
        <v>4162000</v>
      </c>
      <c r="G549" s="12">
        <v>810</v>
      </c>
      <c r="I549" s="11"/>
    </row>
    <row r="550" spans="1:9" x14ac:dyDescent="0.2">
      <c r="A550" s="11">
        <v>40637</v>
      </c>
      <c r="B550" s="12">
        <v>810</v>
      </c>
      <c r="C550" s="12">
        <v>830</v>
      </c>
      <c r="D550" s="12">
        <v>810</v>
      </c>
      <c r="E550" s="12">
        <v>820</v>
      </c>
      <c r="F550" s="14">
        <v>14285500</v>
      </c>
      <c r="G550" s="12">
        <v>820</v>
      </c>
      <c r="I550" s="11"/>
    </row>
    <row r="551" spans="1:9" x14ac:dyDescent="0.2">
      <c r="A551" s="11">
        <v>40638</v>
      </c>
      <c r="B551" s="12">
        <v>820</v>
      </c>
      <c r="C551" s="12">
        <v>830</v>
      </c>
      <c r="D551" s="12">
        <v>800</v>
      </c>
      <c r="E551" s="12">
        <v>810</v>
      </c>
      <c r="F551" s="14">
        <v>3717500</v>
      </c>
      <c r="G551" s="12">
        <v>810</v>
      </c>
      <c r="I551" s="11"/>
    </row>
    <row r="552" spans="1:9" x14ac:dyDescent="0.2">
      <c r="A552" s="11">
        <v>40639</v>
      </c>
      <c r="B552" s="12">
        <v>790</v>
      </c>
      <c r="C552" s="12">
        <v>810</v>
      </c>
      <c r="D552" s="12">
        <v>790</v>
      </c>
      <c r="E552" s="12">
        <v>810</v>
      </c>
      <c r="F552" s="14">
        <v>1084000</v>
      </c>
      <c r="G552" s="12">
        <v>810</v>
      </c>
      <c r="I552" s="11"/>
    </row>
    <row r="553" spans="1:9" x14ac:dyDescent="0.2">
      <c r="A553" s="11">
        <v>40640</v>
      </c>
      <c r="B553" s="12">
        <v>800</v>
      </c>
      <c r="C553" s="12">
        <v>810</v>
      </c>
      <c r="D553" s="12">
        <v>780</v>
      </c>
      <c r="E553" s="12">
        <v>800</v>
      </c>
      <c r="F553" s="14">
        <v>7235000</v>
      </c>
      <c r="G553" s="12">
        <v>800</v>
      </c>
      <c r="I553" s="11"/>
    </row>
    <row r="554" spans="1:9" x14ac:dyDescent="0.2">
      <c r="A554" s="11">
        <v>40641</v>
      </c>
      <c r="B554" s="12">
        <v>790</v>
      </c>
      <c r="C554" s="12">
        <v>800</v>
      </c>
      <c r="D554" s="12">
        <v>780</v>
      </c>
      <c r="E554" s="12">
        <v>780</v>
      </c>
      <c r="F554" s="14">
        <v>2868000</v>
      </c>
      <c r="G554" s="12">
        <v>780</v>
      </c>
      <c r="I554" s="11"/>
    </row>
    <row r="555" spans="1:9" x14ac:dyDescent="0.2">
      <c r="A555" s="11">
        <v>40644</v>
      </c>
      <c r="B555" s="12">
        <v>780</v>
      </c>
      <c r="C555" s="12">
        <v>800</v>
      </c>
      <c r="D555" s="12">
        <v>770</v>
      </c>
      <c r="E555" s="12">
        <v>780</v>
      </c>
      <c r="F555" s="14">
        <v>1926000</v>
      </c>
      <c r="G555" s="12">
        <v>780</v>
      </c>
      <c r="I555" s="11"/>
    </row>
    <row r="556" spans="1:9" x14ac:dyDescent="0.2">
      <c r="A556" s="11">
        <v>40645</v>
      </c>
      <c r="B556" s="12">
        <v>780</v>
      </c>
      <c r="C556" s="12">
        <v>780</v>
      </c>
      <c r="D556" s="12">
        <v>760</v>
      </c>
      <c r="E556" s="12">
        <v>760</v>
      </c>
      <c r="F556" s="14">
        <v>643500</v>
      </c>
      <c r="G556" s="12">
        <v>760</v>
      </c>
      <c r="I556" s="11"/>
    </row>
    <row r="557" spans="1:9" x14ac:dyDescent="0.2">
      <c r="A557" s="11">
        <v>40646</v>
      </c>
      <c r="B557" s="12">
        <v>760</v>
      </c>
      <c r="C557" s="12">
        <v>790</v>
      </c>
      <c r="D557" s="12">
        <v>760</v>
      </c>
      <c r="E557" s="12">
        <v>780</v>
      </c>
      <c r="F557" s="14">
        <v>8638500</v>
      </c>
      <c r="G557" s="12">
        <v>780</v>
      </c>
      <c r="I557" s="11"/>
    </row>
    <row r="558" spans="1:9" x14ac:dyDescent="0.2">
      <c r="A558" s="11">
        <v>40647</v>
      </c>
      <c r="B558" s="12">
        <v>780</v>
      </c>
      <c r="C558" s="12">
        <v>810</v>
      </c>
      <c r="D558" s="12">
        <v>770</v>
      </c>
      <c r="E558" s="12">
        <v>800</v>
      </c>
      <c r="F558" s="14">
        <v>14424000</v>
      </c>
      <c r="G558" s="12">
        <v>800</v>
      </c>
      <c r="I558" s="11"/>
    </row>
    <row r="559" spans="1:9" x14ac:dyDescent="0.2">
      <c r="A559" s="11">
        <v>40648</v>
      </c>
      <c r="B559" s="12">
        <v>800</v>
      </c>
      <c r="C559" s="12">
        <v>800</v>
      </c>
      <c r="D559" s="12">
        <v>750</v>
      </c>
      <c r="E559" s="12">
        <v>770</v>
      </c>
      <c r="F559" s="14">
        <v>14001500</v>
      </c>
      <c r="G559" s="12">
        <v>770</v>
      </c>
      <c r="I559" s="11"/>
    </row>
    <row r="560" spans="1:9" x14ac:dyDescent="0.2">
      <c r="A560" s="11">
        <v>40651</v>
      </c>
      <c r="B560" s="12">
        <v>770</v>
      </c>
      <c r="C560" s="12">
        <v>780</v>
      </c>
      <c r="D560" s="12">
        <v>750</v>
      </c>
      <c r="E560" s="12">
        <v>770</v>
      </c>
      <c r="F560" s="14">
        <v>6178000</v>
      </c>
      <c r="G560" s="12">
        <v>770</v>
      </c>
      <c r="I560" s="11"/>
    </row>
    <row r="561" spans="1:9" x14ac:dyDescent="0.2">
      <c r="A561" s="11">
        <v>40652</v>
      </c>
      <c r="B561" s="12">
        <v>760</v>
      </c>
      <c r="C561" s="12">
        <v>760</v>
      </c>
      <c r="D561" s="12">
        <v>740</v>
      </c>
      <c r="E561" s="12">
        <v>760</v>
      </c>
      <c r="F561" s="14">
        <v>4482000</v>
      </c>
      <c r="G561" s="12">
        <v>760</v>
      </c>
      <c r="I561" s="11"/>
    </row>
    <row r="562" spans="1:9" x14ac:dyDescent="0.2">
      <c r="A562" s="11">
        <v>40653</v>
      </c>
      <c r="B562" s="12">
        <v>760</v>
      </c>
      <c r="C562" s="12">
        <v>780</v>
      </c>
      <c r="D562" s="12">
        <v>760</v>
      </c>
      <c r="E562" s="12">
        <v>780</v>
      </c>
      <c r="F562" s="14">
        <v>9180000</v>
      </c>
      <c r="G562" s="12">
        <v>780</v>
      </c>
      <c r="I562" s="11"/>
    </row>
    <row r="563" spans="1:9" x14ac:dyDescent="0.2">
      <c r="A563" s="11">
        <v>40654</v>
      </c>
      <c r="B563" s="12">
        <v>780</v>
      </c>
      <c r="C563" s="12">
        <v>790</v>
      </c>
      <c r="D563" s="12">
        <v>760</v>
      </c>
      <c r="E563" s="12">
        <v>770</v>
      </c>
      <c r="F563" s="14">
        <v>10496000</v>
      </c>
      <c r="G563" s="12">
        <v>770</v>
      </c>
      <c r="I563" s="11"/>
    </row>
    <row r="564" spans="1:9" x14ac:dyDescent="0.2">
      <c r="A564" s="11">
        <v>40658</v>
      </c>
      <c r="B564" s="12">
        <v>770</v>
      </c>
      <c r="C564" s="12">
        <v>770</v>
      </c>
      <c r="D564" s="12">
        <v>740</v>
      </c>
      <c r="E564" s="12">
        <v>740</v>
      </c>
      <c r="F564" s="14">
        <v>3105000</v>
      </c>
      <c r="G564" s="12">
        <v>740</v>
      </c>
      <c r="I564" s="11"/>
    </row>
    <row r="565" spans="1:9" x14ac:dyDescent="0.2">
      <c r="A565" s="11">
        <v>40659</v>
      </c>
      <c r="B565" s="12">
        <v>740</v>
      </c>
      <c r="C565" s="12">
        <v>760</v>
      </c>
      <c r="D565" s="12">
        <v>740</v>
      </c>
      <c r="E565" s="12">
        <v>750</v>
      </c>
      <c r="F565" s="14">
        <v>2595000</v>
      </c>
      <c r="G565" s="12">
        <v>750</v>
      </c>
      <c r="I565" s="11"/>
    </row>
    <row r="566" spans="1:9" x14ac:dyDescent="0.2">
      <c r="A566" s="11">
        <v>40660</v>
      </c>
      <c r="B566" s="12">
        <v>750</v>
      </c>
      <c r="C566" s="12">
        <v>760</v>
      </c>
      <c r="D566" s="12">
        <v>740</v>
      </c>
      <c r="E566" s="12">
        <v>750</v>
      </c>
      <c r="F566" s="14">
        <v>7828500</v>
      </c>
      <c r="G566" s="12">
        <v>750</v>
      </c>
      <c r="I566" s="11"/>
    </row>
    <row r="567" spans="1:9" x14ac:dyDescent="0.2">
      <c r="A567" s="11">
        <v>40661</v>
      </c>
      <c r="B567" s="12">
        <v>740</v>
      </c>
      <c r="C567" s="12">
        <v>750</v>
      </c>
      <c r="D567" s="12">
        <v>720</v>
      </c>
      <c r="E567" s="12">
        <v>720</v>
      </c>
      <c r="F567" s="14">
        <v>7716000</v>
      </c>
      <c r="G567" s="12">
        <v>720</v>
      </c>
      <c r="I567" s="11"/>
    </row>
    <row r="568" spans="1:9" x14ac:dyDescent="0.2">
      <c r="A568" s="11">
        <v>40662</v>
      </c>
      <c r="B568" s="12">
        <v>730</v>
      </c>
      <c r="C568" s="12">
        <v>750</v>
      </c>
      <c r="D568" s="12">
        <v>730</v>
      </c>
      <c r="E568" s="12">
        <v>750</v>
      </c>
      <c r="F568" s="14">
        <v>3902500</v>
      </c>
      <c r="G568" s="12">
        <v>750</v>
      </c>
      <c r="I568" s="11"/>
    </row>
    <row r="569" spans="1:9" x14ac:dyDescent="0.2">
      <c r="A569" s="11">
        <v>40665</v>
      </c>
      <c r="B569" s="12">
        <v>750</v>
      </c>
      <c r="C569" s="12">
        <v>750</v>
      </c>
      <c r="D569" s="12">
        <v>730</v>
      </c>
      <c r="E569" s="12">
        <v>740</v>
      </c>
      <c r="F569" s="14">
        <v>3836000</v>
      </c>
      <c r="G569" s="12">
        <v>740</v>
      </c>
      <c r="I569" s="11"/>
    </row>
    <row r="570" spans="1:9" x14ac:dyDescent="0.2">
      <c r="A570" s="11">
        <v>40666</v>
      </c>
      <c r="B570" s="12">
        <v>740</v>
      </c>
      <c r="C570" s="12">
        <v>740</v>
      </c>
      <c r="D570" s="12">
        <v>720</v>
      </c>
      <c r="E570" s="12">
        <v>740</v>
      </c>
      <c r="F570" s="14">
        <v>3271000</v>
      </c>
      <c r="G570" s="12">
        <v>740</v>
      </c>
      <c r="I570" s="11"/>
    </row>
    <row r="571" spans="1:9" x14ac:dyDescent="0.2">
      <c r="A571" s="11">
        <v>40667</v>
      </c>
      <c r="B571" s="12">
        <v>720</v>
      </c>
      <c r="C571" s="12">
        <v>720</v>
      </c>
      <c r="D571" s="12">
        <v>700</v>
      </c>
      <c r="E571" s="12">
        <v>720</v>
      </c>
      <c r="F571" s="14">
        <v>5914000</v>
      </c>
      <c r="G571" s="12">
        <v>720</v>
      </c>
      <c r="I571" s="11"/>
    </row>
    <row r="572" spans="1:9" x14ac:dyDescent="0.2">
      <c r="A572" s="11">
        <v>40668</v>
      </c>
      <c r="B572" s="12">
        <v>720</v>
      </c>
      <c r="C572" s="12">
        <v>720</v>
      </c>
      <c r="D572" s="12">
        <v>680</v>
      </c>
      <c r="E572" s="12">
        <v>700</v>
      </c>
      <c r="F572" s="14">
        <v>11516000</v>
      </c>
      <c r="G572" s="12">
        <v>700</v>
      </c>
      <c r="I572" s="11"/>
    </row>
    <row r="573" spans="1:9" x14ac:dyDescent="0.2">
      <c r="A573" s="11">
        <v>40669</v>
      </c>
      <c r="B573" s="12">
        <v>700</v>
      </c>
      <c r="C573" s="12">
        <v>700</v>
      </c>
      <c r="D573" s="12">
        <v>680</v>
      </c>
      <c r="E573" s="12">
        <v>690</v>
      </c>
      <c r="F573" s="14">
        <v>1337500</v>
      </c>
      <c r="G573" s="12">
        <v>690</v>
      </c>
      <c r="I573" s="11"/>
    </row>
    <row r="574" spans="1:9" x14ac:dyDescent="0.2">
      <c r="A574" s="11">
        <v>40672</v>
      </c>
      <c r="B574" s="12">
        <v>690</v>
      </c>
      <c r="C574" s="12">
        <v>710</v>
      </c>
      <c r="D574" s="12">
        <v>680</v>
      </c>
      <c r="E574" s="12">
        <v>700</v>
      </c>
      <c r="F574" s="14">
        <v>13843000</v>
      </c>
      <c r="G574" s="12">
        <v>700</v>
      </c>
      <c r="I574" s="11"/>
    </row>
    <row r="575" spans="1:9" x14ac:dyDescent="0.2">
      <c r="A575" s="11">
        <v>40673</v>
      </c>
      <c r="B575" s="12">
        <v>700</v>
      </c>
      <c r="C575" s="12">
        <v>720</v>
      </c>
      <c r="D575" s="12">
        <v>700</v>
      </c>
      <c r="E575" s="12">
        <v>710</v>
      </c>
      <c r="F575" s="14">
        <v>17929500</v>
      </c>
      <c r="G575" s="12">
        <v>710</v>
      </c>
      <c r="I575" s="11"/>
    </row>
    <row r="576" spans="1:9" x14ac:dyDescent="0.2">
      <c r="A576" s="11">
        <v>40674</v>
      </c>
      <c r="B576" s="12">
        <v>710</v>
      </c>
      <c r="C576" s="12">
        <v>710</v>
      </c>
      <c r="D576" s="12">
        <v>690</v>
      </c>
      <c r="E576" s="12">
        <v>710</v>
      </c>
      <c r="F576" s="14">
        <v>7229000</v>
      </c>
      <c r="G576" s="12">
        <v>710</v>
      </c>
      <c r="I576" s="11"/>
    </row>
    <row r="577" spans="1:9" x14ac:dyDescent="0.2">
      <c r="A577" s="11">
        <v>40675</v>
      </c>
      <c r="B577" s="12">
        <v>700</v>
      </c>
      <c r="C577" s="12">
        <v>720</v>
      </c>
      <c r="D577" s="12">
        <v>670</v>
      </c>
      <c r="E577" s="12">
        <v>690</v>
      </c>
      <c r="F577" s="14">
        <v>26438000</v>
      </c>
      <c r="G577" s="12">
        <v>690</v>
      </c>
      <c r="I577" s="11"/>
    </row>
    <row r="578" spans="1:9" x14ac:dyDescent="0.2">
      <c r="A578" s="11">
        <v>40676</v>
      </c>
      <c r="B578" s="12">
        <v>690</v>
      </c>
      <c r="C578" s="12">
        <v>690</v>
      </c>
      <c r="D578" s="12">
        <v>670</v>
      </c>
      <c r="E578" s="12">
        <v>670</v>
      </c>
      <c r="F578" s="14">
        <v>2285500</v>
      </c>
      <c r="G578" s="12">
        <v>670</v>
      </c>
      <c r="I578" s="11"/>
    </row>
    <row r="579" spans="1:9" x14ac:dyDescent="0.2">
      <c r="A579" s="11">
        <v>40679</v>
      </c>
      <c r="B579" s="12">
        <v>670</v>
      </c>
      <c r="C579" s="12">
        <v>670</v>
      </c>
      <c r="D579" s="12">
        <v>650</v>
      </c>
      <c r="E579" s="12">
        <v>670</v>
      </c>
      <c r="F579" s="14">
        <v>3177500</v>
      </c>
      <c r="G579" s="12">
        <v>670</v>
      </c>
      <c r="I579" s="11"/>
    </row>
    <row r="580" spans="1:9" x14ac:dyDescent="0.2">
      <c r="A580" s="11">
        <v>40681</v>
      </c>
      <c r="B580" s="12">
        <v>670</v>
      </c>
      <c r="C580" s="12">
        <v>680</v>
      </c>
      <c r="D580" s="12">
        <v>660</v>
      </c>
      <c r="E580" s="12">
        <v>680</v>
      </c>
      <c r="F580" s="14">
        <v>2408500</v>
      </c>
      <c r="G580" s="12">
        <v>680</v>
      </c>
      <c r="I580" s="11"/>
    </row>
    <row r="581" spans="1:9" x14ac:dyDescent="0.2">
      <c r="A581" s="11">
        <v>40682</v>
      </c>
      <c r="B581" s="12">
        <v>680</v>
      </c>
      <c r="C581" s="12">
        <v>690</v>
      </c>
      <c r="D581" s="12">
        <v>670</v>
      </c>
      <c r="E581" s="12">
        <v>680</v>
      </c>
      <c r="F581" s="14">
        <v>2605000</v>
      </c>
      <c r="G581" s="12">
        <v>680</v>
      </c>
      <c r="I581" s="11"/>
    </row>
    <row r="582" spans="1:9" x14ac:dyDescent="0.2">
      <c r="A582" s="11">
        <v>40683</v>
      </c>
      <c r="B582" s="12">
        <v>680</v>
      </c>
      <c r="C582" s="12">
        <v>680</v>
      </c>
      <c r="D582" s="12">
        <v>660</v>
      </c>
      <c r="E582" s="12">
        <v>670</v>
      </c>
      <c r="F582" s="14">
        <v>422500</v>
      </c>
      <c r="G582" s="12">
        <v>670</v>
      </c>
      <c r="I582" s="11"/>
    </row>
    <row r="583" spans="1:9" x14ac:dyDescent="0.2">
      <c r="A583" s="11">
        <v>40686</v>
      </c>
      <c r="B583" s="12">
        <v>670</v>
      </c>
      <c r="C583" s="12">
        <v>670</v>
      </c>
      <c r="D583" s="12">
        <v>640</v>
      </c>
      <c r="E583" s="12">
        <v>650</v>
      </c>
      <c r="F583" s="14">
        <v>2187500</v>
      </c>
      <c r="G583" s="12">
        <v>650</v>
      </c>
      <c r="I583" s="11"/>
    </row>
    <row r="584" spans="1:9" x14ac:dyDescent="0.2">
      <c r="A584" s="11">
        <v>40687</v>
      </c>
      <c r="B584" s="12">
        <v>640</v>
      </c>
      <c r="C584" s="12">
        <v>670</v>
      </c>
      <c r="D584" s="12">
        <v>640</v>
      </c>
      <c r="E584" s="12">
        <v>640</v>
      </c>
      <c r="F584" s="14">
        <v>2294000</v>
      </c>
      <c r="G584" s="12">
        <v>640</v>
      </c>
      <c r="I584" s="11"/>
    </row>
    <row r="585" spans="1:9" x14ac:dyDescent="0.2">
      <c r="A585" s="11">
        <v>40688</v>
      </c>
      <c r="B585" s="12">
        <v>640</v>
      </c>
      <c r="C585" s="12">
        <v>660</v>
      </c>
      <c r="D585" s="12">
        <v>640</v>
      </c>
      <c r="E585" s="12">
        <v>650</v>
      </c>
      <c r="F585" s="14">
        <v>850500</v>
      </c>
      <c r="G585" s="12">
        <v>650</v>
      </c>
      <c r="I585" s="11"/>
    </row>
    <row r="586" spans="1:9" x14ac:dyDescent="0.2">
      <c r="A586" s="11">
        <v>40689</v>
      </c>
      <c r="B586" s="12">
        <v>650</v>
      </c>
      <c r="C586" s="12">
        <v>650</v>
      </c>
      <c r="D586" s="12">
        <v>630</v>
      </c>
      <c r="E586" s="12">
        <v>650</v>
      </c>
      <c r="F586" s="14">
        <v>1807500</v>
      </c>
      <c r="G586" s="12">
        <v>650</v>
      </c>
      <c r="I586" s="11"/>
    </row>
    <row r="587" spans="1:9" x14ac:dyDescent="0.2">
      <c r="A587" s="11">
        <v>40690</v>
      </c>
      <c r="B587" s="12">
        <v>640</v>
      </c>
      <c r="C587" s="12">
        <v>650</v>
      </c>
      <c r="D587" s="12">
        <v>630</v>
      </c>
      <c r="E587" s="12">
        <v>640</v>
      </c>
      <c r="F587" s="14">
        <v>1084000</v>
      </c>
      <c r="G587" s="12">
        <v>640</v>
      </c>
      <c r="I587" s="11"/>
    </row>
    <row r="588" spans="1:9" x14ac:dyDescent="0.2">
      <c r="A588" s="11">
        <v>40693</v>
      </c>
      <c r="B588" s="12">
        <v>640</v>
      </c>
      <c r="C588" s="12">
        <v>640</v>
      </c>
      <c r="D588" s="12">
        <v>630</v>
      </c>
      <c r="E588" s="12">
        <v>640</v>
      </c>
      <c r="F588" s="14">
        <v>676000</v>
      </c>
      <c r="G588" s="12">
        <v>640</v>
      </c>
      <c r="I588" s="11"/>
    </row>
    <row r="589" spans="1:9" x14ac:dyDescent="0.2">
      <c r="A589" s="11">
        <v>40694</v>
      </c>
      <c r="B589" s="12">
        <v>640</v>
      </c>
      <c r="C589" s="12">
        <v>640</v>
      </c>
      <c r="D589" s="12">
        <v>620</v>
      </c>
      <c r="E589" s="12">
        <v>620</v>
      </c>
      <c r="F589" s="14">
        <v>1499000</v>
      </c>
      <c r="G589" s="12">
        <v>620</v>
      </c>
      <c r="I589" s="11"/>
    </row>
    <row r="590" spans="1:9" x14ac:dyDescent="0.2">
      <c r="A590" s="11">
        <v>40695</v>
      </c>
      <c r="B590" s="12">
        <v>630</v>
      </c>
      <c r="C590" s="12">
        <v>650</v>
      </c>
      <c r="D590" s="12">
        <v>630</v>
      </c>
      <c r="E590" s="12">
        <v>640</v>
      </c>
      <c r="F590" s="14">
        <v>1493500</v>
      </c>
      <c r="G590" s="12">
        <v>640</v>
      </c>
      <c r="I590" s="11"/>
    </row>
    <row r="591" spans="1:9" x14ac:dyDescent="0.2">
      <c r="A591" s="11">
        <v>40697</v>
      </c>
      <c r="B591" s="12">
        <v>640</v>
      </c>
      <c r="C591" s="12">
        <v>640</v>
      </c>
      <c r="D591" s="12">
        <v>630</v>
      </c>
      <c r="E591" s="12">
        <v>630</v>
      </c>
      <c r="F591" s="14">
        <v>479500</v>
      </c>
      <c r="G591" s="12">
        <v>630</v>
      </c>
      <c r="I591" s="11"/>
    </row>
    <row r="592" spans="1:9" x14ac:dyDescent="0.2">
      <c r="A592" s="11">
        <v>40700</v>
      </c>
      <c r="B592" s="12">
        <v>630</v>
      </c>
      <c r="C592" s="12">
        <v>660</v>
      </c>
      <c r="D592" s="12">
        <v>630</v>
      </c>
      <c r="E592" s="12">
        <v>650</v>
      </c>
      <c r="F592" s="14">
        <v>1592500</v>
      </c>
      <c r="G592" s="12">
        <v>650</v>
      </c>
      <c r="I592" s="11"/>
    </row>
    <row r="593" spans="1:9" x14ac:dyDescent="0.2">
      <c r="A593" s="11">
        <v>40701</v>
      </c>
      <c r="B593" s="12">
        <v>650</v>
      </c>
      <c r="C593" s="12">
        <v>660</v>
      </c>
      <c r="D593" s="12">
        <v>640</v>
      </c>
      <c r="E593" s="12">
        <v>660</v>
      </c>
      <c r="F593" s="14">
        <v>1262000</v>
      </c>
      <c r="G593" s="12">
        <v>660</v>
      </c>
      <c r="I593" s="11"/>
    </row>
    <row r="594" spans="1:9" x14ac:dyDescent="0.2">
      <c r="A594" s="11">
        <v>40702</v>
      </c>
      <c r="B594" s="12">
        <v>660</v>
      </c>
      <c r="C594" s="12">
        <v>670</v>
      </c>
      <c r="D594" s="12">
        <v>650</v>
      </c>
      <c r="E594" s="12">
        <v>660</v>
      </c>
      <c r="F594" s="14">
        <v>964000</v>
      </c>
      <c r="G594" s="12">
        <v>660</v>
      </c>
      <c r="I594" s="11"/>
    </row>
    <row r="595" spans="1:9" x14ac:dyDescent="0.2">
      <c r="A595" s="11">
        <v>40703</v>
      </c>
      <c r="B595" s="12">
        <v>660</v>
      </c>
      <c r="C595" s="12">
        <v>670</v>
      </c>
      <c r="D595" s="12">
        <v>650</v>
      </c>
      <c r="E595" s="12">
        <v>660</v>
      </c>
      <c r="F595" s="14">
        <v>986500</v>
      </c>
      <c r="G595" s="12">
        <v>660</v>
      </c>
      <c r="I595" s="11"/>
    </row>
    <row r="596" spans="1:9" x14ac:dyDescent="0.2">
      <c r="A596" s="11">
        <v>40704</v>
      </c>
      <c r="B596" s="12">
        <v>660</v>
      </c>
      <c r="C596" s="12">
        <v>660</v>
      </c>
      <c r="D596" s="12">
        <v>640</v>
      </c>
      <c r="E596" s="12">
        <v>650</v>
      </c>
      <c r="F596" s="14">
        <v>693000</v>
      </c>
      <c r="G596" s="12">
        <v>650</v>
      </c>
      <c r="I596" s="11"/>
    </row>
    <row r="597" spans="1:9" x14ac:dyDescent="0.2">
      <c r="A597" s="11">
        <v>40707</v>
      </c>
      <c r="B597" s="12">
        <v>650</v>
      </c>
      <c r="C597" s="12">
        <v>670</v>
      </c>
      <c r="D597" s="12">
        <v>630</v>
      </c>
      <c r="E597" s="12">
        <v>660</v>
      </c>
      <c r="F597" s="14">
        <v>11330500</v>
      </c>
      <c r="G597" s="12">
        <v>660</v>
      </c>
      <c r="I597" s="11"/>
    </row>
    <row r="598" spans="1:9" x14ac:dyDescent="0.2">
      <c r="A598" s="11">
        <v>40708</v>
      </c>
      <c r="B598" s="12">
        <v>660</v>
      </c>
      <c r="C598" s="12">
        <v>690</v>
      </c>
      <c r="D598" s="12">
        <v>650</v>
      </c>
      <c r="E598" s="12">
        <v>690</v>
      </c>
      <c r="F598" s="14">
        <v>10380000</v>
      </c>
      <c r="G598" s="12">
        <v>690</v>
      </c>
      <c r="I598" s="11"/>
    </row>
    <row r="599" spans="1:9" x14ac:dyDescent="0.2">
      <c r="A599" s="11">
        <v>40709</v>
      </c>
      <c r="B599" s="12">
        <v>690</v>
      </c>
      <c r="C599" s="12">
        <v>710</v>
      </c>
      <c r="D599" s="12">
        <v>680</v>
      </c>
      <c r="E599" s="12">
        <v>690</v>
      </c>
      <c r="F599" s="14">
        <v>11085000</v>
      </c>
      <c r="G599" s="12">
        <v>690</v>
      </c>
      <c r="I599" s="11"/>
    </row>
    <row r="600" spans="1:9" x14ac:dyDescent="0.2">
      <c r="A600" s="11">
        <v>40710</v>
      </c>
      <c r="B600" s="12">
        <v>680</v>
      </c>
      <c r="C600" s="12">
        <v>680</v>
      </c>
      <c r="D600" s="12">
        <v>650</v>
      </c>
      <c r="E600" s="12">
        <v>660</v>
      </c>
      <c r="F600" s="14">
        <v>3324500</v>
      </c>
      <c r="G600" s="12">
        <v>660</v>
      </c>
      <c r="I600" s="11"/>
    </row>
    <row r="601" spans="1:9" x14ac:dyDescent="0.2">
      <c r="A601" s="11">
        <v>40711</v>
      </c>
      <c r="B601" s="12">
        <v>660</v>
      </c>
      <c r="C601" s="12">
        <v>680</v>
      </c>
      <c r="D601" s="12">
        <v>650</v>
      </c>
      <c r="E601" s="12">
        <v>670</v>
      </c>
      <c r="F601" s="14">
        <v>7426000</v>
      </c>
      <c r="G601" s="12">
        <v>670</v>
      </c>
      <c r="I601" s="11"/>
    </row>
    <row r="602" spans="1:9" x14ac:dyDescent="0.2">
      <c r="A602" s="11">
        <v>40714</v>
      </c>
      <c r="B602" s="12">
        <v>670</v>
      </c>
      <c r="C602" s="12">
        <v>670</v>
      </c>
      <c r="D602" s="12">
        <v>630</v>
      </c>
      <c r="E602" s="12">
        <v>650</v>
      </c>
      <c r="F602" s="14">
        <v>5684500</v>
      </c>
      <c r="G602" s="12">
        <v>650</v>
      </c>
      <c r="I602" s="11"/>
    </row>
    <row r="603" spans="1:9" x14ac:dyDescent="0.2">
      <c r="A603" s="11">
        <v>40715</v>
      </c>
      <c r="B603" s="12">
        <v>650</v>
      </c>
      <c r="C603" s="12">
        <v>670</v>
      </c>
      <c r="D603" s="12">
        <v>650</v>
      </c>
      <c r="E603" s="12">
        <v>670</v>
      </c>
      <c r="F603" s="14">
        <v>6305500</v>
      </c>
      <c r="G603" s="12">
        <v>670</v>
      </c>
      <c r="I603" s="11"/>
    </row>
    <row r="604" spans="1:9" x14ac:dyDescent="0.2">
      <c r="A604" s="11">
        <v>40716</v>
      </c>
      <c r="B604" s="12">
        <v>670</v>
      </c>
      <c r="C604" s="12">
        <v>670</v>
      </c>
      <c r="D604" s="12">
        <v>640</v>
      </c>
      <c r="E604" s="12">
        <v>660</v>
      </c>
      <c r="F604" s="14">
        <v>3502000</v>
      </c>
      <c r="G604" s="12">
        <v>660</v>
      </c>
      <c r="I604" s="11"/>
    </row>
    <row r="605" spans="1:9" x14ac:dyDescent="0.2">
      <c r="A605" s="11">
        <v>40717</v>
      </c>
      <c r="B605" s="12">
        <v>650</v>
      </c>
      <c r="C605" s="12">
        <v>650</v>
      </c>
      <c r="D605" s="12">
        <v>640</v>
      </c>
      <c r="E605" s="12">
        <v>650</v>
      </c>
      <c r="F605" s="14">
        <v>2162500</v>
      </c>
      <c r="G605" s="12">
        <v>650</v>
      </c>
      <c r="I605" s="11"/>
    </row>
    <row r="606" spans="1:9" x14ac:dyDescent="0.2">
      <c r="A606" s="11">
        <v>40718</v>
      </c>
      <c r="B606" s="12">
        <v>640</v>
      </c>
      <c r="C606" s="12">
        <v>660</v>
      </c>
      <c r="D606" s="12">
        <v>630</v>
      </c>
      <c r="E606" s="12">
        <v>650</v>
      </c>
      <c r="F606" s="14">
        <v>3346000</v>
      </c>
      <c r="G606" s="12">
        <v>650</v>
      </c>
      <c r="I606" s="11"/>
    </row>
    <row r="607" spans="1:9" x14ac:dyDescent="0.2">
      <c r="A607" s="11">
        <v>40721</v>
      </c>
      <c r="B607" s="12">
        <v>650</v>
      </c>
      <c r="C607" s="12">
        <v>650</v>
      </c>
      <c r="D607" s="12">
        <v>630</v>
      </c>
      <c r="E607" s="12">
        <v>640</v>
      </c>
      <c r="F607" s="14">
        <v>1999000</v>
      </c>
      <c r="G607" s="12">
        <v>640</v>
      </c>
      <c r="I607" s="11"/>
    </row>
    <row r="608" spans="1:9" x14ac:dyDescent="0.2">
      <c r="A608" s="11">
        <v>40722</v>
      </c>
      <c r="B608" s="12">
        <v>630</v>
      </c>
      <c r="C608" s="12">
        <v>660</v>
      </c>
      <c r="D608" s="12">
        <v>630</v>
      </c>
      <c r="E608" s="12">
        <v>650</v>
      </c>
      <c r="F608" s="14">
        <v>3390000</v>
      </c>
      <c r="G608" s="12">
        <v>650</v>
      </c>
      <c r="I608" s="11"/>
    </row>
    <row r="609" spans="1:9" x14ac:dyDescent="0.2">
      <c r="A609" s="11">
        <v>40724</v>
      </c>
      <c r="B609" s="12">
        <v>650</v>
      </c>
      <c r="C609" s="12">
        <v>680</v>
      </c>
      <c r="D609" s="12">
        <v>650</v>
      </c>
      <c r="E609" s="12">
        <v>660</v>
      </c>
      <c r="F609" s="14">
        <v>6987000</v>
      </c>
      <c r="G609" s="12">
        <v>660</v>
      </c>
      <c r="I609" s="11"/>
    </row>
    <row r="610" spans="1:9" x14ac:dyDescent="0.2">
      <c r="A610" s="11">
        <v>40725</v>
      </c>
      <c r="B610" s="12">
        <v>660</v>
      </c>
      <c r="C610" s="12">
        <v>670</v>
      </c>
      <c r="D610" s="12">
        <v>650</v>
      </c>
      <c r="E610" s="12">
        <v>660</v>
      </c>
      <c r="F610" s="14">
        <v>1549000</v>
      </c>
      <c r="G610" s="12">
        <v>660</v>
      </c>
      <c r="I610" s="11"/>
    </row>
    <row r="611" spans="1:9" x14ac:dyDescent="0.2">
      <c r="A611" s="11">
        <v>40728</v>
      </c>
      <c r="B611" s="12">
        <v>660</v>
      </c>
      <c r="C611" s="12">
        <v>680</v>
      </c>
      <c r="D611" s="12">
        <v>660</v>
      </c>
      <c r="E611" s="12">
        <v>680</v>
      </c>
      <c r="F611" s="14">
        <v>8294500</v>
      </c>
      <c r="G611" s="12">
        <v>680</v>
      </c>
      <c r="I611" s="11"/>
    </row>
    <row r="612" spans="1:9" x14ac:dyDescent="0.2">
      <c r="A612" s="11">
        <v>40729</v>
      </c>
      <c r="B612" s="12">
        <v>670</v>
      </c>
      <c r="C612" s="12">
        <v>690</v>
      </c>
      <c r="D612" s="12">
        <v>670</v>
      </c>
      <c r="E612" s="12">
        <v>690</v>
      </c>
      <c r="F612" s="14">
        <v>7530000</v>
      </c>
      <c r="G612" s="12">
        <v>690</v>
      </c>
      <c r="I612" s="11"/>
    </row>
    <row r="613" spans="1:9" x14ac:dyDescent="0.2">
      <c r="A613" s="11">
        <v>40730</v>
      </c>
      <c r="B613" s="12">
        <v>690</v>
      </c>
      <c r="C613" s="12">
        <v>730</v>
      </c>
      <c r="D613" s="12">
        <v>690</v>
      </c>
      <c r="E613" s="12">
        <v>730</v>
      </c>
      <c r="F613" s="14">
        <v>17861000</v>
      </c>
      <c r="G613" s="12">
        <v>730</v>
      </c>
      <c r="I613" s="11"/>
    </row>
    <row r="614" spans="1:9" x14ac:dyDescent="0.2">
      <c r="A614" s="11">
        <v>40731</v>
      </c>
      <c r="B614" s="12">
        <v>730</v>
      </c>
      <c r="C614" s="12">
        <v>740</v>
      </c>
      <c r="D614" s="12">
        <v>700</v>
      </c>
      <c r="E614" s="12">
        <v>720</v>
      </c>
      <c r="F614" s="14">
        <v>10839000</v>
      </c>
      <c r="G614" s="12">
        <v>720</v>
      </c>
      <c r="I614" s="11"/>
    </row>
    <row r="615" spans="1:9" x14ac:dyDescent="0.2">
      <c r="A615" s="11">
        <v>40732</v>
      </c>
      <c r="B615" s="12">
        <v>720</v>
      </c>
      <c r="C615" s="12">
        <v>720</v>
      </c>
      <c r="D615" s="12">
        <v>710</v>
      </c>
      <c r="E615" s="12">
        <v>720</v>
      </c>
      <c r="F615" s="14">
        <v>3018000</v>
      </c>
      <c r="G615" s="12">
        <v>720</v>
      </c>
      <c r="I615" s="11"/>
    </row>
    <row r="616" spans="1:9" x14ac:dyDescent="0.2">
      <c r="A616" s="11">
        <v>40735</v>
      </c>
      <c r="B616" s="12">
        <v>710</v>
      </c>
      <c r="C616" s="12">
        <v>780</v>
      </c>
      <c r="D616" s="12">
        <v>710</v>
      </c>
      <c r="E616" s="12">
        <v>760</v>
      </c>
      <c r="F616" s="14">
        <v>45547500</v>
      </c>
      <c r="G616" s="12">
        <v>760</v>
      </c>
      <c r="I616" s="11"/>
    </row>
    <row r="617" spans="1:9" x14ac:dyDescent="0.2">
      <c r="A617" s="11">
        <v>40736</v>
      </c>
      <c r="B617" s="12">
        <v>750</v>
      </c>
      <c r="C617" s="12">
        <v>790</v>
      </c>
      <c r="D617" s="12">
        <v>750</v>
      </c>
      <c r="E617" s="12">
        <v>780</v>
      </c>
      <c r="F617" s="14">
        <v>30603500</v>
      </c>
      <c r="G617" s="12">
        <v>780</v>
      </c>
      <c r="I617" s="11"/>
    </row>
    <row r="618" spans="1:9" x14ac:dyDescent="0.2">
      <c r="A618" s="11">
        <v>40737</v>
      </c>
      <c r="B618" s="12">
        <v>780</v>
      </c>
      <c r="C618" s="12">
        <v>790</v>
      </c>
      <c r="D618" s="12">
        <v>750</v>
      </c>
      <c r="E618" s="12">
        <v>780</v>
      </c>
      <c r="F618" s="14">
        <v>18397500</v>
      </c>
      <c r="G618" s="12">
        <v>780</v>
      </c>
      <c r="I618" s="11"/>
    </row>
    <row r="619" spans="1:9" x14ac:dyDescent="0.2">
      <c r="A619" s="11">
        <v>40738</v>
      </c>
      <c r="B619" s="12">
        <v>780</v>
      </c>
      <c r="C619" s="12">
        <v>780</v>
      </c>
      <c r="D619" s="12">
        <v>760</v>
      </c>
      <c r="E619" s="12">
        <v>770</v>
      </c>
      <c r="F619" s="14">
        <v>4659000</v>
      </c>
      <c r="G619" s="12">
        <v>770</v>
      </c>
      <c r="I619" s="11"/>
    </row>
    <row r="620" spans="1:9" x14ac:dyDescent="0.2">
      <c r="A620" s="11">
        <v>40739</v>
      </c>
      <c r="B620" s="12">
        <v>770</v>
      </c>
      <c r="C620" s="12">
        <v>800</v>
      </c>
      <c r="D620" s="12">
        <v>760</v>
      </c>
      <c r="E620" s="12">
        <v>790</v>
      </c>
      <c r="F620" s="14">
        <v>9398500</v>
      </c>
      <c r="G620" s="12">
        <v>790</v>
      </c>
      <c r="I620" s="11"/>
    </row>
    <row r="621" spans="1:9" x14ac:dyDescent="0.2">
      <c r="A621" s="11">
        <v>40742</v>
      </c>
      <c r="B621" s="12">
        <v>790</v>
      </c>
      <c r="C621" s="12">
        <v>810</v>
      </c>
      <c r="D621" s="12">
        <v>780</v>
      </c>
      <c r="E621" s="12">
        <v>800</v>
      </c>
      <c r="F621" s="14">
        <v>9091000</v>
      </c>
      <c r="G621" s="12">
        <v>800</v>
      </c>
      <c r="I621" s="11"/>
    </row>
    <row r="622" spans="1:9" x14ac:dyDescent="0.2">
      <c r="A622" s="11">
        <v>40743</v>
      </c>
      <c r="B622" s="12">
        <v>800</v>
      </c>
      <c r="C622" s="12">
        <v>800</v>
      </c>
      <c r="D622" s="12">
        <v>770</v>
      </c>
      <c r="E622" s="12">
        <v>780</v>
      </c>
      <c r="F622" s="14">
        <v>8285000</v>
      </c>
      <c r="G622" s="12">
        <v>780</v>
      </c>
      <c r="I622" s="11"/>
    </row>
    <row r="623" spans="1:9" x14ac:dyDescent="0.2">
      <c r="A623" s="11">
        <v>40744</v>
      </c>
      <c r="B623" s="12">
        <v>780</v>
      </c>
      <c r="C623" s="12">
        <v>790</v>
      </c>
      <c r="D623" s="12">
        <v>770</v>
      </c>
      <c r="E623" s="12">
        <v>780</v>
      </c>
      <c r="F623" s="14">
        <v>3062500</v>
      </c>
      <c r="G623" s="12">
        <v>780</v>
      </c>
      <c r="I623" s="11"/>
    </row>
    <row r="624" spans="1:9" x14ac:dyDescent="0.2">
      <c r="A624" s="11">
        <v>40745</v>
      </c>
      <c r="B624" s="12">
        <v>780</v>
      </c>
      <c r="C624" s="12">
        <v>780</v>
      </c>
      <c r="D624" s="12">
        <v>750</v>
      </c>
      <c r="E624" s="12">
        <v>760</v>
      </c>
      <c r="F624" s="14">
        <v>5398500</v>
      </c>
      <c r="G624" s="12">
        <v>760</v>
      </c>
      <c r="I624" s="11"/>
    </row>
    <row r="625" spans="1:9" x14ac:dyDescent="0.2">
      <c r="A625" s="11">
        <v>40746</v>
      </c>
      <c r="B625" s="12">
        <v>740</v>
      </c>
      <c r="C625" s="12">
        <v>760</v>
      </c>
      <c r="D625" s="12">
        <v>720</v>
      </c>
      <c r="E625" s="12">
        <v>720</v>
      </c>
      <c r="F625" s="14">
        <v>11764000</v>
      </c>
      <c r="G625" s="12">
        <v>720</v>
      </c>
      <c r="I625" s="11"/>
    </row>
    <row r="626" spans="1:9" x14ac:dyDescent="0.2">
      <c r="A626" s="11">
        <v>40749</v>
      </c>
      <c r="B626" s="12">
        <v>720</v>
      </c>
      <c r="C626" s="12">
        <v>760</v>
      </c>
      <c r="D626" s="12">
        <v>710</v>
      </c>
      <c r="E626" s="12">
        <v>750</v>
      </c>
      <c r="F626" s="14">
        <v>32099000</v>
      </c>
      <c r="G626" s="12">
        <v>750</v>
      </c>
      <c r="I626" s="11"/>
    </row>
    <row r="627" spans="1:9" x14ac:dyDescent="0.2">
      <c r="A627" s="11">
        <v>40750</v>
      </c>
      <c r="B627" s="12">
        <v>750</v>
      </c>
      <c r="C627" s="12">
        <v>800</v>
      </c>
      <c r="D627" s="12">
        <v>750</v>
      </c>
      <c r="E627" s="12">
        <v>780</v>
      </c>
      <c r="F627" s="14">
        <v>28685500</v>
      </c>
      <c r="G627" s="12">
        <v>780</v>
      </c>
      <c r="I627" s="11"/>
    </row>
    <row r="628" spans="1:9" x14ac:dyDescent="0.2">
      <c r="A628" s="11">
        <v>40751</v>
      </c>
      <c r="B628" s="12">
        <v>780</v>
      </c>
      <c r="C628" s="12">
        <v>810</v>
      </c>
      <c r="D628" s="12">
        <v>770</v>
      </c>
      <c r="E628" s="12">
        <v>780</v>
      </c>
      <c r="F628" s="14">
        <v>17772000</v>
      </c>
      <c r="G628" s="12">
        <v>780</v>
      </c>
      <c r="I628" s="11"/>
    </row>
    <row r="629" spans="1:9" x14ac:dyDescent="0.2">
      <c r="A629" s="11">
        <v>40752</v>
      </c>
      <c r="B629" s="12">
        <v>770</v>
      </c>
      <c r="C629" s="12">
        <v>790</v>
      </c>
      <c r="D629" s="12">
        <v>750</v>
      </c>
      <c r="E629" s="12">
        <v>760</v>
      </c>
      <c r="F629" s="14">
        <v>13865500</v>
      </c>
      <c r="G629" s="12">
        <v>760</v>
      </c>
      <c r="I629" s="11"/>
    </row>
    <row r="630" spans="1:9" x14ac:dyDescent="0.2">
      <c r="A630" s="11">
        <v>40753</v>
      </c>
      <c r="B630" s="12">
        <v>760</v>
      </c>
      <c r="C630" s="12">
        <v>770</v>
      </c>
      <c r="D630" s="12">
        <v>730</v>
      </c>
      <c r="E630" s="12">
        <v>760</v>
      </c>
      <c r="F630" s="14">
        <v>12099500</v>
      </c>
      <c r="G630" s="12">
        <v>760</v>
      </c>
      <c r="I630" s="11"/>
    </row>
    <row r="631" spans="1:9" x14ac:dyDescent="0.2">
      <c r="A631" s="11">
        <v>40756</v>
      </c>
      <c r="B631" s="12">
        <v>760</v>
      </c>
      <c r="C631" s="12">
        <v>770</v>
      </c>
      <c r="D631" s="12">
        <v>750</v>
      </c>
      <c r="E631" s="12">
        <v>760</v>
      </c>
      <c r="F631" s="14">
        <v>8383000</v>
      </c>
      <c r="G631" s="12">
        <v>760</v>
      </c>
      <c r="I631" s="11"/>
    </row>
    <row r="632" spans="1:9" x14ac:dyDescent="0.2">
      <c r="A632" s="11">
        <v>40757</v>
      </c>
      <c r="B632" s="12">
        <v>760</v>
      </c>
      <c r="C632" s="12">
        <v>760</v>
      </c>
      <c r="D632" s="12">
        <v>730</v>
      </c>
      <c r="E632" s="12">
        <v>750</v>
      </c>
      <c r="F632" s="14">
        <v>8228500</v>
      </c>
      <c r="G632" s="12">
        <v>750</v>
      </c>
      <c r="I632" s="11"/>
    </row>
    <row r="633" spans="1:9" x14ac:dyDescent="0.2">
      <c r="A633" s="11">
        <v>40758</v>
      </c>
      <c r="B633" s="12">
        <v>730</v>
      </c>
      <c r="C633" s="12">
        <v>750</v>
      </c>
      <c r="D633" s="12">
        <v>730</v>
      </c>
      <c r="E633" s="12">
        <v>750</v>
      </c>
      <c r="F633" s="14">
        <v>7830000</v>
      </c>
      <c r="G633" s="12">
        <v>750</v>
      </c>
      <c r="I633" s="11"/>
    </row>
    <row r="634" spans="1:9" x14ac:dyDescent="0.2">
      <c r="A634" s="11">
        <v>40759</v>
      </c>
      <c r="B634" s="12">
        <v>750</v>
      </c>
      <c r="C634" s="12">
        <v>750</v>
      </c>
      <c r="D634" s="12">
        <v>730</v>
      </c>
      <c r="E634" s="12">
        <v>750</v>
      </c>
      <c r="F634" s="14">
        <v>4674500</v>
      </c>
      <c r="G634" s="12">
        <v>750</v>
      </c>
      <c r="I634" s="11"/>
    </row>
    <row r="635" spans="1:9" x14ac:dyDescent="0.2">
      <c r="A635" s="11">
        <v>40760</v>
      </c>
      <c r="B635" s="12">
        <v>720</v>
      </c>
      <c r="C635" s="12">
        <v>730</v>
      </c>
      <c r="D635" s="12">
        <v>680</v>
      </c>
      <c r="E635" s="12">
        <v>710</v>
      </c>
      <c r="F635" s="14">
        <v>10479000</v>
      </c>
      <c r="G635" s="12">
        <v>710</v>
      </c>
      <c r="I635" s="11"/>
    </row>
    <row r="636" spans="1:9" x14ac:dyDescent="0.2">
      <c r="A636" s="11">
        <v>40763</v>
      </c>
      <c r="B636" s="12">
        <v>680</v>
      </c>
      <c r="C636" s="12">
        <v>700</v>
      </c>
      <c r="D636" s="12">
        <v>650</v>
      </c>
      <c r="E636" s="12">
        <v>690</v>
      </c>
      <c r="F636" s="14">
        <v>5844000</v>
      </c>
      <c r="G636" s="12">
        <v>690</v>
      </c>
      <c r="I636" s="11"/>
    </row>
    <row r="637" spans="1:9" x14ac:dyDescent="0.2">
      <c r="A637" s="11">
        <v>40764</v>
      </c>
      <c r="B637" s="12">
        <v>650</v>
      </c>
      <c r="C637" s="12">
        <v>690</v>
      </c>
      <c r="D637" s="12">
        <v>600</v>
      </c>
      <c r="E637" s="12">
        <v>660</v>
      </c>
      <c r="F637" s="14">
        <v>9964500</v>
      </c>
      <c r="G637" s="12">
        <v>660</v>
      </c>
      <c r="I637" s="11"/>
    </row>
    <row r="638" spans="1:9" x14ac:dyDescent="0.2">
      <c r="A638" s="11">
        <v>40765</v>
      </c>
      <c r="B638" s="12">
        <v>660</v>
      </c>
      <c r="C638" s="12">
        <v>700</v>
      </c>
      <c r="D638" s="12">
        <v>660</v>
      </c>
      <c r="E638" s="12">
        <v>700</v>
      </c>
      <c r="F638" s="14">
        <v>8573500</v>
      </c>
      <c r="G638" s="12">
        <v>700</v>
      </c>
      <c r="I638" s="11"/>
    </row>
    <row r="639" spans="1:9" x14ac:dyDescent="0.2">
      <c r="A639" s="11">
        <v>40766</v>
      </c>
      <c r="B639" s="12">
        <v>680</v>
      </c>
      <c r="C639" s="12">
        <v>720</v>
      </c>
      <c r="D639" s="12">
        <v>680</v>
      </c>
      <c r="E639" s="12">
        <v>720</v>
      </c>
      <c r="F639" s="14">
        <v>8086000</v>
      </c>
      <c r="G639" s="12">
        <v>720</v>
      </c>
      <c r="I639" s="11"/>
    </row>
    <row r="640" spans="1:9" x14ac:dyDescent="0.2">
      <c r="A640" s="11">
        <v>40767</v>
      </c>
      <c r="B640" s="12">
        <v>730</v>
      </c>
      <c r="C640" s="12">
        <v>770</v>
      </c>
      <c r="D640" s="12">
        <v>720</v>
      </c>
      <c r="E640" s="12">
        <v>750</v>
      </c>
      <c r="F640" s="14">
        <v>20132500</v>
      </c>
      <c r="G640" s="12">
        <v>750</v>
      </c>
      <c r="I640" s="11"/>
    </row>
    <row r="641" spans="1:9" x14ac:dyDescent="0.2">
      <c r="A641" s="11">
        <v>40770</v>
      </c>
      <c r="B641" s="12">
        <v>760</v>
      </c>
      <c r="C641" s="12">
        <v>790</v>
      </c>
      <c r="D641" s="12">
        <v>760</v>
      </c>
      <c r="E641" s="12">
        <v>780</v>
      </c>
      <c r="F641" s="14">
        <v>14122000</v>
      </c>
      <c r="G641" s="12">
        <v>780</v>
      </c>
      <c r="I641" s="11"/>
    </row>
    <row r="642" spans="1:9" x14ac:dyDescent="0.2">
      <c r="A642" s="11">
        <v>40771</v>
      </c>
      <c r="B642" s="12">
        <v>800</v>
      </c>
      <c r="C642" s="12">
        <v>810</v>
      </c>
      <c r="D642" s="12">
        <v>760</v>
      </c>
      <c r="E642" s="12">
        <v>780</v>
      </c>
      <c r="F642" s="14">
        <v>26679500</v>
      </c>
      <c r="G642" s="12">
        <v>780</v>
      </c>
      <c r="I642" s="11"/>
    </row>
    <row r="643" spans="1:9" x14ac:dyDescent="0.2">
      <c r="A643" s="11">
        <v>40773</v>
      </c>
      <c r="B643" s="12">
        <v>770</v>
      </c>
      <c r="C643" s="12">
        <v>780</v>
      </c>
      <c r="D643" s="12">
        <v>750</v>
      </c>
      <c r="E643" s="12">
        <v>770</v>
      </c>
      <c r="F643" s="14">
        <v>9285500</v>
      </c>
      <c r="G643" s="12">
        <v>770</v>
      </c>
      <c r="I643" s="11"/>
    </row>
    <row r="644" spans="1:9" x14ac:dyDescent="0.2">
      <c r="A644" s="11">
        <v>40774</v>
      </c>
      <c r="B644" s="12">
        <v>750</v>
      </c>
      <c r="C644" s="12">
        <v>750</v>
      </c>
      <c r="D644" s="12">
        <v>720</v>
      </c>
      <c r="E644" s="12">
        <v>720</v>
      </c>
      <c r="F644" s="14">
        <v>10224500</v>
      </c>
      <c r="G644" s="12">
        <v>720</v>
      </c>
      <c r="I644" s="11"/>
    </row>
    <row r="645" spans="1:9" x14ac:dyDescent="0.2">
      <c r="A645" s="11">
        <v>40777</v>
      </c>
      <c r="B645" s="12">
        <v>720</v>
      </c>
      <c r="C645" s="12">
        <v>750</v>
      </c>
      <c r="D645" s="12">
        <v>720</v>
      </c>
      <c r="E645" s="12">
        <v>750</v>
      </c>
      <c r="F645" s="14">
        <v>7667000</v>
      </c>
      <c r="G645" s="12">
        <v>750</v>
      </c>
      <c r="I645" s="11"/>
    </row>
    <row r="646" spans="1:9" x14ac:dyDescent="0.2">
      <c r="A646" s="11">
        <v>40778</v>
      </c>
      <c r="B646" s="12">
        <v>750</v>
      </c>
      <c r="C646" s="12">
        <v>760</v>
      </c>
      <c r="D646" s="12">
        <v>740</v>
      </c>
      <c r="E646" s="12">
        <v>760</v>
      </c>
      <c r="F646" s="14">
        <v>10488000</v>
      </c>
      <c r="G646" s="12">
        <v>760</v>
      </c>
      <c r="I646" s="11"/>
    </row>
    <row r="647" spans="1:9" x14ac:dyDescent="0.2">
      <c r="A647" s="11">
        <v>40779</v>
      </c>
      <c r="B647" s="12">
        <v>760</v>
      </c>
      <c r="C647" s="12">
        <v>760</v>
      </c>
      <c r="D647" s="12">
        <v>730</v>
      </c>
      <c r="E647" s="12">
        <v>750</v>
      </c>
      <c r="F647" s="14">
        <v>5766500</v>
      </c>
      <c r="G647" s="12">
        <v>750</v>
      </c>
      <c r="I647" s="11"/>
    </row>
    <row r="648" spans="1:9" x14ac:dyDescent="0.2">
      <c r="A648" s="11">
        <v>40780</v>
      </c>
      <c r="B648" s="12">
        <v>750</v>
      </c>
      <c r="C648" s="12">
        <v>750</v>
      </c>
      <c r="D648" s="12">
        <v>730</v>
      </c>
      <c r="E648" s="12">
        <v>740</v>
      </c>
      <c r="F648" s="14">
        <v>4683500</v>
      </c>
      <c r="G648" s="12">
        <v>740</v>
      </c>
      <c r="I648" s="11"/>
    </row>
    <row r="649" spans="1:9" x14ac:dyDescent="0.2">
      <c r="A649" s="11">
        <v>40781</v>
      </c>
      <c r="B649" s="12">
        <v>740</v>
      </c>
      <c r="C649" s="12">
        <v>750</v>
      </c>
      <c r="D649" s="12">
        <v>730</v>
      </c>
      <c r="E649" s="12">
        <v>750</v>
      </c>
      <c r="F649" s="14">
        <v>1324000</v>
      </c>
      <c r="G649" s="12">
        <v>750</v>
      </c>
      <c r="I649" s="11"/>
    </row>
    <row r="650" spans="1:9" x14ac:dyDescent="0.2">
      <c r="A650" s="11">
        <v>40791</v>
      </c>
      <c r="B650" s="12">
        <v>740</v>
      </c>
      <c r="C650" s="12">
        <v>750</v>
      </c>
      <c r="D650" s="12">
        <v>730</v>
      </c>
      <c r="E650" s="12">
        <v>750</v>
      </c>
      <c r="F650" s="14">
        <v>2006000</v>
      </c>
      <c r="G650" s="12">
        <v>750</v>
      </c>
      <c r="I650" s="11"/>
    </row>
    <row r="651" spans="1:9" x14ac:dyDescent="0.2">
      <c r="A651" s="11">
        <v>40792</v>
      </c>
      <c r="B651" s="12">
        <v>750</v>
      </c>
      <c r="C651" s="12">
        <v>750</v>
      </c>
      <c r="D651" s="12">
        <v>740</v>
      </c>
      <c r="E651" s="12">
        <v>750</v>
      </c>
      <c r="F651" s="14">
        <v>4317500</v>
      </c>
      <c r="G651" s="12">
        <v>750</v>
      </c>
      <c r="I651" s="11"/>
    </row>
    <row r="652" spans="1:9" x14ac:dyDescent="0.2">
      <c r="A652" s="11">
        <v>40793</v>
      </c>
      <c r="B652" s="12">
        <v>740</v>
      </c>
      <c r="C652" s="12">
        <v>790</v>
      </c>
      <c r="D652" s="12">
        <v>740</v>
      </c>
      <c r="E652" s="12">
        <v>760</v>
      </c>
      <c r="F652" s="14">
        <v>14345500</v>
      </c>
      <c r="G652" s="12">
        <v>760</v>
      </c>
      <c r="I652" s="11"/>
    </row>
    <row r="653" spans="1:9" x14ac:dyDescent="0.2">
      <c r="A653" s="11">
        <v>40794</v>
      </c>
      <c r="B653" s="12">
        <v>760</v>
      </c>
      <c r="C653" s="12">
        <v>760</v>
      </c>
      <c r="D653" s="12">
        <v>730</v>
      </c>
      <c r="E653" s="12">
        <v>740</v>
      </c>
      <c r="F653" s="14">
        <v>6365500</v>
      </c>
      <c r="G653" s="12">
        <v>740</v>
      </c>
      <c r="I653" s="11"/>
    </row>
    <row r="654" spans="1:9" x14ac:dyDescent="0.2">
      <c r="A654" s="11">
        <v>40795</v>
      </c>
      <c r="B654" s="12">
        <v>740</v>
      </c>
      <c r="C654" s="12">
        <v>770</v>
      </c>
      <c r="D654" s="12">
        <v>740</v>
      </c>
      <c r="E654" s="12">
        <v>750</v>
      </c>
      <c r="F654" s="14">
        <v>11931500</v>
      </c>
      <c r="G654" s="12">
        <v>750</v>
      </c>
      <c r="I654" s="11"/>
    </row>
    <row r="655" spans="1:9" x14ac:dyDescent="0.2">
      <c r="A655" s="11">
        <v>40798</v>
      </c>
      <c r="B655" s="12">
        <v>730</v>
      </c>
      <c r="C655" s="12">
        <v>770</v>
      </c>
      <c r="D655" s="12">
        <v>730</v>
      </c>
      <c r="E655" s="12">
        <v>750</v>
      </c>
      <c r="F655" s="14">
        <v>6796500</v>
      </c>
      <c r="G655" s="12">
        <v>750</v>
      </c>
      <c r="I655" s="11"/>
    </row>
    <row r="656" spans="1:9" x14ac:dyDescent="0.2">
      <c r="A656" s="11">
        <v>40799</v>
      </c>
      <c r="B656" s="12">
        <v>750</v>
      </c>
      <c r="C656" s="12">
        <v>760</v>
      </c>
      <c r="D656" s="12">
        <v>730</v>
      </c>
      <c r="E656" s="12">
        <v>750</v>
      </c>
      <c r="F656" s="14">
        <v>6771000</v>
      </c>
      <c r="G656" s="12">
        <v>750</v>
      </c>
      <c r="I656" s="11"/>
    </row>
    <row r="657" spans="1:9" x14ac:dyDescent="0.2">
      <c r="A657" s="11">
        <v>40800</v>
      </c>
      <c r="B657" s="12">
        <v>750</v>
      </c>
      <c r="C657" s="12">
        <v>750</v>
      </c>
      <c r="D657" s="12">
        <v>710</v>
      </c>
      <c r="E657" s="12">
        <v>730</v>
      </c>
      <c r="F657" s="14">
        <v>11448500</v>
      </c>
      <c r="G657" s="12">
        <v>730</v>
      </c>
      <c r="I657" s="11"/>
    </row>
    <row r="658" spans="1:9" x14ac:dyDescent="0.2">
      <c r="A658" s="11">
        <v>40801</v>
      </c>
      <c r="B658" s="12">
        <v>720</v>
      </c>
      <c r="C658" s="12">
        <v>760</v>
      </c>
      <c r="D658" s="12">
        <v>710</v>
      </c>
      <c r="E658" s="12">
        <v>750</v>
      </c>
      <c r="F658" s="14">
        <v>16313500</v>
      </c>
      <c r="G658" s="12">
        <v>750</v>
      </c>
      <c r="I658" s="11"/>
    </row>
    <row r="659" spans="1:9" x14ac:dyDescent="0.2">
      <c r="A659" s="11">
        <v>40802</v>
      </c>
      <c r="B659" s="12">
        <v>750</v>
      </c>
      <c r="C659" s="12">
        <v>760</v>
      </c>
      <c r="D659" s="12">
        <v>740</v>
      </c>
      <c r="E659" s="12">
        <v>750</v>
      </c>
      <c r="F659" s="14">
        <v>4195500</v>
      </c>
      <c r="G659" s="12">
        <v>750</v>
      </c>
      <c r="I659" s="11"/>
    </row>
    <row r="660" spans="1:9" x14ac:dyDescent="0.2">
      <c r="A660" s="11">
        <v>40805</v>
      </c>
      <c r="B660" s="12">
        <v>740</v>
      </c>
      <c r="C660" s="12">
        <v>750</v>
      </c>
      <c r="D660" s="12">
        <v>710</v>
      </c>
      <c r="E660" s="12">
        <v>720</v>
      </c>
      <c r="F660" s="14">
        <v>5219000</v>
      </c>
      <c r="G660" s="12">
        <v>720</v>
      </c>
      <c r="I660" s="11"/>
    </row>
    <row r="661" spans="1:9" x14ac:dyDescent="0.2">
      <c r="A661" s="11">
        <v>40806</v>
      </c>
      <c r="B661" s="12">
        <v>720</v>
      </c>
      <c r="C661" s="12">
        <v>730</v>
      </c>
      <c r="D661" s="12">
        <v>710</v>
      </c>
      <c r="E661" s="12">
        <v>730</v>
      </c>
      <c r="F661" s="14">
        <v>5089000</v>
      </c>
      <c r="G661" s="12">
        <v>730</v>
      </c>
      <c r="I661" s="11"/>
    </row>
    <row r="662" spans="1:9" x14ac:dyDescent="0.2">
      <c r="A662" s="11">
        <v>40807</v>
      </c>
      <c r="B662" s="12">
        <v>730</v>
      </c>
      <c r="C662" s="12">
        <v>730</v>
      </c>
      <c r="D662" s="12">
        <v>710</v>
      </c>
      <c r="E662" s="12">
        <v>730</v>
      </c>
      <c r="F662" s="14">
        <v>3092500</v>
      </c>
      <c r="G662" s="12">
        <v>730</v>
      </c>
      <c r="I662" s="11"/>
    </row>
    <row r="663" spans="1:9" x14ac:dyDescent="0.2">
      <c r="A663" s="11">
        <v>40808</v>
      </c>
      <c r="B663" s="12">
        <v>650</v>
      </c>
      <c r="C663" s="12">
        <v>720</v>
      </c>
      <c r="D663" s="12">
        <v>650</v>
      </c>
      <c r="E663" s="12">
        <v>690</v>
      </c>
      <c r="F663" s="14">
        <v>7451000</v>
      </c>
      <c r="G663" s="12">
        <v>690</v>
      </c>
      <c r="I663" s="11"/>
    </row>
    <row r="664" spans="1:9" x14ac:dyDescent="0.2">
      <c r="A664" s="11">
        <v>40809</v>
      </c>
      <c r="B664" s="12">
        <v>670</v>
      </c>
      <c r="C664" s="12">
        <v>690</v>
      </c>
      <c r="D664" s="12">
        <v>660</v>
      </c>
      <c r="E664" s="12">
        <v>680</v>
      </c>
      <c r="F664" s="14">
        <v>3296000</v>
      </c>
      <c r="G664" s="12">
        <v>680</v>
      </c>
      <c r="I664" s="11"/>
    </row>
    <row r="665" spans="1:9" x14ac:dyDescent="0.2">
      <c r="A665" s="11">
        <v>40812</v>
      </c>
      <c r="B665" s="12">
        <v>690</v>
      </c>
      <c r="C665" s="12">
        <v>690</v>
      </c>
      <c r="D665" s="12">
        <v>640</v>
      </c>
      <c r="E665" s="12">
        <v>680</v>
      </c>
      <c r="F665" s="14">
        <v>6467000</v>
      </c>
      <c r="G665" s="12">
        <v>680</v>
      </c>
      <c r="I665" s="11"/>
    </row>
    <row r="666" spans="1:9" x14ac:dyDescent="0.2">
      <c r="A666" s="11">
        <v>40813</v>
      </c>
      <c r="B666" s="12">
        <v>680</v>
      </c>
      <c r="C666" s="12">
        <v>700</v>
      </c>
      <c r="D666" s="12">
        <v>670</v>
      </c>
      <c r="E666" s="12">
        <v>680</v>
      </c>
      <c r="F666" s="14">
        <v>7177000</v>
      </c>
      <c r="G666" s="12">
        <v>680</v>
      </c>
      <c r="I666" s="11"/>
    </row>
    <row r="667" spans="1:9" x14ac:dyDescent="0.2">
      <c r="A667" s="11">
        <v>40814</v>
      </c>
      <c r="B667" s="12">
        <v>680</v>
      </c>
      <c r="C667" s="12">
        <v>680</v>
      </c>
      <c r="D667" s="12">
        <v>660</v>
      </c>
      <c r="E667" s="12">
        <v>670</v>
      </c>
      <c r="F667" s="14">
        <v>5995000</v>
      </c>
      <c r="G667" s="12">
        <v>670</v>
      </c>
      <c r="I667" s="11"/>
    </row>
    <row r="668" spans="1:9" x14ac:dyDescent="0.2">
      <c r="A668" s="11">
        <v>40815</v>
      </c>
      <c r="B668" s="12">
        <v>660</v>
      </c>
      <c r="C668" s="12">
        <v>690</v>
      </c>
      <c r="D668" s="12">
        <v>660</v>
      </c>
      <c r="E668" s="12">
        <v>680</v>
      </c>
      <c r="F668" s="14">
        <v>9632500</v>
      </c>
      <c r="G668" s="12">
        <v>680</v>
      </c>
      <c r="I668" s="11"/>
    </row>
    <row r="669" spans="1:9" x14ac:dyDescent="0.2">
      <c r="A669" s="11">
        <v>40816</v>
      </c>
      <c r="B669" s="12">
        <v>670</v>
      </c>
      <c r="C669" s="12">
        <v>680</v>
      </c>
      <c r="D669" s="12">
        <v>660</v>
      </c>
      <c r="E669" s="12">
        <v>670</v>
      </c>
      <c r="F669" s="14">
        <v>2572500</v>
      </c>
      <c r="G669" s="12">
        <v>670</v>
      </c>
      <c r="I669" s="11"/>
    </row>
    <row r="670" spans="1:9" x14ac:dyDescent="0.2">
      <c r="A670" s="11">
        <v>40819</v>
      </c>
      <c r="B670" s="12">
        <v>660</v>
      </c>
      <c r="C670" s="12">
        <v>660</v>
      </c>
      <c r="D670" s="12">
        <v>620</v>
      </c>
      <c r="E670" s="12">
        <v>620</v>
      </c>
      <c r="F670" s="14">
        <v>5307000</v>
      </c>
      <c r="G670" s="12">
        <v>620</v>
      </c>
      <c r="I670" s="11"/>
    </row>
    <row r="671" spans="1:9" x14ac:dyDescent="0.2">
      <c r="A671" s="11">
        <v>40820</v>
      </c>
      <c r="B671" s="12">
        <v>610</v>
      </c>
      <c r="C671" s="12">
        <v>620</v>
      </c>
      <c r="D671" s="12">
        <v>580</v>
      </c>
      <c r="E671" s="12">
        <v>600</v>
      </c>
      <c r="F671" s="14">
        <v>4671500</v>
      </c>
      <c r="G671" s="12">
        <v>600</v>
      </c>
      <c r="I671" s="11"/>
    </row>
    <row r="672" spans="1:9" x14ac:dyDescent="0.2">
      <c r="A672" s="11">
        <v>40821</v>
      </c>
      <c r="B672" s="12">
        <v>600</v>
      </c>
      <c r="C672" s="12">
        <v>610</v>
      </c>
      <c r="D672" s="12">
        <v>580</v>
      </c>
      <c r="E672" s="12">
        <v>600</v>
      </c>
      <c r="F672" s="14">
        <v>1880000</v>
      </c>
      <c r="G672" s="12">
        <v>600</v>
      </c>
      <c r="I672" s="11"/>
    </row>
    <row r="673" spans="1:9" x14ac:dyDescent="0.2">
      <c r="A673" s="11">
        <v>40822</v>
      </c>
      <c r="B673" s="12">
        <v>600</v>
      </c>
      <c r="C673" s="12">
        <v>690</v>
      </c>
      <c r="D673" s="12">
        <v>600</v>
      </c>
      <c r="E673" s="12">
        <v>690</v>
      </c>
      <c r="F673" s="14">
        <v>9186500</v>
      </c>
      <c r="G673" s="12">
        <v>690</v>
      </c>
      <c r="I673" s="11"/>
    </row>
    <row r="674" spans="1:9" x14ac:dyDescent="0.2">
      <c r="A674" s="11">
        <v>40823</v>
      </c>
      <c r="B674" s="12">
        <v>690</v>
      </c>
      <c r="C674" s="12">
        <v>700</v>
      </c>
      <c r="D674" s="12">
        <v>640</v>
      </c>
      <c r="E674" s="12">
        <v>650</v>
      </c>
      <c r="F674" s="14">
        <v>4760000</v>
      </c>
      <c r="G674" s="12">
        <v>650</v>
      </c>
      <c r="I674" s="11"/>
    </row>
    <row r="675" spans="1:9" x14ac:dyDescent="0.2">
      <c r="A675" s="11">
        <v>40826</v>
      </c>
      <c r="B675" s="12">
        <v>650</v>
      </c>
      <c r="C675" s="12">
        <v>660</v>
      </c>
      <c r="D675" s="12">
        <v>650</v>
      </c>
      <c r="E675" s="12">
        <v>660</v>
      </c>
      <c r="F675" s="14">
        <v>2277500</v>
      </c>
      <c r="G675" s="12">
        <v>660</v>
      </c>
      <c r="I675" s="11"/>
    </row>
    <row r="676" spans="1:9" x14ac:dyDescent="0.2">
      <c r="A676" s="11">
        <v>40827</v>
      </c>
      <c r="B676" s="12">
        <v>660</v>
      </c>
      <c r="C676" s="12">
        <v>690</v>
      </c>
      <c r="D676" s="12">
        <v>650</v>
      </c>
      <c r="E676" s="12">
        <v>680</v>
      </c>
      <c r="F676" s="14">
        <v>5640000</v>
      </c>
      <c r="G676" s="12">
        <v>680</v>
      </c>
      <c r="I676" s="11"/>
    </row>
    <row r="677" spans="1:9" x14ac:dyDescent="0.2">
      <c r="A677" s="11">
        <v>40828</v>
      </c>
      <c r="B677" s="12">
        <v>680</v>
      </c>
      <c r="C677" s="12">
        <v>680</v>
      </c>
      <c r="D677" s="12">
        <v>660</v>
      </c>
      <c r="E677" s="12">
        <v>680</v>
      </c>
      <c r="F677" s="14">
        <v>2240000</v>
      </c>
      <c r="G677" s="12">
        <v>680</v>
      </c>
      <c r="I677" s="11"/>
    </row>
    <row r="678" spans="1:9" x14ac:dyDescent="0.2">
      <c r="A678" s="11">
        <v>40829</v>
      </c>
      <c r="B678" s="12">
        <v>680</v>
      </c>
      <c r="C678" s="12">
        <v>690</v>
      </c>
      <c r="D678" s="12">
        <v>660</v>
      </c>
      <c r="E678" s="12">
        <v>680</v>
      </c>
      <c r="F678" s="14">
        <v>5126500</v>
      </c>
      <c r="G678" s="12">
        <v>680</v>
      </c>
      <c r="I678" s="11"/>
    </row>
    <row r="679" spans="1:9" x14ac:dyDescent="0.2">
      <c r="A679" s="11">
        <v>40830</v>
      </c>
      <c r="B679" s="12">
        <v>670</v>
      </c>
      <c r="C679" s="12">
        <v>690</v>
      </c>
      <c r="D679" s="12">
        <v>670</v>
      </c>
      <c r="E679" s="12">
        <v>680</v>
      </c>
      <c r="F679" s="14">
        <v>3618000</v>
      </c>
      <c r="G679" s="12">
        <v>680</v>
      </c>
      <c r="I679" s="11"/>
    </row>
    <row r="680" spans="1:9" x14ac:dyDescent="0.2">
      <c r="A680" s="11">
        <v>40833</v>
      </c>
      <c r="B680" s="12">
        <v>680</v>
      </c>
      <c r="C680" s="12">
        <v>680</v>
      </c>
      <c r="D680" s="12">
        <v>660</v>
      </c>
      <c r="E680" s="12">
        <v>680</v>
      </c>
      <c r="F680" s="14">
        <v>3596000</v>
      </c>
      <c r="G680" s="12">
        <v>680</v>
      </c>
      <c r="I680" s="11"/>
    </row>
    <row r="681" spans="1:9" x14ac:dyDescent="0.2">
      <c r="A681" s="11">
        <v>40834</v>
      </c>
      <c r="B681" s="12">
        <v>660</v>
      </c>
      <c r="C681" s="12">
        <v>670</v>
      </c>
      <c r="D681" s="12">
        <v>640</v>
      </c>
      <c r="E681" s="12">
        <v>650</v>
      </c>
      <c r="F681" s="14">
        <v>3729000</v>
      </c>
      <c r="G681" s="12">
        <v>650</v>
      </c>
      <c r="I681" s="11"/>
    </row>
    <row r="682" spans="1:9" x14ac:dyDescent="0.2">
      <c r="A682" s="11">
        <v>40835</v>
      </c>
      <c r="B682" s="12">
        <v>650</v>
      </c>
      <c r="C682" s="12">
        <v>660</v>
      </c>
      <c r="D682" s="12">
        <v>640</v>
      </c>
      <c r="E682" s="12">
        <v>650</v>
      </c>
      <c r="F682" s="14">
        <v>4093000</v>
      </c>
      <c r="G682" s="12">
        <v>650</v>
      </c>
      <c r="I682" s="11"/>
    </row>
    <row r="683" spans="1:9" x14ac:dyDescent="0.2">
      <c r="A683" s="11">
        <v>40836</v>
      </c>
      <c r="B683" s="12">
        <v>650</v>
      </c>
      <c r="C683" s="12">
        <v>660</v>
      </c>
      <c r="D683" s="12">
        <v>640</v>
      </c>
      <c r="E683" s="12">
        <v>650</v>
      </c>
      <c r="F683" s="14">
        <v>5090500</v>
      </c>
      <c r="G683" s="12">
        <v>650</v>
      </c>
      <c r="I683" s="11"/>
    </row>
    <row r="684" spans="1:9" x14ac:dyDescent="0.2">
      <c r="A684" s="11">
        <v>40837</v>
      </c>
      <c r="B684" s="12">
        <v>650</v>
      </c>
      <c r="C684" s="12">
        <v>680</v>
      </c>
      <c r="D684" s="12">
        <v>650</v>
      </c>
      <c r="E684" s="12">
        <v>670</v>
      </c>
      <c r="F684" s="14">
        <v>9691000</v>
      </c>
      <c r="G684" s="12">
        <v>670</v>
      </c>
      <c r="I684" s="11"/>
    </row>
    <row r="685" spans="1:9" x14ac:dyDescent="0.2">
      <c r="A685" s="11">
        <v>40840</v>
      </c>
      <c r="B685" s="12">
        <v>670</v>
      </c>
      <c r="C685" s="12">
        <v>690</v>
      </c>
      <c r="D685" s="12">
        <v>670</v>
      </c>
      <c r="E685" s="12">
        <v>680</v>
      </c>
      <c r="F685" s="14">
        <v>6117000</v>
      </c>
      <c r="G685" s="12">
        <v>680</v>
      </c>
      <c r="I685" s="11"/>
    </row>
    <row r="686" spans="1:9" x14ac:dyDescent="0.2">
      <c r="A686" s="11">
        <v>40841</v>
      </c>
      <c r="B686" s="12">
        <v>680</v>
      </c>
      <c r="C686" s="12">
        <v>680</v>
      </c>
      <c r="D686" s="12">
        <v>650</v>
      </c>
      <c r="E686" s="12">
        <v>660</v>
      </c>
      <c r="F686" s="14">
        <v>6641000</v>
      </c>
      <c r="G686" s="12">
        <v>660</v>
      </c>
      <c r="I686" s="11"/>
    </row>
    <row r="687" spans="1:9" x14ac:dyDescent="0.2">
      <c r="A687" s="11">
        <v>40842</v>
      </c>
      <c r="B687" s="12">
        <v>650</v>
      </c>
      <c r="C687" s="12">
        <v>650</v>
      </c>
      <c r="D687" s="12">
        <v>600</v>
      </c>
      <c r="E687" s="12">
        <v>630</v>
      </c>
      <c r="F687" s="14">
        <v>14819000</v>
      </c>
      <c r="G687" s="12">
        <v>630</v>
      </c>
      <c r="I687" s="11"/>
    </row>
    <row r="688" spans="1:9" x14ac:dyDescent="0.2">
      <c r="A688" s="11">
        <v>40843</v>
      </c>
      <c r="B688" s="12">
        <v>630</v>
      </c>
      <c r="C688" s="12">
        <v>650</v>
      </c>
      <c r="D688" s="12">
        <v>610</v>
      </c>
      <c r="E688" s="12">
        <v>630</v>
      </c>
      <c r="F688" s="14">
        <v>8678000</v>
      </c>
      <c r="G688" s="12">
        <v>630</v>
      </c>
      <c r="I688" s="11"/>
    </row>
    <row r="689" spans="1:9" x14ac:dyDescent="0.2">
      <c r="A689" s="11">
        <v>40844</v>
      </c>
      <c r="B689" s="12">
        <v>640</v>
      </c>
      <c r="C689" s="12">
        <v>650</v>
      </c>
      <c r="D689" s="12">
        <v>630</v>
      </c>
      <c r="E689" s="12">
        <v>630</v>
      </c>
      <c r="F689" s="14">
        <v>5163000</v>
      </c>
      <c r="G689" s="12">
        <v>630</v>
      </c>
      <c r="I689" s="11"/>
    </row>
    <row r="690" spans="1:9" x14ac:dyDescent="0.2">
      <c r="A690" s="11">
        <v>40847</v>
      </c>
      <c r="B690" s="12">
        <v>640</v>
      </c>
      <c r="C690" s="12">
        <v>650</v>
      </c>
      <c r="D690" s="12">
        <v>620</v>
      </c>
      <c r="E690" s="12">
        <v>650</v>
      </c>
      <c r="F690" s="14">
        <v>7228500</v>
      </c>
      <c r="G690" s="12">
        <v>650</v>
      </c>
      <c r="I690" s="11"/>
    </row>
    <row r="691" spans="1:9" x14ac:dyDescent="0.2">
      <c r="A691" s="11">
        <v>40848</v>
      </c>
      <c r="B691" s="12">
        <v>650</v>
      </c>
      <c r="C691" s="12">
        <v>680</v>
      </c>
      <c r="D691" s="12">
        <v>640</v>
      </c>
      <c r="E691" s="12">
        <v>660</v>
      </c>
      <c r="F691" s="14">
        <v>7258000</v>
      </c>
      <c r="G691" s="12">
        <v>660</v>
      </c>
      <c r="I691" s="11"/>
    </row>
    <row r="692" spans="1:9" x14ac:dyDescent="0.2">
      <c r="A692" s="11">
        <v>40849</v>
      </c>
      <c r="B692" s="12">
        <v>640</v>
      </c>
      <c r="C692" s="12">
        <v>670</v>
      </c>
      <c r="D692" s="12">
        <v>640</v>
      </c>
      <c r="E692" s="12">
        <v>670</v>
      </c>
      <c r="F692" s="14">
        <v>5729000</v>
      </c>
      <c r="G692" s="12">
        <v>670</v>
      </c>
      <c r="I692" s="11"/>
    </row>
    <row r="693" spans="1:9" x14ac:dyDescent="0.2">
      <c r="A693" s="11">
        <v>40850</v>
      </c>
      <c r="B693" s="12">
        <v>660</v>
      </c>
      <c r="C693" s="12">
        <v>670</v>
      </c>
      <c r="D693" s="12">
        <v>650</v>
      </c>
      <c r="E693" s="12">
        <v>670</v>
      </c>
      <c r="F693" s="14">
        <v>3276500</v>
      </c>
      <c r="G693" s="12">
        <v>670</v>
      </c>
      <c r="I693" s="11"/>
    </row>
    <row r="694" spans="1:9" x14ac:dyDescent="0.2">
      <c r="A694" s="11">
        <v>40851</v>
      </c>
      <c r="B694" s="12">
        <v>670</v>
      </c>
      <c r="C694" s="12">
        <v>700</v>
      </c>
      <c r="D694" s="12">
        <v>670</v>
      </c>
      <c r="E694" s="12">
        <v>690</v>
      </c>
      <c r="F694" s="14">
        <v>8381000</v>
      </c>
      <c r="G694" s="12">
        <v>690</v>
      </c>
      <c r="I694" s="11"/>
    </row>
    <row r="695" spans="1:9" x14ac:dyDescent="0.2">
      <c r="A695" s="11">
        <v>40854</v>
      </c>
      <c r="B695" s="12">
        <v>690</v>
      </c>
      <c r="C695" s="12">
        <v>690</v>
      </c>
      <c r="D695" s="12">
        <v>660</v>
      </c>
      <c r="E695" s="12">
        <v>670</v>
      </c>
      <c r="F695" s="14">
        <v>2538000</v>
      </c>
      <c r="G695" s="12">
        <v>670</v>
      </c>
      <c r="I695" s="11"/>
    </row>
    <row r="696" spans="1:9" x14ac:dyDescent="0.2">
      <c r="A696" s="11">
        <v>40855</v>
      </c>
      <c r="B696" s="12">
        <v>670</v>
      </c>
      <c r="C696" s="12">
        <v>670</v>
      </c>
      <c r="D696" s="12">
        <v>650</v>
      </c>
      <c r="E696" s="12">
        <v>670</v>
      </c>
      <c r="F696" s="14">
        <v>4273000</v>
      </c>
      <c r="G696" s="12">
        <v>670</v>
      </c>
      <c r="I696" s="11"/>
    </row>
    <row r="697" spans="1:9" x14ac:dyDescent="0.2">
      <c r="A697" s="11">
        <v>40856</v>
      </c>
      <c r="B697" s="12">
        <v>670</v>
      </c>
      <c r="C697" s="12">
        <v>690</v>
      </c>
      <c r="D697" s="12">
        <v>650</v>
      </c>
      <c r="E697" s="12">
        <v>690</v>
      </c>
      <c r="F697" s="14">
        <v>7192500</v>
      </c>
      <c r="G697" s="12">
        <v>690</v>
      </c>
      <c r="I697" s="11"/>
    </row>
    <row r="698" spans="1:9" x14ac:dyDescent="0.2">
      <c r="A698" s="11">
        <v>40857</v>
      </c>
      <c r="B698" s="12">
        <v>670</v>
      </c>
      <c r="C698" s="12">
        <v>690</v>
      </c>
      <c r="D698" s="12">
        <v>670</v>
      </c>
      <c r="E698" s="12">
        <v>680</v>
      </c>
      <c r="F698" s="14">
        <v>3070000</v>
      </c>
      <c r="G698" s="12">
        <v>680</v>
      </c>
      <c r="I698" s="11"/>
    </row>
    <row r="699" spans="1:9" x14ac:dyDescent="0.2">
      <c r="A699" s="11">
        <v>40858</v>
      </c>
      <c r="B699" s="12">
        <v>680</v>
      </c>
      <c r="C699" s="12">
        <v>720</v>
      </c>
      <c r="D699" s="12">
        <v>680</v>
      </c>
      <c r="E699" s="12">
        <v>700</v>
      </c>
      <c r="F699" s="14">
        <v>9209000</v>
      </c>
      <c r="G699" s="12">
        <v>700</v>
      </c>
      <c r="I699" s="11"/>
    </row>
    <row r="700" spans="1:9" x14ac:dyDescent="0.2">
      <c r="A700" s="11">
        <v>40861</v>
      </c>
      <c r="B700" s="12">
        <v>700</v>
      </c>
      <c r="C700" s="12">
        <v>710</v>
      </c>
      <c r="D700" s="12">
        <v>680</v>
      </c>
      <c r="E700" s="12">
        <v>690</v>
      </c>
      <c r="F700" s="14">
        <v>3954000</v>
      </c>
      <c r="G700" s="12">
        <v>690</v>
      </c>
      <c r="I700" s="11"/>
    </row>
    <row r="701" spans="1:9" x14ac:dyDescent="0.2">
      <c r="A701" s="11">
        <v>40862</v>
      </c>
      <c r="B701" s="12">
        <v>690</v>
      </c>
      <c r="C701" s="12">
        <v>710</v>
      </c>
      <c r="D701" s="12">
        <v>680</v>
      </c>
      <c r="E701" s="12">
        <v>700</v>
      </c>
      <c r="F701" s="14">
        <v>6574000</v>
      </c>
      <c r="G701" s="12">
        <v>700</v>
      </c>
      <c r="I701" s="11"/>
    </row>
    <row r="702" spans="1:9" x14ac:dyDescent="0.2">
      <c r="A702" s="11">
        <v>40863</v>
      </c>
      <c r="B702" s="12">
        <v>700</v>
      </c>
      <c r="C702" s="12">
        <v>700</v>
      </c>
      <c r="D702" s="12">
        <v>690</v>
      </c>
      <c r="E702" s="12">
        <v>700</v>
      </c>
      <c r="F702" s="14">
        <v>2047000</v>
      </c>
      <c r="G702" s="12">
        <v>700</v>
      </c>
      <c r="I702" s="11"/>
    </row>
    <row r="703" spans="1:9" x14ac:dyDescent="0.2">
      <c r="A703" s="11">
        <v>40864</v>
      </c>
      <c r="B703" s="12">
        <v>690</v>
      </c>
      <c r="C703" s="12">
        <v>700</v>
      </c>
      <c r="D703" s="12">
        <v>690</v>
      </c>
      <c r="E703" s="12">
        <v>690</v>
      </c>
      <c r="F703" s="14">
        <v>3569000</v>
      </c>
      <c r="G703" s="12">
        <v>690</v>
      </c>
      <c r="I703" s="11"/>
    </row>
    <row r="704" spans="1:9" x14ac:dyDescent="0.2">
      <c r="A704" s="11">
        <v>40865</v>
      </c>
      <c r="B704" s="12">
        <v>690</v>
      </c>
      <c r="C704" s="12">
        <v>700</v>
      </c>
      <c r="D704" s="12">
        <v>670</v>
      </c>
      <c r="E704" s="12">
        <v>690</v>
      </c>
      <c r="F704" s="14">
        <v>3207000</v>
      </c>
      <c r="G704" s="12">
        <v>690</v>
      </c>
      <c r="I704" s="11"/>
    </row>
    <row r="705" spans="1:9" x14ac:dyDescent="0.2">
      <c r="A705" s="11">
        <v>40868</v>
      </c>
      <c r="B705" s="12">
        <v>680</v>
      </c>
      <c r="C705" s="12">
        <v>690</v>
      </c>
      <c r="D705" s="12">
        <v>670</v>
      </c>
      <c r="E705" s="12">
        <v>680</v>
      </c>
      <c r="F705" s="14">
        <v>1830000</v>
      </c>
      <c r="G705" s="12">
        <v>680</v>
      </c>
      <c r="I705" s="11"/>
    </row>
    <row r="706" spans="1:9" x14ac:dyDescent="0.2">
      <c r="A706" s="11">
        <v>40869</v>
      </c>
      <c r="B706" s="12">
        <v>680</v>
      </c>
      <c r="C706" s="12">
        <v>680</v>
      </c>
      <c r="D706" s="12">
        <v>650</v>
      </c>
      <c r="E706" s="12">
        <v>680</v>
      </c>
      <c r="F706" s="14">
        <v>5222500</v>
      </c>
      <c r="G706" s="12">
        <v>680</v>
      </c>
      <c r="I706" s="11"/>
    </row>
    <row r="707" spans="1:9" x14ac:dyDescent="0.2">
      <c r="A707" s="11">
        <v>40870</v>
      </c>
      <c r="B707" s="12">
        <v>670</v>
      </c>
      <c r="C707" s="12">
        <v>680</v>
      </c>
      <c r="D707" s="12">
        <v>660</v>
      </c>
      <c r="E707" s="12">
        <v>680</v>
      </c>
      <c r="F707" s="14">
        <v>5797500</v>
      </c>
      <c r="G707" s="12">
        <v>680</v>
      </c>
      <c r="I707" s="11"/>
    </row>
    <row r="708" spans="1:9" x14ac:dyDescent="0.2">
      <c r="A708" s="11">
        <v>40871</v>
      </c>
      <c r="B708" s="12">
        <v>670</v>
      </c>
      <c r="C708" s="12">
        <v>690</v>
      </c>
      <c r="D708" s="12">
        <v>660</v>
      </c>
      <c r="E708" s="12">
        <v>690</v>
      </c>
      <c r="F708" s="14">
        <v>6517000</v>
      </c>
      <c r="G708" s="12">
        <v>690</v>
      </c>
      <c r="I708" s="11"/>
    </row>
    <row r="709" spans="1:9" x14ac:dyDescent="0.2">
      <c r="A709" s="11">
        <v>40872</v>
      </c>
      <c r="B709" s="12">
        <v>680</v>
      </c>
      <c r="C709" s="12">
        <v>680</v>
      </c>
      <c r="D709" s="12">
        <v>660</v>
      </c>
      <c r="E709" s="12">
        <v>680</v>
      </c>
      <c r="F709" s="14">
        <v>2978500</v>
      </c>
      <c r="G709" s="12">
        <v>680</v>
      </c>
      <c r="I709" s="11"/>
    </row>
    <row r="710" spans="1:9" x14ac:dyDescent="0.2">
      <c r="A710" s="11">
        <v>40875</v>
      </c>
      <c r="B710" s="12">
        <v>680</v>
      </c>
      <c r="C710" s="12">
        <v>680</v>
      </c>
      <c r="D710" s="12">
        <v>660</v>
      </c>
      <c r="E710" s="12">
        <v>680</v>
      </c>
      <c r="F710" s="14">
        <v>2935500</v>
      </c>
      <c r="G710" s="12">
        <v>680</v>
      </c>
      <c r="I710" s="11"/>
    </row>
    <row r="711" spans="1:9" x14ac:dyDescent="0.2">
      <c r="A711" s="11">
        <v>40876</v>
      </c>
      <c r="B711" s="12">
        <v>670</v>
      </c>
      <c r="C711" s="12">
        <v>670</v>
      </c>
      <c r="D711" s="12">
        <v>650</v>
      </c>
      <c r="E711" s="12">
        <v>660</v>
      </c>
      <c r="F711" s="14">
        <v>4453000</v>
      </c>
      <c r="G711" s="12">
        <v>660</v>
      </c>
      <c r="I711" s="11"/>
    </row>
    <row r="712" spans="1:9" x14ac:dyDescent="0.2">
      <c r="A712" s="11">
        <v>40877</v>
      </c>
      <c r="B712" s="12">
        <v>660</v>
      </c>
      <c r="C712" s="12">
        <v>680</v>
      </c>
      <c r="D712" s="12">
        <v>650</v>
      </c>
      <c r="E712" s="12">
        <v>680</v>
      </c>
      <c r="F712" s="14">
        <v>5066500</v>
      </c>
      <c r="G712" s="12">
        <v>680</v>
      </c>
      <c r="I712" s="11"/>
    </row>
    <row r="713" spans="1:9" x14ac:dyDescent="0.2">
      <c r="A713" s="11">
        <v>40878</v>
      </c>
      <c r="B713" s="12">
        <v>680</v>
      </c>
      <c r="C713" s="12">
        <v>700</v>
      </c>
      <c r="D713" s="12">
        <v>680</v>
      </c>
      <c r="E713" s="12">
        <v>700</v>
      </c>
      <c r="F713" s="14">
        <v>7030000</v>
      </c>
      <c r="G713" s="12">
        <v>700</v>
      </c>
      <c r="I713" s="11"/>
    </row>
    <row r="714" spans="1:9" x14ac:dyDescent="0.2">
      <c r="A714" s="11">
        <v>40879</v>
      </c>
      <c r="B714" s="12">
        <v>640</v>
      </c>
      <c r="C714" s="12">
        <v>650</v>
      </c>
      <c r="D714" s="12">
        <v>620</v>
      </c>
      <c r="E714" s="12">
        <v>630</v>
      </c>
      <c r="F714" s="14">
        <v>5615000</v>
      </c>
      <c r="G714" s="12">
        <v>630</v>
      </c>
      <c r="I714" s="11"/>
    </row>
    <row r="715" spans="1:9" x14ac:dyDescent="0.2">
      <c r="A715" s="11">
        <v>40882</v>
      </c>
      <c r="B715" s="12">
        <v>620</v>
      </c>
      <c r="C715" s="12">
        <v>620</v>
      </c>
      <c r="D715" s="12">
        <v>560</v>
      </c>
      <c r="E715" s="12">
        <v>590</v>
      </c>
      <c r="F715" s="14">
        <v>19382500</v>
      </c>
      <c r="G715" s="12">
        <v>590</v>
      </c>
      <c r="I715" s="11"/>
    </row>
    <row r="716" spans="1:9" x14ac:dyDescent="0.2">
      <c r="A716" s="11">
        <v>40883</v>
      </c>
      <c r="B716" s="12">
        <v>580</v>
      </c>
      <c r="C716" s="12">
        <v>580</v>
      </c>
      <c r="D716" s="12">
        <v>540</v>
      </c>
      <c r="E716" s="12">
        <v>560</v>
      </c>
      <c r="F716" s="14">
        <v>27652000</v>
      </c>
      <c r="G716" s="12">
        <v>560</v>
      </c>
      <c r="I716" s="11"/>
    </row>
    <row r="717" spans="1:9" x14ac:dyDescent="0.2">
      <c r="A717" s="11">
        <v>40884</v>
      </c>
      <c r="B717" s="12">
        <v>560</v>
      </c>
      <c r="C717" s="12">
        <v>590</v>
      </c>
      <c r="D717" s="12">
        <v>560</v>
      </c>
      <c r="E717" s="12">
        <v>570</v>
      </c>
      <c r="F717" s="14">
        <v>23745000</v>
      </c>
      <c r="G717" s="12">
        <v>570</v>
      </c>
      <c r="I717" s="11"/>
    </row>
    <row r="718" spans="1:9" x14ac:dyDescent="0.2">
      <c r="A718" s="11">
        <v>40885</v>
      </c>
      <c r="B718" s="12">
        <v>570</v>
      </c>
      <c r="C718" s="12">
        <v>580</v>
      </c>
      <c r="D718" s="12">
        <v>560</v>
      </c>
      <c r="E718" s="12">
        <v>560</v>
      </c>
      <c r="F718" s="14">
        <v>12007500</v>
      </c>
      <c r="G718" s="12">
        <v>560</v>
      </c>
      <c r="I718" s="11"/>
    </row>
    <row r="719" spans="1:9" x14ac:dyDescent="0.2">
      <c r="A719" s="11">
        <v>40886</v>
      </c>
      <c r="B719" s="12">
        <v>560</v>
      </c>
      <c r="C719" s="12">
        <v>580</v>
      </c>
      <c r="D719" s="12">
        <v>550</v>
      </c>
      <c r="E719" s="12">
        <v>570</v>
      </c>
      <c r="F719" s="14">
        <v>26477000</v>
      </c>
      <c r="G719" s="12">
        <v>570</v>
      </c>
      <c r="I719" s="11"/>
    </row>
    <row r="720" spans="1:9" x14ac:dyDescent="0.2">
      <c r="A720" s="11">
        <v>40889</v>
      </c>
      <c r="B720" s="12">
        <v>570</v>
      </c>
      <c r="C720" s="12">
        <v>580</v>
      </c>
      <c r="D720" s="12">
        <v>560</v>
      </c>
      <c r="E720" s="12">
        <v>570</v>
      </c>
      <c r="F720" s="14">
        <v>8865000</v>
      </c>
      <c r="G720" s="12">
        <v>570</v>
      </c>
      <c r="I720" s="11"/>
    </row>
    <row r="721" spans="1:9" x14ac:dyDescent="0.2">
      <c r="A721" s="11">
        <v>40890</v>
      </c>
      <c r="B721" s="12">
        <v>570</v>
      </c>
      <c r="C721" s="12">
        <v>570</v>
      </c>
      <c r="D721" s="12">
        <v>550</v>
      </c>
      <c r="E721" s="12">
        <v>570</v>
      </c>
      <c r="F721" s="14">
        <v>11705500</v>
      </c>
      <c r="G721" s="12">
        <v>570</v>
      </c>
      <c r="I721" s="11"/>
    </row>
    <row r="722" spans="1:9" x14ac:dyDescent="0.2">
      <c r="A722" s="11">
        <v>40891</v>
      </c>
      <c r="B722" s="12">
        <v>570</v>
      </c>
      <c r="C722" s="12">
        <v>570</v>
      </c>
      <c r="D722" s="12">
        <v>560</v>
      </c>
      <c r="E722" s="12">
        <v>560</v>
      </c>
      <c r="F722" s="14">
        <v>4508500</v>
      </c>
      <c r="G722" s="12">
        <v>560</v>
      </c>
      <c r="I722" s="11"/>
    </row>
    <row r="723" spans="1:9" x14ac:dyDescent="0.2">
      <c r="A723" s="11">
        <v>40892</v>
      </c>
      <c r="B723" s="12">
        <v>560</v>
      </c>
      <c r="C723" s="12">
        <v>570</v>
      </c>
      <c r="D723" s="12">
        <v>550</v>
      </c>
      <c r="E723" s="12">
        <v>560</v>
      </c>
      <c r="F723" s="14">
        <v>2309500</v>
      </c>
      <c r="G723" s="12">
        <v>560</v>
      </c>
      <c r="I723" s="11"/>
    </row>
    <row r="724" spans="1:9" x14ac:dyDescent="0.2">
      <c r="A724" s="11">
        <v>40893</v>
      </c>
      <c r="B724" s="12">
        <v>560</v>
      </c>
      <c r="C724" s="12">
        <v>560</v>
      </c>
      <c r="D724" s="12">
        <v>550</v>
      </c>
      <c r="E724" s="12">
        <v>560</v>
      </c>
      <c r="F724" s="14">
        <v>15220000</v>
      </c>
      <c r="G724" s="12">
        <v>560</v>
      </c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4">
      <sortCondition ref="A1"/>
    </sortState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882"/>
  <sheetViews>
    <sheetView workbookViewId="0">
      <selection activeCell="C8" sqref="C8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5">
        <v>39818</v>
      </c>
      <c r="B2" s="12">
        <v>50</v>
      </c>
      <c r="C2" s="12">
        <v>50</v>
      </c>
      <c r="D2" s="12">
        <v>50</v>
      </c>
      <c r="E2" s="12">
        <v>50</v>
      </c>
      <c r="F2" s="14">
        <v>0</v>
      </c>
      <c r="G2" s="12">
        <v>50</v>
      </c>
      <c r="I2" s="11">
        <f>'^JKSE'!I2</f>
        <v>40893</v>
      </c>
      <c r="J2" s="12">
        <f>VLOOKUP($I$2:$I$751,$A$2:$G$705,7)</f>
        <v>200</v>
      </c>
    </row>
    <row r="3" spans="1:10" x14ac:dyDescent="0.2">
      <c r="A3" s="15">
        <v>39819</v>
      </c>
      <c r="B3" s="12">
        <v>50</v>
      </c>
      <c r="C3" s="12">
        <v>50</v>
      </c>
      <c r="D3" s="12">
        <v>50</v>
      </c>
      <c r="E3" s="12">
        <v>50</v>
      </c>
      <c r="F3" s="14">
        <v>0</v>
      </c>
      <c r="G3" s="12">
        <v>50</v>
      </c>
      <c r="I3" s="11">
        <f>'^JKSE'!I3</f>
        <v>40892</v>
      </c>
      <c r="J3" s="12">
        <f t="shared" ref="J3:J66" si="0">VLOOKUP($I$2:$I$751,$A$2:$G$705,7)</f>
        <v>200</v>
      </c>
    </row>
    <row r="4" spans="1:10" x14ac:dyDescent="0.2">
      <c r="A4" s="15">
        <v>39820</v>
      </c>
      <c r="B4" s="12">
        <v>50</v>
      </c>
      <c r="C4" s="12">
        <v>50</v>
      </c>
      <c r="D4" s="12">
        <v>50</v>
      </c>
      <c r="E4" s="12">
        <v>50</v>
      </c>
      <c r="F4" s="14">
        <v>0</v>
      </c>
      <c r="G4" s="12">
        <v>50</v>
      </c>
      <c r="I4" s="11">
        <f>'^JKSE'!I4</f>
        <v>40891</v>
      </c>
      <c r="J4" s="12">
        <f t="shared" si="0"/>
        <v>150</v>
      </c>
    </row>
    <row r="5" spans="1:10" x14ac:dyDescent="0.2">
      <c r="A5" s="15">
        <v>39821</v>
      </c>
      <c r="B5" s="12">
        <v>50</v>
      </c>
      <c r="C5" s="12">
        <v>50</v>
      </c>
      <c r="D5" s="12">
        <v>50</v>
      </c>
      <c r="E5" s="12">
        <v>50</v>
      </c>
      <c r="F5" s="14">
        <v>0</v>
      </c>
      <c r="G5" s="12">
        <v>50</v>
      </c>
      <c r="I5" s="11">
        <f>'^JKSE'!I5</f>
        <v>40890</v>
      </c>
      <c r="J5" s="12">
        <f t="shared" si="0"/>
        <v>145</v>
      </c>
    </row>
    <row r="6" spans="1:10" x14ac:dyDescent="0.2">
      <c r="A6" s="15">
        <v>39822</v>
      </c>
      <c r="B6" s="12">
        <v>50</v>
      </c>
      <c r="C6" s="12">
        <v>50</v>
      </c>
      <c r="D6" s="12">
        <v>50</v>
      </c>
      <c r="E6" s="12">
        <v>50</v>
      </c>
      <c r="F6" s="14">
        <v>0</v>
      </c>
      <c r="G6" s="12">
        <v>50</v>
      </c>
      <c r="I6" s="11">
        <f>'^JKSE'!I6</f>
        <v>40889</v>
      </c>
      <c r="J6" s="12">
        <f t="shared" si="0"/>
        <v>170</v>
      </c>
    </row>
    <row r="7" spans="1:10" x14ac:dyDescent="0.2">
      <c r="A7" s="15">
        <v>39825</v>
      </c>
      <c r="B7" s="12">
        <v>50</v>
      </c>
      <c r="C7" s="12">
        <v>50</v>
      </c>
      <c r="D7" s="12">
        <v>50</v>
      </c>
      <c r="E7" s="12">
        <v>50</v>
      </c>
      <c r="F7" s="14">
        <v>0</v>
      </c>
      <c r="G7" s="12">
        <v>50</v>
      </c>
      <c r="I7" s="11">
        <f>'^JKSE'!I7</f>
        <v>40886</v>
      </c>
      <c r="J7" s="12">
        <f t="shared" si="0"/>
        <v>100</v>
      </c>
    </row>
    <row r="8" spans="1:10" x14ac:dyDescent="0.2">
      <c r="A8" s="15">
        <v>39826</v>
      </c>
      <c r="B8" s="12">
        <v>50</v>
      </c>
      <c r="C8" s="12">
        <v>50</v>
      </c>
      <c r="D8" s="12">
        <v>50</v>
      </c>
      <c r="E8" s="12">
        <v>50</v>
      </c>
      <c r="F8" s="14">
        <v>0</v>
      </c>
      <c r="G8" s="12">
        <v>50</v>
      </c>
      <c r="I8" s="11">
        <f>'^JKSE'!I8</f>
        <v>40885</v>
      </c>
      <c r="J8" s="12">
        <f t="shared" si="0"/>
        <v>100</v>
      </c>
    </row>
    <row r="9" spans="1:10" x14ac:dyDescent="0.2">
      <c r="A9" s="15">
        <v>39827</v>
      </c>
      <c r="B9" s="12">
        <v>50</v>
      </c>
      <c r="C9" s="12">
        <v>50</v>
      </c>
      <c r="D9" s="12">
        <v>50</v>
      </c>
      <c r="E9" s="12">
        <v>50</v>
      </c>
      <c r="F9" s="14">
        <v>0</v>
      </c>
      <c r="G9" s="12">
        <v>50</v>
      </c>
      <c r="I9" s="11">
        <f>'^JKSE'!I9</f>
        <v>40884</v>
      </c>
      <c r="J9" s="12">
        <f t="shared" si="0"/>
        <v>100</v>
      </c>
    </row>
    <row r="10" spans="1:10" x14ac:dyDescent="0.2">
      <c r="A10" s="15">
        <v>39828</v>
      </c>
      <c r="B10" s="12">
        <v>50</v>
      </c>
      <c r="C10" s="12">
        <v>50</v>
      </c>
      <c r="D10" s="12">
        <v>50</v>
      </c>
      <c r="E10" s="12">
        <v>50</v>
      </c>
      <c r="F10" s="14">
        <v>0</v>
      </c>
      <c r="G10" s="12">
        <v>50</v>
      </c>
      <c r="I10" s="11">
        <f>'^JKSE'!I10</f>
        <v>40883</v>
      </c>
      <c r="J10" s="12">
        <f t="shared" si="0"/>
        <v>150</v>
      </c>
    </row>
    <row r="11" spans="1:10" x14ac:dyDescent="0.2">
      <c r="A11" s="15">
        <v>39829</v>
      </c>
      <c r="B11" s="12">
        <v>50</v>
      </c>
      <c r="C11" s="12">
        <v>50</v>
      </c>
      <c r="D11" s="12">
        <v>50</v>
      </c>
      <c r="E11" s="12">
        <v>50</v>
      </c>
      <c r="F11" s="14">
        <v>0</v>
      </c>
      <c r="G11" s="12">
        <v>50</v>
      </c>
      <c r="I11" s="11">
        <f>'^JKSE'!I11</f>
        <v>40882</v>
      </c>
      <c r="J11" s="12">
        <f t="shared" si="0"/>
        <v>140</v>
      </c>
    </row>
    <row r="12" spans="1:10" x14ac:dyDescent="0.2">
      <c r="A12" s="15">
        <v>39832</v>
      </c>
      <c r="B12" s="12">
        <v>50</v>
      </c>
      <c r="C12" s="12">
        <v>50</v>
      </c>
      <c r="D12" s="12">
        <v>50</v>
      </c>
      <c r="E12" s="12">
        <v>50</v>
      </c>
      <c r="F12" s="14">
        <v>0</v>
      </c>
      <c r="G12" s="12">
        <v>50</v>
      </c>
      <c r="I12" s="11">
        <f>'^JKSE'!I12</f>
        <v>40879</v>
      </c>
      <c r="J12" s="12">
        <f t="shared" si="0"/>
        <v>148</v>
      </c>
    </row>
    <row r="13" spans="1:10" x14ac:dyDescent="0.2">
      <c r="A13" s="15">
        <v>39833</v>
      </c>
      <c r="B13" s="12">
        <v>50</v>
      </c>
      <c r="C13" s="12">
        <v>50</v>
      </c>
      <c r="D13" s="12">
        <v>50</v>
      </c>
      <c r="E13" s="12">
        <v>50</v>
      </c>
      <c r="F13" s="14">
        <v>0</v>
      </c>
      <c r="G13" s="12">
        <v>50</v>
      </c>
      <c r="I13" s="11">
        <f>'^JKSE'!I13</f>
        <v>40878</v>
      </c>
      <c r="J13" s="12">
        <f t="shared" si="0"/>
        <v>140</v>
      </c>
    </row>
    <row r="14" spans="1:10" x14ac:dyDescent="0.2">
      <c r="A14" s="15">
        <v>39834</v>
      </c>
      <c r="B14" s="12">
        <v>50</v>
      </c>
      <c r="C14" s="12">
        <v>50</v>
      </c>
      <c r="D14" s="12">
        <v>50</v>
      </c>
      <c r="E14" s="12">
        <v>50</v>
      </c>
      <c r="F14" s="14">
        <v>0</v>
      </c>
      <c r="G14" s="12">
        <v>50</v>
      </c>
      <c r="I14" s="11">
        <f>'^JKSE'!I14</f>
        <v>40877</v>
      </c>
      <c r="J14" s="12">
        <f t="shared" si="0"/>
        <v>147</v>
      </c>
    </row>
    <row r="15" spans="1:10" x14ac:dyDescent="0.2">
      <c r="A15" s="15">
        <v>39835</v>
      </c>
      <c r="B15" s="12">
        <v>50</v>
      </c>
      <c r="C15" s="12">
        <v>50</v>
      </c>
      <c r="D15" s="12">
        <v>50</v>
      </c>
      <c r="E15" s="12">
        <v>50</v>
      </c>
      <c r="F15" s="14">
        <v>0</v>
      </c>
      <c r="G15" s="12">
        <v>50</v>
      </c>
      <c r="I15" s="11">
        <f>'^JKSE'!I15</f>
        <v>40876</v>
      </c>
      <c r="J15" s="12">
        <f t="shared" si="0"/>
        <v>147</v>
      </c>
    </row>
    <row r="16" spans="1:10" x14ac:dyDescent="0.2">
      <c r="A16" s="15">
        <v>39836</v>
      </c>
      <c r="B16" s="12">
        <v>50</v>
      </c>
      <c r="C16" s="12">
        <v>50</v>
      </c>
      <c r="D16" s="12">
        <v>50</v>
      </c>
      <c r="E16" s="12">
        <v>50</v>
      </c>
      <c r="F16" s="14">
        <v>0</v>
      </c>
      <c r="G16" s="12">
        <v>50</v>
      </c>
      <c r="I16" s="11">
        <f>'^JKSE'!I16</f>
        <v>40875</v>
      </c>
      <c r="J16" s="12">
        <f t="shared" si="0"/>
        <v>149</v>
      </c>
    </row>
    <row r="17" spans="1:10" x14ac:dyDescent="0.2">
      <c r="A17" s="15">
        <v>39840</v>
      </c>
      <c r="B17" s="12">
        <v>50</v>
      </c>
      <c r="C17" s="12">
        <v>50</v>
      </c>
      <c r="D17" s="12">
        <v>50</v>
      </c>
      <c r="E17" s="12">
        <v>50</v>
      </c>
      <c r="F17" s="14">
        <v>0</v>
      </c>
      <c r="G17" s="12">
        <v>50</v>
      </c>
      <c r="I17" s="11">
        <f>'^JKSE'!I17</f>
        <v>40872</v>
      </c>
      <c r="J17" s="12">
        <f t="shared" si="0"/>
        <v>145</v>
      </c>
    </row>
    <row r="18" spans="1:10" x14ac:dyDescent="0.2">
      <c r="A18" s="15">
        <v>39841</v>
      </c>
      <c r="B18" s="12">
        <v>50</v>
      </c>
      <c r="C18" s="12">
        <v>50</v>
      </c>
      <c r="D18" s="12">
        <v>50</v>
      </c>
      <c r="E18" s="12">
        <v>50</v>
      </c>
      <c r="F18" s="14">
        <v>0</v>
      </c>
      <c r="G18" s="12">
        <v>50</v>
      </c>
      <c r="I18" s="11">
        <f>'^JKSE'!I18</f>
        <v>40871</v>
      </c>
      <c r="J18" s="12">
        <f t="shared" si="0"/>
        <v>144</v>
      </c>
    </row>
    <row r="19" spans="1:10" x14ac:dyDescent="0.2">
      <c r="A19" s="15">
        <v>39842</v>
      </c>
      <c r="B19" s="12">
        <v>50</v>
      </c>
      <c r="C19" s="12">
        <v>50</v>
      </c>
      <c r="D19" s="12">
        <v>50</v>
      </c>
      <c r="E19" s="12">
        <v>50</v>
      </c>
      <c r="F19" s="14">
        <v>0</v>
      </c>
      <c r="G19" s="12">
        <v>50</v>
      </c>
      <c r="I19" s="11">
        <f>'^JKSE'!I19</f>
        <v>40870</v>
      </c>
      <c r="J19" s="12">
        <f t="shared" si="0"/>
        <v>139</v>
      </c>
    </row>
    <row r="20" spans="1:10" x14ac:dyDescent="0.2">
      <c r="A20" s="15">
        <v>39843</v>
      </c>
      <c r="B20" s="12">
        <v>50</v>
      </c>
      <c r="C20" s="12">
        <v>50</v>
      </c>
      <c r="D20" s="12">
        <v>50</v>
      </c>
      <c r="E20" s="12">
        <v>50</v>
      </c>
      <c r="F20" s="14">
        <v>0</v>
      </c>
      <c r="G20" s="12">
        <v>50</v>
      </c>
      <c r="I20" s="11">
        <f>'^JKSE'!I20</f>
        <v>40869</v>
      </c>
      <c r="J20" s="12">
        <f t="shared" si="0"/>
        <v>148</v>
      </c>
    </row>
    <row r="21" spans="1:10" x14ac:dyDescent="0.2">
      <c r="A21" s="15">
        <v>39846</v>
      </c>
      <c r="B21" s="12">
        <v>50</v>
      </c>
      <c r="C21" s="12">
        <v>50</v>
      </c>
      <c r="D21" s="12">
        <v>50</v>
      </c>
      <c r="E21" s="12">
        <v>50</v>
      </c>
      <c r="F21" s="14">
        <v>0</v>
      </c>
      <c r="G21" s="12">
        <v>50</v>
      </c>
      <c r="I21" s="11">
        <f>'^JKSE'!I21</f>
        <v>40868</v>
      </c>
      <c r="J21" s="12">
        <f t="shared" si="0"/>
        <v>150</v>
      </c>
    </row>
    <row r="22" spans="1:10" x14ac:dyDescent="0.2">
      <c r="A22" s="15">
        <v>39847</v>
      </c>
      <c r="B22" s="12">
        <v>50</v>
      </c>
      <c r="C22" s="12">
        <v>50</v>
      </c>
      <c r="D22" s="12">
        <v>50</v>
      </c>
      <c r="E22" s="12">
        <v>50</v>
      </c>
      <c r="F22" s="14">
        <v>0</v>
      </c>
      <c r="G22" s="12">
        <v>50</v>
      </c>
      <c r="I22" s="11">
        <f>'^JKSE'!I22</f>
        <v>40865</v>
      </c>
      <c r="J22" s="12">
        <f t="shared" si="0"/>
        <v>151</v>
      </c>
    </row>
    <row r="23" spans="1:10" x14ac:dyDescent="0.2">
      <c r="A23" s="15">
        <v>39848</v>
      </c>
      <c r="B23" s="12">
        <v>50</v>
      </c>
      <c r="C23" s="12">
        <v>50</v>
      </c>
      <c r="D23" s="12">
        <v>50</v>
      </c>
      <c r="E23" s="12">
        <v>50</v>
      </c>
      <c r="F23" s="14">
        <v>0</v>
      </c>
      <c r="G23" s="12">
        <v>50</v>
      </c>
      <c r="I23" s="11">
        <f>'^JKSE'!I23</f>
        <v>40864</v>
      </c>
      <c r="J23" s="12">
        <f t="shared" si="0"/>
        <v>110</v>
      </c>
    </row>
    <row r="24" spans="1:10" x14ac:dyDescent="0.2">
      <c r="A24" s="15">
        <v>39849</v>
      </c>
      <c r="B24" s="12">
        <v>50</v>
      </c>
      <c r="C24" s="12">
        <v>50</v>
      </c>
      <c r="D24" s="12">
        <v>50</v>
      </c>
      <c r="E24" s="12">
        <v>50</v>
      </c>
      <c r="F24" s="14">
        <v>0</v>
      </c>
      <c r="G24" s="12">
        <v>50</v>
      </c>
      <c r="I24" s="11">
        <f>'^JKSE'!I24</f>
        <v>40863</v>
      </c>
      <c r="J24" s="12">
        <f t="shared" si="0"/>
        <v>175</v>
      </c>
    </row>
    <row r="25" spans="1:10" x14ac:dyDescent="0.2">
      <c r="A25" s="15">
        <v>39850</v>
      </c>
      <c r="B25" s="12">
        <v>50</v>
      </c>
      <c r="C25" s="12">
        <v>50</v>
      </c>
      <c r="D25" s="12">
        <v>50</v>
      </c>
      <c r="E25" s="12">
        <v>50</v>
      </c>
      <c r="F25" s="14">
        <v>0</v>
      </c>
      <c r="G25" s="12">
        <v>50</v>
      </c>
      <c r="I25" s="11">
        <f>'^JKSE'!I25</f>
        <v>40862</v>
      </c>
      <c r="J25" s="12">
        <f t="shared" si="0"/>
        <v>175</v>
      </c>
    </row>
    <row r="26" spans="1:10" x14ac:dyDescent="0.2">
      <c r="A26" s="15">
        <v>39853</v>
      </c>
      <c r="B26" s="12">
        <v>50</v>
      </c>
      <c r="C26" s="12">
        <v>50</v>
      </c>
      <c r="D26" s="12">
        <v>50</v>
      </c>
      <c r="E26" s="12">
        <v>50</v>
      </c>
      <c r="F26" s="14">
        <v>0</v>
      </c>
      <c r="G26" s="12">
        <v>50</v>
      </c>
      <c r="I26" s="11">
        <f>'^JKSE'!I26</f>
        <v>40861</v>
      </c>
      <c r="J26" s="12">
        <f t="shared" si="0"/>
        <v>148</v>
      </c>
    </row>
    <row r="27" spans="1:10" x14ac:dyDescent="0.2">
      <c r="A27" s="15">
        <v>39854</v>
      </c>
      <c r="B27" s="12">
        <v>50</v>
      </c>
      <c r="C27" s="12">
        <v>50</v>
      </c>
      <c r="D27" s="12">
        <v>50</v>
      </c>
      <c r="E27" s="12">
        <v>50</v>
      </c>
      <c r="F27" s="14">
        <v>0</v>
      </c>
      <c r="G27" s="12">
        <v>50</v>
      </c>
      <c r="I27" s="11">
        <f>'^JKSE'!I27</f>
        <v>40858</v>
      </c>
      <c r="J27" s="12">
        <f t="shared" si="0"/>
        <v>98</v>
      </c>
    </row>
    <row r="28" spans="1:10" x14ac:dyDescent="0.2">
      <c r="A28" s="15">
        <v>39855</v>
      </c>
      <c r="B28" s="12">
        <v>50</v>
      </c>
      <c r="C28" s="12">
        <v>50</v>
      </c>
      <c r="D28" s="12">
        <v>50</v>
      </c>
      <c r="E28" s="12">
        <v>50</v>
      </c>
      <c r="F28" s="14">
        <v>0</v>
      </c>
      <c r="G28" s="12">
        <v>50</v>
      </c>
      <c r="I28" s="11">
        <f>'^JKSE'!I28</f>
        <v>40857</v>
      </c>
      <c r="J28" s="12">
        <f t="shared" si="0"/>
        <v>149</v>
      </c>
    </row>
    <row r="29" spans="1:10" x14ac:dyDescent="0.2">
      <c r="A29" s="15">
        <v>39856</v>
      </c>
      <c r="B29" s="12">
        <v>50</v>
      </c>
      <c r="C29" s="12">
        <v>50</v>
      </c>
      <c r="D29" s="12">
        <v>50</v>
      </c>
      <c r="E29" s="12">
        <v>50</v>
      </c>
      <c r="F29" s="14">
        <v>0</v>
      </c>
      <c r="G29" s="12">
        <v>50</v>
      </c>
      <c r="I29" s="11">
        <f>'^JKSE'!I29</f>
        <v>40856</v>
      </c>
      <c r="J29" s="12">
        <f t="shared" si="0"/>
        <v>149</v>
      </c>
    </row>
    <row r="30" spans="1:10" x14ac:dyDescent="0.2">
      <c r="A30" s="15">
        <v>39857</v>
      </c>
      <c r="B30" s="12">
        <v>50</v>
      </c>
      <c r="C30" s="12">
        <v>50</v>
      </c>
      <c r="D30" s="12">
        <v>50</v>
      </c>
      <c r="E30" s="12">
        <v>50</v>
      </c>
      <c r="F30" s="14">
        <v>0</v>
      </c>
      <c r="G30" s="12">
        <v>50</v>
      </c>
      <c r="I30" s="11">
        <f>'^JKSE'!I30</f>
        <v>40855</v>
      </c>
      <c r="J30" s="12">
        <f t="shared" si="0"/>
        <v>172</v>
      </c>
    </row>
    <row r="31" spans="1:10" x14ac:dyDescent="0.2">
      <c r="A31" s="15">
        <v>39860</v>
      </c>
      <c r="B31" s="12">
        <v>50</v>
      </c>
      <c r="C31" s="12">
        <v>50</v>
      </c>
      <c r="D31" s="12">
        <v>50</v>
      </c>
      <c r="E31" s="12">
        <v>50</v>
      </c>
      <c r="F31" s="14">
        <v>0</v>
      </c>
      <c r="G31" s="12">
        <v>50</v>
      </c>
      <c r="I31" s="11">
        <f>'^JKSE'!I31</f>
        <v>40854</v>
      </c>
      <c r="J31" s="12">
        <f t="shared" si="0"/>
        <v>170</v>
      </c>
    </row>
    <row r="32" spans="1:10" x14ac:dyDescent="0.2">
      <c r="A32" s="15">
        <v>39861</v>
      </c>
      <c r="B32" s="12">
        <v>50</v>
      </c>
      <c r="C32" s="12">
        <v>50</v>
      </c>
      <c r="D32" s="12">
        <v>50</v>
      </c>
      <c r="E32" s="12">
        <v>50</v>
      </c>
      <c r="F32" s="14">
        <v>0</v>
      </c>
      <c r="G32" s="12">
        <v>50</v>
      </c>
      <c r="I32" s="11">
        <f>'^JKSE'!I32</f>
        <v>40851</v>
      </c>
      <c r="J32" s="12">
        <f t="shared" si="0"/>
        <v>149</v>
      </c>
    </row>
    <row r="33" spans="1:10" x14ac:dyDescent="0.2">
      <c r="A33" s="15">
        <v>39862</v>
      </c>
      <c r="B33" s="12">
        <v>50</v>
      </c>
      <c r="C33" s="12">
        <v>50</v>
      </c>
      <c r="D33" s="12">
        <v>50</v>
      </c>
      <c r="E33" s="12">
        <v>50</v>
      </c>
      <c r="F33" s="14">
        <v>0</v>
      </c>
      <c r="G33" s="12">
        <v>50</v>
      </c>
      <c r="I33" s="11">
        <f>'^JKSE'!I33</f>
        <v>40850</v>
      </c>
      <c r="J33" s="12">
        <f t="shared" si="0"/>
        <v>150</v>
      </c>
    </row>
    <row r="34" spans="1:10" x14ac:dyDescent="0.2">
      <c r="A34" s="15">
        <v>39863</v>
      </c>
      <c r="B34" s="12">
        <v>50</v>
      </c>
      <c r="C34" s="12">
        <v>50</v>
      </c>
      <c r="D34" s="12">
        <v>50</v>
      </c>
      <c r="E34" s="12">
        <v>50</v>
      </c>
      <c r="F34" s="14">
        <v>0</v>
      </c>
      <c r="G34" s="12">
        <v>50</v>
      </c>
      <c r="I34" s="11">
        <f>'^JKSE'!I34</f>
        <v>40849</v>
      </c>
      <c r="J34" s="12">
        <f t="shared" si="0"/>
        <v>140</v>
      </c>
    </row>
    <row r="35" spans="1:10" x14ac:dyDescent="0.2">
      <c r="A35" s="15">
        <v>39864</v>
      </c>
      <c r="B35" s="12">
        <v>50</v>
      </c>
      <c r="C35" s="12">
        <v>50</v>
      </c>
      <c r="D35" s="12">
        <v>50</v>
      </c>
      <c r="E35" s="12">
        <v>50</v>
      </c>
      <c r="F35" s="14">
        <v>0</v>
      </c>
      <c r="G35" s="12">
        <v>50</v>
      </c>
      <c r="I35" s="11">
        <f>'^JKSE'!I35</f>
        <v>40848</v>
      </c>
      <c r="J35" s="12">
        <f t="shared" si="0"/>
        <v>145</v>
      </c>
    </row>
    <row r="36" spans="1:10" x14ac:dyDescent="0.2">
      <c r="A36" s="15">
        <v>39867</v>
      </c>
      <c r="B36" s="12">
        <v>50</v>
      </c>
      <c r="C36" s="12">
        <v>50</v>
      </c>
      <c r="D36" s="12">
        <v>50</v>
      </c>
      <c r="E36" s="12">
        <v>50</v>
      </c>
      <c r="F36" s="14">
        <v>0</v>
      </c>
      <c r="G36" s="12">
        <v>50</v>
      </c>
      <c r="I36" s="11">
        <f>'^JKSE'!I36</f>
        <v>40847</v>
      </c>
      <c r="J36" s="12">
        <f t="shared" si="0"/>
        <v>179</v>
      </c>
    </row>
    <row r="37" spans="1:10" x14ac:dyDescent="0.2">
      <c r="A37" s="15">
        <v>39868</v>
      </c>
      <c r="B37" s="12">
        <v>50</v>
      </c>
      <c r="C37" s="12">
        <v>50</v>
      </c>
      <c r="D37" s="12">
        <v>50</v>
      </c>
      <c r="E37" s="12">
        <v>50</v>
      </c>
      <c r="F37" s="14">
        <v>0</v>
      </c>
      <c r="G37" s="12">
        <v>50</v>
      </c>
      <c r="I37" s="11">
        <f>'^JKSE'!I37</f>
        <v>40844</v>
      </c>
      <c r="J37" s="12">
        <f t="shared" si="0"/>
        <v>179</v>
      </c>
    </row>
    <row r="38" spans="1:10" x14ac:dyDescent="0.2">
      <c r="A38" s="15">
        <v>39869</v>
      </c>
      <c r="B38" s="12">
        <v>50</v>
      </c>
      <c r="C38" s="12">
        <v>50</v>
      </c>
      <c r="D38" s="12">
        <v>50</v>
      </c>
      <c r="E38" s="12">
        <v>50</v>
      </c>
      <c r="F38" s="14">
        <v>0</v>
      </c>
      <c r="G38" s="12">
        <v>50</v>
      </c>
      <c r="I38" s="11">
        <f>'^JKSE'!I38</f>
        <v>40843</v>
      </c>
      <c r="J38" s="12">
        <f t="shared" si="0"/>
        <v>179</v>
      </c>
    </row>
    <row r="39" spans="1:10" x14ac:dyDescent="0.2">
      <c r="A39" s="15">
        <v>39870</v>
      </c>
      <c r="B39" s="12">
        <v>50</v>
      </c>
      <c r="C39" s="12">
        <v>50</v>
      </c>
      <c r="D39" s="12">
        <v>50</v>
      </c>
      <c r="E39" s="12">
        <v>50</v>
      </c>
      <c r="F39" s="14">
        <v>0</v>
      </c>
      <c r="G39" s="12">
        <v>50</v>
      </c>
      <c r="I39" s="11">
        <f>'^JKSE'!I39</f>
        <v>40842</v>
      </c>
      <c r="J39" s="12">
        <f t="shared" si="0"/>
        <v>140</v>
      </c>
    </row>
    <row r="40" spans="1:10" x14ac:dyDescent="0.2">
      <c r="A40" s="15">
        <v>39871</v>
      </c>
      <c r="B40" s="12">
        <v>50</v>
      </c>
      <c r="C40" s="12">
        <v>50</v>
      </c>
      <c r="D40" s="12">
        <v>50</v>
      </c>
      <c r="E40" s="12">
        <v>50</v>
      </c>
      <c r="F40" s="14">
        <v>0</v>
      </c>
      <c r="G40" s="12">
        <v>50</v>
      </c>
      <c r="I40" s="11">
        <f>'^JKSE'!I40</f>
        <v>40841</v>
      </c>
      <c r="J40" s="12">
        <f t="shared" si="0"/>
        <v>140</v>
      </c>
    </row>
    <row r="41" spans="1:10" x14ac:dyDescent="0.2">
      <c r="A41" s="15">
        <v>39874</v>
      </c>
      <c r="B41" s="12">
        <v>50</v>
      </c>
      <c r="C41" s="12">
        <v>50</v>
      </c>
      <c r="D41" s="12">
        <v>50</v>
      </c>
      <c r="E41" s="12">
        <v>50</v>
      </c>
      <c r="F41" s="14">
        <v>0</v>
      </c>
      <c r="G41" s="12">
        <v>50</v>
      </c>
      <c r="I41" s="11">
        <f>'^JKSE'!I41</f>
        <v>40840</v>
      </c>
      <c r="J41" s="12">
        <f t="shared" si="0"/>
        <v>150</v>
      </c>
    </row>
    <row r="42" spans="1:10" x14ac:dyDescent="0.2">
      <c r="A42" s="15">
        <v>39875</v>
      </c>
      <c r="B42" s="12">
        <v>50</v>
      </c>
      <c r="C42" s="12">
        <v>50</v>
      </c>
      <c r="D42" s="12">
        <v>50</v>
      </c>
      <c r="E42" s="12">
        <v>50</v>
      </c>
      <c r="F42" s="14">
        <v>0</v>
      </c>
      <c r="G42" s="12">
        <v>50</v>
      </c>
      <c r="I42" s="11">
        <f>'^JKSE'!I42</f>
        <v>40837</v>
      </c>
      <c r="J42" s="12">
        <f t="shared" si="0"/>
        <v>140</v>
      </c>
    </row>
    <row r="43" spans="1:10" x14ac:dyDescent="0.2">
      <c r="A43" s="15">
        <v>39876</v>
      </c>
      <c r="B43" s="12">
        <v>50</v>
      </c>
      <c r="C43" s="12">
        <v>50</v>
      </c>
      <c r="D43" s="12">
        <v>50</v>
      </c>
      <c r="E43" s="12">
        <v>50</v>
      </c>
      <c r="F43" s="14">
        <v>0</v>
      </c>
      <c r="G43" s="12">
        <v>50</v>
      </c>
      <c r="I43" s="11">
        <f>'^JKSE'!I43</f>
        <v>40836</v>
      </c>
      <c r="J43" s="12">
        <f t="shared" si="0"/>
        <v>150</v>
      </c>
    </row>
    <row r="44" spans="1:10" x14ac:dyDescent="0.2">
      <c r="A44" s="15">
        <v>39877</v>
      </c>
      <c r="B44" s="12">
        <v>50</v>
      </c>
      <c r="C44" s="12">
        <v>50</v>
      </c>
      <c r="D44" s="12">
        <v>50</v>
      </c>
      <c r="E44" s="12">
        <v>50</v>
      </c>
      <c r="F44" s="14">
        <v>0</v>
      </c>
      <c r="G44" s="12">
        <v>50</v>
      </c>
      <c r="I44" s="11">
        <f>'^JKSE'!I44</f>
        <v>40835</v>
      </c>
      <c r="J44" s="12">
        <f t="shared" si="0"/>
        <v>200</v>
      </c>
    </row>
    <row r="45" spans="1:10" x14ac:dyDescent="0.2">
      <c r="A45" s="15">
        <v>39878</v>
      </c>
      <c r="B45" s="12">
        <v>50</v>
      </c>
      <c r="C45" s="12">
        <v>50</v>
      </c>
      <c r="D45" s="12">
        <v>50</v>
      </c>
      <c r="E45" s="12">
        <v>50</v>
      </c>
      <c r="F45" s="14">
        <v>0</v>
      </c>
      <c r="G45" s="12">
        <v>50</v>
      </c>
      <c r="I45" s="11">
        <f>'^JKSE'!I45</f>
        <v>40834</v>
      </c>
      <c r="J45" s="12">
        <f t="shared" si="0"/>
        <v>150</v>
      </c>
    </row>
    <row r="46" spans="1:10" x14ac:dyDescent="0.2">
      <c r="A46" s="15">
        <v>39882</v>
      </c>
      <c r="B46" s="12">
        <v>50</v>
      </c>
      <c r="C46" s="12">
        <v>50</v>
      </c>
      <c r="D46" s="12">
        <v>50</v>
      </c>
      <c r="E46" s="12">
        <v>50</v>
      </c>
      <c r="F46" s="14">
        <v>0</v>
      </c>
      <c r="G46" s="12">
        <v>50</v>
      </c>
      <c r="I46" s="11">
        <f>'^JKSE'!I46</f>
        <v>40833</v>
      </c>
      <c r="J46" s="12">
        <f t="shared" si="0"/>
        <v>150</v>
      </c>
    </row>
    <row r="47" spans="1:10" x14ac:dyDescent="0.2">
      <c r="A47" s="15">
        <v>39883</v>
      </c>
      <c r="B47" s="12">
        <v>50</v>
      </c>
      <c r="C47" s="12">
        <v>50</v>
      </c>
      <c r="D47" s="12">
        <v>50</v>
      </c>
      <c r="E47" s="12">
        <v>50</v>
      </c>
      <c r="F47" s="14">
        <v>0</v>
      </c>
      <c r="G47" s="12">
        <v>50</v>
      </c>
      <c r="I47" s="11">
        <f>'^JKSE'!I47</f>
        <v>40830</v>
      </c>
      <c r="J47" s="12">
        <f t="shared" si="0"/>
        <v>150</v>
      </c>
    </row>
    <row r="48" spans="1:10" x14ac:dyDescent="0.2">
      <c r="A48" s="15">
        <v>39884</v>
      </c>
      <c r="B48" s="12">
        <v>50</v>
      </c>
      <c r="C48" s="12">
        <v>50</v>
      </c>
      <c r="D48" s="12">
        <v>50</v>
      </c>
      <c r="E48" s="12">
        <v>50</v>
      </c>
      <c r="F48" s="14">
        <v>0</v>
      </c>
      <c r="G48" s="12">
        <v>50</v>
      </c>
      <c r="I48" s="11">
        <f>'^JKSE'!I48</f>
        <v>40829</v>
      </c>
      <c r="J48" s="12">
        <f t="shared" si="0"/>
        <v>150</v>
      </c>
    </row>
    <row r="49" spans="1:10" x14ac:dyDescent="0.2">
      <c r="A49" s="15">
        <v>39885</v>
      </c>
      <c r="B49" s="12">
        <v>50</v>
      </c>
      <c r="C49" s="12">
        <v>50</v>
      </c>
      <c r="D49" s="12">
        <v>50</v>
      </c>
      <c r="E49" s="12">
        <v>50</v>
      </c>
      <c r="F49" s="14">
        <v>0</v>
      </c>
      <c r="G49" s="12">
        <v>50</v>
      </c>
      <c r="I49" s="11">
        <f>'^JKSE'!I49</f>
        <v>40828</v>
      </c>
      <c r="J49" s="12">
        <f t="shared" si="0"/>
        <v>150</v>
      </c>
    </row>
    <row r="50" spans="1:10" x14ac:dyDescent="0.2">
      <c r="A50" s="15">
        <v>39888</v>
      </c>
      <c r="B50" s="12">
        <v>50</v>
      </c>
      <c r="C50" s="12">
        <v>50</v>
      </c>
      <c r="D50" s="12">
        <v>50</v>
      </c>
      <c r="E50" s="12">
        <v>50</v>
      </c>
      <c r="F50" s="14">
        <v>4000</v>
      </c>
      <c r="G50" s="12">
        <v>50</v>
      </c>
      <c r="I50" s="11">
        <f>'^JKSE'!I50</f>
        <v>40827</v>
      </c>
      <c r="J50" s="12">
        <f t="shared" si="0"/>
        <v>150</v>
      </c>
    </row>
    <row r="51" spans="1:10" x14ac:dyDescent="0.2">
      <c r="A51" s="15">
        <v>39889</v>
      </c>
      <c r="B51" s="12">
        <v>50</v>
      </c>
      <c r="C51" s="12">
        <v>50</v>
      </c>
      <c r="D51" s="12">
        <v>50</v>
      </c>
      <c r="E51" s="12">
        <v>50</v>
      </c>
      <c r="F51" s="14">
        <v>0</v>
      </c>
      <c r="G51" s="12">
        <v>50</v>
      </c>
      <c r="I51" s="11">
        <f>'^JKSE'!I51</f>
        <v>40826</v>
      </c>
      <c r="J51" s="12">
        <f t="shared" si="0"/>
        <v>150</v>
      </c>
    </row>
    <row r="52" spans="1:10" x14ac:dyDescent="0.2">
      <c r="A52" s="15">
        <v>39890</v>
      </c>
      <c r="B52" s="12">
        <v>50</v>
      </c>
      <c r="C52" s="12">
        <v>50</v>
      </c>
      <c r="D52" s="12">
        <v>50</v>
      </c>
      <c r="E52" s="12">
        <v>50</v>
      </c>
      <c r="F52" s="14">
        <v>0</v>
      </c>
      <c r="G52" s="12">
        <v>50</v>
      </c>
      <c r="I52" s="11">
        <f>'^JKSE'!I52</f>
        <v>40823</v>
      </c>
      <c r="J52" s="12">
        <f t="shared" si="0"/>
        <v>150</v>
      </c>
    </row>
    <row r="53" spans="1:10" x14ac:dyDescent="0.2">
      <c r="A53" s="15">
        <v>39891</v>
      </c>
      <c r="B53" s="12">
        <v>50</v>
      </c>
      <c r="C53" s="12">
        <v>50</v>
      </c>
      <c r="D53" s="12">
        <v>50</v>
      </c>
      <c r="E53" s="12">
        <v>50</v>
      </c>
      <c r="F53" s="14">
        <v>0</v>
      </c>
      <c r="G53" s="12">
        <v>50</v>
      </c>
      <c r="I53" s="11">
        <f>'^JKSE'!I53</f>
        <v>40822</v>
      </c>
      <c r="J53" s="12">
        <f t="shared" si="0"/>
        <v>150</v>
      </c>
    </row>
    <row r="54" spans="1:10" x14ac:dyDescent="0.2">
      <c r="A54" s="15">
        <v>39892</v>
      </c>
      <c r="B54" s="12">
        <v>50</v>
      </c>
      <c r="C54" s="12">
        <v>50</v>
      </c>
      <c r="D54" s="12">
        <v>50</v>
      </c>
      <c r="E54" s="12">
        <v>50</v>
      </c>
      <c r="F54" s="14">
        <v>0</v>
      </c>
      <c r="G54" s="12">
        <v>50</v>
      </c>
      <c r="I54" s="11">
        <f>'^JKSE'!I54</f>
        <v>40821</v>
      </c>
      <c r="J54" s="12">
        <f t="shared" si="0"/>
        <v>150</v>
      </c>
    </row>
    <row r="55" spans="1:10" x14ac:dyDescent="0.2">
      <c r="A55" s="15">
        <v>39895</v>
      </c>
      <c r="B55" s="12">
        <v>50</v>
      </c>
      <c r="C55" s="12">
        <v>50</v>
      </c>
      <c r="D55" s="12">
        <v>50</v>
      </c>
      <c r="E55" s="12">
        <v>50</v>
      </c>
      <c r="F55" s="14">
        <v>0</v>
      </c>
      <c r="G55" s="12">
        <v>50</v>
      </c>
      <c r="I55" s="11">
        <f>'^JKSE'!I55</f>
        <v>40820</v>
      </c>
      <c r="J55" s="12">
        <f t="shared" si="0"/>
        <v>98</v>
      </c>
    </row>
    <row r="56" spans="1:10" x14ac:dyDescent="0.2">
      <c r="A56" s="15">
        <v>39896</v>
      </c>
      <c r="B56" s="12">
        <v>50</v>
      </c>
      <c r="C56" s="12">
        <v>50</v>
      </c>
      <c r="D56" s="12">
        <v>50</v>
      </c>
      <c r="E56" s="12">
        <v>50</v>
      </c>
      <c r="F56" s="14">
        <v>0</v>
      </c>
      <c r="G56" s="12">
        <v>50</v>
      </c>
      <c r="I56" s="11">
        <f>'^JKSE'!I56</f>
        <v>40819</v>
      </c>
      <c r="J56" s="12">
        <f t="shared" si="0"/>
        <v>150</v>
      </c>
    </row>
    <row r="57" spans="1:10" x14ac:dyDescent="0.2">
      <c r="A57" s="15">
        <v>39897</v>
      </c>
      <c r="B57" s="12">
        <v>50</v>
      </c>
      <c r="C57" s="12">
        <v>50</v>
      </c>
      <c r="D57" s="12">
        <v>50</v>
      </c>
      <c r="E57" s="12">
        <v>50</v>
      </c>
      <c r="F57" s="14">
        <v>0</v>
      </c>
      <c r="G57" s="12">
        <v>50</v>
      </c>
      <c r="I57" s="11">
        <f>'^JKSE'!I57</f>
        <v>40816</v>
      </c>
      <c r="J57" s="12">
        <f t="shared" si="0"/>
        <v>120</v>
      </c>
    </row>
    <row r="58" spans="1:10" x14ac:dyDescent="0.2">
      <c r="A58" s="15">
        <v>39899</v>
      </c>
      <c r="B58" s="12">
        <v>50</v>
      </c>
      <c r="C58" s="12">
        <v>50</v>
      </c>
      <c r="D58" s="12">
        <v>50</v>
      </c>
      <c r="E58" s="12">
        <v>50</v>
      </c>
      <c r="F58" s="14">
        <v>0</v>
      </c>
      <c r="G58" s="12">
        <v>50</v>
      </c>
      <c r="I58" s="11">
        <f>'^JKSE'!I58</f>
        <v>40815</v>
      </c>
      <c r="J58" s="12">
        <f t="shared" si="0"/>
        <v>170</v>
      </c>
    </row>
    <row r="59" spans="1:10" x14ac:dyDescent="0.2">
      <c r="A59" s="15">
        <v>39902</v>
      </c>
      <c r="B59" s="12">
        <v>50</v>
      </c>
      <c r="C59" s="12">
        <v>50</v>
      </c>
      <c r="D59" s="12">
        <v>50</v>
      </c>
      <c r="E59" s="12">
        <v>50</v>
      </c>
      <c r="F59" s="14">
        <v>0</v>
      </c>
      <c r="G59" s="12">
        <v>50</v>
      </c>
      <c r="I59" s="11">
        <f>'^JKSE'!I59</f>
        <v>40814</v>
      </c>
      <c r="J59" s="12">
        <f t="shared" si="0"/>
        <v>189</v>
      </c>
    </row>
    <row r="60" spans="1:10" x14ac:dyDescent="0.2">
      <c r="A60" s="15">
        <v>39903</v>
      </c>
      <c r="B60" s="12">
        <v>50</v>
      </c>
      <c r="C60" s="12">
        <v>50</v>
      </c>
      <c r="D60" s="12">
        <v>50</v>
      </c>
      <c r="E60" s="12">
        <v>50</v>
      </c>
      <c r="F60" s="14">
        <v>0</v>
      </c>
      <c r="G60" s="12">
        <v>50</v>
      </c>
      <c r="I60" s="11">
        <f>'^JKSE'!I60</f>
        <v>40813</v>
      </c>
      <c r="J60" s="12">
        <f t="shared" si="0"/>
        <v>150</v>
      </c>
    </row>
    <row r="61" spans="1:10" x14ac:dyDescent="0.2">
      <c r="A61" s="15">
        <v>39904</v>
      </c>
      <c r="B61" s="12">
        <v>50</v>
      </c>
      <c r="C61" s="12">
        <v>50</v>
      </c>
      <c r="D61" s="12">
        <v>50</v>
      </c>
      <c r="E61" s="12">
        <v>50</v>
      </c>
      <c r="F61" s="14">
        <v>0</v>
      </c>
      <c r="G61" s="12">
        <v>50</v>
      </c>
      <c r="I61" s="11">
        <f>'^JKSE'!I61</f>
        <v>40812</v>
      </c>
      <c r="J61" s="12">
        <f t="shared" si="0"/>
        <v>200</v>
      </c>
    </row>
    <row r="62" spans="1:10" x14ac:dyDescent="0.2">
      <c r="A62" s="15">
        <v>39905</v>
      </c>
      <c r="B62" s="12">
        <v>50</v>
      </c>
      <c r="C62" s="12">
        <v>50</v>
      </c>
      <c r="D62" s="12">
        <v>50</v>
      </c>
      <c r="E62" s="12">
        <v>50</v>
      </c>
      <c r="F62" s="14">
        <v>0</v>
      </c>
      <c r="G62" s="12">
        <v>50</v>
      </c>
      <c r="I62" s="11">
        <f>'^JKSE'!I62</f>
        <v>40809</v>
      </c>
      <c r="J62" s="12">
        <f t="shared" si="0"/>
        <v>200</v>
      </c>
    </row>
    <row r="63" spans="1:10" x14ac:dyDescent="0.2">
      <c r="A63" s="15">
        <v>39906</v>
      </c>
      <c r="B63" s="12">
        <v>50</v>
      </c>
      <c r="C63" s="12">
        <v>50</v>
      </c>
      <c r="D63" s="12">
        <v>50</v>
      </c>
      <c r="E63" s="12">
        <v>50</v>
      </c>
      <c r="F63" s="14">
        <v>0</v>
      </c>
      <c r="G63" s="12">
        <v>50</v>
      </c>
      <c r="I63" s="11">
        <f>'^JKSE'!I63</f>
        <v>40808</v>
      </c>
      <c r="J63" s="12">
        <f t="shared" si="0"/>
        <v>130</v>
      </c>
    </row>
    <row r="64" spans="1:10" x14ac:dyDescent="0.2">
      <c r="A64" s="15">
        <v>39909</v>
      </c>
      <c r="B64" s="12">
        <v>50</v>
      </c>
      <c r="C64" s="12">
        <v>50</v>
      </c>
      <c r="D64" s="12">
        <v>50</v>
      </c>
      <c r="E64" s="12">
        <v>50</v>
      </c>
      <c r="F64" s="14">
        <v>0</v>
      </c>
      <c r="G64" s="12">
        <v>50</v>
      </c>
      <c r="I64" s="11">
        <f>'^JKSE'!I64</f>
        <v>40807</v>
      </c>
      <c r="J64" s="12">
        <f t="shared" si="0"/>
        <v>135</v>
      </c>
    </row>
    <row r="65" spans="1:10" x14ac:dyDescent="0.2">
      <c r="A65" s="15">
        <v>39910</v>
      </c>
      <c r="B65" s="12">
        <v>50</v>
      </c>
      <c r="C65" s="12">
        <v>50</v>
      </c>
      <c r="D65" s="12">
        <v>50</v>
      </c>
      <c r="E65" s="12">
        <v>50</v>
      </c>
      <c r="F65" s="14">
        <v>0</v>
      </c>
      <c r="G65" s="12">
        <v>50</v>
      </c>
      <c r="I65" s="11">
        <f>'^JKSE'!I65</f>
        <v>40806</v>
      </c>
      <c r="J65" s="12">
        <f t="shared" si="0"/>
        <v>130</v>
      </c>
    </row>
    <row r="66" spans="1:10" x14ac:dyDescent="0.2">
      <c r="A66" s="15">
        <v>39911</v>
      </c>
      <c r="B66" s="12">
        <v>50</v>
      </c>
      <c r="C66" s="12">
        <v>50</v>
      </c>
      <c r="D66" s="12">
        <v>50</v>
      </c>
      <c r="E66" s="12">
        <v>50</v>
      </c>
      <c r="F66" s="14">
        <v>0</v>
      </c>
      <c r="G66" s="12">
        <v>50</v>
      </c>
      <c r="I66" s="11">
        <f>'^JKSE'!I66</f>
        <v>40805</v>
      </c>
      <c r="J66" s="12">
        <f t="shared" si="0"/>
        <v>130</v>
      </c>
    </row>
    <row r="67" spans="1:10" x14ac:dyDescent="0.2">
      <c r="A67" s="15">
        <v>39916</v>
      </c>
      <c r="B67" s="12">
        <v>50</v>
      </c>
      <c r="C67" s="12">
        <v>50</v>
      </c>
      <c r="D67" s="12">
        <v>50</v>
      </c>
      <c r="E67" s="12">
        <v>50</v>
      </c>
      <c r="F67" s="14">
        <v>0</v>
      </c>
      <c r="G67" s="12">
        <v>50</v>
      </c>
      <c r="I67" s="11">
        <f>'^JKSE'!I67</f>
        <v>40802</v>
      </c>
      <c r="J67" s="12">
        <f t="shared" ref="J67:J130" si="1">VLOOKUP($I$2:$I$751,$A$2:$G$705,7)</f>
        <v>140</v>
      </c>
    </row>
    <row r="68" spans="1:10" x14ac:dyDescent="0.2">
      <c r="A68" s="15">
        <v>39917</v>
      </c>
      <c r="B68" s="12">
        <v>50</v>
      </c>
      <c r="C68" s="12">
        <v>50</v>
      </c>
      <c r="D68" s="12">
        <v>50</v>
      </c>
      <c r="E68" s="12">
        <v>50</v>
      </c>
      <c r="F68" s="14">
        <v>0</v>
      </c>
      <c r="G68" s="12">
        <v>50</v>
      </c>
      <c r="I68" s="11">
        <f>'^JKSE'!I68</f>
        <v>40801</v>
      </c>
      <c r="J68" s="12">
        <f t="shared" si="1"/>
        <v>150</v>
      </c>
    </row>
    <row r="69" spans="1:10" x14ac:dyDescent="0.2">
      <c r="A69" s="15">
        <v>39918</v>
      </c>
      <c r="B69" s="12">
        <v>50</v>
      </c>
      <c r="C69" s="12">
        <v>50</v>
      </c>
      <c r="D69" s="12">
        <v>50</v>
      </c>
      <c r="E69" s="12">
        <v>50</v>
      </c>
      <c r="F69" s="14">
        <v>0</v>
      </c>
      <c r="G69" s="12">
        <v>50</v>
      </c>
      <c r="I69" s="11">
        <f>'^JKSE'!I69</f>
        <v>40800</v>
      </c>
      <c r="J69" s="12">
        <f t="shared" si="1"/>
        <v>130</v>
      </c>
    </row>
    <row r="70" spans="1:10" x14ac:dyDescent="0.2">
      <c r="A70" s="15">
        <v>39919</v>
      </c>
      <c r="B70" s="12">
        <v>50</v>
      </c>
      <c r="C70" s="12">
        <v>51</v>
      </c>
      <c r="D70" s="12">
        <v>50</v>
      </c>
      <c r="E70" s="12">
        <v>50</v>
      </c>
      <c r="F70" s="14">
        <v>5172000</v>
      </c>
      <c r="G70" s="12">
        <v>50</v>
      </c>
      <c r="I70" s="11">
        <f>'^JKSE'!I70</f>
        <v>40799</v>
      </c>
      <c r="J70" s="12">
        <f t="shared" si="1"/>
        <v>130</v>
      </c>
    </row>
    <row r="71" spans="1:10" x14ac:dyDescent="0.2">
      <c r="A71" s="15">
        <v>39920</v>
      </c>
      <c r="B71" s="12">
        <v>50</v>
      </c>
      <c r="C71" s="12">
        <v>50</v>
      </c>
      <c r="D71" s="12">
        <v>50</v>
      </c>
      <c r="E71" s="12">
        <v>50</v>
      </c>
      <c r="F71" s="14">
        <v>0</v>
      </c>
      <c r="G71" s="12">
        <v>50</v>
      </c>
      <c r="I71" s="11">
        <f>'^JKSE'!I71</f>
        <v>40798</v>
      </c>
      <c r="J71" s="12">
        <f t="shared" si="1"/>
        <v>130</v>
      </c>
    </row>
    <row r="72" spans="1:10" x14ac:dyDescent="0.2">
      <c r="A72" s="15">
        <v>39923</v>
      </c>
      <c r="B72" s="12">
        <v>50</v>
      </c>
      <c r="C72" s="12">
        <v>50</v>
      </c>
      <c r="D72" s="12">
        <v>50</v>
      </c>
      <c r="E72" s="12">
        <v>50</v>
      </c>
      <c r="F72" s="14">
        <v>0</v>
      </c>
      <c r="G72" s="12">
        <v>50</v>
      </c>
      <c r="I72" s="11">
        <f>'^JKSE'!I72</f>
        <v>40795</v>
      </c>
      <c r="J72" s="12">
        <f t="shared" si="1"/>
        <v>145</v>
      </c>
    </row>
    <row r="73" spans="1:10" x14ac:dyDescent="0.2">
      <c r="A73" s="15">
        <v>39924</v>
      </c>
      <c r="B73" s="12">
        <v>50</v>
      </c>
      <c r="C73" s="12">
        <v>50</v>
      </c>
      <c r="D73" s="12">
        <v>50</v>
      </c>
      <c r="E73" s="12">
        <v>50</v>
      </c>
      <c r="F73" s="14">
        <v>0</v>
      </c>
      <c r="G73" s="12">
        <v>50</v>
      </c>
      <c r="I73" s="11">
        <f>'^JKSE'!I73</f>
        <v>40794</v>
      </c>
      <c r="J73" s="12">
        <f t="shared" si="1"/>
        <v>150</v>
      </c>
    </row>
    <row r="74" spans="1:10" x14ac:dyDescent="0.2">
      <c r="A74" s="15">
        <v>39925</v>
      </c>
      <c r="B74" s="12">
        <v>50</v>
      </c>
      <c r="C74" s="12">
        <v>50</v>
      </c>
      <c r="D74" s="12">
        <v>50</v>
      </c>
      <c r="E74" s="12">
        <v>50</v>
      </c>
      <c r="F74" s="14">
        <v>1655000</v>
      </c>
      <c r="G74" s="12">
        <v>50</v>
      </c>
      <c r="I74" s="11">
        <f>'^JKSE'!I74</f>
        <v>40793</v>
      </c>
      <c r="J74" s="12">
        <f t="shared" si="1"/>
        <v>150</v>
      </c>
    </row>
    <row r="75" spans="1:10" x14ac:dyDescent="0.2">
      <c r="A75" s="15">
        <v>39926</v>
      </c>
      <c r="B75" s="12">
        <v>50</v>
      </c>
      <c r="C75" s="12">
        <v>50</v>
      </c>
      <c r="D75" s="12">
        <v>50</v>
      </c>
      <c r="E75" s="12">
        <v>50</v>
      </c>
      <c r="F75" s="14">
        <v>10000</v>
      </c>
      <c r="G75" s="12">
        <v>50</v>
      </c>
      <c r="I75" s="11">
        <f>'^JKSE'!I75</f>
        <v>40792</v>
      </c>
      <c r="J75" s="12">
        <f t="shared" si="1"/>
        <v>150</v>
      </c>
    </row>
    <row r="76" spans="1:10" x14ac:dyDescent="0.2">
      <c r="A76" s="15">
        <v>39927</v>
      </c>
      <c r="B76" s="12">
        <v>50</v>
      </c>
      <c r="C76" s="12">
        <v>50</v>
      </c>
      <c r="D76" s="12">
        <v>50</v>
      </c>
      <c r="E76" s="12">
        <v>50</v>
      </c>
      <c r="F76" s="14">
        <v>0</v>
      </c>
      <c r="G76" s="12">
        <v>50</v>
      </c>
      <c r="I76" s="11">
        <f>'^JKSE'!I76</f>
        <v>40791</v>
      </c>
      <c r="J76" s="12">
        <f t="shared" si="1"/>
        <v>130</v>
      </c>
    </row>
    <row r="77" spans="1:10" x14ac:dyDescent="0.2">
      <c r="A77" s="15">
        <v>39930</v>
      </c>
      <c r="B77" s="12">
        <v>50</v>
      </c>
      <c r="C77" s="12">
        <v>50</v>
      </c>
      <c r="D77" s="12">
        <v>50</v>
      </c>
      <c r="E77" s="12">
        <v>50</v>
      </c>
      <c r="F77" s="14">
        <v>0</v>
      </c>
      <c r="G77" s="12">
        <v>50</v>
      </c>
      <c r="I77" s="11">
        <f>'^JKSE'!I77</f>
        <v>40788</v>
      </c>
      <c r="J77" s="12">
        <f t="shared" si="1"/>
        <v>155</v>
      </c>
    </row>
    <row r="78" spans="1:10" x14ac:dyDescent="0.2">
      <c r="A78" s="15">
        <v>39931</v>
      </c>
      <c r="B78" s="12">
        <v>50</v>
      </c>
      <c r="C78" s="12">
        <v>50</v>
      </c>
      <c r="D78" s="12">
        <v>50</v>
      </c>
      <c r="E78" s="12">
        <v>50</v>
      </c>
      <c r="F78" s="14">
        <v>0</v>
      </c>
      <c r="G78" s="12">
        <v>50</v>
      </c>
      <c r="I78" s="11">
        <f>'^JKSE'!I78</f>
        <v>40787</v>
      </c>
      <c r="J78" s="12">
        <f t="shared" si="1"/>
        <v>155</v>
      </c>
    </row>
    <row r="79" spans="1:10" x14ac:dyDescent="0.2">
      <c r="A79" s="15">
        <v>39932</v>
      </c>
      <c r="B79" s="12">
        <v>50</v>
      </c>
      <c r="C79" s="12">
        <v>52</v>
      </c>
      <c r="D79" s="12">
        <v>50</v>
      </c>
      <c r="E79" s="12">
        <v>50</v>
      </c>
      <c r="F79" s="14">
        <v>1554500</v>
      </c>
      <c r="G79" s="12">
        <v>50</v>
      </c>
      <c r="I79" s="11">
        <f>'^JKSE'!I79</f>
        <v>40786</v>
      </c>
      <c r="J79" s="12">
        <f t="shared" si="1"/>
        <v>155</v>
      </c>
    </row>
    <row r="80" spans="1:10" x14ac:dyDescent="0.2">
      <c r="A80" s="15">
        <v>39933</v>
      </c>
      <c r="B80" s="12">
        <v>50</v>
      </c>
      <c r="C80" s="12">
        <v>50</v>
      </c>
      <c r="D80" s="12">
        <v>50</v>
      </c>
      <c r="E80" s="12">
        <v>50</v>
      </c>
      <c r="F80" s="14">
        <v>370000</v>
      </c>
      <c r="G80" s="12">
        <v>50</v>
      </c>
      <c r="I80" s="11">
        <f>'^JKSE'!I80</f>
        <v>40785</v>
      </c>
      <c r="J80" s="12">
        <f t="shared" si="1"/>
        <v>155</v>
      </c>
    </row>
    <row r="81" spans="1:10" x14ac:dyDescent="0.2">
      <c r="A81" s="15">
        <v>39934</v>
      </c>
      <c r="B81" s="12">
        <v>50</v>
      </c>
      <c r="C81" s="12">
        <v>50</v>
      </c>
      <c r="D81" s="12">
        <v>50</v>
      </c>
      <c r="E81" s="12">
        <v>50</v>
      </c>
      <c r="F81" s="14">
        <v>7500</v>
      </c>
      <c r="G81" s="12">
        <v>50</v>
      </c>
      <c r="I81" s="11">
        <f>'^JKSE'!I81</f>
        <v>40784</v>
      </c>
      <c r="J81" s="12">
        <f t="shared" si="1"/>
        <v>155</v>
      </c>
    </row>
    <row r="82" spans="1:10" x14ac:dyDescent="0.2">
      <c r="A82" s="15">
        <v>39937</v>
      </c>
      <c r="B82" s="12">
        <v>50</v>
      </c>
      <c r="C82" s="12">
        <v>51</v>
      </c>
      <c r="D82" s="12">
        <v>50</v>
      </c>
      <c r="E82" s="12">
        <v>51</v>
      </c>
      <c r="F82" s="14">
        <v>972000</v>
      </c>
      <c r="G82" s="12">
        <v>51</v>
      </c>
      <c r="I82" s="11">
        <f>'^JKSE'!I82</f>
        <v>40781</v>
      </c>
      <c r="J82" s="12">
        <f t="shared" si="1"/>
        <v>155</v>
      </c>
    </row>
    <row r="83" spans="1:10" x14ac:dyDescent="0.2">
      <c r="A83" s="15">
        <v>39938</v>
      </c>
      <c r="B83" s="12">
        <v>51</v>
      </c>
      <c r="C83" s="12">
        <v>54</v>
      </c>
      <c r="D83" s="12">
        <v>50</v>
      </c>
      <c r="E83" s="12">
        <v>54</v>
      </c>
      <c r="F83" s="14">
        <v>1486000</v>
      </c>
      <c r="G83" s="12">
        <v>54</v>
      </c>
      <c r="I83" s="11">
        <f>'^JKSE'!I83</f>
        <v>40780</v>
      </c>
      <c r="J83" s="12">
        <f t="shared" si="1"/>
        <v>155</v>
      </c>
    </row>
    <row r="84" spans="1:10" x14ac:dyDescent="0.2">
      <c r="A84" s="15">
        <v>39939</v>
      </c>
      <c r="B84" s="12">
        <v>54</v>
      </c>
      <c r="C84" s="12">
        <v>56</v>
      </c>
      <c r="D84" s="12">
        <v>52</v>
      </c>
      <c r="E84" s="12">
        <v>55</v>
      </c>
      <c r="F84" s="14">
        <v>833500</v>
      </c>
      <c r="G84" s="12">
        <v>55</v>
      </c>
      <c r="I84" s="11">
        <f>'^JKSE'!I84</f>
        <v>40779</v>
      </c>
      <c r="J84" s="12">
        <f t="shared" si="1"/>
        <v>155</v>
      </c>
    </row>
    <row r="85" spans="1:10" x14ac:dyDescent="0.2">
      <c r="A85" s="15">
        <v>39940</v>
      </c>
      <c r="B85" s="12">
        <v>53</v>
      </c>
      <c r="C85" s="12">
        <v>56</v>
      </c>
      <c r="D85" s="12">
        <v>50</v>
      </c>
      <c r="E85" s="12">
        <v>50</v>
      </c>
      <c r="F85" s="14">
        <v>1329000</v>
      </c>
      <c r="G85" s="12">
        <v>50</v>
      </c>
      <c r="I85" s="11">
        <f>'^JKSE'!I85</f>
        <v>40778</v>
      </c>
      <c r="J85" s="12">
        <f t="shared" si="1"/>
        <v>150</v>
      </c>
    </row>
    <row r="86" spans="1:10" x14ac:dyDescent="0.2">
      <c r="A86" s="15">
        <v>39941</v>
      </c>
      <c r="B86" s="12">
        <v>50</v>
      </c>
      <c r="C86" s="12">
        <v>50</v>
      </c>
      <c r="D86" s="12">
        <v>50</v>
      </c>
      <c r="E86" s="12">
        <v>50</v>
      </c>
      <c r="F86" s="14">
        <v>155000</v>
      </c>
      <c r="G86" s="12">
        <v>50</v>
      </c>
      <c r="I86" s="11">
        <f>'^JKSE'!I86</f>
        <v>40777</v>
      </c>
      <c r="J86" s="12">
        <f t="shared" si="1"/>
        <v>200</v>
      </c>
    </row>
    <row r="87" spans="1:10" x14ac:dyDescent="0.2">
      <c r="A87" s="15">
        <v>39944</v>
      </c>
      <c r="B87" s="12">
        <v>50</v>
      </c>
      <c r="C87" s="12">
        <v>54</v>
      </c>
      <c r="D87" s="12">
        <v>50</v>
      </c>
      <c r="E87" s="12">
        <v>54</v>
      </c>
      <c r="F87" s="14">
        <v>256500</v>
      </c>
      <c r="G87" s="12">
        <v>54</v>
      </c>
      <c r="I87" s="11">
        <f>'^JKSE'!I87</f>
        <v>40774</v>
      </c>
      <c r="J87" s="12">
        <f t="shared" si="1"/>
        <v>130</v>
      </c>
    </row>
    <row r="88" spans="1:10" x14ac:dyDescent="0.2">
      <c r="A88" s="15">
        <v>39945</v>
      </c>
      <c r="B88" s="12">
        <v>52</v>
      </c>
      <c r="C88" s="12">
        <v>52</v>
      </c>
      <c r="D88" s="12">
        <v>50</v>
      </c>
      <c r="E88" s="12">
        <v>52</v>
      </c>
      <c r="F88" s="14">
        <v>725000</v>
      </c>
      <c r="G88" s="12">
        <v>52</v>
      </c>
      <c r="I88" s="11">
        <f>'^JKSE'!I88</f>
        <v>40773</v>
      </c>
      <c r="J88" s="12">
        <f t="shared" si="1"/>
        <v>130</v>
      </c>
    </row>
    <row r="89" spans="1:10" x14ac:dyDescent="0.2">
      <c r="A89" s="15">
        <v>39946</v>
      </c>
      <c r="B89" s="12">
        <v>51</v>
      </c>
      <c r="C89" s="12">
        <v>51</v>
      </c>
      <c r="D89" s="12">
        <v>50</v>
      </c>
      <c r="E89" s="12">
        <v>50</v>
      </c>
      <c r="F89" s="14">
        <v>338500</v>
      </c>
      <c r="G89" s="12">
        <v>50</v>
      </c>
      <c r="I89" s="11">
        <f>'^JKSE'!I89</f>
        <v>40772</v>
      </c>
      <c r="J89" s="12">
        <f t="shared" si="1"/>
        <v>150</v>
      </c>
    </row>
    <row r="90" spans="1:10" x14ac:dyDescent="0.2">
      <c r="A90" s="15">
        <v>39947</v>
      </c>
      <c r="B90" s="12">
        <v>50</v>
      </c>
      <c r="C90" s="12">
        <v>52</v>
      </c>
      <c r="D90" s="12">
        <v>50</v>
      </c>
      <c r="E90" s="12">
        <v>50</v>
      </c>
      <c r="F90" s="14">
        <v>1818500</v>
      </c>
      <c r="G90" s="12">
        <v>50</v>
      </c>
      <c r="I90" s="11">
        <f>'^JKSE'!I90</f>
        <v>40771</v>
      </c>
      <c r="J90" s="12">
        <f t="shared" si="1"/>
        <v>150</v>
      </c>
    </row>
    <row r="91" spans="1:10" x14ac:dyDescent="0.2">
      <c r="A91" s="15">
        <v>39948</v>
      </c>
      <c r="B91" s="12">
        <v>50</v>
      </c>
      <c r="C91" s="12">
        <v>50</v>
      </c>
      <c r="D91" s="12">
        <v>50</v>
      </c>
      <c r="E91" s="12">
        <v>50</v>
      </c>
      <c r="F91" s="14">
        <v>833500</v>
      </c>
      <c r="G91" s="12">
        <v>50</v>
      </c>
      <c r="I91" s="11">
        <f>'^JKSE'!I91</f>
        <v>40770</v>
      </c>
      <c r="J91" s="12">
        <f t="shared" si="1"/>
        <v>130</v>
      </c>
    </row>
    <row r="92" spans="1:10" x14ac:dyDescent="0.2">
      <c r="A92" s="15">
        <v>39951</v>
      </c>
      <c r="B92" s="12">
        <v>51</v>
      </c>
      <c r="C92" s="12">
        <v>51</v>
      </c>
      <c r="D92" s="12">
        <v>51</v>
      </c>
      <c r="E92" s="12">
        <v>51</v>
      </c>
      <c r="F92" s="14">
        <v>1000</v>
      </c>
      <c r="G92" s="12">
        <v>51</v>
      </c>
      <c r="I92" s="11">
        <f>'^JKSE'!I92</f>
        <v>40767</v>
      </c>
      <c r="J92" s="12">
        <f t="shared" si="1"/>
        <v>200</v>
      </c>
    </row>
    <row r="93" spans="1:10" x14ac:dyDescent="0.2">
      <c r="A93" s="15">
        <v>39952</v>
      </c>
      <c r="B93" s="12">
        <v>51</v>
      </c>
      <c r="C93" s="12">
        <v>51</v>
      </c>
      <c r="D93" s="12">
        <v>51</v>
      </c>
      <c r="E93" s="12">
        <v>51</v>
      </c>
      <c r="F93" s="14">
        <v>500</v>
      </c>
      <c r="G93" s="12">
        <v>51</v>
      </c>
      <c r="I93" s="11">
        <f>'^JKSE'!I93</f>
        <v>40766</v>
      </c>
      <c r="J93" s="12">
        <f t="shared" si="1"/>
        <v>190</v>
      </c>
    </row>
    <row r="94" spans="1:10" x14ac:dyDescent="0.2">
      <c r="A94" s="15">
        <v>39953</v>
      </c>
      <c r="B94" s="12">
        <v>50</v>
      </c>
      <c r="C94" s="12">
        <v>50</v>
      </c>
      <c r="D94" s="12">
        <v>50</v>
      </c>
      <c r="E94" s="12">
        <v>50</v>
      </c>
      <c r="F94" s="14">
        <v>10000</v>
      </c>
      <c r="G94" s="12">
        <v>50</v>
      </c>
      <c r="I94" s="11">
        <f>'^JKSE'!I94</f>
        <v>40765</v>
      </c>
      <c r="J94" s="12">
        <f t="shared" si="1"/>
        <v>145</v>
      </c>
    </row>
    <row r="95" spans="1:10" x14ac:dyDescent="0.2">
      <c r="A95" s="15">
        <v>39955</v>
      </c>
      <c r="B95" s="12">
        <v>51</v>
      </c>
      <c r="C95" s="12">
        <v>51</v>
      </c>
      <c r="D95" s="12">
        <v>51</v>
      </c>
      <c r="E95" s="12">
        <v>51</v>
      </c>
      <c r="F95" s="14">
        <v>8500</v>
      </c>
      <c r="G95" s="12">
        <v>51</v>
      </c>
      <c r="I95" s="11">
        <f>'^JKSE'!I95</f>
        <v>40764</v>
      </c>
      <c r="J95" s="12">
        <f t="shared" si="1"/>
        <v>135</v>
      </c>
    </row>
    <row r="96" spans="1:10" x14ac:dyDescent="0.2">
      <c r="A96" s="15">
        <v>39958</v>
      </c>
      <c r="B96" s="12">
        <v>50</v>
      </c>
      <c r="C96" s="12">
        <v>50</v>
      </c>
      <c r="D96" s="12">
        <v>50</v>
      </c>
      <c r="E96" s="12">
        <v>50</v>
      </c>
      <c r="F96" s="14">
        <v>32500</v>
      </c>
      <c r="G96" s="12">
        <v>50</v>
      </c>
      <c r="I96" s="11">
        <f>'^JKSE'!I96</f>
        <v>40763</v>
      </c>
      <c r="J96" s="12">
        <f t="shared" si="1"/>
        <v>145</v>
      </c>
    </row>
    <row r="97" spans="1:10" x14ac:dyDescent="0.2">
      <c r="A97" s="15">
        <v>39959</v>
      </c>
      <c r="B97" s="12">
        <v>51</v>
      </c>
      <c r="C97" s="12">
        <v>53</v>
      </c>
      <c r="D97" s="12">
        <v>50</v>
      </c>
      <c r="E97" s="12">
        <v>51</v>
      </c>
      <c r="F97" s="14">
        <v>2830000</v>
      </c>
      <c r="G97" s="12">
        <v>51</v>
      </c>
      <c r="I97" s="11">
        <f>'^JKSE'!I97</f>
        <v>40760</v>
      </c>
      <c r="J97" s="12">
        <f t="shared" si="1"/>
        <v>165</v>
      </c>
    </row>
    <row r="98" spans="1:10" x14ac:dyDescent="0.2">
      <c r="A98" s="15">
        <v>39960</v>
      </c>
      <c r="B98" s="12">
        <v>50</v>
      </c>
      <c r="C98" s="12">
        <v>51</v>
      </c>
      <c r="D98" s="12">
        <v>50</v>
      </c>
      <c r="E98" s="12">
        <v>51</v>
      </c>
      <c r="F98" s="14">
        <v>363500</v>
      </c>
      <c r="G98" s="12">
        <v>51</v>
      </c>
      <c r="I98" s="11">
        <f>'^JKSE'!I98</f>
        <v>40759</v>
      </c>
      <c r="J98" s="12">
        <f t="shared" si="1"/>
        <v>165</v>
      </c>
    </row>
    <row r="99" spans="1:10" x14ac:dyDescent="0.2">
      <c r="A99" s="15">
        <v>39961</v>
      </c>
      <c r="B99" s="12">
        <v>50</v>
      </c>
      <c r="C99" s="12">
        <v>50</v>
      </c>
      <c r="D99" s="12">
        <v>50</v>
      </c>
      <c r="E99" s="12">
        <v>50</v>
      </c>
      <c r="F99" s="14">
        <v>129500</v>
      </c>
      <c r="G99" s="12">
        <v>50</v>
      </c>
      <c r="I99" s="11">
        <f>'^JKSE'!I99</f>
        <v>40758</v>
      </c>
      <c r="J99" s="12">
        <f t="shared" si="1"/>
        <v>170</v>
      </c>
    </row>
    <row r="100" spans="1:10" x14ac:dyDescent="0.2">
      <c r="A100" s="15">
        <v>39962</v>
      </c>
      <c r="B100" s="12">
        <v>50</v>
      </c>
      <c r="C100" s="12">
        <v>50</v>
      </c>
      <c r="D100" s="12">
        <v>50</v>
      </c>
      <c r="E100" s="12">
        <v>50</v>
      </c>
      <c r="F100" s="14">
        <v>25500</v>
      </c>
      <c r="G100" s="12">
        <v>50</v>
      </c>
      <c r="I100" s="11">
        <f>'^JKSE'!I100</f>
        <v>40757</v>
      </c>
      <c r="J100" s="12">
        <f t="shared" si="1"/>
        <v>175</v>
      </c>
    </row>
    <row r="101" spans="1:10" x14ac:dyDescent="0.2">
      <c r="A101" s="15">
        <v>39965</v>
      </c>
      <c r="B101" s="12">
        <v>50</v>
      </c>
      <c r="C101" s="12">
        <v>51</v>
      </c>
      <c r="D101" s="12">
        <v>50</v>
      </c>
      <c r="E101" s="12">
        <v>50</v>
      </c>
      <c r="F101" s="14">
        <v>0</v>
      </c>
      <c r="G101" s="12">
        <v>50</v>
      </c>
      <c r="I101" s="11">
        <f>'^JKSE'!I101</f>
        <v>40756</v>
      </c>
      <c r="J101" s="12">
        <f t="shared" si="1"/>
        <v>175</v>
      </c>
    </row>
    <row r="102" spans="1:10" x14ac:dyDescent="0.2">
      <c r="A102" s="15">
        <v>39966</v>
      </c>
      <c r="B102" s="12">
        <v>50</v>
      </c>
      <c r="C102" s="12">
        <v>50</v>
      </c>
      <c r="D102" s="12">
        <v>50</v>
      </c>
      <c r="E102" s="12">
        <v>50</v>
      </c>
      <c r="F102" s="14">
        <v>500</v>
      </c>
      <c r="G102" s="12">
        <v>50</v>
      </c>
      <c r="I102" s="11">
        <f>'^JKSE'!I102</f>
        <v>40753</v>
      </c>
      <c r="J102" s="12">
        <f t="shared" si="1"/>
        <v>175</v>
      </c>
    </row>
    <row r="103" spans="1:10" x14ac:dyDescent="0.2">
      <c r="A103" s="15">
        <v>39967</v>
      </c>
      <c r="B103" s="12">
        <v>51</v>
      </c>
      <c r="C103" s="12">
        <v>51</v>
      </c>
      <c r="D103" s="12">
        <v>51</v>
      </c>
      <c r="E103" s="12">
        <v>51</v>
      </c>
      <c r="F103" s="14">
        <v>0</v>
      </c>
      <c r="G103" s="12">
        <v>51</v>
      </c>
      <c r="I103" s="11">
        <f>'^JKSE'!I103</f>
        <v>40752</v>
      </c>
      <c r="J103" s="12">
        <f t="shared" si="1"/>
        <v>175</v>
      </c>
    </row>
    <row r="104" spans="1:10" x14ac:dyDescent="0.2">
      <c r="A104" s="15">
        <v>39968</v>
      </c>
      <c r="B104" s="12">
        <v>50</v>
      </c>
      <c r="C104" s="12">
        <v>50</v>
      </c>
      <c r="D104" s="12">
        <v>50</v>
      </c>
      <c r="E104" s="12">
        <v>50</v>
      </c>
      <c r="F104" s="14">
        <v>100000</v>
      </c>
      <c r="G104" s="12">
        <v>50</v>
      </c>
      <c r="I104" s="11">
        <f>'^JKSE'!I104</f>
        <v>40751</v>
      </c>
      <c r="J104" s="12">
        <f t="shared" si="1"/>
        <v>160</v>
      </c>
    </row>
    <row r="105" spans="1:10" x14ac:dyDescent="0.2">
      <c r="A105" s="15">
        <v>39969</v>
      </c>
      <c r="B105" s="12">
        <v>50</v>
      </c>
      <c r="C105" s="12">
        <v>51</v>
      </c>
      <c r="D105" s="12">
        <v>50</v>
      </c>
      <c r="E105" s="12">
        <v>50</v>
      </c>
      <c r="F105" s="14">
        <v>188000</v>
      </c>
      <c r="G105" s="12">
        <v>50</v>
      </c>
      <c r="I105" s="11">
        <f>'^JKSE'!I105</f>
        <v>40750</v>
      </c>
      <c r="J105" s="12">
        <f t="shared" si="1"/>
        <v>160</v>
      </c>
    </row>
    <row r="106" spans="1:10" x14ac:dyDescent="0.2">
      <c r="A106" s="15">
        <v>39972</v>
      </c>
      <c r="B106" s="12">
        <v>50</v>
      </c>
      <c r="C106" s="12">
        <v>50</v>
      </c>
      <c r="D106" s="12">
        <v>50</v>
      </c>
      <c r="E106" s="12">
        <v>50</v>
      </c>
      <c r="F106" s="14">
        <v>350000</v>
      </c>
      <c r="G106" s="12">
        <v>50</v>
      </c>
      <c r="I106" s="11">
        <f>'^JKSE'!I106</f>
        <v>40749</v>
      </c>
      <c r="J106" s="12">
        <f t="shared" si="1"/>
        <v>170</v>
      </c>
    </row>
    <row r="107" spans="1:10" x14ac:dyDescent="0.2">
      <c r="A107" s="15">
        <v>39973</v>
      </c>
      <c r="B107" s="12">
        <v>51</v>
      </c>
      <c r="C107" s="12">
        <v>51</v>
      </c>
      <c r="D107" s="12">
        <v>50</v>
      </c>
      <c r="E107" s="12">
        <v>50</v>
      </c>
      <c r="F107" s="14">
        <v>500000</v>
      </c>
      <c r="G107" s="12">
        <v>50</v>
      </c>
      <c r="I107" s="11">
        <f>'^JKSE'!I107</f>
        <v>40746</v>
      </c>
      <c r="J107" s="12">
        <f t="shared" si="1"/>
        <v>210</v>
      </c>
    </row>
    <row r="108" spans="1:10" x14ac:dyDescent="0.2">
      <c r="A108" s="15">
        <v>39974</v>
      </c>
      <c r="B108" s="12">
        <v>50</v>
      </c>
      <c r="C108" s="12">
        <v>68</v>
      </c>
      <c r="D108" s="12">
        <v>50</v>
      </c>
      <c r="E108" s="12">
        <v>68</v>
      </c>
      <c r="F108" s="14">
        <v>5465000</v>
      </c>
      <c r="G108" s="12">
        <v>68</v>
      </c>
      <c r="I108" s="11">
        <f>'^JKSE'!I108</f>
        <v>40745</v>
      </c>
      <c r="J108" s="12">
        <f t="shared" si="1"/>
        <v>160</v>
      </c>
    </row>
    <row r="109" spans="1:10" x14ac:dyDescent="0.2">
      <c r="A109" s="15">
        <v>39975</v>
      </c>
      <c r="B109" s="12">
        <v>72</v>
      </c>
      <c r="C109" s="12">
        <v>91</v>
      </c>
      <c r="D109" s="12">
        <v>64</v>
      </c>
      <c r="E109" s="12">
        <v>70</v>
      </c>
      <c r="F109" s="14">
        <v>35479500</v>
      </c>
      <c r="G109" s="12">
        <v>70</v>
      </c>
      <c r="I109" s="11">
        <f>'^JKSE'!I109</f>
        <v>40744</v>
      </c>
      <c r="J109" s="12">
        <f t="shared" si="1"/>
        <v>160</v>
      </c>
    </row>
    <row r="110" spans="1:10" x14ac:dyDescent="0.2">
      <c r="A110" s="15">
        <v>39976</v>
      </c>
      <c r="B110" s="12">
        <v>70</v>
      </c>
      <c r="C110" s="12">
        <v>77</v>
      </c>
      <c r="D110" s="12">
        <v>70</v>
      </c>
      <c r="E110" s="12">
        <v>74</v>
      </c>
      <c r="F110" s="14">
        <v>3526500</v>
      </c>
      <c r="G110" s="12">
        <v>74</v>
      </c>
      <c r="I110" s="11">
        <f>'^JKSE'!I110</f>
        <v>40743</v>
      </c>
      <c r="J110" s="12">
        <f t="shared" si="1"/>
        <v>210</v>
      </c>
    </row>
    <row r="111" spans="1:10" x14ac:dyDescent="0.2">
      <c r="A111" s="15">
        <v>39979</v>
      </c>
      <c r="B111" s="12">
        <v>70</v>
      </c>
      <c r="C111" s="12">
        <v>70</v>
      </c>
      <c r="D111" s="12">
        <v>70</v>
      </c>
      <c r="E111" s="12">
        <v>70</v>
      </c>
      <c r="F111" s="14">
        <v>500</v>
      </c>
      <c r="G111" s="12">
        <v>70</v>
      </c>
      <c r="I111" s="11">
        <f>'^JKSE'!I111</f>
        <v>40742</v>
      </c>
      <c r="J111" s="12">
        <f t="shared" si="1"/>
        <v>210</v>
      </c>
    </row>
    <row r="112" spans="1:10" x14ac:dyDescent="0.2">
      <c r="A112" s="15">
        <v>39980</v>
      </c>
      <c r="B112" s="12">
        <v>78</v>
      </c>
      <c r="C112" s="12">
        <v>79</v>
      </c>
      <c r="D112" s="12">
        <v>56</v>
      </c>
      <c r="E112" s="12">
        <v>67</v>
      </c>
      <c r="F112" s="14">
        <v>446500</v>
      </c>
      <c r="G112" s="12">
        <v>67</v>
      </c>
      <c r="I112" s="11">
        <f>'^JKSE'!I112</f>
        <v>40739</v>
      </c>
      <c r="J112" s="12">
        <f t="shared" si="1"/>
        <v>210</v>
      </c>
    </row>
    <row r="113" spans="1:10" x14ac:dyDescent="0.2">
      <c r="A113" s="15">
        <v>39981</v>
      </c>
      <c r="B113" s="12">
        <v>57</v>
      </c>
      <c r="C113" s="12">
        <v>68</v>
      </c>
      <c r="D113" s="12">
        <v>56</v>
      </c>
      <c r="E113" s="12">
        <v>68</v>
      </c>
      <c r="F113" s="14">
        <v>100500</v>
      </c>
      <c r="G113" s="12">
        <v>68</v>
      </c>
      <c r="I113" s="11">
        <f>'^JKSE'!I113</f>
        <v>40738</v>
      </c>
      <c r="J113" s="12">
        <f t="shared" si="1"/>
        <v>180</v>
      </c>
    </row>
    <row r="114" spans="1:10" x14ac:dyDescent="0.2">
      <c r="A114" s="15">
        <v>39982</v>
      </c>
      <c r="B114" s="12">
        <v>60</v>
      </c>
      <c r="C114" s="12">
        <v>62</v>
      </c>
      <c r="D114" s="12">
        <v>60</v>
      </c>
      <c r="E114" s="12">
        <v>62</v>
      </c>
      <c r="F114" s="14">
        <v>110000</v>
      </c>
      <c r="G114" s="12">
        <v>62</v>
      </c>
      <c r="I114" s="11">
        <f>'^JKSE'!I114</f>
        <v>40737</v>
      </c>
      <c r="J114" s="12">
        <f t="shared" si="1"/>
        <v>160</v>
      </c>
    </row>
    <row r="115" spans="1:10" x14ac:dyDescent="0.2">
      <c r="A115" s="15">
        <v>39983</v>
      </c>
      <c r="B115" s="12">
        <v>59</v>
      </c>
      <c r="C115" s="12">
        <v>60</v>
      </c>
      <c r="D115" s="12">
        <v>59</v>
      </c>
      <c r="E115" s="12">
        <v>60</v>
      </c>
      <c r="F115" s="14">
        <v>53000</v>
      </c>
      <c r="G115" s="12">
        <v>60</v>
      </c>
      <c r="I115" s="11">
        <f>'^JKSE'!I115</f>
        <v>40736</v>
      </c>
      <c r="J115" s="12">
        <f t="shared" si="1"/>
        <v>158</v>
      </c>
    </row>
    <row r="116" spans="1:10" x14ac:dyDescent="0.2">
      <c r="A116" s="15">
        <v>39986</v>
      </c>
      <c r="B116" s="12">
        <v>58</v>
      </c>
      <c r="C116" s="12">
        <v>63</v>
      </c>
      <c r="D116" s="12">
        <v>58</v>
      </c>
      <c r="E116" s="12">
        <v>58</v>
      </c>
      <c r="F116" s="14">
        <v>0</v>
      </c>
      <c r="G116" s="12">
        <v>58</v>
      </c>
      <c r="I116" s="11">
        <f>'^JKSE'!I116</f>
        <v>40735</v>
      </c>
      <c r="J116" s="12">
        <f t="shared" si="1"/>
        <v>210</v>
      </c>
    </row>
    <row r="117" spans="1:10" x14ac:dyDescent="0.2">
      <c r="A117" s="15">
        <v>39987</v>
      </c>
      <c r="B117" s="12">
        <v>55</v>
      </c>
      <c r="C117" s="12">
        <v>55</v>
      </c>
      <c r="D117" s="12">
        <v>55</v>
      </c>
      <c r="E117" s="12">
        <v>55</v>
      </c>
      <c r="F117" s="14">
        <v>105000</v>
      </c>
      <c r="G117" s="12">
        <v>55</v>
      </c>
      <c r="I117" s="11">
        <f>'^JKSE'!I117</f>
        <v>40732</v>
      </c>
      <c r="J117" s="12">
        <f t="shared" si="1"/>
        <v>205</v>
      </c>
    </row>
    <row r="118" spans="1:10" x14ac:dyDescent="0.2">
      <c r="A118" s="15">
        <v>39988</v>
      </c>
      <c r="B118" s="12">
        <v>53</v>
      </c>
      <c r="C118" s="12">
        <v>53</v>
      </c>
      <c r="D118" s="12">
        <v>53</v>
      </c>
      <c r="E118" s="12">
        <v>53</v>
      </c>
      <c r="F118" s="14">
        <v>2500</v>
      </c>
      <c r="G118" s="12">
        <v>53</v>
      </c>
      <c r="I118" s="11">
        <f>'^JKSE'!I118</f>
        <v>40731</v>
      </c>
      <c r="J118" s="12">
        <f t="shared" si="1"/>
        <v>205</v>
      </c>
    </row>
    <row r="119" spans="1:10" x14ac:dyDescent="0.2">
      <c r="A119" s="15">
        <v>39989</v>
      </c>
      <c r="B119" s="12">
        <v>55</v>
      </c>
      <c r="C119" s="12">
        <v>72</v>
      </c>
      <c r="D119" s="12">
        <v>55</v>
      </c>
      <c r="E119" s="12">
        <v>70</v>
      </c>
      <c r="F119" s="14">
        <v>1823000</v>
      </c>
      <c r="G119" s="12">
        <v>70</v>
      </c>
      <c r="I119" s="11">
        <f>'^JKSE'!I119</f>
        <v>40730</v>
      </c>
      <c r="J119" s="12">
        <f t="shared" si="1"/>
        <v>210</v>
      </c>
    </row>
    <row r="120" spans="1:10" x14ac:dyDescent="0.2">
      <c r="A120" s="15">
        <v>39990</v>
      </c>
      <c r="B120" s="12">
        <v>58</v>
      </c>
      <c r="C120" s="12">
        <v>60</v>
      </c>
      <c r="D120" s="12">
        <v>58</v>
      </c>
      <c r="E120" s="12">
        <v>60</v>
      </c>
      <c r="F120" s="14">
        <v>7500</v>
      </c>
      <c r="G120" s="12">
        <v>60</v>
      </c>
      <c r="I120" s="11">
        <f>'^JKSE'!I120</f>
        <v>40729</v>
      </c>
      <c r="J120" s="12">
        <f t="shared" si="1"/>
        <v>210</v>
      </c>
    </row>
    <row r="121" spans="1:10" x14ac:dyDescent="0.2">
      <c r="A121" s="15">
        <v>39993</v>
      </c>
      <c r="B121" s="12">
        <v>58</v>
      </c>
      <c r="C121" s="12">
        <v>66</v>
      </c>
      <c r="D121" s="12">
        <v>58</v>
      </c>
      <c r="E121" s="12">
        <v>58</v>
      </c>
      <c r="F121" s="14">
        <v>0</v>
      </c>
      <c r="G121" s="12">
        <v>58</v>
      </c>
      <c r="I121" s="11">
        <f>'^JKSE'!I121</f>
        <v>40728</v>
      </c>
      <c r="J121" s="12">
        <f t="shared" si="1"/>
        <v>200</v>
      </c>
    </row>
    <row r="122" spans="1:10" x14ac:dyDescent="0.2">
      <c r="A122" s="15">
        <v>39994</v>
      </c>
      <c r="B122" s="12">
        <v>60</v>
      </c>
      <c r="C122" s="12">
        <v>60</v>
      </c>
      <c r="D122" s="12">
        <v>58</v>
      </c>
      <c r="E122" s="12">
        <v>58</v>
      </c>
      <c r="F122" s="14">
        <v>50500</v>
      </c>
      <c r="G122" s="12">
        <v>58</v>
      </c>
      <c r="I122" s="11">
        <f>'^JKSE'!I122</f>
        <v>40725</v>
      </c>
      <c r="J122" s="12">
        <f t="shared" si="1"/>
        <v>210</v>
      </c>
    </row>
    <row r="123" spans="1:10" x14ac:dyDescent="0.2">
      <c r="A123" s="15">
        <v>39995</v>
      </c>
      <c r="B123" s="12">
        <v>58</v>
      </c>
      <c r="C123" s="12">
        <v>63</v>
      </c>
      <c r="D123" s="12">
        <v>58</v>
      </c>
      <c r="E123" s="12">
        <v>58</v>
      </c>
      <c r="F123" s="14">
        <v>160500</v>
      </c>
      <c r="G123" s="12">
        <v>58</v>
      </c>
      <c r="I123" s="11">
        <f>'^JKSE'!I123</f>
        <v>40724</v>
      </c>
      <c r="J123" s="12">
        <f t="shared" si="1"/>
        <v>190</v>
      </c>
    </row>
    <row r="124" spans="1:10" x14ac:dyDescent="0.2">
      <c r="A124" s="15">
        <v>39996</v>
      </c>
      <c r="B124" s="12">
        <v>58</v>
      </c>
      <c r="C124" s="12">
        <v>78</v>
      </c>
      <c r="D124" s="12">
        <v>58</v>
      </c>
      <c r="E124" s="12">
        <v>78</v>
      </c>
      <c r="F124" s="14">
        <v>3847000</v>
      </c>
      <c r="G124" s="12">
        <v>78</v>
      </c>
      <c r="I124" s="11">
        <f>'^JKSE'!I124</f>
        <v>40723</v>
      </c>
      <c r="J124" s="12">
        <f t="shared" si="1"/>
        <v>205</v>
      </c>
    </row>
    <row r="125" spans="1:10" x14ac:dyDescent="0.2">
      <c r="A125" s="15">
        <v>39997</v>
      </c>
      <c r="B125" s="12">
        <v>78</v>
      </c>
      <c r="C125" s="12">
        <v>78</v>
      </c>
      <c r="D125" s="12">
        <v>66</v>
      </c>
      <c r="E125" s="12">
        <v>66</v>
      </c>
      <c r="F125" s="14">
        <v>550000</v>
      </c>
      <c r="G125" s="12">
        <v>66</v>
      </c>
      <c r="I125" s="11">
        <f>'^JKSE'!I125</f>
        <v>40722</v>
      </c>
      <c r="J125" s="12">
        <f t="shared" si="1"/>
        <v>205</v>
      </c>
    </row>
    <row r="126" spans="1:10" x14ac:dyDescent="0.2">
      <c r="A126" s="15">
        <v>40000</v>
      </c>
      <c r="B126" s="12">
        <v>66</v>
      </c>
      <c r="C126" s="12">
        <v>70</v>
      </c>
      <c r="D126" s="12">
        <v>57</v>
      </c>
      <c r="E126" s="12">
        <v>70</v>
      </c>
      <c r="F126" s="14">
        <v>34000</v>
      </c>
      <c r="G126" s="12">
        <v>70</v>
      </c>
      <c r="I126" s="11">
        <f>'^JKSE'!I126</f>
        <v>40721</v>
      </c>
      <c r="J126" s="12">
        <f t="shared" si="1"/>
        <v>150</v>
      </c>
    </row>
    <row r="127" spans="1:10" x14ac:dyDescent="0.2">
      <c r="A127" s="15">
        <v>40001</v>
      </c>
      <c r="B127" s="12">
        <v>60</v>
      </c>
      <c r="C127" s="12">
        <v>95</v>
      </c>
      <c r="D127" s="12">
        <v>60</v>
      </c>
      <c r="E127" s="12">
        <v>95</v>
      </c>
      <c r="F127" s="14">
        <v>2779500</v>
      </c>
      <c r="G127" s="12">
        <v>95</v>
      </c>
      <c r="I127" s="11">
        <f>'^JKSE'!I127</f>
        <v>40718</v>
      </c>
      <c r="J127" s="12">
        <f t="shared" si="1"/>
        <v>160</v>
      </c>
    </row>
    <row r="128" spans="1:10" x14ac:dyDescent="0.2">
      <c r="A128" s="15">
        <v>40003</v>
      </c>
      <c r="B128" s="12">
        <v>70</v>
      </c>
      <c r="C128" s="12">
        <v>80</v>
      </c>
      <c r="D128" s="12">
        <v>65</v>
      </c>
      <c r="E128" s="12">
        <v>67</v>
      </c>
      <c r="F128" s="14">
        <v>510000</v>
      </c>
      <c r="G128" s="12">
        <v>67</v>
      </c>
      <c r="I128" s="11">
        <f>'^JKSE'!I128</f>
        <v>40717</v>
      </c>
      <c r="J128" s="12">
        <f t="shared" si="1"/>
        <v>200</v>
      </c>
    </row>
    <row r="129" spans="1:10" x14ac:dyDescent="0.2">
      <c r="A129" s="15">
        <v>40004</v>
      </c>
      <c r="B129" s="12">
        <v>67</v>
      </c>
      <c r="C129" s="12">
        <v>90</v>
      </c>
      <c r="D129" s="12">
        <v>67</v>
      </c>
      <c r="E129" s="12">
        <v>86</v>
      </c>
      <c r="F129" s="14">
        <v>1481000</v>
      </c>
      <c r="G129" s="12">
        <v>86</v>
      </c>
      <c r="I129" s="11">
        <f>'^JKSE'!I129</f>
        <v>40716</v>
      </c>
      <c r="J129" s="12">
        <f t="shared" si="1"/>
        <v>200</v>
      </c>
    </row>
    <row r="130" spans="1:10" x14ac:dyDescent="0.2">
      <c r="A130" s="15">
        <v>40007</v>
      </c>
      <c r="B130" s="12">
        <v>83</v>
      </c>
      <c r="C130" s="12">
        <v>100</v>
      </c>
      <c r="D130" s="12">
        <v>73</v>
      </c>
      <c r="E130" s="12">
        <v>86</v>
      </c>
      <c r="F130" s="14">
        <v>509000</v>
      </c>
      <c r="G130" s="12">
        <v>86</v>
      </c>
      <c r="I130" s="11">
        <f>'^JKSE'!I130</f>
        <v>40715</v>
      </c>
      <c r="J130" s="12">
        <f t="shared" si="1"/>
        <v>215</v>
      </c>
    </row>
    <row r="131" spans="1:10" x14ac:dyDescent="0.2">
      <c r="A131" s="15">
        <v>40008</v>
      </c>
      <c r="B131" s="12">
        <v>76</v>
      </c>
      <c r="C131" s="12">
        <v>80</v>
      </c>
      <c r="D131" s="12">
        <v>72</v>
      </c>
      <c r="E131" s="12">
        <v>78</v>
      </c>
      <c r="F131" s="14">
        <v>33000</v>
      </c>
      <c r="G131" s="12">
        <v>78</v>
      </c>
      <c r="I131" s="11">
        <f>'^JKSE'!I131</f>
        <v>40714</v>
      </c>
      <c r="J131" s="12">
        <f t="shared" ref="J131:J194" si="2">VLOOKUP($I$2:$I$751,$A$2:$G$705,7)</f>
        <v>210</v>
      </c>
    </row>
    <row r="132" spans="1:10" x14ac:dyDescent="0.2">
      <c r="A132" s="15">
        <v>40009</v>
      </c>
      <c r="B132" s="12">
        <v>78</v>
      </c>
      <c r="C132" s="12">
        <v>105</v>
      </c>
      <c r="D132" s="12">
        <v>78</v>
      </c>
      <c r="E132" s="12">
        <v>104</v>
      </c>
      <c r="F132" s="14">
        <v>2181500</v>
      </c>
      <c r="G132" s="12">
        <v>104</v>
      </c>
      <c r="I132" s="11">
        <f>'^JKSE'!I132</f>
        <v>40711</v>
      </c>
      <c r="J132" s="12">
        <f t="shared" si="2"/>
        <v>235</v>
      </c>
    </row>
    <row r="133" spans="1:10" x14ac:dyDescent="0.2">
      <c r="A133" s="15">
        <v>40010</v>
      </c>
      <c r="B133" s="12">
        <v>104</v>
      </c>
      <c r="C133" s="12">
        <v>110</v>
      </c>
      <c r="D133" s="12">
        <v>82</v>
      </c>
      <c r="E133" s="12">
        <v>89</v>
      </c>
      <c r="F133" s="14">
        <v>391000</v>
      </c>
      <c r="G133" s="12">
        <v>89</v>
      </c>
      <c r="I133" s="11">
        <f>'^JKSE'!I133</f>
        <v>40710</v>
      </c>
      <c r="J133" s="12">
        <f t="shared" si="2"/>
        <v>180</v>
      </c>
    </row>
    <row r="134" spans="1:10" x14ac:dyDescent="0.2">
      <c r="A134" s="15">
        <v>40011</v>
      </c>
      <c r="B134" s="12">
        <v>79</v>
      </c>
      <c r="C134" s="12">
        <v>100</v>
      </c>
      <c r="D134" s="12">
        <v>66</v>
      </c>
      <c r="E134" s="12">
        <v>83</v>
      </c>
      <c r="F134" s="14">
        <v>9000</v>
      </c>
      <c r="G134" s="12">
        <v>83</v>
      </c>
      <c r="I134" s="11">
        <f>'^JKSE'!I134</f>
        <v>40709</v>
      </c>
      <c r="J134" s="12">
        <f t="shared" si="2"/>
        <v>160</v>
      </c>
    </row>
    <row r="135" spans="1:10" x14ac:dyDescent="0.2">
      <c r="A135" s="15">
        <v>40015</v>
      </c>
      <c r="B135" s="12">
        <v>95</v>
      </c>
      <c r="C135" s="12">
        <v>112</v>
      </c>
      <c r="D135" s="12">
        <v>76</v>
      </c>
      <c r="E135" s="12">
        <v>105</v>
      </c>
      <c r="F135" s="14">
        <v>606000</v>
      </c>
      <c r="G135" s="12">
        <v>105</v>
      </c>
      <c r="I135" s="11">
        <f>'^JKSE'!I135</f>
        <v>40708</v>
      </c>
      <c r="J135" s="12">
        <f t="shared" si="2"/>
        <v>104</v>
      </c>
    </row>
    <row r="136" spans="1:10" x14ac:dyDescent="0.2">
      <c r="A136" s="15">
        <v>40016</v>
      </c>
      <c r="B136" s="12">
        <v>95</v>
      </c>
      <c r="C136" s="12">
        <v>138</v>
      </c>
      <c r="D136" s="12">
        <v>95</v>
      </c>
      <c r="E136" s="12">
        <v>115</v>
      </c>
      <c r="F136" s="14">
        <v>250500</v>
      </c>
      <c r="G136" s="12">
        <v>115</v>
      </c>
      <c r="I136" s="11">
        <f>'^JKSE'!I136</f>
        <v>40707</v>
      </c>
      <c r="J136" s="12">
        <f t="shared" si="2"/>
        <v>150</v>
      </c>
    </row>
    <row r="137" spans="1:10" x14ac:dyDescent="0.2">
      <c r="A137" s="15">
        <v>40017</v>
      </c>
      <c r="B137" s="12">
        <v>115</v>
      </c>
      <c r="C137" s="12">
        <v>134</v>
      </c>
      <c r="D137" s="12">
        <v>105</v>
      </c>
      <c r="E137" s="12">
        <v>134</v>
      </c>
      <c r="F137" s="14">
        <v>322000</v>
      </c>
      <c r="G137" s="12">
        <v>134</v>
      </c>
      <c r="I137" s="11">
        <f>'^JKSE'!I137</f>
        <v>40704</v>
      </c>
      <c r="J137" s="12">
        <f t="shared" si="2"/>
        <v>160</v>
      </c>
    </row>
    <row r="138" spans="1:10" x14ac:dyDescent="0.2">
      <c r="A138" s="15">
        <v>40018</v>
      </c>
      <c r="B138" s="12">
        <v>134</v>
      </c>
      <c r="C138" s="12">
        <v>145</v>
      </c>
      <c r="D138" s="12">
        <v>134</v>
      </c>
      <c r="E138" s="12">
        <v>135</v>
      </c>
      <c r="F138" s="14">
        <v>304500</v>
      </c>
      <c r="G138" s="12">
        <v>135</v>
      </c>
      <c r="I138" s="11">
        <f>'^JKSE'!I138</f>
        <v>40703</v>
      </c>
      <c r="J138" s="12">
        <f t="shared" si="2"/>
        <v>150</v>
      </c>
    </row>
    <row r="139" spans="1:10" x14ac:dyDescent="0.2">
      <c r="A139" s="15">
        <v>40021</v>
      </c>
      <c r="B139" s="12">
        <v>134</v>
      </c>
      <c r="C139" s="12">
        <v>134</v>
      </c>
      <c r="D139" s="12">
        <v>103</v>
      </c>
      <c r="E139" s="12">
        <v>103</v>
      </c>
      <c r="F139" s="14">
        <v>57000</v>
      </c>
      <c r="G139" s="12">
        <v>103</v>
      </c>
      <c r="I139" s="11">
        <f>'^JKSE'!I139</f>
        <v>40702</v>
      </c>
      <c r="J139" s="12">
        <f t="shared" si="2"/>
        <v>145</v>
      </c>
    </row>
    <row r="140" spans="1:10" x14ac:dyDescent="0.2">
      <c r="A140" s="15">
        <v>40022</v>
      </c>
      <c r="B140" s="12">
        <v>103</v>
      </c>
      <c r="C140" s="12">
        <v>134</v>
      </c>
      <c r="D140" s="12">
        <v>96</v>
      </c>
      <c r="E140" s="12">
        <v>134</v>
      </c>
      <c r="F140" s="14">
        <v>74500</v>
      </c>
      <c r="G140" s="12">
        <v>134</v>
      </c>
      <c r="I140" s="11">
        <f>'^JKSE'!I140</f>
        <v>40701</v>
      </c>
      <c r="J140" s="12">
        <f t="shared" si="2"/>
        <v>95</v>
      </c>
    </row>
    <row r="141" spans="1:10" x14ac:dyDescent="0.2">
      <c r="A141" s="15">
        <v>40023</v>
      </c>
      <c r="B141" s="12">
        <v>125</v>
      </c>
      <c r="C141" s="12">
        <v>125</v>
      </c>
      <c r="D141" s="12">
        <v>118</v>
      </c>
      <c r="E141" s="12">
        <v>118</v>
      </c>
      <c r="F141" s="14">
        <v>1000</v>
      </c>
      <c r="G141" s="12">
        <v>118</v>
      </c>
      <c r="I141" s="11">
        <f>'^JKSE'!I141</f>
        <v>40700</v>
      </c>
      <c r="J141" s="12">
        <f t="shared" si="2"/>
        <v>95</v>
      </c>
    </row>
    <row r="142" spans="1:10" x14ac:dyDescent="0.2">
      <c r="A142" s="15">
        <v>40024</v>
      </c>
      <c r="B142" s="12">
        <v>111</v>
      </c>
      <c r="C142" s="12">
        <v>119</v>
      </c>
      <c r="D142" s="12">
        <v>111</v>
      </c>
      <c r="E142" s="12">
        <v>119</v>
      </c>
      <c r="F142" s="14">
        <v>31500</v>
      </c>
      <c r="G142" s="12">
        <v>119</v>
      </c>
      <c r="I142" s="11">
        <f>'^JKSE'!I142</f>
        <v>40697</v>
      </c>
      <c r="J142" s="12">
        <f t="shared" si="2"/>
        <v>95</v>
      </c>
    </row>
    <row r="143" spans="1:10" x14ac:dyDescent="0.2">
      <c r="A143" s="15">
        <v>40025</v>
      </c>
      <c r="B143" s="12">
        <v>112</v>
      </c>
      <c r="C143" s="12">
        <v>134</v>
      </c>
      <c r="D143" s="12">
        <v>112</v>
      </c>
      <c r="E143" s="12">
        <v>112</v>
      </c>
      <c r="F143" s="14">
        <v>0</v>
      </c>
      <c r="G143" s="12">
        <v>112</v>
      </c>
      <c r="I143" s="11">
        <f>'^JKSE'!I143</f>
        <v>40696</v>
      </c>
      <c r="J143" s="12">
        <f t="shared" si="2"/>
        <v>95</v>
      </c>
    </row>
    <row r="144" spans="1:10" x14ac:dyDescent="0.2">
      <c r="A144" s="15">
        <v>40028</v>
      </c>
      <c r="B144" s="12">
        <v>90</v>
      </c>
      <c r="C144" s="12">
        <v>139</v>
      </c>
      <c r="D144" s="12">
        <v>90</v>
      </c>
      <c r="E144" s="12">
        <v>90</v>
      </c>
      <c r="F144" s="14">
        <v>0</v>
      </c>
      <c r="G144" s="12">
        <v>90</v>
      </c>
      <c r="I144" s="11">
        <f>'^JKSE'!I144</f>
        <v>40695</v>
      </c>
      <c r="J144" s="12">
        <f t="shared" si="2"/>
        <v>95</v>
      </c>
    </row>
    <row r="145" spans="1:10" x14ac:dyDescent="0.2">
      <c r="A145" s="15">
        <v>40029</v>
      </c>
      <c r="B145" s="12">
        <v>111</v>
      </c>
      <c r="C145" s="12">
        <v>120</v>
      </c>
      <c r="D145" s="12">
        <v>111</v>
      </c>
      <c r="E145" s="12">
        <v>111</v>
      </c>
      <c r="F145" s="14">
        <v>0</v>
      </c>
      <c r="G145" s="12">
        <v>111</v>
      </c>
      <c r="I145" s="11">
        <f>'^JKSE'!I145</f>
        <v>40694</v>
      </c>
      <c r="J145" s="12">
        <f t="shared" si="2"/>
        <v>95</v>
      </c>
    </row>
    <row r="146" spans="1:10" x14ac:dyDescent="0.2">
      <c r="A146" s="15">
        <v>40030</v>
      </c>
      <c r="B146" s="12">
        <v>111</v>
      </c>
      <c r="C146" s="12">
        <v>118</v>
      </c>
      <c r="D146" s="12">
        <v>111</v>
      </c>
      <c r="E146" s="12">
        <v>111</v>
      </c>
      <c r="F146" s="14">
        <v>0</v>
      </c>
      <c r="G146" s="12">
        <v>111</v>
      </c>
      <c r="I146" s="11">
        <f>'^JKSE'!I146</f>
        <v>40693</v>
      </c>
      <c r="J146" s="12">
        <f t="shared" si="2"/>
        <v>95</v>
      </c>
    </row>
    <row r="147" spans="1:10" x14ac:dyDescent="0.2">
      <c r="A147" s="15">
        <v>40031</v>
      </c>
      <c r="B147" s="12">
        <v>110</v>
      </c>
      <c r="C147" s="12">
        <v>115</v>
      </c>
      <c r="D147" s="12">
        <v>109</v>
      </c>
      <c r="E147" s="12">
        <v>115</v>
      </c>
      <c r="F147" s="14">
        <v>5500</v>
      </c>
      <c r="G147" s="12">
        <v>115</v>
      </c>
      <c r="I147" s="11">
        <f>'^JKSE'!I147</f>
        <v>40690</v>
      </c>
      <c r="J147" s="12">
        <f t="shared" si="2"/>
        <v>95</v>
      </c>
    </row>
    <row r="148" spans="1:10" x14ac:dyDescent="0.2">
      <c r="A148" s="15">
        <v>40032</v>
      </c>
      <c r="B148" s="12">
        <v>91</v>
      </c>
      <c r="C148" s="12">
        <v>115</v>
      </c>
      <c r="D148" s="12">
        <v>91</v>
      </c>
      <c r="E148" s="12">
        <v>91</v>
      </c>
      <c r="F148" s="14">
        <v>0</v>
      </c>
      <c r="G148" s="12">
        <v>91</v>
      </c>
      <c r="I148" s="11">
        <f>'^JKSE'!I148</f>
        <v>40689</v>
      </c>
      <c r="J148" s="12">
        <f t="shared" si="2"/>
        <v>95</v>
      </c>
    </row>
    <row r="149" spans="1:10" x14ac:dyDescent="0.2">
      <c r="A149" s="15">
        <v>40035</v>
      </c>
      <c r="B149" s="12">
        <v>95</v>
      </c>
      <c r="C149" s="12">
        <v>95</v>
      </c>
      <c r="D149" s="12">
        <v>88</v>
      </c>
      <c r="E149" s="12">
        <v>88</v>
      </c>
      <c r="F149" s="14">
        <v>1000</v>
      </c>
      <c r="G149" s="12">
        <v>88</v>
      </c>
      <c r="I149" s="11">
        <f>'^JKSE'!I149</f>
        <v>40688</v>
      </c>
      <c r="J149" s="12">
        <f t="shared" si="2"/>
        <v>95</v>
      </c>
    </row>
    <row r="150" spans="1:10" x14ac:dyDescent="0.2">
      <c r="A150" s="15">
        <v>40036</v>
      </c>
      <c r="B150" s="12">
        <v>88</v>
      </c>
      <c r="C150" s="12">
        <v>88</v>
      </c>
      <c r="D150" s="12">
        <v>85</v>
      </c>
      <c r="E150" s="12">
        <v>88</v>
      </c>
      <c r="F150" s="14">
        <v>236000</v>
      </c>
      <c r="G150" s="12">
        <v>88</v>
      </c>
      <c r="I150" s="11">
        <f>'^JKSE'!I150</f>
        <v>40687</v>
      </c>
      <c r="J150" s="12">
        <f t="shared" si="2"/>
        <v>95</v>
      </c>
    </row>
    <row r="151" spans="1:10" x14ac:dyDescent="0.2">
      <c r="A151" s="15">
        <v>40037</v>
      </c>
      <c r="B151" s="12">
        <v>88</v>
      </c>
      <c r="C151" s="12">
        <v>88</v>
      </c>
      <c r="D151" s="12">
        <v>88</v>
      </c>
      <c r="E151" s="12">
        <v>88</v>
      </c>
      <c r="F151" s="14">
        <v>11000</v>
      </c>
      <c r="G151" s="12">
        <v>88</v>
      </c>
      <c r="I151" s="11">
        <f>'^JKSE'!I151</f>
        <v>40686</v>
      </c>
      <c r="J151" s="12">
        <f t="shared" si="2"/>
        <v>185</v>
      </c>
    </row>
    <row r="152" spans="1:10" x14ac:dyDescent="0.2">
      <c r="A152" s="15">
        <v>40038</v>
      </c>
      <c r="B152" s="12">
        <v>95</v>
      </c>
      <c r="C152" s="12">
        <v>95</v>
      </c>
      <c r="D152" s="12">
        <v>95</v>
      </c>
      <c r="E152" s="12">
        <v>95</v>
      </c>
      <c r="F152" s="14">
        <v>10500</v>
      </c>
      <c r="G152" s="12">
        <v>95</v>
      </c>
      <c r="I152" s="11">
        <f>'^JKSE'!I152</f>
        <v>40683</v>
      </c>
      <c r="J152" s="12">
        <f t="shared" si="2"/>
        <v>98</v>
      </c>
    </row>
    <row r="153" spans="1:10" x14ac:dyDescent="0.2">
      <c r="A153" s="15">
        <v>40039</v>
      </c>
      <c r="B153" s="12">
        <v>105</v>
      </c>
      <c r="C153" s="12">
        <v>105</v>
      </c>
      <c r="D153" s="12">
        <v>105</v>
      </c>
      <c r="E153" s="12">
        <v>105</v>
      </c>
      <c r="F153" s="14">
        <v>1000</v>
      </c>
      <c r="G153" s="12">
        <v>105</v>
      </c>
      <c r="I153" s="11">
        <f>'^JKSE'!I153</f>
        <v>40682</v>
      </c>
      <c r="J153" s="12">
        <f t="shared" si="2"/>
        <v>160</v>
      </c>
    </row>
    <row r="154" spans="1:10" x14ac:dyDescent="0.2">
      <c r="A154" s="15">
        <v>40043</v>
      </c>
      <c r="B154" s="12">
        <v>95</v>
      </c>
      <c r="C154" s="12">
        <v>105</v>
      </c>
      <c r="D154" s="12">
        <v>95</v>
      </c>
      <c r="E154" s="12">
        <v>97</v>
      </c>
      <c r="F154" s="14">
        <v>34000</v>
      </c>
      <c r="G154" s="12">
        <v>97</v>
      </c>
      <c r="I154" s="11">
        <f>'^JKSE'!I154</f>
        <v>40681</v>
      </c>
      <c r="J154" s="12">
        <f t="shared" si="2"/>
        <v>185</v>
      </c>
    </row>
    <row r="155" spans="1:10" x14ac:dyDescent="0.2">
      <c r="A155" s="15">
        <v>40044</v>
      </c>
      <c r="B155" s="12">
        <v>95</v>
      </c>
      <c r="C155" s="12">
        <v>100</v>
      </c>
      <c r="D155" s="12">
        <v>95</v>
      </c>
      <c r="E155" s="12">
        <v>96</v>
      </c>
      <c r="F155" s="14">
        <v>46000</v>
      </c>
      <c r="G155" s="12">
        <v>96</v>
      </c>
      <c r="I155" s="11">
        <f>'^JKSE'!I155</f>
        <v>40680</v>
      </c>
      <c r="J155" s="12">
        <f t="shared" si="2"/>
        <v>185</v>
      </c>
    </row>
    <row r="156" spans="1:10" x14ac:dyDescent="0.2">
      <c r="A156" s="15">
        <v>40045</v>
      </c>
      <c r="B156" s="12">
        <v>97</v>
      </c>
      <c r="C156" s="12">
        <v>115</v>
      </c>
      <c r="D156" s="12">
        <v>97</v>
      </c>
      <c r="E156" s="12">
        <v>97</v>
      </c>
      <c r="F156" s="14">
        <v>0</v>
      </c>
      <c r="G156" s="12">
        <v>97</v>
      </c>
      <c r="I156" s="11">
        <f>'^JKSE'!I156</f>
        <v>40679</v>
      </c>
      <c r="J156" s="12">
        <f t="shared" si="2"/>
        <v>185</v>
      </c>
    </row>
    <row r="157" spans="1:10" x14ac:dyDescent="0.2">
      <c r="A157" s="15">
        <v>40046</v>
      </c>
      <c r="B157" s="12">
        <v>86</v>
      </c>
      <c r="C157" s="12">
        <v>123</v>
      </c>
      <c r="D157" s="12">
        <v>86</v>
      </c>
      <c r="E157" s="12">
        <v>86</v>
      </c>
      <c r="F157" s="14">
        <v>0</v>
      </c>
      <c r="G157" s="12">
        <v>86</v>
      </c>
      <c r="I157" s="11">
        <f>'^JKSE'!I157</f>
        <v>40676</v>
      </c>
      <c r="J157" s="12">
        <f t="shared" si="2"/>
        <v>188</v>
      </c>
    </row>
    <row r="158" spans="1:10" x14ac:dyDescent="0.2">
      <c r="A158" s="15">
        <v>40049</v>
      </c>
      <c r="B158" s="12">
        <v>96</v>
      </c>
      <c r="C158" s="12">
        <v>96</v>
      </c>
      <c r="D158" s="12">
        <v>96</v>
      </c>
      <c r="E158" s="12">
        <v>96</v>
      </c>
      <c r="F158" s="14">
        <v>5000</v>
      </c>
      <c r="G158" s="12">
        <v>96</v>
      </c>
      <c r="I158" s="11">
        <f>'^JKSE'!I158</f>
        <v>40675</v>
      </c>
      <c r="J158" s="12">
        <f t="shared" si="2"/>
        <v>188</v>
      </c>
    </row>
    <row r="159" spans="1:10" x14ac:dyDescent="0.2">
      <c r="A159" s="15">
        <v>40050</v>
      </c>
      <c r="B159" s="12">
        <v>96</v>
      </c>
      <c r="C159" s="12">
        <v>100</v>
      </c>
      <c r="D159" s="12">
        <v>96</v>
      </c>
      <c r="E159" s="12">
        <v>96</v>
      </c>
      <c r="F159" s="14">
        <v>29000</v>
      </c>
      <c r="G159" s="12">
        <v>96</v>
      </c>
      <c r="I159" s="11">
        <f>'^JKSE'!I159</f>
        <v>40674</v>
      </c>
      <c r="J159" s="12">
        <f t="shared" si="2"/>
        <v>188</v>
      </c>
    </row>
    <row r="160" spans="1:10" x14ac:dyDescent="0.2">
      <c r="A160" s="15">
        <v>40051</v>
      </c>
      <c r="B160" s="12">
        <v>100</v>
      </c>
      <c r="C160" s="12">
        <v>100</v>
      </c>
      <c r="D160" s="12">
        <v>76</v>
      </c>
      <c r="E160" s="12">
        <v>100</v>
      </c>
      <c r="F160" s="14">
        <v>45500</v>
      </c>
      <c r="G160" s="12">
        <v>100</v>
      </c>
      <c r="I160" s="11">
        <f>'^JKSE'!I160</f>
        <v>40673</v>
      </c>
      <c r="J160" s="12">
        <f t="shared" si="2"/>
        <v>189</v>
      </c>
    </row>
    <row r="161" spans="1:10" x14ac:dyDescent="0.2">
      <c r="A161" s="15">
        <v>40052</v>
      </c>
      <c r="B161" s="12">
        <v>100</v>
      </c>
      <c r="C161" s="12">
        <v>110</v>
      </c>
      <c r="D161" s="12">
        <v>81</v>
      </c>
      <c r="E161" s="12">
        <v>100</v>
      </c>
      <c r="F161" s="14">
        <v>278500</v>
      </c>
      <c r="G161" s="12">
        <v>100</v>
      </c>
      <c r="I161" s="11">
        <f>'^JKSE'!I161</f>
        <v>40672</v>
      </c>
      <c r="J161" s="12">
        <f t="shared" si="2"/>
        <v>130</v>
      </c>
    </row>
    <row r="162" spans="1:10" x14ac:dyDescent="0.2">
      <c r="A162" s="15">
        <v>40053</v>
      </c>
      <c r="B162" s="12">
        <v>100</v>
      </c>
      <c r="C162" s="12">
        <v>110</v>
      </c>
      <c r="D162" s="12">
        <v>81</v>
      </c>
      <c r="E162" s="12">
        <v>81</v>
      </c>
      <c r="F162" s="14">
        <v>62000</v>
      </c>
      <c r="G162" s="12">
        <v>81</v>
      </c>
      <c r="I162" s="11">
        <f>'^JKSE'!I162</f>
        <v>40669</v>
      </c>
      <c r="J162" s="12">
        <f t="shared" si="2"/>
        <v>189</v>
      </c>
    </row>
    <row r="163" spans="1:10" x14ac:dyDescent="0.2">
      <c r="A163" s="15">
        <v>40056</v>
      </c>
      <c r="B163" s="12">
        <v>80</v>
      </c>
      <c r="C163" s="12">
        <v>105</v>
      </c>
      <c r="D163" s="12">
        <v>80</v>
      </c>
      <c r="E163" s="12">
        <v>80</v>
      </c>
      <c r="F163" s="14">
        <v>0</v>
      </c>
      <c r="G163" s="12">
        <v>80</v>
      </c>
      <c r="I163" s="11">
        <f>'^JKSE'!I163</f>
        <v>40668</v>
      </c>
      <c r="J163" s="12">
        <f t="shared" si="2"/>
        <v>189</v>
      </c>
    </row>
    <row r="164" spans="1:10" x14ac:dyDescent="0.2">
      <c r="A164" s="15">
        <v>40057</v>
      </c>
      <c r="B164" s="12">
        <v>82</v>
      </c>
      <c r="C164" s="12">
        <v>109</v>
      </c>
      <c r="D164" s="12">
        <v>82</v>
      </c>
      <c r="E164" s="12">
        <v>82</v>
      </c>
      <c r="F164" s="14">
        <v>0</v>
      </c>
      <c r="G164" s="12">
        <v>82</v>
      </c>
      <c r="I164" s="11">
        <f>'^JKSE'!I164</f>
        <v>40667</v>
      </c>
      <c r="J164" s="12">
        <f t="shared" si="2"/>
        <v>186</v>
      </c>
    </row>
    <row r="165" spans="1:10" x14ac:dyDescent="0.2">
      <c r="A165" s="15">
        <v>40058</v>
      </c>
      <c r="B165" s="12">
        <v>71</v>
      </c>
      <c r="C165" s="12">
        <v>71</v>
      </c>
      <c r="D165" s="12">
        <v>62</v>
      </c>
      <c r="E165" s="12">
        <v>62</v>
      </c>
      <c r="F165" s="14">
        <v>1000</v>
      </c>
      <c r="G165" s="12">
        <v>62</v>
      </c>
      <c r="I165" s="11">
        <f>'^JKSE'!I165</f>
        <v>40666</v>
      </c>
      <c r="J165" s="12">
        <f t="shared" si="2"/>
        <v>125</v>
      </c>
    </row>
    <row r="166" spans="1:10" x14ac:dyDescent="0.2">
      <c r="A166" s="15">
        <v>40059</v>
      </c>
      <c r="B166" s="12">
        <v>65</v>
      </c>
      <c r="C166" s="12">
        <v>65</v>
      </c>
      <c r="D166" s="12">
        <v>64</v>
      </c>
      <c r="E166" s="12">
        <v>64</v>
      </c>
      <c r="F166" s="14">
        <v>2000</v>
      </c>
      <c r="G166" s="12">
        <v>64</v>
      </c>
      <c r="I166" s="11">
        <f>'^JKSE'!I166</f>
        <v>40665</v>
      </c>
      <c r="J166" s="12">
        <f t="shared" si="2"/>
        <v>100</v>
      </c>
    </row>
    <row r="167" spans="1:10" x14ac:dyDescent="0.2">
      <c r="A167" s="15">
        <v>40060</v>
      </c>
      <c r="B167" s="12">
        <v>80</v>
      </c>
      <c r="C167" s="12">
        <v>86</v>
      </c>
      <c r="D167" s="12">
        <v>80</v>
      </c>
      <c r="E167" s="12">
        <v>86</v>
      </c>
      <c r="F167" s="14">
        <v>2500</v>
      </c>
      <c r="G167" s="12">
        <v>86</v>
      </c>
      <c r="I167" s="11">
        <f>'^JKSE'!I167</f>
        <v>40662</v>
      </c>
      <c r="J167" s="12">
        <f t="shared" si="2"/>
        <v>180</v>
      </c>
    </row>
    <row r="168" spans="1:10" x14ac:dyDescent="0.2">
      <c r="A168" s="15">
        <v>40063</v>
      </c>
      <c r="B168" s="12">
        <v>104</v>
      </c>
      <c r="C168" s="12">
        <v>116</v>
      </c>
      <c r="D168" s="12">
        <v>88</v>
      </c>
      <c r="E168" s="12">
        <v>110</v>
      </c>
      <c r="F168" s="14">
        <v>3444500</v>
      </c>
      <c r="G168" s="12">
        <v>110</v>
      </c>
      <c r="I168" s="11">
        <f>'^JKSE'!I168</f>
        <v>40661</v>
      </c>
      <c r="J168" s="12">
        <f t="shared" si="2"/>
        <v>120</v>
      </c>
    </row>
    <row r="169" spans="1:10" x14ac:dyDescent="0.2">
      <c r="A169" s="15">
        <v>40064</v>
      </c>
      <c r="B169" s="12">
        <v>90</v>
      </c>
      <c r="C169" s="12">
        <v>140</v>
      </c>
      <c r="D169" s="12">
        <v>90</v>
      </c>
      <c r="E169" s="12">
        <v>135</v>
      </c>
      <c r="F169" s="14">
        <v>387000</v>
      </c>
      <c r="G169" s="12">
        <v>135</v>
      </c>
      <c r="I169" s="11">
        <f>'^JKSE'!I169</f>
        <v>40660</v>
      </c>
      <c r="J169" s="12">
        <f t="shared" si="2"/>
        <v>100</v>
      </c>
    </row>
    <row r="170" spans="1:10" x14ac:dyDescent="0.2">
      <c r="A170" s="15">
        <v>40065</v>
      </c>
      <c r="B170" s="12">
        <v>136</v>
      </c>
      <c r="C170" s="12">
        <v>160</v>
      </c>
      <c r="D170" s="12">
        <v>100</v>
      </c>
      <c r="E170" s="12">
        <v>137</v>
      </c>
      <c r="F170" s="14">
        <v>971000</v>
      </c>
      <c r="G170" s="12">
        <v>137</v>
      </c>
      <c r="I170" s="11">
        <f>'^JKSE'!I170</f>
        <v>40659</v>
      </c>
      <c r="J170" s="12">
        <f t="shared" si="2"/>
        <v>125</v>
      </c>
    </row>
    <row r="171" spans="1:10" x14ac:dyDescent="0.2">
      <c r="A171" s="15">
        <v>40066</v>
      </c>
      <c r="B171" s="12">
        <v>140</v>
      </c>
      <c r="C171" s="12">
        <v>170</v>
      </c>
      <c r="D171" s="12">
        <v>140</v>
      </c>
      <c r="E171" s="12">
        <v>140</v>
      </c>
      <c r="F171" s="14">
        <v>422500</v>
      </c>
      <c r="G171" s="12">
        <v>140</v>
      </c>
      <c r="I171" s="11">
        <f>'^JKSE'!I171</f>
        <v>40658</v>
      </c>
      <c r="J171" s="12">
        <f t="shared" si="2"/>
        <v>100</v>
      </c>
    </row>
    <row r="172" spans="1:10" x14ac:dyDescent="0.2">
      <c r="A172" s="15">
        <v>40067</v>
      </c>
      <c r="B172" s="12">
        <v>140</v>
      </c>
      <c r="C172" s="12">
        <v>189</v>
      </c>
      <c r="D172" s="12">
        <v>140</v>
      </c>
      <c r="E172" s="12">
        <v>189</v>
      </c>
      <c r="F172" s="14">
        <v>397500</v>
      </c>
      <c r="G172" s="12">
        <v>189</v>
      </c>
      <c r="I172" s="11">
        <f>'^JKSE'!I172</f>
        <v>40655</v>
      </c>
      <c r="J172" s="12">
        <f t="shared" si="2"/>
        <v>115</v>
      </c>
    </row>
    <row r="173" spans="1:10" x14ac:dyDescent="0.2">
      <c r="A173" s="15">
        <v>40070</v>
      </c>
      <c r="B173" s="12">
        <v>188</v>
      </c>
      <c r="C173" s="12">
        <v>188</v>
      </c>
      <c r="D173" s="12">
        <v>166</v>
      </c>
      <c r="E173" s="12">
        <v>166</v>
      </c>
      <c r="F173" s="14">
        <v>2000</v>
      </c>
      <c r="G173" s="12">
        <v>166</v>
      </c>
      <c r="I173" s="11">
        <f>'^JKSE'!I173</f>
        <v>40654</v>
      </c>
      <c r="J173" s="12">
        <f t="shared" si="2"/>
        <v>115</v>
      </c>
    </row>
    <row r="174" spans="1:10" x14ac:dyDescent="0.2">
      <c r="A174" s="15">
        <v>40071</v>
      </c>
      <c r="B174" s="12">
        <v>166</v>
      </c>
      <c r="C174" s="12">
        <v>175</v>
      </c>
      <c r="D174" s="12">
        <v>166</v>
      </c>
      <c r="E174" s="12">
        <v>167</v>
      </c>
      <c r="F174" s="14">
        <v>13000</v>
      </c>
      <c r="G174" s="12">
        <v>167</v>
      </c>
      <c r="I174" s="11">
        <f>'^JKSE'!I174</f>
        <v>40653</v>
      </c>
      <c r="J174" s="12">
        <f t="shared" si="2"/>
        <v>115</v>
      </c>
    </row>
    <row r="175" spans="1:10" x14ac:dyDescent="0.2">
      <c r="A175" s="15">
        <v>40072</v>
      </c>
      <c r="B175" s="12">
        <v>175</v>
      </c>
      <c r="C175" s="12">
        <v>175</v>
      </c>
      <c r="D175" s="12">
        <v>168</v>
      </c>
      <c r="E175" s="12">
        <v>168</v>
      </c>
      <c r="F175" s="14">
        <v>1500</v>
      </c>
      <c r="G175" s="12">
        <v>168</v>
      </c>
      <c r="I175" s="11">
        <f>'^JKSE'!I175</f>
        <v>40652</v>
      </c>
      <c r="J175" s="12">
        <f t="shared" si="2"/>
        <v>105</v>
      </c>
    </row>
    <row r="176" spans="1:10" x14ac:dyDescent="0.2">
      <c r="A176" s="15">
        <v>40073</v>
      </c>
      <c r="B176" s="12">
        <v>170</v>
      </c>
      <c r="C176" s="12">
        <v>175</v>
      </c>
      <c r="D176" s="12">
        <v>170</v>
      </c>
      <c r="E176" s="12">
        <v>175</v>
      </c>
      <c r="F176" s="14">
        <v>3000</v>
      </c>
      <c r="G176" s="12">
        <v>175</v>
      </c>
      <c r="I176" s="11">
        <f>'^JKSE'!I176</f>
        <v>40651</v>
      </c>
      <c r="J176" s="12">
        <f t="shared" si="2"/>
        <v>101</v>
      </c>
    </row>
    <row r="177" spans="1:10" x14ac:dyDescent="0.2">
      <c r="A177" s="15">
        <v>40080</v>
      </c>
      <c r="B177" s="12">
        <v>153</v>
      </c>
      <c r="C177" s="12">
        <v>175</v>
      </c>
      <c r="D177" s="12">
        <v>153</v>
      </c>
      <c r="E177" s="12">
        <v>153</v>
      </c>
      <c r="F177" s="14">
        <v>0</v>
      </c>
      <c r="G177" s="12">
        <v>153</v>
      </c>
      <c r="I177" s="11">
        <f>'^JKSE'!I177</f>
        <v>40648</v>
      </c>
      <c r="J177" s="12">
        <f t="shared" si="2"/>
        <v>100</v>
      </c>
    </row>
    <row r="178" spans="1:10" x14ac:dyDescent="0.2">
      <c r="A178" s="15">
        <v>40081</v>
      </c>
      <c r="B178" s="12">
        <v>165</v>
      </c>
      <c r="C178" s="12">
        <v>165</v>
      </c>
      <c r="D178" s="12">
        <v>155</v>
      </c>
      <c r="E178" s="12">
        <v>155</v>
      </c>
      <c r="F178" s="14">
        <v>1000</v>
      </c>
      <c r="G178" s="12">
        <v>155</v>
      </c>
      <c r="I178" s="11">
        <f>'^JKSE'!I178</f>
        <v>40647</v>
      </c>
      <c r="J178" s="12">
        <f t="shared" si="2"/>
        <v>125</v>
      </c>
    </row>
    <row r="179" spans="1:10" x14ac:dyDescent="0.2">
      <c r="A179" s="15">
        <v>40084</v>
      </c>
      <c r="B179" s="12">
        <v>151</v>
      </c>
      <c r="C179" s="12">
        <v>151</v>
      </c>
      <c r="D179" s="12">
        <v>121</v>
      </c>
      <c r="E179" s="12">
        <v>121</v>
      </c>
      <c r="F179" s="14">
        <v>8000</v>
      </c>
      <c r="G179" s="12">
        <v>121</v>
      </c>
      <c r="I179" s="11">
        <f>'^JKSE'!I179</f>
        <v>40646</v>
      </c>
      <c r="J179" s="12">
        <f t="shared" si="2"/>
        <v>125</v>
      </c>
    </row>
    <row r="180" spans="1:10" x14ac:dyDescent="0.2">
      <c r="A180" s="15">
        <v>40085</v>
      </c>
      <c r="B180" s="12">
        <v>140</v>
      </c>
      <c r="C180" s="12">
        <v>140</v>
      </c>
      <c r="D180" s="12">
        <v>140</v>
      </c>
      <c r="E180" s="12">
        <v>140</v>
      </c>
      <c r="F180" s="14">
        <v>101000</v>
      </c>
      <c r="G180" s="12">
        <v>140</v>
      </c>
      <c r="I180" s="11">
        <f>'^JKSE'!I180</f>
        <v>40645</v>
      </c>
      <c r="J180" s="12">
        <f t="shared" si="2"/>
        <v>145</v>
      </c>
    </row>
    <row r="181" spans="1:10" x14ac:dyDescent="0.2">
      <c r="A181" s="15">
        <v>40086</v>
      </c>
      <c r="B181" s="12">
        <v>144</v>
      </c>
      <c r="C181" s="12">
        <v>151</v>
      </c>
      <c r="D181" s="12">
        <v>143</v>
      </c>
      <c r="E181" s="12">
        <v>151</v>
      </c>
      <c r="F181" s="14">
        <v>239500</v>
      </c>
      <c r="G181" s="12">
        <v>151</v>
      </c>
      <c r="I181" s="11">
        <f>'^JKSE'!I181</f>
        <v>40644</v>
      </c>
      <c r="J181" s="12">
        <f t="shared" si="2"/>
        <v>95</v>
      </c>
    </row>
    <row r="182" spans="1:10" x14ac:dyDescent="0.2">
      <c r="A182" s="15">
        <v>40087</v>
      </c>
      <c r="B182" s="12">
        <v>151</v>
      </c>
      <c r="C182" s="12">
        <v>165</v>
      </c>
      <c r="D182" s="12">
        <v>146</v>
      </c>
      <c r="E182" s="12">
        <v>146</v>
      </c>
      <c r="F182" s="14">
        <v>164000</v>
      </c>
      <c r="G182" s="12">
        <v>146</v>
      </c>
      <c r="I182" s="11">
        <f>'^JKSE'!I182</f>
        <v>40641</v>
      </c>
      <c r="J182" s="12">
        <f t="shared" si="2"/>
        <v>130</v>
      </c>
    </row>
    <row r="183" spans="1:10" x14ac:dyDescent="0.2">
      <c r="A183" s="15">
        <v>40088</v>
      </c>
      <c r="B183" s="12">
        <v>175</v>
      </c>
      <c r="C183" s="12">
        <v>197</v>
      </c>
      <c r="D183" s="12">
        <v>161</v>
      </c>
      <c r="E183" s="12">
        <v>161</v>
      </c>
      <c r="F183" s="14">
        <v>103000</v>
      </c>
      <c r="G183" s="12">
        <v>161</v>
      </c>
      <c r="I183" s="11">
        <f>'^JKSE'!I183</f>
        <v>40640</v>
      </c>
      <c r="J183" s="12">
        <f t="shared" si="2"/>
        <v>125</v>
      </c>
    </row>
    <row r="184" spans="1:10" x14ac:dyDescent="0.2">
      <c r="A184" s="15">
        <v>40091</v>
      </c>
      <c r="B184" s="12">
        <v>150</v>
      </c>
      <c r="C184" s="12">
        <v>175</v>
      </c>
      <c r="D184" s="12">
        <v>150</v>
      </c>
      <c r="E184" s="12">
        <v>150</v>
      </c>
      <c r="F184" s="14">
        <v>0</v>
      </c>
      <c r="G184" s="12">
        <v>150</v>
      </c>
      <c r="I184" s="11">
        <f>'^JKSE'!I184</f>
        <v>40639</v>
      </c>
      <c r="J184" s="12">
        <f t="shared" si="2"/>
        <v>110</v>
      </c>
    </row>
    <row r="185" spans="1:10" x14ac:dyDescent="0.2">
      <c r="A185" s="15">
        <v>40092</v>
      </c>
      <c r="B185" s="12">
        <v>161</v>
      </c>
      <c r="C185" s="12">
        <v>170</v>
      </c>
      <c r="D185" s="12">
        <v>151</v>
      </c>
      <c r="E185" s="12">
        <v>170</v>
      </c>
      <c r="F185" s="14">
        <v>141000</v>
      </c>
      <c r="G185" s="12">
        <v>170</v>
      </c>
      <c r="I185" s="11">
        <f>'^JKSE'!I185</f>
        <v>40638</v>
      </c>
      <c r="J185" s="12">
        <f t="shared" si="2"/>
        <v>120</v>
      </c>
    </row>
    <row r="186" spans="1:10" x14ac:dyDescent="0.2">
      <c r="A186" s="15">
        <v>40093</v>
      </c>
      <c r="B186" s="12">
        <v>175</v>
      </c>
      <c r="C186" s="12">
        <v>178</v>
      </c>
      <c r="D186" s="12">
        <v>160</v>
      </c>
      <c r="E186" s="12">
        <v>160</v>
      </c>
      <c r="F186" s="14">
        <v>59500</v>
      </c>
      <c r="G186" s="12">
        <v>160</v>
      </c>
      <c r="I186" s="11">
        <f>'^JKSE'!I186</f>
        <v>40637</v>
      </c>
      <c r="J186" s="12">
        <f t="shared" si="2"/>
        <v>120</v>
      </c>
    </row>
    <row r="187" spans="1:10" x14ac:dyDescent="0.2">
      <c r="A187" s="15">
        <v>40094</v>
      </c>
      <c r="B187" s="12">
        <v>170</v>
      </c>
      <c r="C187" s="12">
        <v>170</v>
      </c>
      <c r="D187" s="12">
        <v>150</v>
      </c>
      <c r="E187" s="12">
        <v>150</v>
      </c>
      <c r="F187" s="14">
        <v>1000</v>
      </c>
      <c r="G187" s="12">
        <v>150</v>
      </c>
      <c r="I187" s="11">
        <f>'^JKSE'!I187</f>
        <v>40634</v>
      </c>
      <c r="J187" s="12">
        <f t="shared" si="2"/>
        <v>125</v>
      </c>
    </row>
    <row r="188" spans="1:10" x14ac:dyDescent="0.2">
      <c r="A188" s="15">
        <v>40095</v>
      </c>
      <c r="B188" s="12">
        <v>156</v>
      </c>
      <c r="C188" s="12">
        <v>170</v>
      </c>
      <c r="D188" s="12">
        <v>156</v>
      </c>
      <c r="E188" s="12">
        <v>170</v>
      </c>
      <c r="F188" s="14">
        <v>6500</v>
      </c>
      <c r="G188" s="12">
        <v>170</v>
      </c>
      <c r="I188" s="11">
        <f>'^JKSE'!I188</f>
        <v>40633</v>
      </c>
      <c r="J188" s="12">
        <f t="shared" si="2"/>
        <v>125</v>
      </c>
    </row>
    <row r="189" spans="1:10" x14ac:dyDescent="0.2">
      <c r="A189" s="15">
        <v>40098</v>
      </c>
      <c r="B189" s="12">
        <v>160</v>
      </c>
      <c r="C189" s="12">
        <v>160</v>
      </c>
      <c r="D189" s="12">
        <v>150</v>
      </c>
      <c r="E189" s="12">
        <v>150</v>
      </c>
      <c r="F189" s="14">
        <v>2000</v>
      </c>
      <c r="G189" s="12">
        <v>150</v>
      </c>
      <c r="I189" s="11">
        <f>'^JKSE'!I189</f>
        <v>40632</v>
      </c>
      <c r="J189" s="12">
        <f t="shared" si="2"/>
        <v>125</v>
      </c>
    </row>
    <row r="190" spans="1:10" x14ac:dyDescent="0.2">
      <c r="A190" s="15">
        <v>40099</v>
      </c>
      <c r="B190" s="12">
        <v>169</v>
      </c>
      <c r="C190" s="12">
        <v>180</v>
      </c>
      <c r="D190" s="12">
        <v>150</v>
      </c>
      <c r="E190" s="12">
        <v>151</v>
      </c>
      <c r="F190" s="14">
        <v>27000</v>
      </c>
      <c r="G190" s="12">
        <v>151</v>
      </c>
      <c r="I190" s="11">
        <f>'^JKSE'!I190</f>
        <v>40631</v>
      </c>
      <c r="J190" s="12">
        <f t="shared" si="2"/>
        <v>130</v>
      </c>
    </row>
    <row r="191" spans="1:10" x14ac:dyDescent="0.2">
      <c r="A191" s="15">
        <v>40100</v>
      </c>
      <c r="B191" s="12">
        <v>170</v>
      </c>
      <c r="C191" s="12">
        <v>180</v>
      </c>
      <c r="D191" s="12">
        <v>151</v>
      </c>
      <c r="E191" s="12">
        <v>151</v>
      </c>
      <c r="F191" s="14">
        <v>17000</v>
      </c>
      <c r="G191" s="12">
        <v>151</v>
      </c>
      <c r="I191" s="11">
        <f>'^JKSE'!I191</f>
        <v>40630</v>
      </c>
      <c r="J191" s="12">
        <f t="shared" si="2"/>
        <v>110</v>
      </c>
    </row>
    <row r="192" spans="1:10" x14ac:dyDescent="0.2">
      <c r="A192" s="15">
        <v>40101</v>
      </c>
      <c r="B192" s="12">
        <v>170</v>
      </c>
      <c r="C192" s="12">
        <v>200</v>
      </c>
      <c r="D192" s="12">
        <v>170</v>
      </c>
      <c r="E192" s="12">
        <v>175</v>
      </c>
      <c r="F192" s="14">
        <v>513500</v>
      </c>
      <c r="G192" s="12">
        <v>175</v>
      </c>
      <c r="I192" s="11">
        <f>'^JKSE'!I192</f>
        <v>40627</v>
      </c>
      <c r="J192" s="12">
        <f t="shared" si="2"/>
        <v>130</v>
      </c>
    </row>
    <row r="193" spans="1:10" x14ac:dyDescent="0.2">
      <c r="A193" s="15">
        <v>40102</v>
      </c>
      <c r="B193" s="12">
        <v>175</v>
      </c>
      <c r="C193" s="12">
        <v>180</v>
      </c>
      <c r="D193" s="12">
        <v>175</v>
      </c>
      <c r="E193" s="12">
        <v>180</v>
      </c>
      <c r="F193" s="14">
        <v>45500</v>
      </c>
      <c r="G193" s="12">
        <v>180</v>
      </c>
      <c r="I193" s="11">
        <f>'^JKSE'!I193</f>
        <v>40626</v>
      </c>
      <c r="J193" s="12">
        <f t="shared" si="2"/>
        <v>120</v>
      </c>
    </row>
    <row r="194" spans="1:10" x14ac:dyDescent="0.2">
      <c r="A194" s="15">
        <v>40105</v>
      </c>
      <c r="B194" s="12">
        <v>162</v>
      </c>
      <c r="C194" s="12">
        <v>180</v>
      </c>
      <c r="D194" s="12">
        <v>162</v>
      </c>
      <c r="E194" s="12">
        <v>162</v>
      </c>
      <c r="F194" s="14">
        <v>0</v>
      </c>
      <c r="G194" s="12">
        <v>162</v>
      </c>
      <c r="I194" s="11">
        <f>'^JKSE'!I194</f>
        <v>40625</v>
      </c>
      <c r="J194" s="12">
        <f t="shared" si="2"/>
        <v>115</v>
      </c>
    </row>
    <row r="195" spans="1:10" x14ac:dyDescent="0.2">
      <c r="A195" s="15">
        <v>40106</v>
      </c>
      <c r="B195" s="12">
        <v>161</v>
      </c>
      <c r="C195" s="12">
        <v>180</v>
      </c>
      <c r="D195" s="12">
        <v>161</v>
      </c>
      <c r="E195" s="12">
        <v>161</v>
      </c>
      <c r="F195" s="14">
        <v>0</v>
      </c>
      <c r="G195" s="12">
        <v>161</v>
      </c>
      <c r="I195" s="11">
        <f>'^JKSE'!I195</f>
        <v>40624</v>
      </c>
      <c r="J195" s="12">
        <f t="shared" ref="J195:J258" si="3">VLOOKUP($I$2:$I$751,$A$2:$G$705,7)</f>
        <v>130</v>
      </c>
    </row>
    <row r="196" spans="1:10" x14ac:dyDescent="0.2">
      <c r="A196" s="15">
        <v>40107</v>
      </c>
      <c r="B196" s="12">
        <v>184</v>
      </c>
      <c r="C196" s="12">
        <v>184</v>
      </c>
      <c r="D196" s="12">
        <v>184</v>
      </c>
      <c r="E196" s="12">
        <v>184</v>
      </c>
      <c r="F196" s="14">
        <v>500</v>
      </c>
      <c r="G196" s="12">
        <v>184</v>
      </c>
      <c r="I196" s="11">
        <f>'^JKSE'!I196</f>
        <v>40623</v>
      </c>
      <c r="J196" s="12">
        <f t="shared" si="3"/>
        <v>120</v>
      </c>
    </row>
    <row r="197" spans="1:10" x14ac:dyDescent="0.2">
      <c r="A197" s="15">
        <v>40108</v>
      </c>
      <c r="B197" s="12">
        <v>170</v>
      </c>
      <c r="C197" s="12">
        <v>170</v>
      </c>
      <c r="D197" s="12">
        <v>160</v>
      </c>
      <c r="E197" s="12">
        <v>160</v>
      </c>
      <c r="F197" s="14">
        <v>75000</v>
      </c>
      <c r="G197" s="12">
        <v>160</v>
      </c>
      <c r="I197" s="11">
        <f>'^JKSE'!I197</f>
        <v>40620</v>
      </c>
      <c r="J197" s="12">
        <f t="shared" si="3"/>
        <v>125</v>
      </c>
    </row>
    <row r="198" spans="1:10" x14ac:dyDescent="0.2">
      <c r="A198" s="15">
        <v>40109</v>
      </c>
      <c r="B198" s="12">
        <v>165</v>
      </c>
      <c r="C198" s="12">
        <v>185</v>
      </c>
      <c r="D198" s="12">
        <v>165</v>
      </c>
      <c r="E198" s="12">
        <v>165</v>
      </c>
      <c r="F198" s="14">
        <v>0</v>
      </c>
      <c r="G198" s="12">
        <v>165</v>
      </c>
      <c r="I198" s="11">
        <f>'^JKSE'!I198</f>
        <v>40619</v>
      </c>
      <c r="J198" s="12">
        <f t="shared" si="3"/>
        <v>130</v>
      </c>
    </row>
    <row r="199" spans="1:10" x14ac:dyDescent="0.2">
      <c r="A199" s="15">
        <v>40112</v>
      </c>
      <c r="B199" s="12">
        <v>150</v>
      </c>
      <c r="C199" s="12">
        <v>150</v>
      </c>
      <c r="D199" s="12">
        <v>150</v>
      </c>
      <c r="E199" s="12">
        <v>150</v>
      </c>
      <c r="F199" s="14">
        <v>17500</v>
      </c>
      <c r="G199" s="12">
        <v>150</v>
      </c>
      <c r="I199" s="11">
        <f>'^JKSE'!I199</f>
        <v>40618</v>
      </c>
      <c r="J199" s="12">
        <f t="shared" si="3"/>
        <v>130</v>
      </c>
    </row>
    <row r="200" spans="1:10" x14ac:dyDescent="0.2">
      <c r="A200" s="15">
        <v>40113</v>
      </c>
      <c r="B200" s="12">
        <v>160</v>
      </c>
      <c r="C200" s="12">
        <v>160</v>
      </c>
      <c r="D200" s="12">
        <v>160</v>
      </c>
      <c r="E200" s="12">
        <v>160</v>
      </c>
      <c r="F200" s="14">
        <v>1500</v>
      </c>
      <c r="G200" s="12">
        <v>160</v>
      </c>
      <c r="I200" s="11">
        <f>'^JKSE'!I200</f>
        <v>40617</v>
      </c>
      <c r="J200" s="12">
        <f t="shared" si="3"/>
        <v>100</v>
      </c>
    </row>
    <row r="201" spans="1:10" x14ac:dyDescent="0.2">
      <c r="A201" s="15">
        <v>40114</v>
      </c>
      <c r="B201" s="12">
        <v>160</v>
      </c>
      <c r="C201" s="12">
        <v>170</v>
      </c>
      <c r="D201" s="12">
        <v>160</v>
      </c>
      <c r="E201" s="12">
        <v>170</v>
      </c>
      <c r="F201" s="14">
        <v>200500</v>
      </c>
      <c r="G201" s="12">
        <v>170</v>
      </c>
      <c r="I201" s="11">
        <f>'^JKSE'!I201</f>
        <v>40616</v>
      </c>
      <c r="J201" s="12">
        <f t="shared" si="3"/>
        <v>138</v>
      </c>
    </row>
    <row r="202" spans="1:10" x14ac:dyDescent="0.2">
      <c r="A202" s="15">
        <v>40115</v>
      </c>
      <c r="B202" s="12">
        <v>165</v>
      </c>
      <c r="C202" s="12">
        <v>200</v>
      </c>
      <c r="D202" s="12">
        <v>165</v>
      </c>
      <c r="E202" s="12">
        <v>165</v>
      </c>
      <c r="F202" s="14">
        <v>0</v>
      </c>
      <c r="G202" s="12">
        <v>165</v>
      </c>
      <c r="I202" s="11">
        <f>'^JKSE'!I202</f>
        <v>40613</v>
      </c>
      <c r="J202" s="12">
        <f t="shared" si="3"/>
        <v>141</v>
      </c>
    </row>
    <row r="203" spans="1:10" x14ac:dyDescent="0.2">
      <c r="A203" s="15">
        <v>40116</v>
      </c>
      <c r="B203" s="12">
        <v>170</v>
      </c>
      <c r="C203" s="12">
        <v>170</v>
      </c>
      <c r="D203" s="12">
        <v>170</v>
      </c>
      <c r="E203" s="12">
        <v>170</v>
      </c>
      <c r="F203" s="14">
        <v>15000</v>
      </c>
      <c r="G203" s="12">
        <v>170</v>
      </c>
      <c r="I203" s="11">
        <f>'^JKSE'!I203</f>
        <v>40612</v>
      </c>
      <c r="J203" s="12">
        <f t="shared" si="3"/>
        <v>145</v>
      </c>
    </row>
    <row r="204" spans="1:10" x14ac:dyDescent="0.2">
      <c r="A204" s="15">
        <v>40119</v>
      </c>
      <c r="B204" s="12">
        <v>170</v>
      </c>
      <c r="C204" s="12">
        <v>170</v>
      </c>
      <c r="D204" s="12">
        <v>170</v>
      </c>
      <c r="E204" s="12">
        <v>170</v>
      </c>
      <c r="F204" s="14">
        <v>9500</v>
      </c>
      <c r="G204" s="12">
        <v>170</v>
      </c>
      <c r="I204" s="11">
        <f>'^JKSE'!I204</f>
        <v>40611</v>
      </c>
      <c r="J204" s="12">
        <f t="shared" si="3"/>
        <v>141</v>
      </c>
    </row>
    <row r="205" spans="1:10" x14ac:dyDescent="0.2">
      <c r="A205" s="15">
        <v>40120</v>
      </c>
      <c r="B205" s="12">
        <v>170</v>
      </c>
      <c r="C205" s="12">
        <v>170</v>
      </c>
      <c r="D205" s="12">
        <v>170</v>
      </c>
      <c r="E205" s="12">
        <v>170</v>
      </c>
      <c r="F205" s="14">
        <v>1000</v>
      </c>
      <c r="G205" s="12">
        <v>170</v>
      </c>
      <c r="I205" s="11">
        <f>'^JKSE'!I205</f>
        <v>40610</v>
      </c>
      <c r="J205" s="12">
        <f t="shared" si="3"/>
        <v>136</v>
      </c>
    </row>
    <row r="206" spans="1:10" x14ac:dyDescent="0.2">
      <c r="A206" s="15">
        <v>40121</v>
      </c>
      <c r="B206" s="12">
        <v>170</v>
      </c>
      <c r="C206" s="12">
        <v>170</v>
      </c>
      <c r="D206" s="12">
        <v>170</v>
      </c>
      <c r="E206" s="12">
        <v>170</v>
      </c>
      <c r="F206" s="14">
        <v>500</v>
      </c>
      <c r="G206" s="12">
        <v>170</v>
      </c>
      <c r="I206" s="11">
        <f>'^JKSE'!I206</f>
        <v>40609</v>
      </c>
      <c r="J206" s="12">
        <f t="shared" si="3"/>
        <v>180</v>
      </c>
    </row>
    <row r="207" spans="1:10" x14ac:dyDescent="0.2">
      <c r="A207" s="15">
        <v>40122</v>
      </c>
      <c r="B207" s="12">
        <v>150</v>
      </c>
      <c r="C207" s="12">
        <v>150</v>
      </c>
      <c r="D207" s="12">
        <v>150</v>
      </c>
      <c r="E207" s="12">
        <v>150</v>
      </c>
      <c r="F207" s="14">
        <v>500</v>
      </c>
      <c r="G207" s="12">
        <v>150</v>
      </c>
      <c r="I207" s="11">
        <f>'^JKSE'!I207</f>
        <v>40606</v>
      </c>
      <c r="J207" s="12">
        <f t="shared" si="3"/>
        <v>164</v>
      </c>
    </row>
    <row r="208" spans="1:10" x14ac:dyDescent="0.2">
      <c r="A208" s="15">
        <v>40123</v>
      </c>
      <c r="B208" s="12">
        <v>160</v>
      </c>
      <c r="C208" s="12">
        <v>180</v>
      </c>
      <c r="D208" s="12">
        <v>140</v>
      </c>
      <c r="E208" s="12">
        <v>150</v>
      </c>
      <c r="F208" s="14">
        <v>728000</v>
      </c>
      <c r="G208" s="12">
        <v>150</v>
      </c>
      <c r="I208" s="11">
        <f>'^JKSE'!I208</f>
        <v>40605</v>
      </c>
      <c r="J208" s="12">
        <f t="shared" si="3"/>
        <v>160</v>
      </c>
    </row>
    <row r="209" spans="1:10" x14ac:dyDescent="0.2">
      <c r="A209" s="15">
        <v>40126</v>
      </c>
      <c r="B209" s="12">
        <v>151</v>
      </c>
      <c r="C209" s="12">
        <v>151</v>
      </c>
      <c r="D209" s="12">
        <v>150</v>
      </c>
      <c r="E209" s="12">
        <v>150</v>
      </c>
      <c r="F209" s="14">
        <v>2500</v>
      </c>
      <c r="G209" s="12">
        <v>150</v>
      </c>
      <c r="I209" s="11">
        <f>'^JKSE'!I209</f>
        <v>40604</v>
      </c>
      <c r="J209" s="12">
        <f t="shared" si="3"/>
        <v>160</v>
      </c>
    </row>
    <row r="210" spans="1:10" x14ac:dyDescent="0.2">
      <c r="A210" s="15">
        <v>40127</v>
      </c>
      <c r="B210" s="12">
        <v>165</v>
      </c>
      <c r="C210" s="12">
        <v>165</v>
      </c>
      <c r="D210" s="12">
        <v>165</v>
      </c>
      <c r="E210" s="12">
        <v>165</v>
      </c>
      <c r="F210" s="14">
        <v>25500</v>
      </c>
      <c r="G210" s="12">
        <v>165</v>
      </c>
      <c r="I210" s="11">
        <f>'^JKSE'!I210</f>
        <v>40603</v>
      </c>
      <c r="J210" s="12">
        <f t="shared" si="3"/>
        <v>150</v>
      </c>
    </row>
    <row r="211" spans="1:10" x14ac:dyDescent="0.2">
      <c r="A211" s="15">
        <v>40128</v>
      </c>
      <c r="B211" s="12">
        <v>165</v>
      </c>
      <c r="C211" s="12">
        <v>165</v>
      </c>
      <c r="D211" s="12">
        <v>165</v>
      </c>
      <c r="E211" s="12">
        <v>165</v>
      </c>
      <c r="F211" s="14">
        <v>5000</v>
      </c>
      <c r="G211" s="12">
        <v>165</v>
      </c>
      <c r="I211" s="11">
        <f>'^JKSE'!I211</f>
        <v>40602</v>
      </c>
      <c r="J211" s="12">
        <f t="shared" si="3"/>
        <v>150</v>
      </c>
    </row>
    <row r="212" spans="1:10" x14ac:dyDescent="0.2">
      <c r="A212" s="15">
        <v>40129</v>
      </c>
      <c r="B212" s="12">
        <v>170</v>
      </c>
      <c r="C212" s="12">
        <v>170</v>
      </c>
      <c r="D212" s="12">
        <v>155</v>
      </c>
      <c r="E212" s="12">
        <v>170</v>
      </c>
      <c r="F212" s="14">
        <v>36000</v>
      </c>
      <c r="G212" s="12">
        <v>170</v>
      </c>
      <c r="I212" s="11">
        <f>'^JKSE'!I212</f>
        <v>40599</v>
      </c>
      <c r="J212" s="12">
        <f t="shared" si="3"/>
        <v>160</v>
      </c>
    </row>
    <row r="213" spans="1:10" x14ac:dyDescent="0.2">
      <c r="A213" s="15">
        <v>40130</v>
      </c>
      <c r="B213" s="12">
        <v>166</v>
      </c>
      <c r="C213" s="12">
        <v>190</v>
      </c>
      <c r="D213" s="12">
        <v>166</v>
      </c>
      <c r="E213" s="12">
        <v>166</v>
      </c>
      <c r="F213" s="14">
        <v>0</v>
      </c>
      <c r="G213" s="12">
        <v>166</v>
      </c>
      <c r="I213" s="11">
        <f>'^JKSE'!I213</f>
        <v>40598</v>
      </c>
      <c r="J213" s="12">
        <f t="shared" si="3"/>
        <v>150</v>
      </c>
    </row>
    <row r="214" spans="1:10" x14ac:dyDescent="0.2">
      <c r="A214" s="15">
        <v>40133</v>
      </c>
      <c r="B214" s="12">
        <v>165</v>
      </c>
      <c r="C214" s="12">
        <v>190</v>
      </c>
      <c r="D214" s="12">
        <v>165</v>
      </c>
      <c r="E214" s="12">
        <v>165</v>
      </c>
      <c r="F214" s="14">
        <v>0</v>
      </c>
      <c r="G214" s="12">
        <v>165</v>
      </c>
      <c r="I214" s="11">
        <f>'^JKSE'!I214</f>
        <v>40597</v>
      </c>
      <c r="J214" s="12">
        <f t="shared" si="3"/>
        <v>127</v>
      </c>
    </row>
    <row r="215" spans="1:10" x14ac:dyDescent="0.2">
      <c r="A215" s="15">
        <v>40134</v>
      </c>
      <c r="B215" s="12">
        <v>156</v>
      </c>
      <c r="C215" s="12">
        <v>170</v>
      </c>
      <c r="D215" s="12">
        <v>156</v>
      </c>
      <c r="E215" s="12">
        <v>166</v>
      </c>
      <c r="F215" s="14">
        <v>11500</v>
      </c>
      <c r="G215" s="12">
        <v>166</v>
      </c>
      <c r="I215" s="11">
        <f>'^JKSE'!I215</f>
        <v>40596</v>
      </c>
      <c r="J215" s="12">
        <f t="shared" si="3"/>
        <v>150</v>
      </c>
    </row>
    <row r="216" spans="1:10" x14ac:dyDescent="0.2">
      <c r="A216" s="15">
        <v>40135</v>
      </c>
      <c r="B216" s="12">
        <v>150</v>
      </c>
      <c r="C216" s="12">
        <v>165</v>
      </c>
      <c r="D216" s="12">
        <v>140</v>
      </c>
      <c r="E216" s="12">
        <v>150</v>
      </c>
      <c r="F216" s="14">
        <v>11500</v>
      </c>
      <c r="G216" s="12">
        <v>150</v>
      </c>
      <c r="I216" s="11">
        <f>'^JKSE'!I216</f>
        <v>40595</v>
      </c>
      <c r="J216" s="12">
        <f t="shared" si="3"/>
        <v>150</v>
      </c>
    </row>
    <row r="217" spans="1:10" x14ac:dyDescent="0.2">
      <c r="A217" s="15">
        <v>40136</v>
      </c>
      <c r="B217" s="12">
        <v>160</v>
      </c>
      <c r="C217" s="12">
        <v>160</v>
      </c>
      <c r="D217" s="12">
        <v>160</v>
      </c>
      <c r="E217" s="12">
        <v>160</v>
      </c>
      <c r="F217" s="14">
        <v>10000</v>
      </c>
      <c r="G217" s="12">
        <v>160</v>
      </c>
      <c r="I217" s="11">
        <f>'^JKSE'!I217</f>
        <v>40592</v>
      </c>
      <c r="J217" s="12">
        <f t="shared" si="3"/>
        <v>151</v>
      </c>
    </row>
    <row r="218" spans="1:10" x14ac:dyDescent="0.2">
      <c r="A218" s="15">
        <v>40137</v>
      </c>
      <c r="B218" s="12">
        <v>150</v>
      </c>
      <c r="C218" s="12">
        <v>150</v>
      </c>
      <c r="D218" s="12">
        <v>150</v>
      </c>
      <c r="E218" s="12">
        <v>150</v>
      </c>
      <c r="F218" s="14">
        <v>500</v>
      </c>
      <c r="G218" s="12">
        <v>150</v>
      </c>
      <c r="I218" s="11">
        <f>'^JKSE'!I218</f>
        <v>40591</v>
      </c>
      <c r="J218" s="12">
        <f t="shared" si="3"/>
        <v>180</v>
      </c>
    </row>
    <row r="219" spans="1:10" x14ac:dyDescent="0.2">
      <c r="A219" s="15">
        <v>40140</v>
      </c>
      <c r="B219" s="12">
        <v>156</v>
      </c>
      <c r="C219" s="12">
        <v>180</v>
      </c>
      <c r="D219" s="12">
        <v>156</v>
      </c>
      <c r="E219" s="12">
        <v>156</v>
      </c>
      <c r="F219" s="14">
        <v>0</v>
      </c>
      <c r="G219" s="12">
        <v>156</v>
      </c>
      <c r="I219" s="11">
        <f>'^JKSE'!I219</f>
        <v>40590</v>
      </c>
      <c r="J219" s="12">
        <f t="shared" si="3"/>
        <v>180</v>
      </c>
    </row>
    <row r="220" spans="1:10" x14ac:dyDescent="0.2">
      <c r="A220" s="15">
        <v>40141</v>
      </c>
      <c r="B220" s="12">
        <v>155</v>
      </c>
      <c r="C220" s="12">
        <v>180</v>
      </c>
      <c r="D220" s="12">
        <v>155</v>
      </c>
      <c r="E220" s="12">
        <v>155</v>
      </c>
      <c r="F220" s="14">
        <v>0</v>
      </c>
      <c r="G220" s="12">
        <v>155</v>
      </c>
      <c r="I220" s="11">
        <f>'^JKSE'!I220</f>
        <v>40589</v>
      </c>
      <c r="J220" s="12">
        <f t="shared" si="3"/>
        <v>190</v>
      </c>
    </row>
    <row r="221" spans="1:10" x14ac:dyDescent="0.2">
      <c r="A221" s="15">
        <v>40142</v>
      </c>
      <c r="B221" s="12">
        <v>155</v>
      </c>
      <c r="C221" s="12">
        <v>180</v>
      </c>
      <c r="D221" s="12">
        <v>155</v>
      </c>
      <c r="E221" s="12">
        <v>155</v>
      </c>
      <c r="F221" s="14">
        <v>0</v>
      </c>
      <c r="G221" s="12">
        <v>155</v>
      </c>
      <c r="I221" s="11">
        <f>'^JKSE'!I221</f>
        <v>40588</v>
      </c>
      <c r="J221" s="12">
        <f t="shared" si="3"/>
        <v>190</v>
      </c>
    </row>
    <row r="222" spans="1:10" x14ac:dyDescent="0.2">
      <c r="A222" s="15">
        <v>40143</v>
      </c>
      <c r="B222" s="12">
        <v>155</v>
      </c>
      <c r="C222" s="12">
        <v>180</v>
      </c>
      <c r="D222" s="12">
        <v>155</v>
      </c>
      <c r="E222" s="12">
        <v>155</v>
      </c>
      <c r="F222" s="14">
        <v>0</v>
      </c>
      <c r="G222" s="12">
        <v>155</v>
      </c>
      <c r="I222" s="11">
        <f>'^JKSE'!I222</f>
        <v>40585</v>
      </c>
      <c r="J222" s="12">
        <f t="shared" si="3"/>
        <v>180</v>
      </c>
    </row>
    <row r="223" spans="1:10" x14ac:dyDescent="0.2">
      <c r="A223" s="15">
        <v>40147</v>
      </c>
      <c r="B223" s="12">
        <v>155</v>
      </c>
      <c r="C223" s="12">
        <v>170</v>
      </c>
      <c r="D223" s="12">
        <v>150</v>
      </c>
      <c r="E223" s="12">
        <v>150</v>
      </c>
      <c r="F223" s="14">
        <v>258000</v>
      </c>
      <c r="G223" s="12">
        <v>150</v>
      </c>
      <c r="I223" s="11">
        <f>'^JKSE'!I223</f>
        <v>40584</v>
      </c>
      <c r="J223" s="12">
        <f t="shared" si="3"/>
        <v>181</v>
      </c>
    </row>
    <row r="224" spans="1:10" x14ac:dyDescent="0.2">
      <c r="A224" s="15">
        <v>40148</v>
      </c>
      <c r="B224" s="12">
        <v>160</v>
      </c>
      <c r="C224" s="12">
        <v>160</v>
      </c>
      <c r="D224" s="12">
        <v>150</v>
      </c>
      <c r="E224" s="12">
        <v>150</v>
      </c>
      <c r="F224" s="14">
        <v>10500</v>
      </c>
      <c r="G224" s="12">
        <v>150</v>
      </c>
      <c r="I224" s="11">
        <f>'^JKSE'!I224</f>
        <v>40583</v>
      </c>
      <c r="J224" s="12">
        <f t="shared" si="3"/>
        <v>180</v>
      </c>
    </row>
    <row r="225" spans="1:10" x14ac:dyDescent="0.2">
      <c r="A225" s="15">
        <v>40149</v>
      </c>
      <c r="B225" s="12">
        <v>155</v>
      </c>
      <c r="C225" s="12">
        <v>180</v>
      </c>
      <c r="D225" s="12">
        <v>155</v>
      </c>
      <c r="E225" s="12">
        <v>155</v>
      </c>
      <c r="F225" s="14">
        <v>0</v>
      </c>
      <c r="G225" s="12">
        <v>155</v>
      </c>
      <c r="I225" s="11">
        <f>'^JKSE'!I225</f>
        <v>40582</v>
      </c>
      <c r="J225" s="12">
        <f t="shared" si="3"/>
        <v>180</v>
      </c>
    </row>
    <row r="226" spans="1:10" x14ac:dyDescent="0.2">
      <c r="A226" s="15">
        <v>40150</v>
      </c>
      <c r="B226" s="12">
        <v>155</v>
      </c>
      <c r="C226" s="12">
        <v>155</v>
      </c>
      <c r="D226" s="12">
        <v>155</v>
      </c>
      <c r="E226" s="12">
        <v>155</v>
      </c>
      <c r="F226" s="14">
        <v>500</v>
      </c>
      <c r="G226" s="12">
        <v>155</v>
      </c>
      <c r="I226" s="11">
        <f>'^JKSE'!I226</f>
        <v>40581</v>
      </c>
      <c r="J226" s="12">
        <f t="shared" si="3"/>
        <v>215</v>
      </c>
    </row>
    <row r="227" spans="1:10" x14ac:dyDescent="0.2">
      <c r="A227" s="15">
        <v>40151</v>
      </c>
      <c r="B227" s="12">
        <v>150</v>
      </c>
      <c r="C227" s="12">
        <v>190</v>
      </c>
      <c r="D227" s="12">
        <v>150</v>
      </c>
      <c r="E227" s="12">
        <v>150</v>
      </c>
      <c r="F227" s="14">
        <v>0</v>
      </c>
      <c r="G227" s="12">
        <v>150</v>
      </c>
      <c r="I227" s="11">
        <f>'^JKSE'!I227</f>
        <v>40578</v>
      </c>
      <c r="J227" s="12">
        <f t="shared" si="3"/>
        <v>220</v>
      </c>
    </row>
    <row r="228" spans="1:10" x14ac:dyDescent="0.2">
      <c r="A228" s="15">
        <v>40154</v>
      </c>
      <c r="B228" s="12">
        <v>150</v>
      </c>
      <c r="C228" s="12">
        <v>180</v>
      </c>
      <c r="D228" s="12">
        <v>150</v>
      </c>
      <c r="E228" s="12">
        <v>150</v>
      </c>
      <c r="F228" s="14">
        <v>0</v>
      </c>
      <c r="G228" s="12">
        <v>150</v>
      </c>
      <c r="I228" s="11">
        <f>'^JKSE'!I228</f>
        <v>40577</v>
      </c>
      <c r="J228" s="12">
        <f t="shared" si="3"/>
        <v>215</v>
      </c>
    </row>
    <row r="229" spans="1:10" x14ac:dyDescent="0.2">
      <c r="A229" s="15">
        <v>40155</v>
      </c>
      <c r="B229" s="12">
        <v>150</v>
      </c>
      <c r="C229" s="12">
        <v>180</v>
      </c>
      <c r="D229" s="12">
        <v>150</v>
      </c>
      <c r="E229" s="12">
        <v>150</v>
      </c>
      <c r="F229" s="14">
        <v>0</v>
      </c>
      <c r="G229" s="12">
        <v>150</v>
      </c>
      <c r="I229" s="11">
        <f>'^JKSE'!I229</f>
        <v>40576</v>
      </c>
      <c r="J229" s="12">
        <f t="shared" si="3"/>
        <v>215</v>
      </c>
    </row>
    <row r="230" spans="1:10" x14ac:dyDescent="0.2">
      <c r="A230" s="15">
        <v>40156</v>
      </c>
      <c r="B230" s="12">
        <v>150</v>
      </c>
      <c r="C230" s="12">
        <v>180</v>
      </c>
      <c r="D230" s="12">
        <v>150</v>
      </c>
      <c r="E230" s="12">
        <v>150</v>
      </c>
      <c r="F230" s="14">
        <v>0</v>
      </c>
      <c r="G230" s="12">
        <v>150</v>
      </c>
      <c r="I230" s="11">
        <f>'^JKSE'!I230</f>
        <v>40575</v>
      </c>
      <c r="J230" s="12">
        <f t="shared" si="3"/>
        <v>215</v>
      </c>
    </row>
    <row r="231" spans="1:10" x14ac:dyDescent="0.2">
      <c r="A231" s="15">
        <v>40157</v>
      </c>
      <c r="B231" s="12">
        <v>150</v>
      </c>
      <c r="C231" s="12">
        <v>190</v>
      </c>
      <c r="D231" s="12">
        <v>150</v>
      </c>
      <c r="E231" s="12">
        <v>150</v>
      </c>
      <c r="F231" s="14">
        <v>0</v>
      </c>
      <c r="G231" s="12">
        <v>150</v>
      </c>
      <c r="I231" s="11">
        <f>'^JKSE'!I231</f>
        <v>40574</v>
      </c>
      <c r="J231" s="12">
        <f t="shared" si="3"/>
        <v>240</v>
      </c>
    </row>
    <row r="232" spans="1:10" x14ac:dyDescent="0.2">
      <c r="A232" s="15">
        <v>40158</v>
      </c>
      <c r="B232" s="12">
        <v>150</v>
      </c>
      <c r="C232" s="12">
        <v>190</v>
      </c>
      <c r="D232" s="12">
        <v>150</v>
      </c>
      <c r="E232" s="12">
        <v>150</v>
      </c>
      <c r="F232" s="14">
        <v>0</v>
      </c>
      <c r="G232" s="12">
        <v>150</v>
      </c>
      <c r="I232" s="11">
        <f>'^JKSE'!I232</f>
        <v>40571</v>
      </c>
      <c r="J232" s="12">
        <f t="shared" si="3"/>
        <v>230</v>
      </c>
    </row>
    <row r="233" spans="1:10" x14ac:dyDescent="0.2">
      <c r="A233" s="15">
        <v>40161</v>
      </c>
      <c r="B233" s="12">
        <v>156</v>
      </c>
      <c r="C233" s="12">
        <v>156</v>
      </c>
      <c r="D233" s="12">
        <v>156</v>
      </c>
      <c r="E233" s="12">
        <v>156</v>
      </c>
      <c r="F233" s="14">
        <v>4500</v>
      </c>
      <c r="G233" s="12">
        <v>156</v>
      </c>
      <c r="I233" s="11">
        <f>'^JKSE'!I233</f>
        <v>40570</v>
      </c>
      <c r="J233" s="12">
        <f t="shared" si="3"/>
        <v>195</v>
      </c>
    </row>
    <row r="234" spans="1:10" x14ac:dyDescent="0.2">
      <c r="A234" s="15">
        <v>40162</v>
      </c>
      <c r="B234" s="12">
        <v>150</v>
      </c>
      <c r="C234" s="12">
        <v>150</v>
      </c>
      <c r="D234" s="12">
        <v>150</v>
      </c>
      <c r="E234" s="12">
        <v>150</v>
      </c>
      <c r="F234" s="14">
        <v>1500</v>
      </c>
      <c r="G234" s="12">
        <v>150</v>
      </c>
      <c r="I234" s="11">
        <f>'^JKSE'!I234</f>
        <v>40569</v>
      </c>
      <c r="J234" s="12">
        <f t="shared" si="3"/>
        <v>175</v>
      </c>
    </row>
    <row r="235" spans="1:10" x14ac:dyDescent="0.2">
      <c r="A235" s="15">
        <v>40163</v>
      </c>
      <c r="B235" s="12">
        <v>150</v>
      </c>
      <c r="C235" s="12">
        <v>180</v>
      </c>
      <c r="D235" s="12">
        <v>150</v>
      </c>
      <c r="E235" s="12">
        <v>150</v>
      </c>
      <c r="F235" s="14">
        <v>0</v>
      </c>
      <c r="G235" s="12">
        <v>150</v>
      </c>
      <c r="I235" s="11">
        <f>'^JKSE'!I235</f>
        <v>40568</v>
      </c>
      <c r="J235" s="12">
        <f t="shared" si="3"/>
        <v>151</v>
      </c>
    </row>
    <row r="236" spans="1:10" x14ac:dyDescent="0.2">
      <c r="A236" s="15">
        <v>40164</v>
      </c>
      <c r="B236" s="12">
        <v>150</v>
      </c>
      <c r="C236" s="12">
        <v>150</v>
      </c>
      <c r="D236" s="12">
        <v>150</v>
      </c>
      <c r="E236" s="12">
        <v>150</v>
      </c>
      <c r="F236" s="14">
        <v>142500</v>
      </c>
      <c r="G236" s="12">
        <v>150</v>
      </c>
      <c r="I236" s="11">
        <f>'^JKSE'!I236</f>
        <v>40567</v>
      </c>
      <c r="J236" s="12">
        <f t="shared" si="3"/>
        <v>180</v>
      </c>
    </row>
    <row r="237" spans="1:10" x14ac:dyDescent="0.2">
      <c r="A237" s="15">
        <v>40168</v>
      </c>
      <c r="B237" s="12">
        <v>180</v>
      </c>
      <c r="C237" s="12">
        <v>180</v>
      </c>
      <c r="D237" s="12">
        <v>150</v>
      </c>
      <c r="E237" s="12">
        <v>150</v>
      </c>
      <c r="F237" s="14">
        <v>105000</v>
      </c>
      <c r="G237" s="12">
        <v>150</v>
      </c>
      <c r="I237" s="11">
        <f>'^JKSE'!I237</f>
        <v>40564</v>
      </c>
      <c r="J237" s="12">
        <f t="shared" si="3"/>
        <v>143</v>
      </c>
    </row>
    <row r="238" spans="1:10" x14ac:dyDescent="0.2">
      <c r="A238" s="15">
        <v>40169</v>
      </c>
      <c r="B238" s="12">
        <v>156</v>
      </c>
      <c r="C238" s="12">
        <v>190</v>
      </c>
      <c r="D238" s="12">
        <v>156</v>
      </c>
      <c r="E238" s="12">
        <v>156</v>
      </c>
      <c r="F238" s="14">
        <v>0</v>
      </c>
      <c r="G238" s="12">
        <v>156</v>
      </c>
      <c r="I238" s="11">
        <f>'^JKSE'!I238</f>
        <v>40563</v>
      </c>
      <c r="J238" s="12">
        <f t="shared" si="3"/>
        <v>143</v>
      </c>
    </row>
    <row r="239" spans="1:10" x14ac:dyDescent="0.2">
      <c r="A239" s="15">
        <v>40170</v>
      </c>
      <c r="B239" s="12">
        <v>150</v>
      </c>
      <c r="C239" s="12">
        <v>189</v>
      </c>
      <c r="D239" s="12">
        <v>150</v>
      </c>
      <c r="E239" s="12">
        <v>150</v>
      </c>
      <c r="F239" s="14">
        <v>0</v>
      </c>
      <c r="G239" s="12">
        <v>150</v>
      </c>
      <c r="I239" s="11">
        <f>'^JKSE'!I239</f>
        <v>40562</v>
      </c>
      <c r="J239" s="12">
        <f t="shared" si="3"/>
        <v>115</v>
      </c>
    </row>
    <row r="240" spans="1:10" x14ac:dyDescent="0.2">
      <c r="A240" s="15">
        <v>40175</v>
      </c>
      <c r="B240" s="12">
        <v>150</v>
      </c>
      <c r="C240" s="12">
        <v>190</v>
      </c>
      <c r="D240" s="12">
        <v>150</v>
      </c>
      <c r="E240" s="12">
        <v>150</v>
      </c>
      <c r="F240" s="14">
        <v>0</v>
      </c>
      <c r="G240" s="12">
        <v>150</v>
      </c>
      <c r="I240" s="11">
        <f>'^JKSE'!I240</f>
        <v>40561</v>
      </c>
      <c r="J240" s="12">
        <f t="shared" si="3"/>
        <v>110</v>
      </c>
    </row>
    <row r="241" spans="1:10" x14ac:dyDescent="0.2">
      <c r="A241" s="15">
        <v>40176</v>
      </c>
      <c r="B241" s="12">
        <v>150</v>
      </c>
      <c r="C241" s="12">
        <v>190</v>
      </c>
      <c r="D241" s="12">
        <v>150</v>
      </c>
      <c r="E241" s="12">
        <v>150</v>
      </c>
      <c r="F241" s="14">
        <v>0</v>
      </c>
      <c r="G241" s="12">
        <v>150</v>
      </c>
      <c r="I241" s="11">
        <f>'^JKSE'!I241</f>
        <v>40560</v>
      </c>
      <c r="J241" s="12">
        <f t="shared" si="3"/>
        <v>115</v>
      </c>
    </row>
    <row r="242" spans="1:10" x14ac:dyDescent="0.2">
      <c r="A242" s="15">
        <v>40177</v>
      </c>
      <c r="B242" s="12">
        <v>150</v>
      </c>
      <c r="C242" s="12">
        <v>189</v>
      </c>
      <c r="D242" s="12">
        <v>150</v>
      </c>
      <c r="E242" s="12">
        <v>150</v>
      </c>
      <c r="F242" s="14">
        <v>0</v>
      </c>
      <c r="G242" s="12">
        <v>150</v>
      </c>
      <c r="I242" s="11">
        <f>'^JKSE'!I242</f>
        <v>40557</v>
      </c>
      <c r="J242" s="12">
        <f t="shared" si="3"/>
        <v>115</v>
      </c>
    </row>
    <row r="243" spans="1:10" x14ac:dyDescent="0.2">
      <c r="A243" s="15">
        <v>40182</v>
      </c>
      <c r="B243" s="12">
        <v>150</v>
      </c>
      <c r="C243" s="12">
        <v>150</v>
      </c>
      <c r="D243" s="12">
        <v>150</v>
      </c>
      <c r="E243" s="12">
        <v>150</v>
      </c>
      <c r="F243" s="14">
        <v>2500</v>
      </c>
      <c r="G243" s="12">
        <v>150</v>
      </c>
      <c r="I243" s="11">
        <f>'^JKSE'!I243</f>
        <v>40556</v>
      </c>
      <c r="J243" s="12">
        <f t="shared" si="3"/>
        <v>115</v>
      </c>
    </row>
    <row r="244" spans="1:10" x14ac:dyDescent="0.2">
      <c r="A244" s="15">
        <v>40183</v>
      </c>
      <c r="B244" s="12">
        <v>188</v>
      </c>
      <c r="C244" s="12">
        <v>188</v>
      </c>
      <c r="D244" s="12">
        <v>151</v>
      </c>
      <c r="E244" s="12">
        <v>151</v>
      </c>
      <c r="F244" s="14">
        <v>20500</v>
      </c>
      <c r="G244" s="12">
        <v>151</v>
      </c>
      <c r="I244" s="11">
        <f>'^JKSE'!I244</f>
        <v>40555</v>
      </c>
      <c r="J244" s="12">
        <f t="shared" si="3"/>
        <v>115</v>
      </c>
    </row>
    <row r="245" spans="1:10" x14ac:dyDescent="0.2">
      <c r="A245" s="15">
        <v>40184</v>
      </c>
      <c r="B245" s="12">
        <v>152</v>
      </c>
      <c r="C245" s="12">
        <v>180</v>
      </c>
      <c r="D245" s="12">
        <v>152</v>
      </c>
      <c r="E245" s="12">
        <v>152</v>
      </c>
      <c r="F245" s="14">
        <v>0</v>
      </c>
      <c r="G245" s="12">
        <v>152</v>
      </c>
      <c r="I245" s="11">
        <f>'^JKSE'!I245</f>
        <v>40554</v>
      </c>
      <c r="J245" s="12">
        <f t="shared" si="3"/>
        <v>105</v>
      </c>
    </row>
    <row r="246" spans="1:10" x14ac:dyDescent="0.2">
      <c r="A246" s="15">
        <v>40185</v>
      </c>
      <c r="B246" s="12">
        <v>151</v>
      </c>
      <c r="C246" s="12">
        <v>189</v>
      </c>
      <c r="D246" s="12">
        <v>151</v>
      </c>
      <c r="E246" s="12">
        <v>151</v>
      </c>
      <c r="F246" s="14">
        <v>0</v>
      </c>
      <c r="G246" s="12">
        <v>151</v>
      </c>
      <c r="I246" s="11">
        <f>'^JKSE'!I246</f>
        <v>40553</v>
      </c>
      <c r="J246" s="12">
        <f t="shared" si="3"/>
        <v>105</v>
      </c>
    </row>
    <row r="247" spans="1:10" x14ac:dyDescent="0.2">
      <c r="A247" s="15">
        <v>40186</v>
      </c>
      <c r="B247" s="12">
        <v>151</v>
      </c>
      <c r="C247" s="12">
        <v>189</v>
      </c>
      <c r="D247" s="12">
        <v>151</v>
      </c>
      <c r="E247" s="12">
        <v>151</v>
      </c>
      <c r="F247" s="14">
        <v>0</v>
      </c>
      <c r="G247" s="12">
        <v>151</v>
      </c>
      <c r="I247" s="11">
        <f>'^JKSE'!I247</f>
        <v>40550</v>
      </c>
      <c r="J247" s="12">
        <f t="shared" si="3"/>
        <v>115</v>
      </c>
    </row>
    <row r="248" spans="1:10" x14ac:dyDescent="0.2">
      <c r="A248" s="15">
        <v>40189</v>
      </c>
      <c r="B248" s="12">
        <v>151</v>
      </c>
      <c r="C248" s="12">
        <v>189</v>
      </c>
      <c r="D248" s="12">
        <v>151</v>
      </c>
      <c r="E248" s="12">
        <v>151</v>
      </c>
      <c r="F248" s="14">
        <v>0</v>
      </c>
      <c r="G248" s="12">
        <v>151</v>
      </c>
      <c r="I248" s="11">
        <f>'^JKSE'!I248</f>
        <v>40549</v>
      </c>
      <c r="J248" s="12">
        <f t="shared" si="3"/>
        <v>101</v>
      </c>
    </row>
    <row r="249" spans="1:10" x14ac:dyDescent="0.2">
      <c r="A249" s="15">
        <v>40190</v>
      </c>
      <c r="B249" s="12">
        <v>150</v>
      </c>
      <c r="C249" s="12">
        <v>189</v>
      </c>
      <c r="D249" s="12">
        <v>150</v>
      </c>
      <c r="E249" s="12">
        <v>150</v>
      </c>
      <c r="F249" s="14">
        <v>0</v>
      </c>
      <c r="G249" s="12">
        <v>150</v>
      </c>
      <c r="I249" s="11">
        <f>'^JKSE'!I249</f>
        <v>40548</v>
      </c>
      <c r="J249" s="12">
        <f t="shared" si="3"/>
        <v>115</v>
      </c>
    </row>
    <row r="250" spans="1:10" x14ac:dyDescent="0.2">
      <c r="A250" s="15">
        <v>40191</v>
      </c>
      <c r="B250" s="12">
        <v>150</v>
      </c>
      <c r="C250" s="12">
        <v>189</v>
      </c>
      <c r="D250" s="12">
        <v>150</v>
      </c>
      <c r="E250" s="12">
        <v>150</v>
      </c>
      <c r="F250" s="14">
        <v>0</v>
      </c>
      <c r="G250" s="12">
        <v>150</v>
      </c>
      <c r="I250" s="11">
        <f>'^JKSE'!I250</f>
        <v>40547</v>
      </c>
      <c r="J250" s="12">
        <f t="shared" si="3"/>
        <v>170</v>
      </c>
    </row>
    <row r="251" spans="1:10" x14ac:dyDescent="0.2">
      <c r="A251" s="15">
        <v>40192</v>
      </c>
      <c r="B251" s="12">
        <v>150</v>
      </c>
      <c r="C251" s="12">
        <v>190</v>
      </c>
      <c r="D251" s="12">
        <v>150</v>
      </c>
      <c r="E251" s="12">
        <v>150</v>
      </c>
      <c r="F251" s="14">
        <v>0</v>
      </c>
      <c r="G251" s="12">
        <v>150</v>
      </c>
      <c r="I251" s="11">
        <f>'^JKSE'!I251</f>
        <v>40546</v>
      </c>
      <c r="J251" s="12">
        <f t="shared" si="3"/>
        <v>95</v>
      </c>
    </row>
    <row r="252" spans="1:10" x14ac:dyDescent="0.2">
      <c r="A252" s="15">
        <v>40193</v>
      </c>
      <c r="B252" s="12">
        <v>150</v>
      </c>
      <c r="C252" s="12">
        <v>190</v>
      </c>
      <c r="D252" s="12">
        <v>150</v>
      </c>
      <c r="E252" s="12">
        <v>150</v>
      </c>
      <c r="F252" s="14">
        <v>0</v>
      </c>
      <c r="G252" s="12">
        <v>150</v>
      </c>
      <c r="I252" s="11">
        <f>'^JKSE'!I252</f>
        <v>40543</v>
      </c>
      <c r="J252" s="12">
        <f t="shared" si="3"/>
        <v>129</v>
      </c>
    </row>
    <row r="253" spans="1:10" x14ac:dyDescent="0.2">
      <c r="A253" s="15">
        <v>40196</v>
      </c>
      <c r="B253" s="12">
        <v>151</v>
      </c>
      <c r="C253" s="12">
        <v>151</v>
      </c>
      <c r="D253" s="12">
        <v>151</v>
      </c>
      <c r="E253" s="12">
        <v>151</v>
      </c>
      <c r="F253" s="14">
        <v>5000</v>
      </c>
      <c r="G253" s="12">
        <v>151</v>
      </c>
      <c r="I253" s="11">
        <f>'^JKSE'!I253</f>
        <v>40542</v>
      </c>
      <c r="J253" s="12">
        <f t="shared" si="3"/>
        <v>129</v>
      </c>
    </row>
    <row r="254" spans="1:10" x14ac:dyDescent="0.2">
      <c r="A254" s="15">
        <v>40197</v>
      </c>
      <c r="B254" s="12">
        <v>151</v>
      </c>
      <c r="C254" s="12">
        <v>151</v>
      </c>
      <c r="D254" s="12">
        <v>150</v>
      </c>
      <c r="E254" s="12">
        <v>150</v>
      </c>
      <c r="F254" s="14">
        <v>5000</v>
      </c>
      <c r="G254" s="12">
        <v>150</v>
      </c>
      <c r="I254" s="11">
        <f>'^JKSE'!I254</f>
        <v>40541</v>
      </c>
      <c r="J254" s="12">
        <f t="shared" si="3"/>
        <v>100</v>
      </c>
    </row>
    <row r="255" spans="1:10" x14ac:dyDescent="0.2">
      <c r="A255" s="15">
        <v>40198</v>
      </c>
      <c r="B255" s="12">
        <v>151</v>
      </c>
      <c r="C255" s="12">
        <v>151</v>
      </c>
      <c r="D255" s="12">
        <v>151</v>
      </c>
      <c r="E255" s="12">
        <v>151</v>
      </c>
      <c r="F255" s="14">
        <v>2500</v>
      </c>
      <c r="G255" s="12">
        <v>151</v>
      </c>
      <c r="I255" s="11">
        <f>'^JKSE'!I255</f>
        <v>40540</v>
      </c>
      <c r="J255" s="12">
        <f t="shared" si="3"/>
        <v>101</v>
      </c>
    </row>
    <row r="256" spans="1:10" x14ac:dyDescent="0.2">
      <c r="A256" s="15">
        <v>40199</v>
      </c>
      <c r="B256" s="12">
        <v>151</v>
      </c>
      <c r="C256" s="12">
        <v>151</v>
      </c>
      <c r="D256" s="12">
        <v>151</v>
      </c>
      <c r="E256" s="12">
        <v>151</v>
      </c>
      <c r="F256" s="14">
        <v>2500</v>
      </c>
      <c r="G256" s="12">
        <v>151</v>
      </c>
      <c r="I256" s="11">
        <f>'^JKSE'!I256</f>
        <v>40539</v>
      </c>
      <c r="J256" s="12">
        <f t="shared" si="3"/>
        <v>101</v>
      </c>
    </row>
    <row r="257" spans="1:10" x14ac:dyDescent="0.2">
      <c r="A257" s="15">
        <v>40200</v>
      </c>
      <c r="B257" s="12">
        <v>151</v>
      </c>
      <c r="C257" s="12">
        <v>189</v>
      </c>
      <c r="D257" s="12">
        <v>151</v>
      </c>
      <c r="E257" s="12">
        <v>151</v>
      </c>
      <c r="F257" s="14">
        <v>0</v>
      </c>
      <c r="G257" s="12">
        <v>151</v>
      </c>
      <c r="I257" s="11">
        <f>'^JKSE'!I257</f>
        <v>40536</v>
      </c>
      <c r="J257" s="12">
        <f t="shared" si="3"/>
        <v>101</v>
      </c>
    </row>
    <row r="258" spans="1:10" x14ac:dyDescent="0.2">
      <c r="A258" s="15">
        <v>40203</v>
      </c>
      <c r="B258" s="12">
        <v>151</v>
      </c>
      <c r="C258" s="12">
        <v>189</v>
      </c>
      <c r="D258" s="12">
        <v>151</v>
      </c>
      <c r="E258" s="12">
        <v>151</v>
      </c>
      <c r="F258" s="14">
        <v>0</v>
      </c>
      <c r="G258" s="12">
        <v>151</v>
      </c>
      <c r="I258" s="11">
        <f>'^JKSE'!I258</f>
        <v>40535</v>
      </c>
      <c r="J258" s="12">
        <f t="shared" si="3"/>
        <v>101</v>
      </c>
    </row>
    <row r="259" spans="1:10" x14ac:dyDescent="0.2">
      <c r="A259" s="15">
        <v>40204</v>
      </c>
      <c r="B259" s="12">
        <v>151</v>
      </c>
      <c r="C259" s="12">
        <v>189</v>
      </c>
      <c r="D259" s="12">
        <v>151</v>
      </c>
      <c r="E259" s="12">
        <v>151</v>
      </c>
      <c r="F259" s="14">
        <v>0</v>
      </c>
      <c r="G259" s="12">
        <v>151</v>
      </c>
      <c r="I259" s="11">
        <f>'^JKSE'!I259</f>
        <v>40534</v>
      </c>
      <c r="J259" s="12">
        <f t="shared" ref="J259:J265" si="4">VLOOKUP($I$2:$I$751,$A$2:$G$705,7)</f>
        <v>102</v>
      </c>
    </row>
    <row r="260" spans="1:10" x14ac:dyDescent="0.2">
      <c r="A260" s="15">
        <v>40205</v>
      </c>
      <c r="B260" s="12">
        <v>151</v>
      </c>
      <c r="C260" s="12">
        <v>189</v>
      </c>
      <c r="D260" s="12">
        <v>151</v>
      </c>
      <c r="E260" s="12">
        <v>151</v>
      </c>
      <c r="F260" s="14">
        <v>0</v>
      </c>
      <c r="G260" s="12">
        <v>151</v>
      </c>
      <c r="I260" s="11">
        <f>'^JKSE'!I260</f>
        <v>40533</v>
      </c>
      <c r="J260" s="12">
        <f t="shared" si="4"/>
        <v>101</v>
      </c>
    </row>
    <row r="261" spans="1:10" x14ac:dyDescent="0.2">
      <c r="A261" s="15">
        <v>40206</v>
      </c>
      <c r="B261" s="12">
        <v>151</v>
      </c>
      <c r="C261" s="12">
        <v>189</v>
      </c>
      <c r="D261" s="12">
        <v>151</v>
      </c>
      <c r="E261" s="12">
        <v>151</v>
      </c>
      <c r="F261" s="14">
        <v>0</v>
      </c>
      <c r="G261" s="12">
        <v>151</v>
      </c>
      <c r="I261" s="11">
        <f>'^JKSE'!I261</f>
        <v>40532</v>
      </c>
      <c r="J261" s="12">
        <f t="shared" si="4"/>
        <v>101</v>
      </c>
    </row>
    <row r="262" spans="1:10" x14ac:dyDescent="0.2">
      <c r="A262" s="15">
        <v>40207</v>
      </c>
      <c r="B262" s="12">
        <v>151</v>
      </c>
      <c r="C262" s="12">
        <v>189</v>
      </c>
      <c r="D262" s="12">
        <v>151</v>
      </c>
      <c r="E262" s="12">
        <v>151</v>
      </c>
      <c r="F262" s="14">
        <v>0</v>
      </c>
      <c r="G262" s="12">
        <v>151</v>
      </c>
      <c r="I262" s="11">
        <f>'^JKSE'!I262</f>
        <v>40529</v>
      </c>
      <c r="J262" s="12">
        <f t="shared" si="4"/>
        <v>107</v>
      </c>
    </row>
    <row r="263" spans="1:10" x14ac:dyDescent="0.2">
      <c r="A263" s="15">
        <v>40210</v>
      </c>
      <c r="B263" s="12">
        <v>151</v>
      </c>
      <c r="C263" s="12">
        <v>189</v>
      </c>
      <c r="D263" s="12">
        <v>151</v>
      </c>
      <c r="E263" s="12">
        <v>151</v>
      </c>
      <c r="F263" s="14">
        <v>0</v>
      </c>
      <c r="G263" s="12">
        <v>151</v>
      </c>
      <c r="I263" s="11">
        <f>'^JKSE'!I263</f>
        <v>40528</v>
      </c>
      <c r="J263" s="12">
        <f t="shared" si="4"/>
        <v>101</v>
      </c>
    </row>
    <row r="264" spans="1:10" x14ac:dyDescent="0.2">
      <c r="A264" s="15">
        <v>40211</v>
      </c>
      <c r="B264" s="12">
        <v>151</v>
      </c>
      <c r="C264" s="12">
        <v>188</v>
      </c>
      <c r="D264" s="12">
        <v>151</v>
      </c>
      <c r="E264" s="12">
        <v>151</v>
      </c>
      <c r="F264" s="14">
        <v>0</v>
      </c>
      <c r="G264" s="12">
        <v>151</v>
      </c>
      <c r="I264" s="11">
        <f>'^JKSE'!I264</f>
        <v>40527</v>
      </c>
      <c r="J264" s="12">
        <f t="shared" si="4"/>
        <v>101</v>
      </c>
    </row>
    <row r="265" spans="1:10" x14ac:dyDescent="0.2">
      <c r="A265" s="15">
        <v>40212</v>
      </c>
      <c r="B265" s="12">
        <v>151</v>
      </c>
      <c r="C265" s="12">
        <v>189</v>
      </c>
      <c r="D265" s="12">
        <v>151</v>
      </c>
      <c r="E265" s="12">
        <v>151</v>
      </c>
      <c r="F265" s="14">
        <v>0</v>
      </c>
      <c r="G265" s="12">
        <v>151</v>
      </c>
      <c r="I265" s="11">
        <f>'^JKSE'!I265</f>
        <v>40526</v>
      </c>
      <c r="J265" s="12">
        <f t="shared" si="4"/>
        <v>100</v>
      </c>
    </row>
    <row r="266" spans="1:10" x14ac:dyDescent="0.2">
      <c r="A266" s="15">
        <v>40213</v>
      </c>
      <c r="B266" s="12">
        <v>151</v>
      </c>
      <c r="C266" s="12">
        <v>189</v>
      </c>
      <c r="D266" s="12">
        <v>151</v>
      </c>
      <c r="E266" s="12">
        <v>151</v>
      </c>
      <c r="F266" s="14">
        <v>0</v>
      </c>
      <c r="G266" s="12">
        <v>151</v>
      </c>
      <c r="I266" s="11">
        <f>'^JKSE'!I266</f>
        <v>40525</v>
      </c>
      <c r="J266" s="12">
        <f>VLOOKUP($I$2:$I$751,$A$2:$G$685,7)</f>
        <v>136</v>
      </c>
    </row>
    <row r="267" spans="1:10" x14ac:dyDescent="0.2">
      <c r="A267" s="15">
        <v>40214</v>
      </c>
      <c r="B267" s="12">
        <v>160</v>
      </c>
      <c r="C267" s="12">
        <v>189</v>
      </c>
      <c r="D267" s="12">
        <v>160</v>
      </c>
      <c r="E267" s="12">
        <v>160</v>
      </c>
      <c r="F267" s="14">
        <v>0</v>
      </c>
      <c r="G267" s="12">
        <v>160</v>
      </c>
      <c r="I267" s="11">
        <f>'^JKSE'!I267</f>
        <v>40522</v>
      </c>
      <c r="J267" s="12">
        <f>VLOOKUP($I$2:$I$751,$A$2:$G$685,7)</f>
        <v>101</v>
      </c>
    </row>
    <row r="268" spans="1:10" x14ac:dyDescent="0.2">
      <c r="A268" s="15">
        <v>40217</v>
      </c>
      <c r="B268" s="12">
        <v>180</v>
      </c>
      <c r="C268" s="12">
        <v>180</v>
      </c>
      <c r="D268" s="12">
        <v>152</v>
      </c>
      <c r="E268" s="12">
        <v>152</v>
      </c>
      <c r="F268" s="14">
        <v>19500</v>
      </c>
      <c r="G268" s="12">
        <v>152</v>
      </c>
      <c r="I268" s="11"/>
    </row>
    <row r="269" spans="1:10" x14ac:dyDescent="0.2">
      <c r="A269" s="15">
        <v>40218</v>
      </c>
      <c r="B269" s="12">
        <v>155</v>
      </c>
      <c r="C269" s="12">
        <v>155</v>
      </c>
      <c r="D269" s="12">
        <v>155</v>
      </c>
      <c r="E269" s="12">
        <v>155</v>
      </c>
      <c r="F269" s="14">
        <v>500</v>
      </c>
      <c r="G269" s="12">
        <v>155</v>
      </c>
      <c r="I269" s="11"/>
    </row>
    <row r="270" spans="1:10" x14ac:dyDescent="0.2">
      <c r="A270" s="15">
        <v>40219</v>
      </c>
      <c r="B270" s="12">
        <v>153</v>
      </c>
      <c r="C270" s="12">
        <v>189</v>
      </c>
      <c r="D270" s="12">
        <v>153</v>
      </c>
      <c r="E270" s="12">
        <v>153</v>
      </c>
      <c r="F270" s="14">
        <v>0</v>
      </c>
      <c r="G270" s="12">
        <v>153</v>
      </c>
      <c r="I270" s="11"/>
    </row>
    <row r="271" spans="1:10" x14ac:dyDescent="0.2">
      <c r="A271" s="15">
        <v>40220</v>
      </c>
      <c r="B271" s="12">
        <v>153</v>
      </c>
      <c r="C271" s="12">
        <v>189</v>
      </c>
      <c r="D271" s="12">
        <v>153</v>
      </c>
      <c r="E271" s="12">
        <v>153</v>
      </c>
      <c r="F271" s="14">
        <v>0</v>
      </c>
      <c r="G271" s="12">
        <v>153</v>
      </c>
      <c r="I271" s="11"/>
    </row>
    <row r="272" spans="1:10" x14ac:dyDescent="0.2">
      <c r="A272" s="15">
        <v>40221</v>
      </c>
      <c r="B272" s="12">
        <v>151</v>
      </c>
      <c r="C272" s="12">
        <v>200</v>
      </c>
      <c r="D272" s="12">
        <v>151</v>
      </c>
      <c r="E272" s="12">
        <v>151</v>
      </c>
      <c r="F272" s="14">
        <v>0</v>
      </c>
      <c r="G272" s="12">
        <v>151</v>
      </c>
      <c r="I272" s="11"/>
    </row>
    <row r="273" spans="1:9" x14ac:dyDescent="0.2">
      <c r="A273" s="15">
        <v>40224</v>
      </c>
      <c r="B273" s="12">
        <v>151</v>
      </c>
      <c r="C273" s="12">
        <v>189</v>
      </c>
      <c r="D273" s="12">
        <v>151</v>
      </c>
      <c r="E273" s="12">
        <v>151</v>
      </c>
      <c r="F273" s="14">
        <v>0</v>
      </c>
      <c r="G273" s="12">
        <v>151</v>
      </c>
      <c r="I273" s="11"/>
    </row>
    <row r="274" spans="1:9" x14ac:dyDescent="0.2">
      <c r="A274" s="15">
        <v>40225</v>
      </c>
      <c r="B274" s="12">
        <v>151</v>
      </c>
      <c r="C274" s="12">
        <v>151</v>
      </c>
      <c r="D274" s="12">
        <v>151</v>
      </c>
      <c r="E274" s="12">
        <v>151</v>
      </c>
      <c r="F274" s="14">
        <v>7500</v>
      </c>
      <c r="G274" s="12">
        <v>151</v>
      </c>
      <c r="I274" s="11"/>
    </row>
    <row r="275" spans="1:9" x14ac:dyDescent="0.2">
      <c r="A275" s="15">
        <v>40226</v>
      </c>
      <c r="B275" s="12">
        <v>151</v>
      </c>
      <c r="C275" s="12">
        <v>189</v>
      </c>
      <c r="D275" s="12">
        <v>151</v>
      </c>
      <c r="E275" s="12">
        <v>151</v>
      </c>
      <c r="F275" s="14">
        <v>0</v>
      </c>
      <c r="G275" s="12">
        <v>151</v>
      </c>
      <c r="I275" s="11"/>
    </row>
    <row r="276" spans="1:9" x14ac:dyDescent="0.2">
      <c r="A276" s="15">
        <v>40227</v>
      </c>
      <c r="B276" s="12">
        <v>151</v>
      </c>
      <c r="C276" s="12">
        <v>189</v>
      </c>
      <c r="D276" s="12">
        <v>151</v>
      </c>
      <c r="E276" s="12">
        <v>151</v>
      </c>
      <c r="F276" s="14">
        <v>0</v>
      </c>
      <c r="G276" s="12">
        <v>151</v>
      </c>
      <c r="I276" s="11"/>
    </row>
    <row r="277" spans="1:9" x14ac:dyDescent="0.2">
      <c r="A277" s="15">
        <v>40228</v>
      </c>
      <c r="B277" s="12">
        <v>151</v>
      </c>
      <c r="C277" s="12">
        <v>188</v>
      </c>
      <c r="D277" s="12">
        <v>151</v>
      </c>
      <c r="E277" s="12">
        <v>151</v>
      </c>
      <c r="F277" s="14">
        <v>0</v>
      </c>
      <c r="G277" s="12">
        <v>151</v>
      </c>
      <c r="I277" s="11"/>
    </row>
    <row r="278" spans="1:9" x14ac:dyDescent="0.2">
      <c r="A278" s="15">
        <v>40231</v>
      </c>
      <c r="B278" s="12">
        <v>151</v>
      </c>
      <c r="C278" s="12">
        <v>151</v>
      </c>
      <c r="D278" s="12">
        <v>151</v>
      </c>
      <c r="E278" s="12">
        <v>151</v>
      </c>
      <c r="F278" s="14">
        <v>15000</v>
      </c>
      <c r="G278" s="12">
        <v>151</v>
      </c>
      <c r="I278" s="11"/>
    </row>
    <row r="279" spans="1:9" x14ac:dyDescent="0.2">
      <c r="A279" s="15">
        <v>40232</v>
      </c>
      <c r="B279" s="12">
        <v>151</v>
      </c>
      <c r="C279" s="12">
        <v>151</v>
      </c>
      <c r="D279" s="12">
        <v>151</v>
      </c>
      <c r="E279" s="12">
        <v>151</v>
      </c>
      <c r="F279" s="14">
        <v>500</v>
      </c>
      <c r="G279" s="12">
        <v>151</v>
      </c>
      <c r="I279" s="11"/>
    </row>
    <row r="280" spans="1:9" x14ac:dyDescent="0.2">
      <c r="A280" s="15">
        <v>40233</v>
      </c>
      <c r="B280" s="12">
        <v>151</v>
      </c>
      <c r="C280" s="12">
        <v>187</v>
      </c>
      <c r="D280" s="12">
        <v>151</v>
      </c>
      <c r="E280" s="12">
        <v>151</v>
      </c>
      <c r="F280" s="14">
        <v>0</v>
      </c>
      <c r="G280" s="12">
        <v>151</v>
      </c>
      <c r="I280" s="11"/>
    </row>
    <row r="281" spans="1:9" x14ac:dyDescent="0.2">
      <c r="A281" s="15">
        <v>40234</v>
      </c>
      <c r="B281" s="12">
        <v>151</v>
      </c>
      <c r="C281" s="12">
        <v>189</v>
      </c>
      <c r="D281" s="12">
        <v>151</v>
      </c>
      <c r="E281" s="12">
        <v>151</v>
      </c>
      <c r="F281" s="14">
        <v>0</v>
      </c>
      <c r="G281" s="12">
        <v>151</v>
      </c>
      <c r="I281" s="11"/>
    </row>
    <row r="282" spans="1:9" x14ac:dyDescent="0.2">
      <c r="A282" s="15">
        <v>40238</v>
      </c>
      <c r="B282" s="12">
        <v>151</v>
      </c>
      <c r="C282" s="12">
        <v>180</v>
      </c>
      <c r="D282" s="12">
        <v>151</v>
      </c>
      <c r="E282" s="12">
        <v>151</v>
      </c>
      <c r="F282" s="14">
        <v>0</v>
      </c>
      <c r="G282" s="12">
        <v>151</v>
      </c>
      <c r="I282" s="11"/>
    </row>
    <row r="283" spans="1:9" x14ac:dyDescent="0.2">
      <c r="A283" s="15">
        <v>40239</v>
      </c>
      <c r="B283" s="12">
        <v>151</v>
      </c>
      <c r="C283" s="12">
        <v>151</v>
      </c>
      <c r="D283" s="12">
        <v>150</v>
      </c>
      <c r="E283" s="12">
        <v>150</v>
      </c>
      <c r="F283" s="14">
        <v>50000</v>
      </c>
      <c r="G283" s="12">
        <v>150</v>
      </c>
      <c r="I283" s="11"/>
    </row>
    <row r="284" spans="1:9" x14ac:dyDescent="0.2">
      <c r="A284" s="15">
        <v>40240</v>
      </c>
      <c r="B284" s="12">
        <v>151</v>
      </c>
      <c r="C284" s="12">
        <v>155</v>
      </c>
      <c r="D284" s="12">
        <v>151</v>
      </c>
      <c r="E284" s="12">
        <v>151</v>
      </c>
      <c r="F284" s="14">
        <v>58000</v>
      </c>
      <c r="G284" s="12">
        <v>151</v>
      </c>
      <c r="I284" s="11"/>
    </row>
    <row r="285" spans="1:9" x14ac:dyDescent="0.2">
      <c r="A285" s="15">
        <v>40241</v>
      </c>
      <c r="B285" s="12">
        <v>151</v>
      </c>
      <c r="C285" s="12">
        <v>161</v>
      </c>
      <c r="D285" s="12">
        <v>151</v>
      </c>
      <c r="E285" s="12">
        <v>151</v>
      </c>
      <c r="F285" s="14">
        <v>0</v>
      </c>
      <c r="G285" s="12">
        <v>151</v>
      </c>
      <c r="I285" s="11"/>
    </row>
    <row r="286" spans="1:9" x14ac:dyDescent="0.2">
      <c r="A286" s="15">
        <v>40242</v>
      </c>
      <c r="B286" s="12">
        <v>151</v>
      </c>
      <c r="C286" s="12">
        <v>187</v>
      </c>
      <c r="D286" s="12">
        <v>151</v>
      </c>
      <c r="E286" s="12">
        <v>151</v>
      </c>
      <c r="F286" s="14">
        <v>0</v>
      </c>
      <c r="G286" s="12">
        <v>151</v>
      </c>
      <c r="I286" s="11"/>
    </row>
    <row r="287" spans="1:9" x14ac:dyDescent="0.2">
      <c r="A287" s="15">
        <v>40245</v>
      </c>
      <c r="B287" s="12">
        <v>155</v>
      </c>
      <c r="C287" s="12">
        <v>158</v>
      </c>
      <c r="D287" s="12">
        <v>150</v>
      </c>
      <c r="E287" s="12">
        <v>150</v>
      </c>
      <c r="F287" s="14">
        <v>200500</v>
      </c>
      <c r="G287" s="12">
        <v>150</v>
      </c>
      <c r="I287" s="11"/>
    </row>
    <row r="288" spans="1:9" x14ac:dyDescent="0.2">
      <c r="A288" s="15">
        <v>40246</v>
      </c>
      <c r="B288" s="12">
        <v>145</v>
      </c>
      <c r="C288" s="12">
        <v>169</v>
      </c>
      <c r="D288" s="12">
        <v>145</v>
      </c>
      <c r="E288" s="12">
        <v>145</v>
      </c>
      <c r="F288" s="14">
        <v>0</v>
      </c>
      <c r="G288" s="12">
        <v>145</v>
      </c>
      <c r="I288" s="11"/>
    </row>
    <row r="289" spans="1:9" x14ac:dyDescent="0.2">
      <c r="A289" s="15">
        <v>40247</v>
      </c>
      <c r="B289" s="12">
        <v>145</v>
      </c>
      <c r="C289" s="12">
        <v>170</v>
      </c>
      <c r="D289" s="12">
        <v>145</v>
      </c>
      <c r="E289" s="12">
        <v>145</v>
      </c>
      <c r="F289" s="14">
        <v>0</v>
      </c>
      <c r="G289" s="12">
        <v>145</v>
      </c>
      <c r="I289" s="11"/>
    </row>
    <row r="290" spans="1:9" x14ac:dyDescent="0.2">
      <c r="A290" s="15">
        <v>40248</v>
      </c>
      <c r="B290" s="12">
        <v>140</v>
      </c>
      <c r="C290" s="12">
        <v>160</v>
      </c>
      <c r="D290" s="12">
        <v>140</v>
      </c>
      <c r="E290" s="12">
        <v>140</v>
      </c>
      <c r="F290" s="14">
        <v>0</v>
      </c>
      <c r="G290" s="12">
        <v>140</v>
      </c>
      <c r="I290" s="11"/>
    </row>
    <row r="291" spans="1:9" x14ac:dyDescent="0.2">
      <c r="A291" s="15">
        <v>40249</v>
      </c>
      <c r="B291" s="12">
        <v>141</v>
      </c>
      <c r="C291" s="12">
        <v>170</v>
      </c>
      <c r="D291" s="12">
        <v>141</v>
      </c>
      <c r="E291" s="12">
        <v>141</v>
      </c>
      <c r="F291" s="14">
        <v>0</v>
      </c>
      <c r="G291" s="12">
        <v>141</v>
      </c>
      <c r="I291" s="11"/>
    </row>
    <row r="292" spans="1:9" x14ac:dyDescent="0.2">
      <c r="A292" s="15">
        <v>40252</v>
      </c>
      <c r="B292" s="12">
        <v>140</v>
      </c>
      <c r="C292" s="12">
        <v>170</v>
      </c>
      <c r="D292" s="12">
        <v>140</v>
      </c>
      <c r="E292" s="12">
        <v>140</v>
      </c>
      <c r="F292" s="14">
        <v>0</v>
      </c>
      <c r="G292" s="12">
        <v>140</v>
      </c>
      <c r="I292" s="11"/>
    </row>
    <row r="293" spans="1:9" x14ac:dyDescent="0.2">
      <c r="A293" s="15">
        <v>40254</v>
      </c>
      <c r="B293" s="12">
        <v>140</v>
      </c>
      <c r="C293" s="12">
        <v>160</v>
      </c>
      <c r="D293" s="12">
        <v>140</v>
      </c>
      <c r="E293" s="12">
        <v>140</v>
      </c>
      <c r="F293" s="14">
        <v>0</v>
      </c>
      <c r="G293" s="12">
        <v>140</v>
      </c>
      <c r="I293" s="11"/>
    </row>
    <row r="294" spans="1:9" x14ac:dyDescent="0.2">
      <c r="A294" s="15">
        <v>40255</v>
      </c>
      <c r="B294" s="12">
        <v>140</v>
      </c>
      <c r="C294" s="12">
        <v>170</v>
      </c>
      <c r="D294" s="12">
        <v>140</v>
      </c>
      <c r="E294" s="12">
        <v>140</v>
      </c>
      <c r="F294" s="14">
        <v>0</v>
      </c>
      <c r="G294" s="12">
        <v>140</v>
      </c>
      <c r="I294" s="11"/>
    </row>
    <row r="295" spans="1:9" x14ac:dyDescent="0.2">
      <c r="A295" s="15">
        <v>40256</v>
      </c>
      <c r="B295" s="12">
        <v>140</v>
      </c>
      <c r="C295" s="12">
        <v>160</v>
      </c>
      <c r="D295" s="12">
        <v>140</v>
      </c>
      <c r="E295" s="12">
        <v>140</v>
      </c>
      <c r="F295" s="14">
        <v>0</v>
      </c>
      <c r="G295" s="12">
        <v>140</v>
      </c>
      <c r="I295" s="11"/>
    </row>
    <row r="296" spans="1:9" x14ac:dyDescent="0.2">
      <c r="A296" s="15">
        <v>40259</v>
      </c>
      <c r="B296" s="12">
        <v>140</v>
      </c>
      <c r="C296" s="12">
        <v>170</v>
      </c>
      <c r="D296" s="12">
        <v>140</v>
      </c>
      <c r="E296" s="12">
        <v>140</v>
      </c>
      <c r="F296" s="14">
        <v>0</v>
      </c>
      <c r="G296" s="12">
        <v>140</v>
      </c>
      <c r="I296" s="11"/>
    </row>
    <row r="297" spans="1:9" x14ac:dyDescent="0.2">
      <c r="A297" s="15">
        <v>40260</v>
      </c>
      <c r="B297" s="12">
        <v>140</v>
      </c>
      <c r="C297" s="12">
        <v>170</v>
      </c>
      <c r="D297" s="12">
        <v>140</v>
      </c>
      <c r="E297" s="12">
        <v>140</v>
      </c>
      <c r="F297" s="14">
        <v>0</v>
      </c>
      <c r="G297" s="12">
        <v>140</v>
      </c>
      <c r="I297" s="11"/>
    </row>
    <row r="298" spans="1:9" x14ac:dyDescent="0.2">
      <c r="A298" s="15">
        <v>40261</v>
      </c>
      <c r="B298" s="12">
        <v>140</v>
      </c>
      <c r="C298" s="12">
        <v>150</v>
      </c>
      <c r="D298" s="12">
        <v>140</v>
      </c>
      <c r="E298" s="12">
        <v>140</v>
      </c>
      <c r="F298" s="14">
        <v>0</v>
      </c>
      <c r="G298" s="12">
        <v>140</v>
      </c>
      <c r="I298" s="11"/>
    </row>
    <row r="299" spans="1:9" x14ac:dyDescent="0.2">
      <c r="A299" s="15">
        <v>40262</v>
      </c>
      <c r="B299" s="12">
        <v>140</v>
      </c>
      <c r="C299" s="12">
        <v>170</v>
      </c>
      <c r="D299" s="12">
        <v>140</v>
      </c>
      <c r="E299" s="12">
        <v>140</v>
      </c>
      <c r="F299" s="14">
        <v>0</v>
      </c>
      <c r="G299" s="12">
        <v>140</v>
      </c>
      <c r="I299" s="11"/>
    </row>
    <row r="300" spans="1:9" x14ac:dyDescent="0.2">
      <c r="A300" s="15">
        <v>40263</v>
      </c>
      <c r="B300" s="12">
        <v>155</v>
      </c>
      <c r="C300" s="12">
        <v>155</v>
      </c>
      <c r="D300" s="12">
        <v>140</v>
      </c>
      <c r="E300" s="12">
        <v>140</v>
      </c>
      <c r="F300" s="14">
        <v>10500</v>
      </c>
      <c r="G300" s="12">
        <v>140</v>
      </c>
      <c r="I300" s="11"/>
    </row>
    <row r="301" spans="1:9" x14ac:dyDescent="0.2">
      <c r="A301" s="15">
        <v>40266</v>
      </c>
      <c r="B301" s="12">
        <v>155</v>
      </c>
      <c r="C301" s="12">
        <v>155</v>
      </c>
      <c r="D301" s="12">
        <v>155</v>
      </c>
      <c r="E301" s="12">
        <v>155</v>
      </c>
      <c r="F301" s="14">
        <v>0</v>
      </c>
      <c r="G301" s="12">
        <v>155</v>
      </c>
      <c r="I301" s="11"/>
    </row>
    <row r="302" spans="1:9" x14ac:dyDescent="0.2">
      <c r="A302" s="15">
        <v>40267</v>
      </c>
      <c r="B302" s="12">
        <v>155</v>
      </c>
      <c r="C302" s="12">
        <v>155</v>
      </c>
      <c r="D302" s="12">
        <v>155</v>
      </c>
      <c r="E302" s="12">
        <v>155</v>
      </c>
      <c r="F302" s="14">
        <v>0</v>
      </c>
      <c r="G302" s="12">
        <v>155</v>
      </c>
      <c r="I302" s="11"/>
    </row>
    <row r="303" spans="1:9" x14ac:dyDescent="0.2">
      <c r="A303" s="15">
        <v>40268</v>
      </c>
      <c r="B303" s="12">
        <v>155</v>
      </c>
      <c r="C303" s="12">
        <v>155</v>
      </c>
      <c r="D303" s="12">
        <v>155</v>
      </c>
      <c r="E303" s="12">
        <v>155</v>
      </c>
      <c r="F303" s="14">
        <v>0</v>
      </c>
      <c r="G303" s="12">
        <v>155</v>
      </c>
      <c r="I303" s="11"/>
    </row>
    <row r="304" spans="1:9" x14ac:dyDescent="0.2">
      <c r="A304" s="15">
        <v>40269</v>
      </c>
      <c r="B304" s="12">
        <v>170</v>
      </c>
      <c r="C304" s="12">
        <v>170</v>
      </c>
      <c r="D304" s="12">
        <v>170</v>
      </c>
      <c r="E304" s="12">
        <v>170</v>
      </c>
      <c r="F304" s="14">
        <v>0</v>
      </c>
      <c r="G304" s="12">
        <v>170</v>
      </c>
      <c r="I304" s="11"/>
    </row>
    <row r="305" spans="1:9" x14ac:dyDescent="0.2">
      <c r="A305" s="15">
        <v>40273</v>
      </c>
      <c r="B305" s="12">
        <v>170</v>
      </c>
      <c r="C305" s="12">
        <v>170</v>
      </c>
      <c r="D305" s="12">
        <v>170</v>
      </c>
      <c r="E305" s="12">
        <v>170</v>
      </c>
      <c r="F305" s="14">
        <v>0</v>
      </c>
      <c r="G305" s="12">
        <v>170</v>
      </c>
      <c r="I305" s="11"/>
    </row>
    <row r="306" spans="1:9" x14ac:dyDescent="0.2">
      <c r="A306" s="15">
        <v>40274</v>
      </c>
      <c r="B306" s="12">
        <v>160</v>
      </c>
      <c r="C306" s="12">
        <v>160</v>
      </c>
      <c r="D306" s="12">
        <v>160</v>
      </c>
      <c r="E306" s="12">
        <v>160</v>
      </c>
      <c r="F306" s="14">
        <v>0</v>
      </c>
      <c r="G306" s="12">
        <v>160</v>
      </c>
      <c r="I306" s="11"/>
    </row>
    <row r="307" spans="1:9" x14ac:dyDescent="0.2">
      <c r="A307" s="15">
        <v>40275</v>
      </c>
      <c r="B307" s="12">
        <v>170</v>
      </c>
      <c r="C307" s="12">
        <v>170</v>
      </c>
      <c r="D307" s="12">
        <v>170</v>
      </c>
      <c r="E307" s="12">
        <v>170</v>
      </c>
      <c r="F307" s="14">
        <v>0</v>
      </c>
      <c r="G307" s="12">
        <v>170</v>
      </c>
      <c r="I307" s="11"/>
    </row>
    <row r="308" spans="1:9" x14ac:dyDescent="0.2">
      <c r="A308" s="15">
        <v>40276</v>
      </c>
      <c r="B308" s="12">
        <v>170</v>
      </c>
      <c r="C308" s="12">
        <v>170</v>
      </c>
      <c r="D308" s="12">
        <v>170</v>
      </c>
      <c r="E308" s="12">
        <v>170</v>
      </c>
      <c r="F308" s="14">
        <v>0</v>
      </c>
      <c r="G308" s="12">
        <v>170</v>
      </c>
      <c r="I308" s="11"/>
    </row>
    <row r="309" spans="1:9" x14ac:dyDescent="0.2">
      <c r="A309" s="15">
        <v>40277</v>
      </c>
      <c r="B309" s="12">
        <v>168</v>
      </c>
      <c r="C309" s="12">
        <v>168</v>
      </c>
      <c r="D309" s="12">
        <v>168</v>
      </c>
      <c r="E309" s="12">
        <v>168</v>
      </c>
      <c r="F309" s="14">
        <v>0</v>
      </c>
      <c r="G309" s="12">
        <v>168</v>
      </c>
      <c r="I309" s="11"/>
    </row>
    <row r="310" spans="1:9" x14ac:dyDescent="0.2">
      <c r="A310" s="15">
        <v>40280</v>
      </c>
      <c r="B310" s="12">
        <v>170</v>
      </c>
      <c r="C310" s="12">
        <v>170</v>
      </c>
      <c r="D310" s="12">
        <v>170</v>
      </c>
      <c r="E310" s="12">
        <v>170</v>
      </c>
      <c r="F310" s="14">
        <v>0</v>
      </c>
      <c r="G310" s="12">
        <v>170</v>
      </c>
      <c r="I310" s="11"/>
    </row>
    <row r="311" spans="1:9" x14ac:dyDescent="0.2">
      <c r="A311" s="15">
        <v>40281</v>
      </c>
      <c r="B311" s="12">
        <v>170</v>
      </c>
      <c r="C311" s="12">
        <v>170</v>
      </c>
      <c r="D311" s="12">
        <v>170</v>
      </c>
      <c r="E311" s="12">
        <v>170</v>
      </c>
      <c r="F311" s="14">
        <v>0</v>
      </c>
      <c r="G311" s="12">
        <v>170</v>
      </c>
      <c r="I311" s="11"/>
    </row>
    <row r="312" spans="1:9" x14ac:dyDescent="0.2">
      <c r="A312" s="15">
        <v>40282</v>
      </c>
      <c r="B312" s="12">
        <v>170</v>
      </c>
      <c r="C312" s="12">
        <v>170</v>
      </c>
      <c r="D312" s="12">
        <v>170</v>
      </c>
      <c r="E312" s="12">
        <v>170</v>
      </c>
      <c r="F312" s="14">
        <v>0</v>
      </c>
      <c r="G312" s="12">
        <v>170</v>
      </c>
      <c r="I312" s="11"/>
    </row>
    <row r="313" spans="1:9" x14ac:dyDescent="0.2">
      <c r="A313" s="15">
        <v>40283</v>
      </c>
      <c r="B313" s="12">
        <v>169</v>
      </c>
      <c r="C313" s="12">
        <v>169</v>
      </c>
      <c r="D313" s="12">
        <v>169</v>
      </c>
      <c r="E313" s="12">
        <v>169</v>
      </c>
      <c r="F313" s="14">
        <v>0</v>
      </c>
      <c r="G313" s="12">
        <v>169</v>
      </c>
      <c r="I313" s="11"/>
    </row>
    <row r="314" spans="1:9" x14ac:dyDescent="0.2">
      <c r="A314" s="15">
        <v>40284</v>
      </c>
      <c r="B314" s="12">
        <v>91</v>
      </c>
      <c r="C314" s="12">
        <v>160</v>
      </c>
      <c r="D314" s="12">
        <v>91</v>
      </c>
      <c r="E314" s="12">
        <v>91</v>
      </c>
      <c r="F314" s="14">
        <v>0</v>
      </c>
      <c r="G314" s="12">
        <v>91</v>
      </c>
      <c r="I314" s="11"/>
    </row>
    <row r="315" spans="1:9" x14ac:dyDescent="0.2">
      <c r="A315" s="15">
        <v>40287</v>
      </c>
      <c r="B315" s="12">
        <v>170</v>
      </c>
      <c r="C315" s="12">
        <v>170</v>
      </c>
      <c r="D315" s="12">
        <v>170</v>
      </c>
      <c r="E315" s="12">
        <v>170</v>
      </c>
      <c r="F315" s="14">
        <v>0</v>
      </c>
      <c r="G315" s="12">
        <v>170</v>
      </c>
      <c r="I315" s="11"/>
    </row>
    <row r="316" spans="1:9" x14ac:dyDescent="0.2">
      <c r="A316" s="15">
        <v>40288</v>
      </c>
      <c r="B316" s="12">
        <v>170</v>
      </c>
      <c r="C316" s="12">
        <v>170</v>
      </c>
      <c r="D316" s="12">
        <v>170</v>
      </c>
      <c r="E316" s="12">
        <v>170</v>
      </c>
      <c r="F316" s="14">
        <v>0</v>
      </c>
      <c r="G316" s="12">
        <v>170</v>
      </c>
      <c r="I316" s="11"/>
    </row>
    <row r="317" spans="1:9" x14ac:dyDescent="0.2">
      <c r="A317" s="15">
        <v>40289</v>
      </c>
      <c r="B317" s="12">
        <v>130</v>
      </c>
      <c r="C317" s="12">
        <v>169</v>
      </c>
      <c r="D317" s="12">
        <v>110</v>
      </c>
      <c r="E317" s="12">
        <v>169</v>
      </c>
      <c r="F317" s="14">
        <v>2000</v>
      </c>
      <c r="G317" s="12">
        <v>169</v>
      </c>
      <c r="I317" s="11"/>
    </row>
    <row r="318" spans="1:9" x14ac:dyDescent="0.2">
      <c r="A318" s="15">
        <v>40290</v>
      </c>
      <c r="B318" s="12">
        <v>120</v>
      </c>
      <c r="C318" s="12">
        <v>169</v>
      </c>
      <c r="D318" s="12">
        <v>120</v>
      </c>
      <c r="E318" s="12">
        <v>120</v>
      </c>
      <c r="F318" s="14">
        <v>0</v>
      </c>
      <c r="G318" s="12">
        <v>120</v>
      </c>
      <c r="I318" s="11"/>
    </row>
    <row r="319" spans="1:9" x14ac:dyDescent="0.2">
      <c r="A319" s="15">
        <v>40291</v>
      </c>
      <c r="B319" s="12">
        <v>120</v>
      </c>
      <c r="C319" s="12">
        <v>120</v>
      </c>
      <c r="D319" s="12">
        <v>120</v>
      </c>
      <c r="E319" s="12">
        <v>120</v>
      </c>
      <c r="F319" s="14">
        <v>500</v>
      </c>
      <c r="G319" s="12">
        <v>120</v>
      </c>
      <c r="I319" s="11"/>
    </row>
    <row r="320" spans="1:9" x14ac:dyDescent="0.2">
      <c r="A320" s="15">
        <v>40294</v>
      </c>
      <c r="B320" s="12">
        <v>116</v>
      </c>
      <c r="C320" s="12">
        <v>162</v>
      </c>
      <c r="D320" s="12">
        <v>116</v>
      </c>
      <c r="E320" s="12">
        <v>116</v>
      </c>
      <c r="F320" s="14">
        <v>0</v>
      </c>
      <c r="G320" s="12">
        <v>116</v>
      </c>
      <c r="I320" s="11"/>
    </row>
    <row r="321" spans="1:9" x14ac:dyDescent="0.2">
      <c r="A321" s="15">
        <v>40295</v>
      </c>
      <c r="B321" s="12">
        <v>160</v>
      </c>
      <c r="C321" s="12">
        <v>160</v>
      </c>
      <c r="D321" s="12">
        <v>160</v>
      </c>
      <c r="E321" s="12">
        <v>160</v>
      </c>
      <c r="F321" s="14">
        <v>0</v>
      </c>
      <c r="G321" s="12">
        <v>160</v>
      </c>
      <c r="I321" s="11"/>
    </row>
    <row r="322" spans="1:9" x14ac:dyDescent="0.2">
      <c r="A322" s="15">
        <v>40296</v>
      </c>
      <c r="B322" s="12">
        <v>160</v>
      </c>
      <c r="C322" s="12">
        <v>160</v>
      </c>
      <c r="D322" s="12">
        <v>160</v>
      </c>
      <c r="E322" s="12">
        <v>160</v>
      </c>
      <c r="F322" s="14">
        <v>0</v>
      </c>
      <c r="G322" s="12">
        <v>160</v>
      </c>
      <c r="I322" s="11"/>
    </row>
    <row r="323" spans="1:9" x14ac:dyDescent="0.2">
      <c r="A323" s="15">
        <v>40297</v>
      </c>
      <c r="B323" s="12">
        <v>160</v>
      </c>
      <c r="C323" s="12">
        <v>160</v>
      </c>
      <c r="D323" s="12">
        <v>160</v>
      </c>
      <c r="E323" s="12">
        <v>160</v>
      </c>
      <c r="F323" s="14">
        <v>0</v>
      </c>
      <c r="G323" s="12">
        <v>160</v>
      </c>
      <c r="I323" s="11"/>
    </row>
    <row r="324" spans="1:9" x14ac:dyDescent="0.2">
      <c r="A324" s="15">
        <v>40301</v>
      </c>
      <c r="B324" s="12">
        <v>160</v>
      </c>
      <c r="C324" s="12">
        <v>160</v>
      </c>
      <c r="D324" s="12">
        <v>160</v>
      </c>
      <c r="E324" s="12">
        <v>160</v>
      </c>
      <c r="F324" s="14">
        <v>0</v>
      </c>
      <c r="G324" s="12">
        <v>160</v>
      </c>
      <c r="I324" s="11"/>
    </row>
    <row r="325" spans="1:9" x14ac:dyDescent="0.2">
      <c r="A325" s="15">
        <v>40302</v>
      </c>
      <c r="B325" s="12">
        <v>162</v>
      </c>
      <c r="C325" s="12">
        <v>162</v>
      </c>
      <c r="D325" s="12">
        <v>162</v>
      </c>
      <c r="E325" s="12">
        <v>162</v>
      </c>
      <c r="F325" s="14">
        <v>0</v>
      </c>
      <c r="G325" s="12">
        <v>162</v>
      </c>
      <c r="I325" s="11"/>
    </row>
    <row r="326" spans="1:9" x14ac:dyDescent="0.2">
      <c r="A326" s="15">
        <v>40303</v>
      </c>
      <c r="B326" s="12">
        <v>160</v>
      </c>
      <c r="C326" s="12">
        <v>160</v>
      </c>
      <c r="D326" s="12">
        <v>160</v>
      </c>
      <c r="E326" s="12">
        <v>160</v>
      </c>
      <c r="F326" s="14">
        <v>0</v>
      </c>
      <c r="G326" s="12">
        <v>160</v>
      </c>
      <c r="I326" s="11"/>
    </row>
    <row r="327" spans="1:9" x14ac:dyDescent="0.2">
      <c r="A327" s="15">
        <v>40304</v>
      </c>
      <c r="B327" s="12">
        <v>160</v>
      </c>
      <c r="C327" s="12">
        <v>160</v>
      </c>
      <c r="D327" s="12">
        <v>160</v>
      </c>
      <c r="E327" s="12">
        <v>160</v>
      </c>
      <c r="F327" s="14">
        <v>0</v>
      </c>
      <c r="G327" s="12">
        <v>160</v>
      </c>
      <c r="I327" s="11"/>
    </row>
    <row r="328" spans="1:9" x14ac:dyDescent="0.2">
      <c r="A328" s="15">
        <v>40308</v>
      </c>
      <c r="B328" s="12">
        <v>120</v>
      </c>
      <c r="C328" s="12">
        <v>120</v>
      </c>
      <c r="D328" s="12">
        <v>120</v>
      </c>
      <c r="E328" s="12">
        <v>120</v>
      </c>
      <c r="F328" s="14">
        <v>0</v>
      </c>
      <c r="G328" s="12">
        <v>120</v>
      </c>
      <c r="I328" s="11"/>
    </row>
    <row r="329" spans="1:9" x14ac:dyDescent="0.2">
      <c r="A329" s="15">
        <v>40309</v>
      </c>
      <c r="B329" s="12">
        <v>120</v>
      </c>
      <c r="C329" s="12">
        <v>120</v>
      </c>
      <c r="D329" s="12">
        <v>120</v>
      </c>
      <c r="E329" s="12">
        <v>120</v>
      </c>
      <c r="F329" s="14">
        <v>100000</v>
      </c>
      <c r="G329" s="12">
        <v>120</v>
      </c>
      <c r="I329" s="11"/>
    </row>
    <row r="330" spans="1:9" x14ac:dyDescent="0.2">
      <c r="A330" s="15">
        <v>40315</v>
      </c>
      <c r="B330" s="12">
        <v>90</v>
      </c>
      <c r="C330" s="12">
        <v>162</v>
      </c>
      <c r="D330" s="12">
        <v>90</v>
      </c>
      <c r="E330" s="12">
        <v>90</v>
      </c>
      <c r="F330" s="14">
        <v>0</v>
      </c>
      <c r="G330" s="12">
        <v>90</v>
      </c>
      <c r="I330" s="11"/>
    </row>
    <row r="331" spans="1:9" x14ac:dyDescent="0.2">
      <c r="A331" s="15">
        <v>40316</v>
      </c>
      <c r="B331" s="12">
        <v>162</v>
      </c>
      <c r="C331" s="12">
        <v>162</v>
      </c>
      <c r="D331" s="12">
        <v>162</v>
      </c>
      <c r="E331" s="12">
        <v>162</v>
      </c>
      <c r="F331" s="14">
        <v>0</v>
      </c>
      <c r="G331" s="12">
        <v>162</v>
      </c>
      <c r="I331" s="11"/>
    </row>
    <row r="332" spans="1:9" x14ac:dyDescent="0.2">
      <c r="A332" s="15">
        <v>40318</v>
      </c>
      <c r="B332" s="12">
        <v>90</v>
      </c>
      <c r="C332" s="12">
        <v>162</v>
      </c>
      <c r="D332" s="12">
        <v>90</v>
      </c>
      <c r="E332" s="12">
        <v>90</v>
      </c>
      <c r="F332" s="14">
        <v>0</v>
      </c>
      <c r="G332" s="12">
        <v>90</v>
      </c>
      <c r="I332" s="11"/>
    </row>
    <row r="333" spans="1:9" x14ac:dyDescent="0.2">
      <c r="A333" s="15">
        <v>40319</v>
      </c>
      <c r="B333" s="12">
        <v>162</v>
      </c>
      <c r="C333" s="12">
        <v>162</v>
      </c>
      <c r="D333" s="12">
        <v>162</v>
      </c>
      <c r="E333" s="12">
        <v>162</v>
      </c>
      <c r="F333" s="14">
        <v>0</v>
      </c>
      <c r="G333" s="12">
        <v>162</v>
      </c>
      <c r="I333" s="11"/>
    </row>
    <row r="334" spans="1:9" x14ac:dyDescent="0.2">
      <c r="A334" s="15">
        <v>40322</v>
      </c>
      <c r="B334" s="12">
        <v>100</v>
      </c>
      <c r="C334" s="12">
        <v>162</v>
      </c>
      <c r="D334" s="12">
        <v>100</v>
      </c>
      <c r="E334" s="12">
        <v>100</v>
      </c>
      <c r="F334" s="14">
        <v>0</v>
      </c>
      <c r="G334" s="12">
        <v>100</v>
      </c>
      <c r="I334" s="11"/>
    </row>
    <row r="335" spans="1:9" x14ac:dyDescent="0.2">
      <c r="A335" s="15">
        <v>40323</v>
      </c>
      <c r="B335" s="12">
        <v>100</v>
      </c>
      <c r="C335" s="12">
        <v>100</v>
      </c>
      <c r="D335" s="12">
        <v>100</v>
      </c>
      <c r="E335" s="12">
        <v>100</v>
      </c>
      <c r="F335" s="14">
        <v>5000</v>
      </c>
      <c r="G335" s="12">
        <v>100</v>
      </c>
      <c r="I335" s="11"/>
    </row>
    <row r="336" spans="1:9" x14ac:dyDescent="0.2">
      <c r="A336" s="15">
        <v>40330</v>
      </c>
      <c r="B336" s="12">
        <v>100</v>
      </c>
      <c r="C336" s="12">
        <v>100</v>
      </c>
      <c r="D336" s="12">
        <v>100</v>
      </c>
      <c r="E336" s="12">
        <v>100</v>
      </c>
      <c r="F336" s="14">
        <v>0</v>
      </c>
      <c r="G336" s="12">
        <v>100</v>
      </c>
      <c r="I336" s="11"/>
    </row>
    <row r="337" spans="1:9" x14ac:dyDescent="0.2">
      <c r="A337" s="15">
        <v>40332</v>
      </c>
      <c r="B337" s="12">
        <v>100</v>
      </c>
      <c r="C337" s="12">
        <v>100</v>
      </c>
      <c r="D337" s="12">
        <v>100</v>
      </c>
      <c r="E337" s="12">
        <v>100</v>
      </c>
      <c r="F337" s="14">
        <v>5000</v>
      </c>
      <c r="G337" s="12">
        <v>100</v>
      </c>
      <c r="I337" s="11"/>
    </row>
    <row r="338" spans="1:9" x14ac:dyDescent="0.2">
      <c r="A338" s="15">
        <v>40346</v>
      </c>
      <c r="B338" s="12">
        <v>125</v>
      </c>
      <c r="C338" s="12">
        <v>125</v>
      </c>
      <c r="D338" s="12">
        <v>125</v>
      </c>
      <c r="E338" s="12">
        <v>125</v>
      </c>
      <c r="F338" s="14">
        <v>0</v>
      </c>
      <c r="G338" s="12">
        <v>125</v>
      </c>
      <c r="I338" s="11"/>
    </row>
    <row r="339" spans="1:9" x14ac:dyDescent="0.2">
      <c r="A339" s="15">
        <v>40347</v>
      </c>
      <c r="B339" s="12">
        <v>95</v>
      </c>
      <c r="C339" s="12">
        <v>110</v>
      </c>
      <c r="D339" s="12">
        <v>95</v>
      </c>
      <c r="E339" s="12">
        <v>95</v>
      </c>
      <c r="F339" s="14">
        <v>0</v>
      </c>
      <c r="G339" s="12">
        <v>95</v>
      </c>
      <c r="I339" s="11"/>
    </row>
    <row r="340" spans="1:9" x14ac:dyDescent="0.2">
      <c r="A340" s="15">
        <v>40350</v>
      </c>
      <c r="B340" s="12">
        <v>95</v>
      </c>
      <c r="C340" s="12">
        <v>95</v>
      </c>
      <c r="D340" s="12">
        <v>95</v>
      </c>
      <c r="E340" s="12">
        <v>95</v>
      </c>
      <c r="F340" s="14">
        <v>0</v>
      </c>
      <c r="G340" s="12">
        <v>95</v>
      </c>
      <c r="I340" s="11"/>
    </row>
    <row r="341" spans="1:9" x14ac:dyDescent="0.2">
      <c r="A341" s="15">
        <v>40351</v>
      </c>
      <c r="B341" s="12">
        <v>95</v>
      </c>
      <c r="C341" s="12">
        <v>95</v>
      </c>
      <c r="D341" s="12">
        <v>95</v>
      </c>
      <c r="E341" s="12">
        <v>95</v>
      </c>
      <c r="F341" s="14">
        <v>0</v>
      </c>
      <c r="G341" s="12">
        <v>95</v>
      </c>
      <c r="I341" s="11"/>
    </row>
    <row r="342" spans="1:9" x14ac:dyDescent="0.2">
      <c r="A342" s="15">
        <v>40353</v>
      </c>
      <c r="B342" s="12">
        <v>95</v>
      </c>
      <c r="C342" s="12">
        <v>95</v>
      </c>
      <c r="D342" s="12">
        <v>95</v>
      </c>
      <c r="E342" s="12">
        <v>95</v>
      </c>
      <c r="F342" s="14">
        <v>0</v>
      </c>
      <c r="G342" s="12">
        <v>95</v>
      </c>
      <c r="I342" s="11"/>
    </row>
    <row r="343" spans="1:9" x14ac:dyDescent="0.2">
      <c r="A343" s="15">
        <v>40357</v>
      </c>
      <c r="B343" s="12">
        <v>95</v>
      </c>
      <c r="C343" s="12">
        <v>95</v>
      </c>
      <c r="D343" s="12">
        <v>95</v>
      </c>
      <c r="E343" s="12">
        <v>95</v>
      </c>
      <c r="F343" s="14">
        <v>0</v>
      </c>
      <c r="G343" s="12">
        <v>95</v>
      </c>
      <c r="I343" s="11"/>
    </row>
    <row r="344" spans="1:9" x14ac:dyDescent="0.2">
      <c r="A344" s="15">
        <v>40361</v>
      </c>
      <c r="B344" s="12">
        <v>95</v>
      </c>
      <c r="C344" s="12">
        <v>95</v>
      </c>
      <c r="D344" s="12">
        <v>95</v>
      </c>
      <c r="E344" s="12">
        <v>95</v>
      </c>
      <c r="F344" s="14">
        <v>0</v>
      </c>
      <c r="G344" s="12">
        <v>95</v>
      </c>
      <c r="I344" s="11"/>
    </row>
    <row r="345" spans="1:9" x14ac:dyDescent="0.2">
      <c r="A345" s="15">
        <v>40364</v>
      </c>
      <c r="B345" s="12">
        <v>135</v>
      </c>
      <c r="C345" s="12">
        <v>135</v>
      </c>
      <c r="D345" s="12">
        <v>135</v>
      </c>
      <c r="E345" s="12">
        <v>135</v>
      </c>
      <c r="F345" s="14">
        <v>0</v>
      </c>
      <c r="G345" s="12">
        <v>135</v>
      </c>
      <c r="I345" s="11"/>
    </row>
    <row r="346" spans="1:9" x14ac:dyDescent="0.2">
      <c r="A346" s="15">
        <v>40365</v>
      </c>
      <c r="B346" s="12">
        <v>135</v>
      </c>
      <c r="C346" s="12">
        <v>135</v>
      </c>
      <c r="D346" s="12">
        <v>135</v>
      </c>
      <c r="E346" s="12">
        <v>135</v>
      </c>
      <c r="F346" s="14">
        <v>0</v>
      </c>
      <c r="G346" s="12">
        <v>135</v>
      </c>
      <c r="I346" s="11"/>
    </row>
    <row r="347" spans="1:9" x14ac:dyDescent="0.2">
      <c r="A347" s="15">
        <v>40366</v>
      </c>
      <c r="B347" s="12">
        <v>95</v>
      </c>
      <c r="C347" s="12">
        <v>135</v>
      </c>
      <c r="D347" s="12">
        <v>95</v>
      </c>
      <c r="E347" s="12">
        <v>95</v>
      </c>
      <c r="F347" s="14">
        <v>0</v>
      </c>
      <c r="G347" s="12">
        <v>95</v>
      </c>
      <c r="I347" s="11"/>
    </row>
    <row r="348" spans="1:9" x14ac:dyDescent="0.2">
      <c r="A348" s="15">
        <v>40368</v>
      </c>
      <c r="B348" s="12">
        <v>135</v>
      </c>
      <c r="C348" s="12">
        <v>135</v>
      </c>
      <c r="D348" s="12">
        <v>135</v>
      </c>
      <c r="E348" s="12">
        <v>135</v>
      </c>
      <c r="F348" s="14">
        <v>0</v>
      </c>
      <c r="G348" s="12">
        <v>135</v>
      </c>
      <c r="I348" s="11"/>
    </row>
    <row r="349" spans="1:9" x14ac:dyDescent="0.2">
      <c r="A349" s="15">
        <v>40371</v>
      </c>
      <c r="B349" s="12">
        <v>135</v>
      </c>
      <c r="C349" s="12">
        <v>135</v>
      </c>
      <c r="D349" s="12">
        <v>135</v>
      </c>
      <c r="E349" s="12">
        <v>135</v>
      </c>
      <c r="F349" s="14">
        <v>0</v>
      </c>
      <c r="G349" s="12">
        <v>135</v>
      </c>
      <c r="I349" s="11"/>
    </row>
    <row r="350" spans="1:9" x14ac:dyDescent="0.2">
      <c r="A350" s="15">
        <v>40375</v>
      </c>
      <c r="B350" s="12">
        <v>105</v>
      </c>
      <c r="C350" s="12">
        <v>105</v>
      </c>
      <c r="D350" s="12">
        <v>95</v>
      </c>
      <c r="E350" s="12">
        <v>95</v>
      </c>
      <c r="F350" s="14">
        <v>1000</v>
      </c>
      <c r="G350" s="12">
        <v>95</v>
      </c>
      <c r="I350" s="11"/>
    </row>
    <row r="351" spans="1:9" x14ac:dyDescent="0.2">
      <c r="A351" s="15">
        <v>40387</v>
      </c>
      <c r="B351" s="12">
        <v>62</v>
      </c>
      <c r="C351" s="12">
        <v>62</v>
      </c>
      <c r="D351" s="12">
        <v>62</v>
      </c>
      <c r="E351" s="12">
        <v>62</v>
      </c>
      <c r="F351" s="14">
        <v>0</v>
      </c>
      <c r="G351" s="12">
        <v>62</v>
      </c>
      <c r="I351" s="11"/>
    </row>
    <row r="352" spans="1:9" x14ac:dyDescent="0.2">
      <c r="A352" s="15">
        <v>40392</v>
      </c>
      <c r="B352" s="12">
        <v>77</v>
      </c>
      <c r="C352" s="12">
        <v>77</v>
      </c>
      <c r="D352" s="12">
        <v>77</v>
      </c>
      <c r="E352" s="12">
        <v>77</v>
      </c>
      <c r="F352" s="14">
        <v>0</v>
      </c>
      <c r="G352" s="12">
        <v>77</v>
      </c>
      <c r="I352" s="11"/>
    </row>
    <row r="353" spans="1:9" x14ac:dyDescent="0.2">
      <c r="A353" s="15">
        <v>40394</v>
      </c>
      <c r="B353" s="12">
        <v>75</v>
      </c>
      <c r="C353" s="12">
        <v>75</v>
      </c>
      <c r="D353" s="12">
        <v>75</v>
      </c>
      <c r="E353" s="12">
        <v>75</v>
      </c>
      <c r="F353" s="14">
        <v>0</v>
      </c>
      <c r="G353" s="12">
        <v>75</v>
      </c>
      <c r="I353" s="11"/>
    </row>
    <row r="354" spans="1:9" x14ac:dyDescent="0.2">
      <c r="A354" s="15">
        <v>40396</v>
      </c>
      <c r="B354" s="12">
        <v>75</v>
      </c>
      <c r="C354" s="12">
        <v>75</v>
      </c>
      <c r="D354" s="12">
        <v>75</v>
      </c>
      <c r="E354" s="12">
        <v>75</v>
      </c>
      <c r="F354" s="14">
        <v>0</v>
      </c>
      <c r="G354" s="12">
        <v>75</v>
      </c>
      <c r="I354" s="11"/>
    </row>
    <row r="355" spans="1:9" x14ac:dyDescent="0.2">
      <c r="A355" s="15">
        <v>40399</v>
      </c>
      <c r="B355" s="12">
        <v>75</v>
      </c>
      <c r="C355" s="12">
        <v>75</v>
      </c>
      <c r="D355" s="12">
        <v>75</v>
      </c>
      <c r="E355" s="12">
        <v>75</v>
      </c>
      <c r="F355" s="14">
        <v>0</v>
      </c>
      <c r="G355" s="12">
        <v>75</v>
      </c>
      <c r="I355" s="11"/>
    </row>
    <row r="356" spans="1:9" x14ac:dyDescent="0.2">
      <c r="A356" s="15">
        <v>40400</v>
      </c>
      <c r="B356" s="12">
        <v>90</v>
      </c>
      <c r="C356" s="12">
        <v>95</v>
      </c>
      <c r="D356" s="12">
        <v>85</v>
      </c>
      <c r="E356" s="12">
        <v>95</v>
      </c>
      <c r="F356" s="14">
        <v>250000</v>
      </c>
      <c r="G356" s="12">
        <v>95</v>
      </c>
      <c r="I356" s="11"/>
    </row>
    <row r="357" spans="1:9" x14ac:dyDescent="0.2">
      <c r="A357" s="15">
        <v>40401</v>
      </c>
      <c r="B357" s="12">
        <v>105</v>
      </c>
      <c r="C357" s="12">
        <v>105</v>
      </c>
      <c r="D357" s="12">
        <v>105</v>
      </c>
      <c r="E357" s="12">
        <v>105</v>
      </c>
      <c r="F357" s="14">
        <v>0</v>
      </c>
      <c r="G357" s="12">
        <v>105</v>
      </c>
      <c r="I357" s="11"/>
    </row>
    <row r="358" spans="1:9" x14ac:dyDescent="0.2">
      <c r="A358" s="15">
        <v>40402</v>
      </c>
      <c r="B358" s="12">
        <v>105</v>
      </c>
      <c r="C358" s="12">
        <v>105</v>
      </c>
      <c r="D358" s="12">
        <v>105</v>
      </c>
      <c r="E358" s="12">
        <v>105</v>
      </c>
      <c r="F358" s="14">
        <v>0</v>
      </c>
      <c r="G358" s="12">
        <v>105</v>
      </c>
      <c r="I358" s="11"/>
    </row>
    <row r="359" spans="1:9" x14ac:dyDescent="0.2">
      <c r="A359" s="15">
        <v>40406</v>
      </c>
      <c r="B359" s="12">
        <v>105</v>
      </c>
      <c r="C359" s="12">
        <v>105</v>
      </c>
      <c r="D359" s="12">
        <v>105</v>
      </c>
      <c r="E359" s="12">
        <v>105</v>
      </c>
      <c r="F359" s="14">
        <v>0</v>
      </c>
      <c r="G359" s="12">
        <v>105</v>
      </c>
      <c r="I359" s="11"/>
    </row>
    <row r="360" spans="1:9" x14ac:dyDescent="0.2">
      <c r="A360" s="15">
        <v>40409</v>
      </c>
      <c r="B360" s="12">
        <v>100</v>
      </c>
      <c r="C360" s="12">
        <v>100</v>
      </c>
      <c r="D360" s="12">
        <v>100</v>
      </c>
      <c r="E360" s="12">
        <v>100</v>
      </c>
      <c r="F360" s="14">
        <v>25000</v>
      </c>
      <c r="G360" s="12">
        <v>100</v>
      </c>
      <c r="I360" s="11"/>
    </row>
    <row r="361" spans="1:9" x14ac:dyDescent="0.2">
      <c r="A361" s="15">
        <v>40410</v>
      </c>
      <c r="B361" s="12">
        <v>100</v>
      </c>
      <c r="C361" s="12">
        <v>100</v>
      </c>
      <c r="D361" s="12">
        <v>95</v>
      </c>
      <c r="E361" s="12">
        <v>95</v>
      </c>
      <c r="F361" s="14">
        <v>27500</v>
      </c>
      <c r="G361" s="12">
        <v>95</v>
      </c>
      <c r="I361" s="11"/>
    </row>
    <row r="362" spans="1:9" x14ac:dyDescent="0.2">
      <c r="A362" s="15">
        <v>40413</v>
      </c>
      <c r="B362" s="12">
        <v>100</v>
      </c>
      <c r="C362" s="12">
        <v>100</v>
      </c>
      <c r="D362" s="12">
        <v>100</v>
      </c>
      <c r="E362" s="12">
        <v>100</v>
      </c>
      <c r="F362" s="14">
        <v>0</v>
      </c>
      <c r="G362" s="12">
        <v>100</v>
      </c>
      <c r="I362" s="11"/>
    </row>
    <row r="363" spans="1:9" x14ac:dyDescent="0.2">
      <c r="A363" s="15">
        <v>40414</v>
      </c>
      <c r="B363" s="12">
        <v>105</v>
      </c>
      <c r="C363" s="12">
        <v>125</v>
      </c>
      <c r="D363" s="12">
        <v>105</v>
      </c>
      <c r="E363" s="12">
        <v>105</v>
      </c>
      <c r="F363" s="14">
        <v>0</v>
      </c>
      <c r="G363" s="12">
        <v>105</v>
      </c>
      <c r="I363" s="11"/>
    </row>
    <row r="364" spans="1:9" x14ac:dyDescent="0.2">
      <c r="A364" s="15">
        <v>40415</v>
      </c>
      <c r="B364" s="12">
        <v>100</v>
      </c>
      <c r="C364" s="12">
        <v>100</v>
      </c>
      <c r="D364" s="12">
        <v>100</v>
      </c>
      <c r="E364" s="12">
        <v>100</v>
      </c>
      <c r="F364" s="14">
        <v>17500</v>
      </c>
      <c r="G364" s="12">
        <v>100</v>
      </c>
      <c r="I364" s="11"/>
    </row>
    <row r="365" spans="1:9" x14ac:dyDescent="0.2">
      <c r="A365" s="15">
        <v>40416</v>
      </c>
      <c r="B365" s="12">
        <v>100</v>
      </c>
      <c r="C365" s="12">
        <v>100</v>
      </c>
      <c r="D365" s="12">
        <v>100</v>
      </c>
      <c r="E365" s="12">
        <v>100</v>
      </c>
      <c r="F365" s="14">
        <v>25000</v>
      </c>
      <c r="G365" s="12">
        <v>100</v>
      </c>
      <c r="I365" s="11"/>
    </row>
    <row r="366" spans="1:9" x14ac:dyDescent="0.2">
      <c r="A366" s="15">
        <v>40417</v>
      </c>
      <c r="B366" s="12">
        <v>105</v>
      </c>
      <c r="C366" s="12">
        <v>105</v>
      </c>
      <c r="D366" s="12">
        <v>105</v>
      </c>
      <c r="E366" s="12">
        <v>105</v>
      </c>
      <c r="F366" s="14">
        <v>0</v>
      </c>
      <c r="G366" s="12">
        <v>105</v>
      </c>
      <c r="I366" s="11"/>
    </row>
    <row r="367" spans="1:9" x14ac:dyDescent="0.2">
      <c r="A367" s="15">
        <v>40420</v>
      </c>
      <c r="B367" s="12">
        <v>105</v>
      </c>
      <c r="C367" s="12">
        <v>105</v>
      </c>
      <c r="D367" s="12">
        <v>105</v>
      </c>
      <c r="E367" s="12">
        <v>105</v>
      </c>
      <c r="F367" s="14">
        <v>0</v>
      </c>
      <c r="G367" s="12">
        <v>105</v>
      </c>
      <c r="I367" s="11"/>
    </row>
    <row r="368" spans="1:9" x14ac:dyDescent="0.2">
      <c r="A368" s="15">
        <v>40421</v>
      </c>
      <c r="B368" s="12">
        <v>105</v>
      </c>
      <c r="C368" s="12">
        <v>105</v>
      </c>
      <c r="D368" s="12">
        <v>105</v>
      </c>
      <c r="E368" s="12">
        <v>105</v>
      </c>
      <c r="F368" s="14">
        <v>0</v>
      </c>
      <c r="G368" s="12">
        <v>105</v>
      </c>
      <c r="I368" s="11"/>
    </row>
    <row r="369" spans="1:9" x14ac:dyDescent="0.2">
      <c r="A369" s="15">
        <v>40422</v>
      </c>
      <c r="B369" s="12">
        <v>105</v>
      </c>
      <c r="C369" s="12">
        <v>105</v>
      </c>
      <c r="D369" s="12">
        <v>105</v>
      </c>
      <c r="E369" s="12">
        <v>105</v>
      </c>
      <c r="F369" s="14">
        <v>0</v>
      </c>
      <c r="G369" s="12">
        <v>105</v>
      </c>
      <c r="I369" s="11"/>
    </row>
    <row r="370" spans="1:9" x14ac:dyDescent="0.2">
      <c r="A370" s="15">
        <v>40423</v>
      </c>
      <c r="B370" s="12">
        <v>105</v>
      </c>
      <c r="C370" s="12">
        <v>105</v>
      </c>
      <c r="D370" s="12">
        <v>105</v>
      </c>
      <c r="E370" s="12">
        <v>105</v>
      </c>
      <c r="F370" s="14">
        <v>0</v>
      </c>
      <c r="G370" s="12">
        <v>105</v>
      </c>
      <c r="I370" s="11"/>
    </row>
    <row r="371" spans="1:9" x14ac:dyDescent="0.2">
      <c r="A371" s="15">
        <v>40424</v>
      </c>
      <c r="B371" s="12">
        <v>105</v>
      </c>
      <c r="C371" s="12">
        <v>105</v>
      </c>
      <c r="D371" s="12">
        <v>105</v>
      </c>
      <c r="E371" s="12">
        <v>105</v>
      </c>
      <c r="F371" s="14">
        <v>0</v>
      </c>
      <c r="G371" s="12">
        <v>105</v>
      </c>
      <c r="I371" s="11"/>
    </row>
    <row r="372" spans="1:9" x14ac:dyDescent="0.2">
      <c r="A372" s="15">
        <v>40427</v>
      </c>
      <c r="B372" s="12">
        <v>105</v>
      </c>
      <c r="C372" s="12">
        <v>105</v>
      </c>
      <c r="D372" s="12">
        <v>105</v>
      </c>
      <c r="E372" s="12">
        <v>105</v>
      </c>
      <c r="F372" s="14">
        <v>0</v>
      </c>
      <c r="G372" s="12">
        <v>105</v>
      </c>
      <c r="I372" s="11"/>
    </row>
    <row r="373" spans="1:9" x14ac:dyDescent="0.2">
      <c r="A373" s="15">
        <v>40428</v>
      </c>
      <c r="B373" s="12">
        <v>110</v>
      </c>
      <c r="C373" s="12">
        <v>110</v>
      </c>
      <c r="D373" s="12">
        <v>110</v>
      </c>
      <c r="E373" s="12">
        <v>110</v>
      </c>
      <c r="F373" s="14">
        <v>500</v>
      </c>
      <c r="G373" s="12">
        <v>110</v>
      </c>
      <c r="I373" s="11"/>
    </row>
    <row r="374" spans="1:9" x14ac:dyDescent="0.2">
      <c r="A374" s="15">
        <v>40437</v>
      </c>
      <c r="B374" s="12">
        <v>100</v>
      </c>
      <c r="C374" s="12">
        <v>100</v>
      </c>
      <c r="D374" s="12">
        <v>95</v>
      </c>
      <c r="E374" s="12">
        <v>95</v>
      </c>
      <c r="F374" s="14">
        <v>5000</v>
      </c>
      <c r="G374" s="12">
        <v>95</v>
      </c>
      <c r="I374" s="11"/>
    </row>
    <row r="375" spans="1:9" x14ac:dyDescent="0.2">
      <c r="A375" s="15">
        <v>40441</v>
      </c>
      <c r="B375" s="12">
        <v>110</v>
      </c>
      <c r="C375" s="12">
        <v>110</v>
      </c>
      <c r="D375" s="12">
        <v>100</v>
      </c>
      <c r="E375" s="12">
        <v>100</v>
      </c>
      <c r="F375" s="14">
        <v>25000</v>
      </c>
      <c r="G375" s="12">
        <v>100</v>
      </c>
      <c r="I375" s="11"/>
    </row>
    <row r="376" spans="1:9" x14ac:dyDescent="0.2">
      <c r="A376" s="15">
        <v>40442</v>
      </c>
      <c r="B376" s="12">
        <v>105</v>
      </c>
      <c r="C376" s="12">
        <v>105</v>
      </c>
      <c r="D376" s="12">
        <v>105</v>
      </c>
      <c r="E376" s="12">
        <v>105</v>
      </c>
      <c r="F376" s="14">
        <v>0</v>
      </c>
      <c r="G376" s="12">
        <v>105</v>
      </c>
      <c r="I376" s="11"/>
    </row>
    <row r="377" spans="1:9" x14ac:dyDescent="0.2">
      <c r="A377" s="15">
        <v>40445</v>
      </c>
      <c r="B377" s="12">
        <v>70</v>
      </c>
      <c r="C377" s="12">
        <v>70</v>
      </c>
      <c r="D377" s="12">
        <v>70</v>
      </c>
      <c r="E377" s="12">
        <v>70</v>
      </c>
      <c r="F377" s="14">
        <v>0</v>
      </c>
      <c r="G377" s="12">
        <v>70</v>
      </c>
      <c r="I377" s="11"/>
    </row>
    <row r="378" spans="1:9" x14ac:dyDescent="0.2">
      <c r="A378" s="15">
        <v>40451</v>
      </c>
      <c r="B378" s="12">
        <v>70</v>
      </c>
      <c r="C378" s="12">
        <v>70</v>
      </c>
      <c r="D378" s="12">
        <v>70</v>
      </c>
      <c r="E378" s="12">
        <v>70</v>
      </c>
      <c r="F378" s="14">
        <v>0</v>
      </c>
      <c r="G378" s="12">
        <v>70</v>
      </c>
      <c r="I378" s="11"/>
    </row>
    <row r="379" spans="1:9" x14ac:dyDescent="0.2">
      <c r="A379" s="15">
        <v>40452</v>
      </c>
      <c r="B379" s="12">
        <v>105</v>
      </c>
      <c r="C379" s="12">
        <v>105</v>
      </c>
      <c r="D379" s="12">
        <v>105</v>
      </c>
      <c r="E379" s="12">
        <v>105</v>
      </c>
      <c r="F379" s="14">
        <v>0</v>
      </c>
      <c r="G379" s="12">
        <v>105</v>
      </c>
      <c r="I379" s="11"/>
    </row>
    <row r="380" spans="1:9" x14ac:dyDescent="0.2">
      <c r="A380" s="15">
        <v>40455</v>
      </c>
      <c r="B380" s="12">
        <v>95</v>
      </c>
      <c r="C380" s="12">
        <v>95</v>
      </c>
      <c r="D380" s="12">
        <v>95</v>
      </c>
      <c r="E380" s="12">
        <v>95</v>
      </c>
      <c r="F380" s="14">
        <v>2500</v>
      </c>
      <c r="G380" s="12">
        <v>95</v>
      </c>
      <c r="I380" s="11"/>
    </row>
    <row r="381" spans="1:9" x14ac:dyDescent="0.2">
      <c r="A381" s="15">
        <v>40456</v>
      </c>
      <c r="B381" s="12">
        <v>100</v>
      </c>
      <c r="C381" s="12">
        <v>100</v>
      </c>
      <c r="D381" s="12">
        <v>100</v>
      </c>
      <c r="E381" s="12">
        <v>100</v>
      </c>
      <c r="F381" s="14">
        <v>0</v>
      </c>
      <c r="G381" s="12">
        <v>100</v>
      </c>
      <c r="I381" s="11"/>
    </row>
    <row r="382" spans="1:9" x14ac:dyDescent="0.2">
      <c r="A382" s="15">
        <v>40457</v>
      </c>
      <c r="B382" s="12">
        <v>85</v>
      </c>
      <c r="C382" s="12">
        <v>85</v>
      </c>
      <c r="D382" s="12">
        <v>85</v>
      </c>
      <c r="E382" s="12">
        <v>85</v>
      </c>
      <c r="F382" s="14">
        <v>0</v>
      </c>
      <c r="G382" s="12">
        <v>85</v>
      </c>
      <c r="I382" s="11"/>
    </row>
    <row r="383" spans="1:9" x14ac:dyDescent="0.2">
      <c r="A383" s="15">
        <v>40459</v>
      </c>
      <c r="B383" s="12">
        <v>70</v>
      </c>
      <c r="C383" s="12">
        <v>70</v>
      </c>
      <c r="D383" s="12">
        <v>70</v>
      </c>
      <c r="E383" s="12">
        <v>70</v>
      </c>
      <c r="F383" s="14">
        <v>0</v>
      </c>
      <c r="G383" s="12">
        <v>70</v>
      </c>
      <c r="I383" s="11"/>
    </row>
    <row r="384" spans="1:9" x14ac:dyDescent="0.2">
      <c r="A384" s="15">
        <v>40463</v>
      </c>
      <c r="B384" s="12">
        <v>110</v>
      </c>
      <c r="C384" s="12">
        <v>110</v>
      </c>
      <c r="D384" s="12">
        <v>110</v>
      </c>
      <c r="E384" s="12">
        <v>110</v>
      </c>
      <c r="F384" s="14">
        <v>0</v>
      </c>
      <c r="G384" s="12">
        <v>110</v>
      </c>
      <c r="I384" s="11"/>
    </row>
    <row r="385" spans="1:9" x14ac:dyDescent="0.2">
      <c r="A385" s="11">
        <v>40464</v>
      </c>
      <c r="B385" s="12">
        <v>70</v>
      </c>
      <c r="C385" s="12">
        <v>70</v>
      </c>
      <c r="D385" s="12">
        <v>70</v>
      </c>
      <c r="E385" s="12">
        <v>70</v>
      </c>
      <c r="F385" s="14">
        <v>0</v>
      </c>
      <c r="G385" s="12">
        <v>70</v>
      </c>
      <c r="I385" s="11"/>
    </row>
    <row r="386" spans="1:9" x14ac:dyDescent="0.2">
      <c r="A386" s="11">
        <v>40465</v>
      </c>
      <c r="B386" s="12">
        <v>90</v>
      </c>
      <c r="C386" s="12">
        <v>90</v>
      </c>
      <c r="D386" s="12">
        <v>90</v>
      </c>
      <c r="E386" s="12">
        <v>90</v>
      </c>
      <c r="F386" s="14">
        <v>0</v>
      </c>
      <c r="G386" s="12">
        <v>90</v>
      </c>
      <c r="I386" s="11"/>
    </row>
    <row r="387" spans="1:9" x14ac:dyDescent="0.2">
      <c r="A387" s="11">
        <v>40469</v>
      </c>
      <c r="B387" s="12">
        <v>70</v>
      </c>
      <c r="C387" s="12">
        <v>70</v>
      </c>
      <c r="D387" s="12">
        <v>70</v>
      </c>
      <c r="E387" s="12">
        <v>70</v>
      </c>
      <c r="F387" s="14">
        <v>0</v>
      </c>
      <c r="G387" s="12">
        <v>70</v>
      </c>
      <c r="I387" s="11"/>
    </row>
    <row r="388" spans="1:9" x14ac:dyDescent="0.2">
      <c r="A388" s="11">
        <v>40470</v>
      </c>
      <c r="B388" s="12">
        <v>95</v>
      </c>
      <c r="C388" s="12">
        <v>95</v>
      </c>
      <c r="D388" s="12">
        <v>95</v>
      </c>
      <c r="E388" s="12">
        <v>95</v>
      </c>
      <c r="F388" s="14">
        <v>500</v>
      </c>
      <c r="G388" s="12">
        <v>95</v>
      </c>
      <c r="I388" s="11"/>
    </row>
    <row r="389" spans="1:9" x14ac:dyDescent="0.2">
      <c r="A389" s="11">
        <v>40477</v>
      </c>
      <c r="B389" s="12">
        <v>70</v>
      </c>
      <c r="C389" s="12">
        <v>70</v>
      </c>
      <c r="D389" s="12">
        <v>70</v>
      </c>
      <c r="E389" s="12">
        <v>70</v>
      </c>
      <c r="F389" s="14">
        <v>0</v>
      </c>
      <c r="G389" s="12">
        <v>70</v>
      </c>
      <c r="I389" s="11"/>
    </row>
    <row r="390" spans="1:9" x14ac:dyDescent="0.2">
      <c r="A390" s="11">
        <v>40479</v>
      </c>
      <c r="B390" s="12">
        <v>70</v>
      </c>
      <c r="C390" s="12">
        <v>70</v>
      </c>
      <c r="D390" s="12">
        <v>70</v>
      </c>
      <c r="E390" s="12">
        <v>70</v>
      </c>
      <c r="F390" s="14">
        <v>0</v>
      </c>
      <c r="G390" s="12">
        <v>70</v>
      </c>
      <c r="I390" s="11"/>
    </row>
    <row r="391" spans="1:9" x14ac:dyDescent="0.2">
      <c r="A391" s="11">
        <v>40480</v>
      </c>
      <c r="B391" s="12">
        <v>70</v>
      </c>
      <c r="C391" s="12">
        <v>70</v>
      </c>
      <c r="D391" s="12">
        <v>70</v>
      </c>
      <c r="E391" s="12">
        <v>70</v>
      </c>
      <c r="F391" s="14">
        <v>0</v>
      </c>
      <c r="G391" s="12">
        <v>70</v>
      </c>
      <c r="I391" s="11"/>
    </row>
    <row r="392" spans="1:9" x14ac:dyDescent="0.2">
      <c r="A392" s="11">
        <v>40484</v>
      </c>
      <c r="B392" s="12">
        <v>73</v>
      </c>
      <c r="C392" s="12">
        <v>73</v>
      </c>
      <c r="D392" s="12">
        <v>73</v>
      </c>
      <c r="E392" s="12">
        <v>73</v>
      </c>
      <c r="F392" s="14">
        <v>0</v>
      </c>
      <c r="G392" s="12">
        <v>73</v>
      </c>
      <c r="I392" s="11"/>
    </row>
    <row r="393" spans="1:9" x14ac:dyDescent="0.2">
      <c r="A393" s="11">
        <v>40485</v>
      </c>
      <c r="B393" s="12">
        <v>100</v>
      </c>
      <c r="C393" s="12">
        <v>100</v>
      </c>
      <c r="D393" s="12">
        <v>100</v>
      </c>
      <c r="E393" s="12">
        <v>100</v>
      </c>
      <c r="F393" s="14">
        <v>375000</v>
      </c>
      <c r="G393" s="12">
        <v>100</v>
      </c>
      <c r="I393" s="11"/>
    </row>
    <row r="394" spans="1:9" x14ac:dyDescent="0.2">
      <c r="A394" s="11">
        <v>40486</v>
      </c>
      <c r="B394" s="12">
        <v>120</v>
      </c>
      <c r="C394" s="12">
        <v>130</v>
      </c>
      <c r="D394" s="12">
        <v>120</v>
      </c>
      <c r="E394" s="12">
        <v>120</v>
      </c>
      <c r="F394" s="14">
        <v>5500</v>
      </c>
      <c r="G394" s="12">
        <v>120</v>
      </c>
      <c r="I394" s="11"/>
    </row>
    <row r="395" spans="1:9" x14ac:dyDescent="0.2">
      <c r="A395" s="11">
        <v>40487</v>
      </c>
      <c r="B395" s="12">
        <v>125</v>
      </c>
      <c r="C395" s="12">
        <v>155</v>
      </c>
      <c r="D395" s="12">
        <v>125</v>
      </c>
      <c r="E395" s="12">
        <v>125</v>
      </c>
      <c r="F395" s="14">
        <v>0</v>
      </c>
      <c r="G395" s="12">
        <v>125</v>
      </c>
      <c r="I395" s="11"/>
    </row>
    <row r="396" spans="1:9" x14ac:dyDescent="0.2">
      <c r="A396" s="11">
        <v>40490</v>
      </c>
      <c r="B396" s="12">
        <v>125</v>
      </c>
      <c r="C396" s="12">
        <v>125</v>
      </c>
      <c r="D396" s="12">
        <v>125</v>
      </c>
      <c r="E396" s="12">
        <v>125</v>
      </c>
      <c r="F396" s="14">
        <v>0</v>
      </c>
      <c r="G396" s="12">
        <v>125</v>
      </c>
      <c r="I396" s="11"/>
    </row>
    <row r="397" spans="1:9" x14ac:dyDescent="0.2">
      <c r="A397" s="11">
        <v>40491</v>
      </c>
      <c r="B397" s="12">
        <v>95</v>
      </c>
      <c r="C397" s="12">
        <v>95</v>
      </c>
      <c r="D397" s="12">
        <v>95</v>
      </c>
      <c r="E397" s="12">
        <v>95</v>
      </c>
      <c r="F397" s="14">
        <v>0</v>
      </c>
      <c r="G397" s="12">
        <v>95</v>
      </c>
      <c r="I397" s="11"/>
    </row>
    <row r="398" spans="1:9" x14ac:dyDescent="0.2">
      <c r="A398" s="11">
        <v>40492</v>
      </c>
      <c r="B398" s="12">
        <v>95</v>
      </c>
      <c r="C398" s="12">
        <v>95</v>
      </c>
      <c r="D398" s="12">
        <v>90</v>
      </c>
      <c r="E398" s="12">
        <v>90</v>
      </c>
      <c r="F398" s="14">
        <v>5000</v>
      </c>
      <c r="G398" s="12">
        <v>90</v>
      </c>
      <c r="I398" s="11"/>
    </row>
    <row r="399" spans="1:9" x14ac:dyDescent="0.2">
      <c r="A399" s="11">
        <v>40494</v>
      </c>
      <c r="B399" s="12">
        <v>110</v>
      </c>
      <c r="C399" s="12">
        <v>110</v>
      </c>
      <c r="D399" s="12">
        <v>110</v>
      </c>
      <c r="E399" s="12">
        <v>110</v>
      </c>
      <c r="F399" s="14">
        <v>0</v>
      </c>
      <c r="G399" s="12">
        <v>110</v>
      </c>
      <c r="I399" s="11"/>
    </row>
    <row r="400" spans="1:9" x14ac:dyDescent="0.2">
      <c r="A400" s="11">
        <v>40497</v>
      </c>
      <c r="B400" s="12">
        <v>120</v>
      </c>
      <c r="C400" s="12">
        <v>120</v>
      </c>
      <c r="D400" s="12">
        <v>120</v>
      </c>
      <c r="E400" s="12">
        <v>120</v>
      </c>
      <c r="F400" s="14">
        <v>2500</v>
      </c>
      <c r="G400" s="12">
        <v>120</v>
      </c>
      <c r="I400" s="11"/>
    </row>
    <row r="401" spans="1:9" x14ac:dyDescent="0.2">
      <c r="A401" s="11">
        <v>40498</v>
      </c>
      <c r="B401" s="12">
        <v>125</v>
      </c>
      <c r="C401" s="12">
        <v>125</v>
      </c>
      <c r="D401" s="12">
        <v>125</v>
      </c>
      <c r="E401" s="12">
        <v>125</v>
      </c>
      <c r="F401" s="14">
        <v>0</v>
      </c>
      <c r="G401" s="12">
        <v>125</v>
      </c>
      <c r="I401" s="11"/>
    </row>
    <row r="402" spans="1:9" x14ac:dyDescent="0.2">
      <c r="A402" s="11">
        <v>40500</v>
      </c>
      <c r="B402" s="12">
        <v>120</v>
      </c>
      <c r="C402" s="12">
        <v>120</v>
      </c>
      <c r="D402" s="12">
        <v>120</v>
      </c>
      <c r="E402" s="12">
        <v>120</v>
      </c>
      <c r="F402" s="14">
        <v>0</v>
      </c>
      <c r="G402" s="12">
        <v>120</v>
      </c>
      <c r="I402" s="11"/>
    </row>
    <row r="403" spans="1:9" x14ac:dyDescent="0.2">
      <c r="A403" s="11">
        <v>40501</v>
      </c>
      <c r="B403" s="12">
        <v>115</v>
      </c>
      <c r="C403" s="12">
        <v>115</v>
      </c>
      <c r="D403" s="12">
        <v>115</v>
      </c>
      <c r="E403" s="12">
        <v>115</v>
      </c>
      <c r="F403" s="14">
        <v>0</v>
      </c>
      <c r="G403" s="12">
        <v>115</v>
      </c>
      <c r="I403" s="11"/>
    </row>
    <row r="404" spans="1:9" x14ac:dyDescent="0.2">
      <c r="A404" s="11">
        <v>40504</v>
      </c>
      <c r="B404" s="12">
        <v>115</v>
      </c>
      <c r="C404" s="12">
        <v>115</v>
      </c>
      <c r="D404" s="12">
        <v>115</v>
      </c>
      <c r="E404" s="12">
        <v>115</v>
      </c>
      <c r="F404" s="14">
        <v>0</v>
      </c>
      <c r="G404" s="12">
        <v>115</v>
      </c>
      <c r="I404" s="11"/>
    </row>
    <row r="405" spans="1:9" x14ac:dyDescent="0.2">
      <c r="A405" s="11">
        <v>40505</v>
      </c>
      <c r="B405" s="12">
        <v>115</v>
      </c>
      <c r="C405" s="12">
        <v>115</v>
      </c>
      <c r="D405" s="12">
        <v>115</v>
      </c>
      <c r="E405" s="12">
        <v>115</v>
      </c>
      <c r="F405" s="14">
        <v>0</v>
      </c>
      <c r="G405" s="12">
        <v>115</v>
      </c>
      <c r="I405" s="11"/>
    </row>
    <row r="406" spans="1:9" x14ac:dyDescent="0.2">
      <c r="A406" s="11">
        <v>40506</v>
      </c>
      <c r="B406" s="12">
        <v>120</v>
      </c>
      <c r="C406" s="12">
        <v>120</v>
      </c>
      <c r="D406" s="12">
        <v>120</v>
      </c>
      <c r="E406" s="12">
        <v>120</v>
      </c>
      <c r="F406" s="14">
        <v>0</v>
      </c>
      <c r="G406" s="12">
        <v>120</v>
      </c>
      <c r="I406" s="11"/>
    </row>
    <row r="407" spans="1:9" x14ac:dyDescent="0.2">
      <c r="A407" s="11">
        <v>40507</v>
      </c>
      <c r="B407" s="12">
        <v>110</v>
      </c>
      <c r="C407" s="12">
        <v>110</v>
      </c>
      <c r="D407" s="12">
        <v>110</v>
      </c>
      <c r="E407" s="12">
        <v>110</v>
      </c>
      <c r="F407" s="14">
        <v>0</v>
      </c>
      <c r="G407" s="12">
        <v>110</v>
      </c>
      <c r="I407" s="11"/>
    </row>
    <row r="408" spans="1:9" x14ac:dyDescent="0.2">
      <c r="A408" s="11">
        <v>40508</v>
      </c>
      <c r="B408" s="12">
        <v>106</v>
      </c>
      <c r="C408" s="12">
        <v>106</v>
      </c>
      <c r="D408" s="12">
        <v>106</v>
      </c>
      <c r="E408" s="12">
        <v>106</v>
      </c>
      <c r="F408" s="14">
        <v>0</v>
      </c>
      <c r="G408" s="12">
        <v>106</v>
      </c>
      <c r="I408" s="11"/>
    </row>
    <row r="409" spans="1:9" x14ac:dyDescent="0.2">
      <c r="A409" s="11">
        <v>40511</v>
      </c>
      <c r="B409" s="12">
        <v>115</v>
      </c>
      <c r="C409" s="12">
        <v>115</v>
      </c>
      <c r="D409" s="12">
        <v>115</v>
      </c>
      <c r="E409" s="12">
        <v>115</v>
      </c>
      <c r="F409" s="14">
        <v>0</v>
      </c>
      <c r="G409" s="12">
        <v>115</v>
      </c>
      <c r="I409" s="11"/>
    </row>
    <row r="410" spans="1:9" x14ac:dyDescent="0.2">
      <c r="A410" s="11">
        <v>40512</v>
      </c>
      <c r="B410" s="12">
        <v>110</v>
      </c>
      <c r="C410" s="12">
        <v>110</v>
      </c>
      <c r="D410" s="12">
        <v>110</v>
      </c>
      <c r="E410" s="12">
        <v>110</v>
      </c>
      <c r="F410" s="14">
        <v>0</v>
      </c>
      <c r="G410" s="12">
        <v>110</v>
      </c>
      <c r="I410" s="11"/>
    </row>
    <row r="411" spans="1:9" x14ac:dyDescent="0.2">
      <c r="A411" s="11">
        <v>40513</v>
      </c>
      <c r="B411" s="12">
        <v>115</v>
      </c>
      <c r="C411" s="12">
        <v>115</v>
      </c>
      <c r="D411" s="12">
        <v>115</v>
      </c>
      <c r="E411" s="12">
        <v>115</v>
      </c>
      <c r="F411" s="14">
        <v>5000</v>
      </c>
      <c r="G411" s="12">
        <v>115</v>
      </c>
      <c r="I411" s="11"/>
    </row>
    <row r="412" spans="1:9" x14ac:dyDescent="0.2">
      <c r="A412" s="11">
        <v>40514</v>
      </c>
      <c r="B412" s="12">
        <v>105</v>
      </c>
      <c r="C412" s="12">
        <v>105</v>
      </c>
      <c r="D412" s="12">
        <v>105</v>
      </c>
      <c r="E412" s="12">
        <v>105</v>
      </c>
      <c r="F412" s="14">
        <v>500</v>
      </c>
      <c r="G412" s="12">
        <v>105</v>
      </c>
      <c r="I412" s="11"/>
    </row>
    <row r="413" spans="1:9" x14ac:dyDescent="0.2">
      <c r="A413" s="11">
        <v>40515</v>
      </c>
      <c r="B413" s="12">
        <v>106</v>
      </c>
      <c r="C413" s="12">
        <v>106</v>
      </c>
      <c r="D413" s="12">
        <v>106</v>
      </c>
      <c r="E413" s="12">
        <v>106</v>
      </c>
      <c r="F413" s="14">
        <v>0</v>
      </c>
      <c r="G413" s="12">
        <v>106</v>
      </c>
      <c r="I413" s="11"/>
    </row>
    <row r="414" spans="1:9" x14ac:dyDescent="0.2">
      <c r="A414" s="11">
        <v>40518</v>
      </c>
      <c r="B414" s="12">
        <v>105</v>
      </c>
      <c r="C414" s="12">
        <v>105</v>
      </c>
      <c r="D414" s="12">
        <v>105</v>
      </c>
      <c r="E414" s="12">
        <v>105</v>
      </c>
      <c r="F414" s="14">
        <v>0</v>
      </c>
      <c r="G414" s="12">
        <v>105</v>
      </c>
      <c r="I414" s="11"/>
    </row>
    <row r="415" spans="1:9" x14ac:dyDescent="0.2">
      <c r="A415" s="11">
        <v>40520</v>
      </c>
      <c r="B415" s="12">
        <v>105</v>
      </c>
      <c r="C415" s="12">
        <v>105</v>
      </c>
      <c r="D415" s="12">
        <v>100</v>
      </c>
      <c r="E415" s="12">
        <v>100</v>
      </c>
      <c r="F415" s="14">
        <v>10000</v>
      </c>
      <c r="G415" s="12">
        <v>100</v>
      </c>
      <c r="I415" s="11"/>
    </row>
    <row r="416" spans="1:9" x14ac:dyDescent="0.2">
      <c r="A416" s="11">
        <v>40521</v>
      </c>
      <c r="B416" s="12">
        <v>100</v>
      </c>
      <c r="C416" s="12">
        <v>100</v>
      </c>
      <c r="D416" s="12">
        <v>100</v>
      </c>
      <c r="E416" s="12">
        <v>100</v>
      </c>
      <c r="F416" s="14">
        <v>0</v>
      </c>
      <c r="G416" s="12">
        <v>100</v>
      </c>
      <c r="I416" s="11"/>
    </row>
    <row r="417" spans="1:9" x14ac:dyDescent="0.2">
      <c r="A417" s="11">
        <v>40522</v>
      </c>
      <c r="B417" s="12">
        <v>101</v>
      </c>
      <c r="C417" s="12">
        <v>101</v>
      </c>
      <c r="D417" s="12">
        <v>101</v>
      </c>
      <c r="E417" s="12">
        <v>101</v>
      </c>
      <c r="F417" s="14">
        <v>25000</v>
      </c>
      <c r="G417" s="12">
        <v>101</v>
      </c>
      <c r="I417" s="11"/>
    </row>
    <row r="418" spans="1:9" x14ac:dyDescent="0.2">
      <c r="A418" s="11">
        <v>40525</v>
      </c>
      <c r="B418" s="12">
        <v>136</v>
      </c>
      <c r="C418" s="12">
        <v>136</v>
      </c>
      <c r="D418" s="12">
        <v>136</v>
      </c>
      <c r="E418" s="12">
        <v>136</v>
      </c>
      <c r="F418" s="14">
        <v>1000</v>
      </c>
      <c r="G418" s="12">
        <v>136</v>
      </c>
      <c r="I418" s="11"/>
    </row>
    <row r="419" spans="1:9" x14ac:dyDescent="0.2">
      <c r="A419" s="11">
        <v>40526</v>
      </c>
      <c r="B419" s="12">
        <v>100</v>
      </c>
      <c r="C419" s="12">
        <v>100</v>
      </c>
      <c r="D419" s="12">
        <v>100</v>
      </c>
      <c r="E419" s="12">
        <v>100</v>
      </c>
      <c r="F419" s="14">
        <v>1000</v>
      </c>
      <c r="G419" s="12">
        <v>100</v>
      </c>
      <c r="I419" s="11"/>
    </row>
    <row r="420" spans="1:9" x14ac:dyDescent="0.2">
      <c r="A420" s="11">
        <v>40527</v>
      </c>
      <c r="B420" s="12">
        <v>100</v>
      </c>
      <c r="C420" s="12">
        <v>102</v>
      </c>
      <c r="D420" s="12">
        <v>100</v>
      </c>
      <c r="E420" s="12">
        <v>101</v>
      </c>
      <c r="F420" s="14">
        <v>3000</v>
      </c>
      <c r="G420" s="12">
        <v>101</v>
      </c>
      <c r="I420" s="11"/>
    </row>
    <row r="421" spans="1:9" x14ac:dyDescent="0.2">
      <c r="A421" s="11">
        <v>40528</v>
      </c>
      <c r="B421" s="12">
        <v>101</v>
      </c>
      <c r="C421" s="12">
        <v>120</v>
      </c>
      <c r="D421" s="12">
        <v>101</v>
      </c>
      <c r="E421" s="12">
        <v>101</v>
      </c>
      <c r="F421" s="14">
        <v>0</v>
      </c>
      <c r="G421" s="12">
        <v>101</v>
      </c>
      <c r="I421" s="11"/>
    </row>
    <row r="422" spans="1:9" x14ac:dyDescent="0.2">
      <c r="A422" s="11">
        <v>40529</v>
      </c>
      <c r="B422" s="12">
        <v>120</v>
      </c>
      <c r="C422" s="12">
        <v>120</v>
      </c>
      <c r="D422" s="12">
        <v>107</v>
      </c>
      <c r="E422" s="12">
        <v>107</v>
      </c>
      <c r="F422" s="14">
        <v>3000</v>
      </c>
      <c r="G422" s="12">
        <v>107</v>
      </c>
      <c r="I422" s="11"/>
    </row>
    <row r="423" spans="1:9" x14ac:dyDescent="0.2">
      <c r="A423" s="11">
        <v>40532</v>
      </c>
      <c r="B423" s="12">
        <v>101</v>
      </c>
      <c r="C423" s="12">
        <v>107</v>
      </c>
      <c r="D423" s="12">
        <v>101</v>
      </c>
      <c r="E423" s="12">
        <v>101</v>
      </c>
      <c r="F423" s="14">
        <v>0</v>
      </c>
      <c r="G423" s="12">
        <v>101</v>
      </c>
      <c r="I423" s="11"/>
    </row>
    <row r="424" spans="1:9" x14ac:dyDescent="0.2">
      <c r="A424" s="11">
        <v>40533</v>
      </c>
      <c r="B424" s="12">
        <v>107</v>
      </c>
      <c r="C424" s="12">
        <v>108</v>
      </c>
      <c r="D424" s="12">
        <v>101</v>
      </c>
      <c r="E424" s="12">
        <v>101</v>
      </c>
      <c r="F424" s="14">
        <v>2000</v>
      </c>
      <c r="G424" s="12">
        <v>101</v>
      </c>
      <c r="I424" s="11"/>
    </row>
    <row r="425" spans="1:9" x14ac:dyDescent="0.2">
      <c r="A425" s="11">
        <v>40534</v>
      </c>
      <c r="B425" s="12">
        <v>102</v>
      </c>
      <c r="C425" s="12">
        <v>120</v>
      </c>
      <c r="D425" s="12">
        <v>102</v>
      </c>
      <c r="E425" s="12">
        <v>102</v>
      </c>
      <c r="F425" s="14">
        <v>0</v>
      </c>
      <c r="G425" s="12">
        <v>102</v>
      </c>
      <c r="I425" s="11"/>
    </row>
    <row r="426" spans="1:9" x14ac:dyDescent="0.2">
      <c r="A426" s="11">
        <v>40535</v>
      </c>
      <c r="B426" s="12">
        <v>101</v>
      </c>
      <c r="C426" s="12">
        <v>136</v>
      </c>
      <c r="D426" s="12">
        <v>101</v>
      </c>
      <c r="E426" s="12">
        <v>101</v>
      </c>
      <c r="F426" s="14">
        <v>0</v>
      </c>
      <c r="G426" s="12">
        <v>101</v>
      </c>
      <c r="I426" s="11"/>
    </row>
    <row r="427" spans="1:9" x14ac:dyDescent="0.2">
      <c r="A427" s="11">
        <v>40539</v>
      </c>
      <c r="B427" s="12">
        <v>101</v>
      </c>
      <c r="C427" s="12">
        <v>125</v>
      </c>
      <c r="D427" s="12">
        <v>101</v>
      </c>
      <c r="E427" s="12">
        <v>101</v>
      </c>
      <c r="F427" s="14">
        <v>0</v>
      </c>
      <c r="G427" s="12">
        <v>101</v>
      </c>
      <c r="I427" s="11"/>
    </row>
    <row r="428" spans="1:9" x14ac:dyDescent="0.2">
      <c r="A428" s="11">
        <v>40540</v>
      </c>
      <c r="B428" s="12">
        <v>101</v>
      </c>
      <c r="C428" s="12">
        <v>125</v>
      </c>
      <c r="D428" s="12">
        <v>101</v>
      </c>
      <c r="E428" s="12">
        <v>101</v>
      </c>
      <c r="F428" s="14">
        <v>0</v>
      </c>
      <c r="G428" s="12">
        <v>101</v>
      </c>
      <c r="I428" s="11"/>
    </row>
    <row r="429" spans="1:9" x14ac:dyDescent="0.2">
      <c r="A429" s="11">
        <v>40541</v>
      </c>
      <c r="B429" s="12">
        <v>100</v>
      </c>
      <c r="C429" s="12">
        <v>100</v>
      </c>
      <c r="D429" s="12">
        <v>100</v>
      </c>
      <c r="E429" s="12">
        <v>100</v>
      </c>
      <c r="F429" s="14">
        <v>0</v>
      </c>
      <c r="G429" s="12">
        <v>100</v>
      </c>
      <c r="I429" s="11"/>
    </row>
    <row r="430" spans="1:9" x14ac:dyDescent="0.2">
      <c r="A430" s="11">
        <v>40542</v>
      </c>
      <c r="B430" s="12">
        <v>101</v>
      </c>
      <c r="C430" s="12">
        <v>129</v>
      </c>
      <c r="D430" s="12">
        <v>101</v>
      </c>
      <c r="E430" s="12">
        <v>129</v>
      </c>
      <c r="F430" s="14">
        <v>1500</v>
      </c>
      <c r="G430" s="12">
        <v>129</v>
      </c>
      <c r="I430" s="11"/>
    </row>
    <row r="431" spans="1:9" x14ac:dyDescent="0.2">
      <c r="A431" s="11">
        <v>40546</v>
      </c>
      <c r="B431" s="12">
        <v>95</v>
      </c>
      <c r="C431" s="12">
        <v>174</v>
      </c>
      <c r="D431" s="12">
        <v>95</v>
      </c>
      <c r="E431" s="12">
        <v>95</v>
      </c>
      <c r="F431" s="14">
        <v>0</v>
      </c>
      <c r="G431" s="12">
        <v>95</v>
      </c>
      <c r="I431" s="11"/>
    </row>
    <row r="432" spans="1:9" x14ac:dyDescent="0.2">
      <c r="A432" s="11">
        <v>40547</v>
      </c>
      <c r="B432" s="12">
        <v>169</v>
      </c>
      <c r="C432" s="12">
        <v>170</v>
      </c>
      <c r="D432" s="12">
        <v>169</v>
      </c>
      <c r="E432" s="12">
        <v>170</v>
      </c>
      <c r="F432" s="14">
        <v>2500</v>
      </c>
      <c r="G432" s="12">
        <v>170</v>
      </c>
      <c r="I432" s="11"/>
    </row>
    <row r="433" spans="1:9" x14ac:dyDescent="0.2">
      <c r="A433" s="11">
        <v>40548</v>
      </c>
      <c r="B433" s="12">
        <v>120</v>
      </c>
      <c r="C433" s="12">
        <v>120</v>
      </c>
      <c r="D433" s="12">
        <v>115</v>
      </c>
      <c r="E433" s="12">
        <v>115</v>
      </c>
      <c r="F433" s="14">
        <v>2000</v>
      </c>
      <c r="G433" s="12">
        <v>115</v>
      </c>
      <c r="I433" s="11"/>
    </row>
    <row r="434" spans="1:9" x14ac:dyDescent="0.2">
      <c r="A434" s="11">
        <v>40549</v>
      </c>
      <c r="B434" s="12">
        <v>105</v>
      </c>
      <c r="C434" s="12">
        <v>105</v>
      </c>
      <c r="D434" s="12">
        <v>101</v>
      </c>
      <c r="E434" s="12">
        <v>101</v>
      </c>
      <c r="F434" s="14">
        <v>50000</v>
      </c>
      <c r="G434" s="12">
        <v>101</v>
      </c>
      <c r="I434" s="11"/>
    </row>
    <row r="435" spans="1:9" x14ac:dyDescent="0.2">
      <c r="A435" s="11">
        <v>40550</v>
      </c>
      <c r="B435" s="12">
        <v>115</v>
      </c>
      <c r="C435" s="12">
        <v>115</v>
      </c>
      <c r="D435" s="12">
        <v>115</v>
      </c>
      <c r="E435" s="12">
        <v>115</v>
      </c>
      <c r="F435" s="14">
        <v>19000</v>
      </c>
      <c r="G435" s="12">
        <v>115</v>
      </c>
      <c r="I435" s="11"/>
    </row>
    <row r="436" spans="1:9" x14ac:dyDescent="0.2">
      <c r="A436" s="11">
        <v>40553</v>
      </c>
      <c r="B436" s="12">
        <v>105</v>
      </c>
      <c r="C436" s="12">
        <v>150</v>
      </c>
      <c r="D436" s="12">
        <v>105</v>
      </c>
      <c r="E436" s="12">
        <v>105</v>
      </c>
      <c r="F436" s="14">
        <v>0</v>
      </c>
      <c r="G436" s="12">
        <v>105</v>
      </c>
      <c r="I436" s="11"/>
    </row>
    <row r="437" spans="1:9" x14ac:dyDescent="0.2">
      <c r="A437" s="11">
        <v>40554</v>
      </c>
      <c r="B437" s="12">
        <v>105</v>
      </c>
      <c r="C437" s="12">
        <v>105</v>
      </c>
      <c r="D437" s="12">
        <v>105</v>
      </c>
      <c r="E437" s="12">
        <v>105</v>
      </c>
      <c r="F437" s="14">
        <v>0</v>
      </c>
      <c r="G437" s="12">
        <v>105</v>
      </c>
      <c r="I437" s="11"/>
    </row>
    <row r="438" spans="1:9" x14ac:dyDescent="0.2">
      <c r="A438" s="11">
        <v>40555</v>
      </c>
      <c r="B438" s="12">
        <v>115</v>
      </c>
      <c r="C438" s="12">
        <v>150</v>
      </c>
      <c r="D438" s="12">
        <v>115</v>
      </c>
      <c r="E438" s="12">
        <v>115</v>
      </c>
      <c r="F438" s="14">
        <v>0</v>
      </c>
      <c r="G438" s="12">
        <v>115</v>
      </c>
      <c r="I438" s="11"/>
    </row>
    <row r="439" spans="1:9" x14ac:dyDescent="0.2">
      <c r="A439" s="11">
        <v>40556</v>
      </c>
      <c r="B439" s="12">
        <v>115</v>
      </c>
      <c r="C439" s="12">
        <v>115</v>
      </c>
      <c r="D439" s="12">
        <v>115</v>
      </c>
      <c r="E439" s="12">
        <v>115</v>
      </c>
      <c r="F439" s="14">
        <v>0</v>
      </c>
      <c r="G439" s="12">
        <v>115</v>
      </c>
      <c r="I439" s="11"/>
    </row>
    <row r="440" spans="1:9" x14ac:dyDescent="0.2">
      <c r="A440" s="11">
        <v>40557</v>
      </c>
      <c r="B440" s="12">
        <v>115</v>
      </c>
      <c r="C440" s="12">
        <v>115</v>
      </c>
      <c r="D440" s="12">
        <v>115</v>
      </c>
      <c r="E440" s="12">
        <v>115</v>
      </c>
      <c r="F440" s="14">
        <v>0</v>
      </c>
      <c r="G440" s="12">
        <v>115</v>
      </c>
      <c r="I440" s="11"/>
    </row>
    <row r="441" spans="1:9" x14ac:dyDescent="0.2">
      <c r="A441" s="11">
        <v>40561</v>
      </c>
      <c r="B441" s="12">
        <v>110</v>
      </c>
      <c r="C441" s="12">
        <v>110</v>
      </c>
      <c r="D441" s="12">
        <v>110</v>
      </c>
      <c r="E441" s="12">
        <v>110</v>
      </c>
      <c r="F441" s="14">
        <v>0</v>
      </c>
      <c r="G441" s="12">
        <v>110</v>
      </c>
      <c r="I441" s="11"/>
    </row>
    <row r="442" spans="1:9" x14ac:dyDescent="0.2">
      <c r="A442" s="11">
        <v>40562</v>
      </c>
      <c r="B442" s="12">
        <v>115</v>
      </c>
      <c r="C442" s="12">
        <v>115</v>
      </c>
      <c r="D442" s="12">
        <v>115</v>
      </c>
      <c r="E442" s="12">
        <v>115</v>
      </c>
      <c r="F442" s="14">
        <v>0</v>
      </c>
      <c r="G442" s="12">
        <v>115</v>
      </c>
      <c r="I442" s="11"/>
    </row>
    <row r="443" spans="1:9" x14ac:dyDescent="0.2">
      <c r="A443" s="11">
        <v>40563</v>
      </c>
      <c r="B443" s="12">
        <v>143</v>
      </c>
      <c r="C443" s="12">
        <v>143</v>
      </c>
      <c r="D443" s="12">
        <v>143</v>
      </c>
      <c r="E443" s="12">
        <v>143</v>
      </c>
      <c r="F443" s="14">
        <v>500</v>
      </c>
      <c r="G443" s="12">
        <v>143</v>
      </c>
      <c r="I443" s="11"/>
    </row>
    <row r="444" spans="1:9" x14ac:dyDescent="0.2">
      <c r="A444" s="11">
        <v>40567</v>
      </c>
      <c r="B444" s="12">
        <v>183</v>
      </c>
      <c r="C444" s="12">
        <v>183</v>
      </c>
      <c r="D444" s="12">
        <v>173</v>
      </c>
      <c r="E444" s="12">
        <v>180</v>
      </c>
      <c r="F444" s="14">
        <v>3000</v>
      </c>
      <c r="G444" s="12">
        <v>180</v>
      </c>
      <c r="I444" s="11"/>
    </row>
    <row r="445" spans="1:9" x14ac:dyDescent="0.2">
      <c r="A445" s="11">
        <v>40568</v>
      </c>
      <c r="B445" s="12">
        <v>151</v>
      </c>
      <c r="C445" s="12">
        <v>180</v>
      </c>
      <c r="D445" s="12">
        <v>151</v>
      </c>
      <c r="E445" s="12">
        <v>151</v>
      </c>
      <c r="F445" s="14">
        <v>0</v>
      </c>
      <c r="G445" s="12">
        <v>151</v>
      </c>
      <c r="I445" s="11"/>
    </row>
    <row r="446" spans="1:9" x14ac:dyDescent="0.2">
      <c r="A446" s="11">
        <v>40569</v>
      </c>
      <c r="B446" s="12">
        <v>175</v>
      </c>
      <c r="C446" s="12">
        <v>175</v>
      </c>
      <c r="D446" s="12">
        <v>175</v>
      </c>
      <c r="E446" s="12">
        <v>175</v>
      </c>
      <c r="F446" s="14">
        <v>26000</v>
      </c>
      <c r="G446" s="12">
        <v>175</v>
      </c>
      <c r="I446" s="11"/>
    </row>
    <row r="447" spans="1:9" x14ac:dyDescent="0.2">
      <c r="A447" s="11">
        <v>40570</v>
      </c>
      <c r="B447" s="12">
        <v>189</v>
      </c>
      <c r="C447" s="12">
        <v>195</v>
      </c>
      <c r="D447" s="12">
        <v>189</v>
      </c>
      <c r="E447" s="12">
        <v>195</v>
      </c>
      <c r="F447" s="14">
        <v>6000</v>
      </c>
      <c r="G447" s="12">
        <v>195</v>
      </c>
      <c r="I447" s="11"/>
    </row>
    <row r="448" spans="1:9" x14ac:dyDescent="0.2">
      <c r="A448" s="11">
        <v>40571</v>
      </c>
      <c r="B448" s="12">
        <v>205</v>
      </c>
      <c r="C448" s="12">
        <v>230</v>
      </c>
      <c r="D448" s="12">
        <v>200</v>
      </c>
      <c r="E448" s="12">
        <v>230</v>
      </c>
      <c r="F448" s="14">
        <v>63500</v>
      </c>
      <c r="G448" s="12">
        <v>230</v>
      </c>
      <c r="I448" s="11"/>
    </row>
    <row r="449" spans="1:9" x14ac:dyDescent="0.2">
      <c r="A449" s="11">
        <v>40574</v>
      </c>
      <c r="B449" s="12">
        <v>240</v>
      </c>
      <c r="C449" s="12">
        <v>240</v>
      </c>
      <c r="D449" s="12">
        <v>240</v>
      </c>
      <c r="E449" s="12">
        <v>240</v>
      </c>
      <c r="F449" s="14">
        <v>1000</v>
      </c>
      <c r="G449" s="12">
        <v>240</v>
      </c>
      <c r="I449" s="11"/>
    </row>
    <row r="450" spans="1:9" x14ac:dyDescent="0.2">
      <c r="A450" s="11">
        <v>40575</v>
      </c>
      <c r="B450" s="12">
        <v>215</v>
      </c>
      <c r="C450" s="12">
        <v>215</v>
      </c>
      <c r="D450" s="12">
        <v>215</v>
      </c>
      <c r="E450" s="12">
        <v>215</v>
      </c>
      <c r="F450" s="14">
        <v>0</v>
      </c>
      <c r="G450" s="12">
        <v>215</v>
      </c>
      <c r="I450" s="11"/>
    </row>
    <row r="451" spans="1:9" x14ac:dyDescent="0.2">
      <c r="A451" s="11">
        <v>40576</v>
      </c>
      <c r="B451" s="12">
        <v>215</v>
      </c>
      <c r="C451" s="12">
        <v>215</v>
      </c>
      <c r="D451" s="12">
        <v>215</v>
      </c>
      <c r="E451" s="12">
        <v>215</v>
      </c>
      <c r="F451" s="14">
        <v>0</v>
      </c>
      <c r="G451" s="12">
        <v>215</v>
      </c>
      <c r="I451" s="11"/>
    </row>
    <row r="452" spans="1:9" x14ac:dyDescent="0.2">
      <c r="A452" s="11">
        <v>40578</v>
      </c>
      <c r="B452" s="12">
        <v>220</v>
      </c>
      <c r="C452" s="12">
        <v>220</v>
      </c>
      <c r="D452" s="12">
        <v>220</v>
      </c>
      <c r="E452" s="12">
        <v>220</v>
      </c>
      <c r="F452" s="14">
        <v>0</v>
      </c>
      <c r="G452" s="12">
        <v>220</v>
      </c>
      <c r="I452" s="11"/>
    </row>
    <row r="453" spans="1:9" x14ac:dyDescent="0.2">
      <c r="A453" s="11">
        <v>40581</v>
      </c>
      <c r="B453" s="12">
        <v>215</v>
      </c>
      <c r="C453" s="12">
        <v>215</v>
      </c>
      <c r="D453" s="12">
        <v>215</v>
      </c>
      <c r="E453" s="12">
        <v>215</v>
      </c>
      <c r="F453" s="14">
        <v>0</v>
      </c>
      <c r="G453" s="12">
        <v>215</v>
      </c>
      <c r="I453" s="11"/>
    </row>
    <row r="454" spans="1:9" x14ac:dyDescent="0.2">
      <c r="A454" s="11">
        <v>40582</v>
      </c>
      <c r="B454" s="12">
        <v>180</v>
      </c>
      <c r="C454" s="12">
        <v>215</v>
      </c>
      <c r="D454" s="12">
        <v>180</v>
      </c>
      <c r="E454" s="12">
        <v>180</v>
      </c>
      <c r="F454" s="14">
        <v>0</v>
      </c>
      <c r="G454" s="12">
        <v>180</v>
      </c>
      <c r="I454" s="11"/>
    </row>
    <row r="455" spans="1:9" x14ac:dyDescent="0.2">
      <c r="A455" s="11">
        <v>40583</v>
      </c>
      <c r="B455" s="12">
        <v>180</v>
      </c>
      <c r="C455" s="12">
        <v>180</v>
      </c>
      <c r="D455" s="12">
        <v>180</v>
      </c>
      <c r="E455" s="12">
        <v>180</v>
      </c>
      <c r="F455" s="14">
        <v>35000</v>
      </c>
      <c r="G455" s="12">
        <v>180</v>
      </c>
      <c r="I455" s="11"/>
    </row>
    <row r="456" spans="1:9" x14ac:dyDescent="0.2">
      <c r="A456" s="11">
        <v>40584</v>
      </c>
      <c r="B456" s="12">
        <v>200</v>
      </c>
      <c r="C456" s="12">
        <v>200</v>
      </c>
      <c r="D456" s="12">
        <v>180</v>
      </c>
      <c r="E456" s="12">
        <v>181</v>
      </c>
      <c r="F456" s="14">
        <v>264000</v>
      </c>
      <c r="G456" s="12">
        <v>181</v>
      </c>
      <c r="I456" s="11"/>
    </row>
    <row r="457" spans="1:9" x14ac:dyDescent="0.2">
      <c r="A457" s="11">
        <v>40585</v>
      </c>
      <c r="B457" s="12">
        <v>190</v>
      </c>
      <c r="C457" s="12">
        <v>195</v>
      </c>
      <c r="D457" s="12">
        <v>180</v>
      </c>
      <c r="E457" s="12">
        <v>180</v>
      </c>
      <c r="F457" s="14">
        <v>650000</v>
      </c>
      <c r="G457" s="12">
        <v>180</v>
      </c>
      <c r="I457" s="11"/>
    </row>
    <row r="458" spans="1:9" x14ac:dyDescent="0.2">
      <c r="A458" s="11">
        <v>40588</v>
      </c>
      <c r="B458" s="12">
        <v>190</v>
      </c>
      <c r="C458" s="12">
        <v>190</v>
      </c>
      <c r="D458" s="12">
        <v>190</v>
      </c>
      <c r="E458" s="12">
        <v>190</v>
      </c>
      <c r="F458" s="14">
        <v>1000</v>
      </c>
      <c r="G458" s="12">
        <v>190</v>
      </c>
      <c r="I458" s="11"/>
    </row>
    <row r="459" spans="1:9" x14ac:dyDescent="0.2">
      <c r="A459" s="11">
        <v>40590</v>
      </c>
      <c r="B459" s="12">
        <v>184</v>
      </c>
      <c r="C459" s="12">
        <v>185</v>
      </c>
      <c r="D459" s="12">
        <v>180</v>
      </c>
      <c r="E459" s="12">
        <v>180</v>
      </c>
      <c r="F459" s="14">
        <v>61500</v>
      </c>
      <c r="G459" s="12">
        <v>180</v>
      </c>
      <c r="I459" s="11"/>
    </row>
    <row r="460" spans="1:9" x14ac:dyDescent="0.2">
      <c r="A460" s="11">
        <v>40591</v>
      </c>
      <c r="B460" s="12">
        <v>180</v>
      </c>
      <c r="C460" s="12">
        <v>180</v>
      </c>
      <c r="D460" s="12">
        <v>180</v>
      </c>
      <c r="E460" s="12">
        <v>180</v>
      </c>
      <c r="F460" s="14">
        <v>70000</v>
      </c>
      <c r="G460" s="12">
        <v>180</v>
      </c>
      <c r="I460" s="11"/>
    </row>
    <row r="461" spans="1:9" x14ac:dyDescent="0.2">
      <c r="A461" s="11">
        <v>40592</v>
      </c>
      <c r="B461" s="12">
        <v>151</v>
      </c>
      <c r="C461" s="12">
        <v>190</v>
      </c>
      <c r="D461" s="12">
        <v>151</v>
      </c>
      <c r="E461" s="12">
        <v>151</v>
      </c>
      <c r="F461" s="14">
        <v>0</v>
      </c>
      <c r="G461" s="12">
        <v>151</v>
      </c>
      <c r="I461" s="11"/>
    </row>
    <row r="462" spans="1:9" x14ac:dyDescent="0.2">
      <c r="A462" s="11">
        <v>40595</v>
      </c>
      <c r="B462" s="12">
        <v>150</v>
      </c>
      <c r="C462" s="12">
        <v>150</v>
      </c>
      <c r="D462" s="12">
        <v>150</v>
      </c>
      <c r="E462" s="12">
        <v>150</v>
      </c>
      <c r="F462" s="14">
        <v>7500</v>
      </c>
      <c r="G462" s="12">
        <v>150</v>
      </c>
      <c r="I462" s="11"/>
    </row>
    <row r="463" spans="1:9" x14ac:dyDescent="0.2">
      <c r="A463" s="11">
        <v>40596</v>
      </c>
      <c r="B463" s="12">
        <v>150</v>
      </c>
      <c r="C463" s="12">
        <v>187</v>
      </c>
      <c r="D463" s="12">
        <v>150</v>
      </c>
      <c r="E463" s="12">
        <v>150</v>
      </c>
      <c r="F463" s="14">
        <v>0</v>
      </c>
      <c r="G463" s="12">
        <v>150</v>
      </c>
      <c r="I463" s="11"/>
    </row>
    <row r="464" spans="1:9" x14ac:dyDescent="0.2">
      <c r="A464" s="11">
        <v>40597</v>
      </c>
      <c r="B464" s="12">
        <v>126</v>
      </c>
      <c r="C464" s="12">
        <v>127</v>
      </c>
      <c r="D464" s="12">
        <v>126</v>
      </c>
      <c r="E464" s="12">
        <v>127</v>
      </c>
      <c r="F464" s="14">
        <v>18000</v>
      </c>
      <c r="G464" s="12">
        <v>127</v>
      </c>
      <c r="I464" s="11"/>
    </row>
    <row r="465" spans="1:9" x14ac:dyDescent="0.2">
      <c r="A465" s="11">
        <v>40598</v>
      </c>
      <c r="B465" s="12">
        <v>150</v>
      </c>
      <c r="C465" s="12">
        <v>150</v>
      </c>
      <c r="D465" s="12">
        <v>150</v>
      </c>
      <c r="E465" s="12">
        <v>150</v>
      </c>
      <c r="F465" s="14">
        <v>500</v>
      </c>
      <c r="G465" s="12">
        <v>150</v>
      </c>
      <c r="I465" s="11"/>
    </row>
    <row r="466" spans="1:9" x14ac:dyDescent="0.2">
      <c r="A466" s="11">
        <v>40599</v>
      </c>
      <c r="B466" s="12">
        <v>160</v>
      </c>
      <c r="C466" s="12">
        <v>160</v>
      </c>
      <c r="D466" s="12">
        <v>160</v>
      </c>
      <c r="E466" s="12">
        <v>160</v>
      </c>
      <c r="F466" s="14">
        <v>5000</v>
      </c>
      <c r="G466" s="12">
        <v>160</v>
      </c>
      <c r="I466" s="11"/>
    </row>
    <row r="467" spans="1:9" x14ac:dyDescent="0.2">
      <c r="A467" s="11">
        <v>40602</v>
      </c>
      <c r="B467" s="12">
        <v>150</v>
      </c>
      <c r="C467" s="12">
        <v>150</v>
      </c>
      <c r="D467" s="12">
        <v>150</v>
      </c>
      <c r="E467" s="12">
        <v>150</v>
      </c>
      <c r="F467" s="14">
        <v>1000</v>
      </c>
      <c r="G467" s="12">
        <v>150</v>
      </c>
      <c r="I467" s="11"/>
    </row>
    <row r="468" spans="1:9" x14ac:dyDescent="0.2">
      <c r="A468" s="11">
        <v>40603</v>
      </c>
      <c r="B468" s="12">
        <v>150</v>
      </c>
      <c r="C468" s="12">
        <v>180</v>
      </c>
      <c r="D468" s="12">
        <v>150</v>
      </c>
      <c r="E468" s="12">
        <v>150</v>
      </c>
      <c r="F468" s="14">
        <v>0</v>
      </c>
      <c r="G468" s="12">
        <v>150</v>
      </c>
      <c r="I468" s="11"/>
    </row>
    <row r="469" spans="1:9" x14ac:dyDescent="0.2">
      <c r="A469" s="11">
        <v>40604</v>
      </c>
      <c r="B469" s="12">
        <v>121</v>
      </c>
      <c r="C469" s="12">
        <v>160</v>
      </c>
      <c r="D469" s="12">
        <v>121</v>
      </c>
      <c r="E469" s="12">
        <v>160</v>
      </c>
      <c r="F469" s="14">
        <v>8000</v>
      </c>
      <c r="G469" s="12">
        <v>160</v>
      </c>
      <c r="I469" s="11"/>
    </row>
    <row r="470" spans="1:9" x14ac:dyDescent="0.2">
      <c r="A470" s="11">
        <v>40605</v>
      </c>
      <c r="B470" s="12">
        <v>160</v>
      </c>
      <c r="C470" s="12">
        <v>160</v>
      </c>
      <c r="D470" s="12">
        <v>160</v>
      </c>
      <c r="E470" s="12">
        <v>160</v>
      </c>
      <c r="F470" s="14">
        <v>7000</v>
      </c>
      <c r="G470" s="12">
        <v>160</v>
      </c>
      <c r="I470" s="11"/>
    </row>
    <row r="471" spans="1:9" x14ac:dyDescent="0.2">
      <c r="A471" s="11">
        <v>40606</v>
      </c>
      <c r="B471" s="12">
        <v>164</v>
      </c>
      <c r="C471" s="12">
        <v>164</v>
      </c>
      <c r="D471" s="12">
        <v>164</v>
      </c>
      <c r="E471" s="12">
        <v>164</v>
      </c>
      <c r="F471" s="14">
        <v>1500</v>
      </c>
      <c r="G471" s="12">
        <v>164</v>
      </c>
      <c r="I471" s="11"/>
    </row>
    <row r="472" spans="1:9" x14ac:dyDescent="0.2">
      <c r="A472" s="11">
        <v>40609</v>
      </c>
      <c r="B472" s="12">
        <v>126</v>
      </c>
      <c r="C472" s="12">
        <v>180</v>
      </c>
      <c r="D472" s="12">
        <v>126</v>
      </c>
      <c r="E472" s="12">
        <v>180</v>
      </c>
      <c r="F472" s="14">
        <v>6500</v>
      </c>
      <c r="G472" s="12">
        <v>180</v>
      </c>
      <c r="I472" s="11"/>
    </row>
    <row r="473" spans="1:9" x14ac:dyDescent="0.2">
      <c r="A473" s="11">
        <v>40610</v>
      </c>
      <c r="B473" s="12">
        <v>170</v>
      </c>
      <c r="C473" s="12">
        <v>170</v>
      </c>
      <c r="D473" s="12">
        <v>136</v>
      </c>
      <c r="E473" s="12">
        <v>136</v>
      </c>
      <c r="F473" s="14">
        <v>13000</v>
      </c>
      <c r="G473" s="12">
        <v>136</v>
      </c>
      <c r="I473" s="11"/>
    </row>
    <row r="474" spans="1:9" x14ac:dyDescent="0.2">
      <c r="A474" s="11">
        <v>40611</v>
      </c>
      <c r="B474" s="12">
        <v>141</v>
      </c>
      <c r="C474" s="12">
        <v>141</v>
      </c>
      <c r="D474" s="12">
        <v>141</v>
      </c>
      <c r="E474" s="12">
        <v>141</v>
      </c>
      <c r="F474" s="14">
        <v>0</v>
      </c>
      <c r="G474" s="12">
        <v>141</v>
      </c>
      <c r="I474" s="11"/>
    </row>
    <row r="475" spans="1:9" x14ac:dyDescent="0.2">
      <c r="A475" s="11">
        <v>40612</v>
      </c>
      <c r="B475" s="12">
        <v>146</v>
      </c>
      <c r="C475" s="12">
        <v>146</v>
      </c>
      <c r="D475" s="12">
        <v>145</v>
      </c>
      <c r="E475" s="12">
        <v>145</v>
      </c>
      <c r="F475" s="14">
        <v>5500</v>
      </c>
      <c r="G475" s="12">
        <v>145</v>
      </c>
      <c r="I475" s="11"/>
    </row>
    <row r="476" spans="1:9" x14ac:dyDescent="0.2">
      <c r="A476" s="11">
        <v>40613</v>
      </c>
      <c r="B476" s="12">
        <v>141</v>
      </c>
      <c r="C476" s="12">
        <v>195</v>
      </c>
      <c r="D476" s="12">
        <v>141</v>
      </c>
      <c r="E476" s="12">
        <v>141</v>
      </c>
      <c r="F476" s="14">
        <v>0</v>
      </c>
      <c r="G476" s="12">
        <v>141</v>
      </c>
      <c r="I476" s="11"/>
    </row>
    <row r="477" spans="1:9" x14ac:dyDescent="0.2">
      <c r="A477" s="11">
        <v>40616</v>
      </c>
      <c r="B477" s="12">
        <v>138</v>
      </c>
      <c r="C477" s="12">
        <v>180</v>
      </c>
      <c r="D477" s="12">
        <v>138</v>
      </c>
      <c r="E477" s="12">
        <v>138</v>
      </c>
      <c r="F477" s="14">
        <v>0</v>
      </c>
      <c r="G477" s="12">
        <v>138</v>
      </c>
      <c r="I477" s="11"/>
    </row>
    <row r="478" spans="1:9" x14ac:dyDescent="0.2">
      <c r="A478" s="11">
        <v>40617</v>
      </c>
      <c r="B478" s="12">
        <v>100</v>
      </c>
      <c r="C478" s="12">
        <v>100</v>
      </c>
      <c r="D478" s="12">
        <v>100</v>
      </c>
      <c r="E478" s="12">
        <v>100</v>
      </c>
      <c r="F478" s="14">
        <v>0</v>
      </c>
      <c r="G478" s="12">
        <v>100</v>
      </c>
      <c r="I478" s="11"/>
    </row>
    <row r="479" spans="1:9" x14ac:dyDescent="0.2">
      <c r="A479" s="11">
        <v>40618</v>
      </c>
      <c r="B479" s="12">
        <v>130</v>
      </c>
      <c r="C479" s="12">
        <v>180</v>
      </c>
      <c r="D479" s="12">
        <v>130</v>
      </c>
      <c r="E479" s="12">
        <v>130</v>
      </c>
      <c r="F479" s="14">
        <v>0</v>
      </c>
      <c r="G479" s="12">
        <v>130</v>
      </c>
      <c r="I479" s="11"/>
    </row>
    <row r="480" spans="1:9" x14ac:dyDescent="0.2">
      <c r="A480" s="11">
        <v>40619</v>
      </c>
      <c r="B480" s="12">
        <v>130</v>
      </c>
      <c r="C480" s="12">
        <v>130</v>
      </c>
      <c r="D480" s="12">
        <v>130</v>
      </c>
      <c r="E480" s="12">
        <v>130</v>
      </c>
      <c r="F480" s="14">
        <v>0</v>
      </c>
      <c r="G480" s="12">
        <v>130</v>
      </c>
      <c r="I480" s="11"/>
    </row>
    <row r="481" spans="1:9" x14ac:dyDescent="0.2">
      <c r="A481" s="11">
        <v>40620</v>
      </c>
      <c r="B481" s="12">
        <v>125</v>
      </c>
      <c r="C481" s="12">
        <v>185</v>
      </c>
      <c r="D481" s="12">
        <v>125</v>
      </c>
      <c r="E481" s="12">
        <v>125</v>
      </c>
      <c r="F481" s="14">
        <v>0</v>
      </c>
      <c r="G481" s="12">
        <v>125</v>
      </c>
      <c r="I481" s="11"/>
    </row>
    <row r="482" spans="1:9" x14ac:dyDescent="0.2">
      <c r="A482" s="11">
        <v>40623</v>
      </c>
      <c r="B482" s="12">
        <v>120</v>
      </c>
      <c r="C482" s="12">
        <v>183</v>
      </c>
      <c r="D482" s="12">
        <v>120</v>
      </c>
      <c r="E482" s="12">
        <v>120</v>
      </c>
      <c r="F482" s="14">
        <v>0</v>
      </c>
      <c r="G482" s="12">
        <v>120</v>
      </c>
      <c r="I482" s="11"/>
    </row>
    <row r="483" spans="1:9" x14ac:dyDescent="0.2">
      <c r="A483" s="11">
        <v>40624</v>
      </c>
      <c r="B483" s="12">
        <v>130</v>
      </c>
      <c r="C483" s="12">
        <v>180</v>
      </c>
      <c r="D483" s="12">
        <v>130</v>
      </c>
      <c r="E483" s="12">
        <v>130</v>
      </c>
      <c r="F483" s="14">
        <v>0</v>
      </c>
      <c r="G483" s="12">
        <v>130</v>
      </c>
      <c r="I483" s="11"/>
    </row>
    <row r="484" spans="1:9" x14ac:dyDescent="0.2">
      <c r="A484" s="11">
        <v>40625</v>
      </c>
      <c r="B484" s="12">
        <v>115</v>
      </c>
      <c r="C484" s="12">
        <v>115</v>
      </c>
      <c r="D484" s="12">
        <v>115</v>
      </c>
      <c r="E484" s="12">
        <v>115</v>
      </c>
      <c r="F484" s="14">
        <v>0</v>
      </c>
      <c r="G484" s="12">
        <v>115</v>
      </c>
      <c r="I484" s="11"/>
    </row>
    <row r="485" spans="1:9" x14ac:dyDescent="0.2">
      <c r="A485" s="11">
        <v>40626</v>
      </c>
      <c r="B485" s="12">
        <v>120</v>
      </c>
      <c r="C485" s="12">
        <v>120</v>
      </c>
      <c r="D485" s="12">
        <v>120</v>
      </c>
      <c r="E485" s="12">
        <v>120</v>
      </c>
      <c r="F485" s="14">
        <v>0</v>
      </c>
      <c r="G485" s="12">
        <v>120</v>
      </c>
      <c r="I485" s="11"/>
    </row>
    <row r="486" spans="1:9" x14ac:dyDescent="0.2">
      <c r="A486" s="11">
        <v>40627</v>
      </c>
      <c r="B486" s="12">
        <v>130</v>
      </c>
      <c r="C486" s="12">
        <v>170</v>
      </c>
      <c r="D486" s="12">
        <v>130</v>
      </c>
      <c r="E486" s="12">
        <v>130</v>
      </c>
      <c r="F486" s="14">
        <v>0</v>
      </c>
      <c r="G486" s="12">
        <v>130</v>
      </c>
      <c r="I486" s="11"/>
    </row>
    <row r="487" spans="1:9" x14ac:dyDescent="0.2">
      <c r="A487" s="11">
        <v>40630</v>
      </c>
      <c r="B487" s="12">
        <v>110</v>
      </c>
      <c r="C487" s="12">
        <v>110</v>
      </c>
      <c r="D487" s="12">
        <v>110</v>
      </c>
      <c r="E487" s="12">
        <v>110</v>
      </c>
      <c r="F487" s="14">
        <v>0</v>
      </c>
      <c r="G487" s="12">
        <v>110</v>
      </c>
      <c r="I487" s="11"/>
    </row>
    <row r="488" spans="1:9" x14ac:dyDescent="0.2">
      <c r="A488" s="11">
        <v>40631</v>
      </c>
      <c r="B488" s="12">
        <v>130</v>
      </c>
      <c r="C488" s="12">
        <v>175</v>
      </c>
      <c r="D488" s="12">
        <v>130</v>
      </c>
      <c r="E488" s="12">
        <v>130</v>
      </c>
      <c r="F488" s="14">
        <v>0</v>
      </c>
      <c r="G488" s="12">
        <v>130</v>
      </c>
      <c r="I488" s="11"/>
    </row>
    <row r="489" spans="1:9" x14ac:dyDescent="0.2">
      <c r="A489" s="11">
        <v>40632</v>
      </c>
      <c r="B489" s="12">
        <v>125</v>
      </c>
      <c r="C489" s="12">
        <v>185</v>
      </c>
      <c r="D489" s="12">
        <v>125</v>
      </c>
      <c r="E489" s="12">
        <v>125</v>
      </c>
      <c r="F489" s="14">
        <v>0</v>
      </c>
      <c r="G489" s="12">
        <v>125</v>
      </c>
      <c r="I489" s="11"/>
    </row>
    <row r="490" spans="1:9" x14ac:dyDescent="0.2">
      <c r="A490" s="11">
        <v>40633</v>
      </c>
      <c r="B490" s="12">
        <v>125</v>
      </c>
      <c r="C490" s="12">
        <v>188</v>
      </c>
      <c r="D490" s="12">
        <v>125</v>
      </c>
      <c r="E490" s="12">
        <v>125</v>
      </c>
      <c r="F490" s="14">
        <v>0</v>
      </c>
      <c r="G490" s="12">
        <v>125</v>
      </c>
      <c r="I490" s="11"/>
    </row>
    <row r="491" spans="1:9" x14ac:dyDescent="0.2">
      <c r="A491" s="11">
        <v>40634</v>
      </c>
      <c r="B491" s="12">
        <v>125</v>
      </c>
      <c r="C491" s="12">
        <v>180</v>
      </c>
      <c r="D491" s="12">
        <v>125</v>
      </c>
      <c r="E491" s="12">
        <v>125</v>
      </c>
      <c r="F491" s="14">
        <v>0</v>
      </c>
      <c r="G491" s="12">
        <v>125</v>
      </c>
      <c r="I491" s="11"/>
    </row>
    <row r="492" spans="1:9" x14ac:dyDescent="0.2">
      <c r="A492" s="11">
        <v>40637</v>
      </c>
      <c r="B492" s="12">
        <v>120</v>
      </c>
      <c r="C492" s="12">
        <v>188</v>
      </c>
      <c r="D492" s="12">
        <v>120</v>
      </c>
      <c r="E492" s="12">
        <v>120</v>
      </c>
      <c r="F492" s="14">
        <v>0</v>
      </c>
      <c r="G492" s="12">
        <v>120</v>
      </c>
      <c r="I492" s="11"/>
    </row>
    <row r="493" spans="1:9" x14ac:dyDescent="0.2">
      <c r="A493" s="11">
        <v>40638</v>
      </c>
      <c r="B493" s="12">
        <v>120</v>
      </c>
      <c r="C493" s="12">
        <v>170</v>
      </c>
      <c r="D493" s="12">
        <v>120</v>
      </c>
      <c r="E493" s="12">
        <v>120</v>
      </c>
      <c r="F493" s="14">
        <v>0</v>
      </c>
      <c r="G493" s="12">
        <v>120</v>
      </c>
      <c r="I493" s="11"/>
    </row>
    <row r="494" spans="1:9" x14ac:dyDescent="0.2">
      <c r="A494" s="11">
        <v>40639</v>
      </c>
      <c r="B494" s="12">
        <v>110</v>
      </c>
      <c r="C494" s="12">
        <v>155</v>
      </c>
      <c r="D494" s="12">
        <v>110</v>
      </c>
      <c r="E494" s="12">
        <v>110</v>
      </c>
      <c r="F494" s="14">
        <v>0</v>
      </c>
      <c r="G494" s="12">
        <v>110</v>
      </c>
      <c r="I494" s="11"/>
    </row>
    <row r="495" spans="1:9" x14ac:dyDescent="0.2">
      <c r="A495" s="11">
        <v>40640</v>
      </c>
      <c r="B495" s="12">
        <v>125</v>
      </c>
      <c r="C495" s="12">
        <v>180</v>
      </c>
      <c r="D495" s="12">
        <v>125</v>
      </c>
      <c r="E495" s="12">
        <v>125</v>
      </c>
      <c r="F495" s="14">
        <v>0</v>
      </c>
      <c r="G495" s="12">
        <v>125</v>
      </c>
      <c r="I495" s="11"/>
    </row>
    <row r="496" spans="1:9" x14ac:dyDescent="0.2">
      <c r="A496" s="11">
        <v>40641</v>
      </c>
      <c r="B496" s="12">
        <v>130</v>
      </c>
      <c r="C496" s="12">
        <v>180</v>
      </c>
      <c r="D496" s="12">
        <v>130</v>
      </c>
      <c r="E496" s="12">
        <v>130</v>
      </c>
      <c r="F496" s="14">
        <v>0</v>
      </c>
      <c r="G496" s="12">
        <v>130</v>
      </c>
      <c r="I496" s="11"/>
    </row>
    <row r="497" spans="1:9" x14ac:dyDescent="0.2">
      <c r="A497" s="11">
        <v>40644</v>
      </c>
      <c r="B497" s="12">
        <v>95</v>
      </c>
      <c r="C497" s="12">
        <v>95</v>
      </c>
      <c r="D497" s="12">
        <v>95</v>
      </c>
      <c r="E497" s="12">
        <v>95</v>
      </c>
      <c r="F497" s="14">
        <v>0</v>
      </c>
      <c r="G497" s="12">
        <v>95</v>
      </c>
      <c r="I497" s="11"/>
    </row>
    <row r="498" spans="1:9" x14ac:dyDescent="0.2">
      <c r="A498" s="11">
        <v>40645</v>
      </c>
      <c r="B498" s="12">
        <v>145</v>
      </c>
      <c r="C498" s="12">
        <v>145</v>
      </c>
      <c r="D498" s="12">
        <v>145</v>
      </c>
      <c r="E498" s="12">
        <v>145</v>
      </c>
      <c r="F498" s="14">
        <v>7500</v>
      </c>
      <c r="G498" s="12">
        <v>145</v>
      </c>
      <c r="I498" s="11"/>
    </row>
    <row r="499" spans="1:9" x14ac:dyDescent="0.2">
      <c r="A499" s="11">
        <v>40646</v>
      </c>
      <c r="B499" s="12">
        <v>125</v>
      </c>
      <c r="C499" s="12">
        <v>183</v>
      </c>
      <c r="D499" s="12">
        <v>125</v>
      </c>
      <c r="E499" s="12">
        <v>125</v>
      </c>
      <c r="F499" s="14">
        <v>0</v>
      </c>
      <c r="G499" s="12">
        <v>125</v>
      </c>
      <c r="I499" s="11"/>
    </row>
    <row r="500" spans="1:9" x14ac:dyDescent="0.2">
      <c r="A500" s="11">
        <v>40647</v>
      </c>
      <c r="B500" s="12">
        <v>125</v>
      </c>
      <c r="C500" s="12">
        <v>180</v>
      </c>
      <c r="D500" s="12">
        <v>125</v>
      </c>
      <c r="E500" s="12">
        <v>125</v>
      </c>
      <c r="F500" s="14">
        <v>0</v>
      </c>
      <c r="G500" s="12">
        <v>125</v>
      </c>
      <c r="I500" s="11"/>
    </row>
    <row r="501" spans="1:9" x14ac:dyDescent="0.2">
      <c r="A501" s="11">
        <v>40648</v>
      </c>
      <c r="B501" s="12">
        <v>100</v>
      </c>
      <c r="C501" s="12">
        <v>100</v>
      </c>
      <c r="D501" s="12">
        <v>100</v>
      </c>
      <c r="E501" s="12">
        <v>100</v>
      </c>
      <c r="F501" s="14">
        <v>0</v>
      </c>
      <c r="G501" s="12">
        <v>100</v>
      </c>
      <c r="I501" s="11"/>
    </row>
    <row r="502" spans="1:9" x14ac:dyDescent="0.2">
      <c r="A502" s="11">
        <v>40651</v>
      </c>
      <c r="B502" s="12">
        <v>101</v>
      </c>
      <c r="C502" s="12">
        <v>175</v>
      </c>
      <c r="D502" s="12">
        <v>101</v>
      </c>
      <c r="E502" s="12">
        <v>101</v>
      </c>
      <c r="F502" s="14">
        <v>0</v>
      </c>
      <c r="G502" s="12">
        <v>101</v>
      </c>
      <c r="I502" s="11"/>
    </row>
    <row r="503" spans="1:9" x14ac:dyDescent="0.2">
      <c r="A503" s="11">
        <v>40652</v>
      </c>
      <c r="B503" s="12">
        <v>105</v>
      </c>
      <c r="C503" s="12">
        <v>180</v>
      </c>
      <c r="D503" s="12">
        <v>105</v>
      </c>
      <c r="E503" s="12">
        <v>105</v>
      </c>
      <c r="F503" s="14">
        <v>0</v>
      </c>
      <c r="G503" s="12">
        <v>105</v>
      </c>
      <c r="I503" s="11"/>
    </row>
    <row r="504" spans="1:9" x14ac:dyDescent="0.2">
      <c r="A504" s="11">
        <v>40653</v>
      </c>
      <c r="B504" s="12">
        <v>115</v>
      </c>
      <c r="C504" s="12">
        <v>175</v>
      </c>
      <c r="D504" s="12">
        <v>115</v>
      </c>
      <c r="E504" s="12">
        <v>115</v>
      </c>
      <c r="F504" s="14">
        <v>0</v>
      </c>
      <c r="G504" s="12">
        <v>115</v>
      </c>
      <c r="I504" s="11"/>
    </row>
    <row r="505" spans="1:9" x14ac:dyDescent="0.2">
      <c r="A505" s="11">
        <v>40658</v>
      </c>
      <c r="B505" s="12">
        <v>100</v>
      </c>
      <c r="C505" s="12">
        <v>184</v>
      </c>
      <c r="D505" s="12">
        <v>100</v>
      </c>
      <c r="E505" s="12">
        <v>100</v>
      </c>
      <c r="F505" s="14">
        <v>0</v>
      </c>
      <c r="G505" s="12">
        <v>100</v>
      </c>
      <c r="I505" s="11"/>
    </row>
    <row r="506" spans="1:9" x14ac:dyDescent="0.2">
      <c r="A506" s="11">
        <v>40659</v>
      </c>
      <c r="B506" s="12">
        <v>125</v>
      </c>
      <c r="C506" s="12">
        <v>180</v>
      </c>
      <c r="D506" s="12">
        <v>125</v>
      </c>
      <c r="E506" s="12">
        <v>125</v>
      </c>
      <c r="F506" s="14">
        <v>0</v>
      </c>
      <c r="G506" s="12">
        <v>125</v>
      </c>
      <c r="I506" s="11"/>
    </row>
    <row r="507" spans="1:9" x14ac:dyDescent="0.2">
      <c r="A507" s="11">
        <v>40660</v>
      </c>
      <c r="B507" s="12">
        <v>100</v>
      </c>
      <c r="C507" s="12">
        <v>188</v>
      </c>
      <c r="D507" s="12">
        <v>100</v>
      </c>
      <c r="E507" s="12">
        <v>100</v>
      </c>
      <c r="F507" s="14">
        <v>0</v>
      </c>
      <c r="G507" s="12">
        <v>100</v>
      </c>
      <c r="I507" s="11"/>
    </row>
    <row r="508" spans="1:9" x14ac:dyDescent="0.2">
      <c r="A508" s="11">
        <v>40661</v>
      </c>
      <c r="B508" s="12">
        <v>120</v>
      </c>
      <c r="C508" s="12">
        <v>180</v>
      </c>
      <c r="D508" s="12">
        <v>120</v>
      </c>
      <c r="E508" s="12">
        <v>120</v>
      </c>
      <c r="F508" s="14">
        <v>0</v>
      </c>
      <c r="G508" s="12">
        <v>120</v>
      </c>
      <c r="I508" s="11"/>
    </row>
    <row r="509" spans="1:9" x14ac:dyDescent="0.2">
      <c r="A509" s="11">
        <v>40662</v>
      </c>
      <c r="B509" s="12">
        <v>180</v>
      </c>
      <c r="C509" s="12">
        <v>180</v>
      </c>
      <c r="D509" s="12">
        <v>180</v>
      </c>
      <c r="E509" s="12">
        <v>180</v>
      </c>
      <c r="F509" s="14">
        <v>0</v>
      </c>
      <c r="G509" s="12">
        <v>180</v>
      </c>
      <c r="I509" s="11"/>
    </row>
    <row r="510" spans="1:9" x14ac:dyDescent="0.2">
      <c r="A510" s="11">
        <v>40665</v>
      </c>
      <c r="B510" s="12">
        <v>100</v>
      </c>
      <c r="C510" s="12">
        <v>175</v>
      </c>
      <c r="D510" s="12">
        <v>100</v>
      </c>
      <c r="E510" s="12">
        <v>100</v>
      </c>
      <c r="F510" s="14">
        <v>0</v>
      </c>
      <c r="G510" s="12">
        <v>100</v>
      </c>
      <c r="I510" s="11"/>
    </row>
    <row r="511" spans="1:9" x14ac:dyDescent="0.2">
      <c r="A511" s="11">
        <v>40666</v>
      </c>
      <c r="B511" s="12">
        <v>125</v>
      </c>
      <c r="C511" s="12">
        <v>186</v>
      </c>
      <c r="D511" s="12">
        <v>125</v>
      </c>
      <c r="E511" s="12">
        <v>125</v>
      </c>
      <c r="F511" s="14">
        <v>0</v>
      </c>
      <c r="G511" s="12">
        <v>125</v>
      </c>
      <c r="I511" s="11"/>
    </row>
    <row r="512" spans="1:9" x14ac:dyDescent="0.2">
      <c r="A512" s="11">
        <v>40667</v>
      </c>
      <c r="B512" s="12">
        <v>186</v>
      </c>
      <c r="C512" s="12">
        <v>186</v>
      </c>
      <c r="D512" s="12">
        <v>186</v>
      </c>
      <c r="E512" s="12">
        <v>186</v>
      </c>
      <c r="F512" s="14">
        <v>0</v>
      </c>
      <c r="G512" s="12">
        <v>186</v>
      </c>
      <c r="I512" s="11"/>
    </row>
    <row r="513" spans="1:9" x14ac:dyDescent="0.2">
      <c r="A513" s="11">
        <v>40668</v>
      </c>
      <c r="B513" s="12">
        <v>189</v>
      </c>
      <c r="C513" s="12">
        <v>189</v>
      </c>
      <c r="D513" s="12">
        <v>189</v>
      </c>
      <c r="E513" s="12">
        <v>189</v>
      </c>
      <c r="F513" s="14">
        <v>0</v>
      </c>
      <c r="G513" s="12">
        <v>189</v>
      </c>
      <c r="I513" s="11"/>
    </row>
    <row r="514" spans="1:9" x14ac:dyDescent="0.2">
      <c r="A514" s="11">
        <v>40669</v>
      </c>
      <c r="B514" s="12">
        <v>189</v>
      </c>
      <c r="C514" s="12">
        <v>189</v>
      </c>
      <c r="D514" s="12">
        <v>189</v>
      </c>
      <c r="E514" s="12">
        <v>189</v>
      </c>
      <c r="F514" s="14">
        <v>0</v>
      </c>
      <c r="G514" s="12">
        <v>189</v>
      </c>
      <c r="I514" s="11"/>
    </row>
    <row r="515" spans="1:9" x14ac:dyDescent="0.2">
      <c r="A515" s="11">
        <v>40672</v>
      </c>
      <c r="B515" s="12">
        <v>130</v>
      </c>
      <c r="C515" s="12">
        <v>189</v>
      </c>
      <c r="D515" s="12">
        <v>130</v>
      </c>
      <c r="E515" s="12">
        <v>130</v>
      </c>
      <c r="F515" s="14">
        <v>0</v>
      </c>
      <c r="G515" s="12">
        <v>130</v>
      </c>
      <c r="I515" s="11"/>
    </row>
    <row r="516" spans="1:9" x14ac:dyDescent="0.2">
      <c r="A516" s="11">
        <v>40673</v>
      </c>
      <c r="B516" s="12">
        <v>189</v>
      </c>
      <c r="C516" s="12">
        <v>189</v>
      </c>
      <c r="D516" s="12">
        <v>189</v>
      </c>
      <c r="E516" s="12">
        <v>189</v>
      </c>
      <c r="F516" s="14">
        <v>0</v>
      </c>
      <c r="G516" s="12">
        <v>189</v>
      </c>
      <c r="I516" s="11"/>
    </row>
    <row r="517" spans="1:9" x14ac:dyDescent="0.2">
      <c r="A517" s="11">
        <v>40674</v>
      </c>
      <c r="B517" s="12">
        <v>188</v>
      </c>
      <c r="C517" s="12">
        <v>188</v>
      </c>
      <c r="D517" s="12">
        <v>188</v>
      </c>
      <c r="E517" s="12">
        <v>188</v>
      </c>
      <c r="F517" s="14">
        <v>0</v>
      </c>
      <c r="G517" s="12">
        <v>188</v>
      </c>
      <c r="I517" s="11"/>
    </row>
    <row r="518" spans="1:9" x14ac:dyDescent="0.2">
      <c r="A518" s="11">
        <v>40675</v>
      </c>
      <c r="B518" s="12">
        <v>188</v>
      </c>
      <c r="C518" s="12">
        <v>188</v>
      </c>
      <c r="D518" s="12">
        <v>188</v>
      </c>
      <c r="E518" s="12">
        <v>188</v>
      </c>
      <c r="F518" s="14">
        <v>0</v>
      </c>
      <c r="G518" s="12">
        <v>188</v>
      </c>
      <c r="I518" s="11"/>
    </row>
    <row r="519" spans="1:9" x14ac:dyDescent="0.2">
      <c r="A519" s="11">
        <v>40676</v>
      </c>
      <c r="B519" s="12">
        <v>188</v>
      </c>
      <c r="C519" s="12">
        <v>188</v>
      </c>
      <c r="D519" s="12">
        <v>188</v>
      </c>
      <c r="E519" s="12">
        <v>188</v>
      </c>
      <c r="F519" s="14">
        <v>0</v>
      </c>
      <c r="G519" s="12">
        <v>188</v>
      </c>
      <c r="I519" s="11"/>
    </row>
    <row r="520" spans="1:9" x14ac:dyDescent="0.2">
      <c r="A520" s="11">
        <v>40679</v>
      </c>
      <c r="B520" s="12">
        <v>185</v>
      </c>
      <c r="C520" s="12">
        <v>185</v>
      </c>
      <c r="D520" s="12">
        <v>185</v>
      </c>
      <c r="E520" s="12">
        <v>185</v>
      </c>
      <c r="F520" s="14">
        <v>0</v>
      </c>
      <c r="G520" s="12">
        <v>185</v>
      </c>
      <c r="I520" s="11"/>
    </row>
    <row r="521" spans="1:9" x14ac:dyDescent="0.2">
      <c r="A521" s="11">
        <v>40681</v>
      </c>
      <c r="B521" s="12">
        <v>185</v>
      </c>
      <c r="C521" s="12">
        <v>185</v>
      </c>
      <c r="D521" s="12">
        <v>185</v>
      </c>
      <c r="E521" s="12">
        <v>185</v>
      </c>
      <c r="F521" s="14">
        <v>0</v>
      </c>
      <c r="G521" s="12">
        <v>185</v>
      </c>
      <c r="I521" s="11"/>
    </row>
    <row r="522" spans="1:9" x14ac:dyDescent="0.2">
      <c r="A522" s="11">
        <v>40682</v>
      </c>
      <c r="B522" s="12">
        <v>160</v>
      </c>
      <c r="C522" s="12">
        <v>160</v>
      </c>
      <c r="D522" s="12">
        <v>160</v>
      </c>
      <c r="E522" s="12">
        <v>160</v>
      </c>
      <c r="F522" s="14">
        <v>0</v>
      </c>
      <c r="G522" s="12">
        <v>160</v>
      </c>
      <c r="I522" s="11"/>
    </row>
    <row r="523" spans="1:9" x14ac:dyDescent="0.2">
      <c r="A523" s="11">
        <v>40683</v>
      </c>
      <c r="B523" s="12">
        <v>98</v>
      </c>
      <c r="C523" s="12">
        <v>180</v>
      </c>
      <c r="D523" s="12">
        <v>98</v>
      </c>
      <c r="E523" s="12">
        <v>98</v>
      </c>
      <c r="F523" s="14">
        <v>0</v>
      </c>
      <c r="G523" s="12">
        <v>98</v>
      </c>
      <c r="I523" s="11"/>
    </row>
    <row r="524" spans="1:9" x14ac:dyDescent="0.2">
      <c r="A524" s="11">
        <v>40686</v>
      </c>
      <c r="B524" s="12">
        <v>185</v>
      </c>
      <c r="C524" s="12">
        <v>185</v>
      </c>
      <c r="D524" s="12">
        <v>185</v>
      </c>
      <c r="E524" s="12">
        <v>185</v>
      </c>
      <c r="F524" s="14">
        <v>0</v>
      </c>
      <c r="G524" s="12">
        <v>185</v>
      </c>
      <c r="I524" s="11"/>
    </row>
    <row r="525" spans="1:9" x14ac:dyDescent="0.2">
      <c r="A525" s="11">
        <v>40687</v>
      </c>
      <c r="B525" s="12">
        <v>95</v>
      </c>
      <c r="C525" s="12">
        <v>180</v>
      </c>
      <c r="D525" s="12">
        <v>95</v>
      </c>
      <c r="E525" s="12">
        <v>95</v>
      </c>
      <c r="F525" s="14">
        <v>0</v>
      </c>
      <c r="G525" s="12">
        <v>95</v>
      </c>
      <c r="I525" s="11"/>
    </row>
    <row r="526" spans="1:9" x14ac:dyDescent="0.2">
      <c r="A526" s="11">
        <v>40688</v>
      </c>
      <c r="B526" s="12">
        <v>95</v>
      </c>
      <c r="C526" s="12">
        <v>180</v>
      </c>
      <c r="D526" s="12">
        <v>95</v>
      </c>
      <c r="E526" s="12">
        <v>95</v>
      </c>
      <c r="F526" s="14">
        <v>0</v>
      </c>
      <c r="G526" s="12">
        <v>95</v>
      </c>
      <c r="I526" s="11"/>
    </row>
    <row r="527" spans="1:9" x14ac:dyDescent="0.2">
      <c r="A527" s="11">
        <v>40689</v>
      </c>
      <c r="B527" s="12">
        <v>95</v>
      </c>
      <c r="C527" s="12">
        <v>185</v>
      </c>
      <c r="D527" s="12">
        <v>95</v>
      </c>
      <c r="E527" s="12">
        <v>95</v>
      </c>
      <c r="F527" s="14">
        <v>0</v>
      </c>
      <c r="G527" s="12">
        <v>95</v>
      </c>
      <c r="I527" s="11"/>
    </row>
    <row r="528" spans="1:9" x14ac:dyDescent="0.2">
      <c r="A528" s="11">
        <v>40697</v>
      </c>
      <c r="B528" s="12">
        <v>95</v>
      </c>
      <c r="C528" s="12">
        <v>95</v>
      </c>
      <c r="D528" s="12">
        <v>95</v>
      </c>
      <c r="E528" s="12">
        <v>95</v>
      </c>
      <c r="F528" s="14">
        <v>0</v>
      </c>
      <c r="G528" s="12">
        <v>95</v>
      </c>
      <c r="I528" s="11"/>
    </row>
    <row r="529" spans="1:9" x14ac:dyDescent="0.2">
      <c r="A529" s="11">
        <v>40701</v>
      </c>
      <c r="B529" s="12">
        <v>95</v>
      </c>
      <c r="C529" s="12">
        <v>95</v>
      </c>
      <c r="D529" s="12">
        <v>95</v>
      </c>
      <c r="E529" s="12">
        <v>95</v>
      </c>
      <c r="F529" s="14">
        <v>0</v>
      </c>
      <c r="G529" s="12">
        <v>95</v>
      </c>
      <c r="I529" s="11"/>
    </row>
    <row r="530" spans="1:9" x14ac:dyDescent="0.2">
      <c r="A530" s="11">
        <v>40702</v>
      </c>
      <c r="B530" s="12">
        <v>145</v>
      </c>
      <c r="C530" s="12">
        <v>145</v>
      </c>
      <c r="D530" s="12">
        <v>145</v>
      </c>
      <c r="E530" s="12">
        <v>145</v>
      </c>
      <c r="F530" s="14">
        <v>500</v>
      </c>
      <c r="G530" s="12">
        <v>145</v>
      </c>
      <c r="I530" s="11"/>
    </row>
    <row r="531" spans="1:9" x14ac:dyDescent="0.2">
      <c r="A531" s="11">
        <v>40703</v>
      </c>
      <c r="B531" s="12">
        <v>145</v>
      </c>
      <c r="C531" s="12">
        <v>160</v>
      </c>
      <c r="D531" s="12">
        <v>145</v>
      </c>
      <c r="E531" s="12">
        <v>150</v>
      </c>
      <c r="F531" s="14">
        <v>138500</v>
      </c>
      <c r="G531" s="12">
        <v>150</v>
      </c>
      <c r="I531" s="11"/>
    </row>
    <row r="532" spans="1:9" x14ac:dyDescent="0.2">
      <c r="A532" s="11">
        <v>40704</v>
      </c>
      <c r="B532" s="12">
        <v>152</v>
      </c>
      <c r="C532" s="12">
        <v>160</v>
      </c>
      <c r="D532" s="12">
        <v>152</v>
      </c>
      <c r="E532" s="12">
        <v>160</v>
      </c>
      <c r="F532" s="14">
        <v>26000</v>
      </c>
      <c r="G532" s="12">
        <v>160</v>
      </c>
      <c r="I532" s="11"/>
    </row>
    <row r="533" spans="1:9" x14ac:dyDescent="0.2">
      <c r="A533" s="11">
        <v>40707</v>
      </c>
      <c r="B533" s="12">
        <v>150</v>
      </c>
      <c r="C533" s="12">
        <v>160</v>
      </c>
      <c r="D533" s="12">
        <v>150</v>
      </c>
      <c r="E533" s="12">
        <v>150</v>
      </c>
      <c r="F533" s="14">
        <v>0</v>
      </c>
      <c r="G533" s="12">
        <v>150</v>
      </c>
      <c r="I533" s="11"/>
    </row>
    <row r="534" spans="1:9" x14ac:dyDescent="0.2">
      <c r="A534" s="11">
        <v>40708</v>
      </c>
      <c r="B534" s="12">
        <v>104</v>
      </c>
      <c r="C534" s="12">
        <v>160</v>
      </c>
      <c r="D534" s="12">
        <v>104</v>
      </c>
      <c r="E534" s="12">
        <v>104</v>
      </c>
      <c r="F534" s="14">
        <v>0</v>
      </c>
      <c r="G534" s="12">
        <v>104</v>
      </c>
      <c r="I534" s="11"/>
    </row>
    <row r="535" spans="1:9" x14ac:dyDescent="0.2">
      <c r="A535" s="11">
        <v>40709</v>
      </c>
      <c r="B535" s="12">
        <v>160</v>
      </c>
      <c r="C535" s="12">
        <v>160</v>
      </c>
      <c r="D535" s="12">
        <v>160</v>
      </c>
      <c r="E535" s="12">
        <v>160</v>
      </c>
      <c r="F535" s="14">
        <v>26000</v>
      </c>
      <c r="G535" s="12">
        <v>160</v>
      </c>
      <c r="I535" s="11"/>
    </row>
    <row r="536" spans="1:9" x14ac:dyDescent="0.2">
      <c r="A536" s="11">
        <v>40710</v>
      </c>
      <c r="B536" s="12">
        <v>160</v>
      </c>
      <c r="C536" s="12">
        <v>180</v>
      </c>
      <c r="D536" s="12">
        <v>160</v>
      </c>
      <c r="E536" s="12">
        <v>180</v>
      </c>
      <c r="F536" s="14">
        <v>527500</v>
      </c>
      <c r="G536" s="12">
        <v>180</v>
      </c>
      <c r="I536" s="11"/>
    </row>
    <row r="537" spans="1:9" x14ac:dyDescent="0.2">
      <c r="A537" s="11">
        <v>40711</v>
      </c>
      <c r="B537" s="12">
        <v>200</v>
      </c>
      <c r="C537" s="12">
        <v>240</v>
      </c>
      <c r="D537" s="12">
        <v>200</v>
      </c>
      <c r="E537" s="12">
        <v>235</v>
      </c>
      <c r="F537" s="14">
        <v>332500</v>
      </c>
      <c r="G537" s="12">
        <v>235</v>
      </c>
      <c r="I537" s="11"/>
    </row>
    <row r="538" spans="1:9" x14ac:dyDescent="0.2">
      <c r="A538" s="11">
        <v>40714</v>
      </c>
      <c r="B538" s="12">
        <v>210</v>
      </c>
      <c r="C538" s="12">
        <v>210</v>
      </c>
      <c r="D538" s="12">
        <v>205</v>
      </c>
      <c r="E538" s="12">
        <v>210</v>
      </c>
      <c r="F538" s="14">
        <v>141500</v>
      </c>
      <c r="G538" s="12">
        <v>210</v>
      </c>
      <c r="I538" s="11"/>
    </row>
    <row r="539" spans="1:9" x14ac:dyDescent="0.2">
      <c r="A539" s="11">
        <v>40715</v>
      </c>
      <c r="B539" s="12">
        <v>200</v>
      </c>
      <c r="C539" s="12">
        <v>215</v>
      </c>
      <c r="D539" s="12">
        <v>200</v>
      </c>
      <c r="E539" s="12">
        <v>215</v>
      </c>
      <c r="F539" s="14">
        <v>5000</v>
      </c>
      <c r="G539" s="12">
        <v>215</v>
      </c>
      <c r="I539" s="11"/>
    </row>
    <row r="540" spans="1:9" x14ac:dyDescent="0.2">
      <c r="A540" s="11">
        <v>40716</v>
      </c>
      <c r="B540" s="12">
        <v>200</v>
      </c>
      <c r="C540" s="12">
        <v>205</v>
      </c>
      <c r="D540" s="12">
        <v>200</v>
      </c>
      <c r="E540" s="12">
        <v>200</v>
      </c>
      <c r="F540" s="14">
        <v>180000</v>
      </c>
      <c r="G540" s="12">
        <v>200</v>
      </c>
      <c r="I540" s="11"/>
    </row>
    <row r="541" spans="1:9" x14ac:dyDescent="0.2">
      <c r="A541" s="11">
        <v>40717</v>
      </c>
      <c r="B541" s="12">
        <v>200</v>
      </c>
      <c r="C541" s="12">
        <v>200</v>
      </c>
      <c r="D541" s="12">
        <v>200</v>
      </c>
      <c r="E541" s="12">
        <v>200</v>
      </c>
      <c r="F541" s="14">
        <v>3000</v>
      </c>
      <c r="G541" s="12">
        <v>200</v>
      </c>
      <c r="I541" s="11"/>
    </row>
    <row r="542" spans="1:9" x14ac:dyDescent="0.2">
      <c r="A542" s="11">
        <v>40718</v>
      </c>
      <c r="B542" s="12">
        <v>160</v>
      </c>
      <c r="C542" s="12">
        <v>215</v>
      </c>
      <c r="D542" s="12">
        <v>160</v>
      </c>
      <c r="E542" s="12">
        <v>160</v>
      </c>
      <c r="F542" s="14">
        <v>0</v>
      </c>
      <c r="G542" s="12">
        <v>160</v>
      </c>
      <c r="I542" s="11"/>
    </row>
    <row r="543" spans="1:9" x14ac:dyDescent="0.2">
      <c r="A543" s="11">
        <v>40721</v>
      </c>
      <c r="B543" s="12">
        <v>150</v>
      </c>
      <c r="C543" s="12">
        <v>200</v>
      </c>
      <c r="D543" s="12">
        <v>150</v>
      </c>
      <c r="E543" s="12">
        <v>150</v>
      </c>
      <c r="F543" s="14">
        <v>0</v>
      </c>
      <c r="G543" s="12">
        <v>150</v>
      </c>
      <c r="I543" s="11"/>
    </row>
    <row r="544" spans="1:9" x14ac:dyDescent="0.2">
      <c r="A544" s="11">
        <v>40722</v>
      </c>
      <c r="B544" s="12">
        <v>205</v>
      </c>
      <c r="C544" s="12">
        <v>205</v>
      </c>
      <c r="D544" s="12">
        <v>205</v>
      </c>
      <c r="E544" s="12">
        <v>205</v>
      </c>
      <c r="F544" s="14">
        <v>0</v>
      </c>
      <c r="G544" s="12">
        <v>205</v>
      </c>
      <c r="I544" s="11"/>
    </row>
    <row r="545" spans="1:9" x14ac:dyDescent="0.2">
      <c r="A545" s="11">
        <v>40724</v>
      </c>
      <c r="B545" s="12">
        <v>190</v>
      </c>
      <c r="C545" s="12">
        <v>205</v>
      </c>
      <c r="D545" s="12">
        <v>190</v>
      </c>
      <c r="E545" s="12">
        <v>190</v>
      </c>
      <c r="F545" s="14">
        <v>0</v>
      </c>
      <c r="G545" s="12">
        <v>190</v>
      </c>
      <c r="I545" s="11"/>
    </row>
    <row r="546" spans="1:9" x14ac:dyDescent="0.2">
      <c r="A546" s="11">
        <v>40725</v>
      </c>
      <c r="B546" s="12">
        <v>210</v>
      </c>
      <c r="C546" s="12">
        <v>210</v>
      </c>
      <c r="D546" s="12">
        <v>210</v>
      </c>
      <c r="E546" s="12">
        <v>210</v>
      </c>
      <c r="F546" s="14">
        <v>500</v>
      </c>
      <c r="G546" s="12">
        <v>210</v>
      </c>
      <c r="I546" s="11"/>
    </row>
    <row r="547" spans="1:9" x14ac:dyDescent="0.2">
      <c r="A547" s="11">
        <v>40728</v>
      </c>
      <c r="B547" s="12">
        <v>200</v>
      </c>
      <c r="C547" s="12">
        <v>210</v>
      </c>
      <c r="D547" s="12">
        <v>200</v>
      </c>
      <c r="E547" s="12">
        <v>200</v>
      </c>
      <c r="F547" s="14">
        <v>0</v>
      </c>
      <c r="G547" s="12">
        <v>200</v>
      </c>
      <c r="I547" s="11"/>
    </row>
    <row r="548" spans="1:9" x14ac:dyDescent="0.2">
      <c r="A548" s="11">
        <v>40729</v>
      </c>
      <c r="B548" s="12">
        <v>210</v>
      </c>
      <c r="C548" s="12">
        <v>210</v>
      </c>
      <c r="D548" s="12">
        <v>210</v>
      </c>
      <c r="E548" s="12">
        <v>210</v>
      </c>
      <c r="F548" s="14">
        <v>0</v>
      </c>
      <c r="G548" s="12">
        <v>210</v>
      </c>
      <c r="I548" s="11"/>
    </row>
    <row r="549" spans="1:9" x14ac:dyDescent="0.2">
      <c r="A549" s="11">
        <v>40730</v>
      </c>
      <c r="B549" s="12">
        <v>210</v>
      </c>
      <c r="C549" s="12">
        <v>210</v>
      </c>
      <c r="D549" s="12">
        <v>210</v>
      </c>
      <c r="E549" s="12">
        <v>210</v>
      </c>
      <c r="F549" s="14">
        <v>0</v>
      </c>
      <c r="G549" s="12">
        <v>210</v>
      </c>
      <c r="I549" s="11"/>
    </row>
    <row r="550" spans="1:9" x14ac:dyDescent="0.2">
      <c r="A550" s="11">
        <v>40731</v>
      </c>
      <c r="B550" s="12">
        <v>205</v>
      </c>
      <c r="C550" s="12">
        <v>205</v>
      </c>
      <c r="D550" s="12">
        <v>205</v>
      </c>
      <c r="E550" s="12">
        <v>205</v>
      </c>
      <c r="F550" s="14">
        <v>0</v>
      </c>
      <c r="G550" s="12">
        <v>205</v>
      </c>
      <c r="I550" s="11"/>
    </row>
    <row r="551" spans="1:9" x14ac:dyDescent="0.2">
      <c r="A551" s="11">
        <v>40735</v>
      </c>
      <c r="B551" s="12">
        <v>210</v>
      </c>
      <c r="C551" s="12">
        <v>210</v>
      </c>
      <c r="D551" s="12">
        <v>210</v>
      </c>
      <c r="E551" s="12">
        <v>210</v>
      </c>
      <c r="F551" s="14">
        <v>0</v>
      </c>
      <c r="G551" s="12">
        <v>210</v>
      </c>
      <c r="I551" s="11"/>
    </row>
    <row r="552" spans="1:9" x14ac:dyDescent="0.2">
      <c r="A552" s="11">
        <v>40736</v>
      </c>
      <c r="B552" s="12">
        <v>158</v>
      </c>
      <c r="C552" s="12">
        <v>210</v>
      </c>
      <c r="D552" s="12">
        <v>158</v>
      </c>
      <c r="E552" s="12">
        <v>158</v>
      </c>
      <c r="F552" s="14">
        <v>0</v>
      </c>
      <c r="G552" s="12">
        <v>158</v>
      </c>
      <c r="I552" s="11"/>
    </row>
    <row r="553" spans="1:9" x14ac:dyDescent="0.2">
      <c r="A553" s="11">
        <v>40737</v>
      </c>
      <c r="B553" s="12">
        <v>160</v>
      </c>
      <c r="C553" s="12">
        <v>210</v>
      </c>
      <c r="D553" s="12">
        <v>160</v>
      </c>
      <c r="E553" s="12">
        <v>160</v>
      </c>
      <c r="F553" s="14">
        <v>0</v>
      </c>
      <c r="G553" s="12">
        <v>160</v>
      </c>
      <c r="I553" s="11"/>
    </row>
    <row r="554" spans="1:9" x14ac:dyDescent="0.2">
      <c r="A554" s="11">
        <v>40738</v>
      </c>
      <c r="B554" s="12">
        <v>180</v>
      </c>
      <c r="C554" s="12">
        <v>180</v>
      </c>
      <c r="D554" s="12">
        <v>180</v>
      </c>
      <c r="E554" s="12">
        <v>180</v>
      </c>
      <c r="F554" s="14">
        <v>0</v>
      </c>
      <c r="G554" s="12">
        <v>180</v>
      </c>
      <c r="I554" s="11"/>
    </row>
    <row r="555" spans="1:9" x14ac:dyDescent="0.2">
      <c r="A555" s="11">
        <v>40739</v>
      </c>
      <c r="B555" s="12">
        <v>210</v>
      </c>
      <c r="C555" s="12">
        <v>210</v>
      </c>
      <c r="D555" s="12">
        <v>210</v>
      </c>
      <c r="E555" s="12">
        <v>210</v>
      </c>
      <c r="F555" s="14">
        <v>0</v>
      </c>
      <c r="G555" s="12">
        <v>210</v>
      </c>
      <c r="I555" s="11"/>
    </row>
    <row r="556" spans="1:9" x14ac:dyDescent="0.2">
      <c r="A556" s="11">
        <v>40742</v>
      </c>
      <c r="B556" s="12">
        <v>210</v>
      </c>
      <c r="C556" s="12">
        <v>210</v>
      </c>
      <c r="D556" s="12">
        <v>210</v>
      </c>
      <c r="E556" s="12">
        <v>210</v>
      </c>
      <c r="F556" s="14">
        <v>500</v>
      </c>
      <c r="G556" s="12">
        <v>210</v>
      </c>
      <c r="I556" s="11"/>
    </row>
    <row r="557" spans="1:9" x14ac:dyDescent="0.2">
      <c r="A557" s="11">
        <v>40743</v>
      </c>
      <c r="B557" s="12">
        <v>210</v>
      </c>
      <c r="C557" s="12">
        <v>210</v>
      </c>
      <c r="D557" s="12">
        <v>210</v>
      </c>
      <c r="E557" s="12">
        <v>210</v>
      </c>
      <c r="F557" s="14">
        <v>0</v>
      </c>
      <c r="G557" s="12">
        <v>210</v>
      </c>
      <c r="I557" s="11"/>
    </row>
    <row r="558" spans="1:9" x14ac:dyDescent="0.2">
      <c r="A558" s="11">
        <v>40744</v>
      </c>
      <c r="B558" s="12">
        <v>160</v>
      </c>
      <c r="C558" s="12">
        <v>210</v>
      </c>
      <c r="D558" s="12">
        <v>160</v>
      </c>
      <c r="E558" s="12">
        <v>160</v>
      </c>
      <c r="F558" s="14">
        <v>0</v>
      </c>
      <c r="G558" s="12">
        <v>160</v>
      </c>
      <c r="I558" s="11"/>
    </row>
    <row r="559" spans="1:9" x14ac:dyDescent="0.2">
      <c r="A559" s="11">
        <v>40745</v>
      </c>
      <c r="B559" s="12">
        <v>160</v>
      </c>
      <c r="C559" s="12">
        <v>210</v>
      </c>
      <c r="D559" s="12">
        <v>160</v>
      </c>
      <c r="E559" s="12">
        <v>160</v>
      </c>
      <c r="F559" s="14">
        <v>0</v>
      </c>
      <c r="G559" s="12">
        <v>160</v>
      </c>
      <c r="I559" s="11"/>
    </row>
    <row r="560" spans="1:9" x14ac:dyDescent="0.2">
      <c r="A560" s="11">
        <v>40746</v>
      </c>
      <c r="B560" s="12">
        <v>210</v>
      </c>
      <c r="C560" s="12">
        <v>210</v>
      </c>
      <c r="D560" s="12">
        <v>210</v>
      </c>
      <c r="E560" s="12">
        <v>210</v>
      </c>
      <c r="F560" s="14">
        <v>0</v>
      </c>
      <c r="G560" s="12">
        <v>210</v>
      </c>
      <c r="I560" s="11"/>
    </row>
    <row r="561" spans="1:9" x14ac:dyDescent="0.2">
      <c r="A561" s="11">
        <v>40749</v>
      </c>
      <c r="B561" s="12">
        <v>170</v>
      </c>
      <c r="C561" s="12">
        <v>210</v>
      </c>
      <c r="D561" s="12">
        <v>170</v>
      </c>
      <c r="E561" s="12">
        <v>170</v>
      </c>
      <c r="F561" s="14">
        <v>0</v>
      </c>
      <c r="G561" s="12">
        <v>170</v>
      </c>
      <c r="I561" s="11"/>
    </row>
    <row r="562" spans="1:9" x14ac:dyDescent="0.2">
      <c r="A562" s="11">
        <v>40750</v>
      </c>
      <c r="B562" s="12">
        <v>160</v>
      </c>
      <c r="C562" s="12">
        <v>210</v>
      </c>
      <c r="D562" s="12">
        <v>160</v>
      </c>
      <c r="E562" s="12">
        <v>160</v>
      </c>
      <c r="F562" s="14">
        <v>0</v>
      </c>
      <c r="G562" s="12">
        <v>160</v>
      </c>
      <c r="I562" s="11"/>
    </row>
    <row r="563" spans="1:9" x14ac:dyDescent="0.2">
      <c r="A563" s="11">
        <v>40751</v>
      </c>
      <c r="B563" s="12">
        <v>160</v>
      </c>
      <c r="C563" s="12">
        <v>210</v>
      </c>
      <c r="D563" s="12">
        <v>160</v>
      </c>
      <c r="E563" s="12">
        <v>160</v>
      </c>
      <c r="F563" s="14">
        <v>0</v>
      </c>
      <c r="G563" s="12">
        <v>160</v>
      </c>
      <c r="I563" s="11"/>
    </row>
    <row r="564" spans="1:9" x14ac:dyDescent="0.2">
      <c r="A564" s="11">
        <v>40752</v>
      </c>
      <c r="B564" s="12">
        <v>175</v>
      </c>
      <c r="C564" s="12">
        <v>210</v>
      </c>
      <c r="D564" s="12">
        <v>175</v>
      </c>
      <c r="E564" s="12">
        <v>175</v>
      </c>
      <c r="F564" s="14">
        <v>0</v>
      </c>
      <c r="G564" s="12">
        <v>175</v>
      </c>
      <c r="I564" s="11"/>
    </row>
    <row r="565" spans="1:9" x14ac:dyDescent="0.2">
      <c r="A565" s="11">
        <v>40753</v>
      </c>
      <c r="B565" s="12">
        <v>175</v>
      </c>
      <c r="C565" s="12">
        <v>205</v>
      </c>
      <c r="D565" s="12">
        <v>175</v>
      </c>
      <c r="E565" s="12">
        <v>175</v>
      </c>
      <c r="F565" s="14">
        <v>0</v>
      </c>
      <c r="G565" s="12">
        <v>175</v>
      </c>
      <c r="I565" s="11"/>
    </row>
    <row r="566" spans="1:9" x14ac:dyDescent="0.2">
      <c r="A566" s="11">
        <v>40756</v>
      </c>
      <c r="B566" s="12">
        <v>175</v>
      </c>
      <c r="C566" s="12">
        <v>205</v>
      </c>
      <c r="D566" s="12">
        <v>175</v>
      </c>
      <c r="E566" s="12">
        <v>175</v>
      </c>
      <c r="F566" s="14">
        <v>0</v>
      </c>
      <c r="G566" s="12">
        <v>175</v>
      </c>
      <c r="I566" s="11"/>
    </row>
    <row r="567" spans="1:9" x14ac:dyDescent="0.2">
      <c r="A567" s="11">
        <v>40757</v>
      </c>
      <c r="B567" s="12">
        <v>175</v>
      </c>
      <c r="C567" s="12">
        <v>175</v>
      </c>
      <c r="D567" s="12">
        <v>175</v>
      </c>
      <c r="E567" s="12">
        <v>175</v>
      </c>
      <c r="F567" s="14">
        <v>50000</v>
      </c>
      <c r="G567" s="12">
        <v>175</v>
      </c>
      <c r="I567" s="11"/>
    </row>
    <row r="568" spans="1:9" x14ac:dyDescent="0.2">
      <c r="A568" s="11">
        <v>40758</v>
      </c>
      <c r="B568" s="12">
        <v>170</v>
      </c>
      <c r="C568" s="12">
        <v>185</v>
      </c>
      <c r="D568" s="12">
        <v>170</v>
      </c>
      <c r="E568" s="12">
        <v>170</v>
      </c>
      <c r="F568" s="14">
        <v>0</v>
      </c>
      <c r="G568" s="12">
        <v>170</v>
      </c>
      <c r="I568" s="11"/>
    </row>
    <row r="569" spans="1:9" x14ac:dyDescent="0.2">
      <c r="A569" s="11">
        <v>40759</v>
      </c>
      <c r="B569" s="12">
        <v>165</v>
      </c>
      <c r="C569" s="12">
        <v>185</v>
      </c>
      <c r="D569" s="12">
        <v>165</v>
      </c>
      <c r="E569" s="12">
        <v>165</v>
      </c>
      <c r="F569" s="14">
        <v>0</v>
      </c>
      <c r="G569" s="12">
        <v>165</v>
      </c>
      <c r="I569" s="11"/>
    </row>
    <row r="570" spans="1:9" x14ac:dyDescent="0.2">
      <c r="A570" s="11">
        <v>40760</v>
      </c>
      <c r="B570" s="12">
        <v>165</v>
      </c>
      <c r="C570" s="12">
        <v>165</v>
      </c>
      <c r="D570" s="12">
        <v>165</v>
      </c>
      <c r="E570" s="12">
        <v>165</v>
      </c>
      <c r="F570" s="14">
        <v>25000</v>
      </c>
      <c r="G570" s="12">
        <v>165</v>
      </c>
      <c r="I570" s="11"/>
    </row>
    <row r="571" spans="1:9" x14ac:dyDescent="0.2">
      <c r="A571" s="11">
        <v>40763</v>
      </c>
      <c r="B571" s="12">
        <v>150</v>
      </c>
      <c r="C571" s="12">
        <v>150</v>
      </c>
      <c r="D571" s="12">
        <v>145</v>
      </c>
      <c r="E571" s="12">
        <v>145</v>
      </c>
      <c r="F571" s="14">
        <v>750000</v>
      </c>
      <c r="G571" s="12">
        <v>145</v>
      </c>
      <c r="I571" s="11"/>
    </row>
    <row r="572" spans="1:9" x14ac:dyDescent="0.2">
      <c r="A572" s="11">
        <v>40764</v>
      </c>
      <c r="B572" s="12">
        <v>135</v>
      </c>
      <c r="C572" s="12">
        <v>185</v>
      </c>
      <c r="D572" s="12">
        <v>135</v>
      </c>
      <c r="E572" s="12">
        <v>135</v>
      </c>
      <c r="F572" s="14">
        <v>0</v>
      </c>
      <c r="G572" s="12">
        <v>135</v>
      </c>
      <c r="I572" s="11"/>
    </row>
    <row r="573" spans="1:9" x14ac:dyDescent="0.2">
      <c r="A573" s="11">
        <v>40765</v>
      </c>
      <c r="B573" s="12">
        <v>145</v>
      </c>
      <c r="C573" s="12">
        <v>185</v>
      </c>
      <c r="D573" s="12">
        <v>145</v>
      </c>
      <c r="E573" s="12">
        <v>145</v>
      </c>
      <c r="F573" s="14">
        <v>0</v>
      </c>
      <c r="G573" s="12">
        <v>145</v>
      </c>
      <c r="I573" s="11"/>
    </row>
    <row r="574" spans="1:9" x14ac:dyDescent="0.2">
      <c r="A574" s="11">
        <v>40766</v>
      </c>
      <c r="B574" s="12">
        <v>185</v>
      </c>
      <c r="C574" s="12">
        <v>190</v>
      </c>
      <c r="D574" s="12">
        <v>185</v>
      </c>
      <c r="E574" s="12">
        <v>190</v>
      </c>
      <c r="F574" s="14">
        <v>7500</v>
      </c>
      <c r="G574" s="12">
        <v>190</v>
      </c>
      <c r="I574" s="11"/>
    </row>
    <row r="575" spans="1:9" x14ac:dyDescent="0.2">
      <c r="A575" s="11">
        <v>40767</v>
      </c>
      <c r="B575" s="12">
        <v>200</v>
      </c>
      <c r="C575" s="12">
        <v>200</v>
      </c>
      <c r="D575" s="12">
        <v>200</v>
      </c>
      <c r="E575" s="12">
        <v>200</v>
      </c>
      <c r="F575" s="14">
        <v>8000</v>
      </c>
      <c r="G575" s="12">
        <v>200</v>
      </c>
      <c r="I575" s="11"/>
    </row>
    <row r="576" spans="1:9" x14ac:dyDescent="0.2">
      <c r="A576" s="11">
        <v>40770</v>
      </c>
      <c r="B576" s="12">
        <v>130</v>
      </c>
      <c r="C576" s="12">
        <v>200</v>
      </c>
      <c r="D576" s="12">
        <v>130</v>
      </c>
      <c r="E576" s="12">
        <v>130</v>
      </c>
      <c r="F576" s="14">
        <v>0</v>
      </c>
      <c r="G576" s="12">
        <v>130</v>
      </c>
      <c r="I576" s="11"/>
    </row>
    <row r="577" spans="1:9" x14ac:dyDescent="0.2">
      <c r="A577" s="11">
        <v>40771</v>
      </c>
      <c r="B577" s="12">
        <v>150</v>
      </c>
      <c r="C577" s="12">
        <v>200</v>
      </c>
      <c r="D577" s="12">
        <v>150</v>
      </c>
      <c r="E577" s="12">
        <v>150</v>
      </c>
      <c r="F577" s="14">
        <v>0</v>
      </c>
      <c r="G577" s="12">
        <v>150</v>
      </c>
      <c r="I577" s="11"/>
    </row>
    <row r="578" spans="1:9" x14ac:dyDescent="0.2">
      <c r="A578" s="11">
        <v>40773</v>
      </c>
      <c r="B578" s="12">
        <v>130</v>
      </c>
      <c r="C578" s="12">
        <v>200</v>
      </c>
      <c r="D578" s="12">
        <v>130</v>
      </c>
      <c r="E578" s="12">
        <v>130</v>
      </c>
      <c r="F578" s="14">
        <v>0</v>
      </c>
      <c r="G578" s="12">
        <v>130</v>
      </c>
      <c r="I578" s="11"/>
    </row>
    <row r="579" spans="1:9" x14ac:dyDescent="0.2">
      <c r="A579" s="11">
        <v>40774</v>
      </c>
      <c r="B579" s="12">
        <v>130</v>
      </c>
      <c r="C579" s="12">
        <v>190</v>
      </c>
      <c r="D579" s="12">
        <v>130</v>
      </c>
      <c r="E579" s="12">
        <v>130</v>
      </c>
      <c r="F579" s="14">
        <v>0</v>
      </c>
      <c r="G579" s="12">
        <v>130</v>
      </c>
      <c r="I579" s="11"/>
    </row>
    <row r="580" spans="1:9" x14ac:dyDescent="0.2">
      <c r="A580" s="11">
        <v>40777</v>
      </c>
      <c r="B580" s="12">
        <v>200</v>
      </c>
      <c r="C580" s="12">
        <v>200</v>
      </c>
      <c r="D580" s="12">
        <v>200</v>
      </c>
      <c r="E580" s="12">
        <v>200</v>
      </c>
      <c r="F580" s="14">
        <v>9000</v>
      </c>
      <c r="G580" s="12">
        <v>200</v>
      </c>
      <c r="I580" s="11"/>
    </row>
    <row r="581" spans="1:9" x14ac:dyDescent="0.2">
      <c r="A581" s="11">
        <v>40778</v>
      </c>
      <c r="B581" s="12">
        <v>150</v>
      </c>
      <c r="C581" s="12">
        <v>200</v>
      </c>
      <c r="D581" s="12">
        <v>150</v>
      </c>
      <c r="E581" s="12">
        <v>150</v>
      </c>
      <c r="F581" s="14">
        <v>0</v>
      </c>
      <c r="G581" s="12">
        <v>150</v>
      </c>
      <c r="I581" s="11"/>
    </row>
    <row r="582" spans="1:9" x14ac:dyDescent="0.2">
      <c r="A582" s="11">
        <v>40779</v>
      </c>
      <c r="B582" s="12">
        <v>155</v>
      </c>
      <c r="C582" s="12">
        <v>200</v>
      </c>
      <c r="D582" s="12">
        <v>155</v>
      </c>
      <c r="E582" s="12">
        <v>155</v>
      </c>
      <c r="F582" s="14">
        <v>0</v>
      </c>
      <c r="G582" s="12">
        <v>155</v>
      </c>
      <c r="I582" s="11"/>
    </row>
    <row r="583" spans="1:9" x14ac:dyDescent="0.2">
      <c r="A583" s="11">
        <v>40780</v>
      </c>
      <c r="B583" s="12">
        <v>155</v>
      </c>
      <c r="C583" s="12">
        <v>190</v>
      </c>
      <c r="D583" s="12">
        <v>155</v>
      </c>
      <c r="E583" s="12">
        <v>155</v>
      </c>
      <c r="F583" s="14">
        <v>0</v>
      </c>
      <c r="G583" s="12">
        <v>155</v>
      </c>
      <c r="I583" s="11"/>
    </row>
    <row r="584" spans="1:9" x14ac:dyDescent="0.2">
      <c r="A584" s="11">
        <v>40781</v>
      </c>
      <c r="B584" s="12">
        <v>155</v>
      </c>
      <c r="C584" s="12">
        <v>205</v>
      </c>
      <c r="D584" s="12">
        <v>155</v>
      </c>
      <c r="E584" s="12">
        <v>155</v>
      </c>
      <c r="F584" s="14">
        <v>0</v>
      </c>
      <c r="G584" s="12">
        <v>155</v>
      </c>
      <c r="I584" s="11"/>
    </row>
    <row r="585" spans="1:9" x14ac:dyDescent="0.2">
      <c r="A585" s="11">
        <v>40791</v>
      </c>
      <c r="B585" s="12">
        <v>130</v>
      </c>
      <c r="C585" s="12">
        <v>200</v>
      </c>
      <c r="D585" s="12">
        <v>130</v>
      </c>
      <c r="E585" s="12">
        <v>130</v>
      </c>
      <c r="F585" s="14">
        <v>0</v>
      </c>
      <c r="G585" s="12">
        <v>130</v>
      </c>
      <c r="I585" s="11"/>
    </row>
    <row r="586" spans="1:9" x14ac:dyDescent="0.2">
      <c r="A586" s="11">
        <v>40792</v>
      </c>
      <c r="B586" s="12">
        <v>150</v>
      </c>
      <c r="C586" s="12">
        <v>150</v>
      </c>
      <c r="D586" s="12">
        <v>150</v>
      </c>
      <c r="E586" s="12">
        <v>150</v>
      </c>
      <c r="F586" s="14">
        <v>5500</v>
      </c>
      <c r="G586" s="12">
        <v>150</v>
      </c>
      <c r="I586" s="11"/>
    </row>
    <row r="587" spans="1:9" x14ac:dyDescent="0.2">
      <c r="A587" s="11">
        <v>40793</v>
      </c>
      <c r="B587" s="12">
        <v>150</v>
      </c>
      <c r="C587" s="12">
        <v>150</v>
      </c>
      <c r="D587" s="12">
        <v>150</v>
      </c>
      <c r="E587" s="12">
        <v>150</v>
      </c>
      <c r="F587" s="14">
        <v>0</v>
      </c>
      <c r="G587" s="12">
        <v>150</v>
      </c>
      <c r="I587" s="11"/>
    </row>
    <row r="588" spans="1:9" x14ac:dyDescent="0.2">
      <c r="A588" s="11">
        <v>40794</v>
      </c>
      <c r="B588" s="12">
        <v>150</v>
      </c>
      <c r="C588" s="12">
        <v>199</v>
      </c>
      <c r="D588" s="12">
        <v>150</v>
      </c>
      <c r="E588" s="12">
        <v>150</v>
      </c>
      <c r="F588" s="14">
        <v>0</v>
      </c>
      <c r="G588" s="12">
        <v>150</v>
      </c>
      <c r="I588" s="11"/>
    </row>
    <row r="589" spans="1:9" x14ac:dyDescent="0.2">
      <c r="A589" s="11">
        <v>40795</v>
      </c>
      <c r="B589" s="12">
        <v>145</v>
      </c>
      <c r="C589" s="12">
        <v>199</v>
      </c>
      <c r="D589" s="12">
        <v>145</v>
      </c>
      <c r="E589" s="12">
        <v>145</v>
      </c>
      <c r="F589" s="14">
        <v>0</v>
      </c>
      <c r="G589" s="12">
        <v>145</v>
      </c>
      <c r="I589" s="11"/>
    </row>
    <row r="590" spans="1:9" x14ac:dyDescent="0.2">
      <c r="A590" s="11">
        <v>40798</v>
      </c>
      <c r="B590" s="12">
        <v>130</v>
      </c>
      <c r="C590" s="12">
        <v>130</v>
      </c>
      <c r="D590" s="12">
        <v>130</v>
      </c>
      <c r="E590" s="12">
        <v>130</v>
      </c>
      <c r="F590" s="14">
        <v>0</v>
      </c>
      <c r="G590" s="12">
        <v>130</v>
      </c>
      <c r="I590" s="11"/>
    </row>
    <row r="591" spans="1:9" x14ac:dyDescent="0.2">
      <c r="A591" s="11">
        <v>40799</v>
      </c>
      <c r="B591" s="12">
        <v>130</v>
      </c>
      <c r="C591" s="12">
        <v>200</v>
      </c>
      <c r="D591" s="12">
        <v>130</v>
      </c>
      <c r="E591" s="12">
        <v>130</v>
      </c>
      <c r="F591" s="14">
        <v>0</v>
      </c>
      <c r="G591" s="12">
        <v>130</v>
      </c>
      <c r="I591" s="11"/>
    </row>
    <row r="592" spans="1:9" x14ac:dyDescent="0.2">
      <c r="A592" s="11">
        <v>40800</v>
      </c>
      <c r="B592" s="12">
        <v>130</v>
      </c>
      <c r="C592" s="12">
        <v>200</v>
      </c>
      <c r="D592" s="12">
        <v>130</v>
      </c>
      <c r="E592" s="12">
        <v>130</v>
      </c>
      <c r="F592" s="14">
        <v>0</v>
      </c>
      <c r="G592" s="12">
        <v>130</v>
      </c>
      <c r="I592" s="11"/>
    </row>
    <row r="593" spans="1:9" x14ac:dyDescent="0.2">
      <c r="A593" s="11">
        <v>40801</v>
      </c>
      <c r="B593" s="12">
        <v>150</v>
      </c>
      <c r="C593" s="12">
        <v>150</v>
      </c>
      <c r="D593" s="12">
        <v>150</v>
      </c>
      <c r="E593" s="12">
        <v>150</v>
      </c>
      <c r="F593" s="14">
        <v>1000</v>
      </c>
      <c r="G593" s="12">
        <v>150</v>
      </c>
      <c r="I593" s="11"/>
    </row>
    <row r="594" spans="1:9" x14ac:dyDescent="0.2">
      <c r="A594" s="11">
        <v>40802</v>
      </c>
      <c r="B594" s="12">
        <v>140</v>
      </c>
      <c r="C594" s="12">
        <v>199</v>
      </c>
      <c r="D594" s="12">
        <v>140</v>
      </c>
      <c r="E594" s="12">
        <v>140</v>
      </c>
      <c r="F594" s="14">
        <v>0</v>
      </c>
      <c r="G594" s="12">
        <v>140</v>
      </c>
      <c r="I594" s="11"/>
    </row>
    <row r="595" spans="1:9" x14ac:dyDescent="0.2">
      <c r="A595" s="11">
        <v>40805</v>
      </c>
      <c r="B595" s="12">
        <v>130</v>
      </c>
      <c r="C595" s="12">
        <v>199</v>
      </c>
      <c r="D595" s="12">
        <v>130</v>
      </c>
      <c r="E595" s="12">
        <v>130</v>
      </c>
      <c r="F595" s="14">
        <v>0</v>
      </c>
      <c r="G595" s="12">
        <v>130</v>
      </c>
      <c r="I595" s="11"/>
    </row>
    <row r="596" spans="1:9" x14ac:dyDescent="0.2">
      <c r="A596" s="11">
        <v>40806</v>
      </c>
      <c r="B596" s="12">
        <v>130</v>
      </c>
      <c r="C596" s="12">
        <v>199</v>
      </c>
      <c r="D596" s="12">
        <v>130</v>
      </c>
      <c r="E596" s="12">
        <v>130</v>
      </c>
      <c r="F596" s="14">
        <v>0</v>
      </c>
      <c r="G596" s="12">
        <v>130</v>
      </c>
      <c r="I596" s="11"/>
    </row>
    <row r="597" spans="1:9" x14ac:dyDescent="0.2">
      <c r="A597" s="11">
        <v>40807</v>
      </c>
      <c r="B597" s="12">
        <v>135</v>
      </c>
      <c r="C597" s="12">
        <v>135</v>
      </c>
      <c r="D597" s="12">
        <v>135</v>
      </c>
      <c r="E597" s="12">
        <v>135</v>
      </c>
      <c r="F597" s="14">
        <v>0</v>
      </c>
      <c r="G597" s="12">
        <v>135</v>
      </c>
      <c r="I597" s="11"/>
    </row>
    <row r="598" spans="1:9" x14ac:dyDescent="0.2">
      <c r="A598" s="11">
        <v>40808</v>
      </c>
      <c r="B598" s="12">
        <v>130</v>
      </c>
      <c r="C598" s="12">
        <v>130</v>
      </c>
      <c r="D598" s="12">
        <v>130</v>
      </c>
      <c r="E598" s="12">
        <v>130</v>
      </c>
      <c r="F598" s="14">
        <v>0</v>
      </c>
      <c r="G598" s="12">
        <v>130</v>
      </c>
      <c r="I598" s="11"/>
    </row>
    <row r="599" spans="1:9" x14ac:dyDescent="0.2">
      <c r="A599" s="11">
        <v>40809</v>
      </c>
      <c r="B599" s="12">
        <v>200</v>
      </c>
      <c r="C599" s="12">
        <v>200</v>
      </c>
      <c r="D599" s="12">
        <v>200</v>
      </c>
      <c r="E599" s="12">
        <v>200</v>
      </c>
      <c r="F599" s="14">
        <v>0</v>
      </c>
      <c r="G599" s="12">
        <v>200</v>
      </c>
      <c r="I599" s="11"/>
    </row>
    <row r="600" spans="1:9" x14ac:dyDescent="0.2">
      <c r="A600" s="11">
        <v>40812</v>
      </c>
      <c r="B600" s="12">
        <v>200</v>
      </c>
      <c r="C600" s="12">
        <v>200</v>
      </c>
      <c r="D600" s="12">
        <v>200</v>
      </c>
      <c r="E600" s="12">
        <v>200</v>
      </c>
      <c r="F600" s="14">
        <v>0</v>
      </c>
      <c r="G600" s="12">
        <v>200</v>
      </c>
      <c r="I600" s="11"/>
    </row>
    <row r="601" spans="1:9" x14ac:dyDescent="0.2">
      <c r="A601" s="11">
        <v>40813</v>
      </c>
      <c r="B601" s="12">
        <v>150</v>
      </c>
      <c r="C601" s="12">
        <v>150</v>
      </c>
      <c r="D601" s="12">
        <v>150</v>
      </c>
      <c r="E601" s="12">
        <v>150</v>
      </c>
      <c r="F601" s="14">
        <v>5000</v>
      </c>
      <c r="G601" s="12">
        <v>150</v>
      </c>
      <c r="I601" s="11"/>
    </row>
    <row r="602" spans="1:9" x14ac:dyDescent="0.2">
      <c r="A602" s="11">
        <v>40814</v>
      </c>
      <c r="B602" s="12">
        <v>189</v>
      </c>
      <c r="C602" s="12">
        <v>189</v>
      </c>
      <c r="D602" s="12">
        <v>189</v>
      </c>
      <c r="E602" s="12">
        <v>189</v>
      </c>
      <c r="F602" s="14">
        <v>0</v>
      </c>
      <c r="G602" s="12">
        <v>189</v>
      </c>
      <c r="I602" s="11"/>
    </row>
    <row r="603" spans="1:9" x14ac:dyDescent="0.2">
      <c r="A603" s="11">
        <v>40815</v>
      </c>
      <c r="B603" s="12">
        <v>170</v>
      </c>
      <c r="C603" s="12">
        <v>170</v>
      </c>
      <c r="D603" s="12">
        <v>170</v>
      </c>
      <c r="E603" s="12">
        <v>170</v>
      </c>
      <c r="F603" s="14">
        <v>0</v>
      </c>
      <c r="G603" s="12">
        <v>170</v>
      </c>
      <c r="I603" s="11"/>
    </row>
    <row r="604" spans="1:9" x14ac:dyDescent="0.2">
      <c r="A604" s="11">
        <v>40816</v>
      </c>
      <c r="B604" s="12">
        <v>120</v>
      </c>
      <c r="C604" s="12">
        <v>150</v>
      </c>
      <c r="D604" s="12">
        <v>120</v>
      </c>
      <c r="E604" s="12">
        <v>120</v>
      </c>
      <c r="F604" s="14">
        <v>0</v>
      </c>
      <c r="G604" s="12">
        <v>120</v>
      </c>
      <c r="I604" s="11"/>
    </row>
    <row r="605" spans="1:9" x14ac:dyDescent="0.2">
      <c r="A605" s="11">
        <v>40819</v>
      </c>
      <c r="B605" s="12">
        <v>150</v>
      </c>
      <c r="C605" s="12">
        <v>150</v>
      </c>
      <c r="D605" s="12">
        <v>150</v>
      </c>
      <c r="E605" s="12">
        <v>150</v>
      </c>
      <c r="F605" s="14">
        <v>0</v>
      </c>
      <c r="G605" s="12">
        <v>150</v>
      </c>
      <c r="I605" s="11"/>
    </row>
    <row r="606" spans="1:9" x14ac:dyDescent="0.2">
      <c r="A606" s="11">
        <v>40820</v>
      </c>
      <c r="B606" s="12">
        <v>98</v>
      </c>
      <c r="C606" s="12">
        <v>150</v>
      </c>
      <c r="D606" s="12">
        <v>98</v>
      </c>
      <c r="E606" s="12">
        <v>98</v>
      </c>
      <c r="F606" s="14">
        <v>0</v>
      </c>
      <c r="G606" s="12">
        <v>98</v>
      </c>
      <c r="I606" s="11"/>
    </row>
    <row r="607" spans="1:9" x14ac:dyDescent="0.2">
      <c r="A607" s="11">
        <v>40821</v>
      </c>
      <c r="B607" s="12">
        <v>150</v>
      </c>
      <c r="C607" s="12">
        <v>150</v>
      </c>
      <c r="D607" s="12">
        <v>150</v>
      </c>
      <c r="E607" s="12">
        <v>150</v>
      </c>
      <c r="F607" s="14">
        <v>0</v>
      </c>
      <c r="G607" s="12">
        <v>150</v>
      </c>
      <c r="I607" s="11"/>
    </row>
    <row r="608" spans="1:9" x14ac:dyDescent="0.2">
      <c r="A608" s="11">
        <v>40823</v>
      </c>
      <c r="B608" s="12">
        <v>150</v>
      </c>
      <c r="C608" s="12">
        <v>150</v>
      </c>
      <c r="D608" s="12">
        <v>150</v>
      </c>
      <c r="E608" s="12">
        <v>150</v>
      </c>
      <c r="F608" s="14">
        <v>0</v>
      </c>
      <c r="G608" s="12">
        <v>150</v>
      </c>
      <c r="I608" s="11"/>
    </row>
    <row r="609" spans="1:9" x14ac:dyDescent="0.2">
      <c r="A609" s="11">
        <v>40827</v>
      </c>
      <c r="B609" s="12">
        <v>150</v>
      </c>
      <c r="C609" s="12">
        <v>150</v>
      </c>
      <c r="D609" s="12">
        <v>150</v>
      </c>
      <c r="E609" s="12">
        <v>150</v>
      </c>
      <c r="F609" s="14">
        <v>0</v>
      </c>
      <c r="G609" s="12">
        <v>150</v>
      </c>
      <c r="I609" s="11"/>
    </row>
    <row r="610" spans="1:9" x14ac:dyDescent="0.2">
      <c r="A610" s="11">
        <v>40829</v>
      </c>
      <c r="B610" s="12">
        <v>150</v>
      </c>
      <c r="C610" s="12">
        <v>150</v>
      </c>
      <c r="D610" s="12">
        <v>150</v>
      </c>
      <c r="E610" s="12">
        <v>150</v>
      </c>
      <c r="F610" s="14">
        <v>0</v>
      </c>
      <c r="G610" s="12">
        <v>150</v>
      </c>
      <c r="I610" s="11"/>
    </row>
    <row r="611" spans="1:9" x14ac:dyDescent="0.2">
      <c r="A611" s="11">
        <v>40833</v>
      </c>
      <c r="B611" s="12">
        <v>150</v>
      </c>
      <c r="C611" s="12">
        <v>150</v>
      </c>
      <c r="D611" s="12">
        <v>150</v>
      </c>
      <c r="E611" s="12">
        <v>150</v>
      </c>
      <c r="F611" s="14">
        <v>28500</v>
      </c>
      <c r="G611" s="12">
        <v>150</v>
      </c>
      <c r="I611" s="11"/>
    </row>
    <row r="612" spans="1:9" x14ac:dyDescent="0.2">
      <c r="A612" s="11">
        <v>40835</v>
      </c>
      <c r="B612" s="12">
        <v>200</v>
      </c>
      <c r="C612" s="12">
        <v>200</v>
      </c>
      <c r="D612" s="12">
        <v>200</v>
      </c>
      <c r="E612" s="12">
        <v>200</v>
      </c>
      <c r="F612" s="14">
        <v>0</v>
      </c>
      <c r="G612" s="12">
        <v>200</v>
      </c>
      <c r="I612" s="11"/>
    </row>
    <row r="613" spans="1:9" x14ac:dyDescent="0.2">
      <c r="A613" s="11">
        <v>40836</v>
      </c>
      <c r="B613" s="12">
        <v>150</v>
      </c>
      <c r="C613" s="12">
        <v>150</v>
      </c>
      <c r="D613" s="12">
        <v>150</v>
      </c>
      <c r="E613" s="12">
        <v>150</v>
      </c>
      <c r="F613" s="14">
        <v>0</v>
      </c>
      <c r="G613" s="12">
        <v>150</v>
      </c>
      <c r="I613" s="11"/>
    </row>
    <row r="614" spans="1:9" x14ac:dyDescent="0.2">
      <c r="A614" s="11">
        <v>40837</v>
      </c>
      <c r="B614" s="12">
        <v>140</v>
      </c>
      <c r="C614" s="12">
        <v>150</v>
      </c>
      <c r="D614" s="12">
        <v>140</v>
      </c>
      <c r="E614" s="12">
        <v>140</v>
      </c>
      <c r="F614" s="14">
        <v>0</v>
      </c>
      <c r="G614" s="12">
        <v>140</v>
      </c>
      <c r="I614" s="11"/>
    </row>
    <row r="615" spans="1:9" x14ac:dyDescent="0.2">
      <c r="A615" s="11">
        <v>40840</v>
      </c>
      <c r="B615" s="12">
        <v>150</v>
      </c>
      <c r="C615" s="12">
        <v>150</v>
      </c>
      <c r="D615" s="12">
        <v>150</v>
      </c>
      <c r="E615" s="12">
        <v>150</v>
      </c>
      <c r="F615" s="14">
        <v>0</v>
      </c>
      <c r="G615" s="12">
        <v>150</v>
      </c>
      <c r="I615" s="11"/>
    </row>
    <row r="616" spans="1:9" x14ac:dyDescent="0.2">
      <c r="A616" s="11">
        <v>40841</v>
      </c>
      <c r="B616" s="12">
        <v>140</v>
      </c>
      <c r="C616" s="12">
        <v>200</v>
      </c>
      <c r="D616" s="12">
        <v>140</v>
      </c>
      <c r="E616" s="12">
        <v>140</v>
      </c>
      <c r="F616" s="14">
        <v>0</v>
      </c>
      <c r="G616" s="12">
        <v>140</v>
      </c>
      <c r="I616" s="11"/>
    </row>
    <row r="617" spans="1:9" x14ac:dyDescent="0.2">
      <c r="A617" s="11">
        <v>40843</v>
      </c>
      <c r="B617" s="12">
        <v>179</v>
      </c>
      <c r="C617" s="12">
        <v>179</v>
      </c>
      <c r="D617" s="12">
        <v>179</v>
      </c>
      <c r="E617" s="12">
        <v>179</v>
      </c>
      <c r="F617" s="14">
        <v>0</v>
      </c>
      <c r="G617" s="12">
        <v>179</v>
      </c>
      <c r="I617" s="11"/>
    </row>
    <row r="618" spans="1:9" x14ac:dyDescent="0.2">
      <c r="A618" s="11">
        <v>40848</v>
      </c>
      <c r="B618" s="12">
        <v>145</v>
      </c>
      <c r="C618" s="12">
        <v>145</v>
      </c>
      <c r="D618" s="12">
        <v>145</v>
      </c>
      <c r="E618" s="12">
        <v>145</v>
      </c>
      <c r="F618" s="14">
        <v>0</v>
      </c>
      <c r="G618" s="12">
        <v>145</v>
      </c>
      <c r="I618" s="11"/>
    </row>
    <row r="619" spans="1:9" x14ac:dyDescent="0.2">
      <c r="A619" s="11">
        <v>40849</v>
      </c>
      <c r="B619" s="12">
        <v>140</v>
      </c>
      <c r="C619" s="12">
        <v>140</v>
      </c>
      <c r="D619" s="12">
        <v>140</v>
      </c>
      <c r="E619" s="12">
        <v>140</v>
      </c>
      <c r="F619" s="14">
        <v>0</v>
      </c>
      <c r="G619" s="12">
        <v>140</v>
      </c>
      <c r="I619" s="11"/>
    </row>
    <row r="620" spans="1:9" x14ac:dyDescent="0.2">
      <c r="A620" s="11">
        <v>40850</v>
      </c>
      <c r="B620" s="12">
        <v>150</v>
      </c>
      <c r="C620" s="12">
        <v>150</v>
      </c>
      <c r="D620" s="12">
        <v>150</v>
      </c>
      <c r="E620" s="12">
        <v>150</v>
      </c>
      <c r="F620" s="14">
        <v>10000</v>
      </c>
      <c r="G620" s="12">
        <v>150</v>
      </c>
      <c r="I620" s="11"/>
    </row>
    <row r="621" spans="1:9" x14ac:dyDescent="0.2">
      <c r="A621" s="11">
        <v>40851</v>
      </c>
      <c r="B621" s="12">
        <v>149</v>
      </c>
      <c r="C621" s="12">
        <v>149</v>
      </c>
      <c r="D621" s="12">
        <v>149</v>
      </c>
      <c r="E621" s="12">
        <v>149</v>
      </c>
      <c r="F621" s="14">
        <v>5000</v>
      </c>
      <c r="G621" s="12">
        <v>149</v>
      </c>
      <c r="I621" s="11"/>
    </row>
    <row r="622" spans="1:9" x14ac:dyDescent="0.2">
      <c r="A622" s="11">
        <v>40854</v>
      </c>
      <c r="B622" s="12">
        <v>170</v>
      </c>
      <c r="C622" s="12">
        <v>170</v>
      </c>
      <c r="D622" s="12">
        <v>170</v>
      </c>
      <c r="E622" s="12">
        <v>170</v>
      </c>
      <c r="F622" s="14">
        <v>0</v>
      </c>
      <c r="G622" s="12">
        <v>170</v>
      </c>
      <c r="I622" s="11"/>
    </row>
    <row r="623" spans="1:9" x14ac:dyDescent="0.2">
      <c r="A623" s="11">
        <v>40855</v>
      </c>
      <c r="B623" s="12">
        <v>172</v>
      </c>
      <c r="C623" s="12">
        <v>172</v>
      </c>
      <c r="D623" s="12">
        <v>172</v>
      </c>
      <c r="E623" s="12">
        <v>172</v>
      </c>
      <c r="F623" s="14">
        <v>0</v>
      </c>
      <c r="G623" s="12">
        <v>172</v>
      </c>
      <c r="I623" s="11"/>
    </row>
    <row r="624" spans="1:9" x14ac:dyDescent="0.2">
      <c r="A624" s="11">
        <v>40856</v>
      </c>
      <c r="B624" s="12">
        <v>149</v>
      </c>
      <c r="C624" s="12">
        <v>149</v>
      </c>
      <c r="D624" s="12">
        <v>149</v>
      </c>
      <c r="E624" s="12">
        <v>149</v>
      </c>
      <c r="F624" s="14">
        <v>0</v>
      </c>
      <c r="G624" s="12">
        <v>149</v>
      </c>
      <c r="I624" s="11"/>
    </row>
    <row r="625" spans="1:9" x14ac:dyDescent="0.2">
      <c r="A625" s="11">
        <v>40858</v>
      </c>
      <c r="B625" s="12">
        <v>98</v>
      </c>
      <c r="C625" s="12">
        <v>98</v>
      </c>
      <c r="D625" s="12">
        <v>98</v>
      </c>
      <c r="E625" s="12">
        <v>98</v>
      </c>
      <c r="F625" s="14">
        <v>0</v>
      </c>
      <c r="G625" s="12">
        <v>98</v>
      </c>
      <c r="I625" s="11"/>
    </row>
    <row r="626" spans="1:9" x14ac:dyDescent="0.2">
      <c r="A626" s="11">
        <v>40861</v>
      </c>
      <c r="B626" s="12">
        <v>148</v>
      </c>
      <c r="C626" s="12">
        <v>165</v>
      </c>
      <c r="D626" s="12">
        <v>148</v>
      </c>
      <c r="E626" s="12">
        <v>148</v>
      </c>
      <c r="F626" s="14">
        <v>0</v>
      </c>
      <c r="G626" s="12">
        <v>148</v>
      </c>
      <c r="I626" s="11"/>
    </row>
    <row r="627" spans="1:9" x14ac:dyDescent="0.2">
      <c r="A627" s="11">
        <v>40862</v>
      </c>
      <c r="B627" s="12">
        <v>175</v>
      </c>
      <c r="C627" s="12">
        <v>175</v>
      </c>
      <c r="D627" s="12">
        <v>175</v>
      </c>
      <c r="E627" s="12">
        <v>175</v>
      </c>
      <c r="F627" s="14">
        <v>0</v>
      </c>
      <c r="G627" s="12">
        <v>175</v>
      </c>
      <c r="I627" s="11"/>
    </row>
    <row r="628" spans="1:9" x14ac:dyDescent="0.2">
      <c r="A628" s="11">
        <v>40864</v>
      </c>
      <c r="B628" s="12">
        <v>110</v>
      </c>
      <c r="C628" s="12">
        <v>110</v>
      </c>
      <c r="D628" s="12">
        <v>110</v>
      </c>
      <c r="E628" s="12">
        <v>110</v>
      </c>
      <c r="F628" s="14">
        <v>0</v>
      </c>
      <c r="G628" s="12">
        <v>110</v>
      </c>
      <c r="I628" s="11"/>
    </row>
    <row r="629" spans="1:9" x14ac:dyDescent="0.2">
      <c r="A629" s="11">
        <v>40865</v>
      </c>
      <c r="B629" s="12">
        <v>151</v>
      </c>
      <c r="C629" s="12">
        <v>160</v>
      </c>
      <c r="D629" s="12">
        <v>151</v>
      </c>
      <c r="E629" s="12">
        <v>151</v>
      </c>
      <c r="F629" s="14">
        <v>0</v>
      </c>
      <c r="G629" s="12">
        <v>151</v>
      </c>
      <c r="I629" s="11"/>
    </row>
    <row r="630" spans="1:9" x14ac:dyDescent="0.2">
      <c r="A630" s="11">
        <v>40868</v>
      </c>
      <c r="B630" s="12">
        <v>150</v>
      </c>
      <c r="C630" s="12">
        <v>150</v>
      </c>
      <c r="D630" s="12">
        <v>150</v>
      </c>
      <c r="E630" s="12">
        <v>150</v>
      </c>
      <c r="F630" s="14">
        <v>0</v>
      </c>
      <c r="G630" s="12">
        <v>150</v>
      </c>
      <c r="I630" s="11"/>
    </row>
    <row r="631" spans="1:9" x14ac:dyDescent="0.2">
      <c r="A631" s="11">
        <v>40869</v>
      </c>
      <c r="B631" s="12">
        <v>148</v>
      </c>
      <c r="C631" s="12">
        <v>170</v>
      </c>
      <c r="D631" s="12">
        <v>148</v>
      </c>
      <c r="E631" s="12">
        <v>148</v>
      </c>
      <c r="F631" s="14">
        <v>0</v>
      </c>
      <c r="G631" s="12">
        <v>148</v>
      </c>
      <c r="I631" s="11"/>
    </row>
    <row r="632" spans="1:9" x14ac:dyDescent="0.2">
      <c r="A632" s="11">
        <v>40870</v>
      </c>
      <c r="B632" s="12">
        <v>139</v>
      </c>
      <c r="C632" s="12">
        <v>175</v>
      </c>
      <c r="D632" s="12">
        <v>139</v>
      </c>
      <c r="E632" s="12">
        <v>139</v>
      </c>
      <c r="F632" s="14">
        <v>0</v>
      </c>
      <c r="G632" s="12">
        <v>139</v>
      </c>
      <c r="I632" s="11"/>
    </row>
    <row r="633" spans="1:9" x14ac:dyDescent="0.2">
      <c r="A633" s="11">
        <v>40871</v>
      </c>
      <c r="B633" s="12">
        <v>144</v>
      </c>
      <c r="C633" s="12">
        <v>175</v>
      </c>
      <c r="D633" s="12">
        <v>144</v>
      </c>
      <c r="E633" s="12">
        <v>144</v>
      </c>
      <c r="F633" s="14">
        <v>0</v>
      </c>
      <c r="G633" s="12">
        <v>144</v>
      </c>
      <c r="I633" s="11"/>
    </row>
    <row r="634" spans="1:9" x14ac:dyDescent="0.2">
      <c r="A634" s="11">
        <v>40872</v>
      </c>
      <c r="B634" s="12">
        <v>145</v>
      </c>
      <c r="C634" s="12">
        <v>173</v>
      </c>
      <c r="D634" s="12">
        <v>145</v>
      </c>
      <c r="E634" s="12">
        <v>145</v>
      </c>
      <c r="F634" s="14">
        <v>0</v>
      </c>
      <c r="G634" s="12">
        <v>145</v>
      </c>
      <c r="I634" s="11"/>
    </row>
    <row r="635" spans="1:9" x14ac:dyDescent="0.2">
      <c r="A635" s="11">
        <v>40875</v>
      </c>
      <c r="B635" s="12">
        <v>149</v>
      </c>
      <c r="C635" s="12">
        <v>150</v>
      </c>
      <c r="D635" s="12">
        <v>149</v>
      </c>
      <c r="E635" s="12">
        <v>149</v>
      </c>
      <c r="F635" s="14">
        <v>0</v>
      </c>
      <c r="G635" s="12">
        <v>149</v>
      </c>
      <c r="I635" s="11"/>
    </row>
    <row r="636" spans="1:9" x14ac:dyDescent="0.2">
      <c r="A636" s="11">
        <v>40876</v>
      </c>
      <c r="B636" s="12">
        <v>147</v>
      </c>
      <c r="C636" s="12">
        <v>150</v>
      </c>
      <c r="D636" s="12">
        <v>147</v>
      </c>
      <c r="E636" s="12">
        <v>147</v>
      </c>
      <c r="F636" s="14">
        <v>0</v>
      </c>
      <c r="G636" s="12">
        <v>147</v>
      </c>
      <c r="I636" s="11"/>
    </row>
    <row r="637" spans="1:9" x14ac:dyDescent="0.2">
      <c r="A637" s="11">
        <v>40878</v>
      </c>
      <c r="B637" s="12">
        <v>140</v>
      </c>
      <c r="C637" s="12">
        <v>140</v>
      </c>
      <c r="D637" s="12">
        <v>140</v>
      </c>
      <c r="E637" s="12">
        <v>140</v>
      </c>
      <c r="F637" s="14">
        <v>0</v>
      </c>
      <c r="G637" s="12">
        <v>140</v>
      </c>
      <c r="I637" s="11"/>
    </row>
    <row r="638" spans="1:9" x14ac:dyDescent="0.2">
      <c r="A638" s="11">
        <v>40879</v>
      </c>
      <c r="B638" s="12">
        <v>148</v>
      </c>
      <c r="C638" s="12">
        <v>148</v>
      </c>
      <c r="D638" s="12">
        <v>148</v>
      </c>
      <c r="E638" s="12">
        <v>148</v>
      </c>
      <c r="F638" s="14">
        <v>0</v>
      </c>
      <c r="G638" s="12">
        <v>148</v>
      </c>
      <c r="I638" s="11"/>
    </row>
    <row r="639" spans="1:9" x14ac:dyDescent="0.2">
      <c r="A639" s="11">
        <v>40882</v>
      </c>
      <c r="B639" s="12">
        <v>140</v>
      </c>
      <c r="C639" s="12">
        <v>200</v>
      </c>
      <c r="D639" s="12">
        <v>140</v>
      </c>
      <c r="E639" s="12">
        <v>140</v>
      </c>
      <c r="F639" s="14">
        <v>0</v>
      </c>
      <c r="G639" s="12">
        <v>140</v>
      </c>
      <c r="I639" s="11"/>
    </row>
    <row r="640" spans="1:9" x14ac:dyDescent="0.2">
      <c r="A640" s="11">
        <v>40883</v>
      </c>
      <c r="B640" s="12">
        <v>150</v>
      </c>
      <c r="C640" s="12">
        <v>150</v>
      </c>
      <c r="D640" s="12">
        <v>150</v>
      </c>
      <c r="E640" s="12">
        <v>150</v>
      </c>
      <c r="F640" s="14">
        <v>0</v>
      </c>
      <c r="G640" s="12">
        <v>150</v>
      </c>
      <c r="I640" s="11"/>
    </row>
    <row r="641" spans="1:9" x14ac:dyDescent="0.2">
      <c r="A641" s="11">
        <v>40884</v>
      </c>
      <c r="B641" s="12">
        <v>100</v>
      </c>
      <c r="C641" s="12">
        <v>200</v>
      </c>
      <c r="D641" s="12">
        <v>100</v>
      </c>
      <c r="E641" s="12">
        <v>100</v>
      </c>
      <c r="F641" s="14">
        <v>0</v>
      </c>
      <c r="G641" s="12">
        <v>100</v>
      </c>
      <c r="I641" s="11"/>
    </row>
    <row r="642" spans="1:9" x14ac:dyDescent="0.2">
      <c r="A642" s="11">
        <v>40885</v>
      </c>
      <c r="B642" s="12">
        <v>100</v>
      </c>
      <c r="C642" s="12">
        <v>200</v>
      </c>
      <c r="D642" s="12">
        <v>100</v>
      </c>
      <c r="E642" s="12">
        <v>100</v>
      </c>
      <c r="F642" s="14">
        <v>0</v>
      </c>
      <c r="G642" s="12">
        <v>100</v>
      </c>
      <c r="I642" s="11"/>
    </row>
    <row r="643" spans="1:9" x14ac:dyDescent="0.2">
      <c r="A643" s="11">
        <v>40886</v>
      </c>
      <c r="B643" s="12">
        <v>100</v>
      </c>
      <c r="C643" s="12">
        <v>200</v>
      </c>
      <c r="D643" s="12">
        <v>100</v>
      </c>
      <c r="E643" s="12">
        <v>100</v>
      </c>
      <c r="F643" s="14">
        <v>0</v>
      </c>
      <c r="G643" s="12">
        <v>100</v>
      </c>
      <c r="I643" s="11"/>
    </row>
    <row r="644" spans="1:9" x14ac:dyDescent="0.2">
      <c r="A644" s="11">
        <v>40889</v>
      </c>
      <c r="B644" s="12">
        <v>170</v>
      </c>
      <c r="C644" s="12">
        <v>170</v>
      </c>
      <c r="D644" s="12">
        <v>170</v>
      </c>
      <c r="E644" s="12">
        <v>170</v>
      </c>
      <c r="F644" s="14">
        <v>0</v>
      </c>
      <c r="G644" s="12">
        <v>170</v>
      </c>
      <c r="I644" s="11"/>
    </row>
    <row r="645" spans="1:9" x14ac:dyDescent="0.2">
      <c r="A645" s="11">
        <v>40890</v>
      </c>
      <c r="B645" s="12">
        <v>145</v>
      </c>
      <c r="C645" s="12">
        <v>180</v>
      </c>
      <c r="D645" s="12">
        <v>145</v>
      </c>
      <c r="E645" s="12">
        <v>145</v>
      </c>
      <c r="F645" s="14">
        <v>0</v>
      </c>
      <c r="G645" s="12">
        <v>145</v>
      </c>
      <c r="I645" s="11"/>
    </row>
    <row r="646" spans="1:9" x14ac:dyDescent="0.2">
      <c r="A646" s="11">
        <v>40891</v>
      </c>
      <c r="B646" s="12">
        <v>150</v>
      </c>
      <c r="C646" s="12">
        <v>200</v>
      </c>
      <c r="D646" s="12">
        <v>150</v>
      </c>
      <c r="E646" s="12">
        <v>150</v>
      </c>
      <c r="F646" s="14">
        <v>0</v>
      </c>
      <c r="G646" s="12">
        <v>150</v>
      </c>
      <c r="I646" s="11"/>
    </row>
    <row r="647" spans="1:9" x14ac:dyDescent="0.2">
      <c r="A647" s="11">
        <v>40892</v>
      </c>
      <c r="B647" s="12">
        <v>200</v>
      </c>
      <c r="C647" s="12">
        <v>200</v>
      </c>
      <c r="D647" s="12">
        <v>200</v>
      </c>
      <c r="E647" s="12">
        <v>200</v>
      </c>
      <c r="F647" s="14">
        <v>0</v>
      </c>
      <c r="G647" s="12">
        <v>200</v>
      </c>
      <c r="I647" s="11"/>
    </row>
    <row r="648" spans="1:9" x14ac:dyDescent="0.2">
      <c r="A648" s="11">
        <v>40893</v>
      </c>
      <c r="B648" s="12">
        <v>200</v>
      </c>
      <c r="C648" s="12">
        <v>200</v>
      </c>
      <c r="D648" s="12">
        <v>200</v>
      </c>
      <c r="E648" s="12">
        <v>200</v>
      </c>
      <c r="F648" s="14">
        <v>0</v>
      </c>
      <c r="G648" s="12">
        <v>200</v>
      </c>
      <c r="I648" s="11"/>
    </row>
    <row r="649" spans="1:9" x14ac:dyDescent="0.2">
      <c r="A649" s="15"/>
      <c r="I649" s="11"/>
    </row>
    <row r="650" spans="1:9" x14ac:dyDescent="0.2">
      <c r="A650" s="15"/>
      <c r="I650" s="11"/>
    </row>
    <row r="651" spans="1:9" x14ac:dyDescent="0.2">
      <c r="A651" s="15"/>
      <c r="I651" s="11"/>
    </row>
    <row r="652" spans="1:9" x14ac:dyDescent="0.2">
      <c r="A652" s="15"/>
      <c r="I652" s="11"/>
    </row>
    <row r="653" spans="1:9" x14ac:dyDescent="0.2">
      <c r="A653" s="15"/>
      <c r="I653" s="11"/>
    </row>
    <row r="654" spans="1:9" x14ac:dyDescent="0.2">
      <c r="A654" s="15"/>
      <c r="I654" s="11"/>
    </row>
    <row r="655" spans="1:9" x14ac:dyDescent="0.2">
      <c r="A655" s="15"/>
      <c r="I655" s="11"/>
    </row>
    <row r="656" spans="1:9" x14ac:dyDescent="0.2">
      <c r="A656" s="15"/>
      <c r="I656" s="11"/>
    </row>
    <row r="657" spans="1:9" x14ac:dyDescent="0.2">
      <c r="A657" s="15"/>
      <c r="I657" s="11"/>
    </row>
    <row r="658" spans="1:9" x14ac:dyDescent="0.2">
      <c r="A658" s="15"/>
      <c r="I658" s="11"/>
    </row>
    <row r="659" spans="1:9" x14ac:dyDescent="0.2">
      <c r="A659" s="15"/>
      <c r="I659" s="11"/>
    </row>
    <row r="660" spans="1:9" x14ac:dyDescent="0.2">
      <c r="A660" s="15"/>
      <c r="I660" s="11"/>
    </row>
    <row r="661" spans="1:9" x14ac:dyDescent="0.2">
      <c r="A661" s="15"/>
      <c r="I661" s="11"/>
    </row>
    <row r="662" spans="1:9" x14ac:dyDescent="0.2">
      <c r="A662" s="15"/>
      <c r="I662" s="11"/>
    </row>
    <row r="663" spans="1:9" x14ac:dyDescent="0.2">
      <c r="A663" s="15"/>
      <c r="I663" s="11"/>
    </row>
    <row r="664" spans="1:9" x14ac:dyDescent="0.2">
      <c r="A664" s="15"/>
      <c r="I664" s="11"/>
    </row>
    <row r="665" spans="1:9" x14ac:dyDescent="0.2">
      <c r="A665" s="15"/>
      <c r="I665" s="11"/>
    </row>
    <row r="666" spans="1:9" x14ac:dyDescent="0.2">
      <c r="A666" s="15"/>
      <c r="I666" s="11"/>
    </row>
    <row r="667" spans="1:9" x14ac:dyDescent="0.2">
      <c r="A667" s="15"/>
      <c r="I667" s="11"/>
    </row>
    <row r="668" spans="1:9" x14ac:dyDescent="0.2">
      <c r="A668" s="15"/>
      <c r="I668" s="11"/>
    </row>
    <row r="669" spans="1:9" x14ac:dyDescent="0.2">
      <c r="A669" s="15"/>
      <c r="I669" s="11"/>
    </row>
    <row r="670" spans="1:9" x14ac:dyDescent="0.2">
      <c r="A670" s="15"/>
      <c r="I670" s="11"/>
    </row>
    <row r="671" spans="1:9" x14ac:dyDescent="0.2">
      <c r="A671" s="15"/>
      <c r="I671" s="11"/>
    </row>
    <row r="672" spans="1:9" x14ac:dyDescent="0.2">
      <c r="A672" s="15"/>
      <c r="I672" s="11"/>
    </row>
    <row r="673" spans="1:9" x14ac:dyDescent="0.2">
      <c r="A673" s="15"/>
      <c r="I673" s="11"/>
    </row>
    <row r="674" spans="1:9" x14ac:dyDescent="0.2">
      <c r="A674" s="15"/>
      <c r="I674" s="11"/>
    </row>
    <row r="675" spans="1:9" x14ac:dyDescent="0.2">
      <c r="A675" s="15"/>
      <c r="I675" s="11"/>
    </row>
    <row r="676" spans="1:9" x14ac:dyDescent="0.2">
      <c r="A676" s="15"/>
      <c r="I676" s="11"/>
    </row>
    <row r="677" spans="1:9" x14ac:dyDescent="0.2">
      <c r="A677" s="15"/>
      <c r="I677" s="11"/>
    </row>
    <row r="678" spans="1:9" x14ac:dyDescent="0.2">
      <c r="A678" s="15"/>
      <c r="I678" s="11"/>
    </row>
    <row r="679" spans="1:9" x14ac:dyDescent="0.2">
      <c r="A679" s="15"/>
      <c r="I679" s="11"/>
    </row>
    <row r="680" spans="1:9" x14ac:dyDescent="0.2">
      <c r="A680" s="15"/>
      <c r="I680" s="11"/>
    </row>
    <row r="681" spans="1:9" x14ac:dyDescent="0.2">
      <c r="A681" s="15"/>
      <c r="I681" s="11"/>
    </row>
    <row r="682" spans="1:9" x14ac:dyDescent="0.2">
      <c r="A682" s="15"/>
      <c r="I682" s="11"/>
    </row>
    <row r="683" spans="1:9" x14ac:dyDescent="0.2">
      <c r="A683" s="15"/>
      <c r="I683" s="11"/>
    </row>
    <row r="684" spans="1:9" x14ac:dyDescent="0.2">
      <c r="A684" s="15"/>
      <c r="I684" s="11"/>
    </row>
    <row r="685" spans="1:9" x14ac:dyDescent="0.2">
      <c r="A685" s="15"/>
      <c r="I685" s="11"/>
    </row>
    <row r="686" spans="1:9" x14ac:dyDescent="0.2">
      <c r="A686" s="15"/>
      <c r="I686" s="11"/>
    </row>
    <row r="687" spans="1:9" x14ac:dyDescent="0.2">
      <c r="A687" s="15"/>
      <c r="I687" s="11"/>
    </row>
    <row r="688" spans="1:9" x14ac:dyDescent="0.2">
      <c r="A688" s="15"/>
      <c r="I688" s="11"/>
    </row>
    <row r="689" spans="1:9" x14ac:dyDescent="0.2">
      <c r="A689" s="15"/>
      <c r="I689" s="11"/>
    </row>
    <row r="690" spans="1:9" x14ac:dyDescent="0.2">
      <c r="A690" s="15"/>
      <c r="I690" s="11"/>
    </row>
    <row r="691" spans="1:9" x14ac:dyDescent="0.2">
      <c r="A691" s="15"/>
      <c r="I691" s="11"/>
    </row>
    <row r="692" spans="1:9" x14ac:dyDescent="0.2">
      <c r="A692" s="15"/>
      <c r="I692" s="11"/>
    </row>
    <row r="693" spans="1:9" x14ac:dyDescent="0.2">
      <c r="A693" s="15"/>
      <c r="I693" s="11"/>
    </row>
    <row r="694" spans="1:9" x14ac:dyDescent="0.2">
      <c r="A694" s="15"/>
      <c r="I694" s="11"/>
    </row>
    <row r="695" spans="1:9" x14ac:dyDescent="0.2">
      <c r="A695" s="15"/>
      <c r="I695" s="11"/>
    </row>
    <row r="696" spans="1:9" x14ac:dyDescent="0.2">
      <c r="A696" s="15"/>
      <c r="I696" s="11"/>
    </row>
    <row r="697" spans="1:9" x14ac:dyDescent="0.2">
      <c r="A697" s="15"/>
      <c r="I697" s="11"/>
    </row>
    <row r="698" spans="1:9" x14ac:dyDescent="0.2">
      <c r="A698" s="15"/>
      <c r="I698" s="11"/>
    </row>
    <row r="699" spans="1:9" x14ac:dyDescent="0.2">
      <c r="A699" s="15"/>
      <c r="I699" s="11"/>
    </row>
    <row r="700" spans="1:9" x14ac:dyDescent="0.2">
      <c r="A700" s="15"/>
      <c r="I700" s="11"/>
    </row>
    <row r="701" spans="1:9" x14ac:dyDescent="0.2">
      <c r="A701" s="15"/>
      <c r="I701" s="11"/>
    </row>
    <row r="702" spans="1:9" x14ac:dyDescent="0.2">
      <c r="A702" s="15"/>
      <c r="I702" s="11"/>
    </row>
    <row r="703" spans="1:9" x14ac:dyDescent="0.2">
      <c r="A703" s="15"/>
      <c r="I703" s="11"/>
    </row>
    <row r="704" spans="1:9" x14ac:dyDescent="0.2">
      <c r="A704" s="15"/>
      <c r="I704" s="11"/>
    </row>
    <row r="705" spans="1:9" x14ac:dyDescent="0.2">
      <c r="A705" s="15"/>
      <c r="I705" s="11"/>
    </row>
    <row r="706" spans="1:9" x14ac:dyDescent="0.2">
      <c r="A706" s="15"/>
      <c r="I706" s="11"/>
    </row>
    <row r="707" spans="1:9" x14ac:dyDescent="0.2">
      <c r="A707" s="15"/>
      <c r="I707" s="11"/>
    </row>
    <row r="708" spans="1:9" x14ac:dyDescent="0.2">
      <c r="A708" s="15"/>
      <c r="I708" s="11"/>
    </row>
    <row r="709" spans="1:9" x14ac:dyDescent="0.2">
      <c r="A709" s="15"/>
      <c r="I709" s="11"/>
    </row>
    <row r="710" spans="1:9" x14ac:dyDescent="0.2">
      <c r="A710" s="15"/>
      <c r="I710" s="11"/>
    </row>
    <row r="711" spans="1:9" x14ac:dyDescent="0.2">
      <c r="A711" s="15"/>
      <c r="I711" s="11"/>
    </row>
    <row r="712" spans="1:9" x14ac:dyDescent="0.2">
      <c r="A712" s="15"/>
      <c r="I712" s="11"/>
    </row>
    <row r="713" spans="1:9" x14ac:dyDescent="0.2">
      <c r="A713" s="15"/>
      <c r="I713" s="11"/>
    </row>
    <row r="714" spans="1:9" x14ac:dyDescent="0.2">
      <c r="A714" s="11"/>
      <c r="I714" s="11"/>
    </row>
    <row r="715" spans="1:9" x14ac:dyDescent="0.2">
      <c r="A715" s="11"/>
      <c r="I715" s="11"/>
    </row>
    <row r="716" spans="1:9" x14ac:dyDescent="0.2">
      <c r="A716" s="11"/>
      <c r="I716" s="11"/>
    </row>
    <row r="717" spans="1:9" x14ac:dyDescent="0.2">
      <c r="A717" s="11"/>
      <c r="I717" s="11"/>
    </row>
    <row r="718" spans="1:9" x14ac:dyDescent="0.2">
      <c r="A718" s="11"/>
      <c r="I718" s="11"/>
    </row>
    <row r="719" spans="1:9" x14ac:dyDescent="0.2">
      <c r="A719" s="11"/>
      <c r="I719" s="11"/>
    </row>
    <row r="720" spans="1:9" x14ac:dyDescent="0.2">
      <c r="A720" s="11"/>
      <c r="I720" s="11"/>
    </row>
    <row r="721" spans="1:9" x14ac:dyDescent="0.2">
      <c r="A721" s="11"/>
      <c r="I721" s="11"/>
    </row>
    <row r="722" spans="1:9" x14ac:dyDescent="0.2">
      <c r="A722" s="11"/>
      <c r="I722" s="11"/>
    </row>
    <row r="723" spans="1:9" x14ac:dyDescent="0.2">
      <c r="A723" s="11"/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648">
      <sortCondition ref="A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882"/>
  <sheetViews>
    <sheetView workbookViewId="0">
      <selection activeCell="A2" sqref="A2:G645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5">
        <v>39822</v>
      </c>
      <c r="B2" s="12">
        <v>500</v>
      </c>
      <c r="C2" s="12">
        <v>500</v>
      </c>
      <c r="D2" s="12">
        <v>500</v>
      </c>
      <c r="E2" s="12">
        <v>500</v>
      </c>
      <c r="F2" s="14">
        <v>0</v>
      </c>
      <c r="G2" s="12">
        <v>466.67</v>
      </c>
      <c r="I2" s="11">
        <f>'^JKSE'!I2</f>
        <v>40893</v>
      </c>
      <c r="J2" s="12">
        <f>VLOOKUP($I$2:$I$751,$A$2:$G$705,7)</f>
        <v>950</v>
      </c>
    </row>
    <row r="3" spans="1:10" x14ac:dyDescent="0.2">
      <c r="A3" s="15">
        <v>39825</v>
      </c>
      <c r="B3" s="12">
        <v>425</v>
      </c>
      <c r="C3" s="12">
        <v>425</v>
      </c>
      <c r="D3" s="12">
        <v>425</v>
      </c>
      <c r="E3" s="12">
        <v>425</v>
      </c>
      <c r="F3" s="14">
        <v>0</v>
      </c>
      <c r="G3" s="12">
        <v>396.67</v>
      </c>
      <c r="I3" s="11">
        <f>'^JKSE'!I3</f>
        <v>40892</v>
      </c>
      <c r="J3" s="12">
        <f t="shared" ref="J3:J66" si="0">VLOOKUP($I$2:$I$751,$A$2:$G$705,7)</f>
        <v>940</v>
      </c>
    </row>
    <row r="4" spans="1:10" x14ac:dyDescent="0.2">
      <c r="A4" s="15">
        <v>39847</v>
      </c>
      <c r="B4" s="12">
        <v>420</v>
      </c>
      <c r="C4" s="12">
        <v>420</v>
      </c>
      <c r="D4" s="12">
        <v>420</v>
      </c>
      <c r="E4" s="12">
        <v>420</v>
      </c>
      <c r="F4" s="14">
        <v>0</v>
      </c>
      <c r="G4" s="12">
        <v>392</v>
      </c>
      <c r="I4" s="11">
        <f>'^JKSE'!I4</f>
        <v>40891</v>
      </c>
      <c r="J4" s="12">
        <f t="shared" si="0"/>
        <v>940</v>
      </c>
    </row>
    <row r="5" spans="1:10" x14ac:dyDescent="0.2">
      <c r="A5" s="15">
        <v>39849</v>
      </c>
      <c r="B5" s="12">
        <v>450</v>
      </c>
      <c r="C5" s="12">
        <v>450</v>
      </c>
      <c r="D5" s="12">
        <v>450</v>
      </c>
      <c r="E5" s="12">
        <v>450</v>
      </c>
      <c r="F5" s="14">
        <v>0</v>
      </c>
      <c r="G5" s="12">
        <v>420</v>
      </c>
      <c r="I5" s="11">
        <f>'^JKSE'!I5</f>
        <v>40890</v>
      </c>
      <c r="J5" s="12">
        <f t="shared" si="0"/>
        <v>940</v>
      </c>
    </row>
    <row r="6" spans="1:10" x14ac:dyDescent="0.2">
      <c r="A6" s="15">
        <v>39850</v>
      </c>
      <c r="B6" s="12">
        <v>450</v>
      </c>
      <c r="C6" s="12">
        <v>450</v>
      </c>
      <c r="D6" s="12">
        <v>450</v>
      </c>
      <c r="E6" s="12">
        <v>450</v>
      </c>
      <c r="F6" s="14">
        <v>0</v>
      </c>
      <c r="G6" s="12">
        <v>420</v>
      </c>
      <c r="I6" s="11">
        <f>'^JKSE'!I6</f>
        <v>40889</v>
      </c>
      <c r="J6" s="12">
        <f t="shared" si="0"/>
        <v>950</v>
      </c>
    </row>
    <row r="7" spans="1:10" x14ac:dyDescent="0.2">
      <c r="A7" s="15">
        <v>39854</v>
      </c>
      <c r="B7" s="12">
        <v>450</v>
      </c>
      <c r="C7" s="12">
        <v>450</v>
      </c>
      <c r="D7" s="12">
        <v>450</v>
      </c>
      <c r="E7" s="12">
        <v>450</v>
      </c>
      <c r="F7" s="14">
        <v>0</v>
      </c>
      <c r="G7" s="12">
        <v>420</v>
      </c>
      <c r="I7" s="11">
        <f>'^JKSE'!I7</f>
        <v>40886</v>
      </c>
      <c r="J7" s="12">
        <f t="shared" si="0"/>
        <v>940</v>
      </c>
    </row>
    <row r="8" spans="1:10" x14ac:dyDescent="0.2">
      <c r="A8" s="15">
        <v>39857</v>
      </c>
      <c r="B8" s="12">
        <v>450</v>
      </c>
      <c r="C8" s="12">
        <v>450</v>
      </c>
      <c r="D8" s="12">
        <v>450</v>
      </c>
      <c r="E8" s="12">
        <v>450</v>
      </c>
      <c r="F8" s="14">
        <v>0</v>
      </c>
      <c r="G8" s="12">
        <v>420</v>
      </c>
      <c r="I8" s="11">
        <f>'^JKSE'!I8</f>
        <v>40885</v>
      </c>
      <c r="J8" s="12">
        <f t="shared" si="0"/>
        <v>970</v>
      </c>
    </row>
    <row r="9" spans="1:10" x14ac:dyDescent="0.2">
      <c r="A9" s="15">
        <v>39871</v>
      </c>
      <c r="B9" s="12">
        <v>530</v>
      </c>
      <c r="C9" s="12">
        <v>530</v>
      </c>
      <c r="D9" s="12">
        <v>530</v>
      </c>
      <c r="E9" s="12">
        <v>530</v>
      </c>
      <c r="F9" s="14">
        <v>0</v>
      </c>
      <c r="G9" s="12">
        <v>494.67</v>
      </c>
      <c r="I9" s="11">
        <f>'^JKSE'!I9</f>
        <v>40884</v>
      </c>
      <c r="J9" s="12">
        <f t="shared" si="0"/>
        <v>970</v>
      </c>
    </row>
    <row r="10" spans="1:10" x14ac:dyDescent="0.2">
      <c r="A10" s="15">
        <v>39917</v>
      </c>
      <c r="B10" s="12">
        <v>500</v>
      </c>
      <c r="C10" s="12">
        <v>500</v>
      </c>
      <c r="D10" s="12">
        <v>500</v>
      </c>
      <c r="E10" s="12">
        <v>500</v>
      </c>
      <c r="F10" s="14">
        <v>0</v>
      </c>
      <c r="G10" s="12">
        <v>466.67</v>
      </c>
      <c r="I10" s="11">
        <f>'^JKSE'!I10</f>
        <v>40883</v>
      </c>
      <c r="J10" s="12">
        <f t="shared" si="0"/>
        <v>890</v>
      </c>
    </row>
    <row r="11" spans="1:10" x14ac:dyDescent="0.2">
      <c r="A11" s="15">
        <v>39919</v>
      </c>
      <c r="B11" s="12">
        <v>450</v>
      </c>
      <c r="C11" s="12">
        <v>450</v>
      </c>
      <c r="D11" s="12">
        <v>450</v>
      </c>
      <c r="E11" s="12">
        <v>450</v>
      </c>
      <c r="F11" s="14">
        <v>0</v>
      </c>
      <c r="G11" s="12">
        <v>420</v>
      </c>
      <c r="I11" s="11">
        <f>'^JKSE'!I11</f>
        <v>40882</v>
      </c>
      <c r="J11" s="12">
        <f t="shared" si="0"/>
        <v>920</v>
      </c>
    </row>
    <row r="12" spans="1:10" x14ac:dyDescent="0.2">
      <c r="A12" s="15">
        <v>39931</v>
      </c>
      <c r="B12" s="12">
        <v>500</v>
      </c>
      <c r="C12" s="12">
        <v>500</v>
      </c>
      <c r="D12" s="12">
        <v>500</v>
      </c>
      <c r="E12" s="12">
        <v>500</v>
      </c>
      <c r="F12" s="14">
        <v>0</v>
      </c>
      <c r="G12" s="12">
        <v>466.67</v>
      </c>
      <c r="I12" s="11">
        <f>'^JKSE'!I12</f>
        <v>40879</v>
      </c>
      <c r="J12" s="12">
        <f t="shared" si="0"/>
        <v>900</v>
      </c>
    </row>
    <row r="13" spans="1:10" x14ac:dyDescent="0.2">
      <c r="A13" s="15">
        <v>39940</v>
      </c>
      <c r="B13" s="12">
        <v>530</v>
      </c>
      <c r="C13" s="12">
        <v>530</v>
      </c>
      <c r="D13" s="12">
        <v>530</v>
      </c>
      <c r="E13" s="12">
        <v>530</v>
      </c>
      <c r="F13" s="14">
        <v>0</v>
      </c>
      <c r="G13" s="12">
        <v>494.67</v>
      </c>
      <c r="I13" s="11">
        <f>'^JKSE'!I13</f>
        <v>40878</v>
      </c>
      <c r="J13" s="12">
        <f t="shared" si="0"/>
        <v>920</v>
      </c>
    </row>
    <row r="14" spans="1:10" x14ac:dyDescent="0.2">
      <c r="A14" s="15">
        <v>39941</v>
      </c>
      <c r="B14" s="12">
        <v>530</v>
      </c>
      <c r="C14" s="12">
        <v>530</v>
      </c>
      <c r="D14" s="12">
        <v>530</v>
      </c>
      <c r="E14" s="12">
        <v>530</v>
      </c>
      <c r="F14" s="14">
        <v>0</v>
      </c>
      <c r="G14" s="12">
        <v>494.67</v>
      </c>
      <c r="I14" s="11">
        <f>'^JKSE'!I14</f>
        <v>40877</v>
      </c>
      <c r="J14" s="12">
        <f t="shared" si="0"/>
        <v>920</v>
      </c>
    </row>
    <row r="15" spans="1:10" x14ac:dyDescent="0.2">
      <c r="A15" s="15">
        <v>39944</v>
      </c>
      <c r="B15" s="12">
        <v>530</v>
      </c>
      <c r="C15" s="12">
        <v>530</v>
      </c>
      <c r="D15" s="12">
        <v>530</v>
      </c>
      <c r="E15" s="12">
        <v>530</v>
      </c>
      <c r="F15" s="14">
        <v>0</v>
      </c>
      <c r="G15" s="12">
        <v>494.67</v>
      </c>
      <c r="I15" s="11">
        <f>'^JKSE'!I15</f>
        <v>40876</v>
      </c>
      <c r="J15" s="12">
        <f t="shared" si="0"/>
        <v>920</v>
      </c>
    </row>
    <row r="16" spans="1:10" x14ac:dyDescent="0.2">
      <c r="A16" s="15">
        <v>39945</v>
      </c>
      <c r="B16" s="12">
        <v>530</v>
      </c>
      <c r="C16" s="12">
        <v>530</v>
      </c>
      <c r="D16" s="12">
        <v>530</v>
      </c>
      <c r="E16" s="12">
        <v>530</v>
      </c>
      <c r="F16" s="14">
        <v>0</v>
      </c>
      <c r="G16" s="12">
        <v>494.67</v>
      </c>
      <c r="I16" s="11">
        <f>'^JKSE'!I16</f>
        <v>40875</v>
      </c>
      <c r="J16" s="12">
        <f t="shared" si="0"/>
        <v>920</v>
      </c>
    </row>
    <row r="17" spans="1:10" x14ac:dyDescent="0.2">
      <c r="A17" s="15">
        <v>39946</v>
      </c>
      <c r="B17" s="12">
        <v>530</v>
      </c>
      <c r="C17" s="12">
        <v>530</v>
      </c>
      <c r="D17" s="12">
        <v>530</v>
      </c>
      <c r="E17" s="12">
        <v>530</v>
      </c>
      <c r="F17" s="14">
        <v>0</v>
      </c>
      <c r="G17" s="12">
        <v>494.67</v>
      </c>
      <c r="I17" s="11">
        <f>'^JKSE'!I17</f>
        <v>40872</v>
      </c>
      <c r="J17" s="12">
        <f t="shared" si="0"/>
        <v>900</v>
      </c>
    </row>
    <row r="18" spans="1:10" x14ac:dyDescent="0.2">
      <c r="A18" s="15">
        <v>39947</v>
      </c>
      <c r="B18" s="12">
        <v>530</v>
      </c>
      <c r="C18" s="12">
        <v>530</v>
      </c>
      <c r="D18" s="12">
        <v>530</v>
      </c>
      <c r="E18" s="12">
        <v>530</v>
      </c>
      <c r="F18" s="14">
        <v>0</v>
      </c>
      <c r="G18" s="12">
        <v>494.67</v>
      </c>
      <c r="I18" s="11">
        <f>'^JKSE'!I18</f>
        <v>40871</v>
      </c>
      <c r="J18" s="12">
        <f t="shared" si="0"/>
        <v>930</v>
      </c>
    </row>
    <row r="19" spans="1:10" x14ac:dyDescent="0.2">
      <c r="A19" s="15">
        <v>39948</v>
      </c>
      <c r="B19" s="12">
        <v>530</v>
      </c>
      <c r="C19" s="12">
        <v>530</v>
      </c>
      <c r="D19" s="12">
        <v>530</v>
      </c>
      <c r="E19" s="12">
        <v>530</v>
      </c>
      <c r="F19" s="14">
        <v>0</v>
      </c>
      <c r="G19" s="12">
        <v>494.67</v>
      </c>
      <c r="I19" s="11">
        <f>'^JKSE'!I19</f>
        <v>40870</v>
      </c>
      <c r="J19" s="12">
        <f t="shared" si="0"/>
        <v>930</v>
      </c>
    </row>
    <row r="20" spans="1:10" x14ac:dyDescent="0.2">
      <c r="A20" s="15">
        <v>39951</v>
      </c>
      <c r="B20" s="12">
        <v>530</v>
      </c>
      <c r="C20" s="12">
        <v>530</v>
      </c>
      <c r="D20" s="12">
        <v>530</v>
      </c>
      <c r="E20" s="12">
        <v>530</v>
      </c>
      <c r="F20" s="14">
        <v>0</v>
      </c>
      <c r="G20" s="12">
        <v>494.67</v>
      </c>
      <c r="I20" s="11">
        <f>'^JKSE'!I20</f>
        <v>40869</v>
      </c>
      <c r="J20" s="12">
        <f t="shared" si="0"/>
        <v>940</v>
      </c>
    </row>
    <row r="21" spans="1:10" x14ac:dyDescent="0.2">
      <c r="A21" s="15">
        <v>39953</v>
      </c>
      <c r="B21" s="12">
        <v>530</v>
      </c>
      <c r="C21" s="12">
        <v>530</v>
      </c>
      <c r="D21" s="12">
        <v>530</v>
      </c>
      <c r="E21" s="12">
        <v>530</v>
      </c>
      <c r="F21" s="14">
        <v>0</v>
      </c>
      <c r="G21" s="12">
        <v>494.67</v>
      </c>
      <c r="I21" s="11">
        <f>'^JKSE'!I21</f>
        <v>40868</v>
      </c>
      <c r="J21" s="12">
        <f t="shared" si="0"/>
        <v>940</v>
      </c>
    </row>
    <row r="22" spans="1:10" x14ac:dyDescent="0.2">
      <c r="A22" s="15">
        <v>39958</v>
      </c>
      <c r="B22" s="12">
        <v>350</v>
      </c>
      <c r="C22" s="12">
        <v>350</v>
      </c>
      <c r="D22" s="12">
        <v>350</v>
      </c>
      <c r="E22" s="12">
        <v>350</v>
      </c>
      <c r="F22" s="14">
        <v>0</v>
      </c>
      <c r="G22" s="12">
        <v>326.67</v>
      </c>
      <c r="I22" s="11">
        <f>'^JKSE'!I22</f>
        <v>40865</v>
      </c>
      <c r="J22" s="12">
        <f t="shared" si="0"/>
        <v>980</v>
      </c>
    </row>
    <row r="23" spans="1:10" x14ac:dyDescent="0.2">
      <c r="A23" s="15">
        <v>39960</v>
      </c>
      <c r="B23" s="12">
        <v>320</v>
      </c>
      <c r="C23" s="12">
        <v>530</v>
      </c>
      <c r="D23" s="12">
        <v>320</v>
      </c>
      <c r="E23" s="12">
        <v>320</v>
      </c>
      <c r="F23" s="14">
        <v>0</v>
      </c>
      <c r="G23" s="12">
        <v>298.67</v>
      </c>
      <c r="I23" s="11">
        <f>'^JKSE'!I23</f>
        <v>40864</v>
      </c>
      <c r="J23" s="12">
        <f t="shared" si="0"/>
        <v>990</v>
      </c>
    </row>
    <row r="24" spans="1:10" x14ac:dyDescent="0.2">
      <c r="A24" s="15">
        <v>39961</v>
      </c>
      <c r="B24" s="12">
        <v>410</v>
      </c>
      <c r="C24" s="12">
        <v>530</v>
      </c>
      <c r="D24" s="12">
        <v>410</v>
      </c>
      <c r="E24" s="12">
        <v>410</v>
      </c>
      <c r="F24" s="14">
        <v>0</v>
      </c>
      <c r="G24" s="12">
        <v>382.67</v>
      </c>
      <c r="I24" s="11">
        <f>'^JKSE'!I24</f>
        <v>40863</v>
      </c>
      <c r="J24" s="12">
        <f t="shared" si="0"/>
        <v>940</v>
      </c>
    </row>
    <row r="25" spans="1:10" x14ac:dyDescent="0.2">
      <c r="A25" s="15">
        <v>39962</v>
      </c>
      <c r="B25" s="12">
        <v>420</v>
      </c>
      <c r="C25" s="12">
        <v>420</v>
      </c>
      <c r="D25" s="12">
        <v>420</v>
      </c>
      <c r="E25" s="12">
        <v>420</v>
      </c>
      <c r="F25" s="14">
        <v>3500</v>
      </c>
      <c r="G25" s="12">
        <v>392</v>
      </c>
      <c r="I25" s="11">
        <f>'^JKSE'!I25</f>
        <v>40862</v>
      </c>
      <c r="J25" s="12">
        <f t="shared" si="0"/>
        <v>970</v>
      </c>
    </row>
    <row r="26" spans="1:10" x14ac:dyDescent="0.2">
      <c r="A26" s="15">
        <v>39965</v>
      </c>
      <c r="B26" s="12">
        <v>520</v>
      </c>
      <c r="C26" s="12">
        <v>520</v>
      </c>
      <c r="D26" s="12">
        <v>520</v>
      </c>
      <c r="E26" s="12">
        <v>520</v>
      </c>
      <c r="F26" s="14">
        <v>0</v>
      </c>
      <c r="G26" s="12">
        <v>485.33</v>
      </c>
      <c r="I26" s="11">
        <f>'^JKSE'!I26</f>
        <v>40861</v>
      </c>
      <c r="J26" s="12">
        <f t="shared" si="0"/>
        <v>970</v>
      </c>
    </row>
    <row r="27" spans="1:10" x14ac:dyDescent="0.2">
      <c r="A27" s="15">
        <v>39966</v>
      </c>
      <c r="B27" s="12">
        <v>520</v>
      </c>
      <c r="C27" s="12">
        <v>520</v>
      </c>
      <c r="D27" s="12">
        <v>520</v>
      </c>
      <c r="E27" s="12">
        <v>520</v>
      </c>
      <c r="F27" s="14">
        <v>0</v>
      </c>
      <c r="G27" s="12">
        <v>485.33</v>
      </c>
      <c r="I27" s="11">
        <f>'^JKSE'!I27</f>
        <v>40858</v>
      </c>
      <c r="J27" s="12">
        <f t="shared" si="0"/>
        <v>990</v>
      </c>
    </row>
    <row r="28" spans="1:10" x14ac:dyDescent="0.2">
      <c r="A28" s="15">
        <v>39967</v>
      </c>
      <c r="B28" s="12">
        <v>520</v>
      </c>
      <c r="C28" s="12">
        <v>520</v>
      </c>
      <c r="D28" s="12">
        <v>520</v>
      </c>
      <c r="E28" s="12">
        <v>520</v>
      </c>
      <c r="F28" s="14">
        <v>0</v>
      </c>
      <c r="G28" s="12">
        <v>485.33</v>
      </c>
      <c r="I28" s="11">
        <f>'^JKSE'!I28</f>
        <v>40857</v>
      </c>
      <c r="J28" s="12">
        <f t="shared" si="0"/>
        <v>1010</v>
      </c>
    </row>
    <row r="29" spans="1:10" x14ac:dyDescent="0.2">
      <c r="A29" s="15">
        <v>39968</v>
      </c>
      <c r="B29" s="12">
        <v>520</v>
      </c>
      <c r="C29" s="12">
        <v>520</v>
      </c>
      <c r="D29" s="12">
        <v>520</v>
      </c>
      <c r="E29" s="12">
        <v>520</v>
      </c>
      <c r="F29" s="14">
        <v>0</v>
      </c>
      <c r="G29" s="12">
        <v>485.33</v>
      </c>
      <c r="I29" s="11">
        <f>'^JKSE'!I29</f>
        <v>40856</v>
      </c>
      <c r="J29" s="12">
        <f t="shared" si="0"/>
        <v>980</v>
      </c>
    </row>
    <row r="30" spans="1:10" x14ac:dyDescent="0.2">
      <c r="A30" s="15">
        <v>39969</v>
      </c>
      <c r="B30" s="12">
        <v>520</v>
      </c>
      <c r="C30" s="12">
        <v>520</v>
      </c>
      <c r="D30" s="12">
        <v>520</v>
      </c>
      <c r="E30" s="12">
        <v>520</v>
      </c>
      <c r="F30" s="14">
        <v>0</v>
      </c>
      <c r="G30" s="12">
        <v>485.33</v>
      </c>
      <c r="I30" s="11">
        <f>'^JKSE'!I30</f>
        <v>40855</v>
      </c>
      <c r="J30" s="12">
        <f t="shared" si="0"/>
        <v>1040</v>
      </c>
    </row>
    <row r="31" spans="1:10" x14ac:dyDescent="0.2">
      <c r="A31" s="15">
        <v>39972</v>
      </c>
      <c r="B31" s="12">
        <v>315</v>
      </c>
      <c r="C31" s="12">
        <v>520</v>
      </c>
      <c r="D31" s="12">
        <v>315</v>
      </c>
      <c r="E31" s="12">
        <v>315</v>
      </c>
      <c r="F31" s="14">
        <v>0</v>
      </c>
      <c r="G31" s="12">
        <v>294</v>
      </c>
      <c r="I31" s="11">
        <f>'^JKSE'!I31</f>
        <v>40854</v>
      </c>
      <c r="J31" s="12">
        <f t="shared" si="0"/>
        <v>1150</v>
      </c>
    </row>
    <row r="32" spans="1:10" x14ac:dyDescent="0.2">
      <c r="A32" s="15">
        <v>39973</v>
      </c>
      <c r="B32" s="12">
        <v>520</v>
      </c>
      <c r="C32" s="12">
        <v>520</v>
      </c>
      <c r="D32" s="12">
        <v>520</v>
      </c>
      <c r="E32" s="12">
        <v>520</v>
      </c>
      <c r="F32" s="14">
        <v>0</v>
      </c>
      <c r="G32" s="12">
        <v>485.33</v>
      </c>
      <c r="I32" s="11">
        <f>'^JKSE'!I32</f>
        <v>40851</v>
      </c>
      <c r="J32" s="12">
        <f t="shared" si="0"/>
        <v>1110</v>
      </c>
    </row>
    <row r="33" spans="1:10" x14ac:dyDescent="0.2">
      <c r="A33" s="15">
        <v>39974</v>
      </c>
      <c r="B33" s="12">
        <v>520</v>
      </c>
      <c r="C33" s="12">
        <v>520</v>
      </c>
      <c r="D33" s="12">
        <v>520</v>
      </c>
      <c r="E33" s="12">
        <v>520</v>
      </c>
      <c r="F33" s="14">
        <v>0</v>
      </c>
      <c r="G33" s="12">
        <v>485.33</v>
      </c>
      <c r="I33" s="11">
        <f>'^JKSE'!I33</f>
        <v>40850</v>
      </c>
      <c r="J33" s="12">
        <f t="shared" si="0"/>
        <v>1110</v>
      </c>
    </row>
    <row r="34" spans="1:10" x14ac:dyDescent="0.2">
      <c r="A34" s="15">
        <v>39975</v>
      </c>
      <c r="B34" s="12">
        <v>465</v>
      </c>
      <c r="C34" s="12">
        <v>465</v>
      </c>
      <c r="D34" s="12">
        <v>450</v>
      </c>
      <c r="E34" s="12">
        <v>450</v>
      </c>
      <c r="F34" s="14">
        <v>6500</v>
      </c>
      <c r="G34" s="12">
        <v>420</v>
      </c>
      <c r="I34" s="11">
        <f>'^JKSE'!I34</f>
        <v>40849</v>
      </c>
      <c r="J34" s="12">
        <f t="shared" si="0"/>
        <v>1190</v>
      </c>
    </row>
    <row r="35" spans="1:10" x14ac:dyDescent="0.2">
      <c r="A35" s="15">
        <v>39976</v>
      </c>
      <c r="B35" s="12">
        <v>560</v>
      </c>
      <c r="C35" s="12">
        <v>560</v>
      </c>
      <c r="D35" s="12">
        <v>560</v>
      </c>
      <c r="E35" s="12">
        <v>560</v>
      </c>
      <c r="F35" s="14">
        <v>52500</v>
      </c>
      <c r="G35" s="12">
        <v>522.66999999999996</v>
      </c>
      <c r="I35" s="11">
        <f>'^JKSE'!I35</f>
        <v>40848</v>
      </c>
      <c r="J35" s="12">
        <f t="shared" si="0"/>
        <v>1180</v>
      </c>
    </row>
    <row r="36" spans="1:10" x14ac:dyDescent="0.2">
      <c r="A36" s="15">
        <v>39979</v>
      </c>
      <c r="B36" s="12">
        <v>420</v>
      </c>
      <c r="C36" s="12">
        <v>560</v>
      </c>
      <c r="D36" s="12">
        <v>420</v>
      </c>
      <c r="E36" s="12">
        <v>420</v>
      </c>
      <c r="F36" s="14">
        <v>0</v>
      </c>
      <c r="G36" s="12">
        <v>392</v>
      </c>
      <c r="I36" s="11">
        <f>'^JKSE'!I36</f>
        <v>40847</v>
      </c>
      <c r="J36" s="12">
        <f t="shared" si="0"/>
        <v>1380</v>
      </c>
    </row>
    <row r="37" spans="1:10" x14ac:dyDescent="0.2">
      <c r="A37" s="15">
        <v>39980</v>
      </c>
      <c r="B37" s="12">
        <v>690</v>
      </c>
      <c r="C37" s="12">
        <v>690</v>
      </c>
      <c r="D37" s="12">
        <v>690</v>
      </c>
      <c r="E37" s="12">
        <v>690</v>
      </c>
      <c r="F37" s="14">
        <v>0</v>
      </c>
      <c r="G37" s="12">
        <v>644</v>
      </c>
      <c r="I37" s="11">
        <f>'^JKSE'!I37</f>
        <v>40844</v>
      </c>
      <c r="J37" s="12">
        <f t="shared" si="0"/>
        <v>1390</v>
      </c>
    </row>
    <row r="38" spans="1:10" x14ac:dyDescent="0.2">
      <c r="A38" s="15">
        <v>39981</v>
      </c>
      <c r="B38" s="12">
        <v>600</v>
      </c>
      <c r="C38" s="12">
        <v>600</v>
      </c>
      <c r="D38" s="12">
        <v>600</v>
      </c>
      <c r="E38" s="12">
        <v>600</v>
      </c>
      <c r="F38" s="14">
        <v>0</v>
      </c>
      <c r="G38" s="12">
        <v>560</v>
      </c>
      <c r="I38" s="11">
        <f>'^JKSE'!I38</f>
        <v>40843</v>
      </c>
      <c r="J38" s="12">
        <f t="shared" si="0"/>
        <v>1300</v>
      </c>
    </row>
    <row r="39" spans="1:10" x14ac:dyDescent="0.2">
      <c r="A39" s="15">
        <v>39982</v>
      </c>
      <c r="B39" s="12">
        <v>500</v>
      </c>
      <c r="C39" s="12">
        <v>560</v>
      </c>
      <c r="D39" s="12">
        <v>500</v>
      </c>
      <c r="E39" s="12">
        <v>500</v>
      </c>
      <c r="F39" s="14">
        <v>0</v>
      </c>
      <c r="G39" s="12">
        <v>466.67</v>
      </c>
      <c r="I39" s="11">
        <f>'^JKSE'!I39</f>
        <v>40842</v>
      </c>
      <c r="J39" s="12">
        <f t="shared" si="0"/>
        <v>1210</v>
      </c>
    </row>
    <row r="40" spans="1:10" x14ac:dyDescent="0.2">
      <c r="A40" s="15">
        <v>39983</v>
      </c>
      <c r="B40" s="12">
        <v>560</v>
      </c>
      <c r="C40" s="12">
        <v>560</v>
      </c>
      <c r="D40" s="12">
        <v>560</v>
      </c>
      <c r="E40" s="12">
        <v>560</v>
      </c>
      <c r="F40" s="14">
        <v>0</v>
      </c>
      <c r="G40" s="12">
        <v>522.66999999999996</v>
      </c>
      <c r="I40" s="11">
        <f>'^JKSE'!I40</f>
        <v>40841</v>
      </c>
      <c r="J40" s="12">
        <f t="shared" si="0"/>
        <v>1280</v>
      </c>
    </row>
    <row r="41" spans="1:10" x14ac:dyDescent="0.2">
      <c r="A41" s="15">
        <v>39986</v>
      </c>
      <c r="B41" s="12">
        <v>560</v>
      </c>
      <c r="C41" s="12">
        <v>560</v>
      </c>
      <c r="D41" s="12">
        <v>560</v>
      </c>
      <c r="E41" s="12">
        <v>560</v>
      </c>
      <c r="F41" s="14">
        <v>0</v>
      </c>
      <c r="G41" s="12">
        <v>522.66999999999996</v>
      </c>
      <c r="I41" s="11">
        <f>'^JKSE'!I41</f>
        <v>40840</v>
      </c>
      <c r="J41" s="12">
        <f t="shared" si="0"/>
        <v>1280</v>
      </c>
    </row>
    <row r="42" spans="1:10" x14ac:dyDescent="0.2">
      <c r="A42" s="15">
        <v>39988</v>
      </c>
      <c r="B42" s="12">
        <v>580</v>
      </c>
      <c r="C42" s="12">
        <v>700</v>
      </c>
      <c r="D42" s="12">
        <v>580</v>
      </c>
      <c r="E42" s="12">
        <v>580</v>
      </c>
      <c r="F42" s="14">
        <v>10500</v>
      </c>
      <c r="G42" s="12">
        <v>541.33000000000004</v>
      </c>
      <c r="I42" s="11">
        <f>'^JKSE'!I42</f>
        <v>40837</v>
      </c>
      <c r="J42" s="12">
        <f t="shared" si="0"/>
        <v>1260</v>
      </c>
    </row>
    <row r="43" spans="1:10" x14ac:dyDescent="0.2">
      <c r="A43" s="15">
        <v>39989</v>
      </c>
      <c r="B43" s="12">
        <v>600</v>
      </c>
      <c r="C43" s="12">
        <v>600</v>
      </c>
      <c r="D43" s="12">
        <v>600</v>
      </c>
      <c r="E43" s="12">
        <v>600</v>
      </c>
      <c r="F43" s="14">
        <v>500</v>
      </c>
      <c r="G43" s="12">
        <v>560</v>
      </c>
      <c r="I43" s="11">
        <f>'^JKSE'!I43</f>
        <v>40836</v>
      </c>
      <c r="J43" s="12">
        <f t="shared" si="0"/>
        <v>1260</v>
      </c>
    </row>
    <row r="44" spans="1:10" x14ac:dyDescent="0.2">
      <c r="A44" s="15">
        <v>39990</v>
      </c>
      <c r="B44" s="12">
        <v>620</v>
      </c>
      <c r="C44" s="12">
        <v>620</v>
      </c>
      <c r="D44" s="12">
        <v>620</v>
      </c>
      <c r="E44" s="12">
        <v>620</v>
      </c>
      <c r="F44" s="14">
        <v>500</v>
      </c>
      <c r="G44" s="12">
        <v>578.66999999999996</v>
      </c>
      <c r="I44" s="11">
        <f>'^JKSE'!I44</f>
        <v>40835</v>
      </c>
      <c r="J44" s="12">
        <f t="shared" si="0"/>
        <v>1280</v>
      </c>
    </row>
    <row r="45" spans="1:10" x14ac:dyDescent="0.2">
      <c r="A45" s="15">
        <v>39993</v>
      </c>
      <c r="B45" s="12">
        <v>520</v>
      </c>
      <c r="C45" s="12">
        <v>620</v>
      </c>
      <c r="D45" s="12">
        <v>520</v>
      </c>
      <c r="E45" s="12">
        <v>520</v>
      </c>
      <c r="F45" s="14">
        <v>0</v>
      </c>
      <c r="G45" s="12">
        <v>485.33</v>
      </c>
      <c r="I45" s="11">
        <f>'^JKSE'!I45</f>
        <v>40834</v>
      </c>
      <c r="J45" s="12">
        <f t="shared" si="0"/>
        <v>1180</v>
      </c>
    </row>
    <row r="46" spans="1:10" x14ac:dyDescent="0.2">
      <c r="A46" s="15">
        <v>39994</v>
      </c>
      <c r="B46" s="12">
        <v>550</v>
      </c>
      <c r="C46" s="12">
        <v>620</v>
      </c>
      <c r="D46" s="12">
        <v>550</v>
      </c>
      <c r="E46" s="12">
        <v>550</v>
      </c>
      <c r="F46" s="14">
        <v>0</v>
      </c>
      <c r="G46" s="12">
        <v>513.33000000000004</v>
      </c>
      <c r="I46" s="11">
        <f>'^JKSE'!I46</f>
        <v>40833</v>
      </c>
      <c r="J46" s="12">
        <f t="shared" si="0"/>
        <v>1310</v>
      </c>
    </row>
    <row r="47" spans="1:10" x14ac:dyDescent="0.2">
      <c r="A47" s="15">
        <v>39995</v>
      </c>
      <c r="B47" s="12">
        <v>550</v>
      </c>
      <c r="C47" s="12">
        <v>640</v>
      </c>
      <c r="D47" s="12">
        <v>550</v>
      </c>
      <c r="E47" s="12">
        <v>550</v>
      </c>
      <c r="F47" s="14">
        <v>0</v>
      </c>
      <c r="G47" s="12">
        <v>513.33000000000004</v>
      </c>
      <c r="I47" s="11">
        <f>'^JKSE'!I47</f>
        <v>40830</v>
      </c>
      <c r="J47" s="12">
        <f t="shared" si="0"/>
        <v>1250</v>
      </c>
    </row>
    <row r="48" spans="1:10" x14ac:dyDescent="0.2">
      <c r="A48" s="15">
        <v>39996</v>
      </c>
      <c r="B48" s="12">
        <v>600</v>
      </c>
      <c r="C48" s="12">
        <v>600</v>
      </c>
      <c r="D48" s="12">
        <v>600</v>
      </c>
      <c r="E48" s="12">
        <v>600</v>
      </c>
      <c r="F48" s="14">
        <v>1000</v>
      </c>
      <c r="G48" s="12">
        <v>560</v>
      </c>
      <c r="I48" s="11">
        <f>'^JKSE'!I48</f>
        <v>40829</v>
      </c>
      <c r="J48" s="12">
        <f t="shared" si="0"/>
        <v>1320</v>
      </c>
    </row>
    <row r="49" spans="1:10" x14ac:dyDescent="0.2">
      <c r="A49" s="15">
        <v>39997</v>
      </c>
      <c r="B49" s="12">
        <v>610</v>
      </c>
      <c r="C49" s="12">
        <v>610</v>
      </c>
      <c r="D49" s="12">
        <v>610</v>
      </c>
      <c r="E49" s="12">
        <v>610</v>
      </c>
      <c r="F49" s="14">
        <v>0</v>
      </c>
      <c r="G49" s="12">
        <v>610</v>
      </c>
      <c r="I49" s="11">
        <f>'^JKSE'!I49</f>
        <v>40828</v>
      </c>
      <c r="J49" s="12">
        <f t="shared" si="0"/>
        <v>1250</v>
      </c>
    </row>
    <row r="50" spans="1:10" x14ac:dyDescent="0.2">
      <c r="A50" s="15">
        <v>40000</v>
      </c>
      <c r="B50" s="12">
        <v>550</v>
      </c>
      <c r="C50" s="12">
        <v>550</v>
      </c>
      <c r="D50" s="12">
        <v>550</v>
      </c>
      <c r="E50" s="12">
        <v>550</v>
      </c>
      <c r="F50" s="14">
        <v>51000</v>
      </c>
      <c r="G50" s="12">
        <v>550</v>
      </c>
      <c r="I50" s="11">
        <f>'^JKSE'!I50</f>
        <v>40827</v>
      </c>
      <c r="J50" s="12">
        <f t="shared" si="0"/>
        <v>1300</v>
      </c>
    </row>
    <row r="51" spans="1:10" x14ac:dyDescent="0.2">
      <c r="A51" s="15">
        <v>40001</v>
      </c>
      <c r="B51" s="12">
        <v>580</v>
      </c>
      <c r="C51" s="12">
        <v>580</v>
      </c>
      <c r="D51" s="12">
        <v>580</v>
      </c>
      <c r="E51" s="12">
        <v>580</v>
      </c>
      <c r="F51" s="14">
        <v>0</v>
      </c>
      <c r="G51" s="12">
        <v>580</v>
      </c>
      <c r="I51" s="11">
        <f>'^JKSE'!I51</f>
        <v>40826</v>
      </c>
      <c r="J51" s="12">
        <f t="shared" si="0"/>
        <v>1200</v>
      </c>
    </row>
    <row r="52" spans="1:10" x14ac:dyDescent="0.2">
      <c r="A52" s="15">
        <v>40003</v>
      </c>
      <c r="B52" s="12">
        <v>580</v>
      </c>
      <c r="C52" s="12">
        <v>580</v>
      </c>
      <c r="D52" s="12">
        <v>580</v>
      </c>
      <c r="E52" s="12">
        <v>580</v>
      </c>
      <c r="F52" s="14">
        <v>0</v>
      </c>
      <c r="G52" s="12">
        <v>580</v>
      </c>
      <c r="I52" s="11">
        <f>'^JKSE'!I52</f>
        <v>40823</v>
      </c>
      <c r="J52" s="12">
        <f t="shared" si="0"/>
        <v>1230</v>
      </c>
    </row>
    <row r="53" spans="1:10" x14ac:dyDescent="0.2">
      <c r="A53" s="15">
        <v>40004</v>
      </c>
      <c r="B53" s="12">
        <v>550</v>
      </c>
      <c r="C53" s="12">
        <v>550</v>
      </c>
      <c r="D53" s="12">
        <v>550</v>
      </c>
      <c r="E53" s="12">
        <v>550</v>
      </c>
      <c r="F53" s="14">
        <v>0</v>
      </c>
      <c r="G53" s="12">
        <v>550</v>
      </c>
      <c r="I53" s="11">
        <f>'^JKSE'!I53</f>
        <v>40822</v>
      </c>
      <c r="J53" s="12">
        <f t="shared" si="0"/>
        <v>1250</v>
      </c>
    </row>
    <row r="54" spans="1:10" x14ac:dyDescent="0.2">
      <c r="A54" s="15">
        <v>40007</v>
      </c>
      <c r="B54" s="12">
        <v>580</v>
      </c>
      <c r="C54" s="12">
        <v>580</v>
      </c>
      <c r="D54" s="12">
        <v>580</v>
      </c>
      <c r="E54" s="12">
        <v>580</v>
      </c>
      <c r="F54" s="14">
        <v>0</v>
      </c>
      <c r="G54" s="12">
        <v>580</v>
      </c>
      <c r="I54" s="11">
        <f>'^JKSE'!I54</f>
        <v>40821</v>
      </c>
      <c r="J54" s="12">
        <f t="shared" si="0"/>
        <v>1120</v>
      </c>
    </row>
    <row r="55" spans="1:10" x14ac:dyDescent="0.2">
      <c r="A55" s="15">
        <v>40008</v>
      </c>
      <c r="B55" s="12">
        <v>580</v>
      </c>
      <c r="C55" s="12">
        <v>580</v>
      </c>
      <c r="D55" s="12">
        <v>580</v>
      </c>
      <c r="E55" s="12">
        <v>580</v>
      </c>
      <c r="F55" s="14">
        <v>0</v>
      </c>
      <c r="G55" s="12">
        <v>580</v>
      </c>
      <c r="I55" s="11">
        <f>'^JKSE'!I55</f>
        <v>40820</v>
      </c>
      <c r="J55" s="12">
        <f t="shared" si="0"/>
        <v>1000</v>
      </c>
    </row>
    <row r="56" spans="1:10" x14ac:dyDescent="0.2">
      <c r="A56" s="15">
        <v>40009</v>
      </c>
      <c r="B56" s="12">
        <v>600</v>
      </c>
      <c r="C56" s="12">
        <v>620</v>
      </c>
      <c r="D56" s="12">
        <v>600</v>
      </c>
      <c r="E56" s="12">
        <v>620</v>
      </c>
      <c r="F56" s="14">
        <v>13500</v>
      </c>
      <c r="G56" s="12">
        <v>620</v>
      </c>
      <c r="I56" s="11">
        <f>'^JKSE'!I56</f>
        <v>40819</v>
      </c>
      <c r="J56" s="12">
        <f t="shared" si="0"/>
        <v>1000</v>
      </c>
    </row>
    <row r="57" spans="1:10" x14ac:dyDescent="0.2">
      <c r="A57" s="15">
        <v>40010</v>
      </c>
      <c r="B57" s="12">
        <v>630</v>
      </c>
      <c r="C57" s="12">
        <v>630</v>
      </c>
      <c r="D57" s="12">
        <v>630</v>
      </c>
      <c r="E57" s="12">
        <v>630</v>
      </c>
      <c r="F57" s="14">
        <v>0</v>
      </c>
      <c r="G57" s="12">
        <v>630</v>
      </c>
      <c r="I57" s="11">
        <f>'^JKSE'!I57</f>
        <v>40816</v>
      </c>
      <c r="J57" s="12">
        <f t="shared" si="0"/>
        <v>1000</v>
      </c>
    </row>
    <row r="58" spans="1:10" x14ac:dyDescent="0.2">
      <c r="A58" s="15">
        <v>40011</v>
      </c>
      <c r="B58" s="12">
        <v>660</v>
      </c>
      <c r="C58" s="12">
        <v>660</v>
      </c>
      <c r="D58" s="12">
        <v>660</v>
      </c>
      <c r="E58" s="12">
        <v>660</v>
      </c>
      <c r="F58" s="14">
        <v>0</v>
      </c>
      <c r="G58" s="12">
        <v>660</v>
      </c>
      <c r="I58" s="11">
        <f>'^JKSE'!I58</f>
        <v>40815</v>
      </c>
      <c r="J58" s="12">
        <f t="shared" si="0"/>
        <v>1000</v>
      </c>
    </row>
    <row r="59" spans="1:10" x14ac:dyDescent="0.2">
      <c r="A59" s="15">
        <v>40015</v>
      </c>
      <c r="B59" s="12">
        <v>600</v>
      </c>
      <c r="C59" s="12">
        <v>600</v>
      </c>
      <c r="D59" s="12">
        <v>600</v>
      </c>
      <c r="E59" s="12">
        <v>600</v>
      </c>
      <c r="F59" s="14">
        <v>7500</v>
      </c>
      <c r="G59" s="12">
        <v>600</v>
      </c>
      <c r="I59" s="11">
        <f>'^JKSE'!I59</f>
        <v>40814</v>
      </c>
      <c r="J59" s="12">
        <f t="shared" si="0"/>
        <v>1000</v>
      </c>
    </row>
    <row r="60" spans="1:10" x14ac:dyDescent="0.2">
      <c r="A60" s="15">
        <v>40016</v>
      </c>
      <c r="B60" s="12">
        <v>620</v>
      </c>
      <c r="C60" s="12">
        <v>620</v>
      </c>
      <c r="D60" s="12">
        <v>620</v>
      </c>
      <c r="E60" s="12">
        <v>620</v>
      </c>
      <c r="F60" s="14">
        <v>0</v>
      </c>
      <c r="G60" s="12">
        <v>620</v>
      </c>
      <c r="I60" s="11">
        <f>'^JKSE'!I60</f>
        <v>40813</v>
      </c>
      <c r="J60" s="12">
        <f t="shared" si="0"/>
        <v>960</v>
      </c>
    </row>
    <row r="61" spans="1:10" x14ac:dyDescent="0.2">
      <c r="A61" s="15">
        <v>40017</v>
      </c>
      <c r="B61" s="12">
        <v>600</v>
      </c>
      <c r="C61" s="12">
        <v>600</v>
      </c>
      <c r="D61" s="12">
        <v>600</v>
      </c>
      <c r="E61" s="12">
        <v>600</v>
      </c>
      <c r="F61" s="14">
        <v>2500</v>
      </c>
      <c r="G61" s="12">
        <v>600</v>
      </c>
      <c r="I61" s="11">
        <f>'^JKSE'!I61</f>
        <v>40812</v>
      </c>
      <c r="J61" s="12">
        <f t="shared" si="0"/>
        <v>910</v>
      </c>
    </row>
    <row r="62" spans="1:10" x14ac:dyDescent="0.2">
      <c r="A62" s="15">
        <v>40018</v>
      </c>
      <c r="B62" s="12">
        <v>590</v>
      </c>
      <c r="C62" s="12">
        <v>590</v>
      </c>
      <c r="D62" s="12">
        <v>590</v>
      </c>
      <c r="E62" s="12">
        <v>590</v>
      </c>
      <c r="F62" s="14">
        <v>1000</v>
      </c>
      <c r="G62" s="12">
        <v>590</v>
      </c>
      <c r="I62" s="11">
        <f>'^JKSE'!I62</f>
        <v>40809</v>
      </c>
      <c r="J62" s="12">
        <f t="shared" si="0"/>
        <v>990</v>
      </c>
    </row>
    <row r="63" spans="1:10" x14ac:dyDescent="0.2">
      <c r="A63" s="15">
        <v>40021</v>
      </c>
      <c r="B63" s="12">
        <v>620</v>
      </c>
      <c r="C63" s="12">
        <v>620</v>
      </c>
      <c r="D63" s="12">
        <v>620</v>
      </c>
      <c r="E63" s="12">
        <v>620</v>
      </c>
      <c r="F63" s="14">
        <v>0</v>
      </c>
      <c r="G63" s="12">
        <v>620</v>
      </c>
      <c r="I63" s="11">
        <f>'^JKSE'!I63</f>
        <v>40808</v>
      </c>
      <c r="J63" s="12">
        <f t="shared" si="0"/>
        <v>900</v>
      </c>
    </row>
    <row r="64" spans="1:10" x14ac:dyDescent="0.2">
      <c r="A64" s="15">
        <v>40022</v>
      </c>
      <c r="B64" s="12">
        <v>510</v>
      </c>
      <c r="C64" s="12">
        <v>610</v>
      </c>
      <c r="D64" s="12">
        <v>510</v>
      </c>
      <c r="E64" s="12">
        <v>510</v>
      </c>
      <c r="F64" s="14">
        <v>0</v>
      </c>
      <c r="G64" s="12">
        <v>510</v>
      </c>
      <c r="I64" s="11">
        <f>'^JKSE'!I64</f>
        <v>40807</v>
      </c>
      <c r="J64" s="12">
        <f t="shared" si="0"/>
        <v>1100</v>
      </c>
    </row>
    <row r="65" spans="1:10" x14ac:dyDescent="0.2">
      <c r="A65" s="15">
        <v>40023</v>
      </c>
      <c r="B65" s="12">
        <v>600</v>
      </c>
      <c r="C65" s="12">
        <v>700</v>
      </c>
      <c r="D65" s="12">
        <v>600</v>
      </c>
      <c r="E65" s="12">
        <v>700</v>
      </c>
      <c r="F65" s="14">
        <v>10500</v>
      </c>
      <c r="G65" s="12">
        <v>700</v>
      </c>
      <c r="I65" s="11">
        <f>'^JKSE'!I65</f>
        <v>40806</v>
      </c>
      <c r="J65" s="12">
        <f t="shared" si="0"/>
        <v>1220</v>
      </c>
    </row>
    <row r="66" spans="1:10" x14ac:dyDescent="0.2">
      <c r="A66" s="15">
        <v>40024</v>
      </c>
      <c r="B66" s="12">
        <v>720</v>
      </c>
      <c r="C66" s="12">
        <v>720</v>
      </c>
      <c r="D66" s="12">
        <v>720</v>
      </c>
      <c r="E66" s="12">
        <v>720</v>
      </c>
      <c r="F66" s="14">
        <v>0</v>
      </c>
      <c r="G66" s="12">
        <v>720</v>
      </c>
      <c r="I66" s="11">
        <f>'^JKSE'!I66</f>
        <v>40805</v>
      </c>
      <c r="J66" s="12">
        <f t="shared" si="0"/>
        <v>1220</v>
      </c>
    </row>
    <row r="67" spans="1:10" x14ac:dyDescent="0.2">
      <c r="A67" s="15">
        <v>40025</v>
      </c>
      <c r="B67" s="12">
        <v>720</v>
      </c>
      <c r="C67" s="12">
        <v>720</v>
      </c>
      <c r="D67" s="12">
        <v>720</v>
      </c>
      <c r="E67" s="12">
        <v>720</v>
      </c>
      <c r="F67" s="14">
        <v>500</v>
      </c>
      <c r="G67" s="12">
        <v>720</v>
      </c>
      <c r="I67" s="11">
        <f>'^JKSE'!I67</f>
        <v>40802</v>
      </c>
      <c r="J67" s="12">
        <f t="shared" ref="J67:J130" si="1">VLOOKUP($I$2:$I$751,$A$2:$G$705,7)</f>
        <v>1240</v>
      </c>
    </row>
    <row r="68" spans="1:10" x14ac:dyDescent="0.2">
      <c r="A68" s="15">
        <v>40028</v>
      </c>
      <c r="B68" s="12">
        <v>720</v>
      </c>
      <c r="C68" s="12">
        <v>720</v>
      </c>
      <c r="D68" s="12">
        <v>720</v>
      </c>
      <c r="E68" s="12">
        <v>720</v>
      </c>
      <c r="F68" s="14">
        <v>0</v>
      </c>
      <c r="G68" s="12">
        <v>720</v>
      </c>
      <c r="I68" s="11">
        <f>'^JKSE'!I68</f>
        <v>40801</v>
      </c>
      <c r="J68" s="12">
        <f t="shared" si="1"/>
        <v>1200</v>
      </c>
    </row>
    <row r="69" spans="1:10" x14ac:dyDescent="0.2">
      <c r="A69" s="15">
        <v>40029</v>
      </c>
      <c r="B69" s="12">
        <v>850</v>
      </c>
      <c r="C69" s="12">
        <v>850</v>
      </c>
      <c r="D69" s="12">
        <v>850</v>
      </c>
      <c r="E69" s="12">
        <v>850</v>
      </c>
      <c r="F69" s="14">
        <v>0</v>
      </c>
      <c r="G69" s="12">
        <v>850</v>
      </c>
      <c r="I69" s="11">
        <f>'^JKSE'!I69</f>
        <v>40800</v>
      </c>
      <c r="J69" s="12">
        <f t="shared" si="1"/>
        <v>1180</v>
      </c>
    </row>
    <row r="70" spans="1:10" x14ac:dyDescent="0.2">
      <c r="A70" s="15">
        <v>40030</v>
      </c>
      <c r="B70" s="12">
        <v>800</v>
      </c>
      <c r="C70" s="12">
        <v>850</v>
      </c>
      <c r="D70" s="12">
        <v>800</v>
      </c>
      <c r="E70" s="12">
        <v>850</v>
      </c>
      <c r="F70" s="14">
        <v>5500</v>
      </c>
      <c r="G70" s="12">
        <v>850</v>
      </c>
      <c r="I70" s="11">
        <f>'^JKSE'!I70</f>
        <v>40799</v>
      </c>
      <c r="J70" s="12">
        <f t="shared" si="1"/>
        <v>1220</v>
      </c>
    </row>
    <row r="71" spans="1:10" x14ac:dyDescent="0.2">
      <c r="A71" s="15">
        <v>40031</v>
      </c>
      <c r="B71" s="12">
        <v>700</v>
      </c>
      <c r="C71" s="12">
        <v>840</v>
      </c>
      <c r="D71" s="12">
        <v>700</v>
      </c>
      <c r="E71" s="12">
        <v>700</v>
      </c>
      <c r="F71" s="14">
        <v>0</v>
      </c>
      <c r="G71" s="12">
        <v>700</v>
      </c>
      <c r="I71" s="11">
        <f>'^JKSE'!I71</f>
        <v>40798</v>
      </c>
      <c r="J71" s="12">
        <f t="shared" si="1"/>
        <v>1220</v>
      </c>
    </row>
    <row r="72" spans="1:10" x14ac:dyDescent="0.2">
      <c r="A72" s="15">
        <v>40032</v>
      </c>
      <c r="B72" s="12">
        <v>850</v>
      </c>
      <c r="C72" s="12">
        <v>850</v>
      </c>
      <c r="D72" s="12">
        <v>850</v>
      </c>
      <c r="E72" s="12">
        <v>850</v>
      </c>
      <c r="F72" s="14">
        <v>5000</v>
      </c>
      <c r="G72" s="12">
        <v>850</v>
      </c>
      <c r="I72" s="11">
        <f>'^JKSE'!I72</f>
        <v>40795</v>
      </c>
      <c r="J72" s="12">
        <f t="shared" si="1"/>
        <v>1270</v>
      </c>
    </row>
    <row r="73" spans="1:10" x14ac:dyDescent="0.2">
      <c r="A73" s="15">
        <v>40035</v>
      </c>
      <c r="B73" s="12">
        <v>850</v>
      </c>
      <c r="C73" s="12">
        <v>850</v>
      </c>
      <c r="D73" s="12">
        <v>850</v>
      </c>
      <c r="E73" s="12">
        <v>850</v>
      </c>
      <c r="F73" s="14">
        <v>0</v>
      </c>
      <c r="G73" s="12">
        <v>850</v>
      </c>
      <c r="I73" s="11">
        <f>'^JKSE'!I73</f>
        <v>40794</v>
      </c>
      <c r="J73" s="12">
        <f t="shared" si="1"/>
        <v>1240</v>
      </c>
    </row>
    <row r="74" spans="1:10" x14ac:dyDescent="0.2">
      <c r="A74" s="15">
        <v>40036</v>
      </c>
      <c r="B74" s="12">
        <v>700</v>
      </c>
      <c r="C74" s="12">
        <v>850</v>
      </c>
      <c r="D74" s="12">
        <v>700</v>
      </c>
      <c r="E74" s="12">
        <v>700</v>
      </c>
      <c r="F74" s="14">
        <v>0</v>
      </c>
      <c r="G74" s="12">
        <v>700</v>
      </c>
      <c r="I74" s="11">
        <f>'^JKSE'!I74</f>
        <v>40793</v>
      </c>
      <c r="J74" s="12">
        <f t="shared" si="1"/>
        <v>1350</v>
      </c>
    </row>
    <row r="75" spans="1:10" x14ac:dyDescent="0.2">
      <c r="A75" s="15">
        <v>40037</v>
      </c>
      <c r="B75" s="12">
        <v>640</v>
      </c>
      <c r="C75" s="12">
        <v>850</v>
      </c>
      <c r="D75" s="12">
        <v>640</v>
      </c>
      <c r="E75" s="12">
        <v>640</v>
      </c>
      <c r="F75" s="14">
        <v>0</v>
      </c>
      <c r="G75" s="12">
        <v>640</v>
      </c>
      <c r="I75" s="11">
        <f>'^JKSE'!I75</f>
        <v>40792</v>
      </c>
      <c r="J75" s="12">
        <f t="shared" si="1"/>
        <v>1300</v>
      </c>
    </row>
    <row r="76" spans="1:10" x14ac:dyDescent="0.2">
      <c r="A76" s="15">
        <v>40038</v>
      </c>
      <c r="B76" s="12">
        <v>850</v>
      </c>
      <c r="C76" s="12">
        <v>850</v>
      </c>
      <c r="D76" s="12">
        <v>850</v>
      </c>
      <c r="E76" s="12">
        <v>850</v>
      </c>
      <c r="F76" s="14">
        <v>0</v>
      </c>
      <c r="G76" s="12">
        <v>850</v>
      </c>
      <c r="I76" s="11">
        <f>'^JKSE'!I76</f>
        <v>40791</v>
      </c>
      <c r="J76" s="12">
        <f t="shared" si="1"/>
        <v>1200</v>
      </c>
    </row>
    <row r="77" spans="1:10" x14ac:dyDescent="0.2">
      <c r="A77" s="15">
        <v>40039</v>
      </c>
      <c r="B77" s="12">
        <v>850</v>
      </c>
      <c r="C77" s="12">
        <v>850</v>
      </c>
      <c r="D77" s="12">
        <v>850</v>
      </c>
      <c r="E77" s="12">
        <v>850</v>
      </c>
      <c r="F77" s="14">
        <v>0</v>
      </c>
      <c r="G77" s="12">
        <v>850</v>
      </c>
      <c r="I77" s="11">
        <f>'^JKSE'!I77</f>
        <v>40788</v>
      </c>
      <c r="J77" s="12">
        <f t="shared" si="1"/>
        <v>1220</v>
      </c>
    </row>
    <row r="78" spans="1:10" x14ac:dyDescent="0.2">
      <c r="A78" s="15">
        <v>40043</v>
      </c>
      <c r="B78" s="12">
        <v>850</v>
      </c>
      <c r="C78" s="12">
        <v>850</v>
      </c>
      <c r="D78" s="12">
        <v>850</v>
      </c>
      <c r="E78" s="12">
        <v>850</v>
      </c>
      <c r="F78" s="14">
        <v>0</v>
      </c>
      <c r="G78" s="12">
        <v>850</v>
      </c>
      <c r="I78" s="11">
        <f>'^JKSE'!I78</f>
        <v>40787</v>
      </c>
      <c r="J78" s="12">
        <f t="shared" si="1"/>
        <v>1220</v>
      </c>
    </row>
    <row r="79" spans="1:10" x14ac:dyDescent="0.2">
      <c r="A79" s="15">
        <v>40044</v>
      </c>
      <c r="B79" s="12">
        <v>1050</v>
      </c>
      <c r="C79" s="12">
        <v>1050</v>
      </c>
      <c r="D79" s="12">
        <v>1050</v>
      </c>
      <c r="E79" s="12">
        <v>1050</v>
      </c>
      <c r="F79" s="14">
        <v>0</v>
      </c>
      <c r="G79" s="12">
        <v>1050</v>
      </c>
      <c r="I79" s="11">
        <f>'^JKSE'!I79</f>
        <v>40786</v>
      </c>
      <c r="J79" s="12">
        <f t="shared" si="1"/>
        <v>1220</v>
      </c>
    </row>
    <row r="80" spans="1:10" x14ac:dyDescent="0.2">
      <c r="A80" s="15">
        <v>40045</v>
      </c>
      <c r="B80" s="12">
        <v>850</v>
      </c>
      <c r="C80" s="12">
        <v>850</v>
      </c>
      <c r="D80" s="12">
        <v>850</v>
      </c>
      <c r="E80" s="12">
        <v>850</v>
      </c>
      <c r="F80" s="14">
        <v>0</v>
      </c>
      <c r="G80" s="12">
        <v>850</v>
      </c>
      <c r="I80" s="11">
        <f>'^JKSE'!I80</f>
        <v>40785</v>
      </c>
      <c r="J80" s="12">
        <f t="shared" si="1"/>
        <v>1220</v>
      </c>
    </row>
    <row r="81" spans="1:10" x14ac:dyDescent="0.2">
      <c r="A81" s="15">
        <v>40046</v>
      </c>
      <c r="B81" s="12">
        <v>850</v>
      </c>
      <c r="C81" s="12">
        <v>850</v>
      </c>
      <c r="D81" s="12">
        <v>850</v>
      </c>
      <c r="E81" s="12">
        <v>850</v>
      </c>
      <c r="F81" s="14">
        <v>0</v>
      </c>
      <c r="G81" s="12">
        <v>850</v>
      </c>
      <c r="I81" s="11">
        <f>'^JKSE'!I81</f>
        <v>40784</v>
      </c>
      <c r="J81" s="12">
        <f t="shared" si="1"/>
        <v>1220</v>
      </c>
    </row>
    <row r="82" spans="1:10" x14ac:dyDescent="0.2">
      <c r="A82" s="15">
        <v>40049</v>
      </c>
      <c r="B82" s="12">
        <v>850</v>
      </c>
      <c r="C82" s="12">
        <v>850</v>
      </c>
      <c r="D82" s="12">
        <v>850</v>
      </c>
      <c r="E82" s="12">
        <v>850</v>
      </c>
      <c r="F82" s="14">
        <v>0</v>
      </c>
      <c r="G82" s="12">
        <v>850</v>
      </c>
      <c r="I82" s="11">
        <f>'^JKSE'!I82</f>
        <v>40781</v>
      </c>
      <c r="J82" s="12">
        <f t="shared" si="1"/>
        <v>1220</v>
      </c>
    </row>
    <row r="83" spans="1:10" x14ac:dyDescent="0.2">
      <c r="A83" s="15">
        <v>40050</v>
      </c>
      <c r="B83" s="12">
        <v>850</v>
      </c>
      <c r="C83" s="12">
        <v>850</v>
      </c>
      <c r="D83" s="12">
        <v>850</v>
      </c>
      <c r="E83" s="12">
        <v>850</v>
      </c>
      <c r="F83" s="14">
        <v>0</v>
      </c>
      <c r="G83" s="12">
        <v>850</v>
      </c>
      <c r="I83" s="11">
        <f>'^JKSE'!I83</f>
        <v>40780</v>
      </c>
      <c r="J83" s="12">
        <f t="shared" si="1"/>
        <v>1250</v>
      </c>
    </row>
    <row r="84" spans="1:10" x14ac:dyDescent="0.2">
      <c r="A84" s="15">
        <v>40051</v>
      </c>
      <c r="B84" s="12">
        <v>840</v>
      </c>
      <c r="C84" s="12">
        <v>840</v>
      </c>
      <c r="D84" s="12">
        <v>840</v>
      </c>
      <c r="E84" s="12">
        <v>840</v>
      </c>
      <c r="F84" s="14">
        <v>0</v>
      </c>
      <c r="G84" s="12">
        <v>840</v>
      </c>
      <c r="I84" s="11">
        <f>'^JKSE'!I84</f>
        <v>40779</v>
      </c>
      <c r="J84" s="12">
        <f t="shared" si="1"/>
        <v>1260</v>
      </c>
    </row>
    <row r="85" spans="1:10" x14ac:dyDescent="0.2">
      <c r="A85" s="15">
        <v>40052</v>
      </c>
      <c r="B85" s="12">
        <v>850</v>
      </c>
      <c r="C85" s="12">
        <v>850</v>
      </c>
      <c r="D85" s="12">
        <v>850</v>
      </c>
      <c r="E85" s="12">
        <v>850</v>
      </c>
      <c r="F85" s="14">
        <v>0</v>
      </c>
      <c r="G85" s="12">
        <v>850</v>
      </c>
      <c r="I85" s="11">
        <f>'^JKSE'!I85</f>
        <v>40778</v>
      </c>
      <c r="J85" s="12">
        <f t="shared" si="1"/>
        <v>1250</v>
      </c>
    </row>
    <row r="86" spans="1:10" x14ac:dyDescent="0.2">
      <c r="A86" s="15">
        <v>40053</v>
      </c>
      <c r="B86" s="12">
        <v>850</v>
      </c>
      <c r="C86" s="12">
        <v>850</v>
      </c>
      <c r="D86" s="12">
        <v>850</v>
      </c>
      <c r="E86" s="12">
        <v>850</v>
      </c>
      <c r="F86" s="14">
        <v>0</v>
      </c>
      <c r="G86" s="12">
        <v>850</v>
      </c>
      <c r="I86" s="11">
        <f>'^JKSE'!I86</f>
        <v>40777</v>
      </c>
      <c r="J86" s="12">
        <f t="shared" si="1"/>
        <v>1240</v>
      </c>
    </row>
    <row r="87" spans="1:10" x14ac:dyDescent="0.2">
      <c r="A87" s="15">
        <v>40056</v>
      </c>
      <c r="B87" s="12">
        <v>640</v>
      </c>
      <c r="C87" s="12">
        <v>830</v>
      </c>
      <c r="D87" s="12">
        <v>640</v>
      </c>
      <c r="E87" s="12">
        <v>640</v>
      </c>
      <c r="F87" s="14">
        <v>0</v>
      </c>
      <c r="G87" s="12">
        <v>640</v>
      </c>
      <c r="I87" s="11">
        <f>'^JKSE'!I87</f>
        <v>40774</v>
      </c>
      <c r="J87" s="12">
        <f t="shared" si="1"/>
        <v>1250</v>
      </c>
    </row>
    <row r="88" spans="1:10" x14ac:dyDescent="0.2">
      <c r="A88" s="15">
        <v>40057</v>
      </c>
      <c r="B88" s="12">
        <v>850</v>
      </c>
      <c r="C88" s="12">
        <v>850</v>
      </c>
      <c r="D88" s="12">
        <v>850</v>
      </c>
      <c r="E88" s="12">
        <v>850</v>
      </c>
      <c r="F88" s="14">
        <v>0</v>
      </c>
      <c r="G88" s="12">
        <v>850</v>
      </c>
      <c r="I88" s="11">
        <f>'^JKSE'!I88</f>
        <v>40773</v>
      </c>
      <c r="J88" s="12">
        <f t="shared" si="1"/>
        <v>1360</v>
      </c>
    </row>
    <row r="89" spans="1:10" x14ac:dyDescent="0.2">
      <c r="A89" s="15">
        <v>40058</v>
      </c>
      <c r="B89" s="12">
        <v>850</v>
      </c>
      <c r="C89" s="12">
        <v>850</v>
      </c>
      <c r="D89" s="12">
        <v>850</v>
      </c>
      <c r="E89" s="12">
        <v>850</v>
      </c>
      <c r="F89" s="14">
        <v>0</v>
      </c>
      <c r="G89" s="12">
        <v>850</v>
      </c>
      <c r="I89" s="11">
        <f>'^JKSE'!I89</f>
        <v>40772</v>
      </c>
      <c r="J89" s="12">
        <f t="shared" si="1"/>
        <v>1410</v>
      </c>
    </row>
    <row r="90" spans="1:10" x14ac:dyDescent="0.2">
      <c r="A90" s="15">
        <v>40059</v>
      </c>
      <c r="B90" s="12">
        <v>850</v>
      </c>
      <c r="C90" s="12">
        <v>850</v>
      </c>
      <c r="D90" s="12">
        <v>850</v>
      </c>
      <c r="E90" s="12">
        <v>850</v>
      </c>
      <c r="F90" s="14">
        <v>0</v>
      </c>
      <c r="G90" s="12">
        <v>850</v>
      </c>
      <c r="I90" s="11">
        <f>'^JKSE'!I90</f>
        <v>40771</v>
      </c>
      <c r="J90" s="12">
        <f t="shared" si="1"/>
        <v>1410</v>
      </c>
    </row>
    <row r="91" spans="1:10" x14ac:dyDescent="0.2">
      <c r="A91" s="15">
        <v>40060</v>
      </c>
      <c r="B91" s="12">
        <v>640</v>
      </c>
      <c r="C91" s="12">
        <v>780</v>
      </c>
      <c r="D91" s="12">
        <v>640</v>
      </c>
      <c r="E91" s="12">
        <v>640</v>
      </c>
      <c r="F91" s="14">
        <v>0</v>
      </c>
      <c r="G91" s="12">
        <v>640</v>
      </c>
      <c r="I91" s="11">
        <f>'^JKSE'!I91</f>
        <v>40770</v>
      </c>
      <c r="J91" s="12">
        <f t="shared" si="1"/>
        <v>1370</v>
      </c>
    </row>
    <row r="92" spans="1:10" x14ac:dyDescent="0.2">
      <c r="A92" s="15">
        <v>40063</v>
      </c>
      <c r="B92" s="12">
        <v>640</v>
      </c>
      <c r="C92" s="12">
        <v>850</v>
      </c>
      <c r="D92" s="12">
        <v>640</v>
      </c>
      <c r="E92" s="12">
        <v>640</v>
      </c>
      <c r="F92" s="14">
        <v>0</v>
      </c>
      <c r="G92" s="12">
        <v>640</v>
      </c>
      <c r="I92" s="11">
        <f>'^JKSE'!I92</f>
        <v>40767</v>
      </c>
      <c r="J92" s="12">
        <f t="shared" si="1"/>
        <v>1370</v>
      </c>
    </row>
    <row r="93" spans="1:10" x14ac:dyDescent="0.2">
      <c r="A93" s="15">
        <v>40064</v>
      </c>
      <c r="B93" s="12">
        <v>850</v>
      </c>
      <c r="C93" s="12">
        <v>850</v>
      </c>
      <c r="D93" s="12">
        <v>850</v>
      </c>
      <c r="E93" s="12">
        <v>850</v>
      </c>
      <c r="F93" s="14">
        <v>0</v>
      </c>
      <c r="G93" s="12">
        <v>850</v>
      </c>
      <c r="I93" s="11">
        <f>'^JKSE'!I93</f>
        <v>40766</v>
      </c>
      <c r="J93" s="12">
        <f t="shared" si="1"/>
        <v>1380</v>
      </c>
    </row>
    <row r="94" spans="1:10" x14ac:dyDescent="0.2">
      <c r="A94" s="15">
        <v>40065</v>
      </c>
      <c r="B94" s="12">
        <v>850</v>
      </c>
      <c r="C94" s="12">
        <v>850</v>
      </c>
      <c r="D94" s="12">
        <v>850</v>
      </c>
      <c r="E94" s="12">
        <v>850</v>
      </c>
      <c r="F94" s="14">
        <v>0</v>
      </c>
      <c r="G94" s="12">
        <v>850</v>
      </c>
      <c r="I94" s="11">
        <f>'^JKSE'!I94</f>
        <v>40765</v>
      </c>
      <c r="J94" s="12">
        <f t="shared" si="1"/>
        <v>1390</v>
      </c>
    </row>
    <row r="95" spans="1:10" x14ac:dyDescent="0.2">
      <c r="A95" s="15">
        <v>40066</v>
      </c>
      <c r="B95" s="12">
        <v>640</v>
      </c>
      <c r="C95" s="12">
        <v>800</v>
      </c>
      <c r="D95" s="12">
        <v>640</v>
      </c>
      <c r="E95" s="12">
        <v>640</v>
      </c>
      <c r="F95" s="14">
        <v>0</v>
      </c>
      <c r="G95" s="12">
        <v>640</v>
      </c>
      <c r="I95" s="11">
        <f>'^JKSE'!I95</f>
        <v>40764</v>
      </c>
      <c r="J95" s="12">
        <f t="shared" si="1"/>
        <v>1360</v>
      </c>
    </row>
    <row r="96" spans="1:10" x14ac:dyDescent="0.2">
      <c r="A96" s="15">
        <v>40067</v>
      </c>
      <c r="B96" s="12">
        <v>850</v>
      </c>
      <c r="C96" s="12">
        <v>850</v>
      </c>
      <c r="D96" s="12">
        <v>850</v>
      </c>
      <c r="E96" s="12">
        <v>850</v>
      </c>
      <c r="F96" s="14">
        <v>0</v>
      </c>
      <c r="G96" s="12">
        <v>850</v>
      </c>
      <c r="I96" s="11">
        <f>'^JKSE'!I96</f>
        <v>40763</v>
      </c>
      <c r="J96" s="12">
        <f t="shared" si="1"/>
        <v>1280</v>
      </c>
    </row>
    <row r="97" spans="1:10" x14ac:dyDescent="0.2">
      <c r="A97" s="15">
        <v>40070</v>
      </c>
      <c r="B97" s="12">
        <v>850</v>
      </c>
      <c r="C97" s="12">
        <v>850</v>
      </c>
      <c r="D97" s="12">
        <v>850</v>
      </c>
      <c r="E97" s="12">
        <v>850</v>
      </c>
      <c r="F97" s="14">
        <v>0</v>
      </c>
      <c r="G97" s="12">
        <v>850</v>
      </c>
      <c r="I97" s="11">
        <f>'^JKSE'!I97</f>
        <v>40760</v>
      </c>
      <c r="J97" s="12">
        <f t="shared" si="1"/>
        <v>1570</v>
      </c>
    </row>
    <row r="98" spans="1:10" x14ac:dyDescent="0.2">
      <c r="A98" s="15">
        <v>40071</v>
      </c>
      <c r="B98" s="12">
        <v>800</v>
      </c>
      <c r="C98" s="12">
        <v>800</v>
      </c>
      <c r="D98" s="12">
        <v>800</v>
      </c>
      <c r="E98" s="12">
        <v>800</v>
      </c>
      <c r="F98" s="14">
        <v>0</v>
      </c>
      <c r="G98" s="12">
        <v>800</v>
      </c>
      <c r="I98" s="11">
        <f>'^JKSE'!I98</f>
        <v>40759</v>
      </c>
      <c r="J98" s="12">
        <f t="shared" si="1"/>
        <v>1970</v>
      </c>
    </row>
    <row r="99" spans="1:10" x14ac:dyDescent="0.2">
      <c r="A99" s="15">
        <v>40072</v>
      </c>
      <c r="B99" s="12">
        <v>800</v>
      </c>
      <c r="C99" s="12">
        <v>800</v>
      </c>
      <c r="D99" s="12">
        <v>800</v>
      </c>
      <c r="E99" s="12">
        <v>800</v>
      </c>
      <c r="F99" s="14">
        <v>0</v>
      </c>
      <c r="G99" s="12">
        <v>800</v>
      </c>
      <c r="I99" s="11">
        <f>'^JKSE'!I99</f>
        <v>40758</v>
      </c>
      <c r="J99" s="12">
        <f t="shared" si="1"/>
        <v>2050</v>
      </c>
    </row>
    <row r="100" spans="1:10" x14ac:dyDescent="0.2">
      <c r="A100" s="15">
        <v>40073</v>
      </c>
      <c r="B100" s="12">
        <v>800</v>
      </c>
      <c r="C100" s="12">
        <v>800</v>
      </c>
      <c r="D100" s="12">
        <v>800</v>
      </c>
      <c r="E100" s="12">
        <v>800</v>
      </c>
      <c r="F100" s="14">
        <v>0</v>
      </c>
      <c r="G100" s="12">
        <v>800</v>
      </c>
      <c r="I100" s="11">
        <f>'^JKSE'!I100</f>
        <v>40757</v>
      </c>
      <c r="J100" s="12">
        <f t="shared" si="1"/>
        <v>2200</v>
      </c>
    </row>
    <row r="101" spans="1:10" x14ac:dyDescent="0.2">
      <c r="A101" s="15">
        <v>40080</v>
      </c>
      <c r="B101" s="12">
        <v>850</v>
      </c>
      <c r="C101" s="12">
        <v>850</v>
      </c>
      <c r="D101" s="12">
        <v>850</v>
      </c>
      <c r="E101" s="12">
        <v>850</v>
      </c>
      <c r="F101" s="14">
        <v>0</v>
      </c>
      <c r="G101" s="12">
        <v>850</v>
      </c>
      <c r="I101" s="11">
        <f>'^JKSE'!I101</f>
        <v>40756</v>
      </c>
      <c r="J101" s="12">
        <f t="shared" si="1"/>
        <v>2275</v>
      </c>
    </row>
    <row r="102" spans="1:10" x14ac:dyDescent="0.2">
      <c r="A102" s="15">
        <v>40081</v>
      </c>
      <c r="B102" s="12">
        <v>850</v>
      </c>
      <c r="C102" s="12">
        <v>850</v>
      </c>
      <c r="D102" s="12">
        <v>850</v>
      </c>
      <c r="E102" s="12">
        <v>850</v>
      </c>
      <c r="F102" s="14">
        <v>0</v>
      </c>
      <c r="G102" s="12">
        <v>850</v>
      </c>
      <c r="I102" s="11">
        <f>'^JKSE'!I102</f>
        <v>40753</v>
      </c>
      <c r="J102" s="12">
        <f t="shared" si="1"/>
        <v>2425</v>
      </c>
    </row>
    <row r="103" spans="1:10" x14ac:dyDescent="0.2">
      <c r="A103" s="15">
        <v>40085</v>
      </c>
      <c r="B103" s="12">
        <v>850</v>
      </c>
      <c r="C103" s="12">
        <v>850</v>
      </c>
      <c r="D103" s="12">
        <v>850</v>
      </c>
      <c r="E103" s="12">
        <v>850</v>
      </c>
      <c r="F103" s="14">
        <v>0</v>
      </c>
      <c r="G103" s="12">
        <v>850</v>
      </c>
      <c r="I103" s="11">
        <f>'^JKSE'!I103</f>
        <v>40752</v>
      </c>
      <c r="J103" s="12">
        <f t="shared" si="1"/>
        <v>2375</v>
      </c>
    </row>
    <row r="104" spans="1:10" x14ac:dyDescent="0.2">
      <c r="A104" s="15">
        <v>40086</v>
      </c>
      <c r="B104" s="12">
        <v>640</v>
      </c>
      <c r="C104" s="12">
        <v>850</v>
      </c>
      <c r="D104" s="12">
        <v>640</v>
      </c>
      <c r="E104" s="12">
        <v>640</v>
      </c>
      <c r="F104" s="14">
        <v>0</v>
      </c>
      <c r="G104" s="12">
        <v>640</v>
      </c>
      <c r="I104" s="11">
        <f>'^JKSE'!I104</f>
        <v>40751</v>
      </c>
      <c r="J104" s="12">
        <f t="shared" si="1"/>
        <v>2500</v>
      </c>
    </row>
    <row r="105" spans="1:10" x14ac:dyDescent="0.2">
      <c r="A105" s="15">
        <v>40091</v>
      </c>
      <c r="B105" s="12">
        <v>840</v>
      </c>
      <c r="C105" s="12">
        <v>850</v>
      </c>
      <c r="D105" s="12">
        <v>840</v>
      </c>
      <c r="E105" s="12">
        <v>850</v>
      </c>
      <c r="F105" s="14">
        <v>100000</v>
      </c>
      <c r="G105" s="12">
        <v>850</v>
      </c>
      <c r="I105" s="11">
        <f>'^JKSE'!I105</f>
        <v>40750</v>
      </c>
      <c r="J105" s="12">
        <f t="shared" si="1"/>
        <v>2325</v>
      </c>
    </row>
    <row r="106" spans="1:10" x14ac:dyDescent="0.2">
      <c r="A106" s="15">
        <v>40092</v>
      </c>
      <c r="B106" s="12">
        <v>840</v>
      </c>
      <c r="C106" s="12">
        <v>840</v>
      </c>
      <c r="D106" s="12">
        <v>840</v>
      </c>
      <c r="E106" s="12">
        <v>840</v>
      </c>
      <c r="F106" s="14">
        <v>0</v>
      </c>
      <c r="G106" s="12">
        <v>840</v>
      </c>
      <c r="I106" s="11">
        <f>'^JKSE'!I106</f>
        <v>40749</v>
      </c>
      <c r="J106" s="12">
        <f t="shared" si="1"/>
        <v>1870</v>
      </c>
    </row>
    <row r="107" spans="1:10" x14ac:dyDescent="0.2">
      <c r="A107" s="15">
        <v>40093</v>
      </c>
      <c r="B107" s="12">
        <v>850</v>
      </c>
      <c r="C107" s="12">
        <v>850</v>
      </c>
      <c r="D107" s="12">
        <v>850</v>
      </c>
      <c r="E107" s="12">
        <v>850</v>
      </c>
      <c r="F107" s="14">
        <v>0</v>
      </c>
      <c r="G107" s="12">
        <v>850</v>
      </c>
      <c r="I107" s="11">
        <f>'^JKSE'!I107</f>
        <v>40746</v>
      </c>
      <c r="J107" s="12">
        <f t="shared" si="1"/>
        <v>1500</v>
      </c>
    </row>
    <row r="108" spans="1:10" x14ac:dyDescent="0.2">
      <c r="A108" s="15">
        <v>40094</v>
      </c>
      <c r="B108" s="12">
        <v>850</v>
      </c>
      <c r="C108" s="12">
        <v>850</v>
      </c>
      <c r="D108" s="12">
        <v>850</v>
      </c>
      <c r="E108" s="12">
        <v>850</v>
      </c>
      <c r="F108" s="14">
        <v>0</v>
      </c>
      <c r="G108" s="12">
        <v>850</v>
      </c>
      <c r="I108" s="11">
        <f>'^JKSE'!I108</f>
        <v>40745</v>
      </c>
      <c r="J108" s="12">
        <f t="shared" si="1"/>
        <v>1200</v>
      </c>
    </row>
    <row r="109" spans="1:10" x14ac:dyDescent="0.2">
      <c r="A109" s="15">
        <v>40095</v>
      </c>
      <c r="B109" s="12">
        <v>640</v>
      </c>
      <c r="C109" s="12">
        <v>850</v>
      </c>
      <c r="D109" s="12">
        <v>640</v>
      </c>
      <c r="E109" s="12">
        <v>640</v>
      </c>
      <c r="F109" s="14">
        <v>0</v>
      </c>
      <c r="G109" s="12">
        <v>640</v>
      </c>
      <c r="I109" s="11">
        <f>'^JKSE'!I109</f>
        <v>40744</v>
      </c>
      <c r="J109" s="12">
        <f t="shared" si="1"/>
        <v>1220</v>
      </c>
    </row>
    <row r="110" spans="1:10" x14ac:dyDescent="0.2">
      <c r="A110" s="15">
        <v>40098</v>
      </c>
      <c r="B110" s="12">
        <v>850</v>
      </c>
      <c r="C110" s="12">
        <v>850</v>
      </c>
      <c r="D110" s="12">
        <v>850</v>
      </c>
      <c r="E110" s="12">
        <v>850</v>
      </c>
      <c r="F110" s="14">
        <v>11500</v>
      </c>
      <c r="G110" s="12">
        <v>850</v>
      </c>
      <c r="I110" s="11">
        <f>'^JKSE'!I110</f>
        <v>40743</v>
      </c>
      <c r="J110" s="12">
        <f t="shared" si="1"/>
        <v>1110</v>
      </c>
    </row>
    <row r="111" spans="1:10" x14ac:dyDescent="0.2">
      <c r="A111" s="15">
        <v>40099</v>
      </c>
      <c r="B111" s="12">
        <v>640</v>
      </c>
      <c r="C111" s="12">
        <v>850</v>
      </c>
      <c r="D111" s="12">
        <v>640</v>
      </c>
      <c r="E111" s="12">
        <v>640</v>
      </c>
      <c r="F111" s="14">
        <v>0</v>
      </c>
      <c r="G111" s="12">
        <v>640</v>
      </c>
      <c r="I111" s="11">
        <f>'^JKSE'!I111</f>
        <v>40742</v>
      </c>
      <c r="J111" s="12">
        <f t="shared" si="1"/>
        <v>1220</v>
      </c>
    </row>
    <row r="112" spans="1:10" x14ac:dyDescent="0.2">
      <c r="A112" s="15">
        <v>40100</v>
      </c>
      <c r="B112" s="12">
        <v>900</v>
      </c>
      <c r="C112" s="12">
        <v>900</v>
      </c>
      <c r="D112" s="12">
        <v>750</v>
      </c>
      <c r="E112" s="12">
        <v>900</v>
      </c>
      <c r="F112" s="14">
        <v>29500</v>
      </c>
      <c r="G112" s="12">
        <v>900</v>
      </c>
      <c r="I112" s="11">
        <f>'^JKSE'!I112</f>
        <v>40739</v>
      </c>
      <c r="J112" s="12">
        <f t="shared" si="1"/>
        <v>1050</v>
      </c>
    </row>
    <row r="113" spans="1:10" x14ac:dyDescent="0.2">
      <c r="A113" s="15">
        <v>40101</v>
      </c>
      <c r="B113" s="12">
        <v>900</v>
      </c>
      <c r="C113" s="12">
        <v>900</v>
      </c>
      <c r="D113" s="12">
        <v>900</v>
      </c>
      <c r="E113" s="12">
        <v>900</v>
      </c>
      <c r="F113" s="14">
        <v>0</v>
      </c>
      <c r="G113" s="12">
        <v>900</v>
      </c>
      <c r="I113" s="11">
        <f>'^JKSE'!I113</f>
        <v>40738</v>
      </c>
      <c r="J113" s="12">
        <f t="shared" si="1"/>
        <v>1120</v>
      </c>
    </row>
    <row r="114" spans="1:10" x14ac:dyDescent="0.2">
      <c r="A114" s="15">
        <v>40102</v>
      </c>
      <c r="B114" s="12">
        <v>900</v>
      </c>
      <c r="C114" s="12">
        <v>900</v>
      </c>
      <c r="D114" s="12">
        <v>900</v>
      </c>
      <c r="E114" s="12">
        <v>900</v>
      </c>
      <c r="F114" s="14">
        <v>0</v>
      </c>
      <c r="G114" s="12">
        <v>900</v>
      </c>
      <c r="I114" s="11">
        <f>'^JKSE'!I114</f>
        <v>40737</v>
      </c>
      <c r="J114" s="12">
        <f t="shared" si="1"/>
        <v>1040</v>
      </c>
    </row>
    <row r="115" spans="1:10" x14ac:dyDescent="0.2">
      <c r="A115" s="15">
        <v>40105</v>
      </c>
      <c r="B115" s="12">
        <v>900</v>
      </c>
      <c r="C115" s="12">
        <v>900</v>
      </c>
      <c r="D115" s="12">
        <v>900</v>
      </c>
      <c r="E115" s="12">
        <v>900</v>
      </c>
      <c r="F115" s="14">
        <v>0</v>
      </c>
      <c r="G115" s="12">
        <v>900</v>
      </c>
      <c r="I115" s="11">
        <f>'^JKSE'!I115</f>
        <v>40736</v>
      </c>
      <c r="J115" s="12">
        <f t="shared" si="1"/>
        <v>1050</v>
      </c>
    </row>
    <row r="116" spans="1:10" x14ac:dyDescent="0.2">
      <c r="A116" s="15">
        <v>40106</v>
      </c>
      <c r="B116" s="12">
        <v>900</v>
      </c>
      <c r="C116" s="12">
        <v>900</v>
      </c>
      <c r="D116" s="12">
        <v>900</v>
      </c>
      <c r="E116" s="12">
        <v>900</v>
      </c>
      <c r="F116" s="14">
        <v>0</v>
      </c>
      <c r="G116" s="12">
        <v>900</v>
      </c>
      <c r="I116" s="11">
        <f>'^JKSE'!I116</f>
        <v>40735</v>
      </c>
      <c r="J116" s="12">
        <f t="shared" si="1"/>
        <v>1040</v>
      </c>
    </row>
    <row r="117" spans="1:10" x14ac:dyDescent="0.2">
      <c r="A117" s="15">
        <v>40107</v>
      </c>
      <c r="B117" s="12">
        <v>900</v>
      </c>
      <c r="C117" s="12">
        <v>900</v>
      </c>
      <c r="D117" s="12">
        <v>900</v>
      </c>
      <c r="E117" s="12">
        <v>900</v>
      </c>
      <c r="F117" s="14">
        <v>0</v>
      </c>
      <c r="G117" s="12">
        <v>900</v>
      </c>
      <c r="I117" s="11">
        <f>'^JKSE'!I117</f>
        <v>40732</v>
      </c>
      <c r="J117" s="12">
        <f t="shared" si="1"/>
        <v>1030</v>
      </c>
    </row>
    <row r="118" spans="1:10" x14ac:dyDescent="0.2">
      <c r="A118" s="15">
        <v>40108</v>
      </c>
      <c r="B118" s="12">
        <v>900</v>
      </c>
      <c r="C118" s="12">
        <v>900</v>
      </c>
      <c r="D118" s="12">
        <v>900</v>
      </c>
      <c r="E118" s="12">
        <v>900</v>
      </c>
      <c r="F118" s="14">
        <v>0</v>
      </c>
      <c r="G118" s="12">
        <v>900</v>
      </c>
      <c r="I118" s="11">
        <f>'^JKSE'!I118</f>
        <v>40731</v>
      </c>
      <c r="J118" s="12">
        <f t="shared" si="1"/>
        <v>1060</v>
      </c>
    </row>
    <row r="119" spans="1:10" x14ac:dyDescent="0.2">
      <c r="A119" s="15">
        <v>40109</v>
      </c>
      <c r="B119" s="12">
        <v>900</v>
      </c>
      <c r="C119" s="12">
        <v>900</v>
      </c>
      <c r="D119" s="12">
        <v>900</v>
      </c>
      <c r="E119" s="12">
        <v>900</v>
      </c>
      <c r="F119" s="14">
        <v>0</v>
      </c>
      <c r="G119" s="12">
        <v>900</v>
      </c>
      <c r="I119" s="11">
        <f>'^JKSE'!I119</f>
        <v>40730</v>
      </c>
      <c r="J119" s="12">
        <f t="shared" si="1"/>
        <v>1060</v>
      </c>
    </row>
    <row r="120" spans="1:10" x14ac:dyDescent="0.2">
      <c r="A120" s="15">
        <v>40112</v>
      </c>
      <c r="B120" s="12">
        <v>900</v>
      </c>
      <c r="C120" s="12">
        <v>900</v>
      </c>
      <c r="D120" s="12">
        <v>900</v>
      </c>
      <c r="E120" s="12">
        <v>900</v>
      </c>
      <c r="F120" s="14">
        <v>0</v>
      </c>
      <c r="G120" s="12">
        <v>900</v>
      </c>
      <c r="I120" s="11">
        <f>'^JKSE'!I120</f>
        <v>40729</v>
      </c>
      <c r="J120" s="12">
        <f t="shared" si="1"/>
        <v>1050</v>
      </c>
    </row>
    <row r="121" spans="1:10" x14ac:dyDescent="0.2">
      <c r="A121" s="15">
        <v>40113</v>
      </c>
      <c r="B121" s="12">
        <v>850</v>
      </c>
      <c r="C121" s="12">
        <v>850</v>
      </c>
      <c r="D121" s="12">
        <v>850</v>
      </c>
      <c r="E121" s="12">
        <v>850</v>
      </c>
      <c r="F121" s="14">
        <v>0</v>
      </c>
      <c r="G121" s="12">
        <v>850</v>
      </c>
      <c r="I121" s="11">
        <f>'^JKSE'!I121</f>
        <v>40728</v>
      </c>
      <c r="J121" s="12">
        <f t="shared" si="1"/>
        <v>1010</v>
      </c>
    </row>
    <row r="122" spans="1:10" x14ac:dyDescent="0.2">
      <c r="A122" s="15">
        <v>40114</v>
      </c>
      <c r="B122" s="12">
        <v>850</v>
      </c>
      <c r="C122" s="12">
        <v>850</v>
      </c>
      <c r="D122" s="12">
        <v>850</v>
      </c>
      <c r="E122" s="12">
        <v>850</v>
      </c>
      <c r="F122" s="14">
        <v>0</v>
      </c>
      <c r="G122" s="12">
        <v>850</v>
      </c>
      <c r="I122" s="11">
        <f>'^JKSE'!I122</f>
        <v>40725</v>
      </c>
      <c r="J122" s="12">
        <f t="shared" si="1"/>
        <v>1060</v>
      </c>
    </row>
    <row r="123" spans="1:10" x14ac:dyDescent="0.2">
      <c r="A123" s="15">
        <v>40115</v>
      </c>
      <c r="B123" s="12">
        <v>850</v>
      </c>
      <c r="C123" s="12">
        <v>850</v>
      </c>
      <c r="D123" s="12">
        <v>850</v>
      </c>
      <c r="E123" s="12">
        <v>850</v>
      </c>
      <c r="F123" s="14">
        <v>0</v>
      </c>
      <c r="G123" s="12">
        <v>850</v>
      </c>
      <c r="I123" s="11">
        <f>'^JKSE'!I123</f>
        <v>40724</v>
      </c>
      <c r="J123" s="12">
        <f t="shared" si="1"/>
        <v>1070</v>
      </c>
    </row>
    <row r="124" spans="1:10" x14ac:dyDescent="0.2">
      <c r="A124" s="15">
        <v>40116</v>
      </c>
      <c r="B124" s="12">
        <v>850</v>
      </c>
      <c r="C124" s="12">
        <v>850</v>
      </c>
      <c r="D124" s="12">
        <v>850</v>
      </c>
      <c r="E124" s="12">
        <v>850</v>
      </c>
      <c r="F124" s="14">
        <v>0</v>
      </c>
      <c r="G124" s="12">
        <v>850</v>
      </c>
      <c r="I124" s="11">
        <f>'^JKSE'!I124</f>
        <v>40723</v>
      </c>
      <c r="J124" s="12">
        <f t="shared" si="1"/>
        <v>1010</v>
      </c>
    </row>
    <row r="125" spans="1:10" x14ac:dyDescent="0.2">
      <c r="A125" s="15">
        <v>40119</v>
      </c>
      <c r="B125" s="12">
        <v>850</v>
      </c>
      <c r="C125" s="12">
        <v>850</v>
      </c>
      <c r="D125" s="12">
        <v>850</v>
      </c>
      <c r="E125" s="12">
        <v>850</v>
      </c>
      <c r="F125" s="14">
        <v>0</v>
      </c>
      <c r="G125" s="12">
        <v>850</v>
      </c>
      <c r="I125" s="11">
        <f>'^JKSE'!I125</f>
        <v>40722</v>
      </c>
      <c r="J125" s="12">
        <f t="shared" si="1"/>
        <v>1010</v>
      </c>
    </row>
    <row r="126" spans="1:10" x14ac:dyDescent="0.2">
      <c r="A126" s="15">
        <v>40120</v>
      </c>
      <c r="B126" s="12">
        <v>850</v>
      </c>
      <c r="C126" s="12">
        <v>850</v>
      </c>
      <c r="D126" s="12">
        <v>850</v>
      </c>
      <c r="E126" s="12">
        <v>850</v>
      </c>
      <c r="F126" s="14">
        <v>0</v>
      </c>
      <c r="G126" s="12">
        <v>850</v>
      </c>
      <c r="I126" s="11">
        <f>'^JKSE'!I126</f>
        <v>40721</v>
      </c>
      <c r="J126" s="12">
        <f t="shared" si="1"/>
        <v>1030</v>
      </c>
    </row>
    <row r="127" spans="1:10" x14ac:dyDescent="0.2">
      <c r="A127" s="15">
        <v>40121</v>
      </c>
      <c r="B127" s="12">
        <v>850</v>
      </c>
      <c r="C127" s="12">
        <v>850</v>
      </c>
      <c r="D127" s="12">
        <v>850</v>
      </c>
      <c r="E127" s="12">
        <v>850</v>
      </c>
      <c r="F127" s="14">
        <v>0</v>
      </c>
      <c r="G127" s="12">
        <v>850</v>
      </c>
      <c r="I127" s="11">
        <f>'^JKSE'!I127</f>
        <v>40718</v>
      </c>
      <c r="J127" s="12">
        <f t="shared" si="1"/>
        <v>1000</v>
      </c>
    </row>
    <row r="128" spans="1:10" x14ac:dyDescent="0.2">
      <c r="A128" s="15">
        <v>40122</v>
      </c>
      <c r="B128" s="12">
        <v>850</v>
      </c>
      <c r="C128" s="12">
        <v>850</v>
      </c>
      <c r="D128" s="12">
        <v>850</v>
      </c>
      <c r="E128" s="12">
        <v>850</v>
      </c>
      <c r="F128" s="14">
        <v>0</v>
      </c>
      <c r="G128" s="12">
        <v>850</v>
      </c>
      <c r="I128" s="11">
        <f>'^JKSE'!I128</f>
        <v>40717</v>
      </c>
      <c r="J128" s="12">
        <f t="shared" si="1"/>
        <v>950</v>
      </c>
    </row>
    <row r="129" spans="1:10" x14ac:dyDescent="0.2">
      <c r="A129" s="15">
        <v>40123</v>
      </c>
      <c r="B129" s="12">
        <v>850</v>
      </c>
      <c r="C129" s="12">
        <v>850</v>
      </c>
      <c r="D129" s="12">
        <v>850</v>
      </c>
      <c r="E129" s="12">
        <v>850</v>
      </c>
      <c r="F129" s="14">
        <v>0</v>
      </c>
      <c r="G129" s="12">
        <v>850</v>
      </c>
      <c r="I129" s="11">
        <f>'^JKSE'!I129</f>
        <v>40716</v>
      </c>
      <c r="J129" s="12">
        <f t="shared" si="1"/>
        <v>1050</v>
      </c>
    </row>
    <row r="130" spans="1:10" x14ac:dyDescent="0.2">
      <c r="A130" s="15">
        <v>40126</v>
      </c>
      <c r="B130" s="12">
        <v>850</v>
      </c>
      <c r="C130" s="12">
        <v>850</v>
      </c>
      <c r="D130" s="12">
        <v>850</v>
      </c>
      <c r="E130" s="12">
        <v>850</v>
      </c>
      <c r="F130" s="14">
        <v>0</v>
      </c>
      <c r="G130" s="12">
        <v>850</v>
      </c>
      <c r="I130" s="11">
        <f>'^JKSE'!I130</f>
        <v>40715</v>
      </c>
      <c r="J130" s="12">
        <f t="shared" si="1"/>
        <v>950</v>
      </c>
    </row>
    <row r="131" spans="1:10" x14ac:dyDescent="0.2">
      <c r="A131" s="15">
        <v>40127</v>
      </c>
      <c r="B131" s="12">
        <v>850</v>
      </c>
      <c r="C131" s="12">
        <v>850</v>
      </c>
      <c r="D131" s="12">
        <v>850</v>
      </c>
      <c r="E131" s="12">
        <v>850</v>
      </c>
      <c r="F131" s="14">
        <v>0</v>
      </c>
      <c r="G131" s="12">
        <v>850</v>
      </c>
      <c r="I131" s="11">
        <f>'^JKSE'!I131</f>
        <v>40714</v>
      </c>
      <c r="J131" s="12">
        <f t="shared" ref="J131:J194" si="2">VLOOKUP($I$2:$I$751,$A$2:$G$705,7)</f>
        <v>940</v>
      </c>
    </row>
    <row r="132" spans="1:10" x14ac:dyDescent="0.2">
      <c r="A132" s="15">
        <v>40128</v>
      </c>
      <c r="B132" s="12">
        <v>850</v>
      </c>
      <c r="C132" s="12">
        <v>850</v>
      </c>
      <c r="D132" s="12">
        <v>850</v>
      </c>
      <c r="E132" s="12">
        <v>850</v>
      </c>
      <c r="F132" s="14">
        <v>0</v>
      </c>
      <c r="G132" s="12">
        <v>850</v>
      </c>
      <c r="I132" s="11">
        <f>'^JKSE'!I132</f>
        <v>40711</v>
      </c>
      <c r="J132" s="12">
        <f t="shared" si="2"/>
        <v>960</v>
      </c>
    </row>
    <row r="133" spans="1:10" x14ac:dyDescent="0.2">
      <c r="A133" s="15">
        <v>40129</v>
      </c>
      <c r="B133" s="12">
        <v>850</v>
      </c>
      <c r="C133" s="12">
        <v>850</v>
      </c>
      <c r="D133" s="12">
        <v>850</v>
      </c>
      <c r="E133" s="12">
        <v>850</v>
      </c>
      <c r="F133" s="14">
        <v>0</v>
      </c>
      <c r="G133" s="12">
        <v>850</v>
      </c>
      <c r="I133" s="11">
        <f>'^JKSE'!I133</f>
        <v>40710</v>
      </c>
      <c r="J133" s="12">
        <f t="shared" si="2"/>
        <v>960</v>
      </c>
    </row>
    <row r="134" spans="1:10" x14ac:dyDescent="0.2">
      <c r="A134" s="15">
        <v>40130</v>
      </c>
      <c r="B134" s="12">
        <v>850</v>
      </c>
      <c r="C134" s="12">
        <v>850</v>
      </c>
      <c r="D134" s="12">
        <v>850</v>
      </c>
      <c r="E134" s="12">
        <v>850</v>
      </c>
      <c r="F134" s="14">
        <v>0</v>
      </c>
      <c r="G134" s="12">
        <v>850</v>
      </c>
      <c r="I134" s="11">
        <f>'^JKSE'!I134</f>
        <v>40709</v>
      </c>
      <c r="J134" s="12">
        <f t="shared" si="2"/>
        <v>950</v>
      </c>
    </row>
    <row r="135" spans="1:10" x14ac:dyDescent="0.2">
      <c r="A135" s="15">
        <v>40133</v>
      </c>
      <c r="B135" s="12">
        <v>850</v>
      </c>
      <c r="C135" s="12">
        <v>850</v>
      </c>
      <c r="D135" s="12">
        <v>850</v>
      </c>
      <c r="E135" s="12">
        <v>850</v>
      </c>
      <c r="F135" s="14">
        <v>0</v>
      </c>
      <c r="G135" s="12">
        <v>850</v>
      </c>
      <c r="I135" s="11">
        <f>'^JKSE'!I135</f>
        <v>40708</v>
      </c>
      <c r="J135" s="12">
        <f t="shared" si="2"/>
        <v>1000</v>
      </c>
    </row>
    <row r="136" spans="1:10" x14ac:dyDescent="0.2">
      <c r="A136" s="15">
        <v>40134</v>
      </c>
      <c r="B136" s="12">
        <v>850</v>
      </c>
      <c r="C136" s="12">
        <v>850</v>
      </c>
      <c r="D136" s="12">
        <v>850</v>
      </c>
      <c r="E136" s="12">
        <v>850</v>
      </c>
      <c r="F136" s="14">
        <v>0</v>
      </c>
      <c r="G136" s="12">
        <v>850</v>
      </c>
      <c r="I136" s="11">
        <f>'^JKSE'!I136</f>
        <v>40707</v>
      </c>
      <c r="J136" s="12">
        <f t="shared" si="2"/>
        <v>950</v>
      </c>
    </row>
    <row r="137" spans="1:10" x14ac:dyDescent="0.2">
      <c r="A137" s="15">
        <v>40135</v>
      </c>
      <c r="B137" s="12">
        <v>850</v>
      </c>
      <c r="C137" s="12">
        <v>850</v>
      </c>
      <c r="D137" s="12">
        <v>850</v>
      </c>
      <c r="E137" s="12">
        <v>850</v>
      </c>
      <c r="F137" s="14">
        <v>0</v>
      </c>
      <c r="G137" s="12">
        <v>850</v>
      </c>
      <c r="I137" s="11">
        <f>'^JKSE'!I137</f>
        <v>40704</v>
      </c>
      <c r="J137" s="12">
        <f t="shared" si="2"/>
        <v>1050</v>
      </c>
    </row>
    <row r="138" spans="1:10" x14ac:dyDescent="0.2">
      <c r="A138" s="15">
        <v>40136</v>
      </c>
      <c r="B138" s="12">
        <v>850</v>
      </c>
      <c r="C138" s="12">
        <v>850</v>
      </c>
      <c r="D138" s="12">
        <v>800</v>
      </c>
      <c r="E138" s="12">
        <v>800</v>
      </c>
      <c r="F138" s="14">
        <v>55000</v>
      </c>
      <c r="G138" s="12">
        <v>800</v>
      </c>
      <c r="I138" s="11">
        <f>'^JKSE'!I138</f>
        <v>40703</v>
      </c>
      <c r="J138" s="12">
        <f t="shared" si="2"/>
        <v>1130</v>
      </c>
    </row>
    <row r="139" spans="1:10" x14ac:dyDescent="0.2">
      <c r="A139" s="15">
        <v>40137</v>
      </c>
      <c r="B139" s="12">
        <v>750</v>
      </c>
      <c r="C139" s="12">
        <v>800</v>
      </c>
      <c r="D139" s="12">
        <v>750</v>
      </c>
      <c r="E139" s="12">
        <v>800</v>
      </c>
      <c r="F139" s="14">
        <v>10000</v>
      </c>
      <c r="G139" s="12">
        <v>800</v>
      </c>
      <c r="I139" s="11">
        <f>'^JKSE'!I139</f>
        <v>40702</v>
      </c>
      <c r="J139" s="12">
        <f t="shared" si="2"/>
        <v>1120</v>
      </c>
    </row>
    <row r="140" spans="1:10" x14ac:dyDescent="0.2">
      <c r="A140" s="15">
        <v>40140</v>
      </c>
      <c r="B140" s="12">
        <v>800</v>
      </c>
      <c r="C140" s="12">
        <v>800</v>
      </c>
      <c r="D140" s="12">
        <v>750</v>
      </c>
      <c r="E140" s="12">
        <v>750</v>
      </c>
      <c r="F140" s="14">
        <v>28500</v>
      </c>
      <c r="G140" s="12">
        <v>750</v>
      </c>
      <c r="I140" s="11">
        <f>'^JKSE'!I140</f>
        <v>40701</v>
      </c>
      <c r="J140" s="12">
        <f t="shared" si="2"/>
        <v>1130</v>
      </c>
    </row>
    <row r="141" spans="1:10" x14ac:dyDescent="0.2">
      <c r="A141" s="15">
        <v>40141</v>
      </c>
      <c r="B141" s="12">
        <v>750</v>
      </c>
      <c r="C141" s="12">
        <v>750</v>
      </c>
      <c r="D141" s="12">
        <v>750</v>
      </c>
      <c r="E141" s="12">
        <v>750</v>
      </c>
      <c r="F141" s="14">
        <v>15000</v>
      </c>
      <c r="G141" s="12">
        <v>750</v>
      </c>
      <c r="I141" s="11">
        <f>'^JKSE'!I141</f>
        <v>40700</v>
      </c>
      <c r="J141" s="12">
        <f t="shared" si="2"/>
        <v>1040</v>
      </c>
    </row>
    <row r="142" spans="1:10" x14ac:dyDescent="0.2">
      <c r="A142" s="15">
        <v>40142</v>
      </c>
      <c r="B142" s="12">
        <v>750</v>
      </c>
      <c r="C142" s="12">
        <v>750</v>
      </c>
      <c r="D142" s="12">
        <v>750</v>
      </c>
      <c r="E142" s="12">
        <v>750</v>
      </c>
      <c r="F142" s="14">
        <v>10000</v>
      </c>
      <c r="G142" s="12">
        <v>750</v>
      </c>
      <c r="I142" s="11">
        <f>'^JKSE'!I142</f>
        <v>40697</v>
      </c>
      <c r="J142" s="12">
        <f t="shared" si="2"/>
        <v>1140</v>
      </c>
    </row>
    <row r="143" spans="1:10" x14ac:dyDescent="0.2">
      <c r="A143" s="15">
        <v>40143</v>
      </c>
      <c r="B143" s="12">
        <v>750</v>
      </c>
      <c r="C143" s="12">
        <v>750</v>
      </c>
      <c r="D143" s="12">
        <v>750</v>
      </c>
      <c r="E143" s="12">
        <v>750</v>
      </c>
      <c r="F143" s="14">
        <v>10000</v>
      </c>
      <c r="G143" s="12">
        <v>750</v>
      </c>
      <c r="I143" s="11">
        <f>'^JKSE'!I143</f>
        <v>40696</v>
      </c>
      <c r="J143" s="12">
        <f t="shared" si="2"/>
        <v>1150</v>
      </c>
    </row>
    <row r="144" spans="1:10" x14ac:dyDescent="0.2">
      <c r="A144" s="15">
        <v>40147</v>
      </c>
      <c r="B144" s="12">
        <v>750</v>
      </c>
      <c r="C144" s="12">
        <v>750</v>
      </c>
      <c r="D144" s="12">
        <v>750</v>
      </c>
      <c r="E144" s="12">
        <v>750</v>
      </c>
      <c r="F144" s="14">
        <v>2500</v>
      </c>
      <c r="G144" s="12">
        <v>750</v>
      </c>
      <c r="I144" s="11">
        <f>'^JKSE'!I144</f>
        <v>40695</v>
      </c>
      <c r="J144" s="12">
        <f t="shared" si="2"/>
        <v>1150</v>
      </c>
    </row>
    <row r="145" spans="1:10" x14ac:dyDescent="0.2">
      <c r="A145" s="15">
        <v>40148</v>
      </c>
      <c r="B145" s="12">
        <v>750</v>
      </c>
      <c r="C145" s="12">
        <v>750</v>
      </c>
      <c r="D145" s="12">
        <v>750</v>
      </c>
      <c r="E145" s="12">
        <v>750</v>
      </c>
      <c r="F145" s="14">
        <v>2500</v>
      </c>
      <c r="G145" s="12">
        <v>750</v>
      </c>
      <c r="I145" s="11">
        <f>'^JKSE'!I145</f>
        <v>40694</v>
      </c>
      <c r="J145" s="12">
        <f t="shared" si="2"/>
        <v>1190</v>
      </c>
    </row>
    <row r="146" spans="1:10" x14ac:dyDescent="0.2">
      <c r="A146" s="15">
        <v>40149</v>
      </c>
      <c r="B146" s="12">
        <v>760</v>
      </c>
      <c r="C146" s="12">
        <v>760</v>
      </c>
      <c r="D146" s="12">
        <v>760</v>
      </c>
      <c r="E146" s="12">
        <v>760</v>
      </c>
      <c r="F146" s="14">
        <v>5000</v>
      </c>
      <c r="G146" s="12">
        <v>760</v>
      </c>
      <c r="I146" s="11">
        <f>'^JKSE'!I146</f>
        <v>40693</v>
      </c>
      <c r="J146" s="12">
        <f t="shared" si="2"/>
        <v>1180</v>
      </c>
    </row>
    <row r="147" spans="1:10" x14ac:dyDescent="0.2">
      <c r="A147" s="15">
        <v>40150</v>
      </c>
      <c r="B147" s="12">
        <v>750</v>
      </c>
      <c r="C147" s="12">
        <v>800</v>
      </c>
      <c r="D147" s="12">
        <v>750</v>
      </c>
      <c r="E147" s="12">
        <v>750</v>
      </c>
      <c r="F147" s="14">
        <v>0</v>
      </c>
      <c r="G147" s="12">
        <v>750</v>
      </c>
      <c r="I147" s="11">
        <f>'^JKSE'!I147</f>
        <v>40690</v>
      </c>
      <c r="J147" s="12">
        <f t="shared" si="2"/>
        <v>1180</v>
      </c>
    </row>
    <row r="148" spans="1:10" x14ac:dyDescent="0.2">
      <c r="A148" s="15">
        <v>40151</v>
      </c>
      <c r="B148" s="12">
        <v>720</v>
      </c>
      <c r="C148" s="12">
        <v>720</v>
      </c>
      <c r="D148" s="12">
        <v>720</v>
      </c>
      <c r="E148" s="12">
        <v>720</v>
      </c>
      <c r="F148" s="14">
        <v>3500</v>
      </c>
      <c r="G148" s="12">
        <v>720</v>
      </c>
      <c r="I148" s="11">
        <f>'^JKSE'!I148</f>
        <v>40689</v>
      </c>
      <c r="J148" s="12">
        <f t="shared" si="2"/>
        <v>1150</v>
      </c>
    </row>
    <row r="149" spans="1:10" x14ac:dyDescent="0.2">
      <c r="A149" s="15">
        <v>40154</v>
      </c>
      <c r="B149" s="12">
        <v>720</v>
      </c>
      <c r="C149" s="12">
        <v>720</v>
      </c>
      <c r="D149" s="12">
        <v>720</v>
      </c>
      <c r="E149" s="12">
        <v>720</v>
      </c>
      <c r="F149" s="14">
        <v>12500</v>
      </c>
      <c r="G149" s="12">
        <v>720</v>
      </c>
      <c r="I149" s="11">
        <f>'^JKSE'!I149</f>
        <v>40688</v>
      </c>
      <c r="J149" s="12">
        <f t="shared" si="2"/>
        <v>1100</v>
      </c>
    </row>
    <row r="150" spans="1:10" x14ac:dyDescent="0.2">
      <c r="A150" s="15">
        <v>40155</v>
      </c>
      <c r="B150" s="12">
        <v>720</v>
      </c>
      <c r="C150" s="12">
        <v>720</v>
      </c>
      <c r="D150" s="12">
        <v>720</v>
      </c>
      <c r="E150" s="12">
        <v>720</v>
      </c>
      <c r="F150" s="14">
        <v>15000</v>
      </c>
      <c r="G150" s="12">
        <v>720</v>
      </c>
      <c r="I150" s="11">
        <f>'^JKSE'!I150</f>
        <v>40687</v>
      </c>
      <c r="J150" s="12">
        <f t="shared" si="2"/>
        <v>960</v>
      </c>
    </row>
    <row r="151" spans="1:10" x14ac:dyDescent="0.2">
      <c r="A151" s="15">
        <v>40156</v>
      </c>
      <c r="B151" s="12">
        <v>720</v>
      </c>
      <c r="C151" s="12">
        <v>720</v>
      </c>
      <c r="D151" s="12">
        <v>720</v>
      </c>
      <c r="E151" s="12">
        <v>720</v>
      </c>
      <c r="F151" s="14">
        <v>15000</v>
      </c>
      <c r="G151" s="12">
        <v>720</v>
      </c>
      <c r="I151" s="11">
        <f>'^JKSE'!I151</f>
        <v>40686</v>
      </c>
      <c r="J151" s="12">
        <f t="shared" si="2"/>
        <v>960</v>
      </c>
    </row>
    <row r="152" spans="1:10" x14ac:dyDescent="0.2">
      <c r="A152" s="15">
        <v>40157</v>
      </c>
      <c r="B152" s="12">
        <v>600</v>
      </c>
      <c r="C152" s="12">
        <v>720</v>
      </c>
      <c r="D152" s="12">
        <v>600</v>
      </c>
      <c r="E152" s="12">
        <v>600</v>
      </c>
      <c r="F152" s="14">
        <v>0</v>
      </c>
      <c r="G152" s="12">
        <v>600</v>
      </c>
      <c r="I152" s="11">
        <f>'^JKSE'!I152</f>
        <v>40683</v>
      </c>
      <c r="J152" s="12">
        <f t="shared" si="2"/>
        <v>1020</v>
      </c>
    </row>
    <row r="153" spans="1:10" x14ac:dyDescent="0.2">
      <c r="A153" s="15">
        <v>40158</v>
      </c>
      <c r="B153" s="12">
        <v>660</v>
      </c>
      <c r="C153" s="12">
        <v>900</v>
      </c>
      <c r="D153" s="12">
        <v>660</v>
      </c>
      <c r="E153" s="12">
        <v>660</v>
      </c>
      <c r="F153" s="14">
        <v>0</v>
      </c>
      <c r="G153" s="12">
        <v>660</v>
      </c>
      <c r="I153" s="11">
        <f>'^JKSE'!I153</f>
        <v>40682</v>
      </c>
      <c r="J153" s="12">
        <f t="shared" si="2"/>
        <v>970</v>
      </c>
    </row>
    <row r="154" spans="1:10" x14ac:dyDescent="0.2">
      <c r="A154" s="15">
        <v>40161</v>
      </c>
      <c r="B154" s="12">
        <v>650</v>
      </c>
      <c r="C154" s="12">
        <v>650</v>
      </c>
      <c r="D154" s="12">
        <v>600</v>
      </c>
      <c r="E154" s="12">
        <v>600</v>
      </c>
      <c r="F154" s="14">
        <v>40000</v>
      </c>
      <c r="G154" s="12">
        <v>600</v>
      </c>
      <c r="I154" s="11">
        <f>'^JKSE'!I154</f>
        <v>40681</v>
      </c>
      <c r="J154" s="12">
        <f t="shared" si="2"/>
        <v>970</v>
      </c>
    </row>
    <row r="155" spans="1:10" x14ac:dyDescent="0.2">
      <c r="A155" s="15">
        <v>40162</v>
      </c>
      <c r="B155" s="12">
        <v>570</v>
      </c>
      <c r="C155" s="12">
        <v>650</v>
      </c>
      <c r="D155" s="12">
        <v>570</v>
      </c>
      <c r="E155" s="12">
        <v>570</v>
      </c>
      <c r="F155" s="14">
        <v>0</v>
      </c>
      <c r="G155" s="12">
        <v>570</v>
      </c>
      <c r="I155" s="11">
        <f>'^JKSE'!I155</f>
        <v>40680</v>
      </c>
      <c r="J155" s="12">
        <f t="shared" si="2"/>
        <v>940</v>
      </c>
    </row>
    <row r="156" spans="1:10" x14ac:dyDescent="0.2">
      <c r="A156" s="15">
        <v>40163</v>
      </c>
      <c r="B156" s="12">
        <v>570</v>
      </c>
      <c r="C156" s="12">
        <v>570</v>
      </c>
      <c r="D156" s="12">
        <v>570</v>
      </c>
      <c r="E156" s="12">
        <v>570</v>
      </c>
      <c r="F156" s="14">
        <v>0</v>
      </c>
      <c r="G156" s="12">
        <v>570</v>
      </c>
      <c r="I156" s="11">
        <f>'^JKSE'!I156</f>
        <v>40679</v>
      </c>
      <c r="J156" s="12">
        <f t="shared" si="2"/>
        <v>940</v>
      </c>
    </row>
    <row r="157" spans="1:10" x14ac:dyDescent="0.2">
      <c r="A157" s="15">
        <v>40164</v>
      </c>
      <c r="B157" s="12">
        <v>570</v>
      </c>
      <c r="C157" s="12">
        <v>570</v>
      </c>
      <c r="D157" s="12">
        <v>570</v>
      </c>
      <c r="E157" s="12">
        <v>570</v>
      </c>
      <c r="F157" s="14">
        <v>0</v>
      </c>
      <c r="G157" s="12">
        <v>570</v>
      </c>
      <c r="I157" s="11">
        <f>'^JKSE'!I157</f>
        <v>40676</v>
      </c>
      <c r="J157" s="12">
        <f t="shared" si="2"/>
        <v>980</v>
      </c>
    </row>
    <row r="158" spans="1:10" x14ac:dyDescent="0.2">
      <c r="A158" s="15">
        <v>40169</v>
      </c>
      <c r="B158" s="12">
        <v>500</v>
      </c>
      <c r="C158" s="12">
        <v>500</v>
      </c>
      <c r="D158" s="12">
        <v>500</v>
      </c>
      <c r="E158" s="12">
        <v>500</v>
      </c>
      <c r="F158" s="14">
        <v>0</v>
      </c>
      <c r="G158" s="12">
        <v>500</v>
      </c>
      <c r="I158" s="11">
        <f>'^JKSE'!I158</f>
        <v>40675</v>
      </c>
      <c r="J158" s="12">
        <f t="shared" si="2"/>
        <v>1000</v>
      </c>
    </row>
    <row r="159" spans="1:10" x14ac:dyDescent="0.2">
      <c r="A159" s="15">
        <v>40170</v>
      </c>
      <c r="B159" s="12">
        <v>450</v>
      </c>
      <c r="C159" s="12">
        <v>750</v>
      </c>
      <c r="D159" s="12">
        <v>450</v>
      </c>
      <c r="E159" s="12">
        <v>450</v>
      </c>
      <c r="F159" s="14">
        <v>0</v>
      </c>
      <c r="G159" s="12">
        <v>450</v>
      </c>
      <c r="I159" s="11">
        <f>'^JKSE'!I159</f>
        <v>40674</v>
      </c>
      <c r="J159" s="12">
        <f t="shared" si="2"/>
        <v>990</v>
      </c>
    </row>
    <row r="160" spans="1:10" x14ac:dyDescent="0.2">
      <c r="A160" s="15">
        <v>40175</v>
      </c>
      <c r="B160" s="12">
        <v>520</v>
      </c>
      <c r="C160" s="12">
        <v>750</v>
      </c>
      <c r="D160" s="12">
        <v>520</v>
      </c>
      <c r="E160" s="12">
        <v>520</v>
      </c>
      <c r="F160" s="14">
        <v>0</v>
      </c>
      <c r="G160" s="12">
        <v>520</v>
      </c>
      <c r="I160" s="11">
        <f>'^JKSE'!I160</f>
        <v>40673</v>
      </c>
      <c r="J160" s="12">
        <f t="shared" si="2"/>
        <v>950</v>
      </c>
    </row>
    <row r="161" spans="1:10" x14ac:dyDescent="0.2">
      <c r="A161" s="15">
        <v>40176</v>
      </c>
      <c r="B161" s="12">
        <v>570</v>
      </c>
      <c r="C161" s="12">
        <v>750</v>
      </c>
      <c r="D161" s="12">
        <v>570</v>
      </c>
      <c r="E161" s="12">
        <v>570</v>
      </c>
      <c r="F161" s="14">
        <v>0</v>
      </c>
      <c r="G161" s="12">
        <v>570</v>
      </c>
      <c r="I161" s="11">
        <f>'^JKSE'!I161</f>
        <v>40672</v>
      </c>
      <c r="J161" s="12">
        <f t="shared" si="2"/>
        <v>1000</v>
      </c>
    </row>
    <row r="162" spans="1:10" x14ac:dyDescent="0.2">
      <c r="A162" s="15">
        <v>40177</v>
      </c>
      <c r="B162" s="12">
        <v>580</v>
      </c>
      <c r="C162" s="12">
        <v>750</v>
      </c>
      <c r="D162" s="12">
        <v>580</v>
      </c>
      <c r="E162" s="12">
        <v>580</v>
      </c>
      <c r="F162" s="14">
        <v>0</v>
      </c>
      <c r="G162" s="12">
        <v>580</v>
      </c>
      <c r="I162" s="11">
        <f>'^JKSE'!I162</f>
        <v>40669</v>
      </c>
      <c r="J162" s="12">
        <f t="shared" si="2"/>
        <v>970</v>
      </c>
    </row>
    <row r="163" spans="1:10" x14ac:dyDescent="0.2">
      <c r="A163" s="15">
        <v>40182</v>
      </c>
      <c r="B163" s="12">
        <v>580</v>
      </c>
      <c r="C163" s="12">
        <v>580</v>
      </c>
      <c r="D163" s="12">
        <v>580</v>
      </c>
      <c r="E163" s="12">
        <v>580</v>
      </c>
      <c r="F163" s="14">
        <v>0</v>
      </c>
      <c r="G163" s="12">
        <v>580</v>
      </c>
      <c r="I163" s="11">
        <f>'^JKSE'!I163</f>
        <v>40668</v>
      </c>
      <c r="J163" s="12">
        <f t="shared" si="2"/>
        <v>970</v>
      </c>
    </row>
    <row r="164" spans="1:10" x14ac:dyDescent="0.2">
      <c r="A164" s="15">
        <v>40183</v>
      </c>
      <c r="B164" s="12">
        <v>530</v>
      </c>
      <c r="C164" s="12">
        <v>530</v>
      </c>
      <c r="D164" s="12">
        <v>530</v>
      </c>
      <c r="E164" s="12">
        <v>530</v>
      </c>
      <c r="F164" s="14">
        <v>0</v>
      </c>
      <c r="G164" s="12">
        <v>530</v>
      </c>
      <c r="I164" s="11">
        <f>'^JKSE'!I164</f>
        <v>40667</v>
      </c>
      <c r="J164" s="12">
        <f t="shared" si="2"/>
        <v>1000</v>
      </c>
    </row>
    <row r="165" spans="1:10" x14ac:dyDescent="0.2">
      <c r="A165" s="15">
        <v>40184</v>
      </c>
      <c r="B165" s="12">
        <v>600</v>
      </c>
      <c r="C165" s="12">
        <v>600</v>
      </c>
      <c r="D165" s="12">
        <v>600</v>
      </c>
      <c r="E165" s="12">
        <v>600</v>
      </c>
      <c r="F165" s="14">
        <v>0</v>
      </c>
      <c r="G165" s="12">
        <v>600</v>
      </c>
      <c r="I165" s="11">
        <f>'^JKSE'!I165</f>
        <v>40666</v>
      </c>
      <c r="J165" s="12">
        <f t="shared" si="2"/>
        <v>890</v>
      </c>
    </row>
    <row r="166" spans="1:10" x14ac:dyDescent="0.2">
      <c r="A166" s="15">
        <v>40185</v>
      </c>
      <c r="B166" s="12">
        <v>600</v>
      </c>
      <c r="C166" s="12">
        <v>600</v>
      </c>
      <c r="D166" s="12">
        <v>600</v>
      </c>
      <c r="E166" s="12">
        <v>600</v>
      </c>
      <c r="F166" s="14">
        <v>11000</v>
      </c>
      <c r="G166" s="12">
        <v>600</v>
      </c>
      <c r="I166" s="11">
        <f>'^JKSE'!I166</f>
        <v>40665</v>
      </c>
      <c r="J166" s="12">
        <f t="shared" si="2"/>
        <v>880</v>
      </c>
    </row>
    <row r="167" spans="1:10" x14ac:dyDescent="0.2">
      <c r="A167" s="15">
        <v>40186</v>
      </c>
      <c r="B167" s="12">
        <v>600</v>
      </c>
      <c r="C167" s="12">
        <v>600</v>
      </c>
      <c r="D167" s="12">
        <v>600</v>
      </c>
      <c r="E167" s="12">
        <v>600</v>
      </c>
      <c r="F167" s="14">
        <v>0</v>
      </c>
      <c r="G167" s="12">
        <v>600</v>
      </c>
      <c r="I167" s="11">
        <f>'^JKSE'!I167</f>
        <v>40662</v>
      </c>
      <c r="J167" s="12">
        <f t="shared" si="2"/>
        <v>830</v>
      </c>
    </row>
    <row r="168" spans="1:10" x14ac:dyDescent="0.2">
      <c r="A168" s="15">
        <v>40189</v>
      </c>
      <c r="B168" s="12">
        <v>750</v>
      </c>
      <c r="C168" s="12">
        <v>750</v>
      </c>
      <c r="D168" s="12">
        <v>750</v>
      </c>
      <c r="E168" s="12">
        <v>750</v>
      </c>
      <c r="F168" s="14">
        <v>2500</v>
      </c>
      <c r="G168" s="12">
        <v>750</v>
      </c>
      <c r="I168" s="11">
        <f>'^JKSE'!I168</f>
        <v>40661</v>
      </c>
      <c r="J168" s="12">
        <f t="shared" si="2"/>
        <v>830</v>
      </c>
    </row>
    <row r="169" spans="1:10" x14ac:dyDescent="0.2">
      <c r="A169" s="15">
        <v>40190</v>
      </c>
      <c r="B169" s="12">
        <v>800</v>
      </c>
      <c r="C169" s="12">
        <v>800</v>
      </c>
      <c r="D169" s="12">
        <v>800</v>
      </c>
      <c r="E169" s="12">
        <v>800</v>
      </c>
      <c r="F169" s="14">
        <v>4000</v>
      </c>
      <c r="G169" s="12">
        <v>800</v>
      </c>
      <c r="I169" s="11">
        <f>'^JKSE'!I169</f>
        <v>40660</v>
      </c>
      <c r="J169" s="12">
        <f t="shared" si="2"/>
        <v>830</v>
      </c>
    </row>
    <row r="170" spans="1:10" x14ac:dyDescent="0.2">
      <c r="A170" s="15">
        <v>40191</v>
      </c>
      <c r="B170" s="12">
        <v>800</v>
      </c>
      <c r="C170" s="12">
        <v>800</v>
      </c>
      <c r="D170" s="12">
        <v>800</v>
      </c>
      <c r="E170" s="12">
        <v>800</v>
      </c>
      <c r="F170" s="14">
        <v>3500</v>
      </c>
      <c r="G170" s="12">
        <v>800</v>
      </c>
      <c r="I170" s="11">
        <f>'^JKSE'!I170</f>
        <v>40659</v>
      </c>
      <c r="J170" s="12">
        <f t="shared" si="2"/>
        <v>830</v>
      </c>
    </row>
    <row r="171" spans="1:10" x14ac:dyDescent="0.2">
      <c r="A171" s="15">
        <v>40192</v>
      </c>
      <c r="B171" s="12">
        <v>800</v>
      </c>
      <c r="C171" s="12">
        <v>850</v>
      </c>
      <c r="D171" s="12">
        <v>800</v>
      </c>
      <c r="E171" s="12">
        <v>800</v>
      </c>
      <c r="F171" s="14">
        <v>591000</v>
      </c>
      <c r="G171" s="12">
        <v>800</v>
      </c>
      <c r="I171" s="11">
        <f>'^JKSE'!I171</f>
        <v>40658</v>
      </c>
      <c r="J171" s="12">
        <f t="shared" si="2"/>
        <v>830</v>
      </c>
    </row>
    <row r="172" spans="1:10" x14ac:dyDescent="0.2">
      <c r="A172" s="15">
        <v>40193</v>
      </c>
      <c r="B172" s="12">
        <v>850</v>
      </c>
      <c r="C172" s="12">
        <v>850</v>
      </c>
      <c r="D172" s="12">
        <v>850</v>
      </c>
      <c r="E172" s="12">
        <v>850</v>
      </c>
      <c r="F172" s="14">
        <v>2500</v>
      </c>
      <c r="G172" s="12">
        <v>850</v>
      </c>
      <c r="I172" s="11">
        <f>'^JKSE'!I172</f>
        <v>40655</v>
      </c>
      <c r="J172" s="12">
        <f t="shared" si="2"/>
        <v>840</v>
      </c>
    </row>
    <row r="173" spans="1:10" x14ac:dyDescent="0.2">
      <c r="A173" s="15">
        <v>40196</v>
      </c>
      <c r="B173" s="12">
        <v>850</v>
      </c>
      <c r="C173" s="12">
        <v>910</v>
      </c>
      <c r="D173" s="12">
        <v>850</v>
      </c>
      <c r="E173" s="12">
        <v>860</v>
      </c>
      <c r="F173" s="14">
        <v>72000</v>
      </c>
      <c r="G173" s="12">
        <v>860</v>
      </c>
      <c r="I173" s="11">
        <f>'^JKSE'!I173</f>
        <v>40654</v>
      </c>
      <c r="J173" s="12">
        <f t="shared" si="2"/>
        <v>840</v>
      </c>
    </row>
    <row r="174" spans="1:10" x14ac:dyDescent="0.2">
      <c r="A174" s="15">
        <v>40197</v>
      </c>
      <c r="B174" s="12">
        <v>900</v>
      </c>
      <c r="C174" s="12">
        <v>900</v>
      </c>
      <c r="D174" s="12">
        <v>860</v>
      </c>
      <c r="E174" s="12">
        <v>860</v>
      </c>
      <c r="F174" s="14">
        <v>1500</v>
      </c>
      <c r="G174" s="12">
        <v>860</v>
      </c>
      <c r="I174" s="11">
        <f>'^JKSE'!I174</f>
        <v>40653</v>
      </c>
      <c r="J174" s="12">
        <f t="shared" si="2"/>
        <v>830</v>
      </c>
    </row>
    <row r="175" spans="1:10" x14ac:dyDescent="0.2">
      <c r="A175" s="15">
        <v>40198</v>
      </c>
      <c r="B175" s="12">
        <v>870</v>
      </c>
      <c r="C175" s="12">
        <v>900</v>
      </c>
      <c r="D175" s="12">
        <v>870</v>
      </c>
      <c r="E175" s="12">
        <v>900</v>
      </c>
      <c r="F175" s="14">
        <v>78000</v>
      </c>
      <c r="G175" s="12">
        <v>900</v>
      </c>
      <c r="I175" s="11">
        <f>'^JKSE'!I175</f>
        <v>40652</v>
      </c>
      <c r="J175" s="12">
        <f t="shared" si="2"/>
        <v>830</v>
      </c>
    </row>
    <row r="176" spans="1:10" x14ac:dyDescent="0.2">
      <c r="A176" s="15">
        <v>40199</v>
      </c>
      <c r="B176" s="12">
        <v>940</v>
      </c>
      <c r="C176" s="12">
        <v>940</v>
      </c>
      <c r="D176" s="12">
        <v>930</v>
      </c>
      <c r="E176" s="12">
        <v>930</v>
      </c>
      <c r="F176" s="14">
        <v>1000</v>
      </c>
      <c r="G176" s="12">
        <v>930</v>
      </c>
      <c r="I176" s="11">
        <f>'^JKSE'!I176</f>
        <v>40651</v>
      </c>
      <c r="J176" s="12">
        <f t="shared" si="2"/>
        <v>830</v>
      </c>
    </row>
    <row r="177" spans="1:10" x14ac:dyDescent="0.2">
      <c r="A177" s="15">
        <v>40200</v>
      </c>
      <c r="B177" s="12">
        <v>870</v>
      </c>
      <c r="C177" s="12">
        <v>930</v>
      </c>
      <c r="D177" s="12">
        <v>870</v>
      </c>
      <c r="E177" s="12">
        <v>870</v>
      </c>
      <c r="F177" s="14">
        <v>0</v>
      </c>
      <c r="G177" s="12">
        <v>870</v>
      </c>
      <c r="I177" s="11">
        <f>'^JKSE'!I177</f>
        <v>40648</v>
      </c>
      <c r="J177" s="12">
        <f t="shared" si="2"/>
        <v>830</v>
      </c>
    </row>
    <row r="178" spans="1:10" x14ac:dyDescent="0.2">
      <c r="A178" s="15">
        <v>40203</v>
      </c>
      <c r="B178" s="12">
        <v>900</v>
      </c>
      <c r="C178" s="12">
        <v>910</v>
      </c>
      <c r="D178" s="12">
        <v>900</v>
      </c>
      <c r="E178" s="12">
        <v>910</v>
      </c>
      <c r="F178" s="14">
        <v>40500</v>
      </c>
      <c r="G178" s="12">
        <v>910</v>
      </c>
      <c r="I178" s="11">
        <f>'^JKSE'!I178</f>
        <v>40647</v>
      </c>
      <c r="J178" s="12">
        <f t="shared" si="2"/>
        <v>860</v>
      </c>
    </row>
    <row r="179" spans="1:10" x14ac:dyDescent="0.2">
      <c r="A179" s="15">
        <v>40204</v>
      </c>
      <c r="B179" s="12">
        <v>910</v>
      </c>
      <c r="C179" s="12">
        <v>920</v>
      </c>
      <c r="D179" s="12">
        <v>910</v>
      </c>
      <c r="E179" s="12">
        <v>920</v>
      </c>
      <c r="F179" s="14">
        <v>30000</v>
      </c>
      <c r="G179" s="12">
        <v>920</v>
      </c>
      <c r="I179" s="11">
        <f>'^JKSE'!I179</f>
        <v>40646</v>
      </c>
      <c r="J179" s="12">
        <f t="shared" si="2"/>
        <v>880</v>
      </c>
    </row>
    <row r="180" spans="1:10" x14ac:dyDescent="0.2">
      <c r="A180" s="15">
        <v>40205</v>
      </c>
      <c r="B180" s="12">
        <v>920</v>
      </c>
      <c r="C180" s="12">
        <v>930</v>
      </c>
      <c r="D180" s="12">
        <v>920</v>
      </c>
      <c r="E180" s="12">
        <v>930</v>
      </c>
      <c r="F180" s="14">
        <v>35000</v>
      </c>
      <c r="G180" s="12">
        <v>930</v>
      </c>
      <c r="I180" s="11">
        <f>'^JKSE'!I180</f>
        <v>40645</v>
      </c>
      <c r="J180" s="12">
        <f t="shared" si="2"/>
        <v>880</v>
      </c>
    </row>
    <row r="181" spans="1:10" x14ac:dyDescent="0.2">
      <c r="A181" s="15">
        <v>40206</v>
      </c>
      <c r="B181" s="12">
        <v>950</v>
      </c>
      <c r="C181" s="12">
        <v>950</v>
      </c>
      <c r="D181" s="12">
        <v>900</v>
      </c>
      <c r="E181" s="12">
        <v>950</v>
      </c>
      <c r="F181" s="14">
        <v>33500</v>
      </c>
      <c r="G181" s="12">
        <v>950</v>
      </c>
      <c r="I181" s="11">
        <f>'^JKSE'!I181</f>
        <v>40644</v>
      </c>
      <c r="J181" s="12">
        <f t="shared" si="2"/>
        <v>890</v>
      </c>
    </row>
    <row r="182" spans="1:10" x14ac:dyDescent="0.2">
      <c r="A182" s="15">
        <v>40207</v>
      </c>
      <c r="B182" s="12">
        <v>950</v>
      </c>
      <c r="C182" s="12">
        <v>950</v>
      </c>
      <c r="D182" s="12">
        <v>950</v>
      </c>
      <c r="E182" s="12">
        <v>950</v>
      </c>
      <c r="F182" s="14">
        <v>500</v>
      </c>
      <c r="G182" s="12">
        <v>950</v>
      </c>
      <c r="I182" s="11">
        <f>'^JKSE'!I182</f>
        <v>40641</v>
      </c>
      <c r="J182" s="12">
        <f t="shared" si="2"/>
        <v>890</v>
      </c>
    </row>
    <row r="183" spans="1:10" x14ac:dyDescent="0.2">
      <c r="A183" s="15">
        <v>40210</v>
      </c>
      <c r="B183" s="12">
        <v>940</v>
      </c>
      <c r="C183" s="12">
        <v>1000</v>
      </c>
      <c r="D183" s="12">
        <v>940</v>
      </c>
      <c r="E183" s="12">
        <v>980</v>
      </c>
      <c r="F183" s="14">
        <v>79500</v>
      </c>
      <c r="G183" s="12">
        <v>980</v>
      </c>
      <c r="I183" s="11">
        <f>'^JKSE'!I183</f>
        <v>40640</v>
      </c>
      <c r="J183" s="12">
        <f t="shared" si="2"/>
        <v>880</v>
      </c>
    </row>
    <row r="184" spans="1:10" x14ac:dyDescent="0.2">
      <c r="A184" s="15">
        <v>40211</v>
      </c>
      <c r="B184" s="12">
        <v>1000</v>
      </c>
      <c r="C184" s="12">
        <v>1000</v>
      </c>
      <c r="D184" s="12">
        <v>960</v>
      </c>
      <c r="E184" s="12">
        <v>990</v>
      </c>
      <c r="F184" s="14">
        <v>66000</v>
      </c>
      <c r="G184" s="12">
        <v>990</v>
      </c>
      <c r="I184" s="11">
        <f>'^JKSE'!I184</f>
        <v>40639</v>
      </c>
      <c r="J184" s="12">
        <f t="shared" si="2"/>
        <v>890</v>
      </c>
    </row>
    <row r="185" spans="1:10" x14ac:dyDescent="0.2">
      <c r="A185" s="15">
        <v>40212</v>
      </c>
      <c r="B185" s="12">
        <v>980</v>
      </c>
      <c r="C185" s="12">
        <v>980</v>
      </c>
      <c r="D185" s="12">
        <v>940</v>
      </c>
      <c r="E185" s="12">
        <v>960</v>
      </c>
      <c r="F185" s="14">
        <v>15000</v>
      </c>
      <c r="G185" s="12">
        <v>960</v>
      </c>
      <c r="I185" s="11">
        <f>'^JKSE'!I185</f>
        <v>40638</v>
      </c>
      <c r="J185" s="12">
        <f t="shared" si="2"/>
        <v>890</v>
      </c>
    </row>
    <row r="186" spans="1:10" x14ac:dyDescent="0.2">
      <c r="A186" s="15">
        <v>40213</v>
      </c>
      <c r="B186" s="12">
        <v>960</v>
      </c>
      <c r="C186" s="12">
        <v>960</v>
      </c>
      <c r="D186" s="12">
        <v>900</v>
      </c>
      <c r="E186" s="12">
        <v>960</v>
      </c>
      <c r="F186" s="14">
        <v>46000</v>
      </c>
      <c r="G186" s="12">
        <v>960</v>
      </c>
      <c r="I186" s="11">
        <f>'^JKSE'!I186</f>
        <v>40637</v>
      </c>
      <c r="J186" s="12">
        <f t="shared" si="2"/>
        <v>890</v>
      </c>
    </row>
    <row r="187" spans="1:10" x14ac:dyDescent="0.2">
      <c r="A187" s="15">
        <v>40214</v>
      </c>
      <c r="B187" s="12">
        <v>920</v>
      </c>
      <c r="C187" s="12">
        <v>960</v>
      </c>
      <c r="D187" s="12">
        <v>920</v>
      </c>
      <c r="E187" s="12">
        <v>960</v>
      </c>
      <c r="F187" s="14">
        <v>40000</v>
      </c>
      <c r="G187" s="12">
        <v>960</v>
      </c>
      <c r="I187" s="11">
        <f>'^JKSE'!I187</f>
        <v>40634</v>
      </c>
      <c r="J187" s="12">
        <f t="shared" si="2"/>
        <v>890</v>
      </c>
    </row>
    <row r="188" spans="1:10" x14ac:dyDescent="0.2">
      <c r="A188" s="15">
        <v>40217</v>
      </c>
      <c r="B188" s="12">
        <v>900</v>
      </c>
      <c r="C188" s="12">
        <v>950</v>
      </c>
      <c r="D188" s="12">
        <v>900</v>
      </c>
      <c r="E188" s="12">
        <v>900</v>
      </c>
      <c r="F188" s="14">
        <v>0</v>
      </c>
      <c r="G188" s="12">
        <v>900</v>
      </c>
      <c r="I188" s="11">
        <f>'^JKSE'!I188</f>
        <v>40633</v>
      </c>
      <c r="J188" s="12">
        <f t="shared" si="2"/>
        <v>890</v>
      </c>
    </row>
    <row r="189" spans="1:10" x14ac:dyDescent="0.2">
      <c r="A189" s="15">
        <v>40218</v>
      </c>
      <c r="B189" s="12">
        <v>900</v>
      </c>
      <c r="C189" s="12">
        <v>960</v>
      </c>
      <c r="D189" s="12">
        <v>900</v>
      </c>
      <c r="E189" s="12">
        <v>900</v>
      </c>
      <c r="F189" s="14">
        <v>0</v>
      </c>
      <c r="G189" s="12">
        <v>900</v>
      </c>
      <c r="I189" s="11">
        <f>'^JKSE'!I189</f>
        <v>40632</v>
      </c>
      <c r="J189" s="12">
        <f t="shared" si="2"/>
        <v>890</v>
      </c>
    </row>
    <row r="190" spans="1:10" x14ac:dyDescent="0.2">
      <c r="A190" s="15">
        <v>40219</v>
      </c>
      <c r="B190" s="12">
        <v>910</v>
      </c>
      <c r="C190" s="12">
        <v>950</v>
      </c>
      <c r="D190" s="12">
        <v>910</v>
      </c>
      <c r="E190" s="12">
        <v>910</v>
      </c>
      <c r="F190" s="14">
        <v>0</v>
      </c>
      <c r="G190" s="12">
        <v>910</v>
      </c>
      <c r="I190" s="11">
        <f>'^JKSE'!I190</f>
        <v>40631</v>
      </c>
      <c r="J190" s="12">
        <f t="shared" si="2"/>
        <v>890</v>
      </c>
    </row>
    <row r="191" spans="1:10" x14ac:dyDescent="0.2">
      <c r="A191" s="15">
        <v>40220</v>
      </c>
      <c r="B191" s="12">
        <v>940</v>
      </c>
      <c r="C191" s="12">
        <v>960</v>
      </c>
      <c r="D191" s="12">
        <v>940</v>
      </c>
      <c r="E191" s="12">
        <v>950</v>
      </c>
      <c r="F191" s="14">
        <v>18000</v>
      </c>
      <c r="G191" s="12">
        <v>950</v>
      </c>
      <c r="I191" s="11">
        <f>'^JKSE'!I191</f>
        <v>40630</v>
      </c>
      <c r="J191" s="12">
        <f t="shared" si="2"/>
        <v>890</v>
      </c>
    </row>
    <row r="192" spans="1:10" x14ac:dyDescent="0.2">
      <c r="A192" s="15">
        <v>40221</v>
      </c>
      <c r="B192" s="12">
        <v>960</v>
      </c>
      <c r="C192" s="12">
        <v>1000</v>
      </c>
      <c r="D192" s="12">
        <v>960</v>
      </c>
      <c r="E192" s="12">
        <v>1000</v>
      </c>
      <c r="F192" s="14">
        <v>8000</v>
      </c>
      <c r="G192" s="12">
        <v>1000</v>
      </c>
      <c r="I192" s="11">
        <f>'^JKSE'!I192</f>
        <v>40627</v>
      </c>
      <c r="J192" s="12">
        <f t="shared" si="2"/>
        <v>890</v>
      </c>
    </row>
    <row r="193" spans="1:10" x14ac:dyDescent="0.2">
      <c r="A193" s="15">
        <v>40224</v>
      </c>
      <c r="B193" s="12">
        <v>1000</v>
      </c>
      <c r="C193" s="12">
        <v>1020</v>
      </c>
      <c r="D193" s="12">
        <v>1000</v>
      </c>
      <c r="E193" s="12">
        <v>1020</v>
      </c>
      <c r="F193" s="14">
        <v>5500</v>
      </c>
      <c r="G193" s="12">
        <v>1020</v>
      </c>
      <c r="I193" s="11">
        <f>'^JKSE'!I193</f>
        <v>40626</v>
      </c>
      <c r="J193" s="12">
        <f t="shared" si="2"/>
        <v>890</v>
      </c>
    </row>
    <row r="194" spans="1:10" x14ac:dyDescent="0.2">
      <c r="A194" s="15">
        <v>40225</v>
      </c>
      <c r="B194" s="12">
        <v>950</v>
      </c>
      <c r="C194" s="12">
        <v>1040</v>
      </c>
      <c r="D194" s="12">
        <v>950</v>
      </c>
      <c r="E194" s="12">
        <v>950</v>
      </c>
      <c r="F194" s="14">
        <v>0</v>
      </c>
      <c r="G194" s="12">
        <v>950</v>
      </c>
      <c r="I194" s="11">
        <f>'^JKSE'!I194</f>
        <v>40625</v>
      </c>
      <c r="J194" s="12">
        <f t="shared" si="2"/>
        <v>890</v>
      </c>
    </row>
    <row r="195" spans="1:10" x14ac:dyDescent="0.2">
      <c r="A195" s="15">
        <v>40226</v>
      </c>
      <c r="B195" s="12">
        <v>920</v>
      </c>
      <c r="C195" s="12">
        <v>1040</v>
      </c>
      <c r="D195" s="12">
        <v>920</v>
      </c>
      <c r="E195" s="12">
        <v>920</v>
      </c>
      <c r="F195" s="14">
        <v>0</v>
      </c>
      <c r="G195" s="12">
        <v>920</v>
      </c>
      <c r="I195" s="11">
        <f>'^JKSE'!I195</f>
        <v>40624</v>
      </c>
      <c r="J195" s="12">
        <f t="shared" ref="J195:J258" si="3">VLOOKUP($I$2:$I$751,$A$2:$G$705,7)</f>
        <v>890</v>
      </c>
    </row>
    <row r="196" spans="1:10" x14ac:dyDescent="0.2">
      <c r="A196" s="15">
        <v>40227</v>
      </c>
      <c r="B196" s="12">
        <v>950</v>
      </c>
      <c r="C196" s="12">
        <v>1040</v>
      </c>
      <c r="D196" s="12">
        <v>950</v>
      </c>
      <c r="E196" s="12">
        <v>950</v>
      </c>
      <c r="F196" s="14">
        <v>0</v>
      </c>
      <c r="G196" s="12">
        <v>950</v>
      </c>
      <c r="I196" s="11">
        <f>'^JKSE'!I196</f>
        <v>40623</v>
      </c>
      <c r="J196" s="12">
        <f t="shared" si="3"/>
        <v>890</v>
      </c>
    </row>
    <row r="197" spans="1:10" x14ac:dyDescent="0.2">
      <c r="A197" s="15">
        <v>40228</v>
      </c>
      <c r="B197" s="12">
        <v>950</v>
      </c>
      <c r="C197" s="12">
        <v>1030</v>
      </c>
      <c r="D197" s="12">
        <v>950</v>
      </c>
      <c r="E197" s="12">
        <v>950</v>
      </c>
      <c r="F197" s="14">
        <v>0</v>
      </c>
      <c r="G197" s="12">
        <v>950</v>
      </c>
      <c r="I197" s="11">
        <f>'^JKSE'!I197</f>
        <v>40620</v>
      </c>
      <c r="J197" s="12">
        <f t="shared" si="3"/>
        <v>890</v>
      </c>
    </row>
    <row r="198" spans="1:10" x14ac:dyDescent="0.2">
      <c r="A198" s="15">
        <v>40231</v>
      </c>
      <c r="B198" s="12">
        <v>1040</v>
      </c>
      <c r="C198" s="12">
        <v>1040</v>
      </c>
      <c r="D198" s="12">
        <v>1040</v>
      </c>
      <c r="E198" s="12">
        <v>1040</v>
      </c>
      <c r="F198" s="14">
        <v>500</v>
      </c>
      <c r="G198" s="12">
        <v>1040</v>
      </c>
      <c r="I198" s="11">
        <f>'^JKSE'!I198</f>
        <v>40619</v>
      </c>
      <c r="J198" s="12">
        <f t="shared" si="3"/>
        <v>890</v>
      </c>
    </row>
    <row r="199" spans="1:10" x14ac:dyDescent="0.2">
      <c r="A199" s="15">
        <v>40232</v>
      </c>
      <c r="B199" s="12">
        <v>1100</v>
      </c>
      <c r="C199" s="12">
        <v>1100</v>
      </c>
      <c r="D199" s="12">
        <v>1050</v>
      </c>
      <c r="E199" s="12">
        <v>1050</v>
      </c>
      <c r="F199" s="14">
        <v>1000</v>
      </c>
      <c r="G199" s="12">
        <v>1050</v>
      </c>
      <c r="I199" s="11">
        <f>'^JKSE'!I199</f>
        <v>40618</v>
      </c>
      <c r="J199" s="12">
        <f t="shared" si="3"/>
        <v>890</v>
      </c>
    </row>
    <row r="200" spans="1:10" x14ac:dyDescent="0.2">
      <c r="A200" s="15">
        <v>40233</v>
      </c>
      <c r="B200" s="12">
        <v>1030</v>
      </c>
      <c r="C200" s="12">
        <v>1040</v>
      </c>
      <c r="D200" s="12">
        <v>1020</v>
      </c>
      <c r="E200" s="12">
        <v>1020</v>
      </c>
      <c r="F200" s="14">
        <v>2009000</v>
      </c>
      <c r="G200" s="12">
        <v>1020</v>
      </c>
      <c r="I200" s="11">
        <f>'^JKSE'!I200</f>
        <v>40617</v>
      </c>
      <c r="J200" s="12">
        <f t="shared" si="3"/>
        <v>890</v>
      </c>
    </row>
    <row r="201" spans="1:10" x14ac:dyDescent="0.2">
      <c r="A201" s="15">
        <v>40234</v>
      </c>
      <c r="B201" s="12">
        <v>1020</v>
      </c>
      <c r="C201" s="12">
        <v>1030</v>
      </c>
      <c r="D201" s="12">
        <v>1020</v>
      </c>
      <c r="E201" s="12">
        <v>1020</v>
      </c>
      <c r="F201" s="14">
        <v>3331000</v>
      </c>
      <c r="G201" s="12">
        <v>1020</v>
      </c>
      <c r="I201" s="11">
        <f>'^JKSE'!I201</f>
        <v>40616</v>
      </c>
      <c r="J201" s="12">
        <f t="shared" si="3"/>
        <v>890</v>
      </c>
    </row>
    <row r="202" spans="1:10" x14ac:dyDescent="0.2">
      <c r="A202" s="15">
        <v>40238</v>
      </c>
      <c r="B202" s="12">
        <v>1020</v>
      </c>
      <c r="C202" s="12">
        <v>1030</v>
      </c>
      <c r="D202" s="12">
        <v>1020</v>
      </c>
      <c r="E202" s="12">
        <v>1020</v>
      </c>
      <c r="F202" s="14">
        <v>2802000</v>
      </c>
      <c r="G202" s="12">
        <v>1020</v>
      </c>
      <c r="I202" s="11">
        <f>'^JKSE'!I202</f>
        <v>40613</v>
      </c>
      <c r="J202" s="12">
        <f t="shared" si="3"/>
        <v>890</v>
      </c>
    </row>
    <row r="203" spans="1:10" x14ac:dyDescent="0.2">
      <c r="A203" s="15">
        <v>40239</v>
      </c>
      <c r="B203" s="12">
        <v>1020</v>
      </c>
      <c r="C203" s="12">
        <v>1040</v>
      </c>
      <c r="D203" s="12">
        <v>1020</v>
      </c>
      <c r="E203" s="12">
        <v>1030</v>
      </c>
      <c r="F203" s="14">
        <v>3394500</v>
      </c>
      <c r="G203" s="12">
        <v>1030</v>
      </c>
      <c r="I203" s="11">
        <f>'^JKSE'!I203</f>
        <v>40612</v>
      </c>
      <c r="J203" s="12">
        <f t="shared" si="3"/>
        <v>890</v>
      </c>
    </row>
    <row r="204" spans="1:10" x14ac:dyDescent="0.2">
      <c r="A204" s="15">
        <v>40240</v>
      </c>
      <c r="B204" s="12">
        <v>1030</v>
      </c>
      <c r="C204" s="12">
        <v>1040</v>
      </c>
      <c r="D204" s="12">
        <v>1020</v>
      </c>
      <c r="E204" s="12">
        <v>1030</v>
      </c>
      <c r="F204" s="14">
        <v>3148000</v>
      </c>
      <c r="G204" s="12">
        <v>1030</v>
      </c>
      <c r="I204" s="11">
        <f>'^JKSE'!I204</f>
        <v>40611</v>
      </c>
      <c r="J204" s="12">
        <f t="shared" si="3"/>
        <v>880</v>
      </c>
    </row>
    <row r="205" spans="1:10" x14ac:dyDescent="0.2">
      <c r="A205" s="15">
        <v>40241</v>
      </c>
      <c r="B205" s="12">
        <v>1030</v>
      </c>
      <c r="C205" s="12">
        <v>1030</v>
      </c>
      <c r="D205" s="12">
        <v>1020</v>
      </c>
      <c r="E205" s="12">
        <v>1030</v>
      </c>
      <c r="F205" s="14">
        <v>3002000</v>
      </c>
      <c r="G205" s="12">
        <v>1030</v>
      </c>
      <c r="I205" s="11">
        <f>'^JKSE'!I205</f>
        <v>40610</v>
      </c>
      <c r="J205" s="12">
        <f t="shared" si="3"/>
        <v>890</v>
      </c>
    </row>
    <row r="206" spans="1:10" x14ac:dyDescent="0.2">
      <c r="A206" s="15">
        <v>40242</v>
      </c>
      <c r="B206" s="12">
        <v>1030</v>
      </c>
      <c r="C206" s="12">
        <v>1040</v>
      </c>
      <c r="D206" s="12">
        <v>1020</v>
      </c>
      <c r="E206" s="12">
        <v>1040</v>
      </c>
      <c r="F206" s="14">
        <v>3077500</v>
      </c>
      <c r="G206" s="12">
        <v>1040</v>
      </c>
      <c r="I206" s="11">
        <f>'^JKSE'!I206</f>
        <v>40609</v>
      </c>
      <c r="J206" s="12">
        <f t="shared" si="3"/>
        <v>890</v>
      </c>
    </row>
    <row r="207" spans="1:10" x14ac:dyDescent="0.2">
      <c r="A207" s="15">
        <v>40245</v>
      </c>
      <c r="B207" s="12">
        <v>1040</v>
      </c>
      <c r="C207" s="12">
        <v>1050</v>
      </c>
      <c r="D207" s="12">
        <v>1030</v>
      </c>
      <c r="E207" s="12">
        <v>1050</v>
      </c>
      <c r="F207" s="14">
        <v>6545000</v>
      </c>
      <c r="G207" s="12">
        <v>1050</v>
      </c>
      <c r="I207" s="11">
        <f>'^JKSE'!I207</f>
        <v>40606</v>
      </c>
      <c r="J207" s="12">
        <f t="shared" si="3"/>
        <v>890</v>
      </c>
    </row>
    <row r="208" spans="1:10" x14ac:dyDescent="0.2">
      <c r="A208" s="15">
        <v>40246</v>
      </c>
      <c r="B208" s="12">
        <v>1060</v>
      </c>
      <c r="C208" s="12">
        <v>1090</v>
      </c>
      <c r="D208" s="12">
        <v>1060</v>
      </c>
      <c r="E208" s="12">
        <v>1090</v>
      </c>
      <c r="F208" s="14">
        <v>3517500</v>
      </c>
      <c r="G208" s="12">
        <v>1090</v>
      </c>
      <c r="I208" s="11">
        <f>'^JKSE'!I208</f>
        <v>40605</v>
      </c>
      <c r="J208" s="12">
        <f t="shared" si="3"/>
        <v>910</v>
      </c>
    </row>
    <row r="209" spans="1:10" x14ac:dyDescent="0.2">
      <c r="A209" s="15">
        <v>40247</v>
      </c>
      <c r="B209" s="12">
        <v>1080</v>
      </c>
      <c r="C209" s="12">
        <v>1100</v>
      </c>
      <c r="D209" s="12">
        <v>1080</v>
      </c>
      <c r="E209" s="12">
        <v>1100</v>
      </c>
      <c r="F209" s="14">
        <v>4691500</v>
      </c>
      <c r="G209" s="12">
        <v>1100</v>
      </c>
      <c r="I209" s="11">
        <f>'^JKSE'!I209</f>
        <v>40604</v>
      </c>
      <c r="J209" s="12">
        <f t="shared" si="3"/>
        <v>930</v>
      </c>
    </row>
    <row r="210" spans="1:10" x14ac:dyDescent="0.2">
      <c r="A210" s="15">
        <v>40248</v>
      </c>
      <c r="B210" s="12">
        <v>1100</v>
      </c>
      <c r="C210" s="12">
        <v>1100</v>
      </c>
      <c r="D210" s="12">
        <v>1090</v>
      </c>
      <c r="E210" s="12">
        <v>1090</v>
      </c>
      <c r="F210" s="14">
        <v>4759500</v>
      </c>
      <c r="G210" s="12">
        <v>1090</v>
      </c>
      <c r="I210" s="11">
        <f>'^JKSE'!I210</f>
        <v>40603</v>
      </c>
      <c r="J210" s="12">
        <f t="shared" si="3"/>
        <v>930</v>
      </c>
    </row>
    <row r="211" spans="1:10" x14ac:dyDescent="0.2">
      <c r="A211" s="15">
        <v>40249</v>
      </c>
      <c r="B211" s="12">
        <v>1100</v>
      </c>
      <c r="C211" s="12">
        <v>1120</v>
      </c>
      <c r="D211" s="12">
        <v>1090</v>
      </c>
      <c r="E211" s="12">
        <v>1120</v>
      </c>
      <c r="F211" s="14">
        <v>2013000</v>
      </c>
      <c r="G211" s="12">
        <v>1120</v>
      </c>
      <c r="I211" s="11">
        <f>'^JKSE'!I211</f>
        <v>40602</v>
      </c>
      <c r="J211" s="12">
        <f t="shared" si="3"/>
        <v>930</v>
      </c>
    </row>
    <row r="212" spans="1:10" x14ac:dyDescent="0.2">
      <c r="A212" s="15">
        <v>40252</v>
      </c>
      <c r="B212" s="12">
        <v>1120</v>
      </c>
      <c r="C212" s="12">
        <v>1120</v>
      </c>
      <c r="D212" s="12">
        <v>1110</v>
      </c>
      <c r="E212" s="12">
        <v>1120</v>
      </c>
      <c r="F212" s="14">
        <v>5579000</v>
      </c>
      <c r="G212" s="12">
        <v>1120</v>
      </c>
      <c r="I212" s="11">
        <f>'^JKSE'!I212</f>
        <v>40599</v>
      </c>
      <c r="J212" s="12">
        <f t="shared" si="3"/>
        <v>930</v>
      </c>
    </row>
    <row r="213" spans="1:10" x14ac:dyDescent="0.2">
      <c r="A213" s="15">
        <v>40254</v>
      </c>
      <c r="B213" s="12">
        <v>1120</v>
      </c>
      <c r="C213" s="12">
        <v>1150</v>
      </c>
      <c r="D213" s="12">
        <v>1120</v>
      </c>
      <c r="E213" s="12">
        <v>1150</v>
      </c>
      <c r="F213" s="14">
        <v>3254500</v>
      </c>
      <c r="G213" s="12">
        <v>1150</v>
      </c>
      <c r="I213" s="11">
        <f>'^JKSE'!I213</f>
        <v>40598</v>
      </c>
      <c r="J213" s="12">
        <f t="shared" si="3"/>
        <v>930</v>
      </c>
    </row>
    <row r="214" spans="1:10" x14ac:dyDescent="0.2">
      <c r="A214" s="15">
        <v>40255</v>
      </c>
      <c r="B214" s="12">
        <v>1140</v>
      </c>
      <c r="C214" s="12">
        <v>1180</v>
      </c>
      <c r="D214" s="12">
        <v>1140</v>
      </c>
      <c r="E214" s="12">
        <v>1180</v>
      </c>
      <c r="F214" s="14">
        <v>3068500</v>
      </c>
      <c r="G214" s="12">
        <v>1180</v>
      </c>
      <c r="I214" s="11">
        <f>'^JKSE'!I214</f>
        <v>40597</v>
      </c>
      <c r="J214" s="12">
        <f t="shared" si="3"/>
        <v>930</v>
      </c>
    </row>
    <row r="215" spans="1:10" x14ac:dyDescent="0.2">
      <c r="A215" s="15">
        <v>40256</v>
      </c>
      <c r="B215" s="12">
        <v>1180</v>
      </c>
      <c r="C215" s="12">
        <v>1180</v>
      </c>
      <c r="D215" s="12">
        <v>1160</v>
      </c>
      <c r="E215" s="12">
        <v>1170</v>
      </c>
      <c r="F215" s="14">
        <v>6347000</v>
      </c>
      <c r="G215" s="12">
        <v>1170</v>
      </c>
      <c r="I215" s="11">
        <f>'^JKSE'!I215</f>
        <v>40596</v>
      </c>
      <c r="J215" s="12">
        <f t="shared" si="3"/>
        <v>930</v>
      </c>
    </row>
    <row r="216" spans="1:10" x14ac:dyDescent="0.2">
      <c r="A216" s="15">
        <v>40259</v>
      </c>
      <c r="B216" s="12">
        <v>1170</v>
      </c>
      <c r="C216" s="12">
        <v>1170</v>
      </c>
      <c r="D216" s="12">
        <v>1170</v>
      </c>
      <c r="E216" s="12">
        <v>1170</v>
      </c>
      <c r="F216" s="14">
        <v>6250500</v>
      </c>
      <c r="G216" s="12">
        <v>1170</v>
      </c>
      <c r="I216" s="11">
        <f>'^JKSE'!I216</f>
        <v>40595</v>
      </c>
      <c r="J216" s="12">
        <f t="shared" si="3"/>
        <v>930</v>
      </c>
    </row>
    <row r="217" spans="1:10" x14ac:dyDescent="0.2">
      <c r="A217" s="15">
        <v>40260</v>
      </c>
      <c r="B217" s="12">
        <v>1170</v>
      </c>
      <c r="C217" s="12">
        <v>1200</v>
      </c>
      <c r="D217" s="12">
        <v>1170</v>
      </c>
      <c r="E217" s="12">
        <v>1200</v>
      </c>
      <c r="F217" s="14">
        <v>4578500</v>
      </c>
      <c r="G217" s="12">
        <v>1200</v>
      </c>
      <c r="I217" s="11">
        <f>'^JKSE'!I217</f>
        <v>40592</v>
      </c>
      <c r="J217" s="12">
        <f t="shared" si="3"/>
        <v>930</v>
      </c>
    </row>
    <row r="218" spans="1:10" x14ac:dyDescent="0.2">
      <c r="A218" s="15">
        <v>40261</v>
      </c>
      <c r="B218" s="12">
        <v>1190</v>
      </c>
      <c r="C218" s="12">
        <v>1200</v>
      </c>
      <c r="D218" s="12">
        <v>1190</v>
      </c>
      <c r="E218" s="12">
        <v>1200</v>
      </c>
      <c r="F218" s="14">
        <v>1361000</v>
      </c>
      <c r="G218" s="12">
        <v>1200</v>
      </c>
      <c r="I218" s="11">
        <f>'^JKSE'!I218</f>
        <v>40591</v>
      </c>
      <c r="J218" s="12">
        <f t="shared" si="3"/>
        <v>930</v>
      </c>
    </row>
    <row r="219" spans="1:10" x14ac:dyDescent="0.2">
      <c r="A219" s="15">
        <v>40262</v>
      </c>
      <c r="B219" s="12">
        <v>1200</v>
      </c>
      <c r="C219" s="12">
        <v>1200</v>
      </c>
      <c r="D219" s="12">
        <v>1190</v>
      </c>
      <c r="E219" s="12">
        <v>1200</v>
      </c>
      <c r="F219" s="14">
        <v>9000000</v>
      </c>
      <c r="G219" s="12">
        <v>1200</v>
      </c>
      <c r="I219" s="11">
        <f>'^JKSE'!I219</f>
        <v>40590</v>
      </c>
      <c r="J219" s="12">
        <f t="shared" si="3"/>
        <v>930</v>
      </c>
    </row>
    <row r="220" spans="1:10" x14ac:dyDescent="0.2">
      <c r="A220" s="15">
        <v>40263</v>
      </c>
      <c r="B220" s="12">
        <v>1200</v>
      </c>
      <c r="C220" s="12">
        <v>1210</v>
      </c>
      <c r="D220" s="12">
        <v>1190</v>
      </c>
      <c r="E220" s="12">
        <v>1200</v>
      </c>
      <c r="F220" s="14">
        <v>4330000</v>
      </c>
      <c r="G220" s="12">
        <v>1200</v>
      </c>
      <c r="I220" s="11">
        <f>'^JKSE'!I220</f>
        <v>40589</v>
      </c>
      <c r="J220" s="12">
        <f t="shared" si="3"/>
        <v>930</v>
      </c>
    </row>
    <row r="221" spans="1:10" x14ac:dyDescent="0.2">
      <c r="A221" s="15">
        <v>40266</v>
      </c>
      <c r="B221" s="12">
        <v>1190</v>
      </c>
      <c r="C221" s="12">
        <v>1200</v>
      </c>
      <c r="D221" s="12">
        <v>1180</v>
      </c>
      <c r="E221" s="12">
        <v>1200</v>
      </c>
      <c r="F221" s="14">
        <v>4975000</v>
      </c>
      <c r="G221" s="12">
        <v>1200</v>
      </c>
      <c r="I221" s="11">
        <f>'^JKSE'!I221</f>
        <v>40588</v>
      </c>
      <c r="J221" s="12">
        <f t="shared" si="3"/>
        <v>930</v>
      </c>
    </row>
    <row r="222" spans="1:10" x14ac:dyDescent="0.2">
      <c r="A222" s="15">
        <v>40267</v>
      </c>
      <c r="B222" s="12">
        <v>1200</v>
      </c>
      <c r="C222" s="12">
        <v>1200</v>
      </c>
      <c r="D222" s="12">
        <v>1190</v>
      </c>
      <c r="E222" s="12">
        <v>1200</v>
      </c>
      <c r="F222" s="14">
        <v>1098500</v>
      </c>
      <c r="G222" s="12">
        <v>1200</v>
      </c>
      <c r="I222" s="11">
        <f>'^JKSE'!I222</f>
        <v>40585</v>
      </c>
      <c r="J222" s="12">
        <f t="shared" si="3"/>
        <v>930</v>
      </c>
    </row>
    <row r="223" spans="1:10" x14ac:dyDescent="0.2">
      <c r="A223" s="15">
        <v>40268</v>
      </c>
      <c r="B223" s="12">
        <v>1200</v>
      </c>
      <c r="C223" s="12">
        <v>1200</v>
      </c>
      <c r="D223" s="12">
        <v>1190</v>
      </c>
      <c r="E223" s="12">
        <v>1190</v>
      </c>
      <c r="F223" s="14">
        <v>8261000</v>
      </c>
      <c r="G223" s="12">
        <v>1190</v>
      </c>
      <c r="I223" s="11">
        <f>'^JKSE'!I223</f>
        <v>40584</v>
      </c>
      <c r="J223" s="12">
        <f t="shared" si="3"/>
        <v>930</v>
      </c>
    </row>
    <row r="224" spans="1:10" x14ac:dyDescent="0.2">
      <c r="A224" s="15">
        <v>40269</v>
      </c>
      <c r="B224" s="12">
        <v>1200</v>
      </c>
      <c r="C224" s="12">
        <v>1200</v>
      </c>
      <c r="D224" s="12">
        <v>1180</v>
      </c>
      <c r="E224" s="12">
        <v>1190</v>
      </c>
      <c r="F224" s="14">
        <v>7837500</v>
      </c>
      <c r="G224" s="12">
        <v>1190</v>
      </c>
      <c r="I224" s="11">
        <f>'^JKSE'!I224</f>
        <v>40583</v>
      </c>
      <c r="J224" s="12">
        <f t="shared" si="3"/>
        <v>930</v>
      </c>
    </row>
    <row r="225" spans="1:10" x14ac:dyDescent="0.2">
      <c r="A225" s="15">
        <v>40273</v>
      </c>
      <c r="B225" s="12">
        <v>1190</v>
      </c>
      <c r="C225" s="12">
        <v>1190</v>
      </c>
      <c r="D225" s="12">
        <v>1170</v>
      </c>
      <c r="E225" s="12">
        <v>1180</v>
      </c>
      <c r="F225" s="14">
        <v>4354000</v>
      </c>
      <c r="G225" s="12">
        <v>1180</v>
      </c>
      <c r="I225" s="11">
        <f>'^JKSE'!I225</f>
        <v>40582</v>
      </c>
      <c r="J225" s="12">
        <f t="shared" si="3"/>
        <v>930</v>
      </c>
    </row>
    <row r="226" spans="1:10" x14ac:dyDescent="0.2">
      <c r="A226" s="15">
        <v>40274</v>
      </c>
      <c r="B226" s="12">
        <v>1180</v>
      </c>
      <c r="C226" s="12">
        <v>1180</v>
      </c>
      <c r="D226" s="12">
        <v>1150</v>
      </c>
      <c r="E226" s="12">
        <v>1170</v>
      </c>
      <c r="F226" s="14">
        <v>14332000</v>
      </c>
      <c r="G226" s="12">
        <v>1170</v>
      </c>
      <c r="I226" s="11">
        <f>'^JKSE'!I226</f>
        <v>40581</v>
      </c>
      <c r="J226" s="12">
        <f t="shared" si="3"/>
        <v>930</v>
      </c>
    </row>
    <row r="227" spans="1:10" x14ac:dyDescent="0.2">
      <c r="A227" s="15">
        <v>40275</v>
      </c>
      <c r="B227" s="12">
        <v>1160</v>
      </c>
      <c r="C227" s="12">
        <v>1170</v>
      </c>
      <c r="D227" s="12">
        <v>1150</v>
      </c>
      <c r="E227" s="12">
        <v>1170</v>
      </c>
      <c r="F227" s="14">
        <v>17431500</v>
      </c>
      <c r="G227" s="12">
        <v>1170</v>
      </c>
      <c r="I227" s="11">
        <f>'^JKSE'!I227</f>
        <v>40578</v>
      </c>
      <c r="J227" s="12">
        <f t="shared" si="3"/>
        <v>930</v>
      </c>
    </row>
    <row r="228" spans="1:10" x14ac:dyDescent="0.2">
      <c r="A228" s="15">
        <v>40276</v>
      </c>
      <c r="B228" s="12">
        <v>1160</v>
      </c>
      <c r="C228" s="12">
        <v>1170</v>
      </c>
      <c r="D228" s="12">
        <v>1150</v>
      </c>
      <c r="E228" s="12">
        <v>1170</v>
      </c>
      <c r="F228" s="14">
        <v>17671000</v>
      </c>
      <c r="G228" s="12">
        <v>1170</v>
      </c>
      <c r="I228" s="11">
        <f>'^JKSE'!I228</f>
        <v>40577</v>
      </c>
      <c r="J228" s="12">
        <f t="shared" si="3"/>
        <v>930</v>
      </c>
    </row>
    <row r="229" spans="1:10" x14ac:dyDescent="0.2">
      <c r="A229" s="15">
        <v>40277</v>
      </c>
      <c r="B229" s="12">
        <v>1170</v>
      </c>
      <c r="C229" s="12">
        <v>1170</v>
      </c>
      <c r="D229" s="12">
        <v>1140</v>
      </c>
      <c r="E229" s="12">
        <v>1160</v>
      </c>
      <c r="F229" s="14">
        <v>20183000</v>
      </c>
      <c r="G229" s="12">
        <v>1160</v>
      </c>
      <c r="I229" s="11">
        <f>'^JKSE'!I229</f>
        <v>40576</v>
      </c>
      <c r="J229" s="12">
        <f t="shared" si="3"/>
        <v>930</v>
      </c>
    </row>
    <row r="230" spans="1:10" x14ac:dyDescent="0.2">
      <c r="A230" s="15">
        <v>40280</v>
      </c>
      <c r="B230" s="12">
        <v>1170</v>
      </c>
      <c r="C230" s="12">
        <v>1170</v>
      </c>
      <c r="D230" s="12">
        <v>1150</v>
      </c>
      <c r="E230" s="12">
        <v>1160</v>
      </c>
      <c r="F230" s="14">
        <v>5446500</v>
      </c>
      <c r="G230" s="12">
        <v>1160</v>
      </c>
      <c r="I230" s="11">
        <f>'^JKSE'!I230</f>
        <v>40575</v>
      </c>
      <c r="J230" s="12">
        <f t="shared" si="3"/>
        <v>930</v>
      </c>
    </row>
    <row r="231" spans="1:10" x14ac:dyDescent="0.2">
      <c r="A231" s="15">
        <v>40281</v>
      </c>
      <c r="B231" s="12">
        <v>1160</v>
      </c>
      <c r="C231" s="12">
        <v>1170</v>
      </c>
      <c r="D231" s="12">
        <v>1150</v>
      </c>
      <c r="E231" s="12">
        <v>1170</v>
      </c>
      <c r="F231" s="14">
        <v>14585500</v>
      </c>
      <c r="G231" s="12">
        <v>1170</v>
      </c>
      <c r="I231" s="11">
        <f>'^JKSE'!I231</f>
        <v>40574</v>
      </c>
      <c r="J231" s="12">
        <f t="shared" si="3"/>
        <v>930</v>
      </c>
    </row>
    <row r="232" spans="1:10" x14ac:dyDescent="0.2">
      <c r="A232" s="15">
        <v>40282</v>
      </c>
      <c r="B232" s="12">
        <v>1160</v>
      </c>
      <c r="C232" s="12">
        <v>1180</v>
      </c>
      <c r="D232" s="12">
        <v>1150</v>
      </c>
      <c r="E232" s="12">
        <v>1160</v>
      </c>
      <c r="F232" s="14">
        <v>21667500</v>
      </c>
      <c r="G232" s="12">
        <v>1160</v>
      </c>
      <c r="I232" s="11">
        <f>'^JKSE'!I232</f>
        <v>40571</v>
      </c>
      <c r="J232" s="12">
        <f t="shared" si="3"/>
        <v>930</v>
      </c>
    </row>
    <row r="233" spans="1:10" x14ac:dyDescent="0.2">
      <c r="A233" s="15">
        <v>40283</v>
      </c>
      <c r="B233" s="12">
        <v>1160</v>
      </c>
      <c r="C233" s="12">
        <v>1160</v>
      </c>
      <c r="D233" s="12">
        <v>1160</v>
      </c>
      <c r="E233" s="12">
        <v>1160</v>
      </c>
      <c r="F233" s="14">
        <v>3612000</v>
      </c>
      <c r="G233" s="12">
        <v>1160</v>
      </c>
      <c r="I233" s="11">
        <f>'^JKSE'!I233</f>
        <v>40570</v>
      </c>
      <c r="J233" s="12">
        <f t="shared" si="3"/>
        <v>930</v>
      </c>
    </row>
    <row r="234" spans="1:10" x14ac:dyDescent="0.2">
      <c r="A234" s="15">
        <v>40284</v>
      </c>
      <c r="B234" s="12">
        <v>1160</v>
      </c>
      <c r="C234" s="12">
        <v>1160</v>
      </c>
      <c r="D234" s="12">
        <v>1150</v>
      </c>
      <c r="E234" s="12">
        <v>1160</v>
      </c>
      <c r="F234" s="14">
        <v>14818500</v>
      </c>
      <c r="G234" s="12">
        <v>1160</v>
      </c>
      <c r="I234" s="11">
        <f>'^JKSE'!I234</f>
        <v>40569</v>
      </c>
      <c r="J234" s="12">
        <f t="shared" si="3"/>
        <v>930</v>
      </c>
    </row>
    <row r="235" spans="1:10" x14ac:dyDescent="0.2">
      <c r="A235" s="15">
        <v>40287</v>
      </c>
      <c r="B235" s="12">
        <v>1160</v>
      </c>
      <c r="C235" s="12">
        <v>1160</v>
      </c>
      <c r="D235" s="12">
        <v>1150</v>
      </c>
      <c r="E235" s="12">
        <v>1160</v>
      </c>
      <c r="F235" s="14">
        <v>2727500</v>
      </c>
      <c r="G235" s="12">
        <v>1160</v>
      </c>
      <c r="I235" s="11">
        <f>'^JKSE'!I235</f>
        <v>40568</v>
      </c>
      <c r="J235" s="12">
        <f t="shared" si="3"/>
        <v>930</v>
      </c>
    </row>
    <row r="236" spans="1:10" x14ac:dyDescent="0.2">
      <c r="A236" s="15">
        <v>40288</v>
      </c>
      <c r="B236" s="12">
        <v>1160</v>
      </c>
      <c r="C236" s="12">
        <v>1160</v>
      </c>
      <c r="D236" s="12">
        <v>1150</v>
      </c>
      <c r="E236" s="12">
        <v>1160</v>
      </c>
      <c r="F236" s="14">
        <v>15645500</v>
      </c>
      <c r="G236" s="12">
        <v>1160</v>
      </c>
      <c r="I236" s="11">
        <f>'^JKSE'!I236</f>
        <v>40567</v>
      </c>
      <c r="J236" s="12">
        <f t="shared" si="3"/>
        <v>930</v>
      </c>
    </row>
    <row r="237" spans="1:10" x14ac:dyDescent="0.2">
      <c r="A237" s="15">
        <v>40289</v>
      </c>
      <c r="B237" s="12">
        <v>1160</v>
      </c>
      <c r="C237" s="12">
        <v>1160</v>
      </c>
      <c r="D237" s="12">
        <v>1150</v>
      </c>
      <c r="E237" s="12">
        <v>1160</v>
      </c>
      <c r="F237" s="14">
        <v>5300500</v>
      </c>
      <c r="G237" s="12">
        <v>1160</v>
      </c>
      <c r="I237" s="11">
        <f>'^JKSE'!I237</f>
        <v>40564</v>
      </c>
      <c r="J237" s="12">
        <f t="shared" si="3"/>
        <v>930</v>
      </c>
    </row>
    <row r="238" spans="1:10" x14ac:dyDescent="0.2">
      <c r="A238" s="15">
        <v>40290</v>
      </c>
      <c r="B238" s="12">
        <v>1160</v>
      </c>
      <c r="C238" s="12">
        <v>1170</v>
      </c>
      <c r="D238" s="12">
        <v>1150</v>
      </c>
      <c r="E238" s="12">
        <v>1160</v>
      </c>
      <c r="F238" s="14">
        <v>3831500</v>
      </c>
      <c r="G238" s="12">
        <v>1160</v>
      </c>
      <c r="I238" s="11">
        <f>'^JKSE'!I238</f>
        <v>40563</v>
      </c>
      <c r="J238" s="12">
        <f t="shared" si="3"/>
        <v>930</v>
      </c>
    </row>
    <row r="239" spans="1:10" x14ac:dyDescent="0.2">
      <c r="A239" s="15">
        <v>40291</v>
      </c>
      <c r="B239" s="12">
        <v>1160</v>
      </c>
      <c r="C239" s="12">
        <v>1160</v>
      </c>
      <c r="D239" s="12">
        <v>1160</v>
      </c>
      <c r="E239" s="12">
        <v>1160</v>
      </c>
      <c r="F239" s="14">
        <v>3620000</v>
      </c>
      <c r="G239" s="12">
        <v>1160</v>
      </c>
      <c r="I239" s="11">
        <f>'^JKSE'!I239</f>
        <v>40562</v>
      </c>
      <c r="J239" s="12">
        <f t="shared" si="3"/>
        <v>930</v>
      </c>
    </row>
    <row r="240" spans="1:10" x14ac:dyDescent="0.2">
      <c r="A240" s="15">
        <v>40294</v>
      </c>
      <c r="B240" s="12">
        <v>1160</v>
      </c>
      <c r="C240" s="12">
        <v>1160</v>
      </c>
      <c r="D240" s="12">
        <v>1140</v>
      </c>
      <c r="E240" s="12">
        <v>1160</v>
      </c>
      <c r="F240" s="14">
        <v>12477500</v>
      </c>
      <c r="G240" s="12">
        <v>1160</v>
      </c>
      <c r="I240" s="11">
        <f>'^JKSE'!I240</f>
        <v>40561</v>
      </c>
      <c r="J240" s="12">
        <f t="shared" si="3"/>
        <v>930</v>
      </c>
    </row>
    <row r="241" spans="1:10" x14ac:dyDescent="0.2">
      <c r="A241" s="15">
        <v>40295</v>
      </c>
      <c r="B241" s="12">
        <v>1160</v>
      </c>
      <c r="C241" s="12">
        <v>1230</v>
      </c>
      <c r="D241" s="12">
        <v>1150</v>
      </c>
      <c r="E241" s="12">
        <v>1230</v>
      </c>
      <c r="F241" s="14">
        <v>7924000</v>
      </c>
      <c r="G241" s="12">
        <v>1230</v>
      </c>
      <c r="I241" s="11">
        <f>'^JKSE'!I241</f>
        <v>40560</v>
      </c>
      <c r="J241" s="12">
        <f t="shared" si="3"/>
        <v>930</v>
      </c>
    </row>
    <row r="242" spans="1:10" x14ac:dyDescent="0.2">
      <c r="A242" s="15">
        <v>40296</v>
      </c>
      <c r="B242" s="12">
        <v>1210</v>
      </c>
      <c r="C242" s="12">
        <v>1240</v>
      </c>
      <c r="D242" s="12">
        <v>1210</v>
      </c>
      <c r="E242" s="12">
        <v>1230</v>
      </c>
      <c r="F242" s="14">
        <v>3129000</v>
      </c>
      <c r="G242" s="12">
        <v>1230</v>
      </c>
      <c r="I242" s="11">
        <f>'^JKSE'!I242</f>
        <v>40557</v>
      </c>
      <c r="J242" s="12">
        <f t="shared" si="3"/>
        <v>930</v>
      </c>
    </row>
    <row r="243" spans="1:10" x14ac:dyDescent="0.2">
      <c r="A243" s="15">
        <v>40297</v>
      </c>
      <c r="B243" s="12">
        <v>1230</v>
      </c>
      <c r="C243" s="12">
        <v>1250</v>
      </c>
      <c r="D243" s="12">
        <v>1230</v>
      </c>
      <c r="E243" s="12">
        <v>1250</v>
      </c>
      <c r="F243" s="14">
        <v>3212000</v>
      </c>
      <c r="G243" s="12">
        <v>1250</v>
      </c>
      <c r="I243" s="11">
        <f>'^JKSE'!I243</f>
        <v>40556</v>
      </c>
      <c r="J243" s="12">
        <f t="shared" si="3"/>
        <v>930</v>
      </c>
    </row>
    <row r="244" spans="1:10" x14ac:dyDescent="0.2">
      <c r="A244" s="15">
        <v>40298</v>
      </c>
      <c r="B244" s="12">
        <v>1250</v>
      </c>
      <c r="C244" s="12">
        <v>1270</v>
      </c>
      <c r="D244" s="12">
        <v>1250</v>
      </c>
      <c r="E244" s="12">
        <v>1270</v>
      </c>
      <c r="F244" s="14">
        <v>2752000</v>
      </c>
      <c r="G244" s="12">
        <v>1270</v>
      </c>
      <c r="I244" s="11">
        <f>'^JKSE'!I244</f>
        <v>40555</v>
      </c>
      <c r="J244" s="12">
        <f t="shared" si="3"/>
        <v>930</v>
      </c>
    </row>
    <row r="245" spans="1:10" x14ac:dyDescent="0.2">
      <c r="A245" s="15">
        <v>40301</v>
      </c>
      <c r="B245" s="12">
        <v>1260</v>
      </c>
      <c r="C245" s="12">
        <v>1270</v>
      </c>
      <c r="D245" s="12">
        <v>1260</v>
      </c>
      <c r="E245" s="12">
        <v>1270</v>
      </c>
      <c r="F245" s="14">
        <v>1716500</v>
      </c>
      <c r="G245" s="12">
        <v>1270</v>
      </c>
      <c r="I245" s="11">
        <f>'^JKSE'!I245</f>
        <v>40554</v>
      </c>
      <c r="J245" s="12">
        <f t="shared" si="3"/>
        <v>930</v>
      </c>
    </row>
    <row r="246" spans="1:10" x14ac:dyDescent="0.2">
      <c r="A246" s="15">
        <v>40302</v>
      </c>
      <c r="B246" s="12">
        <v>1260</v>
      </c>
      <c r="C246" s="12">
        <v>1280</v>
      </c>
      <c r="D246" s="12">
        <v>1260</v>
      </c>
      <c r="E246" s="12">
        <v>1280</v>
      </c>
      <c r="F246" s="14">
        <v>1789000</v>
      </c>
      <c r="G246" s="12">
        <v>1280</v>
      </c>
      <c r="I246" s="11">
        <f>'^JKSE'!I246</f>
        <v>40553</v>
      </c>
      <c r="J246" s="12">
        <f t="shared" si="3"/>
        <v>930</v>
      </c>
    </row>
    <row r="247" spans="1:10" x14ac:dyDescent="0.2">
      <c r="A247" s="15">
        <v>40303</v>
      </c>
      <c r="B247" s="12">
        <v>1260</v>
      </c>
      <c r="C247" s="12">
        <v>1280</v>
      </c>
      <c r="D247" s="12">
        <v>1250</v>
      </c>
      <c r="E247" s="12">
        <v>1280</v>
      </c>
      <c r="F247" s="14">
        <v>2657500</v>
      </c>
      <c r="G247" s="12">
        <v>1280</v>
      </c>
      <c r="I247" s="11">
        <f>'^JKSE'!I247</f>
        <v>40550</v>
      </c>
      <c r="J247" s="12">
        <f t="shared" si="3"/>
        <v>940</v>
      </c>
    </row>
    <row r="248" spans="1:10" x14ac:dyDescent="0.2">
      <c r="A248" s="15">
        <v>40304</v>
      </c>
      <c r="B248" s="12">
        <v>1260</v>
      </c>
      <c r="C248" s="12">
        <v>1290</v>
      </c>
      <c r="D248" s="12">
        <v>1260</v>
      </c>
      <c r="E248" s="12">
        <v>1290</v>
      </c>
      <c r="F248" s="14">
        <v>7136500</v>
      </c>
      <c r="G248" s="12">
        <v>1290</v>
      </c>
      <c r="I248" s="11">
        <f>'^JKSE'!I248</f>
        <v>40549</v>
      </c>
      <c r="J248" s="12">
        <f t="shared" si="3"/>
        <v>960</v>
      </c>
    </row>
    <row r="249" spans="1:10" x14ac:dyDescent="0.2">
      <c r="A249" s="15">
        <v>40305</v>
      </c>
      <c r="B249" s="12">
        <v>1250</v>
      </c>
      <c r="C249" s="12">
        <v>1270</v>
      </c>
      <c r="D249" s="12">
        <v>1250</v>
      </c>
      <c r="E249" s="12">
        <v>1270</v>
      </c>
      <c r="F249" s="14">
        <v>1213000</v>
      </c>
      <c r="G249" s="12">
        <v>1270</v>
      </c>
      <c r="I249" s="11">
        <f>'^JKSE'!I249</f>
        <v>40548</v>
      </c>
      <c r="J249" s="12">
        <f t="shared" si="3"/>
        <v>960</v>
      </c>
    </row>
    <row r="250" spans="1:10" x14ac:dyDescent="0.2">
      <c r="A250" s="15">
        <v>40308</v>
      </c>
      <c r="B250" s="12">
        <v>1270</v>
      </c>
      <c r="C250" s="12">
        <v>1300</v>
      </c>
      <c r="D250" s="12">
        <v>1270</v>
      </c>
      <c r="E250" s="12">
        <v>1300</v>
      </c>
      <c r="F250" s="14">
        <v>1708000</v>
      </c>
      <c r="G250" s="12">
        <v>1300</v>
      </c>
      <c r="I250" s="11">
        <f>'^JKSE'!I250</f>
        <v>40547</v>
      </c>
      <c r="J250" s="12">
        <f t="shared" si="3"/>
        <v>950</v>
      </c>
    </row>
    <row r="251" spans="1:10" x14ac:dyDescent="0.2">
      <c r="A251" s="15">
        <v>40309</v>
      </c>
      <c r="B251" s="12">
        <v>1300</v>
      </c>
      <c r="C251" s="12">
        <v>1310</v>
      </c>
      <c r="D251" s="12">
        <v>1270</v>
      </c>
      <c r="E251" s="12">
        <v>1300</v>
      </c>
      <c r="F251" s="14">
        <v>11540000</v>
      </c>
      <c r="G251" s="12">
        <v>1300</v>
      </c>
      <c r="I251" s="11">
        <f>'^JKSE'!I251</f>
        <v>40546</v>
      </c>
      <c r="J251" s="12">
        <f t="shared" si="3"/>
        <v>960</v>
      </c>
    </row>
    <row r="252" spans="1:10" x14ac:dyDescent="0.2">
      <c r="A252" s="15">
        <v>40310</v>
      </c>
      <c r="B252" s="12">
        <v>1300</v>
      </c>
      <c r="C252" s="12">
        <v>1300</v>
      </c>
      <c r="D252" s="12">
        <v>1290</v>
      </c>
      <c r="E252" s="12">
        <v>1300</v>
      </c>
      <c r="F252" s="14">
        <v>1966000</v>
      </c>
      <c r="G252" s="12">
        <v>1300</v>
      </c>
      <c r="I252" s="11">
        <f>'^JKSE'!I252</f>
        <v>40543</v>
      </c>
      <c r="J252" s="12">
        <f t="shared" si="3"/>
        <v>960</v>
      </c>
    </row>
    <row r="253" spans="1:10" x14ac:dyDescent="0.2">
      <c r="A253" s="15">
        <v>40312</v>
      </c>
      <c r="B253" s="12">
        <v>1300</v>
      </c>
      <c r="C253" s="12">
        <v>1300</v>
      </c>
      <c r="D253" s="12">
        <v>1290</v>
      </c>
      <c r="E253" s="12">
        <v>1290</v>
      </c>
      <c r="F253" s="14">
        <v>1676000</v>
      </c>
      <c r="G253" s="12">
        <v>1290</v>
      </c>
      <c r="I253" s="11">
        <f>'^JKSE'!I253</f>
        <v>40542</v>
      </c>
      <c r="J253" s="12">
        <f t="shared" si="3"/>
        <v>960</v>
      </c>
    </row>
    <row r="254" spans="1:10" x14ac:dyDescent="0.2">
      <c r="A254" s="15">
        <v>40315</v>
      </c>
      <c r="B254" s="12">
        <v>1290</v>
      </c>
      <c r="C254" s="12">
        <v>1290</v>
      </c>
      <c r="D254" s="12">
        <v>1270</v>
      </c>
      <c r="E254" s="12">
        <v>1290</v>
      </c>
      <c r="F254" s="14">
        <v>2285000</v>
      </c>
      <c r="G254" s="12">
        <v>1290</v>
      </c>
      <c r="I254" s="11">
        <f>'^JKSE'!I254</f>
        <v>40541</v>
      </c>
      <c r="J254" s="12">
        <f t="shared" si="3"/>
        <v>960</v>
      </c>
    </row>
    <row r="255" spans="1:10" x14ac:dyDescent="0.2">
      <c r="A255" s="15">
        <v>40316</v>
      </c>
      <c r="B255" s="12">
        <v>1290</v>
      </c>
      <c r="C255" s="12">
        <v>1300</v>
      </c>
      <c r="D255" s="12">
        <v>1290</v>
      </c>
      <c r="E255" s="12">
        <v>1300</v>
      </c>
      <c r="F255" s="14">
        <v>2683000</v>
      </c>
      <c r="G255" s="12">
        <v>1300</v>
      </c>
      <c r="I255" s="11">
        <f>'^JKSE'!I255</f>
        <v>40540</v>
      </c>
      <c r="J255" s="12">
        <f t="shared" si="3"/>
        <v>960</v>
      </c>
    </row>
    <row r="256" spans="1:10" x14ac:dyDescent="0.2">
      <c r="A256" s="15">
        <v>40317</v>
      </c>
      <c r="B256" s="12">
        <v>1300</v>
      </c>
      <c r="C256" s="12">
        <v>1300</v>
      </c>
      <c r="D256" s="12">
        <v>1270</v>
      </c>
      <c r="E256" s="12">
        <v>1290</v>
      </c>
      <c r="F256" s="14">
        <v>1925000</v>
      </c>
      <c r="G256" s="12">
        <v>1290</v>
      </c>
      <c r="I256" s="11">
        <f>'^JKSE'!I256</f>
        <v>40539</v>
      </c>
      <c r="J256" s="12">
        <f t="shared" si="3"/>
        <v>960</v>
      </c>
    </row>
    <row r="257" spans="1:10" x14ac:dyDescent="0.2">
      <c r="A257" s="15">
        <v>40318</v>
      </c>
      <c r="B257" s="12">
        <v>1290</v>
      </c>
      <c r="C257" s="12">
        <v>1300</v>
      </c>
      <c r="D257" s="12">
        <v>1270</v>
      </c>
      <c r="E257" s="12">
        <v>1280</v>
      </c>
      <c r="F257" s="14">
        <v>1515000</v>
      </c>
      <c r="G257" s="12">
        <v>1280</v>
      </c>
      <c r="I257" s="11">
        <f>'^JKSE'!I257</f>
        <v>40536</v>
      </c>
      <c r="J257" s="12">
        <f t="shared" si="3"/>
        <v>960</v>
      </c>
    </row>
    <row r="258" spans="1:10" x14ac:dyDescent="0.2">
      <c r="A258" s="15">
        <v>40319</v>
      </c>
      <c r="B258" s="12">
        <v>1280</v>
      </c>
      <c r="C258" s="12">
        <v>1280</v>
      </c>
      <c r="D258" s="12">
        <v>1260</v>
      </c>
      <c r="E258" s="12">
        <v>1260</v>
      </c>
      <c r="F258" s="14">
        <v>1721000</v>
      </c>
      <c r="G258" s="12">
        <v>1260</v>
      </c>
      <c r="I258" s="11">
        <f>'^JKSE'!I258</f>
        <v>40535</v>
      </c>
      <c r="J258" s="12">
        <f t="shared" si="3"/>
        <v>960</v>
      </c>
    </row>
    <row r="259" spans="1:10" x14ac:dyDescent="0.2">
      <c r="A259" s="15">
        <v>40322</v>
      </c>
      <c r="B259" s="12">
        <v>1270</v>
      </c>
      <c r="C259" s="12">
        <v>1270</v>
      </c>
      <c r="D259" s="12">
        <v>1260</v>
      </c>
      <c r="E259" s="12">
        <v>1260</v>
      </c>
      <c r="F259" s="14">
        <v>1380500</v>
      </c>
      <c r="G259" s="12">
        <v>1260</v>
      </c>
      <c r="I259" s="11">
        <f>'^JKSE'!I259</f>
        <v>40534</v>
      </c>
      <c r="J259" s="12">
        <f t="shared" ref="J259:J265" si="4">VLOOKUP($I$2:$I$751,$A$2:$G$705,7)</f>
        <v>960</v>
      </c>
    </row>
    <row r="260" spans="1:10" x14ac:dyDescent="0.2">
      <c r="A260" s="15">
        <v>40323</v>
      </c>
      <c r="B260" s="12">
        <v>1260</v>
      </c>
      <c r="C260" s="12">
        <v>1260</v>
      </c>
      <c r="D260" s="12">
        <v>1240</v>
      </c>
      <c r="E260" s="12">
        <v>1250</v>
      </c>
      <c r="F260" s="14">
        <v>373500</v>
      </c>
      <c r="G260" s="12">
        <v>1250</v>
      </c>
      <c r="I260" s="11">
        <f>'^JKSE'!I260</f>
        <v>40533</v>
      </c>
      <c r="J260" s="12">
        <f t="shared" si="4"/>
        <v>960</v>
      </c>
    </row>
    <row r="261" spans="1:10" x14ac:dyDescent="0.2">
      <c r="A261" s="15">
        <v>40324</v>
      </c>
      <c r="B261" s="12">
        <v>1250</v>
      </c>
      <c r="C261" s="12">
        <v>1270</v>
      </c>
      <c r="D261" s="12">
        <v>1250</v>
      </c>
      <c r="E261" s="12">
        <v>1270</v>
      </c>
      <c r="F261" s="14">
        <v>1069500</v>
      </c>
      <c r="G261" s="12">
        <v>1270</v>
      </c>
      <c r="I261" s="11">
        <f>'^JKSE'!I261</f>
        <v>40532</v>
      </c>
      <c r="J261" s="12">
        <f t="shared" si="4"/>
        <v>960</v>
      </c>
    </row>
    <row r="262" spans="1:10" x14ac:dyDescent="0.2">
      <c r="A262" s="15">
        <v>40325</v>
      </c>
      <c r="B262" s="12">
        <v>1270</v>
      </c>
      <c r="C262" s="12">
        <v>1280</v>
      </c>
      <c r="D262" s="12">
        <v>1260</v>
      </c>
      <c r="E262" s="12">
        <v>1270</v>
      </c>
      <c r="F262" s="14">
        <v>1163500</v>
      </c>
      <c r="G262" s="12">
        <v>1270</v>
      </c>
      <c r="I262" s="11">
        <f>'^JKSE'!I262</f>
        <v>40529</v>
      </c>
      <c r="J262" s="12">
        <f t="shared" si="4"/>
        <v>960</v>
      </c>
    </row>
    <row r="263" spans="1:10" x14ac:dyDescent="0.2">
      <c r="A263" s="15">
        <v>40329</v>
      </c>
      <c r="B263" s="12">
        <v>1270</v>
      </c>
      <c r="C263" s="12">
        <v>1280</v>
      </c>
      <c r="D263" s="12">
        <v>1270</v>
      </c>
      <c r="E263" s="12">
        <v>1280</v>
      </c>
      <c r="F263" s="14">
        <v>837500</v>
      </c>
      <c r="G263" s="12">
        <v>1280</v>
      </c>
      <c r="I263" s="11">
        <f>'^JKSE'!I263</f>
        <v>40528</v>
      </c>
      <c r="J263" s="12">
        <f t="shared" si="4"/>
        <v>990</v>
      </c>
    </row>
    <row r="264" spans="1:10" x14ac:dyDescent="0.2">
      <c r="A264" s="15">
        <v>40330</v>
      </c>
      <c r="B264" s="12">
        <v>1280</v>
      </c>
      <c r="C264" s="12">
        <v>1280</v>
      </c>
      <c r="D264" s="12">
        <v>1270</v>
      </c>
      <c r="E264" s="12">
        <v>1270</v>
      </c>
      <c r="F264" s="14">
        <v>747000</v>
      </c>
      <c r="G264" s="12">
        <v>1270</v>
      </c>
      <c r="I264" s="11">
        <f>'^JKSE'!I264</f>
        <v>40527</v>
      </c>
      <c r="J264" s="12">
        <f t="shared" si="4"/>
        <v>990</v>
      </c>
    </row>
    <row r="265" spans="1:10" x14ac:dyDescent="0.2">
      <c r="A265" s="15">
        <v>40331</v>
      </c>
      <c r="B265" s="12">
        <v>1270</v>
      </c>
      <c r="C265" s="12">
        <v>1270</v>
      </c>
      <c r="D265" s="12">
        <v>1270</v>
      </c>
      <c r="E265" s="12">
        <v>1270</v>
      </c>
      <c r="F265" s="14">
        <v>612000</v>
      </c>
      <c r="G265" s="12">
        <v>1270</v>
      </c>
      <c r="I265" s="11">
        <f>'^JKSE'!I265</f>
        <v>40526</v>
      </c>
      <c r="J265" s="12">
        <f t="shared" si="4"/>
        <v>990</v>
      </c>
    </row>
    <row r="266" spans="1:10" x14ac:dyDescent="0.2">
      <c r="A266" s="15">
        <v>40332</v>
      </c>
      <c r="B266" s="12">
        <v>1270</v>
      </c>
      <c r="C266" s="12">
        <v>1280</v>
      </c>
      <c r="D266" s="12">
        <v>1260</v>
      </c>
      <c r="E266" s="12">
        <v>1280</v>
      </c>
      <c r="F266" s="14">
        <v>1569500</v>
      </c>
      <c r="G266" s="12">
        <v>1280</v>
      </c>
      <c r="I266" s="11">
        <f>'^JKSE'!I266</f>
        <v>40525</v>
      </c>
      <c r="J266" s="12">
        <f>VLOOKUP($I$2:$I$751,$A$2:$G$685,7)</f>
        <v>990</v>
      </c>
    </row>
    <row r="267" spans="1:10" x14ac:dyDescent="0.2">
      <c r="A267" s="15">
        <v>40333</v>
      </c>
      <c r="B267" s="12">
        <v>1280</v>
      </c>
      <c r="C267" s="12">
        <v>1280</v>
      </c>
      <c r="D267" s="12">
        <v>1260</v>
      </c>
      <c r="E267" s="12">
        <v>1280</v>
      </c>
      <c r="F267" s="14">
        <v>2807500</v>
      </c>
      <c r="G267" s="12">
        <v>1280</v>
      </c>
      <c r="I267" s="11">
        <f>'^JKSE'!I267</f>
        <v>40522</v>
      </c>
      <c r="J267" s="12">
        <f>VLOOKUP($I$2:$I$751,$A$2:$G$685,7)</f>
        <v>990</v>
      </c>
    </row>
    <row r="268" spans="1:10" x14ac:dyDescent="0.2">
      <c r="A268" s="15">
        <v>40336</v>
      </c>
      <c r="B268" s="12">
        <v>1280</v>
      </c>
      <c r="C268" s="12">
        <v>1280</v>
      </c>
      <c r="D268" s="12">
        <v>1240</v>
      </c>
      <c r="E268" s="12">
        <v>1260</v>
      </c>
      <c r="F268" s="14">
        <v>827500</v>
      </c>
      <c r="G268" s="12">
        <v>1260</v>
      </c>
      <c r="I268" s="11"/>
    </row>
    <row r="269" spans="1:10" x14ac:dyDescent="0.2">
      <c r="A269" s="15">
        <v>40337</v>
      </c>
      <c r="B269" s="12">
        <v>1260</v>
      </c>
      <c r="C269" s="12">
        <v>1260</v>
      </c>
      <c r="D269" s="12">
        <v>1260</v>
      </c>
      <c r="E269" s="12">
        <v>1260</v>
      </c>
      <c r="F269" s="14">
        <v>686500</v>
      </c>
      <c r="G269" s="12">
        <v>1260</v>
      </c>
      <c r="I269" s="11"/>
    </row>
    <row r="270" spans="1:10" x14ac:dyDescent="0.2">
      <c r="A270" s="15">
        <v>40338</v>
      </c>
      <c r="B270" s="12">
        <v>1260</v>
      </c>
      <c r="C270" s="12">
        <v>1260</v>
      </c>
      <c r="D270" s="12">
        <v>1260</v>
      </c>
      <c r="E270" s="12">
        <v>1260</v>
      </c>
      <c r="F270" s="14">
        <v>574500</v>
      </c>
      <c r="G270" s="12">
        <v>1260</v>
      </c>
      <c r="I270" s="11"/>
    </row>
    <row r="271" spans="1:10" x14ac:dyDescent="0.2">
      <c r="A271" s="15">
        <v>40339</v>
      </c>
      <c r="B271" s="12">
        <v>1260</v>
      </c>
      <c r="C271" s="12">
        <v>1260</v>
      </c>
      <c r="D271" s="12">
        <v>1250</v>
      </c>
      <c r="E271" s="12">
        <v>1260</v>
      </c>
      <c r="F271" s="14">
        <v>555000</v>
      </c>
      <c r="G271" s="12">
        <v>1260</v>
      </c>
      <c r="I271" s="11"/>
    </row>
    <row r="272" spans="1:10" x14ac:dyDescent="0.2">
      <c r="A272" s="15">
        <v>40340</v>
      </c>
      <c r="B272" s="12">
        <v>1260</v>
      </c>
      <c r="C272" s="12">
        <v>1270</v>
      </c>
      <c r="D272" s="12">
        <v>1250</v>
      </c>
      <c r="E272" s="12">
        <v>1260</v>
      </c>
      <c r="F272" s="14">
        <v>5035000</v>
      </c>
      <c r="G272" s="12">
        <v>1260</v>
      </c>
      <c r="I272" s="11"/>
    </row>
    <row r="273" spans="1:9" x14ac:dyDescent="0.2">
      <c r="A273" s="15">
        <v>40343</v>
      </c>
      <c r="B273" s="12">
        <v>1260</v>
      </c>
      <c r="C273" s="12">
        <v>1280</v>
      </c>
      <c r="D273" s="12">
        <v>1250</v>
      </c>
      <c r="E273" s="12">
        <v>1280</v>
      </c>
      <c r="F273" s="14">
        <v>3940500</v>
      </c>
      <c r="G273" s="12">
        <v>1280</v>
      </c>
      <c r="I273" s="11"/>
    </row>
    <row r="274" spans="1:9" x14ac:dyDescent="0.2">
      <c r="A274" s="15">
        <v>40344</v>
      </c>
      <c r="B274" s="12">
        <v>1280</v>
      </c>
      <c r="C274" s="12">
        <v>1280</v>
      </c>
      <c r="D274" s="12">
        <v>1260</v>
      </c>
      <c r="E274" s="12">
        <v>1260</v>
      </c>
      <c r="F274" s="14">
        <v>1295000</v>
      </c>
      <c r="G274" s="12">
        <v>1260</v>
      </c>
      <c r="I274" s="11"/>
    </row>
    <row r="275" spans="1:9" x14ac:dyDescent="0.2">
      <c r="A275" s="15">
        <v>40345</v>
      </c>
      <c r="B275" s="12">
        <v>1260</v>
      </c>
      <c r="C275" s="12">
        <v>1270</v>
      </c>
      <c r="D275" s="12">
        <v>1260</v>
      </c>
      <c r="E275" s="12">
        <v>1260</v>
      </c>
      <c r="F275" s="14">
        <v>559500</v>
      </c>
      <c r="G275" s="12">
        <v>1260</v>
      </c>
      <c r="I275" s="11"/>
    </row>
    <row r="276" spans="1:9" x14ac:dyDescent="0.2">
      <c r="A276" s="15">
        <v>40346</v>
      </c>
      <c r="B276" s="12">
        <v>1260</v>
      </c>
      <c r="C276" s="12">
        <v>1260</v>
      </c>
      <c r="D276" s="12">
        <v>1240</v>
      </c>
      <c r="E276" s="12">
        <v>1260</v>
      </c>
      <c r="F276" s="14">
        <v>550500</v>
      </c>
      <c r="G276" s="12">
        <v>1260</v>
      </c>
      <c r="I276" s="11"/>
    </row>
    <row r="277" spans="1:9" x14ac:dyDescent="0.2">
      <c r="A277" s="15">
        <v>40347</v>
      </c>
      <c r="B277" s="12">
        <v>1260</v>
      </c>
      <c r="C277" s="12">
        <v>1260</v>
      </c>
      <c r="D277" s="12">
        <v>1260</v>
      </c>
      <c r="E277" s="12">
        <v>1260</v>
      </c>
      <c r="F277" s="14">
        <v>549000</v>
      </c>
      <c r="G277" s="12">
        <v>1260</v>
      </c>
      <c r="I277" s="11"/>
    </row>
    <row r="278" spans="1:9" x14ac:dyDescent="0.2">
      <c r="A278" s="15">
        <v>40350</v>
      </c>
      <c r="B278" s="12">
        <v>1260</v>
      </c>
      <c r="C278" s="12">
        <v>1270</v>
      </c>
      <c r="D278" s="12">
        <v>1220</v>
      </c>
      <c r="E278" s="12">
        <v>1220</v>
      </c>
      <c r="F278" s="14">
        <v>1035500</v>
      </c>
      <c r="G278" s="12">
        <v>1220</v>
      </c>
      <c r="I278" s="11"/>
    </row>
    <row r="279" spans="1:9" x14ac:dyDescent="0.2">
      <c r="A279" s="15">
        <v>40351</v>
      </c>
      <c r="B279" s="12">
        <v>1220</v>
      </c>
      <c r="C279" s="12">
        <v>1220</v>
      </c>
      <c r="D279" s="12">
        <v>1210</v>
      </c>
      <c r="E279" s="12">
        <v>1220</v>
      </c>
      <c r="F279" s="14">
        <v>605000</v>
      </c>
      <c r="G279" s="12">
        <v>1220</v>
      </c>
      <c r="I279" s="11"/>
    </row>
    <row r="280" spans="1:9" x14ac:dyDescent="0.2">
      <c r="A280" s="15">
        <v>40352</v>
      </c>
      <c r="B280" s="12">
        <v>1220</v>
      </c>
      <c r="C280" s="12">
        <v>1220</v>
      </c>
      <c r="D280" s="12">
        <v>1190</v>
      </c>
      <c r="E280" s="12">
        <v>1190</v>
      </c>
      <c r="F280" s="14">
        <v>574500</v>
      </c>
      <c r="G280" s="12">
        <v>1190</v>
      </c>
      <c r="I280" s="11"/>
    </row>
    <row r="281" spans="1:9" x14ac:dyDescent="0.2">
      <c r="A281" s="15">
        <v>40353</v>
      </c>
      <c r="B281" s="12">
        <v>1190</v>
      </c>
      <c r="C281" s="12">
        <v>1200</v>
      </c>
      <c r="D281" s="12">
        <v>1170</v>
      </c>
      <c r="E281" s="12">
        <v>1170</v>
      </c>
      <c r="F281" s="14">
        <v>783500</v>
      </c>
      <c r="G281" s="12">
        <v>1170</v>
      </c>
      <c r="I281" s="11"/>
    </row>
    <row r="282" spans="1:9" x14ac:dyDescent="0.2">
      <c r="A282" s="15">
        <v>40354</v>
      </c>
      <c r="B282" s="12">
        <v>1180</v>
      </c>
      <c r="C282" s="12">
        <v>1180</v>
      </c>
      <c r="D282" s="12">
        <v>1160</v>
      </c>
      <c r="E282" s="12">
        <v>1180</v>
      </c>
      <c r="F282" s="14">
        <v>1479500</v>
      </c>
      <c r="G282" s="12">
        <v>1180</v>
      </c>
      <c r="I282" s="11"/>
    </row>
    <row r="283" spans="1:9" x14ac:dyDescent="0.2">
      <c r="A283" s="15">
        <v>40357</v>
      </c>
      <c r="B283" s="12">
        <v>1180</v>
      </c>
      <c r="C283" s="12">
        <v>1180</v>
      </c>
      <c r="D283" s="12">
        <v>1150</v>
      </c>
      <c r="E283" s="12">
        <v>1150</v>
      </c>
      <c r="F283" s="14">
        <v>569500</v>
      </c>
      <c r="G283" s="12">
        <v>1150</v>
      </c>
      <c r="I283" s="11"/>
    </row>
    <row r="284" spans="1:9" x14ac:dyDescent="0.2">
      <c r="A284" s="15">
        <v>40358</v>
      </c>
      <c r="B284" s="12">
        <v>1150</v>
      </c>
      <c r="C284" s="12">
        <v>1150</v>
      </c>
      <c r="D284" s="12">
        <v>1130</v>
      </c>
      <c r="E284" s="12">
        <v>1140</v>
      </c>
      <c r="F284" s="14">
        <v>533000</v>
      </c>
      <c r="G284" s="12">
        <v>1140</v>
      </c>
      <c r="I284" s="11"/>
    </row>
    <row r="285" spans="1:9" x14ac:dyDescent="0.2">
      <c r="A285" s="15">
        <v>40359</v>
      </c>
      <c r="B285" s="12">
        <v>1150</v>
      </c>
      <c r="C285" s="12">
        <v>1150</v>
      </c>
      <c r="D285" s="12">
        <v>1140</v>
      </c>
      <c r="E285" s="12">
        <v>1140</v>
      </c>
      <c r="F285" s="14">
        <v>390000</v>
      </c>
      <c r="G285" s="12">
        <v>1140</v>
      </c>
      <c r="I285" s="11"/>
    </row>
    <row r="286" spans="1:9" x14ac:dyDescent="0.2">
      <c r="A286" s="15">
        <v>40360</v>
      </c>
      <c r="B286" s="12">
        <v>1140</v>
      </c>
      <c r="C286" s="12">
        <v>1140</v>
      </c>
      <c r="D286" s="12">
        <v>1130</v>
      </c>
      <c r="E286" s="12">
        <v>1130</v>
      </c>
      <c r="F286" s="14">
        <v>481000</v>
      </c>
      <c r="G286" s="12">
        <v>1130</v>
      </c>
      <c r="I286" s="11"/>
    </row>
    <row r="287" spans="1:9" x14ac:dyDescent="0.2">
      <c r="A287" s="15">
        <v>40361</v>
      </c>
      <c r="B287" s="12">
        <v>1130</v>
      </c>
      <c r="C287" s="12">
        <v>1140</v>
      </c>
      <c r="D287" s="12">
        <v>1130</v>
      </c>
      <c r="E287" s="12">
        <v>1140</v>
      </c>
      <c r="F287" s="14">
        <v>766500</v>
      </c>
      <c r="G287" s="12">
        <v>1140</v>
      </c>
      <c r="I287" s="11"/>
    </row>
    <row r="288" spans="1:9" x14ac:dyDescent="0.2">
      <c r="A288" s="15">
        <v>40364</v>
      </c>
      <c r="B288" s="12">
        <v>1140</v>
      </c>
      <c r="C288" s="12">
        <v>1150</v>
      </c>
      <c r="D288" s="12">
        <v>1140</v>
      </c>
      <c r="E288" s="12">
        <v>1150</v>
      </c>
      <c r="F288" s="14">
        <v>573500</v>
      </c>
      <c r="G288" s="12">
        <v>1150</v>
      </c>
      <c r="I288" s="11"/>
    </row>
    <row r="289" spans="1:9" x14ac:dyDescent="0.2">
      <c r="A289" s="15">
        <v>40365</v>
      </c>
      <c r="B289" s="12">
        <v>1150</v>
      </c>
      <c r="C289" s="12">
        <v>1160</v>
      </c>
      <c r="D289" s="12">
        <v>1140</v>
      </c>
      <c r="E289" s="12">
        <v>1160</v>
      </c>
      <c r="F289" s="14">
        <v>751500</v>
      </c>
      <c r="G289" s="12">
        <v>1160</v>
      </c>
      <c r="I289" s="11"/>
    </row>
    <row r="290" spans="1:9" x14ac:dyDescent="0.2">
      <c r="A290" s="15">
        <v>40366</v>
      </c>
      <c r="B290" s="12">
        <v>1150</v>
      </c>
      <c r="C290" s="12">
        <v>1150</v>
      </c>
      <c r="D290" s="12">
        <v>1150</v>
      </c>
      <c r="E290" s="12">
        <v>1150</v>
      </c>
      <c r="F290" s="14">
        <v>541500</v>
      </c>
      <c r="G290" s="12">
        <v>1150</v>
      </c>
      <c r="I290" s="11"/>
    </row>
    <row r="291" spans="1:9" x14ac:dyDescent="0.2">
      <c r="A291" s="15">
        <v>40367</v>
      </c>
      <c r="B291" s="12">
        <v>1150</v>
      </c>
      <c r="C291" s="12">
        <v>1170</v>
      </c>
      <c r="D291" s="12">
        <v>1150</v>
      </c>
      <c r="E291" s="12">
        <v>1160</v>
      </c>
      <c r="F291" s="14">
        <v>403000</v>
      </c>
      <c r="G291" s="12">
        <v>1160</v>
      </c>
      <c r="I291" s="11"/>
    </row>
    <row r="292" spans="1:9" x14ac:dyDescent="0.2">
      <c r="A292" s="15">
        <v>40368</v>
      </c>
      <c r="B292" s="12">
        <v>1150</v>
      </c>
      <c r="C292" s="12">
        <v>1160</v>
      </c>
      <c r="D292" s="12">
        <v>1140</v>
      </c>
      <c r="E292" s="12">
        <v>1160</v>
      </c>
      <c r="F292" s="14">
        <v>492000</v>
      </c>
      <c r="G292" s="12">
        <v>1160</v>
      </c>
      <c r="I292" s="11"/>
    </row>
    <row r="293" spans="1:9" x14ac:dyDescent="0.2">
      <c r="A293" s="15">
        <v>40371</v>
      </c>
      <c r="B293" s="12">
        <v>1160</v>
      </c>
      <c r="C293" s="12">
        <v>1160</v>
      </c>
      <c r="D293" s="12">
        <v>1150</v>
      </c>
      <c r="E293" s="12">
        <v>1160</v>
      </c>
      <c r="F293" s="14">
        <v>567000</v>
      </c>
      <c r="G293" s="12">
        <v>1160</v>
      </c>
      <c r="I293" s="11"/>
    </row>
    <row r="294" spans="1:9" x14ac:dyDescent="0.2">
      <c r="A294" s="15">
        <v>40372</v>
      </c>
      <c r="B294" s="12">
        <v>1160</v>
      </c>
      <c r="C294" s="12">
        <v>1160</v>
      </c>
      <c r="D294" s="12">
        <v>1140</v>
      </c>
      <c r="E294" s="12">
        <v>1140</v>
      </c>
      <c r="F294" s="14">
        <v>784000</v>
      </c>
      <c r="G294" s="12">
        <v>1140</v>
      </c>
      <c r="I294" s="11"/>
    </row>
    <row r="295" spans="1:9" x14ac:dyDescent="0.2">
      <c r="A295" s="15">
        <v>40373</v>
      </c>
      <c r="B295" s="12">
        <v>1140</v>
      </c>
      <c r="C295" s="12">
        <v>1160</v>
      </c>
      <c r="D295" s="12">
        <v>1140</v>
      </c>
      <c r="E295" s="12">
        <v>1160</v>
      </c>
      <c r="F295" s="14">
        <v>768500</v>
      </c>
      <c r="G295" s="12">
        <v>1160</v>
      </c>
      <c r="I295" s="11"/>
    </row>
    <row r="296" spans="1:9" x14ac:dyDescent="0.2">
      <c r="A296" s="15">
        <v>40374</v>
      </c>
      <c r="B296" s="12">
        <v>1160</v>
      </c>
      <c r="C296" s="12">
        <v>1160</v>
      </c>
      <c r="D296" s="12">
        <v>1150</v>
      </c>
      <c r="E296" s="12">
        <v>1150</v>
      </c>
      <c r="F296" s="14">
        <v>338000</v>
      </c>
      <c r="G296" s="12">
        <v>1150</v>
      </c>
      <c r="I296" s="11"/>
    </row>
    <row r="297" spans="1:9" x14ac:dyDescent="0.2">
      <c r="A297" s="15">
        <v>40375</v>
      </c>
      <c r="B297" s="12">
        <v>1150</v>
      </c>
      <c r="C297" s="12">
        <v>1150</v>
      </c>
      <c r="D297" s="12">
        <v>1150</v>
      </c>
      <c r="E297" s="12">
        <v>1150</v>
      </c>
      <c r="F297" s="14">
        <v>285000</v>
      </c>
      <c r="G297" s="12">
        <v>1150</v>
      </c>
      <c r="I297" s="11"/>
    </row>
    <row r="298" spans="1:9" x14ac:dyDescent="0.2">
      <c r="A298" s="15">
        <v>40378</v>
      </c>
      <c r="B298" s="12">
        <v>1150</v>
      </c>
      <c r="C298" s="12">
        <v>1150</v>
      </c>
      <c r="D298" s="12">
        <v>1140</v>
      </c>
      <c r="E298" s="12">
        <v>1140</v>
      </c>
      <c r="F298" s="14">
        <v>396500</v>
      </c>
      <c r="G298" s="12">
        <v>1140</v>
      </c>
      <c r="I298" s="11"/>
    </row>
    <row r="299" spans="1:9" x14ac:dyDescent="0.2">
      <c r="A299" s="15">
        <v>40379</v>
      </c>
      <c r="B299" s="12">
        <v>1140</v>
      </c>
      <c r="C299" s="12">
        <v>1150</v>
      </c>
      <c r="D299" s="12">
        <v>1140</v>
      </c>
      <c r="E299" s="12">
        <v>1150</v>
      </c>
      <c r="F299" s="14">
        <v>457000</v>
      </c>
      <c r="G299" s="12">
        <v>1150</v>
      </c>
      <c r="I299" s="11"/>
    </row>
    <row r="300" spans="1:9" x14ac:dyDescent="0.2">
      <c r="A300" s="15">
        <v>40380</v>
      </c>
      <c r="B300" s="12">
        <v>1150</v>
      </c>
      <c r="C300" s="12">
        <v>1160</v>
      </c>
      <c r="D300" s="12">
        <v>1150</v>
      </c>
      <c r="E300" s="12">
        <v>1160</v>
      </c>
      <c r="F300" s="14">
        <v>567500</v>
      </c>
      <c r="G300" s="12">
        <v>1160</v>
      </c>
      <c r="I300" s="11"/>
    </row>
    <row r="301" spans="1:9" x14ac:dyDescent="0.2">
      <c r="A301" s="15">
        <v>40381</v>
      </c>
      <c r="B301" s="12">
        <v>1160</v>
      </c>
      <c r="C301" s="12">
        <v>1160</v>
      </c>
      <c r="D301" s="12">
        <v>1130</v>
      </c>
      <c r="E301" s="12">
        <v>1130</v>
      </c>
      <c r="F301" s="14">
        <v>1456500</v>
      </c>
      <c r="G301" s="12">
        <v>1130</v>
      </c>
      <c r="I301" s="11"/>
    </row>
    <row r="302" spans="1:9" x14ac:dyDescent="0.2">
      <c r="A302" s="15">
        <v>40382</v>
      </c>
      <c r="B302" s="12">
        <v>1130</v>
      </c>
      <c r="C302" s="12">
        <v>1150</v>
      </c>
      <c r="D302" s="12">
        <v>1130</v>
      </c>
      <c r="E302" s="12">
        <v>1150</v>
      </c>
      <c r="F302" s="14">
        <v>1174500</v>
      </c>
      <c r="G302" s="12">
        <v>1150</v>
      </c>
      <c r="I302" s="11"/>
    </row>
    <row r="303" spans="1:9" x14ac:dyDescent="0.2">
      <c r="A303" s="15">
        <v>40385</v>
      </c>
      <c r="B303" s="12">
        <v>1150</v>
      </c>
      <c r="C303" s="12">
        <v>1150</v>
      </c>
      <c r="D303" s="12">
        <v>1130</v>
      </c>
      <c r="E303" s="12">
        <v>1150</v>
      </c>
      <c r="F303" s="14">
        <v>2451000</v>
      </c>
      <c r="G303" s="12">
        <v>1150</v>
      </c>
      <c r="I303" s="11"/>
    </row>
    <row r="304" spans="1:9" x14ac:dyDescent="0.2">
      <c r="A304" s="15">
        <v>40386</v>
      </c>
      <c r="B304" s="12">
        <v>1150</v>
      </c>
      <c r="C304" s="12">
        <v>1160</v>
      </c>
      <c r="D304" s="12">
        <v>1150</v>
      </c>
      <c r="E304" s="12">
        <v>1150</v>
      </c>
      <c r="F304" s="14">
        <v>945000</v>
      </c>
      <c r="G304" s="12">
        <v>1150</v>
      </c>
      <c r="I304" s="11"/>
    </row>
    <row r="305" spans="1:9" x14ac:dyDescent="0.2">
      <c r="A305" s="15">
        <v>40387</v>
      </c>
      <c r="B305" s="12">
        <v>1150</v>
      </c>
      <c r="C305" s="12">
        <v>1150</v>
      </c>
      <c r="D305" s="12">
        <v>1130</v>
      </c>
      <c r="E305" s="12">
        <v>1150</v>
      </c>
      <c r="F305" s="14">
        <v>4386000</v>
      </c>
      <c r="G305" s="12">
        <v>1150</v>
      </c>
      <c r="I305" s="11"/>
    </row>
    <row r="306" spans="1:9" x14ac:dyDescent="0.2">
      <c r="A306" s="15">
        <v>40388</v>
      </c>
      <c r="B306" s="12">
        <v>1150</v>
      </c>
      <c r="C306" s="12">
        <v>1150</v>
      </c>
      <c r="D306" s="12">
        <v>1140</v>
      </c>
      <c r="E306" s="12">
        <v>1140</v>
      </c>
      <c r="F306" s="14">
        <v>2200000</v>
      </c>
      <c r="G306" s="12">
        <v>1140</v>
      </c>
      <c r="I306" s="11"/>
    </row>
    <row r="307" spans="1:9" x14ac:dyDescent="0.2">
      <c r="A307" s="15">
        <v>40389</v>
      </c>
      <c r="B307" s="12">
        <v>1150</v>
      </c>
      <c r="C307" s="12">
        <v>1150</v>
      </c>
      <c r="D307" s="12">
        <v>1130</v>
      </c>
      <c r="E307" s="12">
        <v>1130</v>
      </c>
      <c r="F307" s="14">
        <v>572500</v>
      </c>
      <c r="G307" s="12">
        <v>1130</v>
      </c>
      <c r="I307" s="11"/>
    </row>
    <row r="308" spans="1:9" x14ac:dyDescent="0.2">
      <c r="A308" s="15">
        <v>40392</v>
      </c>
      <c r="B308" s="12">
        <v>1130</v>
      </c>
      <c r="C308" s="12">
        <v>1130</v>
      </c>
      <c r="D308" s="12">
        <v>1130</v>
      </c>
      <c r="E308" s="12">
        <v>1130</v>
      </c>
      <c r="F308" s="14">
        <v>673000</v>
      </c>
      <c r="G308" s="12">
        <v>1130</v>
      </c>
      <c r="I308" s="11"/>
    </row>
    <row r="309" spans="1:9" x14ac:dyDescent="0.2">
      <c r="A309" s="15">
        <v>40393</v>
      </c>
      <c r="B309" s="12">
        <v>1130</v>
      </c>
      <c r="C309" s="12">
        <v>1130</v>
      </c>
      <c r="D309" s="12">
        <v>1130</v>
      </c>
      <c r="E309" s="12">
        <v>1130</v>
      </c>
      <c r="F309" s="14">
        <v>316000</v>
      </c>
      <c r="G309" s="12">
        <v>1130</v>
      </c>
      <c r="I309" s="11"/>
    </row>
    <row r="310" spans="1:9" x14ac:dyDescent="0.2">
      <c r="A310" s="15">
        <v>40394</v>
      </c>
      <c r="B310" s="12">
        <v>1130</v>
      </c>
      <c r="C310" s="12">
        <v>1130</v>
      </c>
      <c r="D310" s="12">
        <v>1130</v>
      </c>
      <c r="E310" s="12">
        <v>1130</v>
      </c>
      <c r="F310" s="14">
        <v>407000</v>
      </c>
      <c r="G310" s="12">
        <v>1130</v>
      </c>
      <c r="I310" s="11"/>
    </row>
    <row r="311" spans="1:9" x14ac:dyDescent="0.2">
      <c r="A311" s="15">
        <v>40395</v>
      </c>
      <c r="B311" s="12">
        <v>1130</v>
      </c>
      <c r="C311" s="12">
        <v>1140</v>
      </c>
      <c r="D311" s="12">
        <v>1130</v>
      </c>
      <c r="E311" s="12">
        <v>1140</v>
      </c>
      <c r="F311" s="14">
        <v>506000</v>
      </c>
      <c r="G311" s="12">
        <v>1140</v>
      </c>
      <c r="I311" s="11"/>
    </row>
    <row r="312" spans="1:9" x14ac:dyDescent="0.2">
      <c r="A312" s="15">
        <v>40396</v>
      </c>
      <c r="B312" s="12">
        <v>1140</v>
      </c>
      <c r="C312" s="12">
        <v>1140</v>
      </c>
      <c r="D312" s="12">
        <v>1130</v>
      </c>
      <c r="E312" s="12">
        <v>1140</v>
      </c>
      <c r="F312" s="14">
        <v>297000</v>
      </c>
      <c r="G312" s="12">
        <v>1140</v>
      </c>
      <c r="I312" s="11"/>
    </row>
    <row r="313" spans="1:9" x14ac:dyDescent="0.2">
      <c r="A313" s="15">
        <v>40399</v>
      </c>
      <c r="B313" s="12">
        <v>1140</v>
      </c>
      <c r="C313" s="12">
        <v>1140</v>
      </c>
      <c r="D313" s="12">
        <v>1140</v>
      </c>
      <c r="E313" s="12">
        <v>1140</v>
      </c>
      <c r="F313" s="14">
        <v>353500</v>
      </c>
      <c r="G313" s="12">
        <v>1140</v>
      </c>
      <c r="I313" s="11"/>
    </row>
    <row r="314" spans="1:9" x14ac:dyDescent="0.2">
      <c r="A314" s="15">
        <v>40400</v>
      </c>
      <c r="B314" s="12">
        <v>1140</v>
      </c>
      <c r="C314" s="12">
        <v>1140</v>
      </c>
      <c r="D314" s="12">
        <v>1130</v>
      </c>
      <c r="E314" s="12">
        <v>1130</v>
      </c>
      <c r="F314" s="14">
        <v>154000</v>
      </c>
      <c r="G314" s="12">
        <v>1130</v>
      </c>
      <c r="I314" s="11"/>
    </row>
    <row r="315" spans="1:9" x14ac:dyDescent="0.2">
      <c r="A315" s="15">
        <v>40401</v>
      </c>
      <c r="B315" s="12">
        <v>1130</v>
      </c>
      <c r="C315" s="12">
        <v>1130</v>
      </c>
      <c r="D315" s="12">
        <v>1130</v>
      </c>
      <c r="E315" s="12">
        <v>1130</v>
      </c>
      <c r="F315" s="14">
        <v>228000</v>
      </c>
      <c r="G315" s="12">
        <v>1130</v>
      </c>
      <c r="I315" s="11"/>
    </row>
    <row r="316" spans="1:9" x14ac:dyDescent="0.2">
      <c r="A316" s="15">
        <v>40402</v>
      </c>
      <c r="B316" s="12">
        <v>1120</v>
      </c>
      <c r="C316" s="12">
        <v>1120</v>
      </c>
      <c r="D316" s="12">
        <v>1110</v>
      </c>
      <c r="E316" s="12">
        <v>1120</v>
      </c>
      <c r="F316" s="14">
        <v>131500</v>
      </c>
      <c r="G316" s="12">
        <v>1120</v>
      </c>
      <c r="I316" s="11"/>
    </row>
    <row r="317" spans="1:9" x14ac:dyDescent="0.2">
      <c r="A317" s="15">
        <v>40403</v>
      </c>
      <c r="B317" s="12">
        <v>1120</v>
      </c>
      <c r="C317" s="12">
        <v>1130</v>
      </c>
      <c r="D317" s="12">
        <v>1120</v>
      </c>
      <c r="E317" s="12">
        <v>1120</v>
      </c>
      <c r="F317" s="14">
        <v>153000</v>
      </c>
      <c r="G317" s="12">
        <v>1120</v>
      </c>
      <c r="I317" s="11"/>
    </row>
    <row r="318" spans="1:9" x14ac:dyDescent="0.2">
      <c r="A318" s="15">
        <v>40406</v>
      </c>
      <c r="B318" s="12">
        <v>1120</v>
      </c>
      <c r="C318" s="12">
        <v>1130</v>
      </c>
      <c r="D318" s="12">
        <v>1110</v>
      </c>
      <c r="E318" s="12">
        <v>1120</v>
      </c>
      <c r="F318" s="14">
        <v>249500</v>
      </c>
      <c r="G318" s="12">
        <v>1120</v>
      </c>
      <c r="I318" s="11"/>
    </row>
    <row r="319" spans="1:9" x14ac:dyDescent="0.2">
      <c r="A319" s="15">
        <v>40408</v>
      </c>
      <c r="B319" s="12">
        <v>1120</v>
      </c>
      <c r="C319" s="12">
        <v>1120</v>
      </c>
      <c r="D319" s="12">
        <v>1110</v>
      </c>
      <c r="E319" s="12">
        <v>1120</v>
      </c>
      <c r="F319" s="14">
        <v>226500</v>
      </c>
      <c r="G319" s="12">
        <v>1120</v>
      </c>
      <c r="I319" s="11"/>
    </row>
    <row r="320" spans="1:9" x14ac:dyDescent="0.2">
      <c r="A320" s="15">
        <v>40409</v>
      </c>
      <c r="B320" s="12">
        <v>1120</v>
      </c>
      <c r="C320" s="12">
        <v>1130</v>
      </c>
      <c r="D320" s="12">
        <v>1120</v>
      </c>
      <c r="E320" s="12">
        <v>1120</v>
      </c>
      <c r="F320" s="14">
        <v>185000</v>
      </c>
      <c r="G320" s="12">
        <v>1120</v>
      </c>
      <c r="I320" s="11"/>
    </row>
    <row r="321" spans="1:9" x14ac:dyDescent="0.2">
      <c r="A321" s="15">
        <v>40410</v>
      </c>
      <c r="B321" s="12">
        <v>1120</v>
      </c>
      <c r="C321" s="12">
        <v>1130</v>
      </c>
      <c r="D321" s="12">
        <v>1120</v>
      </c>
      <c r="E321" s="12">
        <v>1130</v>
      </c>
      <c r="F321" s="14">
        <v>123000</v>
      </c>
      <c r="G321" s="12">
        <v>1130</v>
      </c>
      <c r="I321" s="11"/>
    </row>
    <row r="322" spans="1:9" x14ac:dyDescent="0.2">
      <c r="A322" s="15">
        <v>40413</v>
      </c>
      <c r="B322" s="12">
        <v>1130</v>
      </c>
      <c r="C322" s="12">
        <v>1140</v>
      </c>
      <c r="D322" s="12">
        <v>1130</v>
      </c>
      <c r="E322" s="12">
        <v>1130</v>
      </c>
      <c r="F322" s="14">
        <v>135500</v>
      </c>
      <c r="G322" s="12">
        <v>1130</v>
      </c>
      <c r="I322" s="11"/>
    </row>
    <row r="323" spans="1:9" x14ac:dyDescent="0.2">
      <c r="A323" s="15">
        <v>40414</v>
      </c>
      <c r="B323" s="12">
        <v>1130</v>
      </c>
      <c r="C323" s="12">
        <v>1130</v>
      </c>
      <c r="D323" s="12">
        <v>1120</v>
      </c>
      <c r="E323" s="12">
        <v>1130</v>
      </c>
      <c r="F323" s="14">
        <v>219500</v>
      </c>
      <c r="G323" s="12">
        <v>1130</v>
      </c>
      <c r="I323" s="11"/>
    </row>
    <row r="324" spans="1:9" x14ac:dyDescent="0.2">
      <c r="A324" s="15">
        <v>40415</v>
      </c>
      <c r="B324" s="12">
        <v>1120</v>
      </c>
      <c r="C324" s="12">
        <v>1120</v>
      </c>
      <c r="D324" s="12">
        <v>1110</v>
      </c>
      <c r="E324" s="12">
        <v>1120</v>
      </c>
      <c r="F324" s="14">
        <v>191000</v>
      </c>
      <c r="G324" s="12">
        <v>1120</v>
      </c>
      <c r="I324" s="11"/>
    </row>
    <row r="325" spans="1:9" x14ac:dyDescent="0.2">
      <c r="A325" s="15">
        <v>40416</v>
      </c>
      <c r="B325" s="12">
        <v>1120</v>
      </c>
      <c r="C325" s="12">
        <v>1120</v>
      </c>
      <c r="D325" s="12">
        <v>1110</v>
      </c>
      <c r="E325" s="12">
        <v>1120</v>
      </c>
      <c r="F325" s="14">
        <v>121500</v>
      </c>
      <c r="G325" s="12">
        <v>1120</v>
      </c>
      <c r="I325" s="11"/>
    </row>
    <row r="326" spans="1:9" x14ac:dyDescent="0.2">
      <c r="A326" s="15">
        <v>40417</v>
      </c>
      <c r="B326" s="12">
        <v>1120</v>
      </c>
      <c r="C326" s="12">
        <v>1120</v>
      </c>
      <c r="D326" s="12">
        <v>1110</v>
      </c>
      <c r="E326" s="12">
        <v>1110</v>
      </c>
      <c r="F326" s="14">
        <v>202500</v>
      </c>
      <c r="G326" s="12">
        <v>1110</v>
      </c>
      <c r="I326" s="11"/>
    </row>
    <row r="327" spans="1:9" x14ac:dyDescent="0.2">
      <c r="A327" s="15">
        <v>40420</v>
      </c>
      <c r="B327" s="12">
        <v>1110</v>
      </c>
      <c r="C327" s="12">
        <v>1110</v>
      </c>
      <c r="D327" s="12">
        <v>1110</v>
      </c>
      <c r="E327" s="12">
        <v>1110</v>
      </c>
      <c r="F327" s="14">
        <v>210500</v>
      </c>
      <c r="G327" s="12">
        <v>1110</v>
      </c>
      <c r="I327" s="11"/>
    </row>
    <row r="328" spans="1:9" x14ac:dyDescent="0.2">
      <c r="A328" s="15">
        <v>40421</v>
      </c>
      <c r="B328" s="12">
        <v>1110</v>
      </c>
      <c r="C328" s="12">
        <v>1110</v>
      </c>
      <c r="D328" s="12">
        <v>1090</v>
      </c>
      <c r="E328" s="12">
        <v>1100</v>
      </c>
      <c r="F328" s="14">
        <v>253000</v>
      </c>
      <c r="G328" s="12">
        <v>1100</v>
      </c>
      <c r="I328" s="11"/>
    </row>
    <row r="329" spans="1:9" x14ac:dyDescent="0.2">
      <c r="A329" s="15">
        <v>40422</v>
      </c>
      <c r="B329" s="12">
        <v>1100</v>
      </c>
      <c r="C329" s="12">
        <v>1100</v>
      </c>
      <c r="D329" s="12">
        <v>1090</v>
      </c>
      <c r="E329" s="12">
        <v>1100</v>
      </c>
      <c r="F329" s="14">
        <v>415000</v>
      </c>
      <c r="G329" s="12">
        <v>1100</v>
      </c>
      <c r="I329" s="11"/>
    </row>
    <row r="330" spans="1:9" x14ac:dyDescent="0.2">
      <c r="A330" s="15">
        <v>40423</v>
      </c>
      <c r="B330" s="12">
        <v>1100</v>
      </c>
      <c r="C330" s="12">
        <v>1100</v>
      </c>
      <c r="D330" s="12">
        <v>1100</v>
      </c>
      <c r="E330" s="12">
        <v>1100</v>
      </c>
      <c r="F330" s="14">
        <v>209000</v>
      </c>
      <c r="G330" s="12">
        <v>1100</v>
      </c>
      <c r="I330" s="11"/>
    </row>
    <row r="331" spans="1:9" x14ac:dyDescent="0.2">
      <c r="A331" s="15">
        <v>40424</v>
      </c>
      <c r="B331" s="12">
        <v>1100</v>
      </c>
      <c r="C331" s="12">
        <v>1100</v>
      </c>
      <c r="D331" s="12">
        <v>1100</v>
      </c>
      <c r="E331" s="12">
        <v>1100</v>
      </c>
      <c r="F331" s="14">
        <v>149500</v>
      </c>
      <c r="G331" s="12">
        <v>1100</v>
      </c>
      <c r="I331" s="11"/>
    </row>
    <row r="332" spans="1:9" x14ac:dyDescent="0.2">
      <c r="A332" s="15">
        <v>40427</v>
      </c>
      <c r="B332" s="12">
        <v>1100</v>
      </c>
      <c r="C332" s="12">
        <v>1100</v>
      </c>
      <c r="D332" s="12">
        <v>1100</v>
      </c>
      <c r="E332" s="12">
        <v>1100</v>
      </c>
      <c r="F332" s="14">
        <v>159000</v>
      </c>
      <c r="G332" s="12">
        <v>1100</v>
      </c>
      <c r="I332" s="11"/>
    </row>
    <row r="333" spans="1:9" x14ac:dyDescent="0.2">
      <c r="A333" s="15">
        <v>40428</v>
      </c>
      <c r="B333" s="12">
        <v>1100</v>
      </c>
      <c r="C333" s="12">
        <v>1110</v>
      </c>
      <c r="D333" s="12">
        <v>1100</v>
      </c>
      <c r="E333" s="12">
        <v>1100</v>
      </c>
      <c r="F333" s="14">
        <v>154000</v>
      </c>
      <c r="G333" s="12">
        <v>1100</v>
      </c>
      <c r="I333" s="11"/>
    </row>
    <row r="334" spans="1:9" x14ac:dyDescent="0.2">
      <c r="A334" s="15">
        <v>40436</v>
      </c>
      <c r="B334" s="12">
        <v>1100</v>
      </c>
      <c r="C334" s="12">
        <v>1100</v>
      </c>
      <c r="D334" s="12">
        <v>1100</v>
      </c>
      <c r="E334" s="12">
        <v>1100</v>
      </c>
      <c r="F334" s="14">
        <v>154000</v>
      </c>
      <c r="G334" s="12">
        <v>1100</v>
      </c>
      <c r="I334" s="11"/>
    </row>
    <row r="335" spans="1:9" x14ac:dyDescent="0.2">
      <c r="A335" s="15">
        <v>40437</v>
      </c>
      <c r="B335" s="12">
        <v>1100</v>
      </c>
      <c r="C335" s="12">
        <v>1100</v>
      </c>
      <c r="D335" s="12">
        <v>1090</v>
      </c>
      <c r="E335" s="12">
        <v>1100</v>
      </c>
      <c r="F335" s="14">
        <v>197000</v>
      </c>
      <c r="G335" s="12">
        <v>1100</v>
      </c>
      <c r="I335" s="11"/>
    </row>
    <row r="336" spans="1:9" x14ac:dyDescent="0.2">
      <c r="A336" s="15">
        <v>40438</v>
      </c>
      <c r="B336" s="12">
        <v>1100</v>
      </c>
      <c r="C336" s="12">
        <v>1110</v>
      </c>
      <c r="D336" s="12">
        <v>1100</v>
      </c>
      <c r="E336" s="12">
        <v>1110</v>
      </c>
      <c r="F336" s="14">
        <v>227500</v>
      </c>
      <c r="G336" s="12">
        <v>1110</v>
      </c>
      <c r="I336" s="11"/>
    </row>
    <row r="337" spans="1:9" x14ac:dyDescent="0.2">
      <c r="A337" s="15">
        <v>40441</v>
      </c>
      <c r="B337" s="12">
        <v>1110</v>
      </c>
      <c r="C337" s="12">
        <v>1110</v>
      </c>
      <c r="D337" s="12">
        <v>1100</v>
      </c>
      <c r="E337" s="12">
        <v>1100</v>
      </c>
      <c r="F337" s="14">
        <v>215000</v>
      </c>
      <c r="G337" s="12">
        <v>1100</v>
      </c>
      <c r="I337" s="11"/>
    </row>
    <row r="338" spans="1:9" x14ac:dyDescent="0.2">
      <c r="A338" s="15">
        <v>40442</v>
      </c>
      <c r="B338" s="12">
        <v>1100</v>
      </c>
      <c r="C338" s="12">
        <v>1110</v>
      </c>
      <c r="D338" s="12">
        <v>1100</v>
      </c>
      <c r="E338" s="12">
        <v>1110</v>
      </c>
      <c r="F338" s="14">
        <v>228000</v>
      </c>
      <c r="G338" s="12">
        <v>1110</v>
      </c>
      <c r="I338" s="11"/>
    </row>
    <row r="339" spans="1:9" x14ac:dyDescent="0.2">
      <c r="A339" s="15">
        <v>40443</v>
      </c>
      <c r="B339" s="12">
        <v>1100</v>
      </c>
      <c r="C339" s="12">
        <v>1100</v>
      </c>
      <c r="D339" s="12">
        <v>1100</v>
      </c>
      <c r="E339" s="12">
        <v>1100</v>
      </c>
      <c r="F339" s="14">
        <v>116500</v>
      </c>
      <c r="G339" s="12">
        <v>1100</v>
      </c>
      <c r="I339" s="11"/>
    </row>
    <row r="340" spans="1:9" x14ac:dyDescent="0.2">
      <c r="A340" s="15">
        <v>40444</v>
      </c>
      <c r="B340" s="12">
        <v>1100</v>
      </c>
      <c r="C340" s="12">
        <v>1100</v>
      </c>
      <c r="D340" s="12">
        <v>1100</v>
      </c>
      <c r="E340" s="12">
        <v>1100</v>
      </c>
      <c r="F340" s="14">
        <v>184000</v>
      </c>
      <c r="G340" s="12">
        <v>1100</v>
      </c>
      <c r="I340" s="11"/>
    </row>
    <row r="341" spans="1:9" x14ac:dyDescent="0.2">
      <c r="A341" s="15">
        <v>40445</v>
      </c>
      <c r="B341" s="12">
        <v>1100</v>
      </c>
      <c r="C341" s="12">
        <v>1100</v>
      </c>
      <c r="D341" s="12">
        <v>1100</v>
      </c>
      <c r="E341" s="12">
        <v>1100</v>
      </c>
      <c r="F341" s="14">
        <v>268000</v>
      </c>
      <c r="G341" s="12">
        <v>1100</v>
      </c>
      <c r="I341" s="11"/>
    </row>
    <row r="342" spans="1:9" x14ac:dyDescent="0.2">
      <c r="A342" s="15">
        <v>40448</v>
      </c>
      <c r="B342" s="12">
        <v>1100</v>
      </c>
      <c r="C342" s="12">
        <v>1100</v>
      </c>
      <c r="D342" s="12">
        <v>1100</v>
      </c>
      <c r="E342" s="12">
        <v>1100</v>
      </c>
      <c r="F342" s="14">
        <v>341000</v>
      </c>
      <c r="G342" s="12">
        <v>1100</v>
      </c>
      <c r="I342" s="11"/>
    </row>
    <row r="343" spans="1:9" x14ac:dyDescent="0.2">
      <c r="A343" s="15">
        <v>40449</v>
      </c>
      <c r="B343" s="12">
        <v>1100</v>
      </c>
      <c r="C343" s="12">
        <v>1110</v>
      </c>
      <c r="D343" s="12">
        <v>1100</v>
      </c>
      <c r="E343" s="12">
        <v>1100</v>
      </c>
      <c r="F343" s="14">
        <v>374500</v>
      </c>
      <c r="G343" s="12">
        <v>1100</v>
      </c>
      <c r="I343" s="11"/>
    </row>
    <row r="344" spans="1:9" x14ac:dyDescent="0.2">
      <c r="A344" s="15">
        <v>40450</v>
      </c>
      <c r="B344" s="12">
        <v>1100</v>
      </c>
      <c r="C344" s="12">
        <v>1100</v>
      </c>
      <c r="D344" s="12">
        <v>1100</v>
      </c>
      <c r="E344" s="12">
        <v>1100</v>
      </c>
      <c r="F344" s="14">
        <v>441000</v>
      </c>
      <c r="G344" s="12">
        <v>1100</v>
      </c>
      <c r="I344" s="11"/>
    </row>
    <row r="345" spans="1:9" x14ac:dyDescent="0.2">
      <c r="A345" s="15">
        <v>40451</v>
      </c>
      <c r="B345" s="12">
        <v>1100</v>
      </c>
      <c r="C345" s="12">
        <v>1100</v>
      </c>
      <c r="D345" s="12">
        <v>1100</v>
      </c>
      <c r="E345" s="12">
        <v>1100</v>
      </c>
      <c r="F345" s="14">
        <v>347000</v>
      </c>
      <c r="G345" s="12">
        <v>1100</v>
      </c>
      <c r="I345" s="11"/>
    </row>
    <row r="346" spans="1:9" x14ac:dyDescent="0.2">
      <c r="A346" s="15">
        <v>40452</v>
      </c>
      <c r="B346" s="12">
        <v>1110</v>
      </c>
      <c r="C346" s="12">
        <v>1200</v>
      </c>
      <c r="D346" s="12">
        <v>1100</v>
      </c>
      <c r="E346" s="12">
        <v>1120</v>
      </c>
      <c r="F346" s="14">
        <v>877000</v>
      </c>
      <c r="G346" s="12">
        <v>1120</v>
      </c>
      <c r="I346" s="11"/>
    </row>
    <row r="347" spans="1:9" x14ac:dyDescent="0.2">
      <c r="A347" s="15">
        <v>40455</v>
      </c>
      <c r="B347" s="12">
        <v>1120</v>
      </c>
      <c r="C347" s="12">
        <v>1190</v>
      </c>
      <c r="D347" s="12">
        <v>1120</v>
      </c>
      <c r="E347" s="12">
        <v>1130</v>
      </c>
      <c r="F347" s="14">
        <v>158000</v>
      </c>
      <c r="G347" s="12">
        <v>1130</v>
      </c>
      <c r="I347" s="11"/>
    </row>
    <row r="348" spans="1:9" x14ac:dyDescent="0.2">
      <c r="A348" s="15">
        <v>40456</v>
      </c>
      <c r="B348" s="12">
        <v>1130</v>
      </c>
      <c r="C348" s="12">
        <v>1130</v>
      </c>
      <c r="D348" s="12">
        <v>1110</v>
      </c>
      <c r="E348" s="12">
        <v>1110</v>
      </c>
      <c r="F348" s="14">
        <v>30000</v>
      </c>
      <c r="G348" s="12">
        <v>1110</v>
      </c>
      <c r="I348" s="11"/>
    </row>
    <row r="349" spans="1:9" x14ac:dyDescent="0.2">
      <c r="A349" s="15">
        <v>40457</v>
      </c>
      <c r="B349" s="12">
        <v>1110</v>
      </c>
      <c r="C349" s="12">
        <v>1110</v>
      </c>
      <c r="D349" s="12">
        <v>1100</v>
      </c>
      <c r="E349" s="12">
        <v>1100</v>
      </c>
      <c r="F349" s="14">
        <v>25000</v>
      </c>
      <c r="G349" s="12">
        <v>1100</v>
      </c>
      <c r="I349" s="11"/>
    </row>
    <row r="350" spans="1:9" x14ac:dyDescent="0.2">
      <c r="A350" s="15">
        <v>40458</v>
      </c>
      <c r="B350" s="12">
        <v>1100</v>
      </c>
      <c r="C350" s="12">
        <v>1100</v>
      </c>
      <c r="D350" s="12">
        <v>1100</v>
      </c>
      <c r="E350" s="12">
        <v>1100</v>
      </c>
      <c r="F350" s="14">
        <v>26000</v>
      </c>
      <c r="G350" s="12">
        <v>1100</v>
      </c>
      <c r="I350" s="11"/>
    </row>
    <row r="351" spans="1:9" x14ac:dyDescent="0.2">
      <c r="A351" s="15">
        <v>40459</v>
      </c>
      <c r="B351" s="12">
        <v>1110</v>
      </c>
      <c r="C351" s="12">
        <v>1110</v>
      </c>
      <c r="D351" s="12">
        <v>1100</v>
      </c>
      <c r="E351" s="12">
        <v>1100</v>
      </c>
      <c r="F351" s="14">
        <v>59500</v>
      </c>
      <c r="G351" s="12">
        <v>1100</v>
      </c>
      <c r="I351" s="11"/>
    </row>
    <row r="352" spans="1:9" x14ac:dyDescent="0.2">
      <c r="A352" s="15">
        <v>40462</v>
      </c>
      <c r="B352" s="12">
        <v>1100</v>
      </c>
      <c r="C352" s="12">
        <v>1100</v>
      </c>
      <c r="D352" s="12">
        <v>1090</v>
      </c>
      <c r="E352" s="12">
        <v>1100</v>
      </c>
      <c r="F352" s="14">
        <v>174500</v>
      </c>
      <c r="G352" s="12">
        <v>1100</v>
      </c>
      <c r="I352" s="11"/>
    </row>
    <row r="353" spans="1:9" x14ac:dyDescent="0.2">
      <c r="A353" s="15">
        <v>40463</v>
      </c>
      <c r="B353" s="12">
        <v>1090</v>
      </c>
      <c r="C353" s="12">
        <v>1120</v>
      </c>
      <c r="D353" s="12">
        <v>1090</v>
      </c>
      <c r="E353" s="12">
        <v>1090</v>
      </c>
      <c r="F353" s="14">
        <v>0</v>
      </c>
      <c r="G353" s="12">
        <v>1090</v>
      </c>
      <c r="I353" s="11"/>
    </row>
    <row r="354" spans="1:9" x14ac:dyDescent="0.2">
      <c r="A354" s="15">
        <v>40464</v>
      </c>
      <c r="B354" s="12">
        <v>1090</v>
      </c>
      <c r="C354" s="12">
        <v>1090</v>
      </c>
      <c r="D354" s="12">
        <v>1090</v>
      </c>
      <c r="E354" s="12">
        <v>1090</v>
      </c>
      <c r="F354" s="14">
        <v>12000</v>
      </c>
      <c r="G354" s="12">
        <v>1090</v>
      </c>
      <c r="I354" s="11"/>
    </row>
    <row r="355" spans="1:9" x14ac:dyDescent="0.2">
      <c r="A355" s="15">
        <v>40465</v>
      </c>
      <c r="B355" s="12">
        <v>1090</v>
      </c>
      <c r="C355" s="12">
        <v>1090</v>
      </c>
      <c r="D355" s="12">
        <v>1080</v>
      </c>
      <c r="E355" s="12">
        <v>1080</v>
      </c>
      <c r="F355" s="14">
        <v>79500</v>
      </c>
      <c r="G355" s="12">
        <v>1080</v>
      </c>
      <c r="I355" s="11"/>
    </row>
    <row r="356" spans="1:9" x14ac:dyDescent="0.2">
      <c r="A356" s="15">
        <v>40466</v>
      </c>
      <c r="B356" s="12">
        <v>1070</v>
      </c>
      <c r="C356" s="12">
        <v>1090</v>
      </c>
      <c r="D356" s="12">
        <v>1070</v>
      </c>
      <c r="E356" s="12">
        <v>1070</v>
      </c>
      <c r="F356" s="14">
        <v>0</v>
      </c>
      <c r="G356" s="12">
        <v>1070</v>
      </c>
      <c r="I356" s="11"/>
    </row>
    <row r="357" spans="1:9" x14ac:dyDescent="0.2">
      <c r="A357" s="15">
        <v>40469</v>
      </c>
      <c r="B357" s="12">
        <v>1070</v>
      </c>
      <c r="C357" s="12">
        <v>1070</v>
      </c>
      <c r="D357" s="12">
        <v>1070</v>
      </c>
      <c r="E357" s="12">
        <v>1070</v>
      </c>
      <c r="F357" s="14">
        <v>1000</v>
      </c>
      <c r="G357" s="12">
        <v>1070</v>
      </c>
      <c r="I357" s="11"/>
    </row>
    <row r="358" spans="1:9" x14ac:dyDescent="0.2">
      <c r="A358" s="15">
        <v>40470</v>
      </c>
      <c r="B358" s="12">
        <v>1070</v>
      </c>
      <c r="C358" s="12">
        <v>1070</v>
      </c>
      <c r="D358" s="12">
        <v>1070</v>
      </c>
      <c r="E358" s="12">
        <v>1070</v>
      </c>
      <c r="F358" s="14">
        <v>73000</v>
      </c>
      <c r="G358" s="12">
        <v>1070</v>
      </c>
      <c r="I358" s="11"/>
    </row>
    <row r="359" spans="1:9" x14ac:dyDescent="0.2">
      <c r="A359" s="15">
        <v>40471</v>
      </c>
      <c r="B359" s="12">
        <v>1100</v>
      </c>
      <c r="C359" s="12">
        <v>1100</v>
      </c>
      <c r="D359" s="12">
        <v>1070</v>
      </c>
      <c r="E359" s="12">
        <v>1070</v>
      </c>
      <c r="F359" s="14">
        <v>6500</v>
      </c>
      <c r="G359" s="12">
        <v>1070</v>
      </c>
      <c r="I359" s="11"/>
    </row>
    <row r="360" spans="1:9" x14ac:dyDescent="0.2">
      <c r="A360" s="15">
        <v>40472</v>
      </c>
      <c r="B360" s="12">
        <v>1070</v>
      </c>
      <c r="C360" s="12">
        <v>1070</v>
      </c>
      <c r="D360" s="12">
        <v>1070</v>
      </c>
      <c r="E360" s="12">
        <v>1070</v>
      </c>
      <c r="F360" s="14">
        <v>500</v>
      </c>
      <c r="G360" s="12">
        <v>1070</v>
      </c>
      <c r="I360" s="11"/>
    </row>
    <row r="361" spans="1:9" x14ac:dyDescent="0.2">
      <c r="A361" s="15">
        <v>40473</v>
      </c>
      <c r="B361" s="12">
        <v>1090</v>
      </c>
      <c r="C361" s="12">
        <v>1100</v>
      </c>
      <c r="D361" s="12">
        <v>1090</v>
      </c>
      <c r="E361" s="12">
        <v>1100</v>
      </c>
      <c r="F361" s="14">
        <v>8500</v>
      </c>
      <c r="G361" s="12">
        <v>1100</v>
      </c>
      <c r="I361" s="11"/>
    </row>
    <row r="362" spans="1:9" x14ac:dyDescent="0.2">
      <c r="A362" s="15">
        <v>40476</v>
      </c>
      <c r="B362" s="12">
        <v>1070</v>
      </c>
      <c r="C362" s="12">
        <v>1090</v>
      </c>
      <c r="D362" s="12">
        <v>1070</v>
      </c>
      <c r="E362" s="12">
        <v>1070</v>
      </c>
      <c r="F362" s="14">
        <v>0</v>
      </c>
      <c r="G362" s="12">
        <v>1070</v>
      </c>
      <c r="I362" s="11"/>
    </row>
    <row r="363" spans="1:9" x14ac:dyDescent="0.2">
      <c r="A363" s="15">
        <v>40477</v>
      </c>
      <c r="B363" s="12">
        <v>1070</v>
      </c>
      <c r="C363" s="12">
        <v>1070</v>
      </c>
      <c r="D363" s="12">
        <v>1070</v>
      </c>
      <c r="E363" s="12">
        <v>1070</v>
      </c>
      <c r="F363" s="14">
        <v>30500</v>
      </c>
      <c r="G363" s="12">
        <v>1070</v>
      </c>
      <c r="I363" s="11"/>
    </row>
    <row r="364" spans="1:9" x14ac:dyDescent="0.2">
      <c r="A364" s="15">
        <v>40478</v>
      </c>
      <c r="B364" s="12">
        <v>1070</v>
      </c>
      <c r="C364" s="12">
        <v>1070</v>
      </c>
      <c r="D364" s="12">
        <v>1060</v>
      </c>
      <c r="E364" s="12">
        <v>1060</v>
      </c>
      <c r="F364" s="14">
        <v>177500</v>
      </c>
      <c r="G364" s="12">
        <v>1060</v>
      </c>
      <c r="I364" s="11"/>
    </row>
    <row r="365" spans="1:9" x14ac:dyDescent="0.2">
      <c r="A365" s="15">
        <v>40479</v>
      </c>
      <c r="B365" s="12">
        <v>1050</v>
      </c>
      <c r="C365" s="12">
        <v>1090</v>
      </c>
      <c r="D365" s="12">
        <v>1050</v>
      </c>
      <c r="E365" s="12">
        <v>1050</v>
      </c>
      <c r="F365" s="14">
        <v>0</v>
      </c>
      <c r="G365" s="12">
        <v>1050</v>
      </c>
      <c r="I365" s="11"/>
    </row>
    <row r="366" spans="1:9" x14ac:dyDescent="0.2">
      <c r="A366" s="15">
        <v>40480</v>
      </c>
      <c r="B366" s="12">
        <v>1050</v>
      </c>
      <c r="C366" s="12">
        <v>1090</v>
      </c>
      <c r="D366" s="12">
        <v>1050</v>
      </c>
      <c r="E366" s="12">
        <v>1050</v>
      </c>
      <c r="F366" s="14">
        <v>0</v>
      </c>
      <c r="G366" s="12">
        <v>1050</v>
      </c>
      <c r="I366" s="11"/>
    </row>
    <row r="367" spans="1:9" x14ac:dyDescent="0.2">
      <c r="A367" s="15">
        <v>40483</v>
      </c>
      <c r="B367" s="12">
        <v>1050</v>
      </c>
      <c r="C367" s="12">
        <v>1050</v>
      </c>
      <c r="D367" s="12">
        <v>1050</v>
      </c>
      <c r="E367" s="12">
        <v>1050</v>
      </c>
      <c r="F367" s="14">
        <v>500</v>
      </c>
      <c r="G367" s="12">
        <v>1050</v>
      </c>
      <c r="I367" s="11"/>
    </row>
    <row r="368" spans="1:9" x14ac:dyDescent="0.2">
      <c r="A368" s="15">
        <v>40484</v>
      </c>
      <c r="B368" s="12">
        <v>1080</v>
      </c>
      <c r="C368" s="12">
        <v>1080</v>
      </c>
      <c r="D368" s="12">
        <v>1080</v>
      </c>
      <c r="E368" s="12">
        <v>1080</v>
      </c>
      <c r="F368" s="14">
        <v>500</v>
      </c>
      <c r="G368" s="12">
        <v>1080</v>
      </c>
      <c r="I368" s="11"/>
    </row>
    <row r="369" spans="1:9" x14ac:dyDescent="0.2">
      <c r="A369" s="15">
        <v>40485</v>
      </c>
      <c r="B369" s="12">
        <v>1050</v>
      </c>
      <c r="C369" s="12">
        <v>1050</v>
      </c>
      <c r="D369" s="12">
        <v>1050</v>
      </c>
      <c r="E369" s="12">
        <v>1050</v>
      </c>
      <c r="F369" s="14">
        <v>37500</v>
      </c>
      <c r="G369" s="12">
        <v>1050</v>
      </c>
      <c r="I369" s="11"/>
    </row>
    <row r="370" spans="1:9" x14ac:dyDescent="0.2">
      <c r="A370" s="15">
        <v>40486</v>
      </c>
      <c r="B370" s="12">
        <v>1050</v>
      </c>
      <c r="C370" s="12">
        <v>1080</v>
      </c>
      <c r="D370" s="12">
        <v>1050</v>
      </c>
      <c r="E370" s="12">
        <v>1050</v>
      </c>
      <c r="F370" s="14">
        <v>0</v>
      </c>
      <c r="G370" s="12">
        <v>1050</v>
      </c>
      <c r="I370" s="11"/>
    </row>
    <row r="371" spans="1:9" x14ac:dyDescent="0.2">
      <c r="A371" s="15">
        <v>40487</v>
      </c>
      <c r="B371" s="12">
        <v>1050</v>
      </c>
      <c r="C371" s="12">
        <v>1100</v>
      </c>
      <c r="D371" s="12">
        <v>1050</v>
      </c>
      <c r="E371" s="12">
        <v>1050</v>
      </c>
      <c r="F371" s="14">
        <v>0</v>
      </c>
      <c r="G371" s="12">
        <v>1050</v>
      </c>
      <c r="I371" s="11"/>
    </row>
    <row r="372" spans="1:9" x14ac:dyDescent="0.2">
      <c r="A372" s="15">
        <v>40490</v>
      </c>
      <c r="B372" s="12">
        <v>1050</v>
      </c>
      <c r="C372" s="12">
        <v>1050</v>
      </c>
      <c r="D372" s="12">
        <v>1050</v>
      </c>
      <c r="E372" s="12">
        <v>1050</v>
      </c>
      <c r="F372" s="14">
        <v>9500</v>
      </c>
      <c r="G372" s="12">
        <v>1050</v>
      </c>
      <c r="I372" s="11"/>
    </row>
    <row r="373" spans="1:9" x14ac:dyDescent="0.2">
      <c r="A373" s="15">
        <v>40491</v>
      </c>
      <c r="B373" s="12">
        <v>1050</v>
      </c>
      <c r="C373" s="12">
        <v>1080</v>
      </c>
      <c r="D373" s="12">
        <v>1050</v>
      </c>
      <c r="E373" s="12">
        <v>1050</v>
      </c>
      <c r="F373" s="14">
        <v>0</v>
      </c>
      <c r="G373" s="12">
        <v>1050</v>
      </c>
      <c r="I373" s="11"/>
    </row>
    <row r="374" spans="1:9" x14ac:dyDescent="0.2">
      <c r="A374" s="15">
        <v>40492</v>
      </c>
      <c r="B374" s="12">
        <v>1050</v>
      </c>
      <c r="C374" s="12">
        <v>1080</v>
      </c>
      <c r="D374" s="12">
        <v>1050</v>
      </c>
      <c r="E374" s="12">
        <v>1050</v>
      </c>
      <c r="F374" s="14">
        <v>0</v>
      </c>
      <c r="G374" s="12">
        <v>1050</v>
      </c>
      <c r="I374" s="11"/>
    </row>
    <row r="375" spans="1:9" x14ac:dyDescent="0.2">
      <c r="A375" s="15">
        <v>40493</v>
      </c>
      <c r="B375" s="12">
        <v>1050</v>
      </c>
      <c r="C375" s="12">
        <v>1070</v>
      </c>
      <c r="D375" s="12">
        <v>1050</v>
      </c>
      <c r="E375" s="12">
        <v>1050</v>
      </c>
      <c r="F375" s="14">
        <v>0</v>
      </c>
      <c r="G375" s="12">
        <v>1050</v>
      </c>
      <c r="I375" s="11"/>
    </row>
    <row r="376" spans="1:9" x14ac:dyDescent="0.2">
      <c r="A376" s="15">
        <v>40494</v>
      </c>
      <c r="B376" s="12">
        <v>1050</v>
      </c>
      <c r="C376" s="12">
        <v>1050</v>
      </c>
      <c r="D376" s="12">
        <v>1040</v>
      </c>
      <c r="E376" s="12">
        <v>1040</v>
      </c>
      <c r="F376" s="14">
        <v>21000</v>
      </c>
      <c r="G376" s="12">
        <v>1040</v>
      </c>
      <c r="I376" s="11"/>
    </row>
    <row r="377" spans="1:9" x14ac:dyDescent="0.2">
      <c r="A377" s="15">
        <v>40497</v>
      </c>
      <c r="B377" s="12">
        <v>1040</v>
      </c>
      <c r="C377" s="12">
        <v>1040</v>
      </c>
      <c r="D377" s="12">
        <v>1030</v>
      </c>
      <c r="E377" s="12">
        <v>1030</v>
      </c>
      <c r="F377" s="14">
        <v>140000</v>
      </c>
      <c r="G377" s="12">
        <v>1030</v>
      </c>
      <c r="I377" s="11"/>
    </row>
    <row r="378" spans="1:9" x14ac:dyDescent="0.2">
      <c r="A378" s="15">
        <v>40498</v>
      </c>
      <c r="B378" s="12">
        <v>1060</v>
      </c>
      <c r="C378" s="12">
        <v>1060</v>
      </c>
      <c r="D378" s="12">
        <v>1060</v>
      </c>
      <c r="E378" s="12">
        <v>1060</v>
      </c>
      <c r="F378" s="14">
        <v>3000</v>
      </c>
      <c r="G378" s="12">
        <v>1060</v>
      </c>
      <c r="I378" s="11"/>
    </row>
    <row r="379" spans="1:9" x14ac:dyDescent="0.2">
      <c r="A379" s="15">
        <v>40500</v>
      </c>
      <c r="B379" s="12">
        <v>1030</v>
      </c>
      <c r="C379" s="12">
        <v>1060</v>
      </c>
      <c r="D379" s="12">
        <v>1030</v>
      </c>
      <c r="E379" s="12">
        <v>1030</v>
      </c>
      <c r="F379" s="14">
        <v>0</v>
      </c>
      <c r="G379" s="12">
        <v>1030</v>
      </c>
      <c r="I379" s="11"/>
    </row>
    <row r="380" spans="1:9" x14ac:dyDescent="0.2">
      <c r="A380" s="15">
        <v>40501</v>
      </c>
      <c r="B380" s="12">
        <v>1030</v>
      </c>
      <c r="C380" s="12">
        <v>1060</v>
      </c>
      <c r="D380" s="12">
        <v>1030</v>
      </c>
      <c r="E380" s="12">
        <v>1030</v>
      </c>
      <c r="F380" s="14">
        <v>0</v>
      </c>
      <c r="G380" s="12">
        <v>1030</v>
      </c>
      <c r="I380" s="11"/>
    </row>
    <row r="381" spans="1:9" x14ac:dyDescent="0.2">
      <c r="A381" s="15">
        <v>40504</v>
      </c>
      <c r="B381" s="12">
        <v>1040</v>
      </c>
      <c r="C381" s="12">
        <v>1060</v>
      </c>
      <c r="D381" s="12">
        <v>1030</v>
      </c>
      <c r="E381" s="12">
        <v>1060</v>
      </c>
      <c r="F381" s="14">
        <v>11000</v>
      </c>
      <c r="G381" s="12">
        <v>1060</v>
      </c>
      <c r="I381" s="11"/>
    </row>
    <row r="382" spans="1:9" x14ac:dyDescent="0.2">
      <c r="A382" s="11">
        <v>40505</v>
      </c>
      <c r="B382" s="12">
        <v>1030</v>
      </c>
      <c r="C382" s="12">
        <v>1060</v>
      </c>
      <c r="D382" s="12">
        <v>1030</v>
      </c>
      <c r="E382" s="12">
        <v>1060</v>
      </c>
      <c r="F382" s="14">
        <v>1000</v>
      </c>
      <c r="G382" s="12">
        <v>1060</v>
      </c>
      <c r="I382" s="11"/>
    </row>
    <row r="383" spans="1:9" x14ac:dyDescent="0.2">
      <c r="A383" s="11">
        <v>40506</v>
      </c>
      <c r="B383" s="12">
        <v>1030</v>
      </c>
      <c r="C383" s="12">
        <v>1060</v>
      </c>
      <c r="D383" s="12">
        <v>1030</v>
      </c>
      <c r="E383" s="12">
        <v>1030</v>
      </c>
      <c r="F383" s="14">
        <v>0</v>
      </c>
      <c r="G383" s="12">
        <v>1030</v>
      </c>
      <c r="I383" s="11"/>
    </row>
    <row r="384" spans="1:9" x14ac:dyDescent="0.2">
      <c r="A384" s="11">
        <v>40507</v>
      </c>
      <c r="B384" s="12">
        <v>1030</v>
      </c>
      <c r="C384" s="12">
        <v>1030</v>
      </c>
      <c r="D384" s="12">
        <v>1030</v>
      </c>
      <c r="E384" s="12">
        <v>1030</v>
      </c>
      <c r="F384" s="14">
        <v>21500</v>
      </c>
      <c r="G384" s="12">
        <v>1030</v>
      </c>
      <c r="I384" s="11"/>
    </row>
    <row r="385" spans="1:9" x14ac:dyDescent="0.2">
      <c r="A385" s="11">
        <v>40508</v>
      </c>
      <c r="B385" s="12">
        <v>1030</v>
      </c>
      <c r="C385" s="12">
        <v>1030</v>
      </c>
      <c r="D385" s="12">
        <v>1000</v>
      </c>
      <c r="E385" s="12">
        <v>1000</v>
      </c>
      <c r="F385" s="14">
        <v>310500</v>
      </c>
      <c r="G385" s="12">
        <v>1000</v>
      </c>
      <c r="I385" s="11"/>
    </row>
    <row r="386" spans="1:9" x14ac:dyDescent="0.2">
      <c r="A386" s="11">
        <v>40511</v>
      </c>
      <c r="B386" s="12">
        <v>1000</v>
      </c>
      <c r="C386" s="12">
        <v>1000</v>
      </c>
      <c r="D386" s="12">
        <v>1000</v>
      </c>
      <c r="E386" s="12">
        <v>1000</v>
      </c>
      <c r="F386" s="14">
        <v>3000</v>
      </c>
      <c r="G386" s="12">
        <v>1000</v>
      </c>
      <c r="I386" s="11"/>
    </row>
    <row r="387" spans="1:9" x14ac:dyDescent="0.2">
      <c r="A387" s="11">
        <v>40512</v>
      </c>
      <c r="B387" s="12">
        <v>1000</v>
      </c>
      <c r="C387" s="12">
        <v>1030</v>
      </c>
      <c r="D387" s="12">
        <v>1000</v>
      </c>
      <c r="E387" s="12">
        <v>1000</v>
      </c>
      <c r="F387" s="14">
        <v>0</v>
      </c>
      <c r="G387" s="12">
        <v>1000</v>
      </c>
      <c r="I387" s="11"/>
    </row>
    <row r="388" spans="1:9" x14ac:dyDescent="0.2">
      <c r="A388" s="11">
        <v>40513</v>
      </c>
      <c r="B388" s="12">
        <v>1000</v>
      </c>
      <c r="C388" s="12">
        <v>1000</v>
      </c>
      <c r="D388" s="12">
        <v>1000</v>
      </c>
      <c r="E388" s="12">
        <v>1000</v>
      </c>
      <c r="F388" s="14">
        <v>35500</v>
      </c>
      <c r="G388" s="12">
        <v>1000</v>
      </c>
      <c r="I388" s="11"/>
    </row>
    <row r="389" spans="1:9" x14ac:dyDescent="0.2">
      <c r="A389" s="11">
        <v>40514</v>
      </c>
      <c r="B389" s="12">
        <v>990</v>
      </c>
      <c r="C389" s="12">
        <v>1030</v>
      </c>
      <c r="D389" s="12">
        <v>990</v>
      </c>
      <c r="E389" s="12">
        <v>990</v>
      </c>
      <c r="F389" s="14">
        <v>0</v>
      </c>
      <c r="G389" s="12">
        <v>990</v>
      </c>
      <c r="I389" s="11"/>
    </row>
    <row r="390" spans="1:9" x14ac:dyDescent="0.2">
      <c r="A390" s="11">
        <v>40515</v>
      </c>
      <c r="B390" s="12">
        <v>990</v>
      </c>
      <c r="C390" s="12">
        <v>1040</v>
      </c>
      <c r="D390" s="12">
        <v>990</v>
      </c>
      <c r="E390" s="12">
        <v>990</v>
      </c>
      <c r="F390" s="14">
        <v>0</v>
      </c>
      <c r="G390" s="12">
        <v>990</v>
      </c>
      <c r="I390" s="11"/>
    </row>
    <row r="391" spans="1:9" x14ac:dyDescent="0.2">
      <c r="A391" s="11">
        <v>40518</v>
      </c>
      <c r="B391" s="12">
        <v>990</v>
      </c>
      <c r="C391" s="12">
        <v>990</v>
      </c>
      <c r="D391" s="12">
        <v>990</v>
      </c>
      <c r="E391" s="12">
        <v>990</v>
      </c>
      <c r="F391" s="14">
        <v>10000</v>
      </c>
      <c r="G391" s="12">
        <v>990</v>
      </c>
      <c r="I391" s="11"/>
    </row>
    <row r="392" spans="1:9" x14ac:dyDescent="0.2">
      <c r="A392" s="11">
        <v>40520</v>
      </c>
      <c r="B392" s="12">
        <v>990</v>
      </c>
      <c r="C392" s="12">
        <v>990</v>
      </c>
      <c r="D392" s="12">
        <v>990</v>
      </c>
      <c r="E392" s="12">
        <v>990</v>
      </c>
      <c r="F392" s="14">
        <v>7500</v>
      </c>
      <c r="G392" s="12">
        <v>990</v>
      </c>
      <c r="I392" s="11"/>
    </row>
    <row r="393" spans="1:9" x14ac:dyDescent="0.2">
      <c r="A393" s="11">
        <v>40521</v>
      </c>
      <c r="B393" s="12">
        <v>990</v>
      </c>
      <c r="C393" s="12">
        <v>1020</v>
      </c>
      <c r="D393" s="12">
        <v>990</v>
      </c>
      <c r="E393" s="12">
        <v>990</v>
      </c>
      <c r="F393" s="14">
        <v>0</v>
      </c>
      <c r="G393" s="12">
        <v>990</v>
      </c>
      <c r="I393" s="11"/>
    </row>
    <row r="394" spans="1:9" x14ac:dyDescent="0.2">
      <c r="A394" s="11">
        <v>40522</v>
      </c>
      <c r="B394" s="12">
        <v>990</v>
      </c>
      <c r="C394" s="12">
        <v>1020</v>
      </c>
      <c r="D394" s="12">
        <v>990</v>
      </c>
      <c r="E394" s="12">
        <v>990</v>
      </c>
      <c r="F394" s="14">
        <v>0</v>
      </c>
      <c r="G394" s="12">
        <v>990</v>
      </c>
      <c r="I394" s="11"/>
    </row>
    <row r="395" spans="1:9" x14ac:dyDescent="0.2">
      <c r="A395" s="11">
        <v>40525</v>
      </c>
      <c r="B395" s="12">
        <v>990</v>
      </c>
      <c r="C395" s="12">
        <v>1020</v>
      </c>
      <c r="D395" s="12">
        <v>990</v>
      </c>
      <c r="E395" s="12">
        <v>990</v>
      </c>
      <c r="F395" s="14">
        <v>0</v>
      </c>
      <c r="G395" s="12">
        <v>990</v>
      </c>
      <c r="I395" s="11"/>
    </row>
    <row r="396" spans="1:9" x14ac:dyDescent="0.2">
      <c r="A396" s="11">
        <v>40526</v>
      </c>
      <c r="B396" s="12">
        <v>990</v>
      </c>
      <c r="C396" s="12">
        <v>1020</v>
      </c>
      <c r="D396" s="12">
        <v>990</v>
      </c>
      <c r="E396" s="12">
        <v>990</v>
      </c>
      <c r="F396" s="14">
        <v>0</v>
      </c>
      <c r="G396" s="12">
        <v>990</v>
      </c>
      <c r="I396" s="11"/>
    </row>
    <row r="397" spans="1:9" x14ac:dyDescent="0.2">
      <c r="A397" s="11">
        <v>40527</v>
      </c>
      <c r="B397" s="12">
        <v>990</v>
      </c>
      <c r="C397" s="12">
        <v>1010</v>
      </c>
      <c r="D397" s="12">
        <v>990</v>
      </c>
      <c r="E397" s="12">
        <v>990</v>
      </c>
      <c r="F397" s="14">
        <v>0</v>
      </c>
      <c r="G397" s="12">
        <v>990</v>
      </c>
      <c r="I397" s="11"/>
    </row>
    <row r="398" spans="1:9" x14ac:dyDescent="0.2">
      <c r="A398" s="11">
        <v>40528</v>
      </c>
      <c r="B398" s="12">
        <v>990</v>
      </c>
      <c r="C398" s="12">
        <v>1010</v>
      </c>
      <c r="D398" s="12">
        <v>990</v>
      </c>
      <c r="E398" s="12">
        <v>990</v>
      </c>
      <c r="F398" s="14">
        <v>0</v>
      </c>
      <c r="G398" s="12">
        <v>990</v>
      </c>
      <c r="I398" s="11"/>
    </row>
    <row r="399" spans="1:9" x14ac:dyDescent="0.2">
      <c r="A399" s="11">
        <v>40529</v>
      </c>
      <c r="B399" s="12">
        <v>1010</v>
      </c>
      <c r="C399" s="12">
        <v>1030</v>
      </c>
      <c r="D399" s="12">
        <v>960</v>
      </c>
      <c r="E399" s="12">
        <v>960</v>
      </c>
      <c r="F399" s="14">
        <v>199000</v>
      </c>
      <c r="G399" s="12">
        <v>960</v>
      </c>
      <c r="I399" s="11"/>
    </row>
    <row r="400" spans="1:9" x14ac:dyDescent="0.2">
      <c r="A400" s="11">
        <v>40532</v>
      </c>
      <c r="B400" s="12">
        <v>960</v>
      </c>
      <c r="C400" s="12">
        <v>990</v>
      </c>
      <c r="D400" s="12">
        <v>960</v>
      </c>
      <c r="E400" s="12">
        <v>960</v>
      </c>
      <c r="F400" s="14">
        <v>0</v>
      </c>
      <c r="G400" s="12">
        <v>960</v>
      </c>
      <c r="I400" s="11"/>
    </row>
    <row r="401" spans="1:9" x14ac:dyDescent="0.2">
      <c r="A401" s="11">
        <v>40533</v>
      </c>
      <c r="B401" s="12">
        <v>960</v>
      </c>
      <c r="C401" s="12">
        <v>990</v>
      </c>
      <c r="D401" s="12">
        <v>960</v>
      </c>
      <c r="E401" s="12">
        <v>960</v>
      </c>
      <c r="F401" s="14">
        <v>0</v>
      </c>
      <c r="G401" s="12">
        <v>960</v>
      </c>
      <c r="I401" s="11"/>
    </row>
    <row r="402" spans="1:9" x14ac:dyDescent="0.2">
      <c r="A402" s="11">
        <v>40534</v>
      </c>
      <c r="B402" s="12">
        <v>960</v>
      </c>
      <c r="C402" s="12">
        <v>990</v>
      </c>
      <c r="D402" s="12">
        <v>960</v>
      </c>
      <c r="E402" s="12">
        <v>960</v>
      </c>
      <c r="F402" s="14">
        <v>0</v>
      </c>
      <c r="G402" s="12">
        <v>960</v>
      </c>
      <c r="I402" s="11"/>
    </row>
    <row r="403" spans="1:9" x14ac:dyDescent="0.2">
      <c r="A403" s="11">
        <v>40535</v>
      </c>
      <c r="B403" s="12">
        <v>960</v>
      </c>
      <c r="C403" s="12">
        <v>990</v>
      </c>
      <c r="D403" s="12">
        <v>960</v>
      </c>
      <c r="E403" s="12">
        <v>960</v>
      </c>
      <c r="F403" s="14">
        <v>0</v>
      </c>
      <c r="G403" s="12">
        <v>960</v>
      </c>
      <c r="I403" s="11"/>
    </row>
    <row r="404" spans="1:9" x14ac:dyDescent="0.2">
      <c r="A404" s="11">
        <v>40539</v>
      </c>
      <c r="B404" s="12">
        <v>960</v>
      </c>
      <c r="C404" s="12">
        <v>990</v>
      </c>
      <c r="D404" s="12">
        <v>960</v>
      </c>
      <c r="E404" s="12">
        <v>960</v>
      </c>
      <c r="F404" s="14">
        <v>0</v>
      </c>
      <c r="G404" s="12">
        <v>960</v>
      </c>
      <c r="I404" s="11"/>
    </row>
    <row r="405" spans="1:9" x14ac:dyDescent="0.2">
      <c r="A405" s="11">
        <v>40540</v>
      </c>
      <c r="B405" s="12">
        <v>960</v>
      </c>
      <c r="C405" s="12">
        <v>990</v>
      </c>
      <c r="D405" s="12">
        <v>960</v>
      </c>
      <c r="E405" s="12">
        <v>960</v>
      </c>
      <c r="F405" s="14">
        <v>0</v>
      </c>
      <c r="G405" s="12">
        <v>960</v>
      </c>
      <c r="I405" s="11"/>
    </row>
    <row r="406" spans="1:9" x14ac:dyDescent="0.2">
      <c r="A406" s="11">
        <v>40541</v>
      </c>
      <c r="B406" s="12">
        <v>960</v>
      </c>
      <c r="C406" s="12">
        <v>990</v>
      </c>
      <c r="D406" s="12">
        <v>960</v>
      </c>
      <c r="E406" s="12">
        <v>960</v>
      </c>
      <c r="F406" s="14">
        <v>0</v>
      </c>
      <c r="G406" s="12">
        <v>960</v>
      </c>
      <c r="I406" s="11"/>
    </row>
    <row r="407" spans="1:9" x14ac:dyDescent="0.2">
      <c r="A407" s="11">
        <v>40542</v>
      </c>
      <c r="B407" s="12">
        <v>960</v>
      </c>
      <c r="C407" s="12">
        <v>1000</v>
      </c>
      <c r="D407" s="12">
        <v>960</v>
      </c>
      <c r="E407" s="12">
        <v>960</v>
      </c>
      <c r="F407" s="14">
        <v>0</v>
      </c>
      <c r="G407" s="12">
        <v>960</v>
      </c>
      <c r="I407" s="11"/>
    </row>
    <row r="408" spans="1:9" x14ac:dyDescent="0.2">
      <c r="A408" s="11">
        <v>40546</v>
      </c>
      <c r="B408" s="12">
        <v>960</v>
      </c>
      <c r="C408" s="12">
        <v>990</v>
      </c>
      <c r="D408" s="12">
        <v>960</v>
      </c>
      <c r="E408" s="12">
        <v>960</v>
      </c>
      <c r="F408" s="14">
        <v>0</v>
      </c>
      <c r="G408" s="12">
        <v>960</v>
      </c>
      <c r="I408" s="11"/>
    </row>
    <row r="409" spans="1:9" x14ac:dyDescent="0.2">
      <c r="A409" s="11">
        <v>40547</v>
      </c>
      <c r="B409" s="12">
        <v>950</v>
      </c>
      <c r="C409" s="12">
        <v>990</v>
      </c>
      <c r="D409" s="12">
        <v>950</v>
      </c>
      <c r="E409" s="12">
        <v>950</v>
      </c>
      <c r="F409" s="14">
        <v>0</v>
      </c>
      <c r="G409" s="12">
        <v>950</v>
      </c>
      <c r="I409" s="11"/>
    </row>
    <row r="410" spans="1:9" x14ac:dyDescent="0.2">
      <c r="A410" s="11">
        <v>40548</v>
      </c>
      <c r="B410" s="12">
        <v>960</v>
      </c>
      <c r="C410" s="12">
        <v>960</v>
      </c>
      <c r="D410" s="12">
        <v>960</v>
      </c>
      <c r="E410" s="12">
        <v>960</v>
      </c>
      <c r="F410" s="14">
        <v>9000</v>
      </c>
      <c r="G410" s="12">
        <v>960</v>
      </c>
      <c r="I410" s="11"/>
    </row>
    <row r="411" spans="1:9" x14ac:dyDescent="0.2">
      <c r="A411" s="11">
        <v>40549</v>
      </c>
      <c r="B411" s="12">
        <v>960</v>
      </c>
      <c r="C411" s="12">
        <v>990</v>
      </c>
      <c r="D411" s="12">
        <v>960</v>
      </c>
      <c r="E411" s="12">
        <v>960</v>
      </c>
      <c r="F411" s="14">
        <v>0</v>
      </c>
      <c r="G411" s="12">
        <v>960</v>
      </c>
      <c r="I411" s="11"/>
    </row>
    <row r="412" spans="1:9" x14ac:dyDescent="0.2">
      <c r="A412" s="11">
        <v>40550</v>
      </c>
      <c r="B412" s="12">
        <v>960</v>
      </c>
      <c r="C412" s="12">
        <v>960</v>
      </c>
      <c r="D412" s="12">
        <v>940</v>
      </c>
      <c r="E412" s="12">
        <v>940</v>
      </c>
      <c r="F412" s="14">
        <v>64500</v>
      </c>
      <c r="G412" s="12">
        <v>940</v>
      </c>
      <c r="I412" s="11"/>
    </row>
    <row r="413" spans="1:9" x14ac:dyDescent="0.2">
      <c r="A413" s="11">
        <v>40553</v>
      </c>
      <c r="B413" s="12">
        <v>930</v>
      </c>
      <c r="C413" s="12">
        <v>970</v>
      </c>
      <c r="D413" s="12">
        <v>930</v>
      </c>
      <c r="E413" s="12">
        <v>930</v>
      </c>
      <c r="F413" s="14">
        <v>0</v>
      </c>
      <c r="G413" s="12">
        <v>930</v>
      </c>
      <c r="I413" s="11"/>
    </row>
    <row r="414" spans="1:9" x14ac:dyDescent="0.2">
      <c r="A414" s="11">
        <v>40554</v>
      </c>
      <c r="B414" s="12">
        <v>930</v>
      </c>
      <c r="C414" s="12">
        <v>970</v>
      </c>
      <c r="D414" s="12">
        <v>930</v>
      </c>
      <c r="E414" s="12">
        <v>930</v>
      </c>
      <c r="F414" s="14">
        <v>0</v>
      </c>
      <c r="G414" s="12">
        <v>930</v>
      </c>
      <c r="I414" s="11"/>
    </row>
    <row r="415" spans="1:9" x14ac:dyDescent="0.2">
      <c r="A415" s="11">
        <v>40555</v>
      </c>
      <c r="B415" s="12">
        <v>930</v>
      </c>
      <c r="C415" s="12">
        <v>970</v>
      </c>
      <c r="D415" s="12">
        <v>930</v>
      </c>
      <c r="E415" s="12">
        <v>930</v>
      </c>
      <c r="F415" s="14">
        <v>0</v>
      </c>
      <c r="G415" s="12">
        <v>930</v>
      </c>
      <c r="I415" s="11"/>
    </row>
    <row r="416" spans="1:9" x14ac:dyDescent="0.2">
      <c r="A416" s="11">
        <v>40556</v>
      </c>
      <c r="B416" s="12">
        <v>930</v>
      </c>
      <c r="C416" s="12">
        <v>970</v>
      </c>
      <c r="D416" s="12">
        <v>930</v>
      </c>
      <c r="E416" s="12">
        <v>930</v>
      </c>
      <c r="F416" s="14">
        <v>0</v>
      </c>
      <c r="G416" s="12">
        <v>930</v>
      </c>
      <c r="I416" s="11"/>
    </row>
    <row r="417" spans="1:9" x14ac:dyDescent="0.2">
      <c r="A417" s="11">
        <v>40557</v>
      </c>
      <c r="B417" s="12">
        <v>930</v>
      </c>
      <c r="C417" s="12">
        <v>970</v>
      </c>
      <c r="D417" s="12">
        <v>930</v>
      </c>
      <c r="E417" s="12">
        <v>930</v>
      </c>
      <c r="F417" s="14">
        <v>0</v>
      </c>
      <c r="G417" s="12">
        <v>930</v>
      </c>
      <c r="I417" s="11"/>
    </row>
    <row r="418" spans="1:9" x14ac:dyDescent="0.2">
      <c r="A418" s="11">
        <v>40560</v>
      </c>
      <c r="B418" s="12">
        <v>930</v>
      </c>
      <c r="C418" s="12">
        <v>970</v>
      </c>
      <c r="D418" s="12">
        <v>930</v>
      </c>
      <c r="E418" s="12">
        <v>930</v>
      </c>
      <c r="F418" s="14">
        <v>0</v>
      </c>
      <c r="G418" s="12">
        <v>930</v>
      </c>
      <c r="I418" s="11"/>
    </row>
    <row r="419" spans="1:9" x14ac:dyDescent="0.2">
      <c r="A419" s="11">
        <v>40561</v>
      </c>
      <c r="B419" s="12">
        <v>930</v>
      </c>
      <c r="C419" s="12">
        <v>960</v>
      </c>
      <c r="D419" s="12">
        <v>930</v>
      </c>
      <c r="E419" s="12">
        <v>930</v>
      </c>
      <c r="F419" s="14">
        <v>0</v>
      </c>
      <c r="G419" s="12">
        <v>930</v>
      </c>
      <c r="I419" s="11"/>
    </row>
    <row r="420" spans="1:9" x14ac:dyDescent="0.2">
      <c r="A420" s="11">
        <v>40562</v>
      </c>
      <c r="B420" s="12">
        <v>930</v>
      </c>
      <c r="C420" s="12">
        <v>960</v>
      </c>
      <c r="D420" s="12">
        <v>930</v>
      </c>
      <c r="E420" s="12">
        <v>930</v>
      </c>
      <c r="F420" s="14">
        <v>0</v>
      </c>
      <c r="G420" s="12">
        <v>930</v>
      </c>
      <c r="I420" s="11"/>
    </row>
    <row r="421" spans="1:9" x14ac:dyDescent="0.2">
      <c r="A421" s="11">
        <v>40563</v>
      </c>
      <c r="B421" s="12">
        <v>930</v>
      </c>
      <c r="C421" s="12">
        <v>960</v>
      </c>
      <c r="D421" s="12">
        <v>930</v>
      </c>
      <c r="E421" s="12">
        <v>930</v>
      </c>
      <c r="F421" s="14">
        <v>0</v>
      </c>
      <c r="G421" s="12">
        <v>930</v>
      </c>
      <c r="I421" s="11"/>
    </row>
    <row r="422" spans="1:9" x14ac:dyDescent="0.2">
      <c r="A422" s="11">
        <v>40564</v>
      </c>
      <c r="B422" s="12">
        <v>930</v>
      </c>
      <c r="C422" s="12">
        <v>960</v>
      </c>
      <c r="D422" s="12">
        <v>930</v>
      </c>
      <c r="E422" s="12">
        <v>930</v>
      </c>
      <c r="F422" s="14">
        <v>0</v>
      </c>
      <c r="G422" s="12">
        <v>930</v>
      </c>
      <c r="I422" s="11"/>
    </row>
    <row r="423" spans="1:9" x14ac:dyDescent="0.2">
      <c r="A423" s="11">
        <v>40567</v>
      </c>
      <c r="B423" s="12">
        <v>930</v>
      </c>
      <c r="C423" s="12">
        <v>960</v>
      </c>
      <c r="D423" s="12">
        <v>930</v>
      </c>
      <c r="E423" s="12">
        <v>930</v>
      </c>
      <c r="F423" s="14">
        <v>0</v>
      </c>
      <c r="G423" s="12">
        <v>930</v>
      </c>
      <c r="I423" s="11"/>
    </row>
    <row r="424" spans="1:9" x14ac:dyDescent="0.2">
      <c r="A424" s="11">
        <v>40568</v>
      </c>
      <c r="B424" s="12">
        <v>930</v>
      </c>
      <c r="C424" s="12">
        <v>970</v>
      </c>
      <c r="D424" s="12">
        <v>930</v>
      </c>
      <c r="E424" s="12">
        <v>930</v>
      </c>
      <c r="F424" s="14">
        <v>0</v>
      </c>
      <c r="G424" s="12">
        <v>930</v>
      </c>
      <c r="I424" s="11"/>
    </row>
    <row r="425" spans="1:9" x14ac:dyDescent="0.2">
      <c r="A425" s="11">
        <v>40569</v>
      </c>
      <c r="B425" s="12">
        <v>930</v>
      </c>
      <c r="C425" s="12">
        <v>970</v>
      </c>
      <c r="D425" s="12">
        <v>930</v>
      </c>
      <c r="E425" s="12">
        <v>930</v>
      </c>
      <c r="F425" s="14">
        <v>0</v>
      </c>
      <c r="G425" s="12">
        <v>930</v>
      </c>
      <c r="I425" s="11"/>
    </row>
    <row r="426" spans="1:9" x14ac:dyDescent="0.2">
      <c r="A426" s="11">
        <v>40570</v>
      </c>
      <c r="B426" s="12">
        <v>930</v>
      </c>
      <c r="C426" s="12">
        <v>970</v>
      </c>
      <c r="D426" s="12">
        <v>930</v>
      </c>
      <c r="E426" s="12">
        <v>930</v>
      </c>
      <c r="F426" s="14">
        <v>0</v>
      </c>
      <c r="G426" s="12">
        <v>930</v>
      </c>
      <c r="I426" s="11"/>
    </row>
    <row r="427" spans="1:9" x14ac:dyDescent="0.2">
      <c r="A427" s="11">
        <v>40571</v>
      </c>
      <c r="B427" s="12">
        <v>930</v>
      </c>
      <c r="C427" s="12">
        <v>970</v>
      </c>
      <c r="D427" s="12">
        <v>930</v>
      </c>
      <c r="E427" s="12">
        <v>930</v>
      </c>
      <c r="F427" s="14">
        <v>0</v>
      </c>
      <c r="G427" s="12">
        <v>930</v>
      </c>
      <c r="I427" s="11"/>
    </row>
    <row r="428" spans="1:9" x14ac:dyDescent="0.2">
      <c r="A428" s="11">
        <v>40574</v>
      </c>
      <c r="B428" s="12">
        <v>930</v>
      </c>
      <c r="C428" s="12">
        <v>970</v>
      </c>
      <c r="D428" s="12">
        <v>930</v>
      </c>
      <c r="E428" s="12">
        <v>930</v>
      </c>
      <c r="F428" s="14">
        <v>0</v>
      </c>
      <c r="G428" s="12">
        <v>930</v>
      </c>
      <c r="I428" s="11"/>
    </row>
    <row r="429" spans="1:9" x14ac:dyDescent="0.2">
      <c r="A429" s="11">
        <v>40575</v>
      </c>
      <c r="B429" s="12">
        <v>930</v>
      </c>
      <c r="C429" s="12">
        <v>930</v>
      </c>
      <c r="D429" s="12">
        <v>930</v>
      </c>
      <c r="E429" s="12">
        <v>930</v>
      </c>
      <c r="F429" s="14">
        <v>500</v>
      </c>
      <c r="G429" s="12">
        <v>930</v>
      </c>
      <c r="I429" s="11"/>
    </row>
    <row r="430" spans="1:9" x14ac:dyDescent="0.2">
      <c r="A430" s="11">
        <v>40576</v>
      </c>
      <c r="B430" s="12">
        <v>930</v>
      </c>
      <c r="C430" s="12">
        <v>970</v>
      </c>
      <c r="D430" s="12">
        <v>930</v>
      </c>
      <c r="E430" s="12">
        <v>930</v>
      </c>
      <c r="F430" s="14">
        <v>0</v>
      </c>
      <c r="G430" s="12">
        <v>930</v>
      </c>
      <c r="I430" s="11"/>
    </row>
    <row r="431" spans="1:9" x14ac:dyDescent="0.2">
      <c r="A431" s="11">
        <v>40578</v>
      </c>
      <c r="B431" s="12">
        <v>930</v>
      </c>
      <c r="C431" s="12">
        <v>970</v>
      </c>
      <c r="D431" s="12">
        <v>930</v>
      </c>
      <c r="E431" s="12">
        <v>930</v>
      </c>
      <c r="F431" s="14">
        <v>0</v>
      </c>
      <c r="G431" s="12">
        <v>930</v>
      </c>
      <c r="I431" s="11"/>
    </row>
    <row r="432" spans="1:9" x14ac:dyDescent="0.2">
      <c r="A432" s="11">
        <v>40581</v>
      </c>
      <c r="B432" s="12">
        <v>930</v>
      </c>
      <c r="C432" s="12">
        <v>970</v>
      </c>
      <c r="D432" s="12">
        <v>930</v>
      </c>
      <c r="E432" s="12">
        <v>930</v>
      </c>
      <c r="F432" s="14">
        <v>0</v>
      </c>
      <c r="G432" s="12">
        <v>930</v>
      </c>
      <c r="I432" s="11"/>
    </row>
    <row r="433" spans="1:9" x14ac:dyDescent="0.2">
      <c r="A433" s="11">
        <v>40582</v>
      </c>
      <c r="B433" s="12">
        <v>930</v>
      </c>
      <c r="C433" s="12">
        <v>960</v>
      </c>
      <c r="D433" s="12">
        <v>930</v>
      </c>
      <c r="E433" s="12">
        <v>930</v>
      </c>
      <c r="F433" s="14">
        <v>0</v>
      </c>
      <c r="G433" s="12">
        <v>930</v>
      </c>
      <c r="I433" s="11"/>
    </row>
    <row r="434" spans="1:9" x14ac:dyDescent="0.2">
      <c r="A434" s="11">
        <v>40583</v>
      </c>
      <c r="B434" s="12">
        <v>930</v>
      </c>
      <c r="C434" s="12">
        <v>960</v>
      </c>
      <c r="D434" s="12">
        <v>930</v>
      </c>
      <c r="E434" s="12">
        <v>930</v>
      </c>
      <c r="F434" s="14">
        <v>0</v>
      </c>
      <c r="G434" s="12">
        <v>930</v>
      </c>
      <c r="I434" s="11"/>
    </row>
    <row r="435" spans="1:9" x14ac:dyDescent="0.2">
      <c r="A435" s="11">
        <v>40584</v>
      </c>
      <c r="B435" s="12">
        <v>930</v>
      </c>
      <c r="C435" s="12">
        <v>960</v>
      </c>
      <c r="D435" s="12">
        <v>930</v>
      </c>
      <c r="E435" s="12">
        <v>930</v>
      </c>
      <c r="F435" s="14">
        <v>0</v>
      </c>
      <c r="G435" s="12">
        <v>930</v>
      </c>
      <c r="I435" s="11"/>
    </row>
    <row r="436" spans="1:9" x14ac:dyDescent="0.2">
      <c r="A436" s="11">
        <v>40585</v>
      </c>
      <c r="B436" s="12">
        <v>930</v>
      </c>
      <c r="C436" s="12">
        <v>970</v>
      </c>
      <c r="D436" s="12">
        <v>930</v>
      </c>
      <c r="E436" s="12">
        <v>930</v>
      </c>
      <c r="F436" s="14">
        <v>0</v>
      </c>
      <c r="G436" s="12">
        <v>930</v>
      </c>
      <c r="I436" s="11"/>
    </row>
    <row r="437" spans="1:9" x14ac:dyDescent="0.2">
      <c r="A437" s="11">
        <v>40588</v>
      </c>
      <c r="B437" s="12">
        <v>930</v>
      </c>
      <c r="C437" s="12">
        <v>960</v>
      </c>
      <c r="D437" s="12">
        <v>930</v>
      </c>
      <c r="E437" s="12">
        <v>930</v>
      </c>
      <c r="F437" s="14">
        <v>0</v>
      </c>
      <c r="G437" s="12">
        <v>930</v>
      </c>
      <c r="I437" s="11"/>
    </row>
    <row r="438" spans="1:9" x14ac:dyDescent="0.2">
      <c r="A438" s="11">
        <v>40590</v>
      </c>
      <c r="B438" s="12">
        <v>930</v>
      </c>
      <c r="C438" s="12">
        <v>960</v>
      </c>
      <c r="D438" s="12">
        <v>930</v>
      </c>
      <c r="E438" s="12">
        <v>930</v>
      </c>
      <c r="F438" s="14">
        <v>0</v>
      </c>
      <c r="G438" s="12">
        <v>930</v>
      </c>
      <c r="I438" s="11"/>
    </row>
    <row r="439" spans="1:9" x14ac:dyDescent="0.2">
      <c r="A439" s="11">
        <v>40591</v>
      </c>
      <c r="B439" s="12">
        <v>930</v>
      </c>
      <c r="C439" s="12">
        <v>960</v>
      </c>
      <c r="D439" s="12">
        <v>930</v>
      </c>
      <c r="E439" s="12">
        <v>930</v>
      </c>
      <c r="F439" s="14">
        <v>0</v>
      </c>
      <c r="G439" s="12">
        <v>930</v>
      </c>
      <c r="I439" s="11"/>
    </row>
    <row r="440" spans="1:9" x14ac:dyDescent="0.2">
      <c r="A440" s="11">
        <v>40592</v>
      </c>
      <c r="B440" s="12">
        <v>930</v>
      </c>
      <c r="C440" s="12">
        <v>960</v>
      </c>
      <c r="D440" s="12">
        <v>930</v>
      </c>
      <c r="E440" s="12">
        <v>930</v>
      </c>
      <c r="F440" s="14">
        <v>0</v>
      </c>
      <c r="G440" s="12">
        <v>930</v>
      </c>
      <c r="I440" s="11"/>
    </row>
    <row r="441" spans="1:9" x14ac:dyDescent="0.2">
      <c r="A441" s="11">
        <v>40595</v>
      </c>
      <c r="B441" s="12">
        <v>930</v>
      </c>
      <c r="C441" s="12">
        <v>960</v>
      </c>
      <c r="D441" s="12">
        <v>930</v>
      </c>
      <c r="E441" s="12">
        <v>930</v>
      </c>
      <c r="F441" s="14">
        <v>0</v>
      </c>
      <c r="G441" s="12">
        <v>930</v>
      </c>
      <c r="I441" s="11"/>
    </row>
    <row r="442" spans="1:9" x14ac:dyDescent="0.2">
      <c r="A442" s="11">
        <v>40596</v>
      </c>
      <c r="B442" s="12">
        <v>930</v>
      </c>
      <c r="C442" s="12">
        <v>960</v>
      </c>
      <c r="D442" s="12">
        <v>930</v>
      </c>
      <c r="E442" s="12">
        <v>930</v>
      </c>
      <c r="F442" s="14">
        <v>0</v>
      </c>
      <c r="G442" s="12">
        <v>930</v>
      </c>
      <c r="I442" s="11"/>
    </row>
    <row r="443" spans="1:9" x14ac:dyDescent="0.2">
      <c r="A443" s="11">
        <v>40597</v>
      </c>
      <c r="B443" s="12">
        <v>930</v>
      </c>
      <c r="C443" s="12">
        <v>960</v>
      </c>
      <c r="D443" s="12">
        <v>930</v>
      </c>
      <c r="E443" s="12">
        <v>930</v>
      </c>
      <c r="F443" s="14">
        <v>0</v>
      </c>
      <c r="G443" s="12">
        <v>930</v>
      </c>
      <c r="I443" s="11"/>
    </row>
    <row r="444" spans="1:9" x14ac:dyDescent="0.2">
      <c r="A444" s="11">
        <v>40598</v>
      </c>
      <c r="B444" s="12">
        <v>930</v>
      </c>
      <c r="C444" s="12">
        <v>960</v>
      </c>
      <c r="D444" s="12">
        <v>930</v>
      </c>
      <c r="E444" s="12">
        <v>930</v>
      </c>
      <c r="F444" s="14">
        <v>0</v>
      </c>
      <c r="G444" s="12">
        <v>930</v>
      </c>
      <c r="I444" s="11"/>
    </row>
    <row r="445" spans="1:9" x14ac:dyDescent="0.2">
      <c r="A445" s="11">
        <v>40599</v>
      </c>
      <c r="B445" s="12">
        <v>930</v>
      </c>
      <c r="C445" s="12">
        <v>960</v>
      </c>
      <c r="D445" s="12">
        <v>930</v>
      </c>
      <c r="E445" s="12">
        <v>930</v>
      </c>
      <c r="F445" s="14">
        <v>0</v>
      </c>
      <c r="G445" s="12">
        <v>930</v>
      </c>
      <c r="I445" s="11"/>
    </row>
    <row r="446" spans="1:9" x14ac:dyDescent="0.2">
      <c r="A446" s="11">
        <v>40602</v>
      </c>
      <c r="B446" s="12">
        <v>930</v>
      </c>
      <c r="C446" s="12">
        <v>960</v>
      </c>
      <c r="D446" s="12">
        <v>930</v>
      </c>
      <c r="E446" s="12">
        <v>930</v>
      </c>
      <c r="F446" s="14">
        <v>0</v>
      </c>
      <c r="G446" s="12">
        <v>930</v>
      </c>
      <c r="I446" s="11"/>
    </row>
    <row r="447" spans="1:9" x14ac:dyDescent="0.2">
      <c r="A447" s="11">
        <v>40603</v>
      </c>
      <c r="B447" s="12">
        <v>930</v>
      </c>
      <c r="C447" s="12">
        <v>960</v>
      </c>
      <c r="D447" s="12">
        <v>930</v>
      </c>
      <c r="E447" s="12">
        <v>930</v>
      </c>
      <c r="F447" s="14">
        <v>0</v>
      </c>
      <c r="G447" s="12">
        <v>930</v>
      </c>
      <c r="I447" s="11"/>
    </row>
    <row r="448" spans="1:9" x14ac:dyDescent="0.2">
      <c r="A448" s="11">
        <v>40604</v>
      </c>
      <c r="B448" s="12">
        <v>930</v>
      </c>
      <c r="C448" s="12">
        <v>960</v>
      </c>
      <c r="D448" s="12">
        <v>930</v>
      </c>
      <c r="E448" s="12">
        <v>930</v>
      </c>
      <c r="F448" s="14">
        <v>0</v>
      </c>
      <c r="G448" s="12">
        <v>930</v>
      </c>
      <c r="I448" s="11"/>
    </row>
    <row r="449" spans="1:9" x14ac:dyDescent="0.2">
      <c r="A449" s="11">
        <v>40605</v>
      </c>
      <c r="B449" s="12">
        <v>910</v>
      </c>
      <c r="C449" s="12">
        <v>910</v>
      </c>
      <c r="D449" s="12">
        <v>910</v>
      </c>
      <c r="E449" s="12">
        <v>910</v>
      </c>
      <c r="F449" s="14">
        <v>10000</v>
      </c>
      <c r="G449" s="12">
        <v>910</v>
      </c>
      <c r="I449" s="11"/>
    </row>
    <row r="450" spans="1:9" x14ac:dyDescent="0.2">
      <c r="A450" s="11">
        <v>40606</v>
      </c>
      <c r="B450" s="12">
        <v>890</v>
      </c>
      <c r="C450" s="12">
        <v>950</v>
      </c>
      <c r="D450" s="12">
        <v>890</v>
      </c>
      <c r="E450" s="12">
        <v>890</v>
      </c>
      <c r="F450" s="14">
        <v>0</v>
      </c>
      <c r="G450" s="12">
        <v>890</v>
      </c>
      <c r="I450" s="11"/>
    </row>
    <row r="451" spans="1:9" x14ac:dyDescent="0.2">
      <c r="A451" s="11">
        <v>40609</v>
      </c>
      <c r="B451" s="12">
        <v>890</v>
      </c>
      <c r="C451" s="12">
        <v>950</v>
      </c>
      <c r="D451" s="12">
        <v>890</v>
      </c>
      <c r="E451" s="12">
        <v>890</v>
      </c>
      <c r="F451" s="14">
        <v>0</v>
      </c>
      <c r="G451" s="12">
        <v>890</v>
      </c>
      <c r="I451" s="11"/>
    </row>
    <row r="452" spans="1:9" x14ac:dyDescent="0.2">
      <c r="A452" s="11">
        <v>40610</v>
      </c>
      <c r="B452" s="12">
        <v>890</v>
      </c>
      <c r="C452" s="12">
        <v>950</v>
      </c>
      <c r="D452" s="12">
        <v>890</v>
      </c>
      <c r="E452" s="12">
        <v>890</v>
      </c>
      <c r="F452" s="14">
        <v>0</v>
      </c>
      <c r="G452" s="12">
        <v>890</v>
      </c>
      <c r="I452" s="11"/>
    </row>
    <row r="453" spans="1:9" x14ac:dyDescent="0.2">
      <c r="A453" s="11">
        <v>40611</v>
      </c>
      <c r="B453" s="12">
        <v>880</v>
      </c>
      <c r="C453" s="12">
        <v>950</v>
      </c>
      <c r="D453" s="12">
        <v>880</v>
      </c>
      <c r="E453" s="12">
        <v>880</v>
      </c>
      <c r="F453" s="14">
        <v>0</v>
      </c>
      <c r="G453" s="12">
        <v>880</v>
      </c>
      <c r="I453" s="11"/>
    </row>
    <row r="454" spans="1:9" x14ac:dyDescent="0.2">
      <c r="A454" s="11">
        <v>40612</v>
      </c>
      <c r="B454" s="12">
        <v>890</v>
      </c>
      <c r="C454" s="12">
        <v>920</v>
      </c>
      <c r="D454" s="12">
        <v>890</v>
      </c>
      <c r="E454" s="12">
        <v>890</v>
      </c>
      <c r="F454" s="14">
        <v>0</v>
      </c>
      <c r="G454" s="12">
        <v>890</v>
      </c>
      <c r="I454" s="11"/>
    </row>
    <row r="455" spans="1:9" x14ac:dyDescent="0.2">
      <c r="A455" s="11">
        <v>40613</v>
      </c>
      <c r="B455" s="12">
        <v>890</v>
      </c>
      <c r="C455" s="12">
        <v>950</v>
      </c>
      <c r="D455" s="12">
        <v>890</v>
      </c>
      <c r="E455" s="12">
        <v>890</v>
      </c>
      <c r="F455" s="14">
        <v>0</v>
      </c>
      <c r="G455" s="12">
        <v>890</v>
      </c>
      <c r="I455" s="11"/>
    </row>
    <row r="456" spans="1:9" x14ac:dyDescent="0.2">
      <c r="A456" s="11">
        <v>40616</v>
      </c>
      <c r="B456" s="12">
        <v>890</v>
      </c>
      <c r="C456" s="12">
        <v>950</v>
      </c>
      <c r="D456" s="12">
        <v>890</v>
      </c>
      <c r="E456" s="12">
        <v>890</v>
      </c>
      <c r="F456" s="14">
        <v>0</v>
      </c>
      <c r="G456" s="12">
        <v>890</v>
      </c>
      <c r="I456" s="11"/>
    </row>
    <row r="457" spans="1:9" x14ac:dyDescent="0.2">
      <c r="A457" s="11">
        <v>40617</v>
      </c>
      <c r="B457" s="12">
        <v>890</v>
      </c>
      <c r="C457" s="12">
        <v>950</v>
      </c>
      <c r="D457" s="12">
        <v>890</v>
      </c>
      <c r="E457" s="12">
        <v>890</v>
      </c>
      <c r="F457" s="14">
        <v>0</v>
      </c>
      <c r="G457" s="12">
        <v>890</v>
      </c>
      <c r="I457" s="11"/>
    </row>
    <row r="458" spans="1:9" x14ac:dyDescent="0.2">
      <c r="A458" s="11">
        <v>40618</v>
      </c>
      <c r="B458" s="12">
        <v>890</v>
      </c>
      <c r="C458" s="12">
        <v>950</v>
      </c>
      <c r="D458" s="12">
        <v>890</v>
      </c>
      <c r="E458" s="12">
        <v>890</v>
      </c>
      <c r="F458" s="14">
        <v>0</v>
      </c>
      <c r="G458" s="12">
        <v>890</v>
      </c>
      <c r="I458" s="11"/>
    </row>
    <row r="459" spans="1:9" x14ac:dyDescent="0.2">
      <c r="A459" s="11">
        <v>40619</v>
      </c>
      <c r="B459" s="12">
        <v>890</v>
      </c>
      <c r="C459" s="12">
        <v>940</v>
      </c>
      <c r="D459" s="12">
        <v>890</v>
      </c>
      <c r="E459" s="12">
        <v>890</v>
      </c>
      <c r="F459" s="14">
        <v>0</v>
      </c>
      <c r="G459" s="12">
        <v>890</v>
      </c>
      <c r="I459" s="11"/>
    </row>
    <row r="460" spans="1:9" x14ac:dyDescent="0.2">
      <c r="A460" s="11">
        <v>40620</v>
      </c>
      <c r="B460" s="12">
        <v>890</v>
      </c>
      <c r="C460" s="12">
        <v>940</v>
      </c>
      <c r="D460" s="12">
        <v>890</v>
      </c>
      <c r="E460" s="12">
        <v>890</v>
      </c>
      <c r="F460" s="14">
        <v>0</v>
      </c>
      <c r="G460" s="12">
        <v>890</v>
      </c>
      <c r="I460" s="11"/>
    </row>
    <row r="461" spans="1:9" x14ac:dyDescent="0.2">
      <c r="A461" s="11">
        <v>40623</v>
      </c>
      <c r="B461" s="12">
        <v>890</v>
      </c>
      <c r="C461" s="12">
        <v>940</v>
      </c>
      <c r="D461" s="12">
        <v>890</v>
      </c>
      <c r="E461" s="12">
        <v>890</v>
      </c>
      <c r="F461" s="14">
        <v>0</v>
      </c>
      <c r="G461" s="12">
        <v>890</v>
      </c>
      <c r="I461" s="11"/>
    </row>
    <row r="462" spans="1:9" x14ac:dyDescent="0.2">
      <c r="A462" s="11">
        <v>40624</v>
      </c>
      <c r="B462" s="12">
        <v>890</v>
      </c>
      <c r="C462" s="12">
        <v>940</v>
      </c>
      <c r="D462" s="12">
        <v>890</v>
      </c>
      <c r="E462" s="12">
        <v>890</v>
      </c>
      <c r="F462" s="14">
        <v>0</v>
      </c>
      <c r="G462" s="12">
        <v>890</v>
      </c>
      <c r="I462" s="11"/>
    </row>
    <row r="463" spans="1:9" x14ac:dyDescent="0.2">
      <c r="A463" s="11">
        <v>40625</v>
      </c>
      <c r="B463" s="12">
        <v>890</v>
      </c>
      <c r="C463" s="12">
        <v>920</v>
      </c>
      <c r="D463" s="12">
        <v>890</v>
      </c>
      <c r="E463" s="12">
        <v>890</v>
      </c>
      <c r="F463" s="14">
        <v>0</v>
      </c>
      <c r="G463" s="12">
        <v>890</v>
      </c>
      <c r="I463" s="11"/>
    </row>
    <row r="464" spans="1:9" x14ac:dyDescent="0.2">
      <c r="A464" s="11">
        <v>40626</v>
      </c>
      <c r="B464" s="12">
        <v>890</v>
      </c>
      <c r="C464" s="12">
        <v>920</v>
      </c>
      <c r="D464" s="12">
        <v>890</v>
      </c>
      <c r="E464" s="12">
        <v>890</v>
      </c>
      <c r="F464" s="14">
        <v>0</v>
      </c>
      <c r="G464" s="12">
        <v>890</v>
      </c>
      <c r="I464" s="11"/>
    </row>
    <row r="465" spans="1:9" x14ac:dyDescent="0.2">
      <c r="A465" s="11">
        <v>40627</v>
      </c>
      <c r="B465" s="12">
        <v>890</v>
      </c>
      <c r="C465" s="12">
        <v>910</v>
      </c>
      <c r="D465" s="12">
        <v>890</v>
      </c>
      <c r="E465" s="12">
        <v>890</v>
      </c>
      <c r="F465" s="14">
        <v>0</v>
      </c>
      <c r="G465" s="12">
        <v>890</v>
      </c>
      <c r="I465" s="11"/>
    </row>
    <row r="466" spans="1:9" x14ac:dyDescent="0.2">
      <c r="A466" s="11">
        <v>40630</v>
      </c>
      <c r="B466" s="12">
        <v>890</v>
      </c>
      <c r="C466" s="12">
        <v>920</v>
      </c>
      <c r="D466" s="12">
        <v>890</v>
      </c>
      <c r="E466" s="12">
        <v>890</v>
      </c>
      <c r="F466" s="14">
        <v>0</v>
      </c>
      <c r="G466" s="12">
        <v>890</v>
      </c>
      <c r="I466" s="11"/>
    </row>
    <row r="467" spans="1:9" x14ac:dyDescent="0.2">
      <c r="A467" s="11">
        <v>40631</v>
      </c>
      <c r="B467" s="12">
        <v>890</v>
      </c>
      <c r="C467" s="12">
        <v>940</v>
      </c>
      <c r="D467" s="12">
        <v>890</v>
      </c>
      <c r="E467" s="12">
        <v>890</v>
      </c>
      <c r="F467" s="14">
        <v>0</v>
      </c>
      <c r="G467" s="12">
        <v>890</v>
      </c>
      <c r="I467" s="11"/>
    </row>
    <row r="468" spans="1:9" x14ac:dyDescent="0.2">
      <c r="A468" s="11">
        <v>40632</v>
      </c>
      <c r="B468" s="12">
        <v>890</v>
      </c>
      <c r="C468" s="12">
        <v>940</v>
      </c>
      <c r="D468" s="12">
        <v>890</v>
      </c>
      <c r="E468" s="12">
        <v>890</v>
      </c>
      <c r="F468" s="14">
        <v>0</v>
      </c>
      <c r="G468" s="12">
        <v>890</v>
      </c>
      <c r="I468" s="11"/>
    </row>
    <row r="469" spans="1:9" x14ac:dyDescent="0.2">
      <c r="A469" s="11">
        <v>40633</v>
      </c>
      <c r="B469" s="12">
        <v>890</v>
      </c>
      <c r="C469" s="12">
        <v>940</v>
      </c>
      <c r="D469" s="12">
        <v>890</v>
      </c>
      <c r="E469" s="12">
        <v>890</v>
      </c>
      <c r="F469" s="14">
        <v>0</v>
      </c>
      <c r="G469" s="12">
        <v>890</v>
      </c>
      <c r="I469" s="11"/>
    </row>
    <row r="470" spans="1:9" x14ac:dyDescent="0.2">
      <c r="A470" s="11">
        <v>40634</v>
      </c>
      <c r="B470" s="12">
        <v>890</v>
      </c>
      <c r="C470" s="12">
        <v>940</v>
      </c>
      <c r="D470" s="12">
        <v>890</v>
      </c>
      <c r="E470" s="12">
        <v>890</v>
      </c>
      <c r="F470" s="14">
        <v>0</v>
      </c>
      <c r="G470" s="12">
        <v>890</v>
      </c>
      <c r="I470" s="11"/>
    </row>
    <row r="471" spans="1:9" x14ac:dyDescent="0.2">
      <c r="A471" s="11">
        <v>40637</v>
      </c>
      <c r="B471" s="12">
        <v>890</v>
      </c>
      <c r="C471" s="12">
        <v>890</v>
      </c>
      <c r="D471" s="12">
        <v>890</v>
      </c>
      <c r="E471" s="12">
        <v>890</v>
      </c>
      <c r="F471" s="14">
        <v>500</v>
      </c>
      <c r="G471" s="12">
        <v>890</v>
      </c>
      <c r="I471" s="11"/>
    </row>
    <row r="472" spans="1:9" x14ac:dyDescent="0.2">
      <c r="A472" s="11">
        <v>40638</v>
      </c>
      <c r="B472" s="12">
        <v>890</v>
      </c>
      <c r="C472" s="12">
        <v>930</v>
      </c>
      <c r="D472" s="12">
        <v>890</v>
      </c>
      <c r="E472" s="12">
        <v>890</v>
      </c>
      <c r="F472" s="14">
        <v>0</v>
      </c>
      <c r="G472" s="12">
        <v>890</v>
      </c>
      <c r="I472" s="11"/>
    </row>
    <row r="473" spans="1:9" x14ac:dyDescent="0.2">
      <c r="A473" s="11">
        <v>40639</v>
      </c>
      <c r="B473" s="12">
        <v>890</v>
      </c>
      <c r="C473" s="12">
        <v>930</v>
      </c>
      <c r="D473" s="12">
        <v>890</v>
      </c>
      <c r="E473" s="12">
        <v>890</v>
      </c>
      <c r="F473" s="14">
        <v>0</v>
      </c>
      <c r="G473" s="12">
        <v>890</v>
      </c>
      <c r="I473" s="11"/>
    </row>
    <row r="474" spans="1:9" x14ac:dyDescent="0.2">
      <c r="A474" s="11">
        <v>40640</v>
      </c>
      <c r="B474" s="12">
        <v>880</v>
      </c>
      <c r="C474" s="12">
        <v>930</v>
      </c>
      <c r="D474" s="12">
        <v>880</v>
      </c>
      <c r="E474" s="12">
        <v>880</v>
      </c>
      <c r="F474" s="14">
        <v>0</v>
      </c>
      <c r="G474" s="12">
        <v>880</v>
      </c>
      <c r="I474" s="11"/>
    </row>
    <row r="475" spans="1:9" x14ac:dyDescent="0.2">
      <c r="A475" s="11">
        <v>40641</v>
      </c>
      <c r="B475" s="12">
        <v>890</v>
      </c>
      <c r="C475" s="12">
        <v>930</v>
      </c>
      <c r="D475" s="12">
        <v>890</v>
      </c>
      <c r="E475" s="12">
        <v>890</v>
      </c>
      <c r="F475" s="14">
        <v>0</v>
      </c>
      <c r="G475" s="12">
        <v>890</v>
      </c>
      <c r="I475" s="11"/>
    </row>
    <row r="476" spans="1:9" x14ac:dyDescent="0.2">
      <c r="A476" s="11">
        <v>40644</v>
      </c>
      <c r="B476" s="12">
        <v>890</v>
      </c>
      <c r="C476" s="12">
        <v>930</v>
      </c>
      <c r="D476" s="12">
        <v>890</v>
      </c>
      <c r="E476" s="12">
        <v>890</v>
      </c>
      <c r="F476" s="14">
        <v>0</v>
      </c>
      <c r="G476" s="12">
        <v>890</v>
      </c>
      <c r="I476" s="11"/>
    </row>
    <row r="477" spans="1:9" x14ac:dyDescent="0.2">
      <c r="A477" s="11">
        <v>40645</v>
      </c>
      <c r="B477" s="12">
        <v>880</v>
      </c>
      <c r="C477" s="12">
        <v>930</v>
      </c>
      <c r="D477" s="12">
        <v>880</v>
      </c>
      <c r="E477" s="12">
        <v>880</v>
      </c>
      <c r="F477" s="14">
        <v>0</v>
      </c>
      <c r="G477" s="12">
        <v>880</v>
      </c>
      <c r="I477" s="11"/>
    </row>
    <row r="478" spans="1:9" x14ac:dyDescent="0.2">
      <c r="A478" s="11">
        <v>40646</v>
      </c>
      <c r="B478" s="12">
        <v>880</v>
      </c>
      <c r="C478" s="12">
        <v>880</v>
      </c>
      <c r="D478" s="12">
        <v>880</v>
      </c>
      <c r="E478" s="12">
        <v>880</v>
      </c>
      <c r="F478" s="14">
        <v>1000</v>
      </c>
      <c r="G478" s="12">
        <v>880</v>
      </c>
      <c r="I478" s="11"/>
    </row>
    <row r="479" spans="1:9" x14ac:dyDescent="0.2">
      <c r="A479" s="11">
        <v>40647</v>
      </c>
      <c r="B479" s="12">
        <v>880</v>
      </c>
      <c r="C479" s="12">
        <v>880</v>
      </c>
      <c r="D479" s="12">
        <v>860</v>
      </c>
      <c r="E479" s="12">
        <v>860</v>
      </c>
      <c r="F479" s="14">
        <v>78000</v>
      </c>
      <c r="G479" s="12">
        <v>860</v>
      </c>
      <c r="I479" s="11"/>
    </row>
    <row r="480" spans="1:9" x14ac:dyDescent="0.2">
      <c r="A480" s="11">
        <v>40648</v>
      </c>
      <c r="B480" s="12">
        <v>830</v>
      </c>
      <c r="C480" s="12">
        <v>880</v>
      </c>
      <c r="D480" s="12">
        <v>830</v>
      </c>
      <c r="E480" s="12">
        <v>830</v>
      </c>
      <c r="F480" s="14">
        <v>0</v>
      </c>
      <c r="G480" s="12">
        <v>830</v>
      </c>
      <c r="I480" s="11"/>
    </row>
    <row r="481" spans="1:9" x14ac:dyDescent="0.2">
      <c r="A481" s="11">
        <v>40651</v>
      </c>
      <c r="B481" s="12">
        <v>830</v>
      </c>
      <c r="C481" s="12">
        <v>890</v>
      </c>
      <c r="D481" s="12">
        <v>830</v>
      </c>
      <c r="E481" s="12">
        <v>830</v>
      </c>
      <c r="F481" s="14">
        <v>0</v>
      </c>
      <c r="G481" s="12">
        <v>830</v>
      </c>
      <c r="I481" s="11"/>
    </row>
    <row r="482" spans="1:9" x14ac:dyDescent="0.2">
      <c r="A482" s="11">
        <v>40652</v>
      </c>
      <c r="B482" s="12">
        <v>830</v>
      </c>
      <c r="C482" s="12">
        <v>880</v>
      </c>
      <c r="D482" s="12">
        <v>830</v>
      </c>
      <c r="E482" s="12">
        <v>830</v>
      </c>
      <c r="F482" s="14">
        <v>0</v>
      </c>
      <c r="G482" s="12">
        <v>830</v>
      </c>
      <c r="I482" s="11"/>
    </row>
    <row r="483" spans="1:9" x14ac:dyDescent="0.2">
      <c r="A483" s="11">
        <v>40653</v>
      </c>
      <c r="B483" s="12">
        <v>830</v>
      </c>
      <c r="C483" s="12">
        <v>880</v>
      </c>
      <c r="D483" s="12">
        <v>830</v>
      </c>
      <c r="E483" s="12">
        <v>830</v>
      </c>
      <c r="F483" s="14">
        <v>0</v>
      </c>
      <c r="G483" s="12">
        <v>830</v>
      </c>
      <c r="I483" s="11"/>
    </row>
    <row r="484" spans="1:9" x14ac:dyDescent="0.2">
      <c r="A484" s="11">
        <v>40654</v>
      </c>
      <c r="B484" s="12">
        <v>840</v>
      </c>
      <c r="C484" s="12">
        <v>880</v>
      </c>
      <c r="D484" s="12">
        <v>840</v>
      </c>
      <c r="E484" s="12">
        <v>840</v>
      </c>
      <c r="F484" s="14">
        <v>0</v>
      </c>
      <c r="G484" s="12">
        <v>840</v>
      </c>
      <c r="I484" s="11"/>
    </row>
    <row r="485" spans="1:9" x14ac:dyDescent="0.2">
      <c r="A485" s="11">
        <v>40658</v>
      </c>
      <c r="B485" s="12">
        <v>830</v>
      </c>
      <c r="C485" s="12">
        <v>880</v>
      </c>
      <c r="D485" s="12">
        <v>830</v>
      </c>
      <c r="E485" s="12">
        <v>830</v>
      </c>
      <c r="F485" s="14">
        <v>0</v>
      </c>
      <c r="G485" s="12">
        <v>830</v>
      </c>
      <c r="I485" s="11"/>
    </row>
    <row r="486" spans="1:9" x14ac:dyDescent="0.2">
      <c r="A486" s="11">
        <v>40659</v>
      </c>
      <c r="B486" s="12">
        <v>830</v>
      </c>
      <c r="C486" s="12">
        <v>880</v>
      </c>
      <c r="D486" s="12">
        <v>830</v>
      </c>
      <c r="E486" s="12">
        <v>830</v>
      </c>
      <c r="F486" s="14">
        <v>0</v>
      </c>
      <c r="G486" s="12">
        <v>830</v>
      </c>
      <c r="I486" s="11"/>
    </row>
    <row r="487" spans="1:9" x14ac:dyDescent="0.2">
      <c r="A487" s="11">
        <v>40660</v>
      </c>
      <c r="B487" s="12">
        <v>830</v>
      </c>
      <c r="C487" s="12">
        <v>880</v>
      </c>
      <c r="D487" s="12">
        <v>830</v>
      </c>
      <c r="E487" s="12">
        <v>830</v>
      </c>
      <c r="F487" s="14">
        <v>0</v>
      </c>
      <c r="G487" s="12">
        <v>830</v>
      </c>
      <c r="I487" s="11"/>
    </row>
    <row r="488" spans="1:9" x14ac:dyDescent="0.2">
      <c r="A488" s="11">
        <v>40661</v>
      </c>
      <c r="B488" s="12">
        <v>830</v>
      </c>
      <c r="C488" s="12">
        <v>870</v>
      </c>
      <c r="D488" s="12">
        <v>830</v>
      </c>
      <c r="E488" s="12">
        <v>830</v>
      </c>
      <c r="F488" s="14">
        <v>0</v>
      </c>
      <c r="G488" s="12">
        <v>830</v>
      </c>
      <c r="I488" s="11"/>
    </row>
    <row r="489" spans="1:9" x14ac:dyDescent="0.2">
      <c r="A489" s="11">
        <v>40662</v>
      </c>
      <c r="B489" s="12">
        <v>830</v>
      </c>
      <c r="C489" s="12">
        <v>830</v>
      </c>
      <c r="D489" s="12">
        <v>830</v>
      </c>
      <c r="E489" s="12">
        <v>830</v>
      </c>
      <c r="F489" s="14">
        <v>0</v>
      </c>
      <c r="G489" s="12">
        <v>830</v>
      </c>
      <c r="I489" s="11"/>
    </row>
    <row r="490" spans="1:9" x14ac:dyDescent="0.2">
      <c r="A490" s="11">
        <v>40665</v>
      </c>
      <c r="B490" s="12">
        <v>880</v>
      </c>
      <c r="C490" s="12">
        <v>880</v>
      </c>
      <c r="D490" s="12">
        <v>880</v>
      </c>
      <c r="E490" s="12">
        <v>880</v>
      </c>
      <c r="F490" s="14">
        <v>150000</v>
      </c>
      <c r="G490" s="12">
        <v>880</v>
      </c>
      <c r="I490" s="11"/>
    </row>
    <row r="491" spans="1:9" x14ac:dyDescent="0.2">
      <c r="A491" s="11">
        <v>40666</v>
      </c>
      <c r="B491" s="12">
        <v>880</v>
      </c>
      <c r="C491" s="12">
        <v>890</v>
      </c>
      <c r="D491" s="12">
        <v>880</v>
      </c>
      <c r="E491" s="12">
        <v>890</v>
      </c>
      <c r="F491" s="14">
        <v>188000</v>
      </c>
      <c r="G491" s="12">
        <v>890</v>
      </c>
      <c r="I491" s="11"/>
    </row>
    <row r="492" spans="1:9" x14ac:dyDescent="0.2">
      <c r="A492" s="11">
        <v>40667</v>
      </c>
      <c r="B492" s="12">
        <v>890</v>
      </c>
      <c r="C492" s="12">
        <v>1000</v>
      </c>
      <c r="D492" s="12">
        <v>890</v>
      </c>
      <c r="E492" s="12">
        <v>1000</v>
      </c>
      <c r="F492" s="14">
        <v>496500</v>
      </c>
      <c r="G492" s="12">
        <v>1000</v>
      </c>
      <c r="I492" s="11"/>
    </row>
    <row r="493" spans="1:9" x14ac:dyDescent="0.2">
      <c r="A493" s="11">
        <v>40668</v>
      </c>
      <c r="B493" s="12">
        <v>1030</v>
      </c>
      <c r="C493" s="12">
        <v>1050</v>
      </c>
      <c r="D493" s="12">
        <v>960</v>
      </c>
      <c r="E493" s="12">
        <v>970</v>
      </c>
      <c r="F493" s="14">
        <v>1669000</v>
      </c>
      <c r="G493" s="12">
        <v>970</v>
      </c>
      <c r="I493" s="11"/>
    </row>
    <row r="494" spans="1:9" x14ac:dyDescent="0.2">
      <c r="A494" s="11">
        <v>40669</v>
      </c>
      <c r="B494" s="12">
        <v>950</v>
      </c>
      <c r="C494" s="12">
        <v>970</v>
      </c>
      <c r="D494" s="12">
        <v>950</v>
      </c>
      <c r="E494" s="12">
        <v>970</v>
      </c>
      <c r="F494" s="14">
        <v>4000</v>
      </c>
      <c r="G494" s="12">
        <v>970</v>
      </c>
      <c r="I494" s="11"/>
    </row>
    <row r="495" spans="1:9" x14ac:dyDescent="0.2">
      <c r="A495" s="11">
        <v>40672</v>
      </c>
      <c r="B495" s="12">
        <v>1000</v>
      </c>
      <c r="C495" s="12">
        <v>1010</v>
      </c>
      <c r="D495" s="12">
        <v>970</v>
      </c>
      <c r="E495" s="12">
        <v>1000</v>
      </c>
      <c r="F495" s="14">
        <v>523000</v>
      </c>
      <c r="G495" s="12">
        <v>1000</v>
      </c>
      <c r="I495" s="11"/>
    </row>
    <row r="496" spans="1:9" x14ac:dyDescent="0.2">
      <c r="A496" s="11">
        <v>40673</v>
      </c>
      <c r="B496" s="12">
        <v>1020</v>
      </c>
      <c r="C496" s="12">
        <v>1030</v>
      </c>
      <c r="D496" s="12">
        <v>950</v>
      </c>
      <c r="E496" s="12">
        <v>950</v>
      </c>
      <c r="F496" s="14">
        <v>16000</v>
      </c>
      <c r="G496" s="12">
        <v>950</v>
      </c>
      <c r="I496" s="11"/>
    </row>
    <row r="497" spans="1:9" x14ac:dyDescent="0.2">
      <c r="A497" s="11">
        <v>40674</v>
      </c>
      <c r="B497" s="12">
        <v>990</v>
      </c>
      <c r="C497" s="12">
        <v>990</v>
      </c>
      <c r="D497" s="12">
        <v>940</v>
      </c>
      <c r="E497" s="12">
        <v>990</v>
      </c>
      <c r="F497" s="14">
        <v>14000</v>
      </c>
      <c r="G497" s="12">
        <v>990</v>
      </c>
      <c r="I497" s="11"/>
    </row>
    <row r="498" spans="1:9" x14ac:dyDescent="0.2">
      <c r="A498" s="11">
        <v>40675</v>
      </c>
      <c r="B498" s="12">
        <v>990</v>
      </c>
      <c r="C498" s="12">
        <v>1000</v>
      </c>
      <c r="D498" s="12">
        <v>960</v>
      </c>
      <c r="E498" s="12">
        <v>1000</v>
      </c>
      <c r="F498" s="14">
        <v>5000</v>
      </c>
      <c r="G498" s="12">
        <v>1000</v>
      </c>
      <c r="I498" s="11"/>
    </row>
    <row r="499" spans="1:9" x14ac:dyDescent="0.2">
      <c r="A499" s="11">
        <v>40676</v>
      </c>
      <c r="B499" s="12">
        <v>1010</v>
      </c>
      <c r="C499" s="12">
        <v>1010</v>
      </c>
      <c r="D499" s="12">
        <v>980</v>
      </c>
      <c r="E499" s="12">
        <v>980</v>
      </c>
      <c r="F499" s="14">
        <v>1500</v>
      </c>
      <c r="G499" s="12">
        <v>980</v>
      </c>
      <c r="I499" s="11"/>
    </row>
    <row r="500" spans="1:9" x14ac:dyDescent="0.2">
      <c r="A500" s="11">
        <v>40679</v>
      </c>
      <c r="B500" s="12">
        <v>920</v>
      </c>
      <c r="C500" s="12">
        <v>970</v>
      </c>
      <c r="D500" s="12">
        <v>920</v>
      </c>
      <c r="E500" s="12">
        <v>940</v>
      </c>
      <c r="F500" s="14">
        <v>50500</v>
      </c>
      <c r="G500" s="12">
        <v>940</v>
      </c>
      <c r="I500" s="11"/>
    </row>
    <row r="501" spans="1:9" x14ac:dyDescent="0.2">
      <c r="A501" s="11">
        <v>40681</v>
      </c>
      <c r="B501" s="12">
        <v>940</v>
      </c>
      <c r="C501" s="12">
        <v>990</v>
      </c>
      <c r="D501" s="12">
        <v>940</v>
      </c>
      <c r="E501" s="12">
        <v>970</v>
      </c>
      <c r="F501" s="14">
        <v>28000</v>
      </c>
      <c r="G501" s="12">
        <v>970</v>
      </c>
      <c r="I501" s="11"/>
    </row>
    <row r="502" spans="1:9" x14ac:dyDescent="0.2">
      <c r="A502" s="11">
        <v>40682</v>
      </c>
      <c r="B502" s="12">
        <v>960</v>
      </c>
      <c r="C502" s="12">
        <v>970</v>
      </c>
      <c r="D502" s="12">
        <v>960</v>
      </c>
      <c r="E502" s="12">
        <v>970</v>
      </c>
      <c r="F502" s="14">
        <v>8500</v>
      </c>
      <c r="G502" s="12">
        <v>970</v>
      </c>
      <c r="I502" s="11"/>
    </row>
    <row r="503" spans="1:9" x14ac:dyDescent="0.2">
      <c r="A503" s="11">
        <v>40683</v>
      </c>
      <c r="B503" s="12">
        <v>970</v>
      </c>
      <c r="C503" s="12">
        <v>1020</v>
      </c>
      <c r="D503" s="12">
        <v>970</v>
      </c>
      <c r="E503" s="12">
        <v>1020</v>
      </c>
      <c r="F503" s="14">
        <v>84500</v>
      </c>
      <c r="G503" s="12">
        <v>1020</v>
      </c>
      <c r="I503" s="11"/>
    </row>
    <row r="504" spans="1:9" x14ac:dyDescent="0.2">
      <c r="A504" s="11">
        <v>40686</v>
      </c>
      <c r="B504" s="12">
        <v>960</v>
      </c>
      <c r="C504" s="12">
        <v>970</v>
      </c>
      <c r="D504" s="12">
        <v>960</v>
      </c>
      <c r="E504" s="12">
        <v>960</v>
      </c>
      <c r="F504" s="14">
        <v>4500</v>
      </c>
      <c r="G504" s="12">
        <v>960</v>
      </c>
      <c r="I504" s="11"/>
    </row>
    <row r="505" spans="1:9" x14ac:dyDescent="0.2">
      <c r="A505" s="11">
        <v>40687</v>
      </c>
      <c r="B505" s="12">
        <v>950</v>
      </c>
      <c r="C505" s="12">
        <v>970</v>
      </c>
      <c r="D505" s="12">
        <v>950</v>
      </c>
      <c r="E505" s="12">
        <v>960</v>
      </c>
      <c r="F505" s="14">
        <v>9000</v>
      </c>
      <c r="G505" s="12">
        <v>960</v>
      </c>
      <c r="I505" s="11"/>
    </row>
    <row r="506" spans="1:9" x14ac:dyDescent="0.2">
      <c r="A506" s="11">
        <v>40688</v>
      </c>
      <c r="B506" s="12">
        <v>970</v>
      </c>
      <c r="C506" s="12">
        <v>1200</v>
      </c>
      <c r="D506" s="12">
        <v>970</v>
      </c>
      <c r="E506" s="12">
        <v>1100</v>
      </c>
      <c r="F506" s="14">
        <v>64000</v>
      </c>
      <c r="G506" s="12">
        <v>1100</v>
      </c>
      <c r="I506" s="11"/>
    </row>
    <row r="507" spans="1:9" x14ac:dyDescent="0.2">
      <c r="A507" s="11">
        <v>40689</v>
      </c>
      <c r="B507" s="12">
        <v>1030</v>
      </c>
      <c r="C507" s="12">
        <v>1150</v>
      </c>
      <c r="D507" s="12">
        <v>1030</v>
      </c>
      <c r="E507" s="12">
        <v>1150</v>
      </c>
      <c r="F507" s="14">
        <v>12000</v>
      </c>
      <c r="G507" s="12">
        <v>1150</v>
      </c>
      <c r="I507" s="11"/>
    </row>
    <row r="508" spans="1:9" x14ac:dyDescent="0.2">
      <c r="A508" s="11">
        <v>40690</v>
      </c>
      <c r="B508" s="12">
        <v>1000</v>
      </c>
      <c r="C508" s="12">
        <v>1180</v>
      </c>
      <c r="D508" s="12">
        <v>1000</v>
      </c>
      <c r="E508" s="12">
        <v>1180</v>
      </c>
      <c r="F508" s="14">
        <v>12000</v>
      </c>
      <c r="G508" s="12">
        <v>1180</v>
      </c>
      <c r="I508" s="11"/>
    </row>
    <row r="509" spans="1:9" x14ac:dyDescent="0.2">
      <c r="A509" s="11">
        <v>40693</v>
      </c>
      <c r="B509" s="12">
        <v>1140</v>
      </c>
      <c r="C509" s="12">
        <v>1180</v>
      </c>
      <c r="D509" s="12">
        <v>1140</v>
      </c>
      <c r="E509" s="12">
        <v>1180</v>
      </c>
      <c r="F509" s="14">
        <v>11500</v>
      </c>
      <c r="G509" s="12">
        <v>1180</v>
      </c>
      <c r="I509" s="11"/>
    </row>
    <row r="510" spans="1:9" x14ac:dyDescent="0.2">
      <c r="A510" s="11">
        <v>40694</v>
      </c>
      <c r="B510" s="12">
        <v>1180</v>
      </c>
      <c r="C510" s="12">
        <v>1190</v>
      </c>
      <c r="D510" s="12">
        <v>1170</v>
      </c>
      <c r="E510" s="12">
        <v>1190</v>
      </c>
      <c r="F510" s="14">
        <v>8500</v>
      </c>
      <c r="G510" s="12">
        <v>1190</v>
      </c>
      <c r="I510" s="11"/>
    </row>
    <row r="511" spans="1:9" x14ac:dyDescent="0.2">
      <c r="A511" s="11">
        <v>40695</v>
      </c>
      <c r="B511" s="12">
        <v>1180</v>
      </c>
      <c r="C511" s="12">
        <v>1180</v>
      </c>
      <c r="D511" s="12">
        <v>1150</v>
      </c>
      <c r="E511" s="12">
        <v>1150</v>
      </c>
      <c r="F511" s="14">
        <v>25500</v>
      </c>
      <c r="G511" s="12">
        <v>1150</v>
      </c>
      <c r="I511" s="11"/>
    </row>
    <row r="512" spans="1:9" x14ac:dyDescent="0.2">
      <c r="A512" s="11">
        <v>40697</v>
      </c>
      <c r="B512" s="12">
        <v>1140</v>
      </c>
      <c r="C512" s="12">
        <v>1140</v>
      </c>
      <c r="D512" s="12">
        <v>1140</v>
      </c>
      <c r="E512" s="12">
        <v>1140</v>
      </c>
      <c r="F512" s="14">
        <v>3500</v>
      </c>
      <c r="G512" s="12">
        <v>1140</v>
      </c>
      <c r="I512" s="11"/>
    </row>
    <row r="513" spans="1:9" x14ac:dyDescent="0.2">
      <c r="A513" s="11">
        <v>40700</v>
      </c>
      <c r="B513" s="12">
        <v>1040</v>
      </c>
      <c r="C513" s="12">
        <v>1100</v>
      </c>
      <c r="D513" s="12">
        <v>1040</v>
      </c>
      <c r="E513" s="12">
        <v>1040</v>
      </c>
      <c r="F513" s="14">
        <v>0</v>
      </c>
      <c r="G513" s="12">
        <v>1040</v>
      </c>
      <c r="I513" s="11"/>
    </row>
    <row r="514" spans="1:9" x14ac:dyDescent="0.2">
      <c r="A514" s="11">
        <v>40701</v>
      </c>
      <c r="B514" s="12">
        <v>1120</v>
      </c>
      <c r="C514" s="12">
        <v>1130</v>
      </c>
      <c r="D514" s="12">
        <v>1120</v>
      </c>
      <c r="E514" s="12">
        <v>1130</v>
      </c>
      <c r="F514" s="14">
        <v>77500</v>
      </c>
      <c r="G514" s="12">
        <v>1130</v>
      </c>
      <c r="I514" s="11"/>
    </row>
    <row r="515" spans="1:9" x14ac:dyDescent="0.2">
      <c r="A515" s="11">
        <v>40702</v>
      </c>
      <c r="B515" s="12">
        <v>1200</v>
      </c>
      <c r="C515" s="12">
        <v>1200</v>
      </c>
      <c r="D515" s="12">
        <v>1000</v>
      </c>
      <c r="E515" s="12">
        <v>1120</v>
      </c>
      <c r="F515" s="14">
        <v>5500</v>
      </c>
      <c r="G515" s="12">
        <v>1120</v>
      </c>
      <c r="I515" s="11"/>
    </row>
    <row r="516" spans="1:9" x14ac:dyDescent="0.2">
      <c r="A516" s="11">
        <v>40703</v>
      </c>
      <c r="B516" s="12">
        <v>1120</v>
      </c>
      <c r="C516" s="12">
        <v>1130</v>
      </c>
      <c r="D516" s="12">
        <v>1120</v>
      </c>
      <c r="E516" s="12">
        <v>1130</v>
      </c>
      <c r="F516" s="14">
        <v>11500</v>
      </c>
      <c r="G516" s="12">
        <v>1130</v>
      </c>
      <c r="I516" s="11"/>
    </row>
    <row r="517" spans="1:9" x14ac:dyDescent="0.2">
      <c r="A517" s="11">
        <v>40704</v>
      </c>
      <c r="B517" s="12">
        <v>1050</v>
      </c>
      <c r="C517" s="12">
        <v>1050</v>
      </c>
      <c r="D517" s="12">
        <v>1050</v>
      </c>
      <c r="E517" s="12">
        <v>1050</v>
      </c>
      <c r="F517" s="14">
        <v>10000</v>
      </c>
      <c r="G517" s="12">
        <v>1050</v>
      </c>
      <c r="I517" s="11"/>
    </row>
    <row r="518" spans="1:9" x14ac:dyDescent="0.2">
      <c r="A518" s="11">
        <v>40707</v>
      </c>
      <c r="B518" s="12">
        <v>950</v>
      </c>
      <c r="C518" s="12">
        <v>1080</v>
      </c>
      <c r="D518" s="12">
        <v>950</v>
      </c>
      <c r="E518" s="12">
        <v>950</v>
      </c>
      <c r="F518" s="14">
        <v>0</v>
      </c>
      <c r="G518" s="12">
        <v>950</v>
      </c>
      <c r="I518" s="11"/>
    </row>
    <row r="519" spans="1:9" x14ac:dyDescent="0.2">
      <c r="A519" s="11">
        <v>40708</v>
      </c>
      <c r="B519" s="12">
        <v>1000</v>
      </c>
      <c r="C519" s="12">
        <v>1070</v>
      </c>
      <c r="D519" s="12">
        <v>1000</v>
      </c>
      <c r="E519" s="12">
        <v>1000</v>
      </c>
      <c r="F519" s="14">
        <v>0</v>
      </c>
      <c r="G519" s="12">
        <v>1000</v>
      </c>
      <c r="I519" s="11"/>
    </row>
    <row r="520" spans="1:9" x14ac:dyDescent="0.2">
      <c r="A520" s="11">
        <v>40709</v>
      </c>
      <c r="B520" s="12">
        <v>950</v>
      </c>
      <c r="C520" s="12">
        <v>1080</v>
      </c>
      <c r="D520" s="12">
        <v>950</v>
      </c>
      <c r="E520" s="12">
        <v>950</v>
      </c>
      <c r="F520" s="14">
        <v>0</v>
      </c>
      <c r="G520" s="12">
        <v>950</v>
      </c>
      <c r="I520" s="11"/>
    </row>
    <row r="521" spans="1:9" x14ac:dyDescent="0.2">
      <c r="A521" s="11">
        <v>40710</v>
      </c>
      <c r="B521" s="12">
        <v>960</v>
      </c>
      <c r="C521" s="12">
        <v>1070</v>
      </c>
      <c r="D521" s="12">
        <v>960</v>
      </c>
      <c r="E521" s="12">
        <v>960</v>
      </c>
      <c r="F521" s="14">
        <v>0</v>
      </c>
      <c r="G521" s="12">
        <v>960</v>
      </c>
      <c r="I521" s="11"/>
    </row>
    <row r="522" spans="1:9" x14ac:dyDescent="0.2">
      <c r="A522" s="11">
        <v>40711</v>
      </c>
      <c r="B522" s="12">
        <v>960</v>
      </c>
      <c r="C522" s="12">
        <v>1060</v>
      </c>
      <c r="D522" s="12">
        <v>960</v>
      </c>
      <c r="E522" s="12">
        <v>960</v>
      </c>
      <c r="F522" s="14">
        <v>0</v>
      </c>
      <c r="G522" s="12">
        <v>960</v>
      </c>
      <c r="I522" s="11"/>
    </row>
    <row r="523" spans="1:9" x14ac:dyDescent="0.2">
      <c r="A523" s="11">
        <v>40714</v>
      </c>
      <c r="B523" s="12">
        <v>940</v>
      </c>
      <c r="C523" s="12">
        <v>1040</v>
      </c>
      <c r="D523" s="12">
        <v>940</v>
      </c>
      <c r="E523" s="12">
        <v>940</v>
      </c>
      <c r="F523" s="14">
        <v>0</v>
      </c>
      <c r="G523" s="12">
        <v>940</v>
      </c>
      <c r="I523" s="11"/>
    </row>
    <row r="524" spans="1:9" x14ac:dyDescent="0.2">
      <c r="A524" s="11">
        <v>40715</v>
      </c>
      <c r="B524" s="12">
        <v>950</v>
      </c>
      <c r="C524" s="12">
        <v>1060</v>
      </c>
      <c r="D524" s="12">
        <v>950</v>
      </c>
      <c r="E524" s="12">
        <v>950</v>
      </c>
      <c r="F524" s="14">
        <v>0</v>
      </c>
      <c r="G524" s="12">
        <v>950</v>
      </c>
      <c r="I524" s="11"/>
    </row>
    <row r="525" spans="1:9" x14ac:dyDescent="0.2">
      <c r="A525" s="11">
        <v>40716</v>
      </c>
      <c r="B525" s="12">
        <v>1050</v>
      </c>
      <c r="C525" s="12">
        <v>1050</v>
      </c>
      <c r="D525" s="12">
        <v>1050</v>
      </c>
      <c r="E525" s="12">
        <v>1050</v>
      </c>
      <c r="F525" s="14">
        <v>40000</v>
      </c>
      <c r="G525" s="12">
        <v>1050</v>
      </c>
      <c r="I525" s="11"/>
    </row>
    <row r="526" spans="1:9" x14ac:dyDescent="0.2">
      <c r="A526" s="11">
        <v>40717</v>
      </c>
      <c r="B526" s="12">
        <v>950</v>
      </c>
      <c r="C526" s="12">
        <v>1050</v>
      </c>
      <c r="D526" s="12">
        <v>950</v>
      </c>
      <c r="E526" s="12">
        <v>950</v>
      </c>
      <c r="F526" s="14">
        <v>0</v>
      </c>
      <c r="G526" s="12">
        <v>950</v>
      </c>
      <c r="I526" s="11"/>
    </row>
    <row r="527" spans="1:9" x14ac:dyDescent="0.2">
      <c r="A527" s="11">
        <v>40718</v>
      </c>
      <c r="B527" s="12">
        <v>950</v>
      </c>
      <c r="C527" s="12">
        <v>1000</v>
      </c>
      <c r="D527" s="12">
        <v>940</v>
      </c>
      <c r="E527" s="12">
        <v>1000</v>
      </c>
      <c r="F527" s="14">
        <v>652000</v>
      </c>
      <c r="G527" s="12">
        <v>1000</v>
      </c>
      <c r="I527" s="11"/>
    </row>
    <row r="528" spans="1:9" x14ac:dyDescent="0.2">
      <c r="A528" s="11">
        <v>40721</v>
      </c>
      <c r="B528" s="12">
        <v>1010</v>
      </c>
      <c r="C528" s="12">
        <v>1050</v>
      </c>
      <c r="D528" s="12">
        <v>980</v>
      </c>
      <c r="E528" s="12">
        <v>1030</v>
      </c>
      <c r="F528" s="14">
        <v>59000</v>
      </c>
      <c r="G528" s="12">
        <v>1030</v>
      </c>
      <c r="I528" s="11"/>
    </row>
    <row r="529" spans="1:9" x14ac:dyDescent="0.2">
      <c r="A529" s="11">
        <v>40722</v>
      </c>
      <c r="B529" s="12">
        <v>1070</v>
      </c>
      <c r="C529" s="12">
        <v>1080</v>
      </c>
      <c r="D529" s="12">
        <v>1010</v>
      </c>
      <c r="E529" s="12">
        <v>1010</v>
      </c>
      <c r="F529" s="14">
        <v>38000</v>
      </c>
      <c r="G529" s="12">
        <v>1010</v>
      </c>
      <c r="I529" s="11"/>
    </row>
    <row r="530" spans="1:9" x14ac:dyDescent="0.2">
      <c r="A530" s="11">
        <v>40724</v>
      </c>
      <c r="B530" s="12">
        <v>1050</v>
      </c>
      <c r="C530" s="12">
        <v>1120</v>
      </c>
      <c r="D530" s="12">
        <v>1050</v>
      </c>
      <c r="E530" s="12">
        <v>1070</v>
      </c>
      <c r="F530" s="14">
        <v>363500</v>
      </c>
      <c r="G530" s="12">
        <v>1070</v>
      </c>
      <c r="I530" s="11"/>
    </row>
    <row r="531" spans="1:9" x14ac:dyDescent="0.2">
      <c r="A531" s="11">
        <v>40725</v>
      </c>
      <c r="B531" s="12">
        <v>1070</v>
      </c>
      <c r="C531" s="12">
        <v>1090</v>
      </c>
      <c r="D531" s="12">
        <v>1060</v>
      </c>
      <c r="E531" s="12">
        <v>1060</v>
      </c>
      <c r="F531" s="14">
        <v>24000</v>
      </c>
      <c r="G531" s="12">
        <v>1060</v>
      </c>
      <c r="I531" s="11"/>
    </row>
    <row r="532" spans="1:9" x14ac:dyDescent="0.2">
      <c r="A532" s="11">
        <v>40728</v>
      </c>
      <c r="B532" s="12">
        <v>1010</v>
      </c>
      <c r="C532" s="12">
        <v>1070</v>
      </c>
      <c r="D532" s="12">
        <v>1010</v>
      </c>
      <c r="E532" s="12">
        <v>1010</v>
      </c>
      <c r="F532" s="14">
        <v>0</v>
      </c>
      <c r="G532" s="12">
        <v>1010</v>
      </c>
      <c r="I532" s="11"/>
    </row>
    <row r="533" spans="1:9" x14ac:dyDescent="0.2">
      <c r="A533" s="11">
        <v>40729</v>
      </c>
      <c r="B533" s="12">
        <v>1050</v>
      </c>
      <c r="C533" s="12">
        <v>1120</v>
      </c>
      <c r="D533" s="12">
        <v>1050</v>
      </c>
      <c r="E533" s="12">
        <v>1050</v>
      </c>
      <c r="F533" s="14">
        <v>0</v>
      </c>
      <c r="G533" s="12">
        <v>1050</v>
      </c>
      <c r="I533" s="11"/>
    </row>
    <row r="534" spans="1:9" x14ac:dyDescent="0.2">
      <c r="A534" s="11">
        <v>40730</v>
      </c>
      <c r="B534" s="12">
        <v>1060</v>
      </c>
      <c r="C534" s="12">
        <v>1070</v>
      </c>
      <c r="D534" s="12">
        <v>1000</v>
      </c>
      <c r="E534" s="12">
        <v>1060</v>
      </c>
      <c r="F534" s="14">
        <v>15000</v>
      </c>
      <c r="G534" s="12">
        <v>1060</v>
      </c>
      <c r="I534" s="11"/>
    </row>
    <row r="535" spans="1:9" x14ac:dyDescent="0.2">
      <c r="A535" s="11">
        <v>40731</v>
      </c>
      <c r="B535" s="12">
        <v>1060</v>
      </c>
      <c r="C535" s="12">
        <v>1060</v>
      </c>
      <c r="D535" s="12">
        <v>1060</v>
      </c>
      <c r="E535" s="12">
        <v>1060</v>
      </c>
      <c r="F535" s="14">
        <v>28500</v>
      </c>
      <c r="G535" s="12">
        <v>1060</v>
      </c>
      <c r="I535" s="11"/>
    </row>
    <row r="536" spans="1:9" x14ac:dyDescent="0.2">
      <c r="A536" s="11">
        <v>40732</v>
      </c>
      <c r="B536" s="12">
        <v>1030</v>
      </c>
      <c r="C536" s="12">
        <v>1030</v>
      </c>
      <c r="D536" s="12">
        <v>1030</v>
      </c>
      <c r="E536" s="12">
        <v>1030</v>
      </c>
      <c r="F536" s="14">
        <v>4000</v>
      </c>
      <c r="G536" s="12">
        <v>1030</v>
      </c>
      <c r="I536" s="11"/>
    </row>
    <row r="537" spans="1:9" x14ac:dyDescent="0.2">
      <c r="A537" s="11">
        <v>40735</v>
      </c>
      <c r="B537" s="12">
        <v>1040</v>
      </c>
      <c r="C537" s="12">
        <v>1060</v>
      </c>
      <c r="D537" s="12">
        <v>1040</v>
      </c>
      <c r="E537" s="12">
        <v>1040</v>
      </c>
      <c r="F537" s="14">
        <v>0</v>
      </c>
      <c r="G537" s="12">
        <v>1040</v>
      </c>
      <c r="I537" s="11"/>
    </row>
    <row r="538" spans="1:9" x14ac:dyDescent="0.2">
      <c r="A538" s="11">
        <v>40736</v>
      </c>
      <c r="B538" s="12">
        <v>1020</v>
      </c>
      <c r="C538" s="12">
        <v>1050</v>
      </c>
      <c r="D538" s="12">
        <v>1020</v>
      </c>
      <c r="E538" s="12">
        <v>1050</v>
      </c>
      <c r="F538" s="14">
        <v>3500</v>
      </c>
      <c r="G538" s="12">
        <v>1050</v>
      </c>
      <c r="I538" s="11"/>
    </row>
    <row r="539" spans="1:9" x14ac:dyDescent="0.2">
      <c r="A539" s="11">
        <v>40737</v>
      </c>
      <c r="B539" s="12">
        <v>1010</v>
      </c>
      <c r="C539" s="12">
        <v>1050</v>
      </c>
      <c r="D539" s="12">
        <v>1010</v>
      </c>
      <c r="E539" s="12">
        <v>1040</v>
      </c>
      <c r="F539" s="14">
        <v>10000</v>
      </c>
      <c r="G539" s="12">
        <v>1040</v>
      </c>
      <c r="I539" s="11"/>
    </row>
    <row r="540" spans="1:9" x14ac:dyDescent="0.2">
      <c r="A540" s="11">
        <v>40738</v>
      </c>
      <c r="B540" s="12">
        <v>1040</v>
      </c>
      <c r="C540" s="12">
        <v>1120</v>
      </c>
      <c r="D540" s="12">
        <v>1040</v>
      </c>
      <c r="E540" s="12">
        <v>1120</v>
      </c>
      <c r="F540" s="14">
        <v>114500</v>
      </c>
      <c r="G540" s="12">
        <v>1120</v>
      </c>
      <c r="I540" s="11"/>
    </row>
    <row r="541" spans="1:9" x14ac:dyDescent="0.2">
      <c r="A541" s="11">
        <v>40739</v>
      </c>
      <c r="B541" s="12">
        <v>1050</v>
      </c>
      <c r="C541" s="12">
        <v>1050</v>
      </c>
      <c r="D541" s="12">
        <v>1050</v>
      </c>
      <c r="E541" s="12">
        <v>1050</v>
      </c>
      <c r="F541" s="14">
        <v>10000</v>
      </c>
      <c r="G541" s="12">
        <v>1050</v>
      </c>
      <c r="I541" s="11"/>
    </row>
    <row r="542" spans="1:9" x14ac:dyDescent="0.2">
      <c r="A542" s="11">
        <v>40742</v>
      </c>
      <c r="B542" s="12">
        <v>1050</v>
      </c>
      <c r="C542" s="12">
        <v>1220</v>
      </c>
      <c r="D542" s="12">
        <v>1050</v>
      </c>
      <c r="E542" s="12">
        <v>1220</v>
      </c>
      <c r="F542" s="14">
        <v>51000</v>
      </c>
      <c r="G542" s="12">
        <v>1220</v>
      </c>
      <c r="I542" s="11"/>
    </row>
    <row r="543" spans="1:9" x14ac:dyDescent="0.2">
      <c r="A543" s="11">
        <v>40743</v>
      </c>
      <c r="B543" s="12">
        <v>1110</v>
      </c>
      <c r="C543" s="12">
        <v>1220</v>
      </c>
      <c r="D543" s="12">
        <v>1110</v>
      </c>
      <c r="E543" s="12">
        <v>1110</v>
      </c>
      <c r="F543" s="14">
        <v>0</v>
      </c>
      <c r="G543" s="12">
        <v>1110</v>
      </c>
      <c r="I543" s="11"/>
    </row>
    <row r="544" spans="1:9" x14ac:dyDescent="0.2">
      <c r="A544" s="11">
        <v>40744</v>
      </c>
      <c r="B544" s="12">
        <v>1110</v>
      </c>
      <c r="C544" s="12">
        <v>1220</v>
      </c>
      <c r="D544" s="12">
        <v>1100</v>
      </c>
      <c r="E544" s="12">
        <v>1220</v>
      </c>
      <c r="F544" s="14">
        <v>44000</v>
      </c>
      <c r="G544" s="12">
        <v>1220</v>
      </c>
      <c r="I544" s="11"/>
    </row>
    <row r="545" spans="1:9" x14ac:dyDescent="0.2">
      <c r="A545" s="11">
        <v>40745</v>
      </c>
      <c r="B545" s="12">
        <v>1230</v>
      </c>
      <c r="C545" s="12">
        <v>1230</v>
      </c>
      <c r="D545" s="12">
        <v>1200</v>
      </c>
      <c r="E545" s="12">
        <v>1200</v>
      </c>
      <c r="F545" s="14">
        <v>3000</v>
      </c>
      <c r="G545" s="12">
        <v>1200</v>
      </c>
      <c r="I545" s="11"/>
    </row>
    <row r="546" spans="1:9" x14ac:dyDescent="0.2">
      <c r="A546" s="11">
        <v>40746</v>
      </c>
      <c r="B546" s="12">
        <v>1190</v>
      </c>
      <c r="C546" s="12">
        <v>1500</v>
      </c>
      <c r="D546" s="12">
        <v>1190</v>
      </c>
      <c r="E546" s="12">
        <v>1500</v>
      </c>
      <c r="F546" s="14">
        <v>241000</v>
      </c>
      <c r="G546" s="12">
        <v>1500</v>
      </c>
      <c r="I546" s="11"/>
    </row>
    <row r="547" spans="1:9" x14ac:dyDescent="0.2">
      <c r="A547" s="11">
        <v>40749</v>
      </c>
      <c r="B547" s="12">
        <v>1510</v>
      </c>
      <c r="C547" s="12">
        <v>1870</v>
      </c>
      <c r="D547" s="12">
        <v>1500</v>
      </c>
      <c r="E547" s="12">
        <v>1870</v>
      </c>
      <c r="F547" s="14">
        <v>1047000</v>
      </c>
      <c r="G547" s="12">
        <v>1870</v>
      </c>
      <c r="I547" s="11"/>
    </row>
    <row r="548" spans="1:9" x14ac:dyDescent="0.2">
      <c r="A548" s="11">
        <v>40750</v>
      </c>
      <c r="B548" s="12">
        <v>1950</v>
      </c>
      <c r="C548" s="12">
        <v>2325</v>
      </c>
      <c r="D548" s="12">
        <v>1870</v>
      </c>
      <c r="E548" s="12">
        <v>2325</v>
      </c>
      <c r="F548" s="14">
        <v>1590000</v>
      </c>
      <c r="G548" s="12">
        <v>2325</v>
      </c>
      <c r="I548" s="11"/>
    </row>
    <row r="549" spans="1:9" x14ac:dyDescent="0.2">
      <c r="A549" s="11">
        <v>40751</v>
      </c>
      <c r="B549" s="12">
        <v>2350</v>
      </c>
      <c r="C549" s="12">
        <v>2825</v>
      </c>
      <c r="D549" s="12">
        <v>2325</v>
      </c>
      <c r="E549" s="12">
        <v>2500</v>
      </c>
      <c r="F549" s="14">
        <v>2693500</v>
      </c>
      <c r="G549" s="12">
        <v>2500</v>
      </c>
      <c r="I549" s="11"/>
    </row>
    <row r="550" spans="1:9" x14ac:dyDescent="0.2">
      <c r="A550" s="11">
        <v>40752</v>
      </c>
      <c r="B550" s="12">
        <v>2550</v>
      </c>
      <c r="C550" s="12">
        <v>2600</v>
      </c>
      <c r="D550" s="12">
        <v>2375</v>
      </c>
      <c r="E550" s="12">
        <v>2375</v>
      </c>
      <c r="F550" s="14">
        <v>381500</v>
      </c>
      <c r="G550" s="12">
        <v>2375</v>
      </c>
      <c r="I550" s="11"/>
    </row>
    <row r="551" spans="1:9" x14ac:dyDescent="0.2">
      <c r="A551" s="11">
        <v>40753</v>
      </c>
      <c r="B551" s="12">
        <v>2400</v>
      </c>
      <c r="C551" s="12">
        <v>2475</v>
      </c>
      <c r="D551" s="12">
        <v>2000</v>
      </c>
      <c r="E551" s="12">
        <v>2425</v>
      </c>
      <c r="F551" s="14">
        <v>1095000</v>
      </c>
      <c r="G551" s="12">
        <v>2425</v>
      </c>
      <c r="I551" s="11"/>
    </row>
    <row r="552" spans="1:9" x14ac:dyDescent="0.2">
      <c r="A552" s="11">
        <v>40756</v>
      </c>
      <c r="B552" s="12">
        <v>2500</v>
      </c>
      <c r="C552" s="12">
        <v>2500</v>
      </c>
      <c r="D552" s="12">
        <v>2250</v>
      </c>
      <c r="E552" s="12">
        <v>2275</v>
      </c>
      <c r="F552" s="14">
        <v>483000</v>
      </c>
      <c r="G552" s="12">
        <v>2275</v>
      </c>
      <c r="I552" s="11"/>
    </row>
    <row r="553" spans="1:9" x14ac:dyDescent="0.2">
      <c r="A553" s="11">
        <v>40757</v>
      </c>
      <c r="B553" s="12">
        <v>2300</v>
      </c>
      <c r="C553" s="12">
        <v>2475</v>
      </c>
      <c r="D553" s="12">
        <v>2125</v>
      </c>
      <c r="E553" s="12">
        <v>2200</v>
      </c>
      <c r="F553" s="14">
        <v>702000</v>
      </c>
      <c r="G553" s="12">
        <v>2200</v>
      </c>
      <c r="I553" s="11"/>
    </row>
    <row r="554" spans="1:9" x14ac:dyDescent="0.2">
      <c r="A554" s="11">
        <v>40758</v>
      </c>
      <c r="B554" s="12">
        <v>2200</v>
      </c>
      <c r="C554" s="12">
        <v>2200</v>
      </c>
      <c r="D554" s="12">
        <v>2000</v>
      </c>
      <c r="E554" s="12">
        <v>2050</v>
      </c>
      <c r="F554" s="14">
        <v>230500</v>
      </c>
      <c r="G554" s="12">
        <v>2050</v>
      </c>
      <c r="I554" s="11"/>
    </row>
    <row r="555" spans="1:9" x14ac:dyDescent="0.2">
      <c r="A555" s="11">
        <v>40759</v>
      </c>
      <c r="B555" s="12">
        <v>2000</v>
      </c>
      <c r="C555" s="12">
        <v>2200</v>
      </c>
      <c r="D555" s="12">
        <v>1950</v>
      </c>
      <c r="E555" s="12">
        <v>1970</v>
      </c>
      <c r="F555" s="14">
        <v>44500</v>
      </c>
      <c r="G555" s="12">
        <v>1970</v>
      </c>
      <c r="I555" s="11"/>
    </row>
    <row r="556" spans="1:9" x14ac:dyDescent="0.2">
      <c r="A556" s="11">
        <v>40760</v>
      </c>
      <c r="B556" s="12">
        <v>1860</v>
      </c>
      <c r="C556" s="12">
        <v>1860</v>
      </c>
      <c r="D556" s="12">
        <v>1500</v>
      </c>
      <c r="E556" s="12">
        <v>1570</v>
      </c>
      <c r="F556" s="14">
        <v>95500</v>
      </c>
      <c r="G556" s="12">
        <v>1570</v>
      </c>
      <c r="I556" s="11"/>
    </row>
    <row r="557" spans="1:9" x14ac:dyDescent="0.2">
      <c r="A557" s="11">
        <v>40763</v>
      </c>
      <c r="B557" s="12">
        <v>1520</v>
      </c>
      <c r="C557" s="12">
        <v>1520</v>
      </c>
      <c r="D557" s="12">
        <v>1180</v>
      </c>
      <c r="E557" s="12">
        <v>1280</v>
      </c>
      <c r="F557" s="14">
        <v>318000</v>
      </c>
      <c r="G557" s="12">
        <v>1280</v>
      </c>
      <c r="I557" s="11"/>
    </row>
    <row r="558" spans="1:9" x14ac:dyDescent="0.2">
      <c r="A558" s="11">
        <v>40764</v>
      </c>
      <c r="B558" s="12">
        <v>1240</v>
      </c>
      <c r="C558" s="12">
        <v>1550</v>
      </c>
      <c r="D558" s="12">
        <v>1200</v>
      </c>
      <c r="E558" s="12">
        <v>1360</v>
      </c>
      <c r="F558" s="14">
        <v>377000</v>
      </c>
      <c r="G558" s="12">
        <v>1360</v>
      </c>
      <c r="I558" s="11"/>
    </row>
    <row r="559" spans="1:9" x14ac:dyDescent="0.2">
      <c r="A559" s="11">
        <v>40765</v>
      </c>
      <c r="B559" s="12">
        <v>1430</v>
      </c>
      <c r="C559" s="12">
        <v>1470</v>
      </c>
      <c r="D559" s="12">
        <v>1360</v>
      </c>
      <c r="E559" s="12">
        <v>1390</v>
      </c>
      <c r="F559" s="14">
        <v>176000</v>
      </c>
      <c r="G559" s="12">
        <v>1390</v>
      </c>
      <c r="I559" s="11"/>
    </row>
    <row r="560" spans="1:9" x14ac:dyDescent="0.2">
      <c r="A560" s="11">
        <v>40766</v>
      </c>
      <c r="B560" s="12">
        <v>1390</v>
      </c>
      <c r="C560" s="12">
        <v>1410</v>
      </c>
      <c r="D560" s="12">
        <v>1310</v>
      </c>
      <c r="E560" s="12">
        <v>1380</v>
      </c>
      <c r="F560" s="14">
        <v>27500</v>
      </c>
      <c r="G560" s="12">
        <v>1380</v>
      </c>
      <c r="I560" s="11"/>
    </row>
    <row r="561" spans="1:9" x14ac:dyDescent="0.2">
      <c r="A561" s="11">
        <v>40767</v>
      </c>
      <c r="B561" s="12">
        <v>1440</v>
      </c>
      <c r="C561" s="12">
        <v>1440</v>
      </c>
      <c r="D561" s="12">
        <v>1330</v>
      </c>
      <c r="E561" s="12">
        <v>1370</v>
      </c>
      <c r="F561" s="14">
        <v>86000</v>
      </c>
      <c r="G561" s="12">
        <v>1370</v>
      </c>
      <c r="I561" s="11"/>
    </row>
    <row r="562" spans="1:9" x14ac:dyDescent="0.2">
      <c r="A562" s="11">
        <v>40770</v>
      </c>
      <c r="B562" s="12">
        <v>1360</v>
      </c>
      <c r="C562" s="12">
        <v>1390</v>
      </c>
      <c r="D562" s="12">
        <v>1340</v>
      </c>
      <c r="E562" s="12">
        <v>1370</v>
      </c>
      <c r="F562" s="14">
        <v>43000</v>
      </c>
      <c r="G562" s="12">
        <v>1370</v>
      </c>
      <c r="I562" s="11"/>
    </row>
    <row r="563" spans="1:9" x14ac:dyDescent="0.2">
      <c r="A563" s="11">
        <v>40771</v>
      </c>
      <c r="B563" s="12">
        <v>1400</v>
      </c>
      <c r="C563" s="12">
        <v>1610</v>
      </c>
      <c r="D563" s="12">
        <v>1400</v>
      </c>
      <c r="E563" s="12">
        <v>1410</v>
      </c>
      <c r="F563" s="14">
        <v>424000</v>
      </c>
      <c r="G563" s="12">
        <v>1410</v>
      </c>
      <c r="I563" s="11"/>
    </row>
    <row r="564" spans="1:9" x14ac:dyDescent="0.2">
      <c r="A564" s="11">
        <v>40773</v>
      </c>
      <c r="B564" s="12">
        <v>1570</v>
      </c>
      <c r="C564" s="12">
        <v>1570</v>
      </c>
      <c r="D564" s="12">
        <v>1360</v>
      </c>
      <c r="E564" s="12">
        <v>1360</v>
      </c>
      <c r="F564" s="14">
        <v>174500</v>
      </c>
      <c r="G564" s="12">
        <v>1360</v>
      </c>
      <c r="I564" s="11"/>
    </row>
    <row r="565" spans="1:9" x14ac:dyDescent="0.2">
      <c r="A565" s="11">
        <v>40774</v>
      </c>
      <c r="B565" s="12">
        <v>1350</v>
      </c>
      <c r="C565" s="12">
        <v>1350</v>
      </c>
      <c r="D565" s="12">
        <v>1210</v>
      </c>
      <c r="E565" s="12">
        <v>1250</v>
      </c>
      <c r="F565" s="14">
        <v>58500</v>
      </c>
      <c r="G565" s="12">
        <v>1250</v>
      </c>
      <c r="I565" s="11"/>
    </row>
    <row r="566" spans="1:9" x14ac:dyDescent="0.2">
      <c r="A566" s="11">
        <v>40777</v>
      </c>
      <c r="B566" s="12">
        <v>1250</v>
      </c>
      <c r="C566" s="12">
        <v>1290</v>
      </c>
      <c r="D566" s="12">
        <v>1240</v>
      </c>
      <c r="E566" s="12">
        <v>1240</v>
      </c>
      <c r="F566" s="14">
        <v>77000</v>
      </c>
      <c r="G566" s="12">
        <v>1240</v>
      </c>
      <c r="I566" s="11"/>
    </row>
    <row r="567" spans="1:9" x14ac:dyDescent="0.2">
      <c r="A567" s="11">
        <v>40778</v>
      </c>
      <c r="B567" s="12">
        <v>1220</v>
      </c>
      <c r="C567" s="12">
        <v>1270</v>
      </c>
      <c r="D567" s="12">
        <v>1220</v>
      </c>
      <c r="E567" s="12">
        <v>1250</v>
      </c>
      <c r="F567" s="14">
        <v>129000</v>
      </c>
      <c r="G567" s="12">
        <v>1250</v>
      </c>
      <c r="I567" s="11"/>
    </row>
    <row r="568" spans="1:9" x14ac:dyDescent="0.2">
      <c r="A568" s="11">
        <v>40779</v>
      </c>
      <c r="B568" s="12">
        <v>1270</v>
      </c>
      <c r="C568" s="12">
        <v>1300</v>
      </c>
      <c r="D568" s="12">
        <v>1260</v>
      </c>
      <c r="E568" s="12">
        <v>1260</v>
      </c>
      <c r="F568" s="14">
        <v>85500</v>
      </c>
      <c r="G568" s="12">
        <v>1260</v>
      </c>
      <c r="I568" s="11"/>
    </row>
    <row r="569" spans="1:9" x14ac:dyDescent="0.2">
      <c r="A569" s="11">
        <v>40780</v>
      </c>
      <c r="B569" s="12">
        <v>1260</v>
      </c>
      <c r="C569" s="12">
        <v>1270</v>
      </c>
      <c r="D569" s="12">
        <v>1250</v>
      </c>
      <c r="E569" s="12">
        <v>1250</v>
      </c>
      <c r="F569" s="14">
        <v>9500</v>
      </c>
      <c r="G569" s="12">
        <v>1250</v>
      </c>
      <c r="I569" s="11"/>
    </row>
    <row r="570" spans="1:9" x14ac:dyDescent="0.2">
      <c r="A570" s="11">
        <v>40781</v>
      </c>
      <c r="B570" s="12">
        <v>1220</v>
      </c>
      <c r="C570" s="12">
        <v>1260</v>
      </c>
      <c r="D570" s="12">
        <v>1220</v>
      </c>
      <c r="E570" s="12">
        <v>1220</v>
      </c>
      <c r="F570" s="14">
        <v>0</v>
      </c>
      <c r="G570" s="12">
        <v>1220</v>
      </c>
      <c r="I570" s="11"/>
    </row>
    <row r="571" spans="1:9" x14ac:dyDescent="0.2">
      <c r="A571" s="11">
        <v>40791</v>
      </c>
      <c r="B571" s="12">
        <v>1200</v>
      </c>
      <c r="C571" s="12">
        <v>1200</v>
      </c>
      <c r="D571" s="12">
        <v>1200</v>
      </c>
      <c r="E571" s="12">
        <v>1200</v>
      </c>
      <c r="F571" s="14">
        <v>3000</v>
      </c>
      <c r="G571" s="12">
        <v>1200</v>
      </c>
      <c r="I571" s="11"/>
    </row>
    <row r="572" spans="1:9" x14ac:dyDescent="0.2">
      <c r="A572" s="11">
        <v>40792</v>
      </c>
      <c r="B572" s="12">
        <v>1240</v>
      </c>
      <c r="C572" s="12">
        <v>1330</v>
      </c>
      <c r="D572" s="12">
        <v>1240</v>
      </c>
      <c r="E572" s="12">
        <v>1300</v>
      </c>
      <c r="F572" s="14">
        <v>15000</v>
      </c>
      <c r="G572" s="12">
        <v>1300</v>
      </c>
      <c r="I572" s="11"/>
    </row>
    <row r="573" spans="1:9" x14ac:dyDescent="0.2">
      <c r="A573" s="11">
        <v>40793</v>
      </c>
      <c r="B573" s="12">
        <v>1300</v>
      </c>
      <c r="C573" s="12">
        <v>1390</v>
      </c>
      <c r="D573" s="12">
        <v>1300</v>
      </c>
      <c r="E573" s="12">
        <v>1350</v>
      </c>
      <c r="F573" s="14">
        <v>8000</v>
      </c>
      <c r="G573" s="12">
        <v>1350</v>
      </c>
      <c r="I573" s="11"/>
    </row>
    <row r="574" spans="1:9" x14ac:dyDescent="0.2">
      <c r="A574" s="11">
        <v>40794</v>
      </c>
      <c r="B574" s="12">
        <v>1270</v>
      </c>
      <c r="C574" s="12">
        <v>1300</v>
      </c>
      <c r="D574" s="12">
        <v>1240</v>
      </c>
      <c r="E574" s="12">
        <v>1240</v>
      </c>
      <c r="F574" s="14">
        <v>32000</v>
      </c>
      <c r="G574" s="12">
        <v>1240</v>
      </c>
      <c r="I574" s="11"/>
    </row>
    <row r="575" spans="1:9" x14ac:dyDescent="0.2">
      <c r="A575" s="11">
        <v>40795</v>
      </c>
      <c r="B575" s="12">
        <v>1290</v>
      </c>
      <c r="C575" s="12">
        <v>1370</v>
      </c>
      <c r="D575" s="12">
        <v>1270</v>
      </c>
      <c r="E575" s="12">
        <v>1270</v>
      </c>
      <c r="F575" s="14">
        <v>107500</v>
      </c>
      <c r="G575" s="12">
        <v>1270</v>
      </c>
      <c r="I575" s="11"/>
    </row>
    <row r="576" spans="1:9" x14ac:dyDescent="0.2">
      <c r="A576" s="11">
        <v>40798</v>
      </c>
      <c r="B576" s="12">
        <v>1270</v>
      </c>
      <c r="C576" s="12">
        <v>1270</v>
      </c>
      <c r="D576" s="12">
        <v>1220</v>
      </c>
      <c r="E576" s="12">
        <v>1220</v>
      </c>
      <c r="F576" s="14">
        <v>23000</v>
      </c>
      <c r="G576" s="12">
        <v>1220</v>
      </c>
      <c r="I576" s="11"/>
    </row>
    <row r="577" spans="1:9" x14ac:dyDescent="0.2">
      <c r="A577" s="11">
        <v>40799</v>
      </c>
      <c r="B577" s="12">
        <v>1250</v>
      </c>
      <c r="C577" s="12">
        <v>1290</v>
      </c>
      <c r="D577" s="12">
        <v>1220</v>
      </c>
      <c r="E577" s="12">
        <v>1220</v>
      </c>
      <c r="F577" s="14">
        <v>26500</v>
      </c>
      <c r="G577" s="12">
        <v>1220</v>
      </c>
      <c r="I577" s="11"/>
    </row>
    <row r="578" spans="1:9" x14ac:dyDescent="0.2">
      <c r="A578" s="11">
        <v>40800</v>
      </c>
      <c r="B578" s="12">
        <v>1270</v>
      </c>
      <c r="C578" s="12">
        <v>1280</v>
      </c>
      <c r="D578" s="12">
        <v>1180</v>
      </c>
      <c r="E578" s="12">
        <v>1180</v>
      </c>
      <c r="F578" s="14">
        <v>26000</v>
      </c>
      <c r="G578" s="12">
        <v>1180</v>
      </c>
      <c r="I578" s="11"/>
    </row>
    <row r="579" spans="1:9" x14ac:dyDescent="0.2">
      <c r="A579" s="11">
        <v>40801</v>
      </c>
      <c r="B579" s="12">
        <v>1180</v>
      </c>
      <c r="C579" s="12">
        <v>1250</v>
      </c>
      <c r="D579" s="12">
        <v>1180</v>
      </c>
      <c r="E579" s="12">
        <v>1200</v>
      </c>
      <c r="F579" s="14">
        <v>3500</v>
      </c>
      <c r="G579" s="12">
        <v>1200</v>
      </c>
      <c r="I579" s="11"/>
    </row>
    <row r="580" spans="1:9" x14ac:dyDescent="0.2">
      <c r="A580" s="11">
        <v>40802</v>
      </c>
      <c r="B580" s="12">
        <v>1200</v>
      </c>
      <c r="C580" s="12">
        <v>1250</v>
      </c>
      <c r="D580" s="12">
        <v>1200</v>
      </c>
      <c r="E580" s="12">
        <v>1240</v>
      </c>
      <c r="F580" s="14">
        <v>32000</v>
      </c>
      <c r="G580" s="12">
        <v>1240</v>
      </c>
      <c r="I580" s="11"/>
    </row>
    <row r="581" spans="1:9" x14ac:dyDescent="0.2">
      <c r="A581" s="11">
        <v>40805</v>
      </c>
      <c r="B581" s="12">
        <v>1260</v>
      </c>
      <c r="C581" s="12">
        <v>1260</v>
      </c>
      <c r="D581" s="12">
        <v>1220</v>
      </c>
      <c r="E581" s="12">
        <v>1220</v>
      </c>
      <c r="F581" s="14">
        <v>9000</v>
      </c>
      <c r="G581" s="12">
        <v>1220</v>
      </c>
      <c r="I581" s="11"/>
    </row>
    <row r="582" spans="1:9" x14ac:dyDescent="0.2">
      <c r="A582" s="11">
        <v>40806</v>
      </c>
      <c r="B582" s="12">
        <v>1180</v>
      </c>
      <c r="C582" s="12">
        <v>1240</v>
      </c>
      <c r="D582" s="12">
        <v>1150</v>
      </c>
      <c r="E582" s="12">
        <v>1220</v>
      </c>
      <c r="F582" s="14">
        <v>44000</v>
      </c>
      <c r="G582" s="12">
        <v>1220</v>
      </c>
      <c r="I582" s="11"/>
    </row>
    <row r="583" spans="1:9" x14ac:dyDescent="0.2">
      <c r="A583" s="11">
        <v>40807</v>
      </c>
      <c r="B583" s="12">
        <v>1150</v>
      </c>
      <c r="C583" s="12">
        <v>1150</v>
      </c>
      <c r="D583" s="12">
        <v>1100</v>
      </c>
      <c r="E583" s="12">
        <v>1100</v>
      </c>
      <c r="F583" s="14">
        <v>39500</v>
      </c>
      <c r="G583" s="12">
        <v>1100</v>
      </c>
      <c r="I583" s="11"/>
    </row>
    <row r="584" spans="1:9" x14ac:dyDescent="0.2">
      <c r="A584" s="11">
        <v>40808</v>
      </c>
      <c r="B584" s="12">
        <v>1100</v>
      </c>
      <c r="C584" s="12">
        <v>1100</v>
      </c>
      <c r="D584" s="12">
        <v>890</v>
      </c>
      <c r="E584" s="12">
        <v>900</v>
      </c>
      <c r="F584" s="14">
        <v>138500</v>
      </c>
      <c r="G584" s="12">
        <v>900</v>
      </c>
      <c r="I584" s="11"/>
    </row>
    <row r="585" spans="1:9" x14ac:dyDescent="0.2">
      <c r="A585" s="11">
        <v>40809</v>
      </c>
      <c r="B585" s="12">
        <v>880</v>
      </c>
      <c r="C585" s="12">
        <v>990</v>
      </c>
      <c r="D585" s="12">
        <v>850</v>
      </c>
      <c r="E585" s="12">
        <v>990</v>
      </c>
      <c r="F585" s="14">
        <v>40500</v>
      </c>
      <c r="G585" s="12">
        <v>990</v>
      </c>
      <c r="I585" s="11"/>
    </row>
    <row r="586" spans="1:9" x14ac:dyDescent="0.2">
      <c r="A586" s="11">
        <v>40812</v>
      </c>
      <c r="B586" s="12">
        <v>950</v>
      </c>
      <c r="C586" s="12">
        <v>950</v>
      </c>
      <c r="D586" s="12">
        <v>810</v>
      </c>
      <c r="E586" s="12">
        <v>910</v>
      </c>
      <c r="F586" s="14">
        <v>44500</v>
      </c>
      <c r="G586" s="12">
        <v>910</v>
      </c>
      <c r="I586" s="11"/>
    </row>
    <row r="587" spans="1:9" x14ac:dyDescent="0.2">
      <c r="A587" s="11">
        <v>40813</v>
      </c>
      <c r="B587" s="12">
        <v>990</v>
      </c>
      <c r="C587" s="12">
        <v>1050</v>
      </c>
      <c r="D587" s="12">
        <v>960</v>
      </c>
      <c r="E587" s="12">
        <v>960</v>
      </c>
      <c r="F587" s="14">
        <v>44500</v>
      </c>
      <c r="G587" s="12">
        <v>960</v>
      </c>
      <c r="I587" s="11"/>
    </row>
    <row r="588" spans="1:9" x14ac:dyDescent="0.2">
      <c r="A588" s="11">
        <v>40814</v>
      </c>
      <c r="B588" s="12">
        <v>960</v>
      </c>
      <c r="C588" s="12">
        <v>1010</v>
      </c>
      <c r="D588" s="12">
        <v>860</v>
      </c>
      <c r="E588" s="12">
        <v>1000</v>
      </c>
      <c r="F588" s="14">
        <v>140000</v>
      </c>
      <c r="G588" s="12">
        <v>1000</v>
      </c>
      <c r="I588" s="11"/>
    </row>
    <row r="589" spans="1:9" x14ac:dyDescent="0.2">
      <c r="A589" s="11">
        <v>40815</v>
      </c>
      <c r="B589" s="12">
        <v>1000</v>
      </c>
      <c r="C589" s="12">
        <v>1000</v>
      </c>
      <c r="D589" s="12">
        <v>1000</v>
      </c>
      <c r="E589" s="12">
        <v>1000</v>
      </c>
      <c r="F589" s="14">
        <v>36500</v>
      </c>
      <c r="G589" s="12">
        <v>1000</v>
      </c>
      <c r="I589" s="11"/>
    </row>
    <row r="590" spans="1:9" x14ac:dyDescent="0.2">
      <c r="A590" s="11">
        <v>40816</v>
      </c>
      <c r="B590" s="12">
        <v>1000</v>
      </c>
      <c r="C590" s="12">
        <v>1000</v>
      </c>
      <c r="D590" s="12">
        <v>1000</v>
      </c>
      <c r="E590" s="12">
        <v>1000</v>
      </c>
      <c r="F590" s="14">
        <v>10500</v>
      </c>
      <c r="G590" s="12">
        <v>1000</v>
      </c>
      <c r="I590" s="11"/>
    </row>
    <row r="591" spans="1:9" x14ac:dyDescent="0.2">
      <c r="A591" s="11">
        <v>40819</v>
      </c>
      <c r="B591" s="12">
        <v>1000</v>
      </c>
      <c r="C591" s="12">
        <v>1000</v>
      </c>
      <c r="D591" s="12">
        <v>950</v>
      </c>
      <c r="E591" s="12">
        <v>1000</v>
      </c>
      <c r="F591" s="14">
        <v>41500</v>
      </c>
      <c r="G591" s="12">
        <v>1000</v>
      </c>
      <c r="I591" s="11"/>
    </row>
    <row r="592" spans="1:9" x14ac:dyDescent="0.2">
      <c r="A592" s="11">
        <v>40820</v>
      </c>
      <c r="B592" s="12">
        <v>1000</v>
      </c>
      <c r="C592" s="12">
        <v>1000</v>
      </c>
      <c r="D592" s="12">
        <v>1000</v>
      </c>
      <c r="E592" s="12">
        <v>1000</v>
      </c>
      <c r="F592" s="14">
        <v>1000</v>
      </c>
      <c r="G592" s="12">
        <v>1000</v>
      </c>
      <c r="I592" s="11"/>
    </row>
    <row r="593" spans="1:9" x14ac:dyDescent="0.2">
      <c r="A593" s="11">
        <v>40821</v>
      </c>
      <c r="B593" s="12">
        <v>1000</v>
      </c>
      <c r="C593" s="12">
        <v>1120</v>
      </c>
      <c r="D593" s="12">
        <v>1000</v>
      </c>
      <c r="E593" s="12">
        <v>1120</v>
      </c>
      <c r="F593" s="14">
        <v>48500</v>
      </c>
      <c r="G593" s="12">
        <v>1120</v>
      </c>
      <c r="I593" s="11"/>
    </row>
    <row r="594" spans="1:9" x14ac:dyDescent="0.2">
      <c r="A594" s="11">
        <v>40822</v>
      </c>
      <c r="B594" s="12">
        <v>1200</v>
      </c>
      <c r="C594" s="12">
        <v>1300</v>
      </c>
      <c r="D594" s="12">
        <v>1200</v>
      </c>
      <c r="E594" s="12">
        <v>1250</v>
      </c>
      <c r="F594" s="14">
        <v>60500</v>
      </c>
      <c r="G594" s="12">
        <v>1250</v>
      </c>
      <c r="I594" s="11"/>
    </row>
    <row r="595" spans="1:9" x14ac:dyDescent="0.2">
      <c r="A595" s="11">
        <v>40823</v>
      </c>
      <c r="B595" s="12">
        <v>1200</v>
      </c>
      <c r="C595" s="12">
        <v>1300</v>
      </c>
      <c r="D595" s="12">
        <v>1150</v>
      </c>
      <c r="E595" s="12">
        <v>1230</v>
      </c>
      <c r="F595" s="14">
        <v>43000</v>
      </c>
      <c r="G595" s="12">
        <v>1230</v>
      </c>
      <c r="I595" s="11"/>
    </row>
    <row r="596" spans="1:9" x14ac:dyDescent="0.2">
      <c r="A596" s="11">
        <v>40826</v>
      </c>
      <c r="B596" s="12">
        <v>1200</v>
      </c>
      <c r="C596" s="12">
        <v>1210</v>
      </c>
      <c r="D596" s="12">
        <v>1150</v>
      </c>
      <c r="E596" s="12">
        <v>1200</v>
      </c>
      <c r="F596" s="14">
        <v>23000</v>
      </c>
      <c r="G596" s="12">
        <v>1200</v>
      </c>
      <c r="I596" s="11"/>
    </row>
    <row r="597" spans="1:9" x14ac:dyDescent="0.2">
      <c r="A597" s="11">
        <v>40827</v>
      </c>
      <c r="B597" s="12">
        <v>1220</v>
      </c>
      <c r="C597" s="12">
        <v>1330</v>
      </c>
      <c r="D597" s="12">
        <v>1220</v>
      </c>
      <c r="E597" s="12">
        <v>1300</v>
      </c>
      <c r="F597" s="14">
        <v>40500</v>
      </c>
      <c r="G597" s="12">
        <v>1300</v>
      </c>
      <c r="I597" s="11"/>
    </row>
    <row r="598" spans="1:9" x14ac:dyDescent="0.2">
      <c r="A598" s="11">
        <v>40828</v>
      </c>
      <c r="B598" s="12">
        <v>1300</v>
      </c>
      <c r="C598" s="12">
        <v>1320</v>
      </c>
      <c r="D598" s="12">
        <v>1250</v>
      </c>
      <c r="E598" s="12">
        <v>1250</v>
      </c>
      <c r="F598" s="14">
        <v>31500</v>
      </c>
      <c r="G598" s="12">
        <v>1250</v>
      </c>
      <c r="I598" s="11"/>
    </row>
    <row r="599" spans="1:9" x14ac:dyDescent="0.2">
      <c r="A599" s="11">
        <v>40829</v>
      </c>
      <c r="B599" s="12">
        <v>1310</v>
      </c>
      <c r="C599" s="12">
        <v>1320</v>
      </c>
      <c r="D599" s="12">
        <v>1310</v>
      </c>
      <c r="E599" s="12">
        <v>1320</v>
      </c>
      <c r="F599" s="14">
        <v>1000</v>
      </c>
      <c r="G599" s="12">
        <v>1320</v>
      </c>
      <c r="I599" s="11"/>
    </row>
    <row r="600" spans="1:9" x14ac:dyDescent="0.2">
      <c r="A600" s="11">
        <v>40830</v>
      </c>
      <c r="B600" s="12">
        <v>1310</v>
      </c>
      <c r="C600" s="12">
        <v>1310</v>
      </c>
      <c r="D600" s="12">
        <v>1250</v>
      </c>
      <c r="E600" s="12">
        <v>1250</v>
      </c>
      <c r="F600" s="14">
        <v>3500</v>
      </c>
      <c r="G600" s="12">
        <v>1250</v>
      </c>
      <c r="I600" s="11"/>
    </row>
    <row r="601" spans="1:9" x14ac:dyDescent="0.2">
      <c r="A601" s="11">
        <v>40833</v>
      </c>
      <c r="B601" s="12">
        <v>1300</v>
      </c>
      <c r="C601" s="12">
        <v>1310</v>
      </c>
      <c r="D601" s="12">
        <v>1300</v>
      </c>
      <c r="E601" s="12">
        <v>1310</v>
      </c>
      <c r="F601" s="14">
        <v>2500</v>
      </c>
      <c r="G601" s="12">
        <v>1310</v>
      </c>
      <c r="I601" s="11"/>
    </row>
    <row r="602" spans="1:9" x14ac:dyDescent="0.2">
      <c r="A602" s="11">
        <v>40834</v>
      </c>
      <c r="B602" s="12">
        <v>1180</v>
      </c>
      <c r="C602" s="12">
        <v>1290</v>
      </c>
      <c r="D602" s="12">
        <v>1180</v>
      </c>
      <c r="E602" s="12">
        <v>1180</v>
      </c>
      <c r="F602" s="14">
        <v>0</v>
      </c>
      <c r="G602" s="12">
        <v>1180</v>
      </c>
      <c r="I602" s="11"/>
    </row>
    <row r="603" spans="1:9" x14ac:dyDescent="0.2">
      <c r="A603" s="11">
        <v>40835</v>
      </c>
      <c r="B603" s="12">
        <v>1300</v>
      </c>
      <c r="C603" s="12">
        <v>1300</v>
      </c>
      <c r="D603" s="12">
        <v>1180</v>
      </c>
      <c r="E603" s="12">
        <v>1280</v>
      </c>
      <c r="F603" s="14">
        <v>29000</v>
      </c>
      <c r="G603" s="12">
        <v>1280</v>
      </c>
      <c r="I603" s="11"/>
    </row>
    <row r="604" spans="1:9" x14ac:dyDescent="0.2">
      <c r="A604" s="11">
        <v>40836</v>
      </c>
      <c r="B604" s="12">
        <v>1160</v>
      </c>
      <c r="C604" s="12">
        <v>1280</v>
      </c>
      <c r="D604" s="12">
        <v>1160</v>
      </c>
      <c r="E604" s="12">
        <v>1260</v>
      </c>
      <c r="F604" s="14">
        <v>2000</v>
      </c>
      <c r="G604" s="12">
        <v>1260</v>
      </c>
      <c r="I604" s="11"/>
    </row>
    <row r="605" spans="1:9" x14ac:dyDescent="0.2">
      <c r="A605" s="11">
        <v>40837</v>
      </c>
      <c r="B605" s="12">
        <v>1210</v>
      </c>
      <c r="C605" s="12">
        <v>1260</v>
      </c>
      <c r="D605" s="12">
        <v>1210</v>
      </c>
      <c r="E605" s="12">
        <v>1260</v>
      </c>
      <c r="F605" s="14">
        <v>7000</v>
      </c>
      <c r="G605" s="12">
        <v>1260</v>
      </c>
      <c r="I605" s="11"/>
    </row>
    <row r="606" spans="1:9" x14ac:dyDescent="0.2">
      <c r="A606" s="11">
        <v>40840</v>
      </c>
      <c r="B606" s="12">
        <v>1270</v>
      </c>
      <c r="C606" s="12">
        <v>1300</v>
      </c>
      <c r="D606" s="12">
        <v>1270</v>
      </c>
      <c r="E606" s="12">
        <v>1280</v>
      </c>
      <c r="F606" s="14">
        <v>1500</v>
      </c>
      <c r="G606" s="12">
        <v>1280</v>
      </c>
      <c r="I606" s="11"/>
    </row>
    <row r="607" spans="1:9" x14ac:dyDescent="0.2">
      <c r="A607" s="11">
        <v>40841</v>
      </c>
      <c r="B607" s="12">
        <v>1280</v>
      </c>
      <c r="C607" s="12">
        <v>1290</v>
      </c>
      <c r="D607" s="12">
        <v>1280</v>
      </c>
      <c r="E607" s="12">
        <v>1280</v>
      </c>
      <c r="F607" s="14">
        <v>55500</v>
      </c>
      <c r="G607" s="12">
        <v>1280</v>
      </c>
      <c r="I607" s="11"/>
    </row>
    <row r="608" spans="1:9" x14ac:dyDescent="0.2">
      <c r="A608" s="11">
        <v>40842</v>
      </c>
      <c r="B608" s="12">
        <v>1210</v>
      </c>
      <c r="C608" s="12">
        <v>1210</v>
      </c>
      <c r="D608" s="12">
        <v>1100</v>
      </c>
      <c r="E608" s="12">
        <v>1210</v>
      </c>
      <c r="F608" s="14">
        <v>34000</v>
      </c>
      <c r="G608" s="12">
        <v>1210</v>
      </c>
      <c r="I608" s="11"/>
    </row>
    <row r="609" spans="1:9" x14ac:dyDescent="0.2">
      <c r="A609" s="11">
        <v>40843</v>
      </c>
      <c r="B609" s="12">
        <v>1210</v>
      </c>
      <c r="C609" s="12">
        <v>1300</v>
      </c>
      <c r="D609" s="12">
        <v>1210</v>
      </c>
      <c r="E609" s="12">
        <v>1300</v>
      </c>
      <c r="F609" s="14">
        <v>14500</v>
      </c>
      <c r="G609" s="12">
        <v>1300</v>
      </c>
      <c r="I609" s="11"/>
    </row>
    <row r="610" spans="1:9" x14ac:dyDescent="0.2">
      <c r="A610" s="11">
        <v>40844</v>
      </c>
      <c r="B610" s="12">
        <v>1380</v>
      </c>
      <c r="C610" s="12">
        <v>1390</v>
      </c>
      <c r="D610" s="12">
        <v>1380</v>
      </c>
      <c r="E610" s="12">
        <v>1390</v>
      </c>
      <c r="F610" s="14">
        <v>1000</v>
      </c>
      <c r="G610" s="12">
        <v>1390</v>
      </c>
      <c r="I610" s="11"/>
    </row>
    <row r="611" spans="1:9" x14ac:dyDescent="0.2">
      <c r="A611" s="11">
        <v>40847</v>
      </c>
      <c r="B611" s="12">
        <v>1300</v>
      </c>
      <c r="C611" s="12">
        <v>1380</v>
      </c>
      <c r="D611" s="12">
        <v>1280</v>
      </c>
      <c r="E611" s="12">
        <v>1380</v>
      </c>
      <c r="F611" s="14">
        <v>10000</v>
      </c>
      <c r="G611" s="12">
        <v>1380</v>
      </c>
      <c r="I611" s="11"/>
    </row>
    <row r="612" spans="1:9" x14ac:dyDescent="0.2">
      <c r="A612" s="11">
        <v>40848</v>
      </c>
      <c r="B612" s="12">
        <v>1180</v>
      </c>
      <c r="C612" s="12">
        <v>1340</v>
      </c>
      <c r="D612" s="12">
        <v>1180</v>
      </c>
      <c r="E612" s="12">
        <v>1180</v>
      </c>
      <c r="F612" s="14">
        <v>0</v>
      </c>
      <c r="G612" s="12">
        <v>1180</v>
      </c>
      <c r="I612" s="11"/>
    </row>
    <row r="613" spans="1:9" x14ac:dyDescent="0.2">
      <c r="A613" s="11">
        <v>40849</v>
      </c>
      <c r="B613" s="12">
        <v>1190</v>
      </c>
      <c r="C613" s="12">
        <v>1290</v>
      </c>
      <c r="D613" s="12">
        <v>1190</v>
      </c>
      <c r="E613" s="12">
        <v>1190</v>
      </c>
      <c r="F613" s="14">
        <v>0</v>
      </c>
      <c r="G613" s="12">
        <v>1190</v>
      </c>
      <c r="I613" s="11"/>
    </row>
    <row r="614" spans="1:9" x14ac:dyDescent="0.2">
      <c r="A614" s="11">
        <v>40850</v>
      </c>
      <c r="B614" s="12">
        <v>1110</v>
      </c>
      <c r="C614" s="12">
        <v>1320</v>
      </c>
      <c r="D614" s="12">
        <v>1110</v>
      </c>
      <c r="E614" s="12">
        <v>1110</v>
      </c>
      <c r="F614" s="14">
        <v>0</v>
      </c>
      <c r="G614" s="12">
        <v>1110</v>
      </c>
      <c r="I614" s="11"/>
    </row>
    <row r="615" spans="1:9" x14ac:dyDescent="0.2">
      <c r="A615" s="11">
        <v>40851</v>
      </c>
      <c r="B615" s="12">
        <v>1110</v>
      </c>
      <c r="C615" s="12">
        <v>1290</v>
      </c>
      <c r="D615" s="12">
        <v>1110</v>
      </c>
      <c r="E615" s="12">
        <v>1110</v>
      </c>
      <c r="F615" s="14">
        <v>0</v>
      </c>
      <c r="G615" s="12">
        <v>1110</v>
      </c>
      <c r="I615" s="11"/>
    </row>
    <row r="616" spans="1:9" x14ac:dyDescent="0.2">
      <c r="A616" s="11">
        <v>40854</v>
      </c>
      <c r="B616" s="12">
        <v>1150</v>
      </c>
      <c r="C616" s="12">
        <v>1380</v>
      </c>
      <c r="D616" s="12">
        <v>1150</v>
      </c>
      <c r="E616" s="12">
        <v>1150</v>
      </c>
      <c r="F616" s="14">
        <v>0</v>
      </c>
      <c r="G616" s="12">
        <v>1150</v>
      </c>
      <c r="I616" s="11"/>
    </row>
    <row r="617" spans="1:9" x14ac:dyDescent="0.2">
      <c r="A617" s="11">
        <v>40855</v>
      </c>
      <c r="B617" s="12">
        <v>1080</v>
      </c>
      <c r="C617" s="12">
        <v>1300</v>
      </c>
      <c r="D617" s="12">
        <v>1040</v>
      </c>
      <c r="E617" s="12">
        <v>1040</v>
      </c>
      <c r="F617" s="14">
        <v>1758500</v>
      </c>
      <c r="G617" s="12">
        <v>1040</v>
      </c>
      <c r="I617" s="11"/>
    </row>
    <row r="618" spans="1:9" x14ac:dyDescent="0.2">
      <c r="A618" s="11">
        <v>40856</v>
      </c>
      <c r="B618" s="12">
        <v>1070</v>
      </c>
      <c r="C618" s="12">
        <v>1090</v>
      </c>
      <c r="D618" s="12">
        <v>950</v>
      </c>
      <c r="E618" s="12">
        <v>980</v>
      </c>
      <c r="F618" s="14">
        <v>445000</v>
      </c>
      <c r="G618" s="12">
        <v>980</v>
      </c>
      <c r="I618" s="11"/>
    </row>
    <row r="619" spans="1:9" x14ac:dyDescent="0.2">
      <c r="A619" s="11">
        <v>40857</v>
      </c>
      <c r="B619" s="12">
        <v>960</v>
      </c>
      <c r="C619" s="12">
        <v>1110</v>
      </c>
      <c r="D619" s="12">
        <v>900</v>
      </c>
      <c r="E619" s="12">
        <v>1010</v>
      </c>
      <c r="F619" s="14">
        <v>330500</v>
      </c>
      <c r="G619" s="12">
        <v>1010</v>
      </c>
      <c r="I619" s="11"/>
    </row>
    <row r="620" spans="1:9" x14ac:dyDescent="0.2">
      <c r="A620" s="11">
        <v>40858</v>
      </c>
      <c r="B620" s="12">
        <v>1020</v>
      </c>
      <c r="C620" s="12">
        <v>1060</v>
      </c>
      <c r="D620" s="12">
        <v>980</v>
      </c>
      <c r="E620" s="12">
        <v>990</v>
      </c>
      <c r="F620" s="14">
        <v>103000</v>
      </c>
      <c r="G620" s="12">
        <v>990</v>
      </c>
      <c r="I620" s="11"/>
    </row>
    <row r="621" spans="1:9" x14ac:dyDescent="0.2">
      <c r="A621" s="11">
        <v>40861</v>
      </c>
      <c r="B621" s="12">
        <v>990</v>
      </c>
      <c r="C621" s="12">
        <v>1000</v>
      </c>
      <c r="D621" s="12">
        <v>960</v>
      </c>
      <c r="E621" s="12">
        <v>970</v>
      </c>
      <c r="F621" s="14">
        <v>48500</v>
      </c>
      <c r="G621" s="12">
        <v>970</v>
      </c>
      <c r="I621" s="11"/>
    </row>
    <row r="622" spans="1:9" x14ac:dyDescent="0.2">
      <c r="A622" s="11">
        <v>40862</v>
      </c>
      <c r="B622" s="12">
        <v>990</v>
      </c>
      <c r="C622" s="12">
        <v>990</v>
      </c>
      <c r="D622" s="12">
        <v>960</v>
      </c>
      <c r="E622" s="12">
        <v>970</v>
      </c>
      <c r="F622" s="14">
        <v>14000</v>
      </c>
      <c r="G622" s="12">
        <v>970</v>
      </c>
      <c r="I622" s="11"/>
    </row>
    <row r="623" spans="1:9" x14ac:dyDescent="0.2">
      <c r="A623" s="11">
        <v>40863</v>
      </c>
      <c r="B623" s="12">
        <v>960</v>
      </c>
      <c r="C623" s="12">
        <v>960</v>
      </c>
      <c r="D623" s="12">
        <v>940</v>
      </c>
      <c r="E623" s="12">
        <v>940</v>
      </c>
      <c r="F623" s="14">
        <v>78500</v>
      </c>
      <c r="G623" s="12">
        <v>940</v>
      </c>
      <c r="I623" s="11"/>
    </row>
    <row r="624" spans="1:9" x14ac:dyDescent="0.2">
      <c r="A624" s="11">
        <v>40864</v>
      </c>
      <c r="B624" s="12">
        <v>950</v>
      </c>
      <c r="C624" s="12">
        <v>990</v>
      </c>
      <c r="D624" s="12">
        <v>950</v>
      </c>
      <c r="E624" s="12">
        <v>990</v>
      </c>
      <c r="F624" s="14">
        <v>42000</v>
      </c>
      <c r="G624" s="12">
        <v>990</v>
      </c>
      <c r="I624" s="11"/>
    </row>
    <row r="625" spans="1:9" x14ac:dyDescent="0.2">
      <c r="A625" s="11">
        <v>40865</v>
      </c>
      <c r="B625" s="12">
        <v>980</v>
      </c>
      <c r="C625" s="12">
        <v>980</v>
      </c>
      <c r="D625" s="12">
        <v>960</v>
      </c>
      <c r="E625" s="12">
        <v>980</v>
      </c>
      <c r="F625" s="14">
        <v>38000</v>
      </c>
      <c r="G625" s="12">
        <v>980</v>
      </c>
      <c r="I625" s="11"/>
    </row>
    <row r="626" spans="1:9" x14ac:dyDescent="0.2">
      <c r="A626" s="11">
        <v>40868</v>
      </c>
      <c r="B626" s="12">
        <v>990</v>
      </c>
      <c r="C626" s="12">
        <v>990</v>
      </c>
      <c r="D626" s="12">
        <v>930</v>
      </c>
      <c r="E626" s="12">
        <v>940</v>
      </c>
      <c r="F626" s="14">
        <v>13500</v>
      </c>
      <c r="G626" s="12">
        <v>940</v>
      </c>
      <c r="I626" s="11"/>
    </row>
    <row r="627" spans="1:9" x14ac:dyDescent="0.2">
      <c r="A627" s="11">
        <v>40869</v>
      </c>
      <c r="B627" s="12">
        <v>930</v>
      </c>
      <c r="C627" s="12">
        <v>940</v>
      </c>
      <c r="D627" s="12">
        <v>930</v>
      </c>
      <c r="E627" s="12">
        <v>940</v>
      </c>
      <c r="F627" s="14">
        <v>17000</v>
      </c>
      <c r="G627" s="12">
        <v>940</v>
      </c>
      <c r="I627" s="11"/>
    </row>
    <row r="628" spans="1:9" x14ac:dyDescent="0.2">
      <c r="A628" s="11">
        <v>40870</v>
      </c>
      <c r="B628" s="12">
        <v>930</v>
      </c>
      <c r="C628" s="12">
        <v>930</v>
      </c>
      <c r="D628" s="12">
        <v>930</v>
      </c>
      <c r="E628" s="12">
        <v>930</v>
      </c>
      <c r="F628" s="14">
        <v>500</v>
      </c>
      <c r="G628" s="12">
        <v>930</v>
      </c>
      <c r="I628" s="11"/>
    </row>
    <row r="629" spans="1:9" x14ac:dyDescent="0.2">
      <c r="A629" s="11">
        <v>40871</v>
      </c>
      <c r="B629" s="12">
        <v>950</v>
      </c>
      <c r="C629" s="12">
        <v>950</v>
      </c>
      <c r="D629" s="12">
        <v>910</v>
      </c>
      <c r="E629" s="12">
        <v>930</v>
      </c>
      <c r="F629" s="14">
        <v>19000</v>
      </c>
      <c r="G629" s="12">
        <v>930</v>
      </c>
      <c r="I629" s="11"/>
    </row>
    <row r="630" spans="1:9" x14ac:dyDescent="0.2">
      <c r="A630" s="11">
        <v>40872</v>
      </c>
      <c r="B630" s="12">
        <v>900</v>
      </c>
      <c r="C630" s="12">
        <v>940</v>
      </c>
      <c r="D630" s="12">
        <v>900</v>
      </c>
      <c r="E630" s="12">
        <v>900</v>
      </c>
      <c r="F630" s="14">
        <v>0</v>
      </c>
      <c r="G630" s="12">
        <v>900</v>
      </c>
      <c r="I630" s="11"/>
    </row>
    <row r="631" spans="1:9" x14ac:dyDescent="0.2">
      <c r="A631" s="11">
        <v>40875</v>
      </c>
      <c r="B631" s="12">
        <v>930</v>
      </c>
      <c r="C631" s="12">
        <v>950</v>
      </c>
      <c r="D631" s="12">
        <v>920</v>
      </c>
      <c r="E631" s="12">
        <v>920</v>
      </c>
      <c r="F631" s="14">
        <v>107500</v>
      </c>
      <c r="G631" s="12">
        <v>920</v>
      </c>
      <c r="I631" s="11"/>
    </row>
    <row r="632" spans="1:9" x14ac:dyDescent="0.2">
      <c r="A632" s="11">
        <v>40876</v>
      </c>
      <c r="B632" s="12">
        <v>920</v>
      </c>
      <c r="C632" s="12">
        <v>920</v>
      </c>
      <c r="D632" s="12">
        <v>920</v>
      </c>
      <c r="E632" s="12">
        <v>920</v>
      </c>
      <c r="F632" s="14">
        <v>3500</v>
      </c>
      <c r="G632" s="12">
        <v>920</v>
      </c>
      <c r="I632" s="11"/>
    </row>
    <row r="633" spans="1:9" x14ac:dyDescent="0.2">
      <c r="A633" s="11">
        <v>40877</v>
      </c>
      <c r="B633" s="12">
        <v>920</v>
      </c>
      <c r="C633" s="12">
        <v>930</v>
      </c>
      <c r="D633" s="12">
        <v>920</v>
      </c>
      <c r="E633" s="12">
        <v>920</v>
      </c>
      <c r="F633" s="14">
        <v>0</v>
      </c>
      <c r="G633" s="12">
        <v>920</v>
      </c>
      <c r="I633" s="11"/>
    </row>
    <row r="634" spans="1:9" x14ac:dyDescent="0.2">
      <c r="A634" s="11">
        <v>40878</v>
      </c>
      <c r="B634" s="12">
        <v>920</v>
      </c>
      <c r="C634" s="12">
        <v>920</v>
      </c>
      <c r="D634" s="12">
        <v>920</v>
      </c>
      <c r="E634" s="12">
        <v>920</v>
      </c>
      <c r="F634" s="14">
        <v>6000</v>
      </c>
      <c r="G634" s="12">
        <v>920</v>
      </c>
      <c r="I634" s="11"/>
    </row>
    <row r="635" spans="1:9" x14ac:dyDescent="0.2">
      <c r="A635" s="11">
        <v>40879</v>
      </c>
      <c r="B635" s="12">
        <v>850</v>
      </c>
      <c r="C635" s="12">
        <v>900</v>
      </c>
      <c r="D635" s="12">
        <v>850</v>
      </c>
      <c r="E635" s="12">
        <v>900</v>
      </c>
      <c r="F635" s="14">
        <v>2500</v>
      </c>
      <c r="G635" s="12">
        <v>900</v>
      </c>
      <c r="I635" s="11"/>
    </row>
    <row r="636" spans="1:9" x14ac:dyDescent="0.2">
      <c r="A636" s="11">
        <v>40882</v>
      </c>
      <c r="B636" s="12">
        <v>890</v>
      </c>
      <c r="C636" s="12">
        <v>940</v>
      </c>
      <c r="D636" s="12">
        <v>890</v>
      </c>
      <c r="E636" s="12">
        <v>920</v>
      </c>
      <c r="F636" s="14">
        <v>16500</v>
      </c>
      <c r="G636" s="12">
        <v>920</v>
      </c>
      <c r="I636" s="11"/>
    </row>
    <row r="637" spans="1:9" x14ac:dyDescent="0.2">
      <c r="A637" s="11">
        <v>40883</v>
      </c>
      <c r="B637" s="12">
        <v>890</v>
      </c>
      <c r="C637" s="12">
        <v>890</v>
      </c>
      <c r="D637" s="12">
        <v>890</v>
      </c>
      <c r="E637" s="12">
        <v>890</v>
      </c>
      <c r="F637" s="14">
        <v>27500</v>
      </c>
      <c r="G637" s="12">
        <v>890</v>
      </c>
      <c r="I637" s="11"/>
    </row>
    <row r="638" spans="1:9" x14ac:dyDescent="0.2">
      <c r="A638" s="11">
        <v>40884</v>
      </c>
      <c r="B638" s="12">
        <v>940</v>
      </c>
      <c r="C638" s="12">
        <v>980</v>
      </c>
      <c r="D638" s="12">
        <v>940</v>
      </c>
      <c r="E638" s="12">
        <v>970</v>
      </c>
      <c r="F638" s="14">
        <v>8500</v>
      </c>
      <c r="G638" s="12">
        <v>970</v>
      </c>
      <c r="I638" s="11"/>
    </row>
    <row r="639" spans="1:9" x14ac:dyDescent="0.2">
      <c r="A639" s="11">
        <v>40885</v>
      </c>
      <c r="B639" s="12">
        <v>910</v>
      </c>
      <c r="C639" s="12">
        <v>970</v>
      </c>
      <c r="D639" s="12">
        <v>910</v>
      </c>
      <c r="E639" s="12">
        <v>970</v>
      </c>
      <c r="F639" s="14">
        <v>9500</v>
      </c>
      <c r="G639" s="12">
        <v>970</v>
      </c>
      <c r="I639" s="11"/>
    </row>
    <row r="640" spans="1:9" x14ac:dyDescent="0.2">
      <c r="A640" s="11">
        <v>40886</v>
      </c>
      <c r="B640" s="12">
        <v>920</v>
      </c>
      <c r="C640" s="12">
        <v>970</v>
      </c>
      <c r="D640" s="12">
        <v>910</v>
      </c>
      <c r="E640" s="12">
        <v>940</v>
      </c>
      <c r="F640" s="14">
        <v>13500</v>
      </c>
      <c r="G640" s="12">
        <v>940</v>
      </c>
      <c r="I640" s="11"/>
    </row>
    <row r="641" spans="1:9" x14ac:dyDescent="0.2">
      <c r="A641" s="11">
        <v>40889</v>
      </c>
      <c r="B641" s="12">
        <v>940</v>
      </c>
      <c r="C641" s="12">
        <v>950</v>
      </c>
      <c r="D641" s="12">
        <v>910</v>
      </c>
      <c r="E641" s="12">
        <v>950</v>
      </c>
      <c r="F641" s="14">
        <v>50500</v>
      </c>
      <c r="G641" s="12">
        <v>950</v>
      </c>
      <c r="I641" s="11"/>
    </row>
    <row r="642" spans="1:9" x14ac:dyDescent="0.2">
      <c r="A642" s="11">
        <v>40890</v>
      </c>
      <c r="B642" s="12">
        <v>910</v>
      </c>
      <c r="C642" s="12">
        <v>950</v>
      </c>
      <c r="D642" s="12">
        <v>900</v>
      </c>
      <c r="E642" s="12">
        <v>940</v>
      </c>
      <c r="F642" s="14">
        <v>49500</v>
      </c>
      <c r="G642" s="12">
        <v>940</v>
      </c>
      <c r="I642" s="11"/>
    </row>
    <row r="643" spans="1:9" x14ac:dyDescent="0.2">
      <c r="A643" s="11">
        <v>40891</v>
      </c>
      <c r="B643" s="12">
        <v>940</v>
      </c>
      <c r="C643" s="12">
        <v>940</v>
      </c>
      <c r="D643" s="12">
        <v>920</v>
      </c>
      <c r="E643" s="12">
        <v>940</v>
      </c>
      <c r="F643" s="14">
        <v>38000</v>
      </c>
      <c r="G643" s="12">
        <v>940</v>
      </c>
      <c r="I643" s="11"/>
    </row>
    <row r="644" spans="1:9" x14ac:dyDescent="0.2">
      <c r="A644" s="11">
        <v>40892</v>
      </c>
      <c r="B644" s="12">
        <v>920</v>
      </c>
      <c r="C644" s="12">
        <v>940</v>
      </c>
      <c r="D644" s="12">
        <v>920</v>
      </c>
      <c r="E644" s="12">
        <v>940</v>
      </c>
      <c r="F644" s="14">
        <v>7500</v>
      </c>
      <c r="G644" s="12">
        <v>940</v>
      </c>
      <c r="I644" s="11"/>
    </row>
    <row r="645" spans="1:9" x14ac:dyDescent="0.2">
      <c r="A645" s="11">
        <v>40893</v>
      </c>
      <c r="B645" s="12">
        <v>920</v>
      </c>
      <c r="C645" s="12">
        <v>950</v>
      </c>
      <c r="D645" s="12">
        <v>920</v>
      </c>
      <c r="E645" s="12">
        <v>950</v>
      </c>
      <c r="F645" s="14">
        <v>14500</v>
      </c>
      <c r="G645" s="12">
        <v>950</v>
      </c>
      <c r="I645" s="11"/>
    </row>
    <row r="646" spans="1:9" x14ac:dyDescent="0.2">
      <c r="A646" s="15"/>
      <c r="I646" s="11"/>
    </row>
    <row r="647" spans="1:9" x14ac:dyDescent="0.2">
      <c r="A647" s="15"/>
      <c r="I647" s="11"/>
    </row>
    <row r="648" spans="1:9" x14ac:dyDescent="0.2">
      <c r="A648" s="15"/>
      <c r="I648" s="11"/>
    </row>
    <row r="649" spans="1:9" x14ac:dyDescent="0.2">
      <c r="A649" s="15"/>
      <c r="I649" s="11"/>
    </row>
    <row r="650" spans="1:9" x14ac:dyDescent="0.2">
      <c r="A650" s="15"/>
      <c r="I650" s="11"/>
    </row>
    <row r="651" spans="1:9" x14ac:dyDescent="0.2">
      <c r="A651" s="15"/>
      <c r="I651" s="11"/>
    </row>
    <row r="652" spans="1:9" x14ac:dyDescent="0.2">
      <c r="A652" s="15"/>
      <c r="I652" s="11"/>
    </row>
    <row r="653" spans="1:9" x14ac:dyDescent="0.2">
      <c r="A653" s="15"/>
      <c r="I653" s="11"/>
    </row>
    <row r="654" spans="1:9" x14ac:dyDescent="0.2">
      <c r="A654" s="15"/>
      <c r="I654" s="11"/>
    </row>
    <row r="655" spans="1:9" x14ac:dyDescent="0.2">
      <c r="A655" s="15"/>
      <c r="I655" s="11"/>
    </row>
    <row r="656" spans="1:9" x14ac:dyDescent="0.2">
      <c r="A656" s="15"/>
      <c r="I656" s="11"/>
    </row>
    <row r="657" spans="1:9" x14ac:dyDescent="0.2">
      <c r="A657" s="15"/>
      <c r="I657" s="11"/>
    </row>
    <row r="658" spans="1:9" x14ac:dyDescent="0.2">
      <c r="A658" s="15"/>
      <c r="I658" s="11"/>
    </row>
    <row r="659" spans="1:9" x14ac:dyDescent="0.2">
      <c r="A659" s="15"/>
      <c r="I659" s="11"/>
    </row>
    <row r="660" spans="1:9" x14ac:dyDescent="0.2">
      <c r="A660" s="15"/>
      <c r="I660" s="11"/>
    </row>
    <row r="661" spans="1:9" x14ac:dyDescent="0.2">
      <c r="A661" s="15"/>
      <c r="I661" s="11"/>
    </row>
    <row r="662" spans="1:9" x14ac:dyDescent="0.2">
      <c r="A662" s="15"/>
      <c r="I662" s="11"/>
    </row>
    <row r="663" spans="1:9" x14ac:dyDescent="0.2">
      <c r="A663" s="15"/>
      <c r="I663" s="11"/>
    </row>
    <row r="664" spans="1:9" x14ac:dyDescent="0.2">
      <c r="A664" s="15"/>
      <c r="I664" s="11"/>
    </row>
    <row r="665" spans="1:9" x14ac:dyDescent="0.2">
      <c r="A665" s="15"/>
      <c r="I665" s="11"/>
    </row>
    <row r="666" spans="1:9" x14ac:dyDescent="0.2">
      <c r="A666" s="15"/>
      <c r="I666" s="11"/>
    </row>
    <row r="667" spans="1:9" x14ac:dyDescent="0.2">
      <c r="A667" s="15"/>
      <c r="I667" s="11"/>
    </row>
    <row r="668" spans="1:9" x14ac:dyDescent="0.2">
      <c r="A668" s="15"/>
      <c r="I668" s="11"/>
    </row>
    <row r="669" spans="1:9" x14ac:dyDescent="0.2">
      <c r="A669" s="15"/>
      <c r="I669" s="11"/>
    </row>
    <row r="670" spans="1:9" x14ac:dyDescent="0.2">
      <c r="A670" s="15"/>
      <c r="I670" s="11"/>
    </row>
    <row r="671" spans="1:9" x14ac:dyDescent="0.2">
      <c r="A671" s="15"/>
      <c r="I671" s="11"/>
    </row>
    <row r="672" spans="1:9" x14ac:dyDescent="0.2">
      <c r="A672" s="15"/>
      <c r="I672" s="11"/>
    </row>
    <row r="673" spans="1:9" x14ac:dyDescent="0.2">
      <c r="A673" s="15"/>
      <c r="I673" s="11"/>
    </row>
    <row r="674" spans="1:9" x14ac:dyDescent="0.2">
      <c r="A674" s="15"/>
      <c r="I674" s="11"/>
    </row>
    <row r="675" spans="1:9" x14ac:dyDescent="0.2">
      <c r="A675" s="15"/>
      <c r="I675" s="11"/>
    </row>
    <row r="676" spans="1:9" x14ac:dyDescent="0.2">
      <c r="A676" s="15"/>
      <c r="I676" s="11"/>
    </row>
    <row r="677" spans="1:9" x14ac:dyDescent="0.2">
      <c r="A677" s="15"/>
      <c r="I677" s="11"/>
    </row>
    <row r="678" spans="1:9" x14ac:dyDescent="0.2">
      <c r="A678" s="15"/>
      <c r="I678" s="11"/>
    </row>
    <row r="679" spans="1:9" x14ac:dyDescent="0.2">
      <c r="A679" s="15"/>
      <c r="I679" s="11"/>
    </row>
    <row r="680" spans="1:9" x14ac:dyDescent="0.2">
      <c r="A680" s="15"/>
      <c r="I680" s="11"/>
    </row>
    <row r="681" spans="1:9" x14ac:dyDescent="0.2">
      <c r="A681" s="15"/>
      <c r="I681" s="11"/>
    </row>
    <row r="682" spans="1:9" x14ac:dyDescent="0.2">
      <c r="A682" s="15"/>
      <c r="I682" s="11"/>
    </row>
    <row r="683" spans="1:9" x14ac:dyDescent="0.2">
      <c r="A683" s="15"/>
      <c r="I683" s="11"/>
    </row>
    <row r="684" spans="1:9" x14ac:dyDescent="0.2">
      <c r="A684" s="15"/>
      <c r="I684" s="11"/>
    </row>
    <row r="685" spans="1:9" x14ac:dyDescent="0.2">
      <c r="A685" s="15"/>
      <c r="I685" s="11"/>
    </row>
    <row r="686" spans="1:9" x14ac:dyDescent="0.2">
      <c r="A686" s="15"/>
      <c r="I686" s="11"/>
    </row>
    <row r="687" spans="1:9" x14ac:dyDescent="0.2">
      <c r="A687" s="15"/>
      <c r="I687" s="11"/>
    </row>
    <row r="688" spans="1:9" x14ac:dyDescent="0.2">
      <c r="A688" s="15"/>
      <c r="I688" s="11"/>
    </row>
    <row r="689" spans="1:9" x14ac:dyDescent="0.2">
      <c r="A689" s="15"/>
      <c r="I689" s="11"/>
    </row>
    <row r="690" spans="1:9" x14ac:dyDescent="0.2">
      <c r="A690" s="15"/>
      <c r="I690" s="11"/>
    </row>
    <row r="691" spans="1:9" x14ac:dyDescent="0.2">
      <c r="A691" s="15"/>
      <c r="I691" s="11"/>
    </row>
    <row r="692" spans="1:9" x14ac:dyDescent="0.2">
      <c r="A692" s="15"/>
      <c r="I692" s="11"/>
    </row>
    <row r="693" spans="1:9" x14ac:dyDescent="0.2">
      <c r="A693" s="15"/>
      <c r="I693" s="11"/>
    </row>
    <row r="694" spans="1:9" x14ac:dyDescent="0.2">
      <c r="A694" s="15"/>
      <c r="I694" s="11"/>
    </row>
    <row r="695" spans="1:9" x14ac:dyDescent="0.2">
      <c r="A695" s="15"/>
      <c r="I695" s="11"/>
    </row>
    <row r="696" spans="1:9" x14ac:dyDescent="0.2">
      <c r="A696" s="15"/>
      <c r="I696" s="11"/>
    </row>
    <row r="697" spans="1:9" x14ac:dyDescent="0.2">
      <c r="A697" s="15"/>
      <c r="I697" s="11"/>
    </row>
    <row r="698" spans="1:9" x14ac:dyDescent="0.2">
      <c r="A698" s="15"/>
      <c r="I698" s="11"/>
    </row>
    <row r="699" spans="1:9" x14ac:dyDescent="0.2">
      <c r="A699" s="15"/>
      <c r="I699" s="11"/>
    </row>
    <row r="700" spans="1:9" x14ac:dyDescent="0.2">
      <c r="A700" s="15"/>
      <c r="I700" s="11"/>
    </row>
    <row r="701" spans="1:9" x14ac:dyDescent="0.2">
      <c r="A701" s="15"/>
      <c r="I701" s="11"/>
    </row>
    <row r="702" spans="1:9" x14ac:dyDescent="0.2">
      <c r="A702" s="15"/>
      <c r="I702" s="11"/>
    </row>
    <row r="703" spans="1:9" x14ac:dyDescent="0.2">
      <c r="A703" s="15"/>
      <c r="I703" s="11"/>
    </row>
    <row r="704" spans="1:9" x14ac:dyDescent="0.2">
      <c r="A704" s="15"/>
      <c r="I704" s="11"/>
    </row>
    <row r="705" spans="1:9" x14ac:dyDescent="0.2">
      <c r="A705" s="15"/>
      <c r="I705" s="11"/>
    </row>
    <row r="706" spans="1:9" x14ac:dyDescent="0.2">
      <c r="A706" s="15"/>
      <c r="I706" s="11"/>
    </row>
    <row r="707" spans="1:9" x14ac:dyDescent="0.2">
      <c r="A707" s="15"/>
      <c r="I707" s="11"/>
    </row>
    <row r="708" spans="1:9" x14ac:dyDescent="0.2">
      <c r="A708" s="15"/>
      <c r="I708" s="11"/>
    </row>
    <row r="709" spans="1:9" x14ac:dyDescent="0.2">
      <c r="A709" s="15"/>
      <c r="I709" s="11"/>
    </row>
    <row r="710" spans="1:9" x14ac:dyDescent="0.2">
      <c r="A710" s="15"/>
      <c r="I710" s="11"/>
    </row>
    <row r="711" spans="1:9" x14ac:dyDescent="0.2">
      <c r="A711" s="15"/>
      <c r="I711" s="11"/>
    </row>
    <row r="712" spans="1:9" x14ac:dyDescent="0.2">
      <c r="A712" s="15"/>
      <c r="I712" s="11"/>
    </row>
    <row r="713" spans="1:9" x14ac:dyDescent="0.2">
      <c r="A713" s="15"/>
      <c r="I713" s="11"/>
    </row>
    <row r="714" spans="1:9" x14ac:dyDescent="0.2">
      <c r="A714" s="11"/>
      <c r="I714" s="11"/>
    </row>
    <row r="715" spans="1:9" x14ac:dyDescent="0.2">
      <c r="A715" s="11"/>
      <c r="I715" s="11"/>
    </row>
    <row r="716" spans="1:9" x14ac:dyDescent="0.2">
      <c r="A716" s="11"/>
      <c r="I716" s="11"/>
    </row>
    <row r="717" spans="1:9" x14ac:dyDescent="0.2">
      <c r="A717" s="11"/>
      <c r="I717" s="11"/>
    </row>
    <row r="718" spans="1:9" x14ac:dyDescent="0.2">
      <c r="A718" s="11"/>
      <c r="I718" s="11"/>
    </row>
    <row r="719" spans="1:9" x14ac:dyDescent="0.2">
      <c r="A719" s="11"/>
      <c r="I719" s="11"/>
    </row>
    <row r="720" spans="1:9" x14ac:dyDescent="0.2">
      <c r="A720" s="11"/>
      <c r="I720" s="11"/>
    </row>
    <row r="721" spans="1:9" x14ac:dyDescent="0.2">
      <c r="A721" s="11"/>
      <c r="I721" s="11"/>
    </row>
    <row r="722" spans="1:9" x14ac:dyDescent="0.2">
      <c r="A722" s="11"/>
      <c r="I722" s="11"/>
    </row>
    <row r="723" spans="1:9" x14ac:dyDescent="0.2">
      <c r="A723" s="11"/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645">
      <sortCondition ref="A1"/>
    </sortState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882"/>
  <sheetViews>
    <sheetView workbookViewId="0">
      <selection activeCell="C14" sqref="C14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405</v>
      </c>
      <c r="C2" s="12">
        <v>420</v>
      </c>
      <c r="D2" s="12">
        <v>400</v>
      </c>
      <c r="E2" s="12">
        <v>405</v>
      </c>
      <c r="F2" s="14">
        <v>33033000</v>
      </c>
      <c r="G2" s="12">
        <v>396.64</v>
      </c>
      <c r="I2" s="11">
        <f>'^JKSE'!I2</f>
        <v>40893</v>
      </c>
      <c r="J2" s="12">
        <f>VLOOKUP($I$2:$I$751,$A$2:$G$705,7)</f>
        <v>3450</v>
      </c>
    </row>
    <row r="3" spans="1:10" x14ac:dyDescent="0.2">
      <c r="A3" s="11">
        <v>39819</v>
      </c>
      <c r="B3" s="12">
        <v>405</v>
      </c>
      <c r="C3" s="12">
        <v>410</v>
      </c>
      <c r="D3" s="12">
        <v>400</v>
      </c>
      <c r="E3" s="12">
        <v>405</v>
      </c>
      <c r="F3" s="14">
        <v>8827500</v>
      </c>
      <c r="G3" s="12">
        <v>396.64</v>
      </c>
      <c r="I3" s="11">
        <f>'^JKSE'!I3</f>
        <v>40892</v>
      </c>
      <c r="J3" s="12">
        <f t="shared" ref="J3:J66" si="0">VLOOKUP($I$2:$I$751,$A$2:$G$705,7)</f>
        <v>3450</v>
      </c>
    </row>
    <row r="4" spans="1:10" x14ac:dyDescent="0.2">
      <c r="A4" s="11">
        <v>39820</v>
      </c>
      <c r="B4" s="12">
        <v>405</v>
      </c>
      <c r="C4" s="12">
        <v>415</v>
      </c>
      <c r="D4" s="12">
        <v>400</v>
      </c>
      <c r="E4" s="12">
        <v>405</v>
      </c>
      <c r="F4" s="14">
        <v>33204000</v>
      </c>
      <c r="G4" s="12">
        <v>396.64</v>
      </c>
      <c r="I4" s="11">
        <f>'^JKSE'!I4</f>
        <v>40891</v>
      </c>
      <c r="J4" s="12">
        <f t="shared" si="0"/>
        <v>3450</v>
      </c>
    </row>
    <row r="5" spans="1:10" x14ac:dyDescent="0.2">
      <c r="A5" s="11">
        <v>39821</v>
      </c>
      <c r="B5" s="12">
        <v>400</v>
      </c>
      <c r="C5" s="12">
        <v>405</v>
      </c>
      <c r="D5" s="12">
        <v>400</v>
      </c>
      <c r="E5" s="12">
        <v>405</v>
      </c>
      <c r="F5" s="14">
        <v>11842000</v>
      </c>
      <c r="G5" s="12">
        <v>396.64</v>
      </c>
      <c r="I5" s="11">
        <f>'^JKSE'!I5</f>
        <v>40890</v>
      </c>
      <c r="J5" s="12">
        <f t="shared" si="0"/>
        <v>3450</v>
      </c>
    </row>
    <row r="6" spans="1:10" x14ac:dyDescent="0.2">
      <c r="A6" s="11">
        <v>39822</v>
      </c>
      <c r="B6" s="12">
        <v>405</v>
      </c>
      <c r="C6" s="12">
        <v>480</v>
      </c>
      <c r="D6" s="12">
        <v>405</v>
      </c>
      <c r="E6" s="12">
        <v>475</v>
      </c>
      <c r="F6" s="14">
        <v>79535500</v>
      </c>
      <c r="G6" s="12">
        <v>465.19</v>
      </c>
      <c r="I6" s="11">
        <f>'^JKSE'!I6</f>
        <v>40889</v>
      </c>
      <c r="J6" s="12">
        <f t="shared" si="0"/>
        <v>3450</v>
      </c>
    </row>
    <row r="7" spans="1:10" x14ac:dyDescent="0.2">
      <c r="A7" s="11">
        <v>39825</v>
      </c>
      <c r="B7" s="12">
        <v>480</v>
      </c>
      <c r="C7" s="12">
        <v>500</v>
      </c>
      <c r="D7" s="12">
        <v>450</v>
      </c>
      <c r="E7" s="12">
        <v>480</v>
      </c>
      <c r="F7" s="14">
        <v>51953500</v>
      </c>
      <c r="G7" s="12">
        <v>470.09</v>
      </c>
      <c r="I7" s="11">
        <f>'^JKSE'!I7</f>
        <v>40886</v>
      </c>
      <c r="J7" s="12">
        <f t="shared" si="0"/>
        <v>3450</v>
      </c>
    </row>
    <row r="8" spans="1:10" x14ac:dyDescent="0.2">
      <c r="A8" s="11">
        <v>39826</v>
      </c>
      <c r="B8" s="12">
        <v>475</v>
      </c>
      <c r="C8" s="12">
        <v>480</v>
      </c>
      <c r="D8" s="12">
        <v>460</v>
      </c>
      <c r="E8" s="12">
        <v>470</v>
      </c>
      <c r="F8" s="14">
        <v>25565500</v>
      </c>
      <c r="G8" s="12">
        <v>460.3</v>
      </c>
      <c r="I8" s="11">
        <f>'^JKSE'!I8</f>
        <v>40885</v>
      </c>
      <c r="J8" s="12">
        <f t="shared" si="0"/>
        <v>3450</v>
      </c>
    </row>
    <row r="9" spans="1:10" x14ac:dyDescent="0.2">
      <c r="A9" s="11">
        <v>39827</v>
      </c>
      <c r="B9" s="12">
        <v>470</v>
      </c>
      <c r="C9" s="12">
        <v>470</v>
      </c>
      <c r="D9" s="12">
        <v>440</v>
      </c>
      <c r="E9" s="12">
        <v>445</v>
      </c>
      <c r="F9" s="14">
        <v>16001500</v>
      </c>
      <c r="G9" s="12">
        <v>435.81</v>
      </c>
      <c r="I9" s="11">
        <f>'^JKSE'!I9</f>
        <v>40884</v>
      </c>
      <c r="J9" s="12">
        <f t="shared" si="0"/>
        <v>3450</v>
      </c>
    </row>
    <row r="10" spans="1:10" x14ac:dyDescent="0.2">
      <c r="A10" s="11">
        <v>39828</v>
      </c>
      <c r="B10" s="12">
        <v>440</v>
      </c>
      <c r="C10" s="12">
        <v>445</v>
      </c>
      <c r="D10" s="12">
        <v>415</v>
      </c>
      <c r="E10" s="12">
        <v>445</v>
      </c>
      <c r="F10" s="14">
        <v>20930500</v>
      </c>
      <c r="G10" s="12">
        <v>435.81</v>
      </c>
      <c r="I10" s="11">
        <f>'^JKSE'!I10</f>
        <v>40883</v>
      </c>
      <c r="J10" s="12">
        <f t="shared" si="0"/>
        <v>3450</v>
      </c>
    </row>
    <row r="11" spans="1:10" x14ac:dyDescent="0.2">
      <c r="A11" s="11">
        <v>39829</v>
      </c>
      <c r="B11" s="12">
        <v>445</v>
      </c>
      <c r="C11" s="12">
        <v>445</v>
      </c>
      <c r="D11" s="12">
        <v>430</v>
      </c>
      <c r="E11" s="12">
        <v>430</v>
      </c>
      <c r="F11" s="14">
        <v>5055500</v>
      </c>
      <c r="G11" s="12">
        <v>421.12</v>
      </c>
      <c r="I11" s="11">
        <f>'^JKSE'!I11</f>
        <v>40882</v>
      </c>
      <c r="J11" s="12">
        <f t="shared" si="0"/>
        <v>3450</v>
      </c>
    </row>
    <row r="12" spans="1:10" x14ac:dyDescent="0.2">
      <c r="A12" s="11">
        <v>39832</v>
      </c>
      <c r="B12" s="12">
        <v>435</v>
      </c>
      <c r="C12" s="12">
        <v>445</v>
      </c>
      <c r="D12" s="12">
        <v>430</v>
      </c>
      <c r="E12" s="12">
        <v>440</v>
      </c>
      <c r="F12" s="14">
        <v>12270000</v>
      </c>
      <c r="G12" s="12">
        <v>430.92</v>
      </c>
      <c r="I12" s="11">
        <f>'^JKSE'!I12</f>
        <v>40879</v>
      </c>
      <c r="J12" s="12">
        <f t="shared" si="0"/>
        <v>3450</v>
      </c>
    </row>
    <row r="13" spans="1:10" x14ac:dyDescent="0.2">
      <c r="A13" s="11">
        <v>39833</v>
      </c>
      <c r="B13" s="12">
        <v>430</v>
      </c>
      <c r="C13" s="12">
        <v>475</v>
      </c>
      <c r="D13" s="12">
        <v>430</v>
      </c>
      <c r="E13" s="12">
        <v>450</v>
      </c>
      <c r="F13" s="14">
        <v>29446000</v>
      </c>
      <c r="G13" s="12">
        <v>440.71</v>
      </c>
      <c r="I13" s="11">
        <f>'^JKSE'!I13</f>
        <v>40878</v>
      </c>
      <c r="J13" s="12">
        <f t="shared" si="0"/>
        <v>3450</v>
      </c>
    </row>
    <row r="14" spans="1:10" x14ac:dyDescent="0.2">
      <c r="A14" s="15">
        <v>39834</v>
      </c>
      <c r="B14" s="12">
        <v>445</v>
      </c>
      <c r="C14" s="12">
        <v>450</v>
      </c>
      <c r="D14" s="12">
        <v>440</v>
      </c>
      <c r="E14" s="12">
        <v>450</v>
      </c>
      <c r="F14" s="14">
        <v>13616000</v>
      </c>
      <c r="G14" s="12">
        <v>440.71</v>
      </c>
      <c r="I14" s="11">
        <f>'^JKSE'!I14</f>
        <v>40877</v>
      </c>
      <c r="J14" s="12">
        <f t="shared" si="0"/>
        <v>3450</v>
      </c>
    </row>
    <row r="15" spans="1:10" x14ac:dyDescent="0.2">
      <c r="A15" s="15">
        <v>39835</v>
      </c>
      <c r="B15" s="12">
        <v>450</v>
      </c>
      <c r="C15" s="12">
        <v>450</v>
      </c>
      <c r="D15" s="12">
        <v>440</v>
      </c>
      <c r="E15" s="12">
        <v>445</v>
      </c>
      <c r="F15" s="14">
        <v>8967000</v>
      </c>
      <c r="G15" s="12">
        <v>435.81</v>
      </c>
      <c r="I15" s="11">
        <f>'^JKSE'!I15</f>
        <v>40876</v>
      </c>
      <c r="J15" s="12">
        <f t="shared" si="0"/>
        <v>3450</v>
      </c>
    </row>
    <row r="16" spans="1:10" x14ac:dyDescent="0.2">
      <c r="A16" s="15">
        <v>39836</v>
      </c>
      <c r="B16" s="12">
        <v>445</v>
      </c>
      <c r="C16" s="12">
        <v>445</v>
      </c>
      <c r="D16" s="12">
        <v>435</v>
      </c>
      <c r="E16" s="12">
        <v>435</v>
      </c>
      <c r="F16" s="14">
        <v>3532000</v>
      </c>
      <c r="G16" s="12">
        <v>426.02</v>
      </c>
      <c r="I16" s="11">
        <f>'^JKSE'!I16</f>
        <v>40875</v>
      </c>
      <c r="J16" s="12">
        <f t="shared" si="0"/>
        <v>3450</v>
      </c>
    </row>
    <row r="17" spans="1:10" x14ac:dyDescent="0.2">
      <c r="A17" s="15">
        <v>39840</v>
      </c>
      <c r="B17" s="12">
        <v>445</v>
      </c>
      <c r="C17" s="12">
        <v>470</v>
      </c>
      <c r="D17" s="12">
        <v>440</v>
      </c>
      <c r="E17" s="12">
        <v>470</v>
      </c>
      <c r="F17" s="14">
        <v>6834500</v>
      </c>
      <c r="G17" s="12">
        <v>460.3</v>
      </c>
      <c r="I17" s="11">
        <f>'^JKSE'!I17</f>
        <v>40872</v>
      </c>
      <c r="J17" s="12">
        <f t="shared" si="0"/>
        <v>3450</v>
      </c>
    </row>
    <row r="18" spans="1:10" x14ac:dyDescent="0.2">
      <c r="A18" s="15">
        <v>39841</v>
      </c>
      <c r="B18" s="12">
        <v>470</v>
      </c>
      <c r="C18" s="12">
        <v>470</v>
      </c>
      <c r="D18" s="12">
        <v>455</v>
      </c>
      <c r="E18" s="12">
        <v>460</v>
      </c>
      <c r="F18" s="14">
        <v>11206500</v>
      </c>
      <c r="G18" s="12">
        <v>450.5</v>
      </c>
      <c r="I18" s="11">
        <f>'^JKSE'!I18</f>
        <v>40871</v>
      </c>
      <c r="J18" s="12">
        <f t="shared" si="0"/>
        <v>3450</v>
      </c>
    </row>
    <row r="19" spans="1:10" x14ac:dyDescent="0.2">
      <c r="A19" s="15">
        <v>39842</v>
      </c>
      <c r="B19" s="12">
        <v>465</v>
      </c>
      <c r="C19" s="12">
        <v>470</v>
      </c>
      <c r="D19" s="12">
        <v>450</v>
      </c>
      <c r="E19" s="12">
        <v>450</v>
      </c>
      <c r="F19" s="14">
        <v>2094000</v>
      </c>
      <c r="G19" s="12">
        <v>440.71</v>
      </c>
      <c r="I19" s="11">
        <f>'^JKSE'!I19</f>
        <v>40870</v>
      </c>
      <c r="J19" s="12">
        <f t="shared" si="0"/>
        <v>3450</v>
      </c>
    </row>
    <row r="20" spans="1:10" x14ac:dyDescent="0.2">
      <c r="A20" s="15">
        <v>39843</v>
      </c>
      <c r="B20" s="12">
        <v>450</v>
      </c>
      <c r="C20" s="12">
        <v>470</v>
      </c>
      <c r="D20" s="12">
        <v>450</v>
      </c>
      <c r="E20" s="12">
        <v>465</v>
      </c>
      <c r="F20" s="14">
        <v>8996000</v>
      </c>
      <c r="G20" s="12">
        <v>455.4</v>
      </c>
      <c r="I20" s="11">
        <f>'^JKSE'!I20</f>
        <v>40869</v>
      </c>
      <c r="J20" s="12">
        <f t="shared" si="0"/>
        <v>3450</v>
      </c>
    </row>
    <row r="21" spans="1:10" x14ac:dyDescent="0.2">
      <c r="A21" s="15">
        <v>39846</v>
      </c>
      <c r="B21" s="12">
        <v>465</v>
      </c>
      <c r="C21" s="12">
        <v>480</v>
      </c>
      <c r="D21" s="12">
        <v>465</v>
      </c>
      <c r="E21" s="12">
        <v>475</v>
      </c>
      <c r="F21" s="14">
        <v>19779500</v>
      </c>
      <c r="G21" s="12">
        <v>465.19</v>
      </c>
      <c r="I21" s="11">
        <f>'^JKSE'!I21</f>
        <v>40868</v>
      </c>
      <c r="J21" s="12">
        <f t="shared" si="0"/>
        <v>3450</v>
      </c>
    </row>
    <row r="22" spans="1:10" x14ac:dyDescent="0.2">
      <c r="A22" s="15">
        <v>39847</v>
      </c>
      <c r="B22" s="12">
        <v>480</v>
      </c>
      <c r="C22" s="12">
        <v>495</v>
      </c>
      <c r="D22" s="12">
        <v>475</v>
      </c>
      <c r="E22" s="12">
        <v>495</v>
      </c>
      <c r="F22" s="14">
        <v>15876000</v>
      </c>
      <c r="G22" s="12">
        <v>484.78</v>
      </c>
      <c r="I22" s="11">
        <f>'^JKSE'!I22</f>
        <v>40865</v>
      </c>
      <c r="J22" s="12">
        <f t="shared" si="0"/>
        <v>3450</v>
      </c>
    </row>
    <row r="23" spans="1:10" x14ac:dyDescent="0.2">
      <c r="A23" s="15">
        <v>39848</v>
      </c>
      <c r="B23" s="12">
        <v>500</v>
      </c>
      <c r="C23" s="12">
        <v>545</v>
      </c>
      <c r="D23" s="12">
        <v>500</v>
      </c>
      <c r="E23" s="12">
        <v>525</v>
      </c>
      <c r="F23" s="14">
        <v>32251000</v>
      </c>
      <c r="G23" s="12">
        <v>514.16</v>
      </c>
      <c r="I23" s="11">
        <f>'^JKSE'!I23</f>
        <v>40864</v>
      </c>
      <c r="J23" s="12">
        <f t="shared" si="0"/>
        <v>3450</v>
      </c>
    </row>
    <row r="24" spans="1:10" x14ac:dyDescent="0.2">
      <c r="A24" s="15">
        <v>39849</v>
      </c>
      <c r="B24" s="12">
        <v>530</v>
      </c>
      <c r="C24" s="12">
        <v>650</v>
      </c>
      <c r="D24" s="12">
        <v>530</v>
      </c>
      <c r="E24" s="12">
        <v>640</v>
      </c>
      <c r="F24" s="14">
        <v>73737500</v>
      </c>
      <c r="G24" s="12">
        <v>626.79</v>
      </c>
      <c r="I24" s="11">
        <f>'^JKSE'!I24</f>
        <v>40863</v>
      </c>
      <c r="J24" s="12">
        <f t="shared" si="0"/>
        <v>3450</v>
      </c>
    </row>
    <row r="25" spans="1:10" x14ac:dyDescent="0.2">
      <c r="A25" s="15">
        <v>39850</v>
      </c>
      <c r="B25" s="12">
        <v>640</v>
      </c>
      <c r="C25" s="12">
        <v>650</v>
      </c>
      <c r="D25" s="12">
        <v>600</v>
      </c>
      <c r="E25" s="12">
        <v>600</v>
      </c>
      <c r="F25" s="14">
        <v>29233000</v>
      </c>
      <c r="G25" s="12">
        <v>587.61</v>
      </c>
      <c r="I25" s="11">
        <f>'^JKSE'!I25</f>
        <v>40862</v>
      </c>
      <c r="J25" s="12">
        <f t="shared" si="0"/>
        <v>3500</v>
      </c>
    </row>
    <row r="26" spans="1:10" x14ac:dyDescent="0.2">
      <c r="A26" s="15">
        <v>39853</v>
      </c>
      <c r="B26" s="12">
        <v>610</v>
      </c>
      <c r="C26" s="12">
        <v>640</v>
      </c>
      <c r="D26" s="12">
        <v>600</v>
      </c>
      <c r="E26" s="12">
        <v>630</v>
      </c>
      <c r="F26" s="14">
        <v>35436000</v>
      </c>
      <c r="G26" s="12">
        <v>616.99</v>
      </c>
      <c r="I26" s="11">
        <f>'^JKSE'!I26</f>
        <v>40861</v>
      </c>
      <c r="J26" s="12">
        <f t="shared" si="0"/>
        <v>3500</v>
      </c>
    </row>
    <row r="27" spans="1:10" x14ac:dyDescent="0.2">
      <c r="A27" s="15">
        <v>39854</v>
      </c>
      <c r="B27" s="12">
        <v>630</v>
      </c>
      <c r="C27" s="12">
        <v>700</v>
      </c>
      <c r="D27" s="12">
        <v>620</v>
      </c>
      <c r="E27" s="12">
        <v>680</v>
      </c>
      <c r="F27" s="14">
        <v>105000000</v>
      </c>
      <c r="G27" s="12">
        <v>665.96</v>
      </c>
      <c r="I27" s="11">
        <f>'^JKSE'!I27</f>
        <v>40858</v>
      </c>
      <c r="J27" s="12">
        <f t="shared" si="0"/>
        <v>3525</v>
      </c>
    </row>
    <row r="28" spans="1:10" x14ac:dyDescent="0.2">
      <c r="A28" s="15">
        <v>39855</v>
      </c>
      <c r="B28" s="12">
        <v>670</v>
      </c>
      <c r="C28" s="12">
        <v>700</v>
      </c>
      <c r="D28" s="12">
        <v>640</v>
      </c>
      <c r="E28" s="12">
        <v>640</v>
      </c>
      <c r="F28" s="14">
        <v>48831000</v>
      </c>
      <c r="G28" s="12">
        <v>626.79</v>
      </c>
      <c r="I28" s="11">
        <f>'^JKSE'!I28</f>
        <v>40857</v>
      </c>
      <c r="J28" s="12">
        <f t="shared" si="0"/>
        <v>3500</v>
      </c>
    </row>
    <row r="29" spans="1:10" x14ac:dyDescent="0.2">
      <c r="A29" s="15">
        <v>39856</v>
      </c>
      <c r="B29" s="12">
        <v>650</v>
      </c>
      <c r="C29" s="12">
        <v>700</v>
      </c>
      <c r="D29" s="12">
        <v>640</v>
      </c>
      <c r="E29" s="12">
        <v>680</v>
      </c>
      <c r="F29" s="14">
        <v>58167000</v>
      </c>
      <c r="G29" s="12">
        <v>665.96</v>
      </c>
      <c r="I29" s="11">
        <f>'^JKSE'!I29</f>
        <v>40856</v>
      </c>
      <c r="J29" s="12">
        <f t="shared" si="0"/>
        <v>3575</v>
      </c>
    </row>
    <row r="30" spans="1:10" x14ac:dyDescent="0.2">
      <c r="A30" s="15">
        <v>39857</v>
      </c>
      <c r="B30" s="12">
        <v>680</v>
      </c>
      <c r="C30" s="12">
        <v>710</v>
      </c>
      <c r="D30" s="12">
        <v>670</v>
      </c>
      <c r="E30" s="12">
        <v>680</v>
      </c>
      <c r="F30" s="14">
        <v>37466500</v>
      </c>
      <c r="G30" s="12">
        <v>665.96</v>
      </c>
      <c r="I30" s="11">
        <f>'^JKSE'!I30</f>
        <v>40855</v>
      </c>
      <c r="J30" s="12">
        <f t="shared" si="0"/>
        <v>3500</v>
      </c>
    </row>
    <row r="31" spans="1:10" x14ac:dyDescent="0.2">
      <c r="A31" s="15">
        <v>39860</v>
      </c>
      <c r="B31" s="12">
        <v>680</v>
      </c>
      <c r="C31" s="12">
        <v>680</v>
      </c>
      <c r="D31" s="12">
        <v>650</v>
      </c>
      <c r="E31" s="12">
        <v>660</v>
      </c>
      <c r="F31" s="14">
        <v>12092500</v>
      </c>
      <c r="G31" s="12">
        <v>646.37</v>
      </c>
      <c r="I31" s="11">
        <f>'^JKSE'!I31</f>
        <v>40854</v>
      </c>
      <c r="J31" s="12">
        <f t="shared" si="0"/>
        <v>3475</v>
      </c>
    </row>
    <row r="32" spans="1:10" x14ac:dyDescent="0.2">
      <c r="A32" s="15">
        <v>39861</v>
      </c>
      <c r="B32" s="12">
        <v>640</v>
      </c>
      <c r="C32" s="12">
        <v>640</v>
      </c>
      <c r="D32" s="12">
        <v>610</v>
      </c>
      <c r="E32" s="12">
        <v>640</v>
      </c>
      <c r="F32" s="14">
        <v>22322500</v>
      </c>
      <c r="G32" s="12">
        <v>626.79</v>
      </c>
      <c r="I32" s="11">
        <f>'^JKSE'!I32</f>
        <v>40851</v>
      </c>
      <c r="J32" s="12">
        <f t="shared" si="0"/>
        <v>3475</v>
      </c>
    </row>
    <row r="33" spans="1:10" x14ac:dyDescent="0.2">
      <c r="A33" s="15">
        <v>39862</v>
      </c>
      <c r="B33" s="12">
        <v>620</v>
      </c>
      <c r="C33" s="12">
        <v>640</v>
      </c>
      <c r="D33" s="12">
        <v>620</v>
      </c>
      <c r="E33" s="12">
        <v>630</v>
      </c>
      <c r="F33" s="14">
        <v>13117500</v>
      </c>
      <c r="G33" s="12">
        <v>616.99</v>
      </c>
      <c r="I33" s="11">
        <f>'^JKSE'!I33</f>
        <v>40850</v>
      </c>
      <c r="J33" s="12">
        <f t="shared" si="0"/>
        <v>3375</v>
      </c>
    </row>
    <row r="34" spans="1:10" x14ac:dyDescent="0.2">
      <c r="A34" s="15">
        <v>39863</v>
      </c>
      <c r="B34" s="12">
        <v>630</v>
      </c>
      <c r="C34" s="12">
        <v>660</v>
      </c>
      <c r="D34" s="12">
        <v>630</v>
      </c>
      <c r="E34" s="12">
        <v>660</v>
      </c>
      <c r="F34" s="14">
        <v>13185500</v>
      </c>
      <c r="G34" s="12">
        <v>646.37</v>
      </c>
      <c r="I34" s="11">
        <f>'^JKSE'!I34</f>
        <v>40849</v>
      </c>
      <c r="J34" s="12">
        <f t="shared" si="0"/>
        <v>3425</v>
      </c>
    </row>
    <row r="35" spans="1:10" x14ac:dyDescent="0.2">
      <c r="A35" s="15">
        <v>39864</v>
      </c>
      <c r="B35" s="12">
        <v>650</v>
      </c>
      <c r="C35" s="12">
        <v>670</v>
      </c>
      <c r="D35" s="12">
        <v>630</v>
      </c>
      <c r="E35" s="12">
        <v>650</v>
      </c>
      <c r="F35" s="14">
        <v>11922000</v>
      </c>
      <c r="G35" s="12">
        <v>636.58000000000004</v>
      </c>
      <c r="I35" s="11">
        <f>'^JKSE'!I35</f>
        <v>40848</v>
      </c>
      <c r="J35" s="12">
        <f t="shared" si="0"/>
        <v>3375</v>
      </c>
    </row>
    <row r="36" spans="1:10" x14ac:dyDescent="0.2">
      <c r="A36" s="15">
        <v>39867</v>
      </c>
      <c r="B36" s="12">
        <v>650</v>
      </c>
      <c r="C36" s="12">
        <v>670</v>
      </c>
      <c r="D36" s="12">
        <v>650</v>
      </c>
      <c r="E36" s="12">
        <v>670</v>
      </c>
      <c r="F36" s="14">
        <v>11598500</v>
      </c>
      <c r="G36" s="12">
        <v>656.17</v>
      </c>
      <c r="I36" s="11">
        <f>'^JKSE'!I36</f>
        <v>40847</v>
      </c>
      <c r="J36" s="12">
        <f t="shared" si="0"/>
        <v>3475</v>
      </c>
    </row>
    <row r="37" spans="1:10" x14ac:dyDescent="0.2">
      <c r="A37" s="15">
        <v>39868</v>
      </c>
      <c r="B37" s="12">
        <v>650</v>
      </c>
      <c r="C37" s="12">
        <v>670</v>
      </c>
      <c r="D37" s="12">
        <v>650</v>
      </c>
      <c r="E37" s="12">
        <v>670</v>
      </c>
      <c r="F37" s="14">
        <v>8728500</v>
      </c>
      <c r="G37" s="12">
        <v>656.17</v>
      </c>
      <c r="I37" s="11">
        <f>'^JKSE'!I37</f>
        <v>40844</v>
      </c>
      <c r="J37" s="12">
        <f t="shared" si="0"/>
        <v>3525</v>
      </c>
    </row>
    <row r="38" spans="1:10" x14ac:dyDescent="0.2">
      <c r="A38" s="15">
        <v>39869</v>
      </c>
      <c r="B38" s="12">
        <v>680</v>
      </c>
      <c r="C38" s="12">
        <v>680</v>
      </c>
      <c r="D38" s="12">
        <v>640</v>
      </c>
      <c r="E38" s="12">
        <v>660</v>
      </c>
      <c r="F38" s="14">
        <v>10613000</v>
      </c>
      <c r="G38" s="12">
        <v>646.37</v>
      </c>
      <c r="I38" s="11">
        <f>'^JKSE'!I38</f>
        <v>40843</v>
      </c>
      <c r="J38" s="12">
        <f t="shared" si="0"/>
        <v>3475</v>
      </c>
    </row>
    <row r="39" spans="1:10" x14ac:dyDescent="0.2">
      <c r="A39" s="15">
        <v>39870</v>
      </c>
      <c r="B39" s="12">
        <v>650</v>
      </c>
      <c r="C39" s="12">
        <v>650</v>
      </c>
      <c r="D39" s="12">
        <v>640</v>
      </c>
      <c r="E39" s="12">
        <v>650</v>
      </c>
      <c r="F39" s="14">
        <v>6454000</v>
      </c>
      <c r="G39" s="12">
        <v>636.58000000000004</v>
      </c>
      <c r="I39" s="11">
        <f>'^JKSE'!I39</f>
        <v>40842</v>
      </c>
      <c r="J39" s="12">
        <f t="shared" si="0"/>
        <v>3475</v>
      </c>
    </row>
    <row r="40" spans="1:10" x14ac:dyDescent="0.2">
      <c r="A40" s="15">
        <v>39871</v>
      </c>
      <c r="B40" s="12">
        <v>650</v>
      </c>
      <c r="C40" s="12">
        <v>650</v>
      </c>
      <c r="D40" s="12">
        <v>630</v>
      </c>
      <c r="E40" s="12">
        <v>650</v>
      </c>
      <c r="F40" s="14">
        <v>5910000</v>
      </c>
      <c r="G40" s="12">
        <v>636.58000000000004</v>
      </c>
      <c r="I40" s="11">
        <f>'^JKSE'!I40</f>
        <v>40841</v>
      </c>
      <c r="J40" s="12">
        <f t="shared" si="0"/>
        <v>3450</v>
      </c>
    </row>
    <row r="41" spans="1:10" x14ac:dyDescent="0.2">
      <c r="A41" s="15">
        <v>39874</v>
      </c>
      <c r="B41" s="12">
        <v>640</v>
      </c>
      <c r="C41" s="12">
        <v>640</v>
      </c>
      <c r="D41" s="12">
        <v>620</v>
      </c>
      <c r="E41" s="12">
        <v>640</v>
      </c>
      <c r="F41" s="14">
        <v>10020000</v>
      </c>
      <c r="G41" s="12">
        <v>626.79</v>
      </c>
      <c r="I41" s="11">
        <f>'^JKSE'!I41</f>
        <v>40840</v>
      </c>
      <c r="J41" s="12">
        <f t="shared" si="0"/>
        <v>3475</v>
      </c>
    </row>
    <row r="42" spans="1:10" x14ac:dyDescent="0.2">
      <c r="A42" s="15">
        <v>39875</v>
      </c>
      <c r="B42" s="12">
        <v>630</v>
      </c>
      <c r="C42" s="12">
        <v>650</v>
      </c>
      <c r="D42" s="12">
        <v>630</v>
      </c>
      <c r="E42" s="12">
        <v>650</v>
      </c>
      <c r="F42" s="14">
        <v>4965000</v>
      </c>
      <c r="G42" s="12">
        <v>636.58000000000004</v>
      </c>
      <c r="I42" s="11">
        <f>'^JKSE'!I42</f>
        <v>40837</v>
      </c>
      <c r="J42" s="12">
        <f t="shared" si="0"/>
        <v>3350</v>
      </c>
    </row>
    <row r="43" spans="1:10" x14ac:dyDescent="0.2">
      <c r="A43" s="15">
        <v>39876</v>
      </c>
      <c r="B43" s="12">
        <v>640</v>
      </c>
      <c r="C43" s="12">
        <v>640</v>
      </c>
      <c r="D43" s="12">
        <v>630</v>
      </c>
      <c r="E43" s="12">
        <v>640</v>
      </c>
      <c r="F43" s="14">
        <v>2949000</v>
      </c>
      <c r="G43" s="12">
        <v>626.79</v>
      </c>
      <c r="I43" s="11">
        <f>'^JKSE'!I43</f>
        <v>40836</v>
      </c>
      <c r="J43" s="12">
        <f t="shared" si="0"/>
        <v>3400</v>
      </c>
    </row>
    <row r="44" spans="1:10" x14ac:dyDescent="0.2">
      <c r="A44" s="15">
        <v>39877</v>
      </c>
      <c r="B44" s="12">
        <v>640</v>
      </c>
      <c r="C44" s="12">
        <v>640</v>
      </c>
      <c r="D44" s="12">
        <v>620</v>
      </c>
      <c r="E44" s="12">
        <v>630</v>
      </c>
      <c r="F44" s="14">
        <v>2554500</v>
      </c>
      <c r="G44" s="12">
        <v>616.99</v>
      </c>
      <c r="I44" s="11">
        <f>'^JKSE'!I44</f>
        <v>40835</v>
      </c>
      <c r="J44" s="12">
        <f t="shared" si="0"/>
        <v>3450</v>
      </c>
    </row>
    <row r="45" spans="1:10" x14ac:dyDescent="0.2">
      <c r="A45" s="15">
        <v>39878</v>
      </c>
      <c r="B45" s="12">
        <v>620</v>
      </c>
      <c r="C45" s="12">
        <v>640</v>
      </c>
      <c r="D45" s="12">
        <v>620</v>
      </c>
      <c r="E45" s="12">
        <v>640</v>
      </c>
      <c r="F45" s="14">
        <v>4896000</v>
      </c>
      <c r="G45" s="12">
        <v>626.79</v>
      </c>
      <c r="I45" s="11">
        <f>'^JKSE'!I45</f>
        <v>40834</v>
      </c>
      <c r="J45" s="12">
        <f t="shared" si="0"/>
        <v>3350</v>
      </c>
    </row>
    <row r="46" spans="1:10" x14ac:dyDescent="0.2">
      <c r="A46" s="15">
        <v>39882</v>
      </c>
      <c r="B46" s="12">
        <v>630</v>
      </c>
      <c r="C46" s="12">
        <v>640</v>
      </c>
      <c r="D46" s="12">
        <v>620</v>
      </c>
      <c r="E46" s="12">
        <v>620</v>
      </c>
      <c r="F46" s="14">
        <v>2202500</v>
      </c>
      <c r="G46" s="12">
        <v>607.20000000000005</v>
      </c>
      <c r="I46" s="11">
        <f>'^JKSE'!I46</f>
        <v>40833</v>
      </c>
      <c r="J46" s="12">
        <f t="shared" si="0"/>
        <v>3400</v>
      </c>
    </row>
    <row r="47" spans="1:10" x14ac:dyDescent="0.2">
      <c r="A47" s="15">
        <v>39883</v>
      </c>
      <c r="B47" s="12">
        <v>630</v>
      </c>
      <c r="C47" s="12">
        <v>640</v>
      </c>
      <c r="D47" s="12">
        <v>610</v>
      </c>
      <c r="E47" s="12">
        <v>610</v>
      </c>
      <c r="F47" s="14">
        <v>3698000</v>
      </c>
      <c r="G47" s="12">
        <v>597.41</v>
      </c>
      <c r="I47" s="11">
        <f>'^JKSE'!I47</f>
        <v>40830</v>
      </c>
      <c r="J47" s="12">
        <f t="shared" si="0"/>
        <v>3375</v>
      </c>
    </row>
    <row r="48" spans="1:10" x14ac:dyDescent="0.2">
      <c r="A48" s="15">
        <v>39884</v>
      </c>
      <c r="B48" s="12">
        <v>610</v>
      </c>
      <c r="C48" s="12">
        <v>610</v>
      </c>
      <c r="D48" s="12">
        <v>600</v>
      </c>
      <c r="E48" s="12">
        <v>610</v>
      </c>
      <c r="F48" s="14">
        <v>1196000</v>
      </c>
      <c r="G48" s="12">
        <v>597.41</v>
      </c>
      <c r="I48" s="11">
        <f>'^JKSE'!I48</f>
        <v>40829</v>
      </c>
      <c r="J48" s="12">
        <f t="shared" si="0"/>
        <v>3450</v>
      </c>
    </row>
    <row r="49" spans="1:10" x14ac:dyDescent="0.2">
      <c r="A49" s="15">
        <v>39885</v>
      </c>
      <c r="B49" s="12">
        <v>610</v>
      </c>
      <c r="C49" s="12">
        <v>630</v>
      </c>
      <c r="D49" s="12">
        <v>610</v>
      </c>
      <c r="E49" s="12">
        <v>630</v>
      </c>
      <c r="F49" s="14">
        <v>6148500</v>
      </c>
      <c r="G49" s="12">
        <v>616.99</v>
      </c>
      <c r="I49" s="11">
        <f>'^JKSE'!I49</f>
        <v>40828</v>
      </c>
      <c r="J49" s="12">
        <f t="shared" si="0"/>
        <v>3475</v>
      </c>
    </row>
    <row r="50" spans="1:10" x14ac:dyDescent="0.2">
      <c r="A50" s="15">
        <v>39888</v>
      </c>
      <c r="B50" s="12">
        <v>630</v>
      </c>
      <c r="C50" s="12">
        <v>630</v>
      </c>
      <c r="D50" s="12">
        <v>620</v>
      </c>
      <c r="E50" s="12">
        <v>630</v>
      </c>
      <c r="F50" s="14">
        <v>633000</v>
      </c>
      <c r="G50" s="12">
        <v>616.99</v>
      </c>
      <c r="I50" s="11">
        <f>'^JKSE'!I50</f>
        <v>40827</v>
      </c>
      <c r="J50" s="12">
        <f t="shared" si="0"/>
        <v>3400</v>
      </c>
    </row>
    <row r="51" spans="1:10" x14ac:dyDescent="0.2">
      <c r="A51" s="15">
        <v>39889</v>
      </c>
      <c r="B51" s="12">
        <v>610</v>
      </c>
      <c r="C51" s="12">
        <v>620</v>
      </c>
      <c r="D51" s="12">
        <v>610</v>
      </c>
      <c r="E51" s="12">
        <v>620</v>
      </c>
      <c r="F51" s="14">
        <v>518000</v>
      </c>
      <c r="G51" s="12">
        <v>607.20000000000005</v>
      </c>
      <c r="I51" s="11">
        <f>'^JKSE'!I51</f>
        <v>40826</v>
      </c>
      <c r="J51" s="12">
        <f t="shared" si="0"/>
        <v>3375</v>
      </c>
    </row>
    <row r="52" spans="1:10" x14ac:dyDescent="0.2">
      <c r="A52" s="15">
        <v>39890</v>
      </c>
      <c r="B52" s="12">
        <v>620</v>
      </c>
      <c r="C52" s="12">
        <v>670</v>
      </c>
      <c r="D52" s="12">
        <v>620</v>
      </c>
      <c r="E52" s="12">
        <v>640</v>
      </c>
      <c r="F52" s="14">
        <v>20145500</v>
      </c>
      <c r="G52" s="12">
        <v>626.79</v>
      </c>
      <c r="I52" s="11">
        <f>'^JKSE'!I52</f>
        <v>40823</v>
      </c>
      <c r="J52" s="12">
        <f t="shared" si="0"/>
        <v>3325</v>
      </c>
    </row>
    <row r="53" spans="1:10" x14ac:dyDescent="0.2">
      <c r="A53" s="15">
        <v>39891</v>
      </c>
      <c r="B53" s="12">
        <v>640</v>
      </c>
      <c r="C53" s="12">
        <v>650</v>
      </c>
      <c r="D53" s="12">
        <v>620</v>
      </c>
      <c r="E53" s="12">
        <v>620</v>
      </c>
      <c r="F53" s="14">
        <v>6900500</v>
      </c>
      <c r="G53" s="12">
        <v>607.20000000000005</v>
      </c>
      <c r="I53" s="11">
        <f>'^JKSE'!I53</f>
        <v>40822</v>
      </c>
      <c r="J53" s="12">
        <f t="shared" si="0"/>
        <v>3350</v>
      </c>
    </row>
    <row r="54" spans="1:10" x14ac:dyDescent="0.2">
      <c r="A54" s="15">
        <v>39892</v>
      </c>
      <c r="B54" s="12">
        <v>630</v>
      </c>
      <c r="C54" s="12">
        <v>640</v>
      </c>
      <c r="D54" s="12">
        <v>620</v>
      </c>
      <c r="E54" s="12">
        <v>630</v>
      </c>
      <c r="F54" s="14">
        <v>6011500</v>
      </c>
      <c r="G54" s="12">
        <v>616.99</v>
      </c>
      <c r="I54" s="11">
        <f>'^JKSE'!I54</f>
        <v>40821</v>
      </c>
      <c r="J54" s="12">
        <f t="shared" si="0"/>
        <v>3200</v>
      </c>
    </row>
    <row r="55" spans="1:10" x14ac:dyDescent="0.2">
      <c r="A55" s="15">
        <v>39895</v>
      </c>
      <c r="B55" s="12">
        <v>640</v>
      </c>
      <c r="C55" s="12">
        <v>640</v>
      </c>
      <c r="D55" s="12">
        <v>620</v>
      </c>
      <c r="E55" s="12">
        <v>630</v>
      </c>
      <c r="F55" s="14">
        <v>3119500</v>
      </c>
      <c r="G55" s="12">
        <v>616.99</v>
      </c>
      <c r="I55" s="11">
        <f>'^JKSE'!I55</f>
        <v>40820</v>
      </c>
      <c r="J55" s="12">
        <f t="shared" si="0"/>
        <v>3100</v>
      </c>
    </row>
    <row r="56" spans="1:10" x14ac:dyDescent="0.2">
      <c r="A56" s="15">
        <v>39896</v>
      </c>
      <c r="B56" s="12">
        <v>630</v>
      </c>
      <c r="C56" s="12">
        <v>650</v>
      </c>
      <c r="D56" s="12">
        <v>620</v>
      </c>
      <c r="E56" s="12">
        <v>620</v>
      </c>
      <c r="F56" s="14">
        <v>9016500</v>
      </c>
      <c r="G56" s="12">
        <v>607.20000000000005</v>
      </c>
      <c r="I56" s="11">
        <f>'^JKSE'!I56</f>
        <v>40819</v>
      </c>
      <c r="J56" s="12">
        <f t="shared" si="0"/>
        <v>3050</v>
      </c>
    </row>
    <row r="57" spans="1:10" x14ac:dyDescent="0.2">
      <c r="A57" s="15">
        <v>39897</v>
      </c>
      <c r="B57" s="12">
        <v>620</v>
      </c>
      <c r="C57" s="12">
        <v>630</v>
      </c>
      <c r="D57" s="12">
        <v>590</v>
      </c>
      <c r="E57" s="12">
        <v>590</v>
      </c>
      <c r="F57" s="14">
        <v>6181000</v>
      </c>
      <c r="G57" s="12">
        <v>577.82000000000005</v>
      </c>
      <c r="I57" s="11">
        <f>'^JKSE'!I57</f>
        <v>40816</v>
      </c>
      <c r="J57" s="12">
        <f t="shared" si="0"/>
        <v>3250</v>
      </c>
    </row>
    <row r="58" spans="1:10" x14ac:dyDescent="0.2">
      <c r="A58" s="15">
        <v>39899</v>
      </c>
      <c r="B58" s="12">
        <v>600</v>
      </c>
      <c r="C58" s="12">
        <v>660</v>
      </c>
      <c r="D58" s="12">
        <v>600</v>
      </c>
      <c r="E58" s="12">
        <v>650</v>
      </c>
      <c r="F58" s="14">
        <v>21498000</v>
      </c>
      <c r="G58" s="12">
        <v>636.58000000000004</v>
      </c>
      <c r="I58" s="11">
        <f>'^JKSE'!I58</f>
        <v>40815</v>
      </c>
      <c r="J58" s="12">
        <f t="shared" si="0"/>
        <v>3275</v>
      </c>
    </row>
    <row r="59" spans="1:10" x14ac:dyDescent="0.2">
      <c r="A59" s="15">
        <v>39902</v>
      </c>
      <c r="B59" s="12">
        <v>650</v>
      </c>
      <c r="C59" s="12">
        <v>650</v>
      </c>
      <c r="D59" s="12">
        <v>620</v>
      </c>
      <c r="E59" s="12">
        <v>630</v>
      </c>
      <c r="F59" s="14">
        <v>2323000</v>
      </c>
      <c r="G59" s="12">
        <v>616.99</v>
      </c>
      <c r="I59" s="11">
        <f>'^JKSE'!I59</f>
        <v>40814</v>
      </c>
      <c r="J59" s="12">
        <f t="shared" si="0"/>
        <v>3225</v>
      </c>
    </row>
    <row r="60" spans="1:10" x14ac:dyDescent="0.2">
      <c r="A60" s="15">
        <v>39903</v>
      </c>
      <c r="B60" s="12">
        <v>630</v>
      </c>
      <c r="C60" s="12">
        <v>630</v>
      </c>
      <c r="D60" s="12">
        <v>620</v>
      </c>
      <c r="E60" s="12">
        <v>620</v>
      </c>
      <c r="F60" s="14">
        <v>2439000</v>
      </c>
      <c r="G60" s="12">
        <v>607.20000000000005</v>
      </c>
      <c r="I60" s="11">
        <f>'^JKSE'!I60</f>
        <v>40813</v>
      </c>
      <c r="J60" s="12">
        <f t="shared" si="0"/>
        <v>3100</v>
      </c>
    </row>
    <row r="61" spans="1:10" x14ac:dyDescent="0.2">
      <c r="A61" s="15">
        <v>39904</v>
      </c>
      <c r="B61" s="12">
        <v>620</v>
      </c>
      <c r="C61" s="12">
        <v>620</v>
      </c>
      <c r="D61" s="12">
        <v>610</v>
      </c>
      <c r="E61" s="12">
        <v>610</v>
      </c>
      <c r="F61" s="14">
        <v>2870500</v>
      </c>
      <c r="G61" s="12">
        <v>597.41</v>
      </c>
      <c r="I61" s="11">
        <f>'^JKSE'!I61</f>
        <v>40812</v>
      </c>
      <c r="J61" s="12">
        <f t="shared" si="0"/>
        <v>2950</v>
      </c>
    </row>
    <row r="62" spans="1:10" x14ac:dyDescent="0.2">
      <c r="A62" s="15">
        <v>39905</v>
      </c>
      <c r="B62" s="12">
        <v>610</v>
      </c>
      <c r="C62" s="12">
        <v>640</v>
      </c>
      <c r="D62" s="12">
        <v>610</v>
      </c>
      <c r="E62" s="12">
        <v>630</v>
      </c>
      <c r="F62" s="14">
        <v>8957000</v>
      </c>
      <c r="G62" s="12">
        <v>616.99</v>
      </c>
      <c r="I62" s="11">
        <f>'^JKSE'!I62</f>
        <v>40809</v>
      </c>
      <c r="J62" s="12">
        <f t="shared" si="0"/>
        <v>2900</v>
      </c>
    </row>
    <row r="63" spans="1:10" x14ac:dyDescent="0.2">
      <c r="A63" s="15">
        <v>39906</v>
      </c>
      <c r="B63" s="12">
        <v>640</v>
      </c>
      <c r="C63" s="12">
        <v>660</v>
      </c>
      <c r="D63" s="12">
        <v>630</v>
      </c>
      <c r="E63" s="12">
        <v>640</v>
      </c>
      <c r="F63" s="14">
        <v>17260000</v>
      </c>
      <c r="G63" s="12">
        <v>626.79</v>
      </c>
      <c r="I63" s="11">
        <f>'^JKSE'!I63</f>
        <v>40808</v>
      </c>
      <c r="J63" s="12">
        <f t="shared" si="0"/>
        <v>2825</v>
      </c>
    </row>
    <row r="64" spans="1:10" x14ac:dyDescent="0.2">
      <c r="A64" s="15">
        <v>39909</v>
      </c>
      <c r="B64" s="12">
        <v>650</v>
      </c>
      <c r="C64" s="12">
        <v>650</v>
      </c>
      <c r="D64" s="12">
        <v>640</v>
      </c>
      <c r="E64" s="12">
        <v>640</v>
      </c>
      <c r="F64" s="14">
        <v>6231000</v>
      </c>
      <c r="G64" s="12">
        <v>626.79</v>
      </c>
      <c r="I64" s="11">
        <f>'^JKSE'!I64</f>
        <v>40807</v>
      </c>
      <c r="J64" s="12">
        <f t="shared" si="0"/>
        <v>3400</v>
      </c>
    </row>
    <row r="65" spans="1:10" x14ac:dyDescent="0.2">
      <c r="A65" s="15">
        <v>39910</v>
      </c>
      <c r="B65" s="12">
        <v>640</v>
      </c>
      <c r="C65" s="12">
        <v>660</v>
      </c>
      <c r="D65" s="12">
        <v>630</v>
      </c>
      <c r="E65" s="12">
        <v>650</v>
      </c>
      <c r="F65" s="14">
        <v>9679500</v>
      </c>
      <c r="G65" s="12">
        <v>636.58000000000004</v>
      </c>
      <c r="I65" s="11">
        <f>'^JKSE'!I65</f>
        <v>40806</v>
      </c>
      <c r="J65" s="12">
        <f t="shared" si="0"/>
        <v>3450</v>
      </c>
    </row>
    <row r="66" spans="1:10" x14ac:dyDescent="0.2">
      <c r="A66" s="15">
        <v>39911</v>
      </c>
      <c r="B66" s="12">
        <v>650</v>
      </c>
      <c r="C66" s="12">
        <v>650</v>
      </c>
      <c r="D66" s="12">
        <v>640</v>
      </c>
      <c r="E66" s="12">
        <v>640</v>
      </c>
      <c r="F66" s="14">
        <v>3892500</v>
      </c>
      <c r="G66" s="12">
        <v>626.79</v>
      </c>
      <c r="I66" s="11">
        <f>'^JKSE'!I66</f>
        <v>40805</v>
      </c>
      <c r="J66" s="12">
        <f t="shared" si="0"/>
        <v>3475</v>
      </c>
    </row>
    <row r="67" spans="1:10" x14ac:dyDescent="0.2">
      <c r="A67" s="15">
        <v>39916</v>
      </c>
      <c r="B67" s="12">
        <v>650</v>
      </c>
      <c r="C67" s="12">
        <v>660</v>
      </c>
      <c r="D67" s="12">
        <v>640</v>
      </c>
      <c r="E67" s="12">
        <v>650</v>
      </c>
      <c r="F67" s="14">
        <v>12054500</v>
      </c>
      <c r="G67" s="12">
        <v>636.58000000000004</v>
      </c>
      <c r="I67" s="11">
        <f>'^JKSE'!I67</f>
        <v>40802</v>
      </c>
      <c r="J67" s="12">
        <f t="shared" ref="J67:J130" si="1">VLOOKUP($I$2:$I$751,$A$2:$G$705,7)</f>
        <v>3550</v>
      </c>
    </row>
    <row r="68" spans="1:10" x14ac:dyDescent="0.2">
      <c r="A68" s="15">
        <v>39917</v>
      </c>
      <c r="B68" s="12">
        <v>650</v>
      </c>
      <c r="C68" s="12">
        <v>670</v>
      </c>
      <c r="D68" s="12">
        <v>650</v>
      </c>
      <c r="E68" s="12">
        <v>650</v>
      </c>
      <c r="F68" s="14">
        <v>16420000</v>
      </c>
      <c r="G68" s="12">
        <v>636.58000000000004</v>
      </c>
      <c r="I68" s="11">
        <f>'^JKSE'!I68</f>
        <v>40801</v>
      </c>
      <c r="J68" s="12">
        <f t="shared" si="1"/>
        <v>3450</v>
      </c>
    </row>
    <row r="69" spans="1:10" x14ac:dyDescent="0.2">
      <c r="A69" s="15">
        <v>39918</v>
      </c>
      <c r="B69" s="12">
        <v>650</v>
      </c>
      <c r="C69" s="12">
        <v>740</v>
      </c>
      <c r="D69" s="12">
        <v>650</v>
      </c>
      <c r="E69" s="12">
        <v>720</v>
      </c>
      <c r="F69" s="14">
        <v>43295000</v>
      </c>
      <c r="G69" s="12">
        <v>705.13</v>
      </c>
      <c r="I69" s="11">
        <f>'^JKSE'!I69</f>
        <v>40800</v>
      </c>
      <c r="J69" s="12">
        <f t="shared" si="1"/>
        <v>3575</v>
      </c>
    </row>
    <row r="70" spans="1:10" x14ac:dyDescent="0.2">
      <c r="A70" s="15">
        <v>39919</v>
      </c>
      <c r="B70" s="12">
        <v>730</v>
      </c>
      <c r="C70" s="12">
        <v>750</v>
      </c>
      <c r="D70" s="12">
        <v>690</v>
      </c>
      <c r="E70" s="12">
        <v>690</v>
      </c>
      <c r="F70" s="14">
        <v>23796000</v>
      </c>
      <c r="G70" s="12">
        <v>675.75</v>
      </c>
      <c r="I70" s="11">
        <f>'^JKSE'!I70</f>
        <v>40799</v>
      </c>
      <c r="J70" s="12">
        <f t="shared" si="1"/>
        <v>3625</v>
      </c>
    </row>
    <row r="71" spans="1:10" x14ac:dyDescent="0.2">
      <c r="A71" s="15">
        <v>39920</v>
      </c>
      <c r="B71" s="12">
        <v>700</v>
      </c>
      <c r="C71" s="12">
        <v>720</v>
      </c>
      <c r="D71" s="12">
        <v>680</v>
      </c>
      <c r="E71" s="12">
        <v>700</v>
      </c>
      <c r="F71" s="14">
        <v>14610500</v>
      </c>
      <c r="G71" s="12">
        <v>685.55</v>
      </c>
      <c r="I71" s="11">
        <f>'^JKSE'!I71</f>
        <v>40798</v>
      </c>
      <c r="J71" s="12">
        <f t="shared" si="1"/>
        <v>3625</v>
      </c>
    </row>
    <row r="72" spans="1:10" x14ac:dyDescent="0.2">
      <c r="A72" s="15">
        <v>39923</v>
      </c>
      <c r="B72" s="12">
        <v>700</v>
      </c>
      <c r="C72" s="12">
        <v>710</v>
      </c>
      <c r="D72" s="12">
        <v>690</v>
      </c>
      <c r="E72" s="12">
        <v>690</v>
      </c>
      <c r="F72" s="14">
        <v>10391500</v>
      </c>
      <c r="G72" s="12">
        <v>675.75</v>
      </c>
      <c r="I72" s="11">
        <f>'^JKSE'!I72</f>
        <v>40795</v>
      </c>
      <c r="J72" s="12">
        <f t="shared" si="1"/>
        <v>3600</v>
      </c>
    </row>
    <row r="73" spans="1:10" x14ac:dyDescent="0.2">
      <c r="A73" s="15">
        <v>39924</v>
      </c>
      <c r="B73" s="12">
        <v>680</v>
      </c>
      <c r="C73" s="12">
        <v>700</v>
      </c>
      <c r="D73" s="12">
        <v>670</v>
      </c>
      <c r="E73" s="12">
        <v>690</v>
      </c>
      <c r="F73" s="14">
        <v>7581000</v>
      </c>
      <c r="G73" s="12">
        <v>675.75</v>
      </c>
      <c r="I73" s="11">
        <f>'^JKSE'!I73</f>
        <v>40794</v>
      </c>
      <c r="J73" s="12">
        <f t="shared" si="1"/>
        <v>3600</v>
      </c>
    </row>
    <row r="74" spans="1:10" x14ac:dyDescent="0.2">
      <c r="A74" s="15">
        <v>39925</v>
      </c>
      <c r="B74" s="12">
        <v>700</v>
      </c>
      <c r="C74" s="12">
        <v>750</v>
      </c>
      <c r="D74" s="12">
        <v>690</v>
      </c>
      <c r="E74" s="12">
        <v>750</v>
      </c>
      <c r="F74" s="14">
        <v>29131500</v>
      </c>
      <c r="G74" s="12">
        <v>734.51</v>
      </c>
      <c r="I74" s="11">
        <f>'^JKSE'!I74</f>
        <v>40793</v>
      </c>
      <c r="J74" s="12">
        <f t="shared" si="1"/>
        <v>3600</v>
      </c>
    </row>
    <row r="75" spans="1:10" x14ac:dyDescent="0.2">
      <c r="A75" s="15">
        <v>39926</v>
      </c>
      <c r="B75" s="12">
        <v>760</v>
      </c>
      <c r="C75" s="12">
        <v>810</v>
      </c>
      <c r="D75" s="12">
        <v>750</v>
      </c>
      <c r="E75" s="12">
        <v>770</v>
      </c>
      <c r="F75" s="14">
        <v>37746000</v>
      </c>
      <c r="G75" s="12">
        <v>754.1</v>
      </c>
      <c r="I75" s="11">
        <f>'^JKSE'!I75</f>
        <v>40792</v>
      </c>
      <c r="J75" s="12">
        <f t="shared" si="1"/>
        <v>3525</v>
      </c>
    </row>
    <row r="76" spans="1:10" x14ac:dyDescent="0.2">
      <c r="A76" s="15">
        <v>39927</v>
      </c>
      <c r="B76" s="12">
        <v>780</v>
      </c>
      <c r="C76" s="12">
        <v>830</v>
      </c>
      <c r="D76" s="12">
        <v>780</v>
      </c>
      <c r="E76" s="12">
        <v>800</v>
      </c>
      <c r="F76" s="14">
        <v>17946500</v>
      </c>
      <c r="G76" s="12">
        <v>783.48</v>
      </c>
      <c r="I76" s="11">
        <f>'^JKSE'!I76</f>
        <v>40791</v>
      </c>
      <c r="J76" s="12">
        <f t="shared" si="1"/>
        <v>3450</v>
      </c>
    </row>
    <row r="77" spans="1:10" x14ac:dyDescent="0.2">
      <c r="A77" s="15">
        <v>39930</v>
      </c>
      <c r="B77" s="12">
        <v>800</v>
      </c>
      <c r="C77" s="12">
        <v>890</v>
      </c>
      <c r="D77" s="12">
        <v>800</v>
      </c>
      <c r="E77" s="12">
        <v>870</v>
      </c>
      <c r="F77" s="14">
        <v>47507000</v>
      </c>
      <c r="G77" s="12">
        <v>852.04</v>
      </c>
      <c r="I77" s="11">
        <f>'^JKSE'!I77</f>
        <v>40788</v>
      </c>
      <c r="J77" s="12">
        <f t="shared" si="1"/>
        <v>3475</v>
      </c>
    </row>
    <row r="78" spans="1:10" x14ac:dyDescent="0.2">
      <c r="A78" s="15">
        <v>39931</v>
      </c>
      <c r="B78" s="12">
        <v>890</v>
      </c>
      <c r="C78" s="12">
        <v>930</v>
      </c>
      <c r="D78" s="12">
        <v>860</v>
      </c>
      <c r="E78" s="12">
        <v>870</v>
      </c>
      <c r="F78" s="14">
        <v>51569000</v>
      </c>
      <c r="G78" s="12">
        <v>852.04</v>
      </c>
      <c r="I78" s="11">
        <f>'^JKSE'!I78</f>
        <v>40787</v>
      </c>
      <c r="J78" s="12">
        <f t="shared" si="1"/>
        <v>3475</v>
      </c>
    </row>
    <row r="79" spans="1:10" x14ac:dyDescent="0.2">
      <c r="A79" s="15">
        <v>39932</v>
      </c>
      <c r="B79" s="12">
        <v>870</v>
      </c>
      <c r="C79" s="12">
        <v>890</v>
      </c>
      <c r="D79" s="12">
        <v>840</v>
      </c>
      <c r="E79" s="12">
        <v>870</v>
      </c>
      <c r="F79" s="14">
        <v>27210000</v>
      </c>
      <c r="G79" s="12">
        <v>852.04</v>
      </c>
      <c r="I79" s="11">
        <f>'^JKSE'!I79</f>
        <v>40786</v>
      </c>
      <c r="J79" s="12">
        <f t="shared" si="1"/>
        <v>3475</v>
      </c>
    </row>
    <row r="80" spans="1:10" x14ac:dyDescent="0.2">
      <c r="A80" s="15">
        <v>39933</v>
      </c>
      <c r="B80" s="12">
        <v>880</v>
      </c>
      <c r="C80" s="12">
        <v>910</v>
      </c>
      <c r="D80" s="12">
        <v>880</v>
      </c>
      <c r="E80" s="12">
        <v>900</v>
      </c>
      <c r="F80" s="14">
        <v>35051000</v>
      </c>
      <c r="G80" s="12">
        <v>881.42</v>
      </c>
      <c r="I80" s="11">
        <f>'^JKSE'!I80</f>
        <v>40785</v>
      </c>
      <c r="J80" s="12">
        <f t="shared" si="1"/>
        <v>3475</v>
      </c>
    </row>
    <row r="81" spans="1:10" x14ac:dyDescent="0.2">
      <c r="A81" s="15">
        <v>39934</v>
      </c>
      <c r="B81" s="12">
        <v>900</v>
      </c>
      <c r="C81" s="12">
        <v>910</v>
      </c>
      <c r="D81" s="12">
        <v>860</v>
      </c>
      <c r="E81" s="12">
        <v>880</v>
      </c>
      <c r="F81" s="14">
        <v>22963000</v>
      </c>
      <c r="G81" s="12">
        <v>861.83</v>
      </c>
      <c r="I81" s="11">
        <f>'^JKSE'!I81</f>
        <v>40784</v>
      </c>
      <c r="J81" s="12">
        <f t="shared" si="1"/>
        <v>3475</v>
      </c>
    </row>
    <row r="82" spans="1:10" x14ac:dyDescent="0.2">
      <c r="A82" s="15">
        <v>39937</v>
      </c>
      <c r="B82" s="12">
        <v>880</v>
      </c>
      <c r="C82" s="12">
        <v>910</v>
      </c>
      <c r="D82" s="12">
        <v>870</v>
      </c>
      <c r="E82" s="12">
        <v>890</v>
      </c>
      <c r="F82" s="14">
        <v>18576500</v>
      </c>
      <c r="G82" s="12">
        <v>871.62</v>
      </c>
      <c r="I82" s="11">
        <f>'^JKSE'!I82</f>
        <v>40781</v>
      </c>
      <c r="J82" s="12">
        <f t="shared" si="1"/>
        <v>3475</v>
      </c>
    </row>
    <row r="83" spans="1:10" x14ac:dyDescent="0.2">
      <c r="A83" s="15">
        <v>39938</v>
      </c>
      <c r="B83" s="12">
        <v>890</v>
      </c>
      <c r="C83" s="12">
        <v>890</v>
      </c>
      <c r="D83" s="12">
        <v>870</v>
      </c>
      <c r="E83" s="12">
        <v>880</v>
      </c>
      <c r="F83" s="14">
        <v>9233500</v>
      </c>
      <c r="G83" s="12">
        <v>861.83</v>
      </c>
      <c r="I83" s="11">
        <f>'^JKSE'!I83</f>
        <v>40780</v>
      </c>
      <c r="J83" s="12">
        <f t="shared" si="1"/>
        <v>3400</v>
      </c>
    </row>
    <row r="84" spans="1:10" x14ac:dyDescent="0.2">
      <c r="A84" s="15">
        <v>39939</v>
      </c>
      <c r="B84" s="12">
        <v>870</v>
      </c>
      <c r="C84" s="12">
        <v>890</v>
      </c>
      <c r="D84" s="12">
        <v>850</v>
      </c>
      <c r="E84" s="12">
        <v>880</v>
      </c>
      <c r="F84" s="14">
        <v>24026000</v>
      </c>
      <c r="G84" s="12">
        <v>861.83</v>
      </c>
      <c r="I84" s="11">
        <f>'^JKSE'!I84</f>
        <v>40779</v>
      </c>
      <c r="J84" s="12">
        <f t="shared" si="1"/>
        <v>3400</v>
      </c>
    </row>
    <row r="85" spans="1:10" x14ac:dyDescent="0.2">
      <c r="A85" s="15">
        <v>39940</v>
      </c>
      <c r="B85" s="12">
        <v>880</v>
      </c>
      <c r="C85" s="12">
        <v>900</v>
      </c>
      <c r="D85" s="12">
        <v>870</v>
      </c>
      <c r="E85" s="12">
        <v>880</v>
      </c>
      <c r="F85" s="14">
        <v>13197500</v>
      </c>
      <c r="G85" s="12">
        <v>861.83</v>
      </c>
      <c r="I85" s="11">
        <f>'^JKSE'!I85</f>
        <v>40778</v>
      </c>
      <c r="J85" s="12">
        <f t="shared" si="1"/>
        <v>3450</v>
      </c>
    </row>
    <row r="86" spans="1:10" x14ac:dyDescent="0.2">
      <c r="A86" s="15">
        <v>39941</v>
      </c>
      <c r="B86" s="12">
        <v>880</v>
      </c>
      <c r="C86" s="12">
        <v>880</v>
      </c>
      <c r="D86" s="12">
        <v>860</v>
      </c>
      <c r="E86" s="12">
        <v>870</v>
      </c>
      <c r="F86" s="14">
        <v>24202500</v>
      </c>
      <c r="G86" s="12">
        <v>852.04</v>
      </c>
      <c r="I86" s="11">
        <f>'^JKSE'!I86</f>
        <v>40777</v>
      </c>
      <c r="J86" s="12">
        <f t="shared" si="1"/>
        <v>3400</v>
      </c>
    </row>
    <row r="87" spans="1:10" x14ac:dyDescent="0.2">
      <c r="A87" s="15">
        <v>39944</v>
      </c>
      <c r="B87" s="12">
        <v>870</v>
      </c>
      <c r="C87" s="12">
        <v>890</v>
      </c>
      <c r="D87" s="12">
        <v>850</v>
      </c>
      <c r="E87" s="12">
        <v>860</v>
      </c>
      <c r="F87" s="14">
        <v>20982000</v>
      </c>
      <c r="G87" s="12">
        <v>842.24</v>
      </c>
      <c r="I87" s="11">
        <f>'^JKSE'!I87</f>
        <v>40774</v>
      </c>
      <c r="J87" s="12">
        <f t="shared" si="1"/>
        <v>3425</v>
      </c>
    </row>
    <row r="88" spans="1:10" x14ac:dyDescent="0.2">
      <c r="A88" s="15">
        <v>39945</v>
      </c>
      <c r="B88" s="12">
        <v>860</v>
      </c>
      <c r="C88" s="12">
        <v>870</v>
      </c>
      <c r="D88" s="12">
        <v>850</v>
      </c>
      <c r="E88" s="12">
        <v>860</v>
      </c>
      <c r="F88" s="14">
        <v>15492000</v>
      </c>
      <c r="G88" s="12">
        <v>842.24</v>
      </c>
      <c r="I88" s="11">
        <f>'^JKSE'!I88</f>
        <v>40773</v>
      </c>
      <c r="J88" s="12">
        <f t="shared" si="1"/>
        <v>3525</v>
      </c>
    </row>
    <row r="89" spans="1:10" x14ac:dyDescent="0.2">
      <c r="A89" s="15">
        <v>39946</v>
      </c>
      <c r="B89" s="12">
        <v>860</v>
      </c>
      <c r="C89" s="12">
        <v>860</v>
      </c>
      <c r="D89" s="12">
        <v>850</v>
      </c>
      <c r="E89" s="12">
        <v>850</v>
      </c>
      <c r="F89" s="14">
        <v>14830500</v>
      </c>
      <c r="G89" s="12">
        <v>832.45</v>
      </c>
      <c r="I89" s="11">
        <f>'^JKSE'!I89</f>
        <v>40772</v>
      </c>
      <c r="J89" s="12">
        <f t="shared" si="1"/>
        <v>3350</v>
      </c>
    </row>
    <row r="90" spans="1:10" x14ac:dyDescent="0.2">
      <c r="A90" s="15">
        <v>39947</v>
      </c>
      <c r="B90" s="12">
        <v>850</v>
      </c>
      <c r="C90" s="12">
        <v>860</v>
      </c>
      <c r="D90" s="12">
        <v>830</v>
      </c>
      <c r="E90" s="12">
        <v>840</v>
      </c>
      <c r="F90" s="14">
        <v>28367500</v>
      </c>
      <c r="G90" s="12">
        <v>822.66</v>
      </c>
      <c r="I90" s="11">
        <f>'^JKSE'!I90</f>
        <v>40771</v>
      </c>
      <c r="J90" s="12">
        <f t="shared" si="1"/>
        <v>3350</v>
      </c>
    </row>
    <row r="91" spans="1:10" x14ac:dyDescent="0.2">
      <c r="A91" s="15">
        <v>39948</v>
      </c>
      <c r="B91" s="12">
        <v>850</v>
      </c>
      <c r="C91" s="12">
        <v>860</v>
      </c>
      <c r="D91" s="12">
        <v>810</v>
      </c>
      <c r="E91" s="12">
        <v>820</v>
      </c>
      <c r="F91" s="14">
        <v>27154000</v>
      </c>
      <c r="G91" s="12">
        <v>803.07</v>
      </c>
      <c r="I91" s="11">
        <f>'^JKSE'!I91</f>
        <v>40770</v>
      </c>
      <c r="J91" s="12">
        <f t="shared" si="1"/>
        <v>3425</v>
      </c>
    </row>
    <row r="92" spans="1:10" x14ac:dyDescent="0.2">
      <c r="A92" s="15">
        <v>39951</v>
      </c>
      <c r="B92" s="12">
        <v>800</v>
      </c>
      <c r="C92" s="12">
        <v>840</v>
      </c>
      <c r="D92" s="12">
        <v>790</v>
      </c>
      <c r="E92" s="12">
        <v>830</v>
      </c>
      <c r="F92" s="14">
        <v>4154000</v>
      </c>
      <c r="G92" s="12">
        <v>812.86</v>
      </c>
      <c r="I92" s="11">
        <f>'^JKSE'!I92</f>
        <v>40767</v>
      </c>
      <c r="J92" s="12">
        <f t="shared" si="1"/>
        <v>3425</v>
      </c>
    </row>
    <row r="93" spans="1:10" x14ac:dyDescent="0.2">
      <c r="A93" s="15">
        <v>39952</v>
      </c>
      <c r="B93" s="12">
        <v>850</v>
      </c>
      <c r="C93" s="12">
        <v>890</v>
      </c>
      <c r="D93" s="12">
        <v>840</v>
      </c>
      <c r="E93" s="12">
        <v>870</v>
      </c>
      <c r="F93" s="14">
        <v>14213000</v>
      </c>
      <c r="G93" s="12">
        <v>852.04</v>
      </c>
      <c r="I93" s="11">
        <f>'^JKSE'!I93</f>
        <v>40766</v>
      </c>
      <c r="J93" s="12">
        <f t="shared" si="1"/>
        <v>3450</v>
      </c>
    </row>
    <row r="94" spans="1:10" x14ac:dyDescent="0.2">
      <c r="A94" s="15">
        <v>39953</v>
      </c>
      <c r="B94" s="12">
        <v>870</v>
      </c>
      <c r="C94" s="12">
        <v>880</v>
      </c>
      <c r="D94" s="12">
        <v>860</v>
      </c>
      <c r="E94" s="12">
        <v>860</v>
      </c>
      <c r="F94" s="14">
        <v>7707500</v>
      </c>
      <c r="G94" s="12">
        <v>842.24</v>
      </c>
      <c r="I94" s="11">
        <f>'^JKSE'!I94</f>
        <v>40765</v>
      </c>
      <c r="J94" s="12">
        <f t="shared" si="1"/>
        <v>3325</v>
      </c>
    </row>
    <row r="95" spans="1:10" x14ac:dyDescent="0.2">
      <c r="A95" s="15">
        <v>39955</v>
      </c>
      <c r="B95" s="12">
        <v>860</v>
      </c>
      <c r="C95" s="12">
        <v>880</v>
      </c>
      <c r="D95" s="12">
        <v>850</v>
      </c>
      <c r="E95" s="12">
        <v>870</v>
      </c>
      <c r="F95" s="14">
        <v>3194000</v>
      </c>
      <c r="G95" s="12">
        <v>852.04</v>
      </c>
      <c r="I95" s="11">
        <f>'^JKSE'!I95</f>
        <v>40764</v>
      </c>
      <c r="J95" s="12">
        <f t="shared" si="1"/>
        <v>2975</v>
      </c>
    </row>
    <row r="96" spans="1:10" x14ac:dyDescent="0.2">
      <c r="A96" s="15">
        <v>39958</v>
      </c>
      <c r="B96" s="12">
        <v>870</v>
      </c>
      <c r="C96" s="12">
        <v>900</v>
      </c>
      <c r="D96" s="12">
        <v>870</v>
      </c>
      <c r="E96" s="12">
        <v>890</v>
      </c>
      <c r="F96" s="14">
        <v>8399500</v>
      </c>
      <c r="G96" s="12">
        <v>871.62</v>
      </c>
      <c r="I96" s="11">
        <f>'^JKSE'!I96</f>
        <v>40763</v>
      </c>
      <c r="J96" s="12">
        <f t="shared" si="1"/>
        <v>3175</v>
      </c>
    </row>
    <row r="97" spans="1:10" x14ac:dyDescent="0.2">
      <c r="A97" s="15">
        <v>39959</v>
      </c>
      <c r="B97" s="12">
        <v>890</v>
      </c>
      <c r="C97" s="12">
        <v>910</v>
      </c>
      <c r="D97" s="12">
        <v>870</v>
      </c>
      <c r="E97" s="12">
        <v>880</v>
      </c>
      <c r="F97" s="14">
        <v>4900500</v>
      </c>
      <c r="G97" s="12">
        <v>861.83</v>
      </c>
      <c r="I97" s="11">
        <f>'^JKSE'!I97</f>
        <v>40760</v>
      </c>
      <c r="J97" s="12">
        <f t="shared" si="1"/>
        <v>3200</v>
      </c>
    </row>
    <row r="98" spans="1:10" x14ac:dyDescent="0.2">
      <c r="A98" s="15">
        <v>39960</v>
      </c>
      <c r="B98" s="12">
        <v>880</v>
      </c>
      <c r="C98" s="12">
        <v>900</v>
      </c>
      <c r="D98" s="12">
        <v>860</v>
      </c>
      <c r="E98" s="12">
        <v>890</v>
      </c>
      <c r="F98" s="14">
        <v>3873500</v>
      </c>
      <c r="G98" s="12">
        <v>871.62</v>
      </c>
      <c r="I98" s="11">
        <f>'^JKSE'!I98</f>
        <v>40759</v>
      </c>
      <c r="J98" s="12">
        <f t="shared" si="1"/>
        <v>3325</v>
      </c>
    </row>
    <row r="99" spans="1:10" x14ac:dyDescent="0.2">
      <c r="A99" s="15">
        <v>39961</v>
      </c>
      <c r="B99" s="12">
        <v>880</v>
      </c>
      <c r="C99" s="12">
        <v>880</v>
      </c>
      <c r="D99" s="12">
        <v>870</v>
      </c>
      <c r="E99" s="12">
        <v>880</v>
      </c>
      <c r="F99" s="14">
        <v>2470000</v>
      </c>
      <c r="G99" s="12">
        <v>861.83</v>
      </c>
      <c r="I99" s="11">
        <f>'^JKSE'!I99</f>
        <v>40758</v>
      </c>
      <c r="J99" s="12">
        <f t="shared" si="1"/>
        <v>3400</v>
      </c>
    </row>
    <row r="100" spans="1:10" x14ac:dyDescent="0.2">
      <c r="A100" s="15">
        <v>39962</v>
      </c>
      <c r="B100" s="12">
        <v>880</v>
      </c>
      <c r="C100" s="12">
        <v>890</v>
      </c>
      <c r="D100" s="12">
        <v>870</v>
      </c>
      <c r="E100" s="12">
        <v>880</v>
      </c>
      <c r="F100" s="14">
        <v>1523500</v>
      </c>
      <c r="G100" s="12">
        <v>861.83</v>
      </c>
      <c r="I100" s="11">
        <f>'^JKSE'!I100</f>
        <v>40757</v>
      </c>
      <c r="J100" s="12">
        <f t="shared" si="1"/>
        <v>3475</v>
      </c>
    </row>
    <row r="101" spans="1:10" x14ac:dyDescent="0.2">
      <c r="A101" s="15">
        <v>39965</v>
      </c>
      <c r="B101" s="12">
        <v>890</v>
      </c>
      <c r="C101" s="12">
        <v>890</v>
      </c>
      <c r="D101" s="12">
        <v>890</v>
      </c>
      <c r="E101" s="12">
        <v>890</v>
      </c>
      <c r="F101" s="14">
        <v>1049500</v>
      </c>
      <c r="G101" s="12">
        <v>871.62</v>
      </c>
      <c r="I101" s="11">
        <f>'^JKSE'!I101</f>
        <v>40756</v>
      </c>
      <c r="J101" s="12">
        <f t="shared" si="1"/>
        <v>3525</v>
      </c>
    </row>
    <row r="102" spans="1:10" x14ac:dyDescent="0.2">
      <c r="A102" s="15">
        <v>39966</v>
      </c>
      <c r="B102" s="12">
        <v>890</v>
      </c>
      <c r="C102" s="12">
        <v>890</v>
      </c>
      <c r="D102" s="12">
        <v>870</v>
      </c>
      <c r="E102" s="12">
        <v>870</v>
      </c>
      <c r="F102" s="14">
        <v>1507000</v>
      </c>
      <c r="G102" s="12">
        <v>852.04</v>
      </c>
      <c r="I102" s="11">
        <f>'^JKSE'!I102</f>
        <v>40753</v>
      </c>
      <c r="J102" s="12">
        <f t="shared" si="1"/>
        <v>3475</v>
      </c>
    </row>
    <row r="103" spans="1:10" x14ac:dyDescent="0.2">
      <c r="A103" s="15">
        <v>39967</v>
      </c>
      <c r="B103" s="12">
        <v>870</v>
      </c>
      <c r="C103" s="12">
        <v>890</v>
      </c>
      <c r="D103" s="12">
        <v>860</v>
      </c>
      <c r="E103" s="12">
        <v>880</v>
      </c>
      <c r="F103" s="14">
        <v>7757500</v>
      </c>
      <c r="G103" s="12">
        <v>861.83</v>
      </c>
      <c r="I103" s="11">
        <f>'^JKSE'!I103</f>
        <v>40752</v>
      </c>
      <c r="J103" s="12">
        <f t="shared" si="1"/>
        <v>3450</v>
      </c>
    </row>
    <row r="104" spans="1:10" x14ac:dyDescent="0.2">
      <c r="A104" s="15">
        <v>39968</v>
      </c>
      <c r="B104" s="12">
        <v>880</v>
      </c>
      <c r="C104" s="12">
        <v>890</v>
      </c>
      <c r="D104" s="12">
        <v>870</v>
      </c>
      <c r="E104" s="12">
        <v>880</v>
      </c>
      <c r="F104" s="14">
        <v>3642500</v>
      </c>
      <c r="G104" s="12">
        <v>861.83</v>
      </c>
      <c r="I104" s="11">
        <f>'^JKSE'!I104</f>
        <v>40751</v>
      </c>
      <c r="J104" s="12">
        <f t="shared" si="1"/>
        <v>3450</v>
      </c>
    </row>
    <row r="105" spans="1:10" x14ac:dyDescent="0.2">
      <c r="A105" s="15">
        <v>39969</v>
      </c>
      <c r="B105" s="12">
        <v>890</v>
      </c>
      <c r="C105" s="12">
        <v>920</v>
      </c>
      <c r="D105" s="12">
        <v>880</v>
      </c>
      <c r="E105" s="12">
        <v>880</v>
      </c>
      <c r="F105" s="14">
        <v>27936000</v>
      </c>
      <c r="G105" s="12">
        <v>861.83</v>
      </c>
      <c r="I105" s="11">
        <f>'^JKSE'!I105</f>
        <v>40750</v>
      </c>
      <c r="J105" s="12">
        <f t="shared" si="1"/>
        <v>3525</v>
      </c>
    </row>
    <row r="106" spans="1:10" x14ac:dyDescent="0.2">
      <c r="A106" s="15">
        <v>39972</v>
      </c>
      <c r="B106" s="12">
        <v>900</v>
      </c>
      <c r="C106" s="12">
        <v>920</v>
      </c>
      <c r="D106" s="12">
        <v>900</v>
      </c>
      <c r="E106" s="12">
        <v>910</v>
      </c>
      <c r="F106" s="14">
        <v>13817000</v>
      </c>
      <c r="G106" s="12">
        <v>891.21</v>
      </c>
      <c r="I106" s="11">
        <f>'^JKSE'!I106</f>
        <v>40749</v>
      </c>
      <c r="J106" s="12">
        <f t="shared" si="1"/>
        <v>3500</v>
      </c>
    </row>
    <row r="107" spans="1:10" x14ac:dyDescent="0.2">
      <c r="A107" s="15">
        <v>39973</v>
      </c>
      <c r="B107" s="12">
        <v>920</v>
      </c>
      <c r="C107" s="12">
        <v>920</v>
      </c>
      <c r="D107" s="12">
        <v>890</v>
      </c>
      <c r="E107" s="12">
        <v>900</v>
      </c>
      <c r="F107" s="14">
        <v>15857000</v>
      </c>
      <c r="G107" s="12">
        <v>881.42</v>
      </c>
      <c r="I107" s="11">
        <f>'^JKSE'!I107</f>
        <v>40746</v>
      </c>
      <c r="J107" s="12">
        <f t="shared" si="1"/>
        <v>3500</v>
      </c>
    </row>
    <row r="108" spans="1:10" x14ac:dyDescent="0.2">
      <c r="A108" s="15">
        <v>39974</v>
      </c>
      <c r="B108" s="12">
        <v>910</v>
      </c>
      <c r="C108" s="12">
        <v>990</v>
      </c>
      <c r="D108" s="12">
        <v>900</v>
      </c>
      <c r="E108" s="12">
        <v>970</v>
      </c>
      <c r="F108" s="14">
        <v>62721000</v>
      </c>
      <c r="G108" s="12">
        <v>949.97</v>
      </c>
      <c r="I108" s="11">
        <f>'^JKSE'!I108</f>
        <v>40745</v>
      </c>
      <c r="J108" s="12">
        <f t="shared" si="1"/>
        <v>3425</v>
      </c>
    </row>
    <row r="109" spans="1:10" x14ac:dyDescent="0.2">
      <c r="A109" s="15">
        <v>39975</v>
      </c>
      <c r="B109" s="12">
        <v>990</v>
      </c>
      <c r="C109" s="12">
        <v>1020</v>
      </c>
      <c r="D109" s="12">
        <v>980</v>
      </c>
      <c r="E109" s="12">
        <v>990</v>
      </c>
      <c r="F109" s="14">
        <v>28774000</v>
      </c>
      <c r="G109" s="12">
        <v>969.56</v>
      </c>
      <c r="I109" s="11">
        <f>'^JKSE'!I109</f>
        <v>40744</v>
      </c>
      <c r="J109" s="12">
        <f t="shared" si="1"/>
        <v>3450</v>
      </c>
    </row>
    <row r="110" spans="1:10" x14ac:dyDescent="0.2">
      <c r="A110" s="15">
        <v>39976</v>
      </c>
      <c r="B110" s="12">
        <v>1010</v>
      </c>
      <c r="C110" s="12">
        <v>1010</v>
      </c>
      <c r="D110" s="12">
        <v>980</v>
      </c>
      <c r="E110" s="12">
        <v>990</v>
      </c>
      <c r="F110" s="14">
        <v>6383500</v>
      </c>
      <c r="G110" s="12">
        <v>969.56</v>
      </c>
      <c r="I110" s="11">
        <f>'^JKSE'!I110</f>
        <v>40743</v>
      </c>
      <c r="J110" s="12">
        <f t="shared" si="1"/>
        <v>3450</v>
      </c>
    </row>
    <row r="111" spans="1:10" x14ac:dyDescent="0.2">
      <c r="A111" s="15">
        <v>39979</v>
      </c>
      <c r="B111" s="12">
        <v>970</v>
      </c>
      <c r="C111" s="12">
        <v>1030</v>
      </c>
      <c r="D111" s="12">
        <v>960</v>
      </c>
      <c r="E111" s="12">
        <v>990</v>
      </c>
      <c r="F111" s="14">
        <v>24074000</v>
      </c>
      <c r="G111" s="12">
        <v>969.56</v>
      </c>
      <c r="I111" s="11">
        <f>'^JKSE'!I111</f>
        <v>40742</v>
      </c>
      <c r="J111" s="12">
        <f t="shared" si="1"/>
        <v>3475</v>
      </c>
    </row>
    <row r="112" spans="1:10" x14ac:dyDescent="0.2">
      <c r="A112" s="15">
        <v>39980</v>
      </c>
      <c r="B112" s="12">
        <v>970</v>
      </c>
      <c r="C112" s="12">
        <v>990</v>
      </c>
      <c r="D112" s="12">
        <v>950</v>
      </c>
      <c r="E112" s="12">
        <v>980</v>
      </c>
      <c r="F112" s="14">
        <v>18527500</v>
      </c>
      <c r="G112" s="12">
        <v>959.77</v>
      </c>
      <c r="I112" s="11">
        <f>'^JKSE'!I112</f>
        <v>40739</v>
      </c>
      <c r="J112" s="12">
        <f t="shared" si="1"/>
        <v>3550</v>
      </c>
    </row>
    <row r="113" spans="1:10" x14ac:dyDescent="0.2">
      <c r="A113" s="15">
        <v>39981</v>
      </c>
      <c r="B113" s="12">
        <v>980</v>
      </c>
      <c r="C113" s="12">
        <v>1110</v>
      </c>
      <c r="D113" s="12">
        <v>980</v>
      </c>
      <c r="E113" s="12">
        <v>1100</v>
      </c>
      <c r="F113" s="14">
        <v>85384000</v>
      </c>
      <c r="G113" s="12">
        <v>1077.29</v>
      </c>
      <c r="I113" s="11">
        <f>'^JKSE'!I113</f>
        <v>40738</v>
      </c>
      <c r="J113" s="12">
        <f t="shared" si="1"/>
        <v>3550</v>
      </c>
    </row>
    <row r="114" spans="1:10" x14ac:dyDescent="0.2">
      <c r="A114" s="15">
        <v>39982</v>
      </c>
      <c r="B114" s="12">
        <v>1100</v>
      </c>
      <c r="C114" s="12">
        <v>1120</v>
      </c>
      <c r="D114" s="12">
        <v>1020</v>
      </c>
      <c r="E114" s="12">
        <v>1050</v>
      </c>
      <c r="F114" s="14">
        <v>46119500</v>
      </c>
      <c r="G114" s="12">
        <v>1028.32</v>
      </c>
      <c r="I114" s="11">
        <f>'^JKSE'!I114</f>
        <v>40737</v>
      </c>
      <c r="J114" s="12">
        <f t="shared" si="1"/>
        <v>3550</v>
      </c>
    </row>
    <row r="115" spans="1:10" x14ac:dyDescent="0.2">
      <c r="A115" s="15">
        <v>39983</v>
      </c>
      <c r="B115" s="12">
        <v>1070</v>
      </c>
      <c r="C115" s="12">
        <v>1080</v>
      </c>
      <c r="D115" s="12">
        <v>980</v>
      </c>
      <c r="E115" s="12">
        <v>1020</v>
      </c>
      <c r="F115" s="14">
        <v>16909500</v>
      </c>
      <c r="G115" s="12">
        <v>998.94</v>
      </c>
      <c r="I115" s="11">
        <f>'^JKSE'!I115</f>
        <v>40736</v>
      </c>
      <c r="J115" s="12">
        <f t="shared" si="1"/>
        <v>3525</v>
      </c>
    </row>
    <row r="116" spans="1:10" x14ac:dyDescent="0.2">
      <c r="A116" s="15">
        <v>39986</v>
      </c>
      <c r="B116" s="12">
        <v>1020</v>
      </c>
      <c r="C116" s="12">
        <v>1050</v>
      </c>
      <c r="D116" s="12">
        <v>990</v>
      </c>
      <c r="E116" s="12">
        <v>1010</v>
      </c>
      <c r="F116" s="14">
        <v>6465000</v>
      </c>
      <c r="G116" s="12">
        <v>989.15</v>
      </c>
      <c r="I116" s="11">
        <f>'^JKSE'!I116</f>
        <v>40735</v>
      </c>
      <c r="J116" s="12">
        <f t="shared" si="1"/>
        <v>3575</v>
      </c>
    </row>
    <row r="117" spans="1:10" x14ac:dyDescent="0.2">
      <c r="A117" s="15">
        <v>39987</v>
      </c>
      <c r="B117" s="12">
        <v>990</v>
      </c>
      <c r="C117" s="12">
        <v>990</v>
      </c>
      <c r="D117" s="12">
        <v>940</v>
      </c>
      <c r="E117" s="12">
        <v>990</v>
      </c>
      <c r="F117" s="14">
        <v>12965500</v>
      </c>
      <c r="G117" s="12">
        <v>969.56</v>
      </c>
      <c r="I117" s="11">
        <f>'^JKSE'!I117</f>
        <v>40732</v>
      </c>
      <c r="J117" s="12">
        <f t="shared" si="1"/>
        <v>3625</v>
      </c>
    </row>
    <row r="118" spans="1:10" x14ac:dyDescent="0.2">
      <c r="A118" s="15">
        <v>39988</v>
      </c>
      <c r="B118" s="12">
        <v>990</v>
      </c>
      <c r="C118" s="12">
        <v>1020</v>
      </c>
      <c r="D118" s="12">
        <v>980</v>
      </c>
      <c r="E118" s="12">
        <v>1010</v>
      </c>
      <c r="F118" s="14">
        <v>9989500</v>
      </c>
      <c r="G118" s="12">
        <v>989.15</v>
      </c>
      <c r="I118" s="11">
        <f>'^JKSE'!I118</f>
        <v>40731</v>
      </c>
      <c r="J118" s="12">
        <f t="shared" si="1"/>
        <v>3625</v>
      </c>
    </row>
    <row r="119" spans="1:10" x14ac:dyDescent="0.2">
      <c r="A119" s="15">
        <v>39989</v>
      </c>
      <c r="B119" s="12">
        <v>1020</v>
      </c>
      <c r="C119" s="12">
        <v>1040</v>
      </c>
      <c r="D119" s="12">
        <v>1000</v>
      </c>
      <c r="E119" s="12">
        <v>1020</v>
      </c>
      <c r="F119" s="14">
        <v>9487000</v>
      </c>
      <c r="G119" s="12">
        <v>998.94</v>
      </c>
      <c r="I119" s="11">
        <f>'^JKSE'!I119</f>
        <v>40730</v>
      </c>
      <c r="J119" s="12">
        <f t="shared" si="1"/>
        <v>3625</v>
      </c>
    </row>
    <row r="120" spans="1:10" x14ac:dyDescent="0.2">
      <c r="A120" s="15">
        <v>39990</v>
      </c>
      <c r="B120" s="12">
        <v>1020</v>
      </c>
      <c r="C120" s="12">
        <v>1050</v>
      </c>
      <c r="D120" s="12">
        <v>1010</v>
      </c>
      <c r="E120" s="12">
        <v>1020</v>
      </c>
      <c r="F120" s="14">
        <v>7443500</v>
      </c>
      <c r="G120" s="12">
        <v>998.94</v>
      </c>
      <c r="I120" s="11">
        <f>'^JKSE'!I120</f>
        <v>40729</v>
      </c>
      <c r="J120" s="12">
        <f t="shared" si="1"/>
        <v>3625</v>
      </c>
    </row>
    <row r="121" spans="1:10" x14ac:dyDescent="0.2">
      <c r="A121" s="15">
        <v>39993</v>
      </c>
      <c r="B121" s="12">
        <v>1020</v>
      </c>
      <c r="C121" s="12">
        <v>1030</v>
      </c>
      <c r="D121" s="12">
        <v>1000</v>
      </c>
      <c r="E121" s="12">
        <v>1020</v>
      </c>
      <c r="F121" s="14">
        <v>4921500</v>
      </c>
      <c r="G121" s="12">
        <v>998.94</v>
      </c>
      <c r="I121" s="11">
        <f>'^JKSE'!I121</f>
        <v>40728</v>
      </c>
      <c r="J121" s="12">
        <f t="shared" si="1"/>
        <v>3575</v>
      </c>
    </row>
    <row r="122" spans="1:10" x14ac:dyDescent="0.2">
      <c r="A122" s="15">
        <v>39994</v>
      </c>
      <c r="B122" s="12">
        <v>1020</v>
      </c>
      <c r="C122" s="12">
        <v>1020</v>
      </c>
      <c r="D122" s="12">
        <v>980</v>
      </c>
      <c r="E122" s="12">
        <v>1010</v>
      </c>
      <c r="F122" s="14">
        <v>9353500</v>
      </c>
      <c r="G122" s="12">
        <v>989.15</v>
      </c>
      <c r="I122" s="11">
        <f>'^JKSE'!I122</f>
        <v>40725</v>
      </c>
      <c r="J122" s="12">
        <f t="shared" si="1"/>
        <v>3450</v>
      </c>
    </row>
    <row r="123" spans="1:10" x14ac:dyDescent="0.2">
      <c r="A123" s="15">
        <v>39995</v>
      </c>
      <c r="B123" s="12">
        <v>990</v>
      </c>
      <c r="C123" s="12">
        <v>1030</v>
      </c>
      <c r="D123" s="12">
        <v>990</v>
      </c>
      <c r="E123" s="12">
        <v>1010</v>
      </c>
      <c r="F123" s="14">
        <v>10337000</v>
      </c>
      <c r="G123" s="12">
        <v>989.15</v>
      </c>
      <c r="I123" s="11">
        <f>'^JKSE'!I123</f>
        <v>40724</v>
      </c>
      <c r="J123" s="12">
        <f t="shared" si="1"/>
        <v>3375</v>
      </c>
    </row>
    <row r="124" spans="1:10" x14ac:dyDescent="0.2">
      <c r="A124" s="15">
        <v>39996</v>
      </c>
      <c r="B124" s="12">
        <v>1010</v>
      </c>
      <c r="C124" s="12">
        <v>1020</v>
      </c>
      <c r="D124" s="12">
        <v>980</v>
      </c>
      <c r="E124" s="12">
        <v>990</v>
      </c>
      <c r="F124" s="14">
        <v>16331500</v>
      </c>
      <c r="G124" s="12">
        <v>969.56</v>
      </c>
      <c r="I124" s="11">
        <f>'^JKSE'!I124</f>
        <v>40723</v>
      </c>
      <c r="J124" s="12">
        <f t="shared" si="1"/>
        <v>3375</v>
      </c>
    </row>
    <row r="125" spans="1:10" x14ac:dyDescent="0.2">
      <c r="A125" s="15">
        <v>39997</v>
      </c>
      <c r="B125" s="12">
        <v>970</v>
      </c>
      <c r="C125" s="12">
        <v>980</v>
      </c>
      <c r="D125" s="12">
        <v>960</v>
      </c>
      <c r="E125" s="12">
        <v>980</v>
      </c>
      <c r="F125" s="14">
        <v>10537500</v>
      </c>
      <c r="G125" s="12">
        <v>959.77</v>
      </c>
      <c r="I125" s="11">
        <f>'^JKSE'!I125</f>
        <v>40722</v>
      </c>
      <c r="J125" s="12">
        <f t="shared" si="1"/>
        <v>3375</v>
      </c>
    </row>
    <row r="126" spans="1:10" x14ac:dyDescent="0.2">
      <c r="A126" s="15">
        <v>40000</v>
      </c>
      <c r="B126" s="12">
        <v>980</v>
      </c>
      <c r="C126" s="12">
        <v>980</v>
      </c>
      <c r="D126" s="12">
        <v>950</v>
      </c>
      <c r="E126" s="12">
        <v>970</v>
      </c>
      <c r="F126" s="14">
        <v>9599500</v>
      </c>
      <c r="G126" s="12">
        <v>949.97</v>
      </c>
      <c r="I126" s="11">
        <f>'^JKSE'!I126</f>
        <v>40721</v>
      </c>
      <c r="J126" s="12">
        <f t="shared" si="1"/>
        <v>3400</v>
      </c>
    </row>
    <row r="127" spans="1:10" x14ac:dyDescent="0.2">
      <c r="A127" s="15">
        <v>40001</v>
      </c>
      <c r="B127" s="12">
        <v>970</v>
      </c>
      <c r="C127" s="12">
        <v>980</v>
      </c>
      <c r="D127" s="12">
        <v>950</v>
      </c>
      <c r="E127" s="12">
        <v>970</v>
      </c>
      <c r="F127" s="14">
        <v>11692000</v>
      </c>
      <c r="G127" s="12">
        <v>949.97</v>
      </c>
      <c r="I127" s="11">
        <f>'^JKSE'!I127</f>
        <v>40718</v>
      </c>
      <c r="J127" s="12">
        <f t="shared" si="1"/>
        <v>3450</v>
      </c>
    </row>
    <row r="128" spans="1:10" x14ac:dyDescent="0.2">
      <c r="A128" s="15">
        <v>40003</v>
      </c>
      <c r="B128" s="12">
        <v>950</v>
      </c>
      <c r="C128" s="12">
        <v>1000</v>
      </c>
      <c r="D128" s="12">
        <v>950</v>
      </c>
      <c r="E128" s="12">
        <v>990</v>
      </c>
      <c r="F128" s="14">
        <v>16403000</v>
      </c>
      <c r="G128" s="12">
        <v>969.56</v>
      </c>
      <c r="I128" s="11">
        <f>'^JKSE'!I128</f>
        <v>40717</v>
      </c>
      <c r="J128" s="12">
        <f t="shared" si="1"/>
        <v>3400</v>
      </c>
    </row>
    <row r="129" spans="1:10" x14ac:dyDescent="0.2">
      <c r="A129" s="15">
        <v>40004</v>
      </c>
      <c r="B129" s="12">
        <v>990</v>
      </c>
      <c r="C129" s="12">
        <v>1010</v>
      </c>
      <c r="D129" s="12">
        <v>980</v>
      </c>
      <c r="E129" s="12">
        <v>990</v>
      </c>
      <c r="F129" s="14">
        <v>8331500</v>
      </c>
      <c r="G129" s="12">
        <v>969.56</v>
      </c>
      <c r="I129" s="11">
        <f>'^JKSE'!I129</f>
        <v>40716</v>
      </c>
      <c r="J129" s="12">
        <f t="shared" si="1"/>
        <v>3425</v>
      </c>
    </row>
    <row r="130" spans="1:10" x14ac:dyDescent="0.2">
      <c r="A130" s="15">
        <v>40007</v>
      </c>
      <c r="B130" s="12">
        <v>990</v>
      </c>
      <c r="C130" s="12">
        <v>990</v>
      </c>
      <c r="D130" s="12">
        <v>970</v>
      </c>
      <c r="E130" s="12">
        <v>980</v>
      </c>
      <c r="F130" s="14">
        <v>6800000</v>
      </c>
      <c r="G130" s="12">
        <v>959.77</v>
      </c>
      <c r="I130" s="11">
        <f>'^JKSE'!I130</f>
        <v>40715</v>
      </c>
      <c r="J130" s="12">
        <f t="shared" si="1"/>
        <v>3425</v>
      </c>
    </row>
    <row r="131" spans="1:10" x14ac:dyDescent="0.2">
      <c r="A131" s="15">
        <v>40008</v>
      </c>
      <c r="B131" s="12">
        <v>980</v>
      </c>
      <c r="C131" s="12">
        <v>1010</v>
      </c>
      <c r="D131" s="12">
        <v>980</v>
      </c>
      <c r="E131" s="12">
        <v>1000</v>
      </c>
      <c r="F131" s="14">
        <v>10566000</v>
      </c>
      <c r="G131" s="12">
        <v>979.35</v>
      </c>
      <c r="I131" s="11">
        <f>'^JKSE'!I131</f>
        <v>40714</v>
      </c>
      <c r="J131" s="12">
        <f t="shared" ref="J131:J194" si="2">VLOOKUP($I$2:$I$751,$A$2:$G$705,7)</f>
        <v>3300</v>
      </c>
    </row>
    <row r="132" spans="1:10" x14ac:dyDescent="0.2">
      <c r="A132" s="15">
        <v>40009</v>
      </c>
      <c r="B132" s="12">
        <v>1010</v>
      </c>
      <c r="C132" s="12">
        <v>1040</v>
      </c>
      <c r="D132" s="12">
        <v>1010</v>
      </c>
      <c r="E132" s="12">
        <v>1040</v>
      </c>
      <c r="F132" s="14">
        <v>14253500</v>
      </c>
      <c r="G132" s="12">
        <v>1018.53</v>
      </c>
      <c r="I132" s="11">
        <f>'^JKSE'!I132</f>
        <v>40711</v>
      </c>
      <c r="J132" s="12">
        <f t="shared" si="2"/>
        <v>3250</v>
      </c>
    </row>
    <row r="133" spans="1:10" x14ac:dyDescent="0.2">
      <c r="A133" s="15">
        <v>40010</v>
      </c>
      <c r="B133" s="12">
        <v>1040</v>
      </c>
      <c r="C133" s="12">
        <v>1060</v>
      </c>
      <c r="D133" s="12">
        <v>1020</v>
      </c>
      <c r="E133" s="12">
        <v>1040</v>
      </c>
      <c r="F133" s="14">
        <v>14968500</v>
      </c>
      <c r="G133" s="12">
        <v>1018.53</v>
      </c>
      <c r="I133" s="11">
        <f>'^JKSE'!I133</f>
        <v>40710</v>
      </c>
      <c r="J133" s="12">
        <f t="shared" si="2"/>
        <v>3325</v>
      </c>
    </row>
    <row r="134" spans="1:10" x14ac:dyDescent="0.2">
      <c r="A134" s="15">
        <v>40011</v>
      </c>
      <c r="B134" s="12">
        <v>1020</v>
      </c>
      <c r="C134" s="12">
        <v>1030</v>
      </c>
      <c r="D134" s="12">
        <v>990</v>
      </c>
      <c r="E134" s="12">
        <v>1030</v>
      </c>
      <c r="F134" s="14">
        <v>10033000</v>
      </c>
      <c r="G134" s="12">
        <v>1008.73</v>
      </c>
      <c r="I134" s="11">
        <f>'^JKSE'!I134</f>
        <v>40709</v>
      </c>
      <c r="J134" s="12">
        <f t="shared" si="2"/>
        <v>3300</v>
      </c>
    </row>
    <row r="135" spans="1:10" x14ac:dyDescent="0.2">
      <c r="A135" s="15">
        <v>40015</v>
      </c>
      <c r="B135" s="12">
        <v>1040</v>
      </c>
      <c r="C135" s="12">
        <v>1090</v>
      </c>
      <c r="D135" s="12">
        <v>1030</v>
      </c>
      <c r="E135" s="12">
        <v>1090</v>
      </c>
      <c r="F135" s="14">
        <v>12560000</v>
      </c>
      <c r="G135" s="12">
        <v>1067.49</v>
      </c>
      <c r="I135" s="11">
        <f>'^JKSE'!I135</f>
        <v>40708</v>
      </c>
      <c r="J135" s="12">
        <f t="shared" si="2"/>
        <v>3275</v>
      </c>
    </row>
    <row r="136" spans="1:10" x14ac:dyDescent="0.2">
      <c r="A136" s="15">
        <v>40016</v>
      </c>
      <c r="B136" s="12">
        <v>1100</v>
      </c>
      <c r="C136" s="12">
        <v>1100</v>
      </c>
      <c r="D136" s="12">
        <v>1060</v>
      </c>
      <c r="E136" s="12">
        <v>1100</v>
      </c>
      <c r="F136" s="14">
        <v>14552500</v>
      </c>
      <c r="G136" s="12">
        <v>1077.29</v>
      </c>
      <c r="I136" s="11">
        <f>'^JKSE'!I136</f>
        <v>40707</v>
      </c>
      <c r="J136" s="12">
        <f t="shared" si="2"/>
        <v>3250</v>
      </c>
    </row>
    <row r="137" spans="1:10" x14ac:dyDescent="0.2">
      <c r="A137" s="15">
        <v>40017</v>
      </c>
      <c r="B137" s="12">
        <v>1100</v>
      </c>
      <c r="C137" s="12">
        <v>1120</v>
      </c>
      <c r="D137" s="12">
        <v>1070</v>
      </c>
      <c r="E137" s="12">
        <v>1100</v>
      </c>
      <c r="F137" s="14">
        <v>6170000</v>
      </c>
      <c r="G137" s="12">
        <v>1077.29</v>
      </c>
      <c r="I137" s="11">
        <f>'^JKSE'!I137</f>
        <v>40704</v>
      </c>
      <c r="J137" s="12">
        <f t="shared" si="2"/>
        <v>3300</v>
      </c>
    </row>
    <row r="138" spans="1:10" x14ac:dyDescent="0.2">
      <c r="A138" s="15">
        <v>40018</v>
      </c>
      <c r="B138" s="12">
        <v>1100</v>
      </c>
      <c r="C138" s="12">
        <v>1160</v>
      </c>
      <c r="D138" s="12">
        <v>1090</v>
      </c>
      <c r="E138" s="12">
        <v>1150</v>
      </c>
      <c r="F138" s="14">
        <v>19061500</v>
      </c>
      <c r="G138" s="12">
        <v>1126.26</v>
      </c>
      <c r="I138" s="11">
        <f>'^JKSE'!I138</f>
        <v>40703</v>
      </c>
      <c r="J138" s="12">
        <f t="shared" si="2"/>
        <v>3375</v>
      </c>
    </row>
    <row r="139" spans="1:10" x14ac:dyDescent="0.2">
      <c r="A139" s="15">
        <v>40021</v>
      </c>
      <c r="B139" s="12">
        <v>1150</v>
      </c>
      <c r="C139" s="12">
        <v>1170</v>
      </c>
      <c r="D139" s="12">
        <v>1130</v>
      </c>
      <c r="E139" s="12">
        <v>1150</v>
      </c>
      <c r="F139" s="14">
        <v>14696000</v>
      </c>
      <c r="G139" s="12">
        <v>1126.26</v>
      </c>
      <c r="I139" s="11">
        <f>'^JKSE'!I139</f>
        <v>40702</v>
      </c>
      <c r="J139" s="12">
        <f t="shared" si="2"/>
        <v>3375</v>
      </c>
    </row>
    <row r="140" spans="1:10" x14ac:dyDescent="0.2">
      <c r="A140" s="15">
        <v>40022</v>
      </c>
      <c r="B140" s="12">
        <v>1150</v>
      </c>
      <c r="C140" s="12">
        <v>1220</v>
      </c>
      <c r="D140" s="12">
        <v>1150</v>
      </c>
      <c r="E140" s="12">
        <v>1210</v>
      </c>
      <c r="F140" s="14">
        <v>29385500</v>
      </c>
      <c r="G140" s="12">
        <v>1185.02</v>
      </c>
      <c r="I140" s="11">
        <f>'^JKSE'!I140</f>
        <v>40701</v>
      </c>
      <c r="J140" s="12">
        <f t="shared" si="2"/>
        <v>3425</v>
      </c>
    </row>
    <row r="141" spans="1:10" x14ac:dyDescent="0.2">
      <c r="A141" s="15">
        <v>40023</v>
      </c>
      <c r="B141" s="12">
        <v>1210</v>
      </c>
      <c r="C141" s="12">
        <v>1280</v>
      </c>
      <c r="D141" s="12">
        <v>1200</v>
      </c>
      <c r="E141" s="12">
        <v>1280</v>
      </c>
      <c r="F141" s="14">
        <v>45196000</v>
      </c>
      <c r="G141" s="12">
        <v>1253.57</v>
      </c>
      <c r="I141" s="11">
        <f>'^JKSE'!I141</f>
        <v>40700</v>
      </c>
      <c r="J141" s="12">
        <f t="shared" si="2"/>
        <v>3425</v>
      </c>
    </row>
    <row r="142" spans="1:10" x14ac:dyDescent="0.2">
      <c r="A142" s="15">
        <v>40024</v>
      </c>
      <c r="B142" s="12">
        <v>1290</v>
      </c>
      <c r="C142" s="12">
        <v>1350</v>
      </c>
      <c r="D142" s="12">
        <v>1290</v>
      </c>
      <c r="E142" s="12">
        <v>1340</v>
      </c>
      <c r="F142" s="14">
        <v>47110000</v>
      </c>
      <c r="G142" s="12">
        <v>1325.27</v>
      </c>
      <c r="I142" s="11">
        <f>'^JKSE'!I142</f>
        <v>40697</v>
      </c>
      <c r="J142" s="12">
        <f t="shared" si="2"/>
        <v>3450</v>
      </c>
    </row>
    <row r="143" spans="1:10" x14ac:dyDescent="0.2">
      <c r="A143" s="15">
        <v>40025</v>
      </c>
      <c r="B143" s="12">
        <v>1350</v>
      </c>
      <c r="C143" s="12">
        <v>1350</v>
      </c>
      <c r="D143" s="12">
        <v>1280</v>
      </c>
      <c r="E143" s="12">
        <v>1310</v>
      </c>
      <c r="F143" s="14">
        <v>10665000</v>
      </c>
      <c r="G143" s="12">
        <v>1295.5999999999999</v>
      </c>
      <c r="I143" s="11">
        <f>'^JKSE'!I143</f>
        <v>40696</v>
      </c>
      <c r="J143" s="12">
        <f t="shared" si="2"/>
        <v>3450</v>
      </c>
    </row>
    <row r="144" spans="1:10" x14ac:dyDescent="0.2">
      <c r="A144" s="15">
        <v>40028</v>
      </c>
      <c r="B144" s="12">
        <v>1310</v>
      </c>
      <c r="C144" s="12">
        <v>1330</v>
      </c>
      <c r="D144" s="12">
        <v>1310</v>
      </c>
      <c r="E144" s="12">
        <v>1320</v>
      </c>
      <c r="F144" s="14">
        <v>14216000</v>
      </c>
      <c r="G144" s="12">
        <v>1305.49</v>
      </c>
      <c r="I144" s="11">
        <f>'^JKSE'!I144</f>
        <v>40695</v>
      </c>
      <c r="J144" s="12">
        <f t="shared" si="2"/>
        <v>3450</v>
      </c>
    </row>
    <row r="145" spans="1:10" x14ac:dyDescent="0.2">
      <c r="A145" s="15">
        <v>40029</v>
      </c>
      <c r="B145" s="12">
        <v>1320</v>
      </c>
      <c r="C145" s="12">
        <v>1340</v>
      </c>
      <c r="D145" s="12">
        <v>1310</v>
      </c>
      <c r="E145" s="12">
        <v>1330</v>
      </c>
      <c r="F145" s="14">
        <v>8442000</v>
      </c>
      <c r="G145" s="12">
        <v>1315.38</v>
      </c>
      <c r="I145" s="11">
        <f>'^JKSE'!I145</f>
        <v>40694</v>
      </c>
      <c r="J145" s="12">
        <f t="shared" si="2"/>
        <v>3575</v>
      </c>
    </row>
    <row r="146" spans="1:10" x14ac:dyDescent="0.2">
      <c r="A146" s="15">
        <v>40030</v>
      </c>
      <c r="B146" s="12">
        <v>1330</v>
      </c>
      <c r="C146" s="12">
        <v>1390</v>
      </c>
      <c r="D146" s="12">
        <v>1320</v>
      </c>
      <c r="E146" s="12">
        <v>1360</v>
      </c>
      <c r="F146" s="14">
        <v>40659000</v>
      </c>
      <c r="G146" s="12">
        <v>1345.05</v>
      </c>
      <c r="I146" s="11">
        <f>'^JKSE'!I146</f>
        <v>40693</v>
      </c>
      <c r="J146" s="12">
        <f t="shared" si="2"/>
        <v>3375</v>
      </c>
    </row>
    <row r="147" spans="1:10" x14ac:dyDescent="0.2">
      <c r="A147" s="15">
        <v>40031</v>
      </c>
      <c r="B147" s="12">
        <v>1370</v>
      </c>
      <c r="C147" s="12">
        <v>1390</v>
      </c>
      <c r="D147" s="12">
        <v>1360</v>
      </c>
      <c r="E147" s="12">
        <v>1380</v>
      </c>
      <c r="F147" s="14">
        <v>15714000</v>
      </c>
      <c r="G147" s="12">
        <v>1364.84</v>
      </c>
      <c r="I147" s="11">
        <f>'^JKSE'!I147</f>
        <v>40690</v>
      </c>
      <c r="J147" s="12">
        <f t="shared" si="2"/>
        <v>3425</v>
      </c>
    </row>
    <row r="148" spans="1:10" x14ac:dyDescent="0.2">
      <c r="A148" s="15">
        <v>40032</v>
      </c>
      <c r="B148" s="12">
        <v>1380</v>
      </c>
      <c r="C148" s="12">
        <v>1380</v>
      </c>
      <c r="D148" s="12">
        <v>1360</v>
      </c>
      <c r="E148" s="12">
        <v>1380</v>
      </c>
      <c r="F148" s="14">
        <v>7994000</v>
      </c>
      <c r="G148" s="12">
        <v>1364.84</v>
      </c>
      <c r="I148" s="11">
        <f>'^JKSE'!I148</f>
        <v>40689</v>
      </c>
      <c r="J148" s="12">
        <f t="shared" si="2"/>
        <v>3350</v>
      </c>
    </row>
    <row r="149" spans="1:10" x14ac:dyDescent="0.2">
      <c r="A149" s="15">
        <v>40035</v>
      </c>
      <c r="B149" s="12">
        <v>1370</v>
      </c>
      <c r="C149" s="12">
        <v>1380</v>
      </c>
      <c r="D149" s="12">
        <v>1350</v>
      </c>
      <c r="E149" s="12">
        <v>1370</v>
      </c>
      <c r="F149" s="14">
        <v>11835000</v>
      </c>
      <c r="G149" s="12">
        <v>1354.95</v>
      </c>
      <c r="I149" s="11">
        <f>'^JKSE'!I149</f>
        <v>40688</v>
      </c>
      <c r="J149" s="12">
        <f t="shared" si="2"/>
        <v>3375</v>
      </c>
    </row>
    <row r="150" spans="1:10" x14ac:dyDescent="0.2">
      <c r="A150" s="15">
        <v>40036</v>
      </c>
      <c r="B150" s="12">
        <v>1350</v>
      </c>
      <c r="C150" s="12">
        <v>1370</v>
      </c>
      <c r="D150" s="12">
        <v>1320</v>
      </c>
      <c r="E150" s="12">
        <v>1360</v>
      </c>
      <c r="F150" s="14">
        <v>22218500</v>
      </c>
      <c r="G150" s="12">
        <v>1345.05</v>
      </c>
      <c r="I150" s="11">
        <f>'^JKSE'!I150</f>
        <v>40687</v>
      </c>
      <c r="J150" s="12">
        <f t="shared" si="2"/>
        <v>3375</v>
      </c>
    </row>
    <row r="151" spans="1:10" x14ac:dyDescent="0.2">
      <c r="A151" s="15">
        <v>40037</v>
      </c>
      <c r="B151" s="12">
        <v>1340</v>
      </c>
      <c r="C151" s="12">
        <v>1340</v>
      </c>
      <c r="D151" s="12">
        <v>1320</v>
      </c>
      <c r="E151" s="12">
        <v>1340</v>
      </c>
      <c r="F151" s="14">
        <v>9319500</v>
      </c>
      <c r="G151" s="12">
        <v>1325.27</v>
      </c>
      <c r="I151" s="11">
        <f>'^JKSE'!I151</f>
        <v>40686</v>
      </c>
      <c r="J151" s="12">
        <f t="shared" si="2"/>
        <v>3325</v>
      </c>
    </row>
    <row r="152" spans="1:10" x14ac:dyDescent="0.2">
      <c r="A152" s="15">
        <v>40038</v>
      </c>
      <c r="B152" s="12">
        <v>1350</v>
      </c>
      <c r="C152" s="12">
        <v>1380</v>
      </c>
      <c r="D152" s="12">
        <v>1340</v>
      </c>
      <c r="E152" s="12">
        <v>1340</v>
      </c>
      <c r="F152" s="14">
        <v>19258000</v>
      </c>
      <c r="G152" s="12">
        <v>1325.27</v>
      </c>
      <c r="I152" s="11">
        <f>'^JKSE'!I152</f>
        <v>40683</v>
      </c>
      <c r="J152" s="12">
        <f t="shared" si="2"/>
        <v>3500</v>
      </c>
    </row>
    <row r="153" spans="1:10" x14ac:dyDescent="0.2">
      <c r="A153" s="15">
        <v>40039</v>
      </c>
      <c r="B153" s="12">
        <v>1360</v>
      </c>
      <c r="C153" s="12">
        <v>1360</v>
      </c>
      <c r="D153" s="12">
        <v>1330</v>
      </c>
      <c r="E153" s="12">
        <v>1360</v>
      </c>
      <c r="F153" s="14">
        <v>5924000</v>
      </c>
      <c r="G153" s="12">
        <v>1345.05</v>
      </c>
      <c r="I153" s="11">
        <f>'^JKSE'!I153</f>
        <v>40682</v>
      </c>
      <c r="J153" s="12">
        <f t="shared" si="2"/>
        <v>3500</v>
      </c>
    </row>
    <row r="154" spans="1:10" x14ac:dyDescent="0.2">
      <c r="A154" s="15">
        <v>40043</v>
      </c>
      <c r="B154" s="12">
        <v>1320</v>
      </c>
      <c r="C154" s="12">
        <v>1330</v>
      </c>
      <c r="D154" s="12">
        <v>1290</v>
      </c>
      <c r="E154" s="12">
        <v>1330</v>
      </c>
      <c r="F154" s="14">
        <v>13203500</v>
      </c>
      <c r="G154" s="12">
        <v>1315.38</v>
      </c>
      <c r="I154" s="11">
        <f>'^JKSE'!I154</f>
        <v>40681</v>
      </c>
      <c r="J154" s="12">
        <f t="shared" si="2"/>
        <v>3550</v>
      </c>
    </row>
    <row r="155" spans="1:10" x14ac:dyDescent="0.2">
      <c r="A155" s="15">
        <v>40044</v>
      </c>
      <c r="B155" s="12">
        <v>1330</v>
      </c>
      <c r="C155" s="12">
        <v>1330</v>
      </c>
      <c r="D155" s="12">
        <v>1260</v>
      </c>
      <c r="E155" s="12">
        <v>1290</v>
      </c>
      <c r="F155" s="14">
        <v>17720000</v>
      </c>
      <c r="G155" s="12">
        <v>1275.82</v>
      </c>
      <c r="I155" s="11">
        <f>'^JKSE'!I155</f>
        <v>40680</v>
      </c>
      <c r="J155" s="12">
        <f t="shared" si="2"/>
        <v>3500</v>
      </c>
    </row>
    <row r="156" spans="1:10" x14ac:dyDescent="0.2">
      <c r="A156" s="15">
        <v>40045</v>
      </c>
      <c r="B156" s="12">
        <v>1310</v>
      </c>
      <c r="C156" s="12">
        <v>1310</v>
      </c>
      <c r="D156" s="12">
        <v>1240</v>
      </c>
      <c r="E156" s="12">
        <v>1270</v>
      </c>
      <c r="F156" s="14">
        <v>21287000</v>
      </c>
      <c r="G156" s="12">
        <v>1256.04</v>
      </c>
      <c r="I156" s="11">
        <f>'^JKSE'!I156</f>
        <v>40679</v>
      </c>
      <c r="J156" s="12">
        <f t="shared" si="2"/>
        <v>3500</v>
      </c>
    </row>
    <row r="157" spans="1:10" x14ac:dyDescent="0.2">
      <c r="A157" s="15">
        <v>40046</v>
      </c>
      <c r="B157" s="12">
        <v>1270</v>
      </c>
      <c r="C157" s="12">
        <v>1280</v>
      </c>
      <c r="D157" s="12">
        <v>1250</v>
      </c>
      <c r="E157" s="12">
        <v>1280</v>
      </c>
      <c r="F157" s="14">
        <v>3550000</v>
      </c>
      <c r="G157" s="12">
        <v>1265.93</v>
      </c>
      <c r="I157" s="11">
        <f>'^JKSE'!I157</f>
        <v>40676</v>
      </c>
      <c r="J157" s="12">
        <f t="shared" si="2"/>
        <v>3425</v>
      </c>
    </row>
    <row r="158" spans="1:10" x14ac:dyDescent="0.2">
      <c r="A158" s="15">
        <v>40049</v>
      </c>
      <c r="B158" s="12">
        <v>1280</v>
      </c>
      <c r="C158" s="12">
        <v>1300</v>
      </c>
      <c r="D158" s="12">
        <v>1270</v>
      </c>
      <c r="E158" s="12">
        <v>1280</v>
      </c>
      <c r="F158" s="14">
        <v>8282500</v>
      </c>
      <c r="G158" s="12">
        <v>1265.93</v>
      </c>
      <c r="I158" s="11">
        <f>'^JKSE'!I158</f>
        <v>40675</v>
      </c>
      <c r="J158" s="12">
        <f t="shared" si="2"/>
        <v>3425</v>
      </c>
    </row>
    <row r="159" spans="1:10" x14ac:dyDescent="0.2">
      <c r="A159" s="15">
        <v>40050</v>
      </c>
      <c r="B159" s="12">
        <v>1280</v>
      </c>
      <c r="C159" s="12">
        <v>1330</v>
      </c>
      <c r="D159" s="12">
        <v>1270</v>
      </c>
      <c r="E159" s="12">
        <v>1300</v>
      </c>
      <c r="F159" s="14">
        <v>11434500</v>
      </c>
      <c r="G159" s="12">
        <v>1285.71</v>
      </c>
      <c r="I159" s="11">
        <f>'^JKSE'!I159</f>
        <v>40674</v>
      </c>
      <c r="J159" s="12">
        <f t="shared" si="2"/>
        <v>3475</v>
      </c>
    </row>
    <row r="160" spans="1:10" x14ac:dyDescent="0.2">
      <c r="A160" s="15">
        <v>40051</v>
      </c>
      <c r="B160" s="12">
        <v>1300</v>
      </c>
      <c r="C160" s="12">
        <v>1310</v>
      </c>
      <c r="D160" s="12">
        <v>1290</v>
      </c>
      <c r="E160" s="12">
        <v>1300</v>
      </c>
      <c r="F160" s="14">
        <v>3159000</v>
      </c>
      <c r="G160" s="12">
        <v>1285.71</v>
      </c>
      <c r="I160" s="11">
        <f>'^JKSE'!I160</f>
        <v>40673</v>
      </c>
      <c r="J160" s="12">
        <f t="shared" si="2"/>
        <v>3450</v>
      </c>
    </row>
    <row r="161" spans="1:10" x14ac:dyDescent="0.2">
      <c r="A161" s="15">
        <v>40052</v>
      </c>
      <c r="B161" s="12">
        <v>1300</v>
      </c>
      <c r="C161" s="12">
        <v>1300</v>
      </c>
      <c r="D161" s="12">
        <v>1260</v>
      </c>
      <c r="E161" s="12">
        <v>1280</v>
      </c>
      <c r="F161" s="14">
        <v>5504000</v>
      </c>
      <c r="G161" s="12">
        <v>1265.93</v>
      </c>
      <c r="I161" s="11">
        <f>'^JKSE'!I161</f>
        <v>40672</v>
      </c>
      <c r="J161" s="12">
        <f t="shared" si="2"/>
        <v>3450</v>
      </c>
    </row>
    <row r="162" spans="1:10" x14ac:dyDescent="0.2">
      <c r="A162" s="15">
        <v>40053</v>
      </c>
      <c r="B162" s="12">
        <v>1300</v>
      </c>
      <c r="C162" s="12">
        <v>1300</v>
      </c>
      <c r="D162" s="12">
        <v>1250</v>
      </c>
      <c r="E162" s="12">
        <v>1270</v>
      </c>
      <c r="F162" s="14">
        <v>8217500</v>
      </c>
      <c r="G162" s="12">
        <v>1256.04</v>
      </c>
      <c r="I162" s="11">
        <f>'^JKSE'!I162</f>
        <v>40669</v>
      </c>
      <c r="J162" s="12">
        <f t="shared" si="2"/>
        <v>3475</v>
      </c>
    </row>
    <row r="163" spans="1:10" x14ac:dyDescent="0.2">
      <c r="A163" s="15">
        <v>40056</v>
      </c>
      <c r="B163" s="12">
        <v>1260</v>
      </c>
      <c r="C163" s="12">
        <v>1270</v>
      </c>
      <c r="D163" s="12">
        <v>1250</v>
      </c>
      <c r="E163" s="12">
        <v>1270</v>
      </c>
      <c r="F163" s="14">
        <v>5521500</v>
      </c>
      <c r="G163" s="12">
        <v>1256.04</v>
      </c>
      <c r="I163" s="11">
        <f>'^JKSE'!I163</f>
        <v>40668</v>
      </c>
      <c r="J163" s="12">
        <f t="shared" si="2"/>
        <v>3575</v>
      </c>
    </row>
    <row r="164" spans="1:10" x14ac:dyDescent="0.2">
      <c r="A164" s="15">
        <v>40057</v>
      </c>
      <c r="B164" s="12">
        <v>1250</v>
      </c>
      <c r="C164" s="12">
        <v>1270</v>
      </c>
      <c r="D164" s="12">
        <v>1230</v>
      </c>
      <c r="E164" s="12">
        <v>1250</v>
      </c>
      <c r="F164" s="14">
        <v>2692500</v>
      </c>
      <c r="G164" s="12">
        <v>1236.26</v>
      </c>
      <c r="I164" s="11">
        <f>'^JKSE'!I164</f>
        <v>40667</v>
      </c>
      <c r="J164" s="12">
        <f t="shared" si="2"/>
        <v>3525</v>
      </c>
    </row>
    <row r="165" spans="1:10" x14ac:dyDescent="0.2">
      <c r="A165" s="15">
        <v>40058</v>
      </c>
      <c r="B165" s="12">
        <v>1230</v>
      </c>
      <c r="C165" s="12">
        <v>1240</v>
      </c>
      <c r="D165" s="12">
        <v>1160</v>
      </c>
      <c r="E165" s="12">
        <v>1180</v>
      </c>
      <c r="F165" s="14">
        <v>9270500</v>
      </c>
      <c r="G165" s="12">
        <v>1167.03</v>
      </c>
      <c r="I165" s="11">
        <f>'^JKSE'!I165</f>
        <v>40666</v>
      </c>
      <c r="J165" s="12">
        <f t="shared" si="2"/>
        <v>3600</v>
      </c>
    </row>
    <row r="166" spans="1:10" x14ac:dyDescent="0.2">
      <c r="A166" s="15">
        <v>40059</v>
      </c>
      <c r="B166" s="12">
        <v>1180</v>
      </c>
      <c r="C166" s="12">
        <v>1240</v>
      </c>
      <c r="D166" s="12">
        <v>1180</v>
      </c>
      <c r="E166" s="12">
        <v>1220</v>
      </c>
      <c r="F166" s="14">
        <v>11765500</v>
      </c>
      <c r="G166" s="12">
        <v>1206.5899999999999</v>
      </c>
      <c r="I166" s="11">
        <f>'^JKSE'!I166</f>
        <v>40665</v>
      </c>
      <c r="J166" s="12">
        <f t="shared" si="2"/>
        <v>3600</v>
      </c>
    </row>
    <row r="167" spans="1:10" x14ac:dyDescent="0.2">
      <c r="A167" s="15">
        <v>40060</v>
      </c>
      <c r="B167" s="12">
        <v>1230</v>
      </c>
      <c r="C167" s="12">
        <v>1240</v>
      </c>
      <c r="D167" s="12">
        <v>1200</v>
      </c>
      <c r="E167" s="12">
        <v>1210</v>
      </c>
      <c r="F167" s="14">
        <v>2504000</v>
      </c>
      <c r="G167" s="12">
        <v>1196.7</v>
      </c>
      <c r="I167" s="11">
        <f>'^JKSE'!I167</f>
        <v>40662</v>
      </c>
      <c r="J167" s="12">
        <f t="shared" si="2"/>
        <v>3575</v>
      </c>
    </row>
    <row r="168" spans="1:10" x14ac:dyDescent="0.2">
      <c r="A168" s="15">
        <v>40063</v>
      </c>
      <c r="B168" s="12">
        <v>1220</v>
      </c>
      <c r="C168" s="12">
        <v>1220</v>
      </c>
      <c r="D168" s="12">
        <v>1180</v>
      </c>
      <c r="E168" s="12">
        <v>1190</v>
      </c>
      <c r="F168" s="14">
        <v>3687500</v>
      </c>
      <c r="G168" s="12">
        <v>1176.92</v>
      </c>
      <c r="I168" s="11">
        <f>'^JKSE'!I168</f>
        <v>40661</v>
      </c>
      <c r="J168" s="12">
        <f t="shared" si="2"/>
        <v>3575</v>
      </c>
    </row>
    <row r="169" spans="1:10" x14ac:dyDescent="0.2">
      <c r="A169" s="15">
        <v>40064</v>
      </c>
      <c r="B169" s="12">
        <v>1200</v>
      </c>
      <c r="C169" s="12">
        <v>1210</v>
      </c>
      <c r="D169" s="12">
        <v>1170</v>
      </c>
      <c r="E169" s="12">
        <v>1210</v>
      </c>
      <c r="F169" s="14">
        <v>7387500</v>
      </c>
      <c r="G169" s="12">
        <v>1196.7</v>
      </c>
      <c r="I169" s="11">
        <f>'^JKSE'!I169</f>
        <v>40660</v>
      </c>
      <c r="J169" s="12">
        <f t="shared" si="2"/>
        <v>3575</v>
      </c>
    </row>
    <row r="170" spans="1:10" x14ac:dyDescent="0.2">
      <c r="A170" s="15">
        <v>40065</v>
      </c>
      <c r="B170" s="12">
        <v>1210</v>
      </c>
      <c r="C170" s="12">
        <v>1210</v>
      </c>
      <c r="D170" s="12">
        <v>1160</v>
      </c>
      <c r="E170" s="12">
        <v>1180</v>
      </c>
      <c r="F170" s="14">
        <v>8569500</v>
      </c>
      <c r="G170" s="12">
        <v>1167.03</v>
      </c>
      <c r="I170" s="11">
        <f>'^JKSE'!I170</f>
        <v>40659</v>
      </c>
      <c r="J170" s="12">
        <f t="shared" si="2"/>
        <v>3600</v>
      </c>
    </row>
    <row r="171" spans="1:10" x14ac:dyDescent="0.2">
      <c r="A171" s="15">
        <v>40066</v>
      </c>
      <c r="B171" s="12">
        <v>1200</v>
      </c>
      <c r="C171" s="12">
        <v>1210</v>
      </c>
      <c r="D171" s="12">
        <v>1180</v>
      </c>
      <c r="E171" s="12">
        <v>1210</v>
      </c>
      <c r="F171" s="14">
        <v>8246500</v>
      </c>
      <c r="G171" s="12">
        <v>1196.7</v>
      </c>
      <c r="I171" s="11">
        <f>'^JKSE'!I171</f>
        <v>40658</v>
      </c>
      <c r="J171" s="12">
        <f t="shared" si="2"/>
        <v>3675</v>
      </c>
    </row>
    <row r="172" spans="1:10" x14ac:dyDescent="0.2">
      <c r="A172" s="15">
        <v>40067</v>
      </c>
      <c r="B172" s="12">
        <v>1210</v>
      </c>
      <c r="C172" s="12">
        <v>1230</v>
      </c>
      <c r="D172" s="12">
        <v>1200</v>
      </c>
      <c r="E172" s="12">
        <v>1200</v>
      </c>
      <c r="F172" s="14">
        <v>4045000</v>
      </c>
      <c r="G172" s="12">
        <v>1186.81</v>
      </c>
      <c r="I172" s="11">
        <f>'^JKSE'!I172</f>
        <v>40655</v>
      </c>
      <c r="J172" s="12">
        <f t="shared" si="2"/>
        <v>3575</v>
      </c>
    </row>
    <row r="173" spans="1:10" x14ac:dyDescent="0.2">
      <c r="A173" s="15">
        <v>40070</v>
      </c>
      <c r="B173" s="12">
        <v>1200</v>
      </c>
      <c r="C173" s="12">
        <v>1210</v>
      </c>
      <c r="D173" s="12">
        <v>1190</v>
      </c>
      <c r="E173" s="12">
        <v>1190</v>
      </c>
      <c r="F173" s="14">
        <v>2647000</v>
      </c>
      <c r="G173" s="12">
        <v>1176.92</v>
      </c>
      <c r="I173" s="11">
        <f>'^JKSE'!I173</f>
        <v>40654</v>
      </c>
      <c r="J173" s="12">
        <f t="shared" si="2"/>
        <v>3575</v>
      </c>
    </row>
    <row r="174" spans="1:10" x14ac:dyDescent="0.2">
      <c r="A174" s="15">
        <v>40071</v>
      </c>
      <c r="B174" s="12">
        <v>1200</v>
      </c>
      <c r="C174" s="12">
        <v>1210</v>
      </c>
      <c r="D174" s="12">
        <v>1190</v>
      </c>
      <c r="E174" s="12">
        <v>1200</v>
      </c>
      <c r="F174" s="14">
        <v>2651000</v>
      </c>
      <c r="G174" s="12">
        <v>1186.81</v>
      </c>
      <c r="I174" s="11">
        <f>'^JKSE'!I174</f>
        <v>40653</v>
      </c>
      <c r="J174" s="12">
        <f t="shared" si="2"/>
        <v>3625</v>
      </c>
    </row>
    <row r="175" spans="1:10" x14ac:dyDescent="0.2">
      <c r="A175" s="15">
        <v>40072</v>
      </c>
      <c r="B175" s="12">
        <v>1200</v>
      </c>
      <c r="C175" s="12">
        <v>1210</v>
      </c>
      <c r="D175" s="12">
        <v>1170</v>
      </c>
      <c r="E175" s="12">
        <v>1190</v>
      </c>
      <c r="F175" s="14">
        <v>8920000</v>
      </c>
      <c r="G175" s="12">
        <v>1176.92</v>
      </c>
      <c r="I175" s="11">
        <f>'^JKSE'!I175</f>
        <v>40652</v>
      </c>
      <c r="J175" s="12">
        <f t="shared" si="2"/>
        <v>3675</v>
      </c>
    </row>
    <row r="176" spans="1:10" x14ac:dyDescent="0.2">
      <c r="A176" s="15">
        <v>40073</v>
      </c>
      <c r="B176" s="12">
        <v>1210</v>
      </c>
      <c r="C176" s="12">
        <v>1210</v>
      </c>
      <c r="D176" s="12">
        <v>1180</v>
      </c>
      <c r="E176" s="12">
        <v>1190</v>
      </c>
      <c r="F176" s="14">
        <v>18243000</v>
      </c>
      <c r="G176" s="12">
        <v>1176.92</v>
      </c>
      <c r="I176" s="11">
        <f>'^JKSE'!I176</f>
        <v>40651</v>
      </c>
      <c r="J176" s="12">
        <f t="shared" si="2"/>
        <v>3675</v>
      </c>
    </row>
    <row r="177" spans="1:10" x14ac:dyDescent="0.2">
      <c r="A177" s="15">
        <v>40080</v>
      </c>
      <c r="B177" s="12">
        <v>1160</v>
      </c>
      <c r="C177" s="12">
        <v>1220</v>
      </c>
      <c r="D177" s="12">
        <v>1160</v>
      </c>
      <c r="E177" s="12">
        <v>1200</v>
      </c>
      <c r="F177" s="14">
        <v>5813000</v>
      </c>
      <c r="G177" s="12">
        <v>1186.81</v>
      </c>
      <c r="I177" s="11">
        <f>'^JKSE'!I177</f>
        <v>40648</v>
      </c>
      <c r="J177" s="12">
        <f t="shared" si="2"/>
        <v>3675</v>
      </c>
    </row>
    <row r="178" spans="1:10" x14ac:dyDescent="0.2">
      <c r="A178" s="15">
        <v>40081</v>
      </c>
      <c r="B178" s="12">
        <v>1200</v>
      </c>
      <c r="C178" s="12">
        <v>1220</v>
      </c>
      <c r="D178" s="12">
        <v>1190</v>
      </c>
      <c r="E178" s="12">
        <v>1220</v>
      </c>
      <c r="F178" s="14">
        <v>6638500</v>
      </c>
      <c r="G178" s="12">
        <v>1206.5899999999999</v>
      </c>
      <c r="I178" s="11">
        <f>'^JKSE'!I178</f>
        <v>40647</v>
      </c>
      <c r="J178" s="12">
        <f t="shared" si="2"/>
        <v>3625</v>
      </c>
    </row>
    <row r="179" spans="1:10" x14ac:dyDescent="0.2">
      <c r="A179" s="15">
        <v>40084</v>
      </c>
      <c r="B179" s="12">
        <v>1220</v>
      </c>
      <c r="C179" s="12">
        <v>1230</v>
      </c>
      <c r="D179" s="12">
        <v>1200</v>
      </c>
      <c r="E179" s="12">
        <v>1220</v>
      </c>
      <c r="F179" s="14">
        <v>7375000</v>
      </c>
      <c r="G179" s="12">
        <v>1206.5899999999999</v>
      </c>
      <c r="I179" s="11">
        <f>'^JKSE'!I179</f>
        <v>40646</v>
      </c>
      <c r="J179" s="12">
        <f t="shared" si="2"/>
        <v>3675</v>
      </c>
    </row>
    <row r="180" spans="1:10" x14ac:dyDescent="0.2">
      <c r="A180" s="15">
        <v>40085</v>
      </c>
      <c r="B180" s="12">
        <v>1230</v>
      </c>
      <c r="C180" s="12">
        <v>1260</v>
      </c>
      <c r="D180" s="12">
        <v>1220</v>
      </c>
      <c r="E180" s="12">
        <v>1250</v>
      </c>
      <c r="F180" s="14">
        <v>24051500</v>
      </c>
      <c r="G180" s="12">
        <v>1236.26</v>
      </c>
      <c r="I180" s="11">
        <f>'^JKSE'!I180</f>
        <v>40645</v>
      </c>
      <c r="J180" s="12">
        <f t="shared" si="2"/>
        <v>3650</v>
      </c>
    </row>
    <row r="181" spans="1:10" x14ac:dyDescent="0.2">
      <c r="A181" s="15">
        <v>40086</v>
      </c>
      <c r="B181" s="12">
        <v>1250</v>
      </c>
      <c r="C181" s="12">
        <v>1330</v>
      </c>
      <c r="D181" s="12">
        <v>1250</v>
      </c>
      <c r="E181" s="12">
        <v>1330</v>
      </c>
      <c r="F181" s="14">
        <v>38890000</v>
      </c>
      <c r="G181" s="12">
        <v>1315.38</v>
      </c>
      <c r="I181" s="11">
        <f>'^JKSE'!I181</f>
        <v>40644</v>
      </c>
      <c r="J181" s="12">
        <f t="shared" si="2"/>
        <v>3675</v>
      </c>
    </row>
    <row r="182" spans="1:10" x14ac:dyDescent="0.2">
      <c r="A182" s="15">
        <v>40087</v>
      </c>
      <c r="B182" s="12">
        <v>1330</v>
      </c>
      <c r="C182" s="12">
        <v>1330</v>
      </c>
      <c r="D182" s="12">
        <v>1290</v>
      </c>
      <c r="E182" s="12">
        <v>1290</v>
      </c>
      <c r="F182" s="14">
        <v>11722500</v>
      </c>
      <c r="G182" s="12">
        <v>1275.82</v>
      </c>
      <c r="I182" s="11">
        <f>'^JKSE'!I182</f>
        <v>40641</v>
      </c>
      <c r="J182" s="12">
        <f t="shared" si="2"/>
        <v>3725</v>
      </c>
    </row>
    <row r="183" spans="1:10" x14ac:dyDescent="0.2">
      <c r="A183" s="15">
        <v>40088</v>
      </c>
      <c r="B183" s="12">
        <v>1280</v>
      </c>
      <c r="C183" s="12">
        <v>1310</v>
      </c>
      <c r="D183" s="12">
        <v>1270</v>
      </c>
      <c r="E183" s="12">
        <v>1310</v>
      </c>
      <c r="F183" s="14">
        <v>8183000</v>
      </c>
      <c r="G183" s="12">
        <v>1295.5999999999999</v>
      </c>
      <c r="I183" s="11">
        <f>'^JKSE'!I183</f>
        <v>40640</v>
      </c>
      <c r="J183" s="12">
        <f t="shared" si="2"/>
        <v>3550</v>
      </c>
    </row>
    <row r="184" spans="1:10" x14ac:dyDescent="0.2">
      <c r="A184" s="15">
        <v>40091</v>
      </c>
      <c r="B184" s="12">
        <v>1310</v>
      </c>
      <c r="C184" s="12">
        <v>1350</v>
      </c>
      <c r="D184" s="12">
        <v>1310</v>
      </c>
      <c r="E184" s="12">
        <v>1320</v>
      </c>
      <c r="F184" s="14">
        <v>19924500</v>
      </c>
      <c r="G184" s="12">
        <v>1305.49</v>
      </c>
      <c r="I184" s="11">
        <f>'^JKSE'!I184</f>
        <v>40639</v>
      </c>
      <c r="J184" s="12">
        <f t="shared" si="2"/>
        <v>3475</v>
      </c>
    </row>
    <row r="185" spans="1:10" x14ac:dyDescent="0.2">
      <c r="A185" s="15">
        <v>40092</v>
      </c>
      <c r="B185" s="12">
        <v>1340</v>
      </c>
      <c r="C185" s="12">
        <v>1350</v>
      </c>
      <c r="D185" s="12">
        <v>1320</v>
      </c>
      <c r="E185" s="12">
        <v>1330</v>
      </c>
      <c r="F185" s="14">
        <v>15510500</v>
      </c>
      <c r="G185" s="12">
        <v>1315.38</v>
      </c>
      <c r="I185" s="11">
        <f>'^JKSE'!I185</f>
        <v>40638</v>
      </c>
      <c r="J185" s="12">
        <f t="shared" si="2"/>
        <v>3450</v>
      </c>
    </row>
    <row r="186" spans="1:10" x14ac:dyDescent="0.2">
      <c r="A186" s="15">
        <v>40093</v>
      </c>
      <c r="B186" s="12">
        <v>1350</v>
      </c>
      <c r="C186" s="12">
        <v>1350</v>
      </c>
      <c r="D186" s="12">
        <v>1300</v>
      </c>
      <c r="E186" s="12">
        <v>1310</v>
      </c>
      <c r="F186" s="14">
        <v>9301500</v>
      </c>
      <c r="G186" s="12">
        <v>1295.5999999999999</v>
      </c>
      <c r="I186" s="11">
        <f>'^JKSE'!I186</f>
        <v>40637</v>
      </c>
      <c r="J186" s="12">
        <f t="shared" si="2"/>
        <v>3500</v>
      </c>
    </row>
    <row r="187" spans="1:10" x14ac:dyDescent="0.2">
      <c r="A187" s="15">
        <v>40094</v>
      </c>
      <c r="B187" s="12">
        <v>1310</v>
      </c>
      <c r="C187" s="12">
        <v>1330</v>
      </c>
      <c r="D187" s="12">
        <v>1300</v>
      </c>
      <c r="E187" s="12">
        <v>1330</v>
      </c>
      <c r="F187" s="14">
        <v>10268000</v>
      </c>
      <c r="G187" s="12">
        <v>1315.38</v>
      </c>
      <c r="I187" s="11">
        <f>'^JKSE'!I187</f>
        <v>40634</v>
      </c>
      <c r="J187" s="12">
        <f t="shared" si="2"/>
        <v>3475</v>
      </c>
    </row>
    <row r="188" spans="1:10" x14ac:dyDescent="0.2">
      <c r="A188" s="15">
        <v>40095</v>
      </c>
      <c r="B188" s="12">
        <v>1340</v>
      </c>
      <c r="C188" s="12">
        <v>1350</v>
      </c>
      <c r="D188" s="12">
        <v>1310</v>
      </c>
      <c r="E188" s="12">
        <v>1320</v>
      </c>
      <c r="F188" s="14">
        <v>10179000</v>
      </c>
      <c r="G188" s="12">
        <v>1305.49</v>
      </c>
      <c r="I188" s="11">
        <f>'^JKSE'!I188</f>
        <v>40633</v>
      </c>
      <c r="J188" s="12">
        <f t="shared" si="2"/>
        <v>3400</v>
      </c>
    </row>
    <row r="189" spans="1:10" x14ac:dyDescent="0.2">
      <c r="A189" s="15">
        <v>40098</v>
      </c>
      <c r="B189" s="12">
        <v>1320</v>
      </c>
      <c r="C189" s="12">
        <v>1330</v>
      </c>
      <c r="D189" s="12">
        <v>1290</v>
      </c>
      <c r="E189" s="12">
        <v>1300</v>
      </c>
      <c r="F189" s="14">
        <v>5597000</v>
      </c>
      <c r="G189" s="12">
        <v>1285.71</v>
      </c>
      <c r="I189" s="11">
        <f>'^JKSE'!I189</f>
        <v>40632</v>
      </c>
      <c r="J189" s="12">
        <f t="shared" si="2"/>
        <v>3200</v>
      </c>
    </row>
    <row r="190" spans="1:10" x14ac:dyDescent="0.2">
      <c r="A190" s="15">
        <v>40099</v>
      </c>
      <c r="B190" s="12">
        <v>1300</v>
      </c>
      <c r="C190" s="12">
        <v>1310</v>
      </c>
      <c r="D190" s="12">
        <v>1290</v>
      </c>
      <c r="E190" s="12">
        <v>1290</v>
      </c>
      <c r="F190" s="14">
        <v>5411000</v>
      </c>
      <c r="G190" s="12">
        <v>1275.82</v>
      </c>
      <c r="I190" s="11">
        <f>'^JKSE'!I190</f>
        <v>40631</v>
      </c>
      <c r="J190" s="12">
        <f t="shared" si="2"/>
        <v>3175</v>
      </c>
    </row>
    <row r="191" spans="1:10" x14ac:dyDescent="0.2">
      <c r="A191" s="15">
        <v>40100</v>
      </c>
      <c r="B191" s="12">
        <v>1300</v>
      </c>
      <c r="C191" s="12">
        <v>1330</v>
      </c>
      <c r="D191" s="12">
        <v>1290</v>
      </c>
      <c r="E191" s="12">
        <v>1310</v>
      </c>
      <c r="F191" s="14">
        <v>7646500</v>
      </c>
      <c r="G191" s="12">
        <v>1295.5999999999999</v>
      </c>
      <c r="I191" s="11">
        <f>'^JKSE'!I191</f>
        <v>40630</v>
      </c>
      <c r="J191" s="12">
        <f t="shared" si="2"/>
        <v>3075</v>
      </c>
    </row>
    <row r="192" spans="1:10" x14ac:dyDescent="0.2">
      <c r="A192" s="15">
        <v>40101</v>
      </c>
      <c r="B192" s="12">
        <v>1320</v>
      </c>
      <c r="C192" s="12">
        <v>1340</v>
      </c>
      <c r="D192" s="12">
        <v>1310</v>
      </c>
      <c r="E192" s="12">
        <v>1310</v>
      </c>
      <c r="F192" s="14">
        <v>9642000</v>
      </c>
      <c r="G192" s="12">
        <v>1295.5999999999999</v>
      </c>
      <c r="I192" s="11">
        <f>'^JKSE'!I192</f>
        <v>40627</v>
      </c>
      <c r="J192" s="12">
        <f t="shared" si="2"/>
        <v>3125</v>
      </c>
    </row>
    <row r="193" spans="1:10" x14ac:dyDescent="0.2">
      <c r="A193" s="15">
        <v>40102</v>
      </c>
      <c r="B193" s="12">
        <v>1320</v>
      </c>
      <c r="C193" s="12">
        <v>1360</v>
      </c>
      <c r="D193" s="12">
        <v>1310</v>
      </c>
      <c r="E193" s="12">
        <v>1350</v>
      </c>
      <c r="F193" s="14">
        <v>23532000</v>
      </c>
      <c r="G193" s="12">
        <v>1335.16</v>
      </c>
      <c r="I193" s="11">
        <f>'^JKSE'!I193</f>
        <v>40626</v>
      </c>
      <c r="J193" s="12">
        <f t="shared" si="2"/>
        <v>3100</v>
      </c>
    </row>
    <row r="194" spans="1:10" x14ac:dyDescent="0.2">
      <c r="A194" s="15">
        <v>40105</v>
      </c>
      <c r="B194" s="12">
        <v>1350</v>
      </c>
      <c r="C194" s="12">
        <v>1350</v>
      </c>
      <c r="D194" s="12">
        <v>1330</v>
      </c>
      <c r="E194" s="12">
        <v>1340</v>
      </c>
      <c r="F194" s="14">
        <v>3649000</v>
      </c>
      <c r="G194" s="12">
        <v>1325.27</v>
      </c>
      <c r="I194" s="11">
        <f>'^JKSE'!I194</f>
        <v>40625</v>
      </c>
      <c r="J194" s="12">
        <f t="shared" si="2"/>
        <v>3025</v>
      </c>
    </row>
    <row r="195" spans="1:10" x14ac:dyDescent="0.2">
      <c r="A195" s="15">
        <v>40106</v>
      </c>
      <c r="B195" s="12">
        <v>1340</v>
      </c>
      <c r="C195" s="12">
        <v>1340</v>
      </c>
      <c r="D195" s="12">
        <v>1310</v>
      </c>
      <c r="E195" s="12">
        <v>1320</v>
      </c>
      <c r="F195" s="14">
        <v>5946500</v>
      </c>
      <c r="G195" s="12">
        <v>1305.49</v>
      </c>
      <c r="I195" s="11">
        <f>'^JKSE'!I195</f>
        <v>40624</v>
      </c>
      <c r="J195" s="12">
        <f t="shared" ref="J195:J258" si="3">VLOOKUP($I$2:$I$751,$A$2:$G$705,7)</f>
        <v>3000</v>
      </c>
    </row>
    <row r="196" spans="1:10" x14ac:dyDescent="0.2">
      <c r="A196" s="15">
        <v>40107</v>
      </c>
      <c r="B196" s="12">
        <v>1320</v>
      </c>
      <c r="C196" s="12">
        <v>1330</v>
      </c>
      <c r="D196" s="12">
        <v>1300</v>
      </c>
      <c r="E196" s="12">
        <v>1300</v>
      </c>
      <c r="F196" s="14">
        <v>2879500</v>
      </c>
      <c r="G196" s="12">
        <v>1285.71</v>
      </c>
      <c r="I196" s="11">
        <f>'^JKSE'!I196</f>
        <v>40623</v>
      </c>
      <c r="J196" s="12">
        <f t="shared" si="3"/>
        <v>2950</v>
      </c>
    </row>
    <row r="197" spans="1:10" x14ac:dyDescent="0.2">
      <c r="A197" s="15">
        <v>40108</v>
      </c>
      <c r="B197" s="12">
        <v>1300</v>
      </c>
      <c r="C197" s="12">
        <v>1320</v>
      </c>
      <c r="D197" s="12">
        <v>1290</v>
      </c>
      <c r="E197" s="12">
        <v>1300</v>
      </c>
      <c r="F197" s="14">
        <v>2848000</v>
      </c>
      <c r="G197" s="12">
        <v>1285.71</v>
      </c>
      <c r="I197" s="11">
        <f>'^JKSE'!I197</f>
        <v>40620</v>
      </c>
      <c r="J197" s="12">
        <f t="shared" si="3"/>
        <v>2950</v>
      </c>
    </row>
    <row r="198" spans="1:10" x14ac:dyDescent="0.2">
      <c r="A198" s="15">
        <v>40109</v>
      </c>
      <c r="B198" s="12">
        <v>1310</v>
      </c>
      <c r="C198" s="12">
        <v>1310</v>
      </c>
      <c r="D198" s="12">
        <v>1290</v>
      </c>
      <c r="E198" s="12">
        <v>1290</v>
      </c>
      <c r="F198" s="14">
        <v>4287000</v>
      </c>
      <c r="G198" s="12">
        <v>1275.82</v>
      </c>
      <c r="I198" s="11">
        <f>'^JKSE'!I198</f>
        <v>40619</v>
      </c>
      <c r="J198" s="12">
        <f t="shared" si="3"/>
        <v>2975</v>
      </c>
    </row>
    <row r="199" spans="1:10" x14ac:dyDescent="0.2">
      <c r="A199" s="15">
        <v>40112</v>
      </c>
      <c r="B199" s="12">
        <v>1290</v>
      </c>
      <c r="C199" s="12">
        <v>1300</v>
      </c>
      <c r="D199" s="12">
        <v>1290</v>
      </c>
      <c r="E199" s="12">
        <v>1300</v>
      </c>
      <c r="F199" s="14">
        <v>2307000</v>
      </c>
      <c r="G199" s="12">
        <v>1285.71</v>
      </c>
      <c r="I199" s="11">
        <f>'^JKSE'!I199</f>
        <v>40618</v>
      </c>
      <c r="J199" s="12">
        <f t="shared" si="3"/>
        <v>3050</v>
      </c>
    </row>
    <row r="200" spans="1:10" x14ac:dyDescent="0.2">
      <c r="A200" s="15">
        <v>40113</v>
      </c>
      <c r="B200" s="12">
        <v>1300</v>
      </c>
      <c r="C200" s="12">
        <v>1310</v>
      </c>
      <c r="D200" s="12">
        <v>1260</v>
      </c>
      <c r="E200" s="12">
        <v>1270</v>
      </c>
      <c r="F200" s="14">
        <v>10353500</v>
      </c>
      <c r="G200" s="12">
        <v>1256.04</v>
      </c>
      <c r="I200" s="11">
        <f>'^JKSE'!I200</f>
        <v>40617</v>
      </c>
      <c r="J200" s="12">
        <f t="shared" si="3"/>
        <v>3000</v>
      </c>
    </row>
    <row r="201" spans="1:10" x14ac:dyDescent="0.2">
      <c r="A201" s="15">
        <v>40114</v>
      </c>
      <c r="B201" s="12">
        <v>1260</v>
      </c>
      <c r="C201" s="12">
        <v>1270</v>
      </c>
      <c r="D201" s="12">
        <v>1200</v>
      </c>
      <c r="E201" s="12">
        <v>1230</v>
      </c>
      <c r="F201" s="14">
        <v>13220500</v>
      </c>
      <c r="G201" s="12">
        <v>1216.48</v>
      </c>
      <c r="I201" s="11">
        <f>'^JKSE'!I201</f>
        <v>40616</v>
      </c>
      <c r="J201" s="12">
        <f t="shared" si="3"/>
        <v>3125</v>
      </c>
    </row>
    <row r="202" spans="1:10" x14ac:dyDescent="0.2">
      <c r="A202" s="15">
        <v>40115</v>
      </c>
      <c r="B202" s="12">
        <v>1210</v>
      </c>
      <c r="C202" s="12">
        <v>1210</v>
      </c>
      <c r="D202" s="12">
        <v>1170</v>
      </c>
      <c r="E202" s="12">
        <v>1200</v>
      </c>
      <c r="F202" s="14">
        <v>7062500</v>
      </c>
      <c r="G202" s="12">
        <v>1186.81</v>
      </c>
      <c r="I202" s="11">
        <f>'^JKSE'!I202</f>
        <v>40613</v>
      </c>
      <c r="J202" s="12">
        <f t="shared" si="3"/>
        <v>3100</v>
      </c>
    </row>
    <row r="203" spans="1:10" x14ac:dyDescent="0.2">
      <c r="A203" s="15">
        <v>40116</v>
      </c>
      <c r="B203" s="12">
        <v>1230</v>
      </c>
      <c r="C203" s="12">
        <v>1260</v>
      </c>
      <c r="D203" s="12">
        <v>1210</v>
      </c>
      <c r="E203" s="12">
        <v>1220</v>
      </c>
      <c r="F203" s="14">
        <v>10397500</v>
      </c>
      <c r="G203" s="12">
        <v>1206.5899999999999</v>
      </c>
      <c r="I203" s="11">
        <f>'^JKSE'!I203</f>
        <v>40612</v>
      </c>
      <c r="J203" s="12">
        <f t="shared" si="3"/>
        <v>3050</v>
      </c>
    </row>
    <row r="204" spans="1:10" x14ac:dyDescent="0.2">
      <c r="A204" s="15">
        <v>40119</v>
      </c>
      <c r="B204" s="12">
        <v>1200</v>
      </c>
      <c r="C204" s="12">
        <v>1270</v>
      </c>
      <c r="D204" s="12">
        <v>1170</v>
      </c>
      <c r="E204" s="12">
        <v>1240</v>
      </c>
      <c r="F204" s="14">
        <v>5442000</v>
      </c>
      <c r="G204" s="12">
        <v>1226.3699999999999</v>
      </c>
      <c r="I204" s="11">
        <f>'^JKSE'!I204</f>
        <v>40611</v>
      </c>
      <c r="J204" s="12">
        <f t="shared" si="3"/>
        <v>3000</v>
      </c>
    </row>
    <row r="205" spans="1:10" x14ac:dyDescent="0.2">
      <c r="A205" s="15">
        <v>40120</v>
      </c>
      <c r="B205" s="12">
        <v>1260</v>
      </c>
      <c r="C205" s="12">
        <v>1260</v>
      </c>
      <c r="D205" s="12">
        <v>1220</v>
      </c>
      <c r="E205" s="12">
        <v>1230</v>
      </c>
      <c r="F205" s="14">
        <v>6433000</v>
      </c>
      <c r="G205" s="12">
        <v>1216.48</v>
      </c>
      <c r="I205" s="11">
        <f>'^JKSE'!I205</f>
        <v>40610</v>
      </c>
      <c r="J205" s="12">
        <f t="shared" si="3"/>
        <v>2925</v>
      </c>
    </row>
    <row r="206" spans="1:10" x14ac:dyDescent="0.2">
      <c r="A206" s="15">
        <v>40121</v>
      </c>
      <c r="B206" s="12">
        <v>1230</v>
      </c>
      <c r="C206" s="12">
        <v>1310</v>
      </c>
      <c r="D206" s="12">
        <v>1230</v>
      </c>
      <c r="E206" s="12">
        <v>1290</v>
      </c>
      <c r="F206" s="14">
        <v>30558000</v>
      </c>
      <c r="G206" s="12">
        <v>1275.82</v>
      </c>
      <c r="I206" s="11">
        <f>'^JKSE'!I206</f>
        <v>40609</v>
      </c>
      <c r="J206" s="12">
        <f t="shared" si="3"/>
        <v>2900</v>
      </c>
    </row>
    <row r="207" spans="1:10" x14ac:dyDescent="0.2">
      <c r="A207" s="15">
        <v>40122</v>
      </c>
      <c r="B207" s="12">
        <v>1290</v>
      </c>
      <c r="C207" s="12">
        <v>1290</v>
      </c>
      <c r="D207" s="12">
        <v>1250</v>
      </c>
      <c r="E207" s="12">
        <v>1260</v>
      </c>
      <c r="F207" s="14">
        <v>20101500</v>
      </c>
      <c r="G207" s="12">
        <v>1246.1500000000001</v>
      </c>
      <c r="I207" s="11">
        <f>'^JKSE'!I207</f>
        <v>40606</v>
      </c>
      <c r="J207" s="12">
        <f t="shared" si="3"/>
        <v>2925</v>
      </c>
    </row>
    <row r="208" spans="1:10" x14ac:dyDescent="0.2">
      <c r="A208" s="15">
        <v>40123</v>
      </c>
      <c r="B208" s="12">
        <v>1280</v>
      </c>
      <c r="C208" s="12">
        <v>1280</v>
      </c>
      <c r="D208" s="12">
        <v>1260</v>
      </c>
      <c r="E208" s="12">
        <v>1280</v>
      </c>
      <c r="F208" s="14">
        <v>29874000</v>
      </c>
      <c r="G208" s="12">
        <v>1265.93</v>
      </c>
      <c r="I208" s="11">
        <f>'^JKSE'!I208</f>
        <v>40605</v>
      </c>
      <c r="J208" s="12">
        <f t="shared" si="3"/>
        <v>2950</v>
      </c>
    </row>
    <row r="209" spans="1:10" x14ac:dyDescent="0.2">
      <c r="A209" s="15">
        <v>40126</v>
      </c>
      <c r="B209" s="12">
        <v>1290</v>
      </c>
      <c r="C209" s="12">
        <v>1310</v>
      </c>
      <c r="D209" s="12">
        <v>1270</v>
      </c>
      <c r="E209" s="12">
        <v>1310</v>
      </c>
      <c r="F209" s="14">
        <v>33955000</v>
      </c>
      <c r="G209" s="12">
        <v>1295.5999999999999</v>
      </c>
      <c r="I209" s="11">
        <f>'^JKSE'!I209</f>
        <v>40604</v>
      </c>
      <c r="J209" s="12">
        <f t="shared" si="3"/>
        <v>2950</v>
      </c>
    </row>
    <row r="210" spans="1:10" x14ac:dyDescent="0.2">
      <c r="A210" s="15">
        <v>40127</v>
      </c>
      <c r="B210" s="12">
        <v>1320</v>
      </c>
      <c r="C210" s="12">
        <v>1330</v>
      </c>
      <c r="D210" s="12">
        <v>1280</v>
      </c>
      <c r="E210" s="12">
        <v>1290</v>
      </c>
      <c r="F210" s="14">
        <v>32784500</v>
      </c>
      <c r="G210" s="12">
        <v>1275.82</v>
      </c>
      <c r="I210" s="11">
        <f>'^JKSE'!I210</f>
        <v>40603</v>
      </c>
      <c r="J210" s="12">
        <f t="shared" si="3"/>
        <v>2925</v>
      </c>
    </row>
    <row r="211" spans="1:10" x14ac:dyDescent="0.2">
      <c r="A211" s="15">
        <v>40128</v>
      </c>
      <c r="B211" s="12">
        <v>1300</v>
      </c>
      <c r="C211" s="12">
        <v>1310</v>
      </c>
      <c r="D211" s="12">
        <v>1280</v>
      </c>
      <c r="E211" s="12">
        <v>1300</v>
      </c>
      <c r="F211" s="14">
        <v>21655500</v>
      </c>
      <c r="G211" s="12">
        <v>1285.71</v>
      </c>
      <c r="I211" s="11">
        <f>'^JKSE'!I211</f>
        <v>40602</v>
      </c>
      <c r="J211" s="12">
        <f t="shared" si="3"/>
        <v>2925</v>
      </c>
    </row>
    <row r="212" spans="1:10" x14ac:dyDescent="0.2">
      <c r="A212" s="15">
        <v>40129</v>
      </c>
      <c r="B212" s="12">
        <v>1300</v>
      </c>
      <c r="C212" s="12">
        <v>1300</v>
      </c>
      <c r="D212" s="12">
        <v>1270</v>
      </c>
      <c r="E212" s="12">
        <v>1280</v>
      </c>
      <c r="F212" s="14">
        <v>19887500</v>
      </c>
      <c r="G212" s="12">
        <v>1265.93</v>
      </c>
      <c r="I212" s="11">
        <f>'^JKSE'!I212</f>
        <v>40599</v>
      </c>
      <c r="J212" s="12">
        <f t="shared" si="3"/>
        <v>2875</v>
      </c>
    </row>
    <row r="213" spans="1:10" x14ac:dyDescent="0.2">
      <c r="A213" s="15">
        <v>40130</v>
      </c>
      <c r="B213" s="12">
        <v>1290</v>
      </c>
      <c r="C213" s="12">
        <v>1320</v>
      </c>
      <c r="D213" s="12">
        <v>1280</v>
      </c>
      <c r="E213" s="12">
        <v>1290</v>
      </c>
      <c r="F213" s="14">
        <v>37083500</v>
      </c>
      <c r="G213" s="12">
        <v>1275.82</v>
      </c>
      <c r="I213" s="11">
        <f>'^JKSE'!I213</f>
        <v>40598</v>
      </c>
      <c r="J213" s="12">
        <f t="shared" si="3"/>
        <v>2900</v>
      </c>
    </row>
    <row r="214" spans="1:10" x14ac:dyDescent="0.2">
      <c r="A214" s="15">
        <v>40133</v>
      </c>
      <c r="B214" s="12">
        <v>1300</v>
      </c>
      <c r="C214" s="12">
        <v>1340</v>
      </c>
      <c r="D214" s="12">
        <v>1300</v>
      </c>
      <c r="E214" s="12">
        <v>1330</v>
      </c>
      <c r="F214" s="14">
        <v>85476000</v>
      </c>
      <c r="G214" s="12">
        <v>1315.38</v>
      </c>
      <c r="I214" s="11">
        <f>'^JKSE'!I214</f>
        <v>40597</v>
      </c>
      <c r="J214" s="12">
        <f t="shared" si="3"/>
        <v>2925</v>
      </c>
    </row>
    <row r="215" spans="1:10" x14ac:dyDescent="0.2">
      <c r="A215" s="15">
        <v>40134</v>
      </c>
      <c r="B215" s="12">
        <v>1330</v>
      </c>
      <c r="C215" s="12">
        <v>1350</v>
      </c>
      <c r="D215" s="12">
        <v>1310</v>
      </c>
      <c r="E215" s="12">
        <v>1320</v>
      </c>
      <c r="F215" s="14">
        <v>62483000</v>
      </c>
      <c r="G215" s="12">
        <v>1305.49</v>
      </c>
      <c r="I215" s="11">
        <f>'^JKSE'!I215</f>
        <v>40596</v>
      </c>
      <c r="J215" s="12">
        <f t="shared" si="3"/>
        <v>2850</v>
      </c>
    </row>
    <row r="216" spans="1:10" x14ac:dyDescent="0.2">
      <c r="A216" s="15">
        <v>40135</v>
      </c>
      <c r="B216" s="12">
        <v>1320</v>
      </c>
      <c r="C216" s="12">
        <v>1330</v>
      </c>
      <c r="D216" s="12">
        <v>1300</v>
      </c>
      <c r="E216" s="12">
        <v>1300</v>
      </c>
      <c r="F216" s="14">
        <v>41256000</v>
      </c>
      <c r="G216" s="12">
        <v>1285.71</v>
      </c>
      <c r="I216" s="11">
        <f>'^JKSE'!I216</f>
        <v>40595</v>
      </c>
      <c r="J216" s="12">
        <f t="shared" si="3"/>
        <v>2950</v>
      </c>
    </row>
    <row r="217" spans="1:10" x14ac:dyDescent="0.2">
      <c r="A217" s="15">
        <v>40136</v>
      </c>
      <c r="B217" s="12">
        <v>1310</v>
      </c>
      <c r="C217" s="12">
        <v>1320</v>
      </c>
      <c r="D217" s="12">
        <v>1280</v>
      </c>
      <c r="E217" s="12">
        <v>1290</v>
      </c>
      <c r="F217" s="14">
        <v>32939000</v>
      </c>
      <c r="G217" s="12">
        <v>1275.82</v>
      </c>
      <c r="I217" s="11">
        <f>'^JKSE'!I217</f>
        <v>40592</v>
      </c>
      <c r="J217" s="12">
        <f t="shared" si="3"/>
        <v>2925</v>
      </c>
    </row>
    <row r="218" spans="1:10" x14ac:dyDescent="0.2">
      <c r="A218" s="15">
        <v>40137</v>
      </c>
      <c r="B218" s="12">
        <v>1290</v>
      </c>
      <c r="C218" s="12">
        <v>1300</v>
      </c>
      <c r="D218" s="12">
        <v>1280</v>
      </c>
      <c r="E218" s="12">
        <v>1300</v>
      </c>
      <c r="F218" s="14">
        <v>20240500</v>
      </c>
      <c r="G218" s="12">
        <v>1285.71</v>
      </c>
      <c r="I218" s="11">
        <f>'^JKSE'!I218</f>
        <v>40591</v>
      </c>
      <c r="J218" s="12">
        <f t="shared" si="3"/>
        <v>2850</v>
      </c>
    </row>
    <row r="219" spans="1:10" x14ac:dyDescent="0.2">
      <c r="A219" s="15">
        <v>40140</v>
      </c>
      <c r="B219" s="12">
        <v>1300</v>
      </c>
      <c r="C219" s="12">
        <v>1310</v>
      </c>
      <c r="D219" s="12">
        <v>1280</v>
      </c>
      <c r="E219" s="12">
        <v>1290</v>
      </c>
      <c r="F219" s="14">
        <v>26079000</v>
      </c>
      <c r="G219" s="12">
        <v>1275.82</v>
      </c>
      <c r="I219" s="11">
        <f>'^JKSE'!I219</f>
        <v>40590</v>
      </c>
      <c r="J219" s="12">
        <f t="shared" si="3"/>
        <v>2850</v>
      </c>
    </row>
    <row r="220" spans="1:10" x14ac:dyDescent="0.2">
      <c r="A220" s="15">
        <v>40141</v>
      </c>
      <c r="B220" s="12">
        <v>1290</v>
      </c>
      <c r="C220" s="12">
        <v>1290</v>
      </c>
      <c r="D220" s="12">
        <v>1270</v>
      </c>
      <c r="E220" s="12">
        <v>1290</v>
      </c>
      <c r="F220" s="14">
        <v>19684000</v>
      </c>
      <c r="G220" s="12">
        <v>1275.82</v>
      </c>
      <c r="I220" s="11">
        <f>'^JKSE'!I220</f>
        <v>40589</v>
      </c>
      <c r="J220" s="12">
        <f t="shared" si="3"/>
        <v>2925</v>
      </c>
    </row>
    <row r="221" spans="1:10" x14ac:dyDescent="0.2">
      <c r="A221" s="15">
        <v>40142</v>
      </c>
      <c r="B221" s="12">
        <v>1290</v>
      </c>
      <c r="C221" s="12">
        <v>1290</v>
      </c>
      <c r="D221" s="12">
        <v>1270</v>
      </c>
      <c r="E221" s="12">
        <v>1280</v>
      </c>
      <c r="F221" s="14">
        <v>16764500</v>
      </c>
      <c r="G221" s="12">
        <v>1265.93</v>
      </c>
      <c r="I221" s="11">
        <f>'^JKSE'!I221</f>
        <v>40588</v>
      </c>
      <c r="J221" s="12">
        <f t="shared" si="3"/>
        <v>2925</v>
      </c>
    </row>
    <row r="222" spans="1:10" x14ac:dyDescent="0.2">
      <c r="A222" s="15">
        <v>40143</v>
      </c>
      <c r="B222" s="12">
        <v>1280</v>
      </c>
      <c r="C222" s="12">
        <v>1280</v>
      </c>
      <c r="D222" s="12">
        <v>1240</v>
      </c>
      <c r="E222" s="12">
        <v>1250</v>
      </c>
      <c r="F222" s="14">
        <v>13028500</v>
      </c>
      <c r="G222" s="12">
        <v>1236.26</v>
      </c>
      <c r="I222" s="11">
        <f>'^JKSE'!I222</f>
        <v>40585</v>
      </c>
      <c r="J222" s="12">
        <f t="shared" si="3"/>
        <v>2825</v>
      </c>
    </row>
    <row r="223" spans="1:10" x14ac:dyDescent="0.2">
      <c r="A223" s="15">
        <v>40147</v>
      </c>
      <c r="B223" s="12">
        <v>1250</v>
      </c>
      <c r="C223" s="12">
        <v>1280</v>
      </c>
      <c r="D223" s="12">
        <v>1250</v>
      </c>
      <c r="E223" s="12">
        <v>1250</v>
      </c>
      <c r="F223" s="14">
        <v>14909000</v>
      </c>
      <c r="G223" s="12">
        <v>1236.26</v>
      </c>
      <c r="I223" s="11">
        <f>'^JKSE'!I223</f>
        <v>40584</v>
      </c>
      <c r="J223" s="12">
        <f t="shared" si="3"/>
        <v>2725</v>
      </c>
    </row>
    <row r="224" spans="1:10" x14ac:dyDescent="0.2">
      <c r="A224" s="15">
        <v>40148</v>
      </c>
      <c r="B224" s="12">
        <v>1260</v>
      </c>
      <c r="C224" s="12">
        <v>1270</v>
      </c>
      <c r="D224" s="12">
        <v>1250</v>
      </c>
      <c r="E224" s="12">
        <v>1260</v>
      </c>
      <c r="F224" s="14">
        <v>13310500</v>
      </c>
      <c r="G224" s="12">
        <v>1246.1500000000001</v>
      </c>
      <c r="I224" s="11">
        <f>'^JKSE'!I224</f>
        <v>40583</v>
      </c>
      <c r="J224" s="12">
        <f t="shared" si="3"/>
        <v>2850</v>
      </c>
    </row>
    <row r="225" spans="1:10" x14ac:dyDescent="0.2">
      <c r="A225" s="15">
        <v>40149</v>
      </c>
      <c r="B225" s="12">
        <v>1270</v>
      </c>
      <c r="C225" s="12">
        <v>1290</v>
      </c>
      <c r="D225" s="12">
        <v>1260</v>
      </c>
      <c r="E225" s="12">
        <v>1280</v>
      </c>
      <c r="F225" s="14">
        <v>26694000</v>
      </c>
      <c r="G225" s="12">
        <v>1265.93</v>
      </c>
      <c r="I225" s="11">
        <f>'^JKSE'!I225</f>
        <v>40582</v>
      </c>
      <c r="J225" s="12">
        <f t="shared" si="3"/>
        <v>2900</v>
      </c>
    </row>
    <row r="226" spans="1:10" x14ac:dyDescent="0.2">
      <c r="A226" s="15">
        <v>40150</v>
      </c>
      <c r="B226" s="12">
        <v>1290</v>
      </c>
      <c r="C226" s="12">
        <v>1290</v>
      </c>
      <c r="D226" s="12">
        <v>1280</v>
      </c>
      <c r="E226" s="12">
        <v>1280</v>
      </c>
      <c r="F226" s="14">
        <v>22701000</v>
      </c>
      <c r="G226" s="12">
        <v>1265.93</v>
      </c>
      <c r="I226" s="11">
        <f>'^JKSE'!I226</f>
        <v>40581</v>
      </c>
      <c r="J226" s="12">
        <f t="shared" si="3"/>
        <v>2900</v>
      </c>
    </row>
    <row r="227" spans="1:10" x14ac:dyDescent="0.2">
      <c r="A227" s="15">
        <v>40151</v>
      </c>
      <c r="B227" s="12">
        <v>1270</v>
      </c>
      <c r="C227" s="12">
        <v>1290</v>
      </c>
      <c r="D227" s="12">
        <v>1270</v>
      </c>
      <c r="E227" s="12">
        <v>1270</v>
      </c>
      <c r="F227" s="14">
        <v>14498000</v>
      </c>
      <c r="G227" s="12">
        <v>1256.04</v>
      </c>
      <c r="I227" s="11">
        <f>'^JKSE'!I227</f>
        <v>40578</v>
      </c>
      <c r="J227" s="12">
        <f t="shared" si="3"/>
        <v>2900</v>
      </c>
    </row>
    <row r="228" spans="1:10" x14ac:dyDescent="0.2">
      <c r="A228" s="15">
        <v>40154</v>
      </c>
      <c r="B228" s="12">
        <v>1270</v>
      </c>
      <c r="C228" s="12">
        <v>1300</v>
      </c>
      <c r="D228" s="12">
        <v>1270</v>
      </c>
      <c r="E228" s="12">
        <v>1290</v>
      </c>
      <c r="F228" s="14">
        <v>23697000</v>
      </c>
      <c r="G228" s="12">
        <v>1275.82</v>
      </c>
      <c r="I228" s="11">
        <f>'^JKSE'!I228</f>
        <v>40577</v>
      </c>
      <c r="J228" s="12">
        <f t="shared" si="3"/>
        <v>2900</v>
      </c>
    </row>
    <row r="229" spans="1:10" x14ac:dyDescent="0.2">
      <c r="A229" s="15">
        <v>40155</v>
      </c>
      <c r="B229" s="12">
        <v>1290</v>
      </c>
      <c r="C229" s="12">
        <v>1300</v>
      </c>
      <c r="D229" s="12">
        <v>1280</v>
      </c>
      <c r="E229" s="12">
        <v>1280</v>
      </c>
      <c r="F229" s="14">
        <v>19973000</v>
      </c>
      <c r="G229" s="12">
        <v>1265.93</v>
      </c>
      <c r="I229" s="11">
        <f>'^JKSE'!I229</f>
        <v>40576</v>
      </c>
      <c r="J229" s="12">
        <f t="shared" si="3"/>
        <v>2900</v>
      </c>
    </row>
    <row r="230" spans="1:10" x14ac:dyDescent="0.2">
      <c r="A230" s="15">
        <v>40156</v>
      </c>
      <c r="B230" s="12">
        <v>1280</v>
      </c>
      <c r="C230" s="12">
        <v>1300</v>
      </c>
      <c r="D230" s="12">
        <v>1270</v>
      </c>
      <c r="E230" s="12">
        <v>1290</v>
      </c>
      <c r="F230" s="14">
        <v>19133000</v>
      </c>
      <c r="G230" s="12">
        <v>1275.82</v>
      </c>
      <c r="I230" s="11">
        <f>'^JKSE'!I230</f>
        <v>40575</v>
      </c>
      <c r="J230" s="12">
        <f t="shared" si="3"/>
        <v>2875</v>
      </c>
    </row>
    <row r="231" spans="1:10" x14ac:dyDescent="0.2">
      <c r="A231" s="15">
        <v>40157</v>
      </c>
      <c r="B231" s="12">
        <v>1300</v>
      </c>
      <c r="C231" s="12">
        <v>1310</v>
      </c>
      <c r="D231" s="12">
        <v>1280</v>
      </c>
      <c r="E231" s="12">
        <v>1280</v>
      </c>
      <c r="F231" s="14">
        <v>14751500</v>
      </c>
      <c r="G231" s="12">
        <v>1265.93</v>
      </c>
      <c r="I231" s="11">
        <f>'^JKSE'!I231</f>
        <v>40574</v>
      </c>
      <c r="J231" s="12">
        <f t="shared" si="3"/>
        <v>2825</v>
      </c>
    </row>
    <row r="232" spans="1:10" x14ac:dyDescent="0.2">
      <c r="A232" s="15">
        <v>40158</v>
      </c>
      <c r="B232" s="12">
        <v>1290</v>
      </c>
      <c r="C232" s="12">
        <v>1300</v>
      </c>
      <c r="D232" s="12">
        <v>1270</v>
      </c>
      <c r="E232" s="12">
        <v>1270</v>
      </c>
      <c r="F232" s="14">
        <v>13655500</v>
      </c>
      <c r="G232" s="12">
        <v>1256.04</v>
      </c>
      <c r="I232" s="11">
        <f>'^JKSE'!I232</f>
        <v>40571</v>
      </c>
      <c r="J232" s="12">
        <f t="shared" si="3"/>
        <v>2900</v>
      </c>
    </row>
    <row r="233" spans="1:10" x14ac:dyDescent="0.2">
      <c r="A233" s="15">
        <v>40161</v>
      </c>
      <c r="B233" s="12">
        <v>1280</v>
      </c>
      <c r="C233" s="12">
        <v>1300</v>
      </c>
      <c r="D233" s="12">
        <v>1270</v>
      </c>
      <c r="E233" s="12">
        <v>1270</v>
      </c>
      <c r="F233" s="14">
        <v>14856000</v>
      </c>
      <c r="G233" s="12">
        <v>1256.04</v>
      </c>
      <c r="I233" s="11">
        <f>'^JKSE'!I233</f>
        <v>40570</v>
      </c>
      <c r="J233" s="12">
        <f t="shared" si="3"/>
        <v>2900</v>
      </c>
    </row>
    <row r="234" spans="1:10" x14ac:dyDescent="0.2">
      <c r="A234" s="15">
        <v>40162</v>
      </c>
      <c r="B234" s="12">
        <v>1280</v>
      </c>
      <c r="C234" s="12">
        <v>1320</v>
      </c>
      <c r="D234" s="12">
        <v>1280</v>
      </c>
      <c r="E234" s="12">
        <v>1320</v>
      </c>
      <c r="F234" s="14">
        <v>19300000</v>
      </c>
      <c r="G234" s="12">
        <v>1305.49</v>
      </c>
      <c r="I234" s="11">
        <f>'^JKSE'!I234</f>
        <v>40569</v>
      </c>
      <c r="J234" s="12">
        <f t="shared" si="3"/>
        <v>3000</v>
      </c>
    </row>
    <row r="235" spans="1:10" x14ac:dyDescent="0.2">
      <c r="A235" s="15">
        <v>40163</v>
      </c>
      <c r="B235" s="12">
        <v>1310</v>
      </c>
      <c r="C235" s="12">
        <v>1330</v>
      </c>
      <c r="D235" s="12">
        <v>1310</v>
      </c>
      <c r="E235" s="12">
        <v>1310</v>
      </c>
      <c r="F235" s="14">
        <v>18564000</v>
      </c>
      <c r="G235" s="12">
        <v>1295.5999999999999</v>
      </c>
      <c r="I235" s="11">
        <f>'^JKSE'!I235</f>
        <v>40568</v>
      </c>
      <c r="J235" s="12">
        <f t="shared" si="3"/>
        <v>2775</v>
      </c>
    </row>
    <row r="236" spans="1:10" x14ac:dyDescent="0.2">
      <c r="A236" s="15">
        <v>40164</v>
      </c>
      <c r="B236" s="12">
        <v>1310</v>
      </c>
      <c r="C236" s="12">
        <v>1330</v>
      </c>
      <c r="D236" s="12">
        <v>1290</v>
      </c>
      <c r="E236" s="12">
        <v>1300</v>
      </c>
      <c r="F236" s="14">
        <v>35090000</v>
      </c>
      <c r="G236" s="12">
        <v>1285.71</v>
      </c>
      <c r="I236" s="11">
        <f>'^JKSE'!I236</f>
        <v>40567</v>
      </c>
      <c r="J236" s="12">
        <f t="shared" si="3"/>
        <v>2650</v>
      </c>
    </row>
    <row r="237" spans="1:10" x14ac:dyDescent="0.2">
      <c r="A237" s="15">
        <v>40168</v>
      </c>
      <c r="B237" s="12">
        <v>1300</v>
      </c>
      <c r="C237" s="12">
        <v>1320</v>
      </c>
      <c r="D237" s="12">
        <v>1290</v>
      </c>
      <c r="E237" s="12">
        <v>1300</v>
      </c>
      <c r="F237" s="14">
        <v>10830000</v>
      </c>
      <c r="G237" s="12">
        <v>1285.71</v>
      </c>
      <c r="I237" s="11">
        <f>'^JKSE'!I237</f>
        <v>40564</v>
      </c>
      <c r="J237" s="12">
        <f t="shared" si="3"/>
        <v>2750</v>
      </c>
    </row>
    <row r="238" spans="1:10" x14ac:dyDescent="0.2">
      <c r="A238" s="15">
        <v>40169</v>
      </c>
      <c r="B238" s="12">
        <v>1300</v>
      </c>
      <c r="C238" s="12">
        <v>1320</v>
      </c>
      <c r="D238" s="12">
        <v>1300</v>
      </c>
      <c r="E238" s="12">
        <v>1310</v>
      </c>
      <c r="F238" s="14">
        <v>13172000</v>
      </c>
      <c r="G238" s="12">
        <v>1295.5999999999999</v>
      </c>
      <c r="I238" s="11">
        <f>'^JKSE'!I238</f>
        <v>40563</v>
      </c>
      <c r="J238" s="12">
        <f t="shared" si="3"/>
        <v>2875</v>
      </c>
    </row>
    <row r="239" spans="1:10" x14ac:dyDescent="0.2">
      <c r="A239" s="15">
        <v>40170</v>
      </c>
      <c r="B239" s="12">
        <v>1310</v>
      </c>
      <c r="C239" s="12">
        <v>1320</v>
      </c>
      <c r="D239" s="12">
        <v>1300</v>
      </c>
      <c r="E239" s="12">
        <v>1300</v>
      </c>
      <c r="F239" s="14">
        <v>7064000</v>
      </c>
      <c r="G239" s="12">
        <v>1285.71</v>
      </c>
      <c r="I239" s="11">
        <f>'^JKSE'!I239</f>
        <v>40562</v>
      </c>
      <c r="J239" s="12">
        <f t="shared" si="3"/>
        <v>2925</v>
      </c>
    </row>
    <row r="240" spans="1:10" x14ac:dyDescent="0.2">
      <c r="A240" s="15">
        <v>40175</v>
      </c>
      <c r="B240" s="12">
        <v>1300</v>
      </c>
      <c r="C240" s="12">
        <v>1310</v>
      </c>
      <c r="D240" s="12">
        <v>1300</v>
      </c>
      <c r="E240" s="12">
        <v>1300</v>
      </c>
      <c r="F240" s="14">
        <v>7456500</v>
      </c>
      <c r="G240" s="12">
        <v>1285.71</v>
      </c>
      <c r="I240" s="11">
        <f>'^JKSE'!I240</f>
        <v>40561</v>
      </c>
      <c r="J240" s="12">
        <f t="shared" si="3"/>
        <v>2975</v>
      </c>
    </row>
    <row r="241" spans="1:10" x14ac:dyDescent="0.2">
      <c r="A241" s="15">
        <v>40176</v>
      </c>
      <c r="B241" s="12">
        <v>1310</v>
      </c>
      <c r="C241" s="12">
        <v>1310</v>
      </c>
      <c r="D241" s="12">
        <v>1300</v>
      </c>
      <c r="E241" s="12">
        <v>1300</v>
      </c>
      <c r="F241" s="14">
        <v>8276500</v>
      </c>
      <c r="G241" s="12">
        <v>1285.71</v>
      </c>
      <c r="I241" s="11">
        <f>'^JKSE'!I241</f>
        <v>40560</v>
      </c>
      <c r="J241" s="12">
        <f t="shared" si="3"/>
        <v>2950</v>
      </c>
    </row>
    <row r="242" spans="1:10" x14ac:dyDescent="0.2">
      <c r="A242" s="15">
        <v>40177</v>
      </c>
      <c r="B242" s="12">
        <v>1310</v>
      </c>
      <c r="C242" s="12">
        <v>1320</v>
      </c>
      <c r="D242" s="12">
        <v>1300</v>
      </c>
      <c r="E242" s="12">
        <v>1300</v>
      </c>
      <c r="F242" s="14">
        <v>7826500</v>
      </c>
      <c r="G242" s="12">
        <v>1285.71</v>
      </c>
      <c r="I242" s="11">
        <f>'^JKSE'!I242</f>
        <v>40557</v>
      </c>
      <c r="J242" s="12">
        <f t="shared" si="3"/>
        <v>3050</v>
      </c>
    </row>
    <row r="243" spans="1:10" x14ac:dyDescent="0.2">
      <c r="A243" s="15">
        <v>40182</v>
      </c>
      <c r="B243" s="12">
        <v>1300</v>
      </c>
      <c r="C243" s="12">
        <v>1320</v>
      </c>
      <c r="D243" s="12">
        <v>1300</v>
      </c>
      <c r="E243" s="12">
        <v>1320</v>
      </c>
      <c r="F243" s="14">
        <v>9071500</v>
      </c>
      <c r="G243" s="12">
        <v>1305.49</v>
      </c>
      <c r="I243" s="11">
        <f>'^JKSE'!I243</f>
        <v>40556</v>
      </c>
      <c r="J243" s="12">
        <f t="shared" si="3"/>
        <v>2975</v>
      </c>
    </row>
    <row r="244" spans="1:10" x14ac:dyDescent="0.2">
      <c r="A244" s="15">
        <v>40183</v>
      </c>
      <c r="B244" s="12">
        <v>1320</v>
      </c>
      <c r="C244" s="12">
        <v>1340</v>
      </c>
      <c r="D244" s="12">
        <v>1310</v>
      </c>
      <c r="E244" s="12">
        <v>1320</v>
      </c>
      <c r="F244" s="14">
        <v>21295000</v>
      </c>
      <c r="G244" s="12">
        <v>1305.49</v>
      </c>
      <c r="I244" s="11">
        <f>'^JKSE'!I244</f>
        <v>40555</v>
      </c>
      <c r="J244" s="12">
        <f t="shared" si="3"/>
        <v>3100</v>
      </c>
    </row>
    <row r="245" spans="1:10" x14ac:dyDescent="0.2">
      <c r="A245" s="15">
        <v>40184</v>
      </c>
      <c r="B245" s="12">
        <v>1310</v>
      </c>
      <c r="C245" s="12">
        <v>1350</v>
      </c>
      <c r="D245" s="12">
        <v>1290</v>
      </c>
      <c r="E245" s="12">
        <v>1350</v>
      </c>
      <c r="F245" s="14">
        <v>50509000</v>
      </c>
      <c r="G245" s="12">
        <v>1335.16</v>
      </c>
      <c r="I245" s="11">
        <f>'^JKSE'!I245</f>
        <v>40554</v>
      </c>
      <c r="J245" s="12">
        <f t="shared" si="3"/>
        <v>2775</v>
      </c>
    </row>
    <row r="246" spans="1:10" x14ac:dyDescent="0.2">
      <c r="A246" s="15">
        <v>40185</v>
      </c>
      <c r="B246" s="12">
        <v>1350</v>
      </c>
      <c r="C246" s="12">
        <v>1370</v>
      </c>
      <c r="D246" s="12">
        <v>1340</v>
      </c>
      <c r="E246" s="12">
        <v>1350</v>
      </c>
      <c r="F246" s="14">
        <v>48812000</v>
      </c>
      <c r="G246" s="12">
        <v>1335.16</v>
      </c>
      <c r="I246" s="11">
        <f>'^JKSE'!I246</f>
        <v>40553</v>
      </c>
      <c r="J246" s="12">
        <f t="shared" si="3"/>
        <v>2950</v>
      </c>
    </row>
    <row r="247" spans="1:10" x14ac:dyDescent="0.2">
      <c r="A247" s="15">
        <v>40186</v>
      </c>
      <c r="B247" s="12">
        <v>1350</v>
      </c>
      <c r="C247" s="12">
        <v>1370</v>
      </c>
      <c r="D247" s="12">
        <v>1350</v>
      </c>
      <c r="E247" s="12">
        <v>1360</v>
      </c>
      <c r="F247" s="14">
        <v>33668500</v>
      </c>
      <c r="G247" s="12">
        <v>1345.05</v>
      </c>
      <c r="I247" s="11">
        <f>'^JKSE'!I247</f>
        <v>40550</v>
      </c>
      <c r="J247" s="12">
        <f t="shared" si="3"/>
        <v>3150</v>
      </c>
    </row>
    <row r="248" spans="1:10" x14ac:dyDescent="0.2">
      <c r="A248" s="15">
        <v>40189</v>
      </c>
      <c r="B248" s="12">
        <v>1360</v>
      </c>
      <c r="C248" s="12">
        <v>1370</v>
      </c>
      <c r="D248" s="12">
        <v>1340</v>
      </c>
      <c r="E248" s="12">
        <v>1350</v>
      </c>
      <c r="F248" s="14">
        <v>13827500</v>
      </c>
      <c r="G248" s="12">
        <v>1335.16</v>
      </c>
      <c r="I248" s="11">
        <f>'^JKSE'!I248</f>
        <v>40549</v>
      </c>
      <c r="J248" s="12">
        <f t="shared" si="3"/>
        <v>3250</v>
      </c>
    </row>
    <row r="249" spans="1:10" x14ac:dyDescent="0.2">
      <c r="A249" s="15">
        <v>40190</v>
      </c>
      <c r="B249" s="12">
        <v>1350</v>
      </c>
      <c r="C249" s="12">
        <v>1360</v>
      </c>
      <c r="D249" s="12">
        <v>1330</v>
      </c>
      <c r="E249" s="12">
        <v>1360</v>
      </c>
      <c r="F249" s="14">
        <v>26993500</v>
      </c>
      <c r="G249" s="12">
        <v>1345.05</v>
      </c>
      <c r="I249" s="11">
        <f>'^JKSE'!I249</f>
        <v>40548</v>
      </c>
      <c r="J249" s="12">
        <f t="shared" si="3"/>
        <v>3325</v>
      </c>
    </row>
    <row r="250" spans="1:10" x14ac:dyDescent="0.2">
      <c r="A250" s="15">
        <v>40191</v>
      </c>
      <c r="B250" s="12">
        <v>1350</v>
      </c>
      <c r="C250" s="12">
        <v>1350</v>
      </c>
      <c r="D250" s="12">
        <v>1320</v>
      </c>
      <c r="E250" s="12">
        <v>1340</v>
      </c>
      <c r="F250" s="14">
        <v>13506500</v>
      </c>
      <c r="G250" s="12">
        <v>1325.27</v>
      </c>
      <c r="I250" s="11">
        <f>'^JKSE'!I250</f>
        <v>40547</v>
      </c>
      <c r="J250" s="12">
        <f t="shared" si="3"/>
        <v>3300</v>
      </c>
    </row>
    <row r="251" spans="1:10" x14ac:dyDescent="0.2">
      <c r="A251" s="15">
        <v>40192</v>
      </c>
      <c r="B251" s="12">
        <v>1340</v>
      </c>
      <c r="C251" s="12">
        <v>1370</v>
      </c>
      <c r="D251" s="12">
        <v>1340</v>
      </c>
      <c r="E251" s="12">
        <v>1350</v>
      </c>
      <c r="F251" s="14">
        <v>16450500</v>
      </c>
      <c r="G251" s="12">
        <v>1335.16</v>
      </c>
      <c r="I251" s="11">
        <f>'^JKSE'!I251</f>
        <v>40546</v>
      </c>
      <c r="J251" s="12">
        <f t="shared" si="3"/>
        <v>3325</v>
      </c>
    </row>
    <row r="252" spans="1:10" x14ac:dyDescent="0.2">
      <c r="A252" s="15">
        <v>40193</v>
      </c>
      <c r="B252" s="12">
        <v>1350</v>
      </c>
      <c r="C252" s="12">
        <v>1390</v>
      </c>
      <c r="D252" s="12">
        <v>1350</v>
      </c>
      <c r="E252" s="12">
        <v>1380</v>
      </c>
      <c r="F252" s="14">
        <v>21072000</v>
      </c>
      <c r="G252" s="12">
        <v>1364.84</v>
      </c>
      <c r="I252" s="11">
        <f>'^JKSE'!I252</f>
        <v>40543</v>
      </c>
      <c r="J252" s="12">
        <f t="shared" si="3"/>
        <v>3250</v>
      </c>
    </row>
    <row r="253" spans="1:10" x14ac:dyDescent="0.2">
      <c r="A253" s="15">
        <v>40196</v>
      </c>
      <c r="B253" s="12">
        <v>1380</v>
      </c>
      <c r="C253" s="12">
        <v>1420</v>
      </c>
      <c r="D253" s="12">
        <v>1370</v>
      </c>
      <c r="E253" s="12">
        <v>1400</v>
      </c>
      <c r="F253" s="14">
        <v>37637000</v>
      </c>
      <c r="G253" s="12">
        <v>1384.62</v>
      </c>
      <c r="I253" s="11">
        <f>'^JKSE'!I253</f>
        <v>40542</v>
      </c>
      <c r="J253" s="12">
        <f t="shared" si="3"/>
        <v>3250</v>
      </c>
    </row>
    <row r="254" spans="1:10" x14ac:dyDescent="0.2">
      <c r="A254" s="15">
        <v>40197</v>
      </c>
      <c r="B254" s="12">
        <v>1410</v>
      </c>
      <c r="C254" s="12">
        <v>1420</v>
      </c>
      <c r="D254" s="12">
        <v>1390</v>
      </c>
      <c r="E254" s="12">
        <v>1390</v>
      </c>
      <c r="F254" s="14">
        <v>13461500</v>
      </c>
      <c r="G254" s="12">
        <v>1374.73</v>
      </c>
      <c r="I254" s="11">
        <f>'^JKSE'!I254</f>
        <v>40541</v>
      </c>
      <c r="J254" s="12">
        <f t="shared" si="3"/>
        <v>3200</v>
      </c>
    </row>
    <row r="255" spans="1:10" x14ac:dyDescent="0.2">
      <c r="A255" s="15">
        <v>40198</v>
      </c>
      <c r="B255" s="12">
        <v>1400</v>
      </c>
      <c r="C255" s="12">
        <v>1410</v>
      </c>
      <c r="D255" s="12">
        <v>1380</v>
      </c>
      <c r="E255" s="12">
        <v>1400</v>
      </c>
      <c r="F255" s="14">
        <v>11328500</v>
      </c>
      <c r="G255" s="12">
        <v>1384.62</v>
      </c>
      <c r="I255" s="11">
        <f>'^JKSE'!I255</f>
        <v>40540</v>
      </c>
      <c r="J255" s="12">
        <f t="shared" si="3"/>
        <v>3125</v>
      </c>
    </row>
    <row r="256" spans="1:10" x14ac:dyDescent="0.2">
      <c r="A256" s="15">
        <v>40199</v>
      </c>
      <c r="B256" s="12">
        <v>1380</v>
      </c>
      <c r="C256" s="12">
        <v>1420</v>
      </c>
      <c r="D256" s="12">
        <v>1370</v>
      </c>
      <c r="E256" s="12">
        <v>1400</v>
      </c>
      <c r="F256" s="14">
        <v>42271500</v>
      </c>
      <c r="G256" s="12">
        <v>1384.62</v>
      </c>
      <c r="I256" s="11">
        <f>'^JKSE'!I256</f>
        <v>40539</v>
      </c>
      <c r="J256" s="12">
        <f t="shared" si="3"/>
        <v>3125</v>
      </c>
    </row>
    <row r="257" spans="1:10" x14ac:dyDescent="0.2">
      <c r="A257" s="15">
        <v>40200</v>
      </c>
      <c r="B257" s="12">
        <v>1380</v>
      </c>
      <c r="C257" s="12">
        <v>1390</v>
      </c>
      <c r="D257" s="12">
        <v>1360</v>
      </c>
      <c r="E257" s="12">
        <v>1380</v>
      </c>
      <c r="F257" s="14">
        <v>5921500</v>
      </c>
      <c r="G257" s="12">
        <v>1364.84</v>
      </c>
      <c r="I257" s="11">
        <f>'^JKSE'!I257</f>
        <v>40536</v>
      </c>
      <c r="J257" s="12">
        <f t="shared" si="3"/>
        <v>3150</v>
      </c>
    </row>
    <row r="258" spans="1:10" x14ac:dyDescent="0.2">
      <c r="A258" s="15">
        <v>40203</v>
      </c>
      <c r="B258" s="12">
        <v>1360</v>
      </c>
      <c r="C258" s="12">
        <v>1420</v>
      </c>
      <c r="D258" s="12">
        <v>1360</v>
      </c>
      <c r="E258" s="12">
        <v>1420</v>
      </c>
      <c r="F258" s="14">
        <v>26758000</v>
      </c>
      <c r="G258" s="12">
        <v>1404.4</v>
      </c>
      <c r="I258" s="11">
        <f>'^JKSE'!I258</f>
        <v>40535</v>
      </c>
      <c r="J258" s="12">
        <f t="shared" si="3"/>
        <v>3150</v>
      </c>
    </row>
    <row r="259" spans="1:10" x14ac:dyDescent="0.2">
      <c r="A259" s="15">
        <v>40204</v>
      </c>
      <c r="B259" s="12">
        <v>1420</v>
      </c>
      <c r="C259" s="12">
        <v>1440</v>
      </c>
      <c r="D259" s="12">
        <v>1380</v>
      </c>
      <c r="E259" s="12">
        <v>1390</v>
      </c>
      <c r="F259" s="14">
        <v>43456000</v>
      </c>
      <c r="G259" s="12">
        <v>1374.73</v>
      </c>
      <c r="I259" s="11">
        <f>'^JKSE'!I259</f>
        <v>40534</v>
      </c>
      <c r="J259" s="12">
        <f t="shared" ref="J259:J265" si="4">VLOOKUP($I$2:$I$751,$A$2:$G$705,7)</f>
        <v>3200</v>
      </c>
    </row>
    <row r="260" spans="1:10" x14ac:dyDescent="0.2">
      <c r="A260" s="15">
        <v>40205</v>
      </c>
      <c r="B260" s="12">
        <v>1410</v>
      </c>
      <c r="C260" s="12">
        <v>1440</v>
      </c>
      <c r="D260" s="12">
        <v>1380</v>
      </c>
      <c r="E260" s="12">
        <v>1440</v>
      </c>
      <c r="F260" s="14">
        <v>29542000</v>
      </c>
      <c r="G260" s="12">
        <v>1424.18</v>
      </c>
      <c r="I260" s="11">
        <f>'^JKSE'!I260</f>
        <v>40533</v>
      </c>
      <c r="J260" s="12">
        <f t="shared" si="4"/>
        <v>3225</v>
      </c>
    </row>
    <row r="261" spans="1:10" x14ac:dyDescent="0.2">
      <c r="A261" s="15">
        <v>40206</v>
      </c>
      <c r="B261" s="12">
        <v>1440</v>
      </c>
      <c r="C261" s="12">
        <v>1530</v>
      </c>
      <c r="D261" s="12">
        <v>1440</v>
      </c>
      <c r="E261" s="12">
        <v>1530</v>
      </c>
      <c r="F261" s="14">
        <v>55129000</v>
      </c>
      <c r="G261" s="12">
        <v>1513.19</v>
      </c>
      <c r="I261" s="11">
        <f>'^JKSE'!I261</f>
        <v>40532</v>
      </c>
      <c r="J261" s="12">
        <f t="shared" si="4"/>
        <v>3125</v>
      </c>
    </row>
    <row r="262" spans="1:10" x14ac:dyDescent="0.2">
      <c r="A262" s="15">
        <v>40207</v>
      </c>
      <c r="B262" s="12">
        <v>1510</v>
      </c>
      <c r="C262" s="12">
        <v>1540</v>
      </c>
      <c r="D262" s="12">
        <v>1500</v>
      </c>
      <c r="E262" s="12">
        <v>1540</v>
      </c>
      <c r="F262" s="14">
        <v>17159500</v>
      </c>
      <c r="G262" s="12">
        <v>1523.08</v>
      </c>
      <c r="I262" s="11">
        <f>'^JKSE'!I262</f>
        <v>40529</v>
      </c>
      <c r="J262" s="12">
        <f t="shared" si="4"/>
        <v>3025</v>
      </c>
    </row>
    <row r="263" spans="1:10" x14ac:dyDescent="0.2">
      <c r="A263" s="15">
        <v>40210</v>
      </c>
      <c r="B263" s="12">
        <v>1550</v>
      </c>
      <c r="C263" s="12">
        <v>1600</v>
      </c>
      <c r="D263" s="12">
        <v>1530</v>
      </c>
      <c r="E263" s="12">
        <v>1600</v>
      </c>
      <c r="F263" s="14">
        <v>30949000</v>
      </c>
      <c r="G263" s="12">
        <v>1582.42</v>
      </c>
      <c r="I263" s="11">
        <f>'^JKSE'!I263</f>
        <v>40528</v>
      </c>
      <c r="J263" s="12">
        <f t="shared" si="4"/>
        <v>3100</v>
      </c>
    </row>
    <row r="264" spans="1:10" x14ac:dyDescent="0.2">
      <c r="A264" s="15">
        <v>40211</v>
      </c>
      <c r="B264" s="12">
        <v>1600</v>
      </c>
      <c r="C264" s="12">
        <v>1630</v>
      </c>
      <c r="D264" s="12">
        <v>1600</v>
      </c>
      <c r="E264" s="12">
        <v>1600</v>
      </c>
      <c r="F264" s="14">
        <v>39378000</v>
      </c>
      <c r="G264" s="12">
        <v>1582.42</v>
      </c>
      <c r="I264" s="11">
        <f>'^JKSE'!I264</f>
        <v>40527</v>
      </c>
      <c r="J264" s="12">
        <f t="shared" si="4"/>
        <v>3350</v>
      </c>
    </row>
    <row r="265" spans="1:10" x14ac:dyDescent="0.2">
      <c r="A265" s="15">
        <v>40212</v>
      </c>
      <c r="B265" s="12">
        <v>1610</v>
      </c>
      <c r="C265" s="12">
        <v>1630</v>
      </c>
      <c r="D265" s="12">
        <v>1590</v>
      </c>
      <c r="E265" s="12">
        <v>1610</v>
      </c>
      <c r="F265" s="14">
        <v>18636000</v>
      </c>
      <c r="G265" s="12">
        <v>1592.31</v>
      </c>
      <c r="I265" s="11">
        <f>'^JKSE'!I265</f>
        <v>40526</v>
      </c>
      <c r="J265" s="12">
        <f t="shared" si="4"/>
        <v>3525</v>
      </c>
    </row>
    <row r="266" spans="1:10" x14ac:dyDescent="0.2">
      <c r="A266" s="15">
        <v>40213</v>
      </c>
      <c r="B266" s="12">
        <v>1600</v>
      </c>
      <c r="C266" s="12">
        <v>1600</v>
      </c>
      <c r="D266" s="12">
        <v>1580</v>
      </c>
      <c r="E266" s="12">
        <v>1590</v>
      </c>
      <c r="F266" s="14">
        <v>12524500</v>
      </c>
      <c r="G266" s="12">
        <v>1572.53</v>
      </c>
      <c r="I266" s="11">
        <f>'^JKSE'!I266</f>
        <v>40525</v>
      </c>
      <c r="J266" s="12">
        <f>VLOOKUP($I$2:$I$751,$A$2:$G$685,7)</f>
        <v>3625</v>
      </c>
    </row>
    <row r="267" spans="1:10" x14ac:dyDescent="0.2">
      <c r="A267" s="15">
        <v>40214</v>
      </c>
      <c r="B267" s="12">
        <v>1540</v>
      </c>
      <c r="C267" s="12">
        <v>1550</v>
      </c>
      <c r="D267" s="12">
        <v>1480</v>
      </c>
      <c r="E267" s="12">
        <v>1490</v>
      </c>
      <c r="F267" s="14">
        <v>21328000</v>
      </c>
      <c r="G267" s="12">
        <v>1473.63</v>
      </c>
      <c r="I267" s="11">
        <f>'^JKSE'!I267</f>
        <v>40522</v>
      </c>
      <c r="J267" s="12">
        <f>VLOOKUP($I$2:$I$751,$A$2:$G$685,7)</f>
        <v>3775</v>
      </c>
    </row>
    <row r="268" spans="1:10" x14ac:dyDescent="0.2">
      <c r="A268" s="15">
        <v>40217</v>
      </c>
      <c r="B268" s="12">
        <v>1490</v>
      </c>
      <c r="C268" s="12">
        <v>1500</v>
      </c>
      <c r="D268" s="12">
        <v>1430</v>
      </c>
      <c r="E268" s="12">
        <v>1470</v>
      </c>
      <c r="F268" s="14">
        <v>18226000</v>
      </c>
      <c r="G268" s="12">
        <v>1453.85</v>
      </c>
      <c r="I268" s="11"/>
    </row>
    <row r="269" spans="1:10" x14ac:dyDescent="0.2">
      <c r="A269" s="15">
        <v>40218</v>
      </c>
      <c r="B269" s="12">
        <v>1460</v>
      </c>
      <c r="C269" s="12">
        <v>1520</v>
      </c>
      <c r="D269" s="12">
        <v>1450</v>
      </c>
      <c r="E269" s="12">
        <v>1490</v>
      </c>
      <c r="F269" s="14">
        <v>38228000</v>
      </c>
      <c r="G269" s="12">
        <v>1473.63</v>
      </c>
      <c r="I269" s="11"/>
    </row>
    <row r="270" spans="1:10" x14ac:dyDescent="0.2">
      <c r="A270" s="15">
        <v>40219</v>
      </c>
      <c r="B270" s="12">
        <v>1500</v>
      </c>
      <c r="C270" s="12">
        <v>1530</v>
      </c>
      <c r="D270" s="12">
        <v>1480</v>
      </c>
      <c r="E270" s="12">
        <v>1500</v>
      </c>
      <c r="F270" s="14">
        <v>52700500</v>
      </c>
      <c r="G270" s="12">
        <v>1483.52</v>
      </c>
      <c r="I270" s="11"/>
    </row>
    <row r="271" spans="1:10" x14ac:dyDescent="0.2">
      <c r="A271" s="15">
        <v>40220</v>
      </c>
      <c r="B271" s="12">
        <v>1500</v>
      </c>
      <c r="C271" s="12">
        <v>1580</v>
      </c>
      <c r="D271" s="12">
        <v>1500</v>
      </c>
      <c r="E271" s="12">
        <v>1580</v>
      </c>
      <c r="F271" s="14">
        <v>42123500</v>
      </c>
      <c r="G271" s="12">
        <v>1562.64</v>
      </c>
      <c r="I271" s="11"/>
    </row>
    <row r="272" spans="1:10" x14ac:dyDescent="0.2">
      <c r="A272" s="15">
        <v>40221</v>
      </c>
      <c r="B272" s="12">
        <v>1580</v>
      </c>
      <c r="C272" s="12">
        <v>1640</v>
      </c>
      <c r="D272" s="12">
        <v>1580</v>
      </c>
      <c r="E272" s="12">
        <v>1600</v>
      </c>
      <c r="F272" s="14">
        <v>60963500</v>
      </c>
      <c r="G272" s="12">
        <v>1582.42</v>
      </c>
      <c r="I272" s="11"/>
    </row>
    <row r="273" spans="1:9" x14ac:dyDescent="0.2">
      <c r="A273" s="15">
        <v>40224</v>
      </c>
      <c r="B273" s="12">
        <v>1600</v>
      </c>
      <c r="C273" s="12">
        <v>1600</v>
      </c>
      <c r="D273" s="12">
        <v>1550</v>
      </c>
      <c r="E273" s="12">
        <v>1570</v>
      </c>
      <c r="F273" s="14">
        <v>11665500</v>
      </c>
      <c r="G273" s="12">
        <v>1552.75</v>
      </c>
      <c r="I273" s="11"/>
    </row>
    <row r="274" spans="1:9" x14ac:dyDescent="0.2">
      <c r="A274" s="15">
        <v>40225</v>
      </c>
      <c r="B274" s="12">
        <v>1570</v>
      </c>
      <c r="C274" s="12">
        <v>1590</v>
      </c>
      <c r="D274" s="12">
        <v>1560</v>
      </c>
      <c r="E274" s="12">
        <v>1590</v>
      </c>
      <c r="F274" s="14">
        <v>16568000</v>
      </c>
      <c r="G274" s="12">
        <v>1572.53</v>
      </c>
      <c r="I274" s="11"/>
    </row>
    <row r="275" spans="1:9" x14ac:dyDescent="0.2">
      <c r="A275" s="15">
        <v>40226</v>
      </c>
      <c r="B275" s="12">
        <v>1600</v>
      </c>
      <c r="C275" s="12">
        <v>1610</v>
      </c>
      <c r="D275" s="12">
        <v>1570</v>
      </c>
      <c r="E275" s="12">
        <v>1580</v>
      </c>
      <c r="F275" s="14">
        <v>27269500</v>
      </c>
      <c r="G275" s="12">
        <v>1562.64</v>
      </c>
      <c r="I275" s="11"/>
    </row>
    <row r="276" spans="1:9" x14ac:dyDescent="0.2">
      <c r="A276" s="15">
        <v>40227</v>
      </c>
      <c r="B276" s="12">
        <v>1580</v>
      </c>
      <c r="C276" s="12">
        <v>1590</v>
      </c>
      <c r="D276" s="12">
        <v>1560</v>
      </c>
      <c r="E276" s="12">
        <v>1560</v>
      </c>
      <c r="F276" s="14">
        <v>13766000</v>
      </c>
      <c r="G276" s="12">
        <v>1542.86</v>
      </c>
      <c r="I276" s="11"/>
    </row>
    <row r="277" spans="1:9" x14ac:dyDescent="0.2">
      <c r="A277" s="15">
        <v>40228</v>
      </c>
      <c r="B277" s="12">
        <v>1560</v>
      </c>
      <c r="C277" s="12">
        <v>1570</v>
      </c>
      <c r="D277" s="12">
        <v>1540</v>
      </c>
      <c r="E277" s="12">
        <v>1550</v>
      </c>
      <c r="F277" s="14">
        <v>8864500</v>
      </c>
      <c r="G277" s="12">
        <v>1532.97</v>
      </c>
      <c r="I277" s="11"/>
    </row>
    <row r="278" spans="1:9" x14ac:dyDescent="0.2">
      <c r="A278" s="15">
        <v>40231</v>
      </c>
      <c r="B278" s="12">
        <v>1550</v>
      </c>
      <c r="C278" s="12">
        <v>1580</v>
      </c>
      <c r="D278" s="12">
        <v>1550</v>
      </c>
      <c r="E278" s="12">
        <v>1550</v>
      </c>
      <c r="F278" s="14">
        <v>12831500</v>
      </c>
      <c r="G278" s="12">
        <v>1532.97</v>
      </c>
      <c r="I278" s="11"/>
    </row>
    <row r="279" spans="1:9" x14ac:dyDescent="0.2">
      <c r="A279" s="15">
        <v>40232</v>
      </c>
      <c r="B279" s="12">
        <v>1550</v>
      </c>
      <c r="C279" s="12">
        <v>1590</v>
      </c>
      <c r="D279" s="12">
        <v>1550</v>
      </c>
      <c r="E279" s="12">
        <v>1590</v>
      </c>
      <c r="F279" s="14">
        <v>11293000</v>
      </c>
      <c r="G279" s="12">
        <v>1572.53</v>
      </c>
      <c r="I279" s="11"/>
    </row>
    <row r="280" spans="1:9" x14ac:dyDescent="0.2">
      <c r="A280" s="15">
        <v>40233</v>
      </c>
      <c r="B280" s="12">
        <v>1570</v>
      </c>
      <c r="C280" s="12">
        <v>1590</v>
      </c>
      <c r="D280" s="12">
        <v>1570</v>
      </c>
      <c r="E280" s="12">
        <v>1580</v>
      </c>
      <c r="F280" s="14">
        <v>11150500</v>
      </c>
      <c r="G280" s="12">
        <v>1562.64</v>
      </c>
      <c r="I280" s="11"/>
    </row>
    <row r="281" spans="1:9" x14ac:dyDescent="0.2">
      <c r="A281" s="15">
        <v>40234</v>
      </c>
      <c r="B281" s="12">
        <v>1580</v>
      </c>
      <c r="C281" s="12">
        <v>1610</v>
      </c>
      <c r="D281" s="12">
        <v>1550</v>
      </c>
      <c r="E281" s="12">
        <v>1560</v>
      </c>
      <c r="F281" s="14">
        <v>34398500</v>
      </c>
      <c r="G281" s="12">
        <v>1542.86</v>
      </c>
      <c r="I281" s="11"/>
    </row>
    <row r="282" spans="1:9" x14ac:dyDescent="0.2">
      <c r="A282" s="15">
        <v>40238</v>
      </c>
      <c r="B282" s="12">
        <v>1580</v>
      </c>
      <c r="C282" s="12">
        <v>1620</v>
      </c>
      <c r="D282" s="12">
        <v>1570</v>
      </c>
      <c r="E282" s="12">
        <v>1590</v>
      </c>
      <c r="F282" s="14">
        <v>30423500</v>
      </c>
      <c r="G282" s="12">
        <v>1572.53</v>
      </c>
      <c r="I282" s="11"/>
    </row>
    <row r="283" spans="1:9" x14ac:dyDescent="0.2">
      <c r="A283" s="15">
        <v>40239</v>
      </c>
      <c r="B283" s="12">
        <v>1600</v>
      </c>
      <c r="C283" s="12">
        <v>1620</v>
      </c>
      <c r="D283" s="12">
        <v>1580</v>
      </c>
      <c r="E283" s="12">
        <v>1600</v>
      </c>
      <c r="F283" s="14">
        <v>17549500</v>
      </c>
      <c r="G283" s="12">
        <v>1582.42</v>
      </c>
      <c r="I283" s="11"/>
    </row>
    <row r="284" spans="1:9" x14ac:dyDescent="0.2">
      <c r="A284" s="15">
        <v>40240</v>
      </c>
      <c r="B284" s="12">
        <v>1600</v>
      </c>
      <c r="C284" s="12">
        <v>1610</v>
      </c>
      <c r="D284" s="12">
        <v>1570</v>
      </c>
      <c r="E284" s="12">
        <v>1570</v>
      </c>
      <c r="F284" s="14">
        <v>27838000</v>
      </c>
      <c r="G284" s="12">
        <v>1552.75</v>
      </c>
      <c r="I284" s="11"/>
    </row>
    <row r="285" spans="1:9" x14ac:dyDescent="0.2">
      <c r="A285" s="15">
        <v>40241</v>
      </c>
      <c r="B285" s="12">
        <v>1580</v>
      </c>
      <c r="C285" s="12">
        <v>1630</v>
      </c>
      <c r="D285" s="12">
        <v>1580</v>
      </c>
      <c r="E285" s="12">
        <v>1590</v>
      </c>
      <c r="F285" s="14">
        <v>44931000</v>
      </c>
      <c r="G285" s="12">
        <v>1572.53</v>
      </c>
      <c r="I285" s="11"/>
    </row>
    <row r="286" spans="1:9" x14ac:dyDescent="0.2">
      <c r="A286" s="15">
        <v>40242</v>
      </c>
      <c r="B286" s="12">
        <v>1600</v>
      </c>
      <c r="C286" s="12">
        <v>1690</v>
      </c>
      <c r="D286" s="12">
        <v>1600</v>
      </c>
      <c r="E286" s="12">
        <v>1680</v>
      </c>
      <c r="F286" s="14">
        <v>81614500</v>
      </c>
      <c r="G286" s="12">
        <v>1661.54</v>
      </c>
      <c r="I286" s="11"/>
    </row>
    <row r="287" spans="1:9" x14ac:dyDescent="0.2">
      <c r="A287" s="15">
        <v>40245</v>
      </c>
      <c r="B287" s="12">
        <v>1690</v>
      </c>
      <c r="C287" s="12">
        <v>1700</v>
      </c>
      <c r="D287" s="12">
        <v>1670</v>
      </c>
      <c r="E287" s="12">
        <v>1690</v>
      </c>
      <c r="F287" s="14">
        <v>70977000</v>
      </c>
      <c r="G287" s="12">
        <v>1671.43</v>
      </c>
      <c r="I287" s="11"/>
    </row>
    <row r="288" spans="1:9" x14ac:dyDescent="0.2">
      <c r="A288" s="15">
        <v>40246</v>
      </c>
      <c r="B288" s="12">
        <v>1690</v>
      </c>
      <c r="C288" s="12">
        <v>1710</v>
      </c>
      <c r="D288" s="12">
        <v>1660</v>
      </c>
      <c r="E288" s="12">
        <v>1680</v>
      </c>
      <c r="F288" s="14">
        <v>54254000</v>
      </c>
      <c r="G288" s="12">
        <v>1661.54</v>
      </c>
      <c r="I288" s="11"/>
    </row>
    <row r="289" spans="1:9" x14ac:dyDescent="0.2">
      <c r="A289" s="15">
        <v>40247</v>
      </c>
      <c r="B289" s="12">
        <v>1680</v>
      </c>
      <c r="C289" s="12">
        <v>1710</v>
      </c>
      <c r="D289" s="12">
        <v>1670</v>
      </c>
      <c r="E289" s="12">
        <v>1680</v>
      </c>
      <c r="F289" s="14">
        <v>67779500</v>
      </c>
      <c r="G289" s="12">
        <v>1661.54</v>
      </c>
      <c r="I289" s="11"/>
    </row>
    <row r="290" spans="1:9" x14ac:dyDescent="0.2">
      <c r="A290" s="15">
        <v>40248</v>
      </c>
      <c r="B290" s="12">
        <v>1690</v>
      </c>
      <c r="C290" s="12">
        <v>1710</v>
      </c>
      <c r="D290" s="12">
        <v>1680</v>
      </c>
      <c r="E290" s="12">
        <v>1710</v>
      </c>
      <c r="F290" s="14">
        <v>62425000</v>
      </c>
      <c r="G290" s="12">
        <v>1691.21</v>
      </c>
      <c r="I290" s="11"/>
    </row>
    <row r="291" spans="1:9" x14ac:dyDescent="0.2">
      <c r="A291" s="15">
        <v>40249</v>
      </c>
      <c r="B291" s="12">
        <v>1710</v>
      </c>
      <c r="C291" s="12">
        <v>1730</v>
      </c>
      <c r="D291" s="12">
        <v>1700</v>
      </c>
      <c r="E291" s="12">
        <v>1720</v>
      </c>
      <c r="F291" s="14">
        <v>52541500</v>
      </c>
      <c r="G291" s="12">
        <v>1701.1</v>
      </c>
      <c r="I291" s="11"/>
    </row>
    <row r="292" spans="1:9" x14ac:dyDescent="0.2">
      <c r="A292" s="15">
        <v>40252</v>
      </c>
      <c r="B292" s="12">
        <v>1710</v>
      </c>
      <c r="C292" s="12">
        <v>1720</v>
      </c>
      <c r="D292" s="12">
        <v>1690</v>
      </c>
      <c r="E292" s="12">
        <v>1700</v>
      </c>
      <c r="F292" s="14">
        <v>36647500</v>
      </c>
      <c r="G292" s="12">
        <v>1681.32</v>
      </c>
      <c r="I292" s="11"/>
    </row>
    <row r="293" spans="1:9" x14ac:dyDescent="0.2">
      <c r="A293" s="15">
        <v>40254</v>
      </c>
      <c r="B293" s="12">
        <v>1710</v>
      </c>
      <c r="C293" s="12">
        <v>1730</v>
      </c>
      <c r="D293" s="12">
        <v>1690</v>
      </c>
      <c r="E293" s="12">
        <v>1700</v>
      </c>
      <c r="F293" s="14">
        <v>68203500</v>
      </c>
      <c r="G293" s="12">
        <v>1681.32</v>
      </c>
      <c r="I293" s="11"/>
    </row>
    <row r="294" spans="1:9" x14ac:dyDescent="0.2">
      <c r="A294" s="15">
        <v>40255</v>
      </c>
      <c r="B294" s="12">
        <v>1700</v>
      </c>
      <c r="C294" s="12">
        <v>1710</v>
      </c>
      <c r="D294" s="12">
        <v>1670</v>
      </c>
      <c r="E294" s="12">
        <v>1700</v>
      </c>
      <c r="F294" s="14">
        <v>53103500</v>
      </c>
      <c r="G294" s="12">
        <v>1681.32</v>
      </c>
      <c r="I294" s="11"/>
    </row>
    <row r="295" spans="1:9" x14ac:dyDescent="0.2">
      <c r="A295" s="15">
        <v>40256</v>
      </c>
      <c r="B295" s="12">
        <v>1700</v>
      </c>
      <c r="C295" s="12">
        <v>1750</v>
      </c>
      <c r="D295" s="12">
        <v>1680</v>
      </c>
      <c r="E295" s="12">
        <v>1740</v>
      </c>
      <c r="F295" s="14">
        <v>59019500</v>
      </c>
      <c r="G295" s="12">
        <v>1720.88</v>
      </c>
      <c r="I295" s="11"/>
    </row>
    <row r="296" spans="1:9" x14ac:dyDescent="0.2">
      <c r="A296" s="15">
        <v>40259</v>
      </c>
      <c r="B296" s="12">
        <v>1720</v>
      </c>
      <c r="C296" s="12">
        <v>1760</v>
      </c>
      <c r="D296" s="12">
        <v>1710</v>
      </c>
      <c r="E296" s="12">
        <v>1720</v>
      </c>
      <c r="F296" s="14">
        <v>31786500</v>
      </c>
      <c r="G296" s="12">
        <v>1701.1</v>
      </c>
      <c r="I296" s="11"/>
    </row>
    <row r="297" spans="1:9" x14ac:dyDescent="0.2">
      <c r="A297" s="15">
        <v>40260</v>
      </c>
      <c r="B297" s="12">
        <v>1730</v>
      </c>
      <c r="C297" s="12">
        <v>1770</v>
      </c>
      <c r="D297" s="12">
        <v>1730</v>
      </c>
      <c r="E297" s="12">
        <v>1750</v>
      </c>
      <c r="F297" s="14">
        <v>75374500</v>
      </c>
      <c r="G297" s="12">
        <v>1730.77</v>
      </c>
      <c r="I297" s="11"/>
    </row>
    <row r="298" spans="1:9" x14ac:dyDescent="0.2">
      <c r="A298" s="15">
        <v>40261</v>
      </c>
      <c r="B298" s="12">
        <v>1770</v>
      </c>
      <c r="C298" s="12">
        <v>1860</v>
      </c>
      <c r="D298" s="12">
        <v>1760</v>
      </c>
      <c r="E298" s="12">
        <v>1810</v>
      </c>
      <c r="F298" s="14">
        <v>136000000</v>
      </c>
      <c r="G298" s="12">
        <v>1790.11</v>
      </c>
      <c r="I298" s="11"/>
    </row>
    <row r="299" spans="1:9" x14ac:dyDescent="0.2">
      <c r="A299" s="15">
        <v>40262</v>
      </c>
      <c r="B299" s="12">
        <v>1810</v>
      </c>
      <c r="C299" s="12">
        <v>1840</v>
      </c>
      <c r="D299" s="12">
        <v>1800</v>
      </c>
      <c r="E299" s="12">
        <v>1820</v>
      </c>
      <c r="F299" s="14">
        <v>86282000</v>
      </c>
      <c r="G299" s="12">
        <v>1800</v>
      </c>
      <c r="I299" s="11"/>
    </row>
    <row r="300" spans="1:9" x14ac:dyDescent="0.2">
      <c r="A300" s="15">
        <v>40263</v>
      </c>
      <c r="B300" s="12">
        <v>1830</v>
      </c>
      <c r="C300" s="12">
        <v>1880</v>
      </c>
      <c r="D300" s="12">
        <v>1820</v>
      </c>
      <c r="E300" s="12">
        <v>1870</v>
      </c>
      <c r="F300" s="14">
        <v>71503500</v>
      </c>
      <c r="G300" s="12">
        <v>1849.45</v>
      </c>
      <c r="I300" s="11"/>
    </row>
    <row r="301" spans="1:9" x14ac:dyDescent="0.2">
      <c r="A301" s="15">
        <v>40266</v>
      </c>
      <c r="B301" s="12">
        <v>1870</v>
      </c>
      <c r="C301" s="12">
        <v>1900</v>
      </c>
      <c r="D301" s="12">
        <v>1850</v>
      </c>
      <c r="E301" s="12">
        <v>1860</v>
      </c>
      <c r="F301" s="14">
        <v>40169000</v>
      </c>
      <c r="G301" s="12">
        <v>1839.56</v>
      </c>
      <c r="I301" s="11"/>
    </row>
    <row r="302" spans="1:9" x14ac:dyDescent="0.2">
      <c r="A302" s="15">
        <v>40267</v>
      </c>
      <c r="B302" s="12">
        <v>1880</v>
      </c>
      <c r="C302" s="12">
        <v>1880</v>
      </c>
      <c r="D302" s="12">
        <v>1840</v>
      </c>
      <c r="E302" s="12">
        <v>1860</v>
      </c>
      <c r="F302" s="14">
        <v>41210500</v>
      </c>
      <c r="G302" s="12">
        <v>1839.56</v>
      </c>
      <c r="I302" s="11"/>
    </row>
    <row r="303" spans="1:9" x14ac:dyDescent="0.2">
      <c r="A303" s="15">
        <v>40268</v>
      </c>
      <c r="B303" s="12">
        <v>1870</v>
      </c>
      <c r="C303" s="12">
        <v>1890</v>
      </c>
      <c r="D303" s="12">
        <v>1850</v>
      </c>
      <c r="E303" s="12">
        <v>1870</v>
      </c>
      <c r="F303" s="14">
        <v>53860500</v>
      </c>
      <c r="G303" s="12">
        <v>1849.45</v>
      </c>
      <c r="I303" s="11"/>
    </row>
    <row r="304" spans="1:9" x14ac:dyDescent="0.2">
      <c r="A304" s="15">
        <v>40269</v>
      </c>
      <c r="B304" s="12">
        <v>1860</v>
      </c>
      <c r="C304" s="12">
        <v>1880</v>
      </c>
      <c r="D304" s="12">
        <v>1810</v>
      </c>
      <c r="E304" s="12">
        <v>1830</v>
      </c>
      <c r="F304" s="14">
        <v>48650000</v>
      </c>
      <c r="G304" s="12">
        <v>1809.89</v>
      </c>
      <c r="I304" s="11"/>
    </row>
    <row r="305" spans="1:9" x14ac:dyDescent="0.2">
      <c r="A305" s="15">
        <v>40273</v>
      </c>
      <c r="B305" s="12">
        <v>1830</v>
      </c>
      <c r="C305" s="12">
        <v>1850</v>
      </c>
      <c r="D305" s="12">
        <v>1800</v>
      </c>
      <c r="E305" s="12">
        <v>1810</v>
      </c>
      <c r="F305" s="14">
        <v>37081000</v>
      </c>
      <c r="G305" s="12">
        <v>1790.11</v>
      </c>
      <c r="I305" s="11"/>
    </row>
    <row r="306" spans="1:9" x14ac:dyDescent="0.2">
      <c r="A306" s="15">
        <v>40274</v>
      </c>
      <c r="B306" s="12">
        <v>1810</v>
      </c>
      <c r="C306" s="12">
        <v>1880</v>
      </c>
      <c r="D306" s="12">
        <v>1800</v>
      </c>
      <c r="E306" s="12">
        <v>1870</v>
      </c>
      <c r="F306" s="14">
        <v>45164500</v>
      </c>
      <c r="G306" s="12">
        <v>1849.45</v>
      </c>
      <c r="I306" s="11"/>
    </row>
    <row r="307" spans="1:9" x14ac:dyDescent="0.2">
      <c r="A307" s="15">
        <v>40275</v>
      </c>
      <c r="B307" s="12">
        <v>1870</v>
      </c>
      <c r="C307" s="12">
        <v>1940</v>
      </c>
      <c r="D307" s="12">
        <v>1870</v>
      </c>
      <c r="E307" s="12">
        <v>1930</v>
      </c>
      <c r="F307" s="14">
        <v>83991000</v>
      </c>
      <c r="G307" s="12">
        <v>1908.79</v>
      </c>
      <c r="I307" s="11"/>
    </row>
    <row r="308" spans="1:9" x14ac:dyDescent="0.2">
      <c r="A308" s="15">
        <v>40276</v>
      </c>
      <c r="B308" s="12">
        <v>1930</v>
      </c>
      <c r="C308" s="12">
        <v>2075</v>
      </c>
      <c r="D308" s="12">
        <v>1930</v>
      </c>
      <c r="E308" s="12">
        <v>2050</v>
      </c>
      <c r="F308" s="14">
        <v>154000000</v>
      </c>
      <c r="G308" s="12">
        <v>2027.47</v>
      </c>
      <c r="I308" s="11"/>
    </row>
    <row r="309" spans="1:9" x14ac:dyDescent="0.2">
      <c r="A309" s="15">
        <v>40277</v>
      </c>
      <c r="B309" s="12">
        <v>2050</v>
      </c>
      <c r="C309" s="12">
        <v>2125</v>
      </c>
      <c r="D309" s="12">
        <v>2025</v>
      </c>
      <c r="E309" s="12">
        <v>2050</v>
      </c>
      <c r="F309" s="14">
        <v>96562000</v>
      </c>
      <c r="G309" s="12">
        <v>2027.47</v>
      </c>
      <c r="I309" s="11"/>
    </row>
    <row r="310" spans="1:9" x14ac:dyDescent="0.2">
      <c r="A310" s="15">
        <v>40280</v>
      </c>
      <c r="B310" s="12">
        <v>2025</v>
      </c>
      <c r="C310" s="12">
        <v>2125</v>
      </c>
      <c r="D310" s="12">
        <v>2025</v>
      </c>
      <c r="E310" s="12">
        <v>2100</v>
      </c>
      <c r="F310" s="14">
        <v>116000000</v>
      </c>
      <c r="G310" s="12">
        <v>2076.92</v>
      </c>
      <c r="I310" s="11"/>
    </row>
    <row r="311" spans="1:9" x14ac:dyDescent="0.2">
      <c r="A311" s="15">
        <v>40281</v>
      </c>
      <c r="B311" s="12">
        <v>2075</v>
      </c>
      <c r="C311" s="12">
        <v>2100</v>
      </c>
      <c r="D311" s="12">
        <v>2025</v>
      </c>
      <c r="E311" s="12">
        <v>2075</v>
      </c>
      <c r="F311" s="14">
        <v>70373000</v>
      </c>
      <c r="G311" s="12">
        <v>2052.1999999999998</v>
      </c>
      <c r="I311" s="11"/>
    </row>
    <row r="312" spans="1:9" x14ac:dyDescent="0.2">
      <c r="A312" s="15">
        <v>40282</v>
      </c>
      <c r="B312" s="12">
        <v>2050</v>
      </c>
      <c r="C312" s="12">
        <v>2100</v>
      </c>
      <c r="D312" s="12">
        <v>2025</v>
      </c>
      <c r="E312" s="12">
        <v>2050</v>
      </c>
      <c r="F312" s="14">
        <v>42890000</v>
      </c>
      <c r="G312" s="12">
        <v>2027.47</v>
      </c>
      <c r="I312" s="11"/>
    </row>
    <row r="313" spans="1:9" x14ac:dyDescent="0.2">
      <c r="A313" s="15">
        <v>40283</v>
      </c>
      <c r="B313" s="12">
        <v>2075</v>
      </c>
      <c r="C313" s="12">
        <v>2075</v>
      </c>
      <c r="D313" s="12">
        <v>2025</v>
      </c>
      <c r="E313" s="12">
        <v>2025</v>
      </c>
      <c r="F313" s="14">
        <v>52931000</v>
      </c>
      <c r="G313" s="12">
        <v>2002.75</v>
      </c>
      <c r="I313" s="11"/>
    </row>
    <row r="314" spans="1:9" x14ac:dyDescent="0.2">
      <c r="A314" s="15">
        <v>40284</v>
      </c>
      <c r="B314" s="12">
        <v>2025</v>
      </c>
      <c r="C314" s="12">
        <v>2050</v>
      </c>
      <c r="D314" s="12">
        <v>2000</v>
      </c>
      <c r="E314" s="12">
        <v>2025</v>
      </c>
      <c r="F314" s="14">
        <v>50006500</v>
      </c>
      <c r="G314" s="12">
        <v>2002.75</v>
      </c>
      <c r="I314" s="11"/>
    </row>
    <row r="315" spans="1:9" x14ac:dyDescent="0.2">
      <c r="A315" s="15">
        <v>40287</v>
      </c>
      <c r="B315" s="12">
        <v>2000</v>
      </c>
      <c r="C315" s="12">
        <v>2025</v>
      </c>
      <c r="D315" s="12">
        <v>1950</v>
      </c>
      <c r="E315" s="12">
        <v>1960</v>
      </c>
      <c r="F315" s="14">
        <v>47479000</v>
      </c>
      <c r="G315" s="12">
        <v>1938.46</v>
      </c>
      <c r="I315" s="11"/>
    </row>
    <row r="316" spans="1:9" x14ac:dyDescent="0.2">
      <c r="A316" s="15">
        <v>40288</v>
      </c>
      <c r="B316" s="12">
        <v>1970</v>
      </c>
      <c r="C316" s="12">
        <v>2050</v>
      </c>
      <c r="D316" s="12">
        <v>1970</v>
      </c>
      <c r="E316" s="12">
        <v>2025</v>
      </c>
      <c r="F316" s="14">
        <v>72064000</v>
      </c>
      <c r="G316" s="12">
        <v>2002.75</v>
      </c>
      <c r="I316" s="11"/>
    </row>
    <row r="317" spans="1:9" x14ac:dyDescent="0.2">
      <c r="A317" s="15">
        <v>40289</v>
      </c>
      <c r="B317" s="12">
        <v>2025</v>
      </c>
      <c r="C317" s="12">
        <v>2075</v>
      </c>
      <c r="D317" s="12">
        <v>2000</v>
      </c>
      <c r="E317" s="12">
        <v>2025</v>
      </c>
      <c r="F317" s="14">
        <v>43573500</v>
      </c>
      <c r="G317" s="12">
        <v>2002.75</v>
      </c>
      <c r="I317" s="11"/>
    </row>
    <row r="318" spans="1:9" x14ac:dyDescent="0.2">
      <c r="A318" s="15">
        <v>40290</v>
      </c>
      <c r="B318" s="12">
        <v>2000</v>
      </c>
      <c r="C318" s="12">
        <v>2050</v>
      </c>
      <c r="D318" s="12">
        <v>2000</v>
      </c>
      <c r="E318" s="12">
        <v>2050</v>
      </c>
      <c r="F318" s="14">
        <v>60837500</v>
      </c>
      <c r="G318" s="12">
        <v>2027.47</v>
      </c>
      <c r="I318" s="11"/>
    </row>
    <row r="319" spans="1:9" x14ac:dyDescent="0.2">
      <c r="A319" s="15">
        <v>40291</v>
      </c>
      <c r="B319" s="12">
        <v>2050</v>
      </c>
      <c r="C319" s="12">
        <v>2050</v>
      </c>
      <c r="D319" s="12">
        <v>2000</v>
      </c>
      <c r="E319" s="12">
        <v>2050</v>
      </c>
      <c r="F319" s="14">
        <v>34351500</v>
      </c>
      <c r="G319" s="12">
        <v>2027.47</v>
      </c>
      <c r="I319" s="11"/>
    </row>
    <row r="320" spans="1:9" x14ac:dyDescent="0.2">
      <c r="A320" s="15">
        <v>40294</v>
      </c>
      <c r="B320" s="12">
        <v>2025</v>
      </c>
      <c r="C320" s="12">
        <v>2100</v>
      </c>
      <c r="D320" s="12">
        <v>2025</v>
      </c>
      <c r="E320" s="12">
        <v>2025</v>
      </c>
      <c r="F320" s="14">
        <v>52864000</v>
      </c>
      <c r="G320" s="12">
        <v>2002.75</v>
      </c>
      <c r="I320" s="11"/>
    </row>
    <row r="321" spans="1:9" x14ac:dyDescent="0.2">
      <c r="A321" s="15">
        <v>40295</v>
      </c>
      <c r="B321" s="12">
        <v>2050</v>
      </c>
      <c r="C321" s="12">
        <v>2050</v>
      </c>
      <c r="D321" s="12">
        <v>2000</v>
      </c>
      <c r="E321" s="12">
        <v>2050</v>
      </c>
      <c r="F321" s="14">
        <v>56823500</v>
      </c>
      <c r="G321" s="12">
        <v>2027.47</v>
      </c>
      <c r="I321" s="11"/>
    </row>
    <row r="322" spans="1:9" x14ac:dyDescent="0.2">
      <c r="A322" s="15">
        <v>40296</v>
      </c>
      <c r="B322" s="12">
        <v>2000</v>
      </c>
      <c r="C322" s="12">
        <v>2025</v>
      </c>
      <c r="D322" s="12">
        <v>1990</v>
      </c>
      <c r="E322" s="12">
        <v>2000</v>
      </c>
      <c r="F322" s="14">
        <v>39802500</v>
      </c>
      <c r="G322" s="12">
        <v>1978.02</v>
      </c>
      <c r="I322" s="11"/>
    </row>
    <row r="323" spans="1:9" x14ac:dyDescent="0.2">
      <c r="A323" s="15">
        <v>40297</v>
      </c>
      <c r="B323" s="12">
        <v>2000</v>
      </c>
      <c r="C323" s="12">
        <v>2025</v>
      </c>
      <c r="D323" s="12">
        <v>2000</v>
      </c>
      <c r="E323" s="12">
        <v>2025</v>
      </c>
      <c r="F323" s="14">
        <v>32273000</v>
      </c>
      <c r="G323" s="12">
        <v>2002.75</v>
      </c>
      <c r="I323" s="11"/>
    </row>
    <row r="324" spans="1:9" x14ac:dyDescent="0.2">
      <c r="A324" s="15">
        <v>40298</v>
      </c>
      <c r="B324" s="12">
        <v>2025</v>
      </c>
      <c r="C324" s="12">
        <v>2075</v>
      </c>
      <c r="D324" s="12">
        <v>2025</v>
      </c>
      <c r="E324" s="12">
        <v>2075</v>
      </c>
      <c r="F324" s="14">
        <v>61607500</v>
      </c>
      <c r="G324" s="12">
        <v>2052.1999999999998</v>
      </c>
      <c r="I324" s="11"/>
    </row>
    <row r="325" spans="1:9" x14ac:dyDescent="0.2">
      <c r="A325" s="15">
        <v>40301</v>
      </c>
      <c r="B325" s="12">
        <v>2050</v>
      </c>
      <c r="C325" s="12">
        <v>2125</v>
      </c>
      <c r="D325" s="12">
        <v>2025</v>
      </c>
      <c r="E325" s="12">
        <v>2025</v>
      </c>
      <c r="F325" s="14">
        <v>71440000</v>
      </c>
      <c r="G325" s="12">
        <v>2002.75</v>
      </c>
      <c r="I325" s="11"/>
    </row>
    <row r="326" spans="1:9" x14ac:dyDescent="0.2">
      <c r="A326" s="15">
        <v>40302</v>
      </c>
      <c r="B326" s="12">
        <v>2050</v>
      </c>
      <c r="C326" s="12">
        <v>2050</v>
      </c>
      <c r="D326" s="12">
        <v>2025</v>
      </c>
      <c r="E326" s="12">
        <v>2050</v>
      </c>
      <c r="F326" s="14">
        <v>28145000</v>
      </c>
      <c r="G326" s="12">
        <v>2027.47</v>
      </c>
      <c r="I326" s="11"/>
    </row>
    <row r="327" spans="1:9" x14ac:dyDescent="0.2">
      <c r="A327" s="15">
        <v>40303</v>
      </c>
      <c r="B327" s="12">
        <v>2000</v>
      </c>
      <c r="C327" s="12">
        <v>2025</v>
      </c>
      <c r="D327" s="12">
        <v>1970</v>
      </c>
      <c r="E327" s="12">
        <v>1970</v>
      </c>
      <c r="F327" s="14">
        <v>54198000</v>
      </c>
      <c r="G327" s="12">
        <v>1948.35</v>
      </c>
      <c r="I327" s="11"/>
    </row>
    <row r="328" spans="1:9" x14ac:dyDescent="0.2">
      <c r="A328" s="15">
        <v>40304</v>
      </c>
      <c r="B328" s="12">
        <v>1960</v>
      </c>
      <c r="C328" s="12">
        <v>2000</v>
      </c>
      <c r="D328" s="12">
        <v>1930</v>
      </c>
      <c r="E328" s="12">
        <v>1970</v>
      </c>
      <c r="F328" s="14">
        <v>61454000</v>
      </c>
      <c r="G328" s="12">
        <v>1948.35</v>
      </c>
      <c r="I328" s="11"/>
    </row>
    <row r="329" spans="1:9" x14ac:dyDescent="0.2">
      <c r="A329" s="15">
        <v>40305</v>
      </c>
      <c r="B329" s="12">
        <v>1930</v>
      </c>
      <c r="C329" s="12">
        <v>1930</v>
      </c>
      <c r="D329" s="12">
        <v>1810</v>
      </c>
      <c r="E329" s="12">
        <v>1840</v>
      </c>
      <c r="F329" s="14">
        <v>66450000</v>
      </c>
      <c r="G329" s="12">
        <v>1819.78</v>
      </c>
      <c r="I329" s="11"/>
    </row>
    <row r="330" spans="1:9" x14ac:dyDescent="0.2">
      <c r="A330" s="15">
        <v>40308</v>
      </c>
      <c r="B330" s="12">
        <v>1860</v>
      </c>
      <c r="C330" s="12">
        <v>1970</v>
      </c>
      <c r="D330" s="12">
        <v>1840</v>
      </c>
      <c r="E330" s="12">
        <v>1940</v>
      </c>
      <c r="F330" s="14">
        <v>107000000</v>
      </c>
      <c r="G330" s="12">
        <v>1918.68</v>
      </c>
      <c r="I330" s="11"/>
    </row>
    <row r="331" spans="1:9" x14ac:dyDescent="0.2">
      <c r="A331" s="15">
        <v>40309</v>
      </c>
      <c r="B331" s="12">
        <v>1950</v>
      </c>
      <c r="C331" s="12">
        <v>1980</v>
      </c>
      <c r="D331" s="12">
        <v>1930</v>
      </c>
      <c r="E331" s="12">
        <v>1940</v>
      </c>
      <c r="F331" s="14">
        <v>73371000</v>
      </c>
      <c r="G331" s="12">
        <v>1918.68</v>
      </c>
      <c r="I331" s="11"/>
    </row>
    <row r="332" spans="1:9" x14ac:dyDescent="0.2">
      <c r="A332" s="15">
        <v>40310</v>
      </c>
      <c r="B332" s="12">
        <v>1940</v>
      </c>
      <c r="C332" s="12">
        <v>1940</v>
      </c>
      <c r="D332" s="12">
        <v>1860</v>
      </c>
      <c r="E332" s="12">
        <v>1910</v>
      </c>
      <c r="F332" s="14">
        <v>77151000</v>
      </c>
      <c r="G332" s="12">
        <v>1889.01</v>
      </c>
      <c r="I332" s="11"/>
    </row>
    <row r="333" spans="1:9" x14ac:dyDescent="0.2">
      <c r="A333" s="15">
        <v>40312</v>
      </c>
      <c r="B333" s="12">
        <v>1900</v>
      </c>
      <c r="C333" s="12">
        <v>1970</v>
      </c>
      <c r="D333" s="12">
        <v>1900</v>
      </c>
      <c r="E333" s="12">
        <v>1950</v>
      </c>
      <c r="F333" s="14">
        <v>54089000</v>
      </c>
      <c r="G333" s="12">
        <v>1928.57</v>
      </c>
      <c r="I333" s="11"/>
    </row>
    <row r="334" spans="1:9" x14ac:dyDescent="0.2">
      <c r="A334" s="15">
        <v>40315</v>
      </c>
      <c r="B334" s="12">
        <v>1930</v>
      </c>
      <c r="C334" s="12">
        <v>1930</v>
      </c>
      <c r="D334" s="12">
        <v>1890</v>
      </c>
      <c r="E334" s="12">
        <v>1930</v>
      </c>
      <c r="F334" s="14">
        <v>27892500</v>
      </c>
      <c r="G334" s="12">
        <v>1908.79</v>
      </c>
      <c r="I334" s="11"/>
    </row>
    <row r="335" spans="1:9" x14ac:dyDescent="0.2">
      <c r="A335" s="15">
        <v>40316</v>
      </c>
      <c r="B335" s="12">
        <v>1930</v>
      </c>
      <c r="C335" s="12">
        <v>1960</v>
      </c>
      <c r="D335" s="12">
        <v>1930</v>
      </c>
      <c r="E335" s="12">
        <v>1960</v>
      </c>
      <c r="F335" s="14">
        <v>37738500</v>
      </c>
      <c r="G335" s="12">
        <v>1938.46</v>
      </c>
      <c r="I335" s="11"/>
    </row>
    <row r="336" spans="1:9" x14ac:dyDescent="0.2">
      <c r="A336" s="15">
        <v>40317</v>
      </c>
      <c r="B336" s="12">
        <v>1930</v>
      </c>
      <c r="C336" s="12">
        <v>1970</v>
      </c>
      <c r="D336" s="12">
        <v>1880</v>
      </c>
      <c r="E336" s="12">
        <v>1890</v>
      </c>
      <c r="F336" s="14">
        <v>31695000</v>
      </c>
      <c r="G336" s="12">
        <v>1869.23</v>
      </c>
      <c r="I336" s="11"/>
    </row>
    <row r="337" spans="1:9" x14ac:dyDescent="0.2">
      <c r="A337" s="15">
        <v>40318</v>
      </c>
      <c r="B337" s="12">
        <v>1910</v>
      </c>
      <c r="C337" s="12">
        <v>1930</v>
      </c>
      <c r="D337" s="12">
        <v>1820</v>
      </c>
      <c r="E337" s="12">
        <v>1860</v>
      </c>
      <c r="F337" s="14">
        <v>55524500</v>
      </c>
      <c r="G337" s="12">
        <v>1839.56</v>
      </c>
      <c r="I337" s="11"/>
    </row>
    <row r="338" spans="1:9" x14ac:dyDescent="0.2">
      <c r="A338" s="15">
        <v>40319</v>
      </c>
      <c r="B338" s="12">
        <v>1800</v>
      </c>
      <c r="C338" s="12">
        <v>1800</v>
      </c>
      <c r="D338" s="12">
        <v>1760</v>
      </c>
      <c r="E338" s="12">
        <v>1770</v>
      </c>
      <c r="F338" s="14">
        <v>34696500</v>
      </c>
      <c r="G338" s="12">
        <v>1750.55</v>
      </c>
      <c r="I338" s="11"/>
    </row>
    <row r="339" spans="1:9" x14ac:dyDescent="0.2">
      <c r="A339" s="15">
        <v>40322</v>
      </c>
      <c r="B339" s="12">
        <v>1790</v>
      </c>
      <c r="C339" s="12">
        <v>1810</v>
      </c>
      <c r="D339" s="12">
        <v>1770</v>
      </c>
      <c r="E339" s="12">
        <v>1790</v>
      </c>
      <c r="F339" s="14">
        <v>31313500</v>
      </c>
      <c r="G339" s="12">
        <v>1770.33</v>
      </c>
      <c r="I339" s="11"/>
    </row>
    <row r="340" spans="1:9" x14ac:dyDescent="0.2">
      <c r="A340" s="15">
        <v>40323</v>
      </c>
      <c r="B340" s="12">
        <v>1760</v>
      </c>
      <c r="C340" s="12">
        <v>1760</v>
      </c>
      <c r="D340" s="12">
        <v>1620</v>
      </c>
      <c r="E340" s="12">
        <v>1680</v>
      </c>
      <c r="F340" s="14">
        <v>67022000</v>
      </c>
      <c r="G340" s="12">
        <v>1661.54</v>
      </c>
      <c r="I340" s="11"/>
    </row>
    <row r="341" spans="1:9" x14ac:dyDescent="0.2">
      <c r="A341" s="15">
        <v>40324</v>
      </c>
      <c r="B341" s="12">
        <v>1720</v>
      </c>
      <c r="C341" s="12">
        <v>1760</v>
      </c>
      <c r="D341" s="12">
        <v>1720</v>
      </c>
      <c r="E341" s="12">
        <v>1740</v>
      </c>
      <c r="F341" s="14">
        <v>38768000</v>
      </c>
      <c r="G341" s="12">
        <v>1720.88</v>
      </c>
      <c r="I341" s="11"/>
    </row>
    <row r="342" spans="1:9" x14ac:dyDescent="0.2">
      <c r="A342" s="15">
        <v>40325</v>
      </c>
      <c r="B342" s="12">
        <v>1750</v>
      </c>
      <c r="C342" s="12">
        <v>1830</v>
      </c>
      <c r="D342" s="12">
        <v>1730</v>
      </c>
      <c r="E342" s="12">
        <v>1810</v>
      </c>
      <c r="F342" s="14">
        <v>102000000</v>
      </c>
      <c r="G342" s="12">
        <v>1790.11</v>
      </c>
      <c r="I342" s="11"/>
    </row>
    <row r="343" spans="1:9" x14ac:dyDescent="0.2">
      <c r="A343" s="15">
        <v>40329</v>
      </c>
      <c r="B343" s="12">
        <v>1820</v>
      </c>
      <c r="C343" s="12">
        <v>1900</v>
      </c>
      <c r="D343" s="12">
        <v>1820</v>
      </c>
      <c r="E343" s="12">
        <v>1880</v>
      </c>
      <c r="F343" s="14">
        <v>85493500</v>
      </c>
      <c r="G343" s="12">
        <v>1859.34</v>
      </c>
      <c r="I343" s="11"/>
    </row>
    <row r="344" spans="1:9" x14ac:dyDescent="0.2">
      <c r="A344" s="15">
        <v>40330</v>
      </c>
      <c r="B344" s="12">
        <v>1880</v>
      </c>
      <c r="C344" s="12">
        <v>1890</v>
      </c>
      <c r="D344" s="12">
        <v>1820</v>
      </c>
      <c r="E344" s="12">
        <v>1830</v>
      </c>
      <c r="F344" s="14">
        <v>41702500</v>
      </c>
      <c r="G344" s="12">
        <v>1809.89</v>
      </c>
      <c r="I344" s="11"/>
    </row>
    <row r="345" spans="1:9" x14ac:dyDescent="0.2">
      <c r="A345" s="15">
        <v>40331</v>
      </c>
      <c r="B345" s="12">
        <v>1850</v>
      </c>
      <c r="C345" s="12">
        <v>1880</v>
      </c>
      <c r="D345" s="12">
        <v>1840</v>
      </c>
      <c r="E345" s="12">
        <v>1850</v>
      </c>
      <c r="F345" s="14">
        <v>32361000</v>
      </c>
      <c r="G345" s="12">
        <v>1829.67</v>
      </c>
      <c r="I345" s="11"/>
    </row>
    <row r="346" spans="1:9" x14ac:dyDescent="0.2">
      <c r="A346" s="15">
        <v>40332</v>
      </c>
      <c r="B346" s="12">
        <v>1870</v>
      </c>
      <c r="C346" s="12">
        <v>1910</v>
      </c>
      <c r="D346" s="12">
        <v>1870</v>
      </c>
      <c r="E346" s="12">
        <v>1890</v>
      </c>
      <c r="F346" s="14">
        <v>65031000</v>
      </c>
      <c r="G346" s="12">
        <v>1869.23</v>
      </c>
      <c r="I346" s="11"/>
    </row>
    <row r="347" spans="1:9" x14ac:dyDescent="0.2">
      <c r="A347" s="15">
        <v>40333</v>
      </c>
      <c r="B347" s="12">
        <v>1880</v>
      </c>
      <c r="C347" s="12">
        <v>1900</v>
      </c>
      <c r="D347" s="12">
        <v>1860</v>
      </c>
      <c r="E347" s="12">
        <v>1890</v>
      </c>
      <c r="F347" s="14">
        <v>27993500</v>
      </c>
      <c r="G347" s="12">
        <v>1869.23</v>
      </c>
      <c r="I347" s="11"/>
    </row>
    <row r="348" spans="1:9" x14ac:dyDescent="0.2">
      <c r="A348" s="15">
        <v>40336</v>
      </c>
      <c r="B348" s="12">
        <v>1800</v>
      </c>
      <c r="C348" s="12">
        <v>1830</v>
      </c>
      <c r="D348" s="12">
        <v>1780</v>
      </c>
      <c r="E348" s="12">
        <v>1810</v>
      </c>
      <c r="F348" s="14">
        <v>33816500</v>
      </c>
      <c r="G348" s="12">
        <v>1790.11</v>
      </c>
      <c r="I348" s="11"/>
    </row>
    <row r="349" spans="1:9" x14ac:dyDescent="0.2">
      <c r="A349" s="15">
        <v>40337</v>
      </c>
      <c r="B349" s="12">
        <v>1810</v>
      </c>
      <c r="C349" s="12">
        <v>1840</v>
      </c>
      <c r="D349" s="12">
        <v>1800</v>
      </c>
      <c r="E349" s="12">
        <v>1820</v>
      </c>
      <c r="F349" s="14">
        <v>25282000</v>
      </c>
      <c r="G349" s="12">
        <v>1800</v>
      </c>
      <c r="I349" s="11"/>
    </row>
    <row r="350" spans="1:9" x14ac:dyDescent="0.2">
      <c r="A350" s="15">
        <v>40338</v>
      </c>
      <c r="B350" s="12">
        <v>1830</v>
      </c>
      <c r="C350" s="12">
        <v>1840</v>
      </c>
      <c r="D350" s="12">
        <v>1810</v>
      </c>
      <c r="E350" s="12">
        <v>1830</v>
      </c>
      <c r="F350" s="14">
        <v>21810000</v>
      </c>
      <c r="G350" s="12">
        <v>1809.89</v>
      </c>
      <c r="I350" s="11"/>
    </row>
    <row r="351" spans="1:9" x14ac:dyDescent="0.2">
      <c r="A351" s="15">
        <v>40339</v>
      </c>
      <c r="B351" s="12">
        <v>1830</v>
      </c>
      <c r="C351" s="12">
        <v>1840</v>
      </c>
      <c r="D351" s="12">
        <v>1810</v>
      </c>
      <c r="E351" s="12">
        <v>1820</v>
      </c>
      <c r="F351" s="14">
        <v>14307500</v>
      </c>
      <c r="G351" s="12">
        <v>1800</v>
      </c>
      <c r="I351" s="11"/>
    </row>
    <row r="352" spans="1:9" x14ac:dyDescent="0.2">
      <c r="A352" s="15">
        <v>40340</v>
      </c>
      <c r="B352" s="12">
        <v>1850</v>
      </c>
      <c r="C352" s="12">
        <v>1890</v>
      </c>
      <c r="D352" s="12">
        <v>1840</v>
      </c>
      <c r="E352" s="12">
        <v>1880</v>
      </c>
      <c r="F352" s="14">
        <v>51638500</v>
      </c>
      <c r="G352" s="12">
        <v>1859.34</v>
      </c>
      <c r="I352" s="11"/>
    </row>
    <row r="353" spans="1:9" x14ac:dyDescent="0.2">
      <c r="A353" s="15">
        <v>40343</v>
      </c>
      <c r="B353" s="12">
        <v>1890</v>
      </c>
      <c r="C353" s="12">
        <v>2025</v>
      </c>
      <c r="D353" s="12">
        <v>1890</v>
      </c>
      <c r="E353" s="12">
        <v>2025</v>
      </c>
      <c r="F353" s="14">
        <v>77161500</v>
      </c>
      <c r="G353" s="12">
        <v>2002.75</v>
      </c>
      <c r="I353" s="11"/>
    </row>
    <row r="354" spans="1:9" x14ac:dyDescent="0.2">
      <c r="A354" s="15">
        <v>40344</v>
      </c>
      <c r="B354" s="12">
        <v>2000</v>
      </c>
      <c r="C354" s="12">
        <v>2100</v>
      </c>
      <c r="D354" s="12">
        <v>2000</v>
      </c>
      <c r="E354" s="12">
        <v>2050</v>
      </c>
      <c r="F354" s="14">
        <v>74233500</v>
      </c>
      <c r="G354" s="12">
        <v>2027.47</v>
      </c>
      <c r="I354" s="11"/>
    </row>
    <row r="355" spans="1:9" x14ac:dyDescent="0.2">
      <c r="A355" s="15">
        <v>40345</v>
      </c>
      <c r="B355" s="12">
        <v>2075</v>
      </c>
      <c r="C355" s="12">
        <v>2100</v>
      </c>
      <c r="D355" s="12">
        <v>2025</v>
      </c>
      <c r="E355" s="12">
        <v>2050</v>
      </c>
      <c r="F355" s="14">
        <v>23494500</v>
      </c>
      <c r="G355" s="12">
        <v>2027.47</v>
      </c>
      <c r="I355" s="11"/>
    </row>
    <row r="356" spans="1:9" x14ac:dyDescent="0.2">
      <c r="A356" s="15">
        <v>40346</v>
      </c>
      <c r="B356" s="12">
        <v>2050</v>
      </c>
      <c r="C356" s="12">
        <v>2075</v>
      </c>
      <c r="D356" s="12">
        <v>2000</v>
      </c>
      <c r="E356" s="12">
        <v>2050</v>
      </c>
      <c r="F356" s="14">
        <v>27632000</v>
      </c>
      <c r="G356" s="12">
        <v>2027.47</v>
      </c>
      <c r="I356" s="11"/>
    </row>
    <row r="357" spans="1:9" x14ac:dyDescent="0.2">
      <c r="A357" s="15">
        <v>40347</v>
      </c>
      <c r="B357" s="12">
        <v>2050</v>
      </c>
      <c r="C357" s="12">
        <v>2100</v>
      </c>
      <c r="D357" s="12">
        <v>2050</v>
      </c>
      <c r="E357" s="12">
        <v>2100</v>
      </c>
      <c r="F357" s="14">
        <v>21391000</v>
      </c>
      <c r="G357" s="12">
        <v>2076.92</v>
      </c>
      <c r="I357" s="11"/>
    </row>
    <row r="358" spans="1:9" x14ac:dyDescent="0.2">
      <c r="A358" s="15">
        <v>40350</v>
      </c>
      <c r="B358" s="12">
        <v>2100</v>
      </c>
      <c r="C358" s="12">
        <v>2150</v>
      </c>
      <c r="D358" s="12">
        <v>2075</v>
      </c>
      <c r="E358" s="12">
        <v>2100</v>
      </c>
      <c r="F358" s="14">
        <v>46019000</v>
      </c>
      <c r="G358" s="12">
        <v>2076.92</v>
      </c>
      <c r="I358" s="11"/>
    </row>
    <row r="359" spans="1:9" x14ac:dyDescent="0.2">
      <c r="A359" s="15">
        <v>40351</v>
      </c>
      <c r="B359" s="12">
        <v>2100</v>
      </c>
      <c r="C359" s="12">
        <v>2125</v>
      </c>
      <c r="D359" s="12">
        <v>2050</v>
      </c>
      <c r="E359" s="12">
        <v>2100</v>
      </c>
      <c r="F359" s="14">
        <v>66144000</v>
      </c>
      <c r="G359" s="12">
        <v>2076.92</v>
      </c>
      <c r="I359" s="11"/>
    </row>
    <row r="360" spans="1:9" x14ac:dyDescent="0.2">
      <c r="A360" s="15">
        <v>40352</v>
      </c>
      <c r="B360" s="12">
        <v>2075</v>
      </c>
      <c r="C360" s="12">
        <v>2125</v>
      </c>
      <c r="D360" s="12">
        <v>2050</v>
      </c>
      <c r="E360" s="12">
        <v>2100</v>
      </c>
      <c r="F360" s="14">
        <v>16591500</v>
      </c>
      <c r="G360" s="12">
        <v>2076.92</v>
      </c>
      <c r="I360" s="11"/>
    </row>
    <row r="361" spans="1:9" x14ac:dyDescent="0.2">
      <c r="A361" s="15">
        <v>40353</v>
      </c>
      <c r="B361" s="12">
        <v>2125</v>
      </c>
      <c r="C361" s="12">
        <v>2150</v>
      </c>
      <c r="D361" s="12">
        <v>2025</v>
      </c>
      <c r="E361" s="12">
        <v>2050</v>
      </c>
      <c r="F361" s="14">
        <v>24651000</v>
      </c>
      <c r="G361" s="12">
        <v>2027.47</v>
      </c>
      <c r="I361" s="11"/>
    </row>
    <row r="362" spans="1:9" x14ac:dyDescent="0.2">
      <c r="A362" s="15">
        <v>40354</v>
      </c>
      <c r="B362" s="12">
        <v>2050</v>
      </c>
      <c r="C362" s="12">
        <v>2125</v>
      </c>
      <c r="D362" s="12">
        <v>2050</v>
      </c>
      <c r="E362" s="12">
        <v>2100</v>
      </c>
      <c r="F362" s="14">
        <v>14741500</v>
      </c>
      <c r="G362" s="12">
        <v>2076.92</v>
      </c>
      <c r="I362" s="11"/>
    </row>
    <row r="363" spans="1:9" x14ac:dyDescent="0.2">
      <c r="A363" s="15">
        <v>40357</v>
      </c>
      <c r="B363" s="12">
        <v>2125</v>
      </c>
      <c r="C363" s="12">
        <v>2125</v>
      </c>
      <c r="D363" s="12">
        <v>2050</v>
      </c>
      <c r="E363" s="12">
        <v>2100</v>
      </c>
      <c r="F363" s="14">
        <v>13370500</v>
      </c>
      <c r="G363" s="12">
        <v>2076.92</v>
      </c>
      <c r="I363" s="11"/>
    </row>
    <row r="364" spans="1:9" x14ac:dyDescent="0.2">
      <c r="A364" s="15">
        <v>40358</v>
      </c>
      <c r="B364" s="12">
        <v>2075</v>
      </c>
      <c r="C364" s="12">
        <v>2100</v>
      </c>
      <c r="D364" s="12">
        <v>2050</v>
      </c>
      <c r="E364" s="12">
        <v>2050</v>
      </c>
      <c r="F364" s="14">
        <v>10101000</v>
      </c>
      <c r="G364" s="12">
        <v>2027.47</v>
      </c>
      <c r="I364" s="11"/>
    </row>
    <row r="365" spans="1:9" x14ac:dyDescent="0.2">
      <c r="A365" s="15">
        <v>40359</v>
      </c>
      <c r="B365" s="12">
        <v>2000</v>
      </c>
      <c r="C365" s="12">
        <v>2100</v>
      </c>
      <c r="D365" s="12">
        <v>2000</v>
      </c>
      <c r="E365" s="12">
        <v>2100</v>
      </c>
      <c r="F365" s="14">
        <v>14372000</v>
      </c>
      <c r="G365" s="12">
        <v>2076.92</v>
      </c>
      <c r="I365" s="11"/>
    </row>
    <row r="366" spans="1:9" x14ac:dyDescent="0.2">
      <c r="A366" s="15">
        <v>40360</v>
      </c>
      <c r="B366" s="12">
        <v>2075</v>
      </c>
      <c r="C366" s="12">
        <v>2075</v>
      </c>
      <c r="D366" s="12">
        <v>2025</v>
      </c>
      <c r="E366" s="12">
        <v>2050</v>
      </c>
      <c r="F366" s="14">
        <v>9431500</v>
      </c>
      <c r="G366" s="12">
        <v>2027.47</v>
      </c>
      <c r="I366" s="11"/>
    </row>
    <row r="367" spans="1:9" x14ac:dyDescent="0.2">
      <c r="A367" s="15">
        <v>40361</v>
      </c>
      <c r="B367" s="12">
        <v>2050</v>
      </c>
      <c r="C367" s="12">
        <v>2050</v>
      </c>
      <c r="D367" s="12">
        <v>2000</v>
      </c>
      <c r="E367" s="12">
        <v>2000</v>
      </c>
      <c r="F367" s="14">
        <v>12627500</v>
      </c>
      <c r="G367" s="12">
        <v>1978.02</v>
      </c>
      <c r="I367" s="11"/>
    </row>
    <row r="368" spans="1:9" x14ac:dyDescent="0.2">
      <c r="A368" s="15">
        <v>40364</v>
      </c>
      <c r="B368" s="12">
        <v>2000</v>
      </c>
      <c r="C368" s="12">
        <v>2075</v>
      </c>
      <c r="D368" s="12">
        <v>2000</v>
      </c>
      <c r="E368" s="12">
        <v>2050</v>
      </c>
      <c r="F368" s="14">
        <v>12507500</v>
      </c>
      <c r="G368" s="12">
        <v>2027.47</v>
      </c>
      <c r="I368" s="11"/>
    </row>
    <row r="369" spans="1:9" x14ac:dyDescent="0.2">
      <c r="A369" s="15">
        <v>40365</v>
      </c>
      <c r="B369" s="12">
        <v>2050</v>
      </c>
      <c r="C369" s="12">
        <v>2050</v>
      </c>
      <c r="D369" s="12">
        <v>2025</v>
      </c>
      <c r="E369" s="12">
        <v>2050</v>
      </c>
      <c r="F369" s="14">
        <v>11771500</v>
      </c>
      <c r="G369" s="12">
        <v>2027.47</v>
      </c>
      <c r="I369" s="11"/>
    </row>
    <row r="370" spans="1:9" x14ac:dyDescent="0.2">
      <c r="A370" s="15">
        <v>40366</v>
      </c>
      <c r="B370" s="12">
        <v>2050</v>
      </c>
      <c r="C370" s="12">
        <v>2250</v>
      </c>
      <c r="D370" s="12">
        <v>2050</v>
      </c>
      <c r="E370" s="12">
        <v>2225</v>
      </c>
      <c r="F370" s="14">
        <v>76707500</v>
      </c>
      <c r="G370" s="12">
        <v>2200.5500000000002</v>
      </c>
      <c r="I370" s="11"/>
    </row>
    <row r="371" spans="1:9" x14ac:dyDescent="0.2">
      <c r="A371" s="15">
        <v>40367</v>
      </c>
      <c r="B371" s="12">
        <v>2250</v>
      </c>
      <c r="C371" s="12">
        <v>2325</v>
      </c>
      <c r="D371" s="12">
        <v>2175</v>
      </c>
      <c r="E371" s="12">
        <v>2225</v>
      </c>
      <c r="F371" s="14">
        <v>93797000</v>
      </c>
      <c r="G371" s="12">
        <v>2200.5500000000002</v>
      </c>
      <c r="I371" s="11"/>
    </row>
    <row r="372" spans="1:9" x14ac:dyDescent="0.2">
      <c r="A372" s="15">
        <v>40368</v>
      </c>
      <c r="B372" s="12">
        <v>2225</v>
      </c>
      <c r="C372" s="12">
        <v>2275</v>
      </c>
      <c r="D372" s="12">
        <v>2200</v>
      </c>
      <c r="E372" s="12">
        <v>2250</v>
      </c>
      <c r="F372" s="14">
        <v>37715500</v>
      </c>
      <c r="G372" s="12">
        <v>2225.27</v>
      </c>
      <c r="I372" s="11"/>
    </row>
    <row r="373" spans="1:9" x14ac:dyDescent="0.2">
      <c r="A373" s="15">
        <v>40371</v>
      </c>
      <c r="B373" s="12">
        <v>2250</v>
      </c>
      <c r="C373" s="12">
        <v>2300</v>
      </c>
      <c r="D373" s="12">
        <v>2250</v>
      </c>
      <c r="E373" s="12">
        <v>2275</v>
      </c>
      <c r="F373" s="14">
        <v>13159500</v>
      </c>
      <c r="G373" s="12">
        <v>2250</v>
      </c>
      <c r="I373" s="11"/>
    </row>
    <row r="374" spans="1:9" x14ac:dyDescent="0.2">
      <c r="A374" s="15">
        <v>40372</v>
      </c>
      <c r="B374" s="12">
        <v>2300</v>
      </c>
      <c r="C374" s="12">
        <v>2300</v>
      </c>
      <c r="D374" s="12">
        <v>2250</v>
      </c>
      <c r="E374" s="12">
        <v>2300</v>
      </c>
      <c r="F374" s="14">
        <v>14606500</v>
      </c>
      <c r="G374" s="12">
        <v>2274.73</v>
      </c>
      <c r="I374" s="11"/>
    </row>
    <row r="375" spans="1:9" x14ac:dyDescent="0.2">
      <c r="A375" s="15">
        <v>40373</v>
      </c>
      <c r="B375" s="12">
        <v>2325</v>
      </c>
      <c r="C375" s="12">
        <v>2325</v>
      </c>
      <c r="D375" s="12">
        <v>2300</v>
      </c>
      <c r="E375" s="12">
        <v>2325</v>
      </c>
      <c r="F375" s="14">
        <v>23697000</v>
      </c>
      <c r="G375" s="12">
        <v>2299.4499999999998</v>
      </c>
      <c r="I375" s="11"/>
    </row>
    <row r="376" spans="1:9" x14ac:dyDescent="0.2">
      <c r="A376" s="15">
        <v>40374</v>
      </c>
      <c r="B376" s="12">
        <v>2325</v>
      </c>
      <c r="C376" s="12">
        <v>2350</v>
      </c>
      <c r="D376" s="12">
        <v>2275</v>
      </c>
      <c r="E376" s="12">
        <v>2275</v>
      </c>
      <c r="F376" s="14">
        <v>16224500</v>
      </c>
      <c r="G376" s="12">
        <v>2250</v>
      </c>
      <c r="I376" s="11"/>
    </row>
    <row r="377" spans="1:9" x14ac:dyDescent="0.2">
      <c r="A377" s="15">
        <v>40375</v>
      </c>
      <c r="B377" s="12">
        <v>2275</v>
      </c>
      <c r="C377" s="12">
        <v>2325</v>
      </c>
      <c r="D377" s="12">
        <v>2250</v>
      </c>
      <c r="E377" s="12">
        <v>2325</v>
      </c>
      <c r="F377" s="14">
        <v>29107500</v>
      </c>
      <c r="G377" s="12">
        <v>2325</v>
      </c>
      <c r="I377" s="11"/>
    </row>
    <row r="378" spans="1:9" x14ac:dyDescent="0.2">
      <c r="A378" s="15">
        <v>40378</v>
      </c>
      <c r="B378" s="12">
        <v>2300</v>
      </c>
      <c r="C378" s="12">
        <v>2475</v>
      </c>
      <c r="D378" s="12">
        <v>2275</v>
      </c>
      <c r="E378" s="12">
        <v>2475</v>
      </c>
      <c r="F378" s="14">
        <v>86308000</v>
      </c>
      <c r="G378" s="12">
        <v>2475</v>
      </c>
      <c r="I378" s="11"/>
    </row>
    <row r="379" spans="1:9" x14ac:dyDescent="0.2">
      <c r="A379" s="15">
        <v>40379</v>
      </c>
      <c r="B379" s="12">
        <v>2475</v>
      </c>
      <c r="C379" s="12">
        <v>2550</v>
      </c>
      <c r="D379" s="12">
        <v>2425</v>
      </c>
      <c r="E379" s="12">
        <v>2450</v>
      </c>
      <c r="F379" s="14">
        <v>50882000</v>
      </c>
      <c r="G379" s="12">
        <v>2450</v>
      </c>
      <c r="I379" s="11"/>
    </row>
    <row r="380" spans="1:9" x14ac:dyDescent="0.2">
      <c r="A380" s="15">
        <v>40380</v>
      </c>
      <c r="B380" s="12">
        <v>2425</v>
      </c>
      <c r="C380" s="12">
        <v>2475</v>
      </c>
      <c r="D380" s="12">
        <v>2325</v>
      </c>
      <c r="E380" s="12">
        <v>2375</v>
      </c>
      <c r="F380" s="14">
        <v>39392000</v>
      </c>
      <c r="G380" s="12">
        <v>2375</v>
      </c>
      <c r="I380" s="11"/>
    </row>
    <row r="381" spans="1:9" x14ac:dyDescent="0.2">
      <c r="A381" s="15">
        <v>40381</v>
      </c>
      <c r="B381" s="12">
        <v>2350</v>
      </c>
      <c r="C381" s="12">
        <v>2475</v>
      </c>
      <c r="D381" s="12">
        <v>2350</v>
      </c>
      <c r="E381" s="12">
        <v>2450</v>
      </c>
      <c r="F381" s="14">
        <v>23455500</v>
      </c>
      <c r="G381" s="12">
        <v>2450</v>
      </c>
      <c r="I381" s="11"/>
    </row>
    <row r="382" spans="1:9" x14ac:dyDescent="0.2">
      <c r="A382" s="15">
        <v>40382</v>
      </c>
      <c r="B382" s="12">
        <v>2450</v>
      </c>
      <c r="C382" s="12">
        <v>2525</v>
      </c>
      <c r="D382" s="12">
        <v>2425</v>
      </c>
      <c r="E382" s="12">
        <v>2475</v>
      </c>
      <c r="F382" s="14">
        <v>61318500</v>
      </c>
      <c r="G382" s="12">
        <v>2475</v>
      </c>
      <c r="I382" s="11"/>
    </row>
    <row r="383" spans="1:9" x14ac:dyDescent="0.2">
      <c r="A383" s="15">
        <v>40385</v>
      </c>
      <c r="B383" s="12">
        <v>2475</v>
      </c>
      <c r="C383" s="12">
        <v>2475</v>
      </c>
      <c r="D383" s="12">
        <v>2325</v>
      </c>
      <c r="E383" s="12">
        <v>2425</v>
      </c>
      <c r="F383" s="14">
        <v>70191000</v>
      </c>
      <c r="G383" s="12">
        <v>2425</v>
      </c>
      <c r="I383" s="11"/>
    </row>
    <row r="384" spans="1:9" x14ac:dyDescent="0.2">
      <c r="A384" s="15">
        <v>40386</v>
      </c>
      <c r="B384" s="12">
        <v>2450</v>
      </c>
      <c r="C384" s="12">
        <v>2450</v>
      </c>
      <c r="D384" s="12">
        <v>2400</v>
      </c>
      <c r="E384" s="12">
        <v>2450</v>
      </c>
      <c r="F384" s="14">
        <v>30265500</v>
      </c>
      <c r="G384" s="12">
        <v>2450</v>
      </c>
      <c r="I384" s="11"/>
    </row>
    <row r="385" spans="1:9" x14ac:dyDescent="0.2">
      <c r="A385" s="15">
        <v>40387</v>
      </c>
      <c r="B385" s="12">
        <v>2450</v>
      </c>
      <c r="C385" s="12">
        <v>2450</v>
      </c>
      <c r="D385" s="12">
        <v>2400</v>
      </c>
      <c r="E385" s="12">
        <v>2400</v>
      </c>
      <c r="F385" s="14">
        <v>36333000</v>
      </c>
      <c r="G385" s="12">
        <v>2400</v>
      </c>
      <c r="I385" s="11"/>
    </row>
    <row r="386" spans="1:9" x14ac:dyDescent="0.2">
      <c r="A386" s="15">
        <v>40388</v>
      </c>
      <c r="B386" s="12">
        <v>2400</v>
      </c>
      <c r="C386" s="12">
        <v>2450</v>
      </c>
      <c r="D386" s="12">
        <v>2400</v>
      </c>
      <c r="E386" s="12">
        <v>2450</v>
      </c>
      <c r="F386" s="14">
        <v>35860500</v>
      </c>
      <c r="G386" s="12">
        <v>2450</v>
      </c>
      <c r="I386" s="11"/>
    </row>
    <row r="387" spans="1:9" x14ac:dyDescent="0.2">
      <c r="A387" s="15">
        <v>40389</v>
      </c>
      <c r="B387" s="12">
        <v>2450</v>
      </c>
      <c r="C387" s="12">
        <v>2475</v>
      </c>
      <c r="D387" s="12">
        <v>2400</v>
      </c>
      <c r="E387" s="12">
        <v>2450</v>
      </c>
      <c r="F387" s="14">
        <v>30574000</v>
      </c>
      <c r="G387" s="12">
        <v>2450</v>
      </c>
      <c r="I387" s="11"/>
    </row>
    <row r="388" spans="1:9" x14ac:dyDescent="0.2">
      <c r="A388" s="15">
        <v>40392</v>
      </c>
      <c r="B388" s="12">
        <v>2450</v>
      </c>
      <c r="C388" s="12">
        <v>2475</v>
      </c>
      <c r="D388" s="12">
        <v>2400</v>
      </c>
      <c r="E388" s="12">
        <v>2425</v>
      </c>
      <c r="F388" s="14">
        <v>25537500</v>
      </c>
      <c r="G388" s="12">
        <v>2425</v>
      </c>
      <c r="I388" s="11"/>
    </row>
    <row r="389" spans="1:9" x14ac:dyDescent="0.2">
      <c r="A389" s="15">
        <v>40393</v>
      </c>
      <c r="B389" s="12">
        <v>2450</v>
      </c>
      <c r="C389" s="12">
        <v>2450</v>
      </c>
      <c r="D389" s="12">
        <v>2350</v>
      </c>
      <c r="E389" s="12">
        <v>2375</v>
      </c>
      <c r="F389" s="14">
        <v>28964000</v>
      </c>
      <c r="G389" s="12">
        <v>2375</v>
      </c>
      <c r="I389" s="11"/>
    </row>
    <row r="390" spans="1:9" x14ac:dyDescent="0.2">
      <c r="A390" s="15">
        <v>40394</v>
      </c>
      <c r="B390" s="12">
        <v>2350</v>
      </c>
      <c r="C390" s="12">
        <v>2400</v>
      </c>
      <c r="D390" s="12">
        <v>2275</v>
      </c>
      <c r="E390" s="12">
        <v>2300</v>
      </c>
      <c r="F390" s="14">
        <v>28537000</v>
      </c>
      <c r="G390" s="12">
        <v>2300</v>
      </c>
      <c r="I390" s="11"/>
    </row>
    <row r="391" spans="1:9" x14ac:dyDescent="0.2">
      <c r="A391" s="15">
        <v>40395</v>
      </c>
      <c r="B391" s="12">
        <v>2325</v>
      </c>
      <c r="C391" s="12">
        <v>2325</v>
      </c>
      <c r="D391" s="12">
        <v>2275</v>
      </c>
      <c r="E391" s="12">
        <v>2325</v>
      </c>
      <c r="F391" s="14">
        <v>28526500</v>
      </c>
      <c r="G391" s="12">
        <v>2325</v>
      </c>
      <c r="I391" s="11"/>
    </row>
    <row r="392" spans="1:9" x14ac:dyDescent="0.2">
      <c r="A392" s="15">
        <v>40396</v>
      </c>
      <c r="B392" s="12">
        <v>2325</v>
      </c>
      <c r="C392" s="12">
        <v>2350</v>
      </c>
      <c r="D392" s="12">
        <v>2300</v>
      </c>
      <c r="E392" s="12">
        <v>2350</v>
      </c>
      <c r="F392" s="14">
        <v>16685500</v>
      </c>
      <c r="G392" s="12">
        <v>2350</v>
      </c>
      <c r="I392" s="11"/>
    </row>
    <row r="393" spans="1:9" x14ac:dyDescent="0.2">
      <c r="A393" s="15">
        <v>40399</v>
      </c>
      <c r="B393" s="12">
        <v>2350</v>
      </c>
      <c r="C393" s="12">
        <v>2425</v>
      </c>
      <c r="D393" s="12">
        <v>2325</v>
      </c>
      <c r="E393" s="12">
        <v>2400</v>
      </c>
      <c r="F393" s="14">
        <v>15127000</v>
      </c>
      <c r="G393" s="12">
        <v>2400</v>
      </c>
      <c r="I393" s="11"/>
    </row>
    <row r="394" spans="1:9" x14ac:dyDescent="0.2">
      <c r="A394" s="15">
        <v>40400</v>
      </c>
      <c r="B394" s="12">
        <v>2400</v>
      </c>
      <c r="C394" s="12">
        <v>2400</v>
      </c>
      <c r="D394" s="12">
        <v>2350</v>
      </c>
      <c r="E394" s="12">
        <v>2375</v>
      </c>
      <c r="F394" s="14">
        <v>10715500</v>
      </c>
      <c r="G394" s="12">
        <v>2375</v>
      </c>
      <c r="I394" s="11"/>
    </row>
    <row r="395" spans="1:9" x14ac:dyDescent="0.2">
      <c r="A395" s="15">
        <v>40401</v>
      </c>
      <c r="B395" s="12">
        <v>2375</v>
      </c>
      <c r="C395" s="12">
        <v>2375</v>
      </c>
      <c r="D395" s="12">
        <v>2325</v>
      </c>
      <c r="E395" s="12">
        <v>2350</v>
      </c>
      <c r="F395" s="14">
        <v>7610000</v>
      </c>
      <c r="G395" s="12">
        <v>2350</v>
      </c>
      <c r="I395" s="11"/>
    </row>
    <row r="396" spans="1:9" x14ac:dyDescent="0.2">
      <c r="A396" s="15">
        <v>40402</v>
      </c>
      <c r="B396" s="12">
        <v>2300</v>
      </c>
      <c r="C396" s="12">
        <v>2300</v>
      </c>
      <c r="D396" s="12">
        <v>2275</v>
      </c>
      <c r="E396" s="12">
        <v>2300</v>
      </c>
      <c r="F396" s="14">
        <v>10087000</v>
      </c>
      <c r="G396" s="12">
        <v>2300</v>
      </c>
      <c r="I396" s="11"/>
    </row>
    <row r="397" spans="1:9" x14ac:dyDescent="0.2">
      <c r="A397" s="15">
        <v>40403</v>
      </c>
      <c r="B397" s="12">
        <v>2300</v>
      </c>
      <c r="C397" s="12">
        <v>2325</v>
      </c>
      <c r="D397" s="12">
        <v>2275</v>
      </c>
      <c r="E397" s="12">
        <v>2300</v>
      </c>
      <c r="F397" s="14">
        <v>9993500</v>
      </c>
      <c r="G397" s="12">
        <v>2300</v>
      </c>
      <c r="I397" s="11"/>
    </row>
    <row r="398" spans="1:9" x14ac:dyDescent="0.2">
      <c r="A398" s="15">
        <v>40406</v>
      </c>
      <c r="B398" s="12">
        <v>2300</v>
      </c>
      <c r="C398" s="12">
        <v>2325</v>
      </c>
      <c r="D398" s="12">
        <v>2275</v>
      </c>
      <c r="E398" s="12">
        <v>2300</v>
      </c>
      <c r="F398" s="14">
        <v>6580000</v>
      </c>
      <c r="G398" s="12">
        <v>2300</v>
      </c>
      <c r="I398" s="11"/>
    </row>
    <row r="399" spans="1:9" x14ac:dyDescent="0.2">
      <c r="A399" s="15">
        <v>40408</v>
      </c>
      <c r="B399" s="12">
        <v>2300</v>
      </c>
      <c r="C399" s="12">
        <v>2300</v>
      </c>
      <c r="D399" s="12">
        <v>2225</v>
      </c>
      <c r="E399" s="12">
        <v>2250</v>
      </c>
      <c r="F399" s="14">
        <v>16469000</v>
      </c>
      <c r="G399" s="12">
        <v>2250</v>
      </c>
      <c r="I399" s="11"/>
    </row>
    <row r="400" spans="1:9" x14ac:dyDescent="0.2">
      <c r="A400" s="15">
        <v>40409</v>
      </c>
      <c r="B400" s="12">
        <v>2250</v>
      </c>
      <c r="C400" s="12">
        <v>2300</v>
      </c>
      <c r="D400" s="12">
        <v>2225</v>
      </c>
      <c r="E400" s="12">
        <v>2300</v>
      </c>
      <c r="F400" s="14">
        <v>15885500</v>
      </c>
      <c r="G400" s="12">
        <v>2300</v>
      </c>
      <c r="I400" s="11"/>
    </row>
    <row r="401" spans="1:9" x14ac:dyDescent="0.2">
      <c r="A401" s="15">
        <v>40410</v>
      </c>
      <c r="B401" s="12">
        <v>2275</v>
      </c>
      <c r="C401" s="12">
        <v>2375</v>
      </c>
      <c r="D401" s="12">
        <v>2275</v>
      </c>
      <c r="E401" s="12">
        <v>2375</v>
      </c>
      <c r="F401" s="14">
        <v>24082000</v>
      </c>
      <c r="G401" s="12">
        <v>2375</v>
      </c>
      <c r="I401" s="11"/>
    </row>
    <row r="402" spans="1:9" x14ac:dyDescent="0.2">
      <c r="A402" s="15">
        <v>40413</v>
      </c>
      <c r="B402" s="12">
        <v>2400</v>
      </c>
      <c r="C402" s="12">
        <v>2400</v>
      </c>
      <c r="D402" s="12">
        <v>2350</v>
      </c>
      <c r="E402" s="12">
        <v>2375</v>
      </c>
      <c r="F402" s="14">
        <v>5769000</v>
      </c>
      <c r="G402" s="12">
        <v>2375</v>
      </c>
      <c r="I402" s="11"/>
    </row>
    <row r="403" spans="1:9" x14ac:dyDescent="0.2">
      <c r="A403" s="15">
        <v>40414</v>
      </c>
      <c r="B403" s="12">
        <v>2350</v>
      </c>
      <c r="C403" s="12">
        <v>2375</v>
      </c>
      <c r="D403" s="12">
        <v>2325</v>
      </c>
      <c r="E403" s="12">
        <v>2325</v>
      </c>
      <c r="F403" s="14">
        <v>9072000</v>
      </c>
      <c r="G403" s="12">
        <v>2325</v>
      </c>
      <c r="I403" s="11"/>
    </row>
    <row r="404" spans="1:9" x14ac:dyDescent="0.2">
      <c r="A404" s="15">
        <v>40415</v>
      </c>
      <c r="B404" s="12">
        <v>2275</v>
      </c>
      <c r="C404" s="12">
        <v>2375</v>
      </c>
      <c r="D404" s="12">
        <v>2275</v>
      </c>
      <c r="E404" s="12">
        <v>2350</v>
      </c>
      <c r="F404" s="14">
        <v>8838500</v>
      </c>
      <c r="G404" s="12">
        <v>2350</v>
      </c>
      <c r="I404" s="11"/>
    </row>
    <row r="405" spans="1:9" x14ac:dyDescent="0.2">
      <c r="A405" s="15">
        <v>40416</v>
      </c>
      <c r="B405" s="12">
        <v>2350</v>
      </c>
      <c r="C405" s="12">
        <v>2400</v>
      </c>
      <c r="D405" s="12">
        <v>2325</v>
      </c>
      <c r="E405" s="12">
        <v>2375</v>
      </c>
      <c r="F405" s="14">
        <v>11671000</v>
      </c>
      <c r="G405" s="12">
        <v>2375</v>
      </c>
      <c r="I405" s="11"/>
    </row>
    <row r="406" spans="1:9" x14ac:dyDescent="0.2">
      <c r="A406" s="15">
        <v>40417</v>
      </c>
      <c r="B406" s="12">
        <v>2350</v>
      </c>
      <c r="C406" s="12">
        <v>2375</v>
      </c>
      <c r="D406" s="12">
        <v>2300</v>
      </c>
      <c r="E406" s="12">
        <v>2325</v>
      </c>
      <c r="F406" s="14">
        <v>8138000</v>
      </c>
      <c r="G406" s="12">
        <v>2325</v>
      </c>
      <c r="I406" s="11"/>
    </row>
    <row r="407" spans="1:9" x14ac:dyDescent="0.2">
      <c r="A407" s="15">
        <v>40420</v>
      </c>
      <c r="B407" s="12">
        <v>2325</v>
      </c>
      <c r="C407" s="12">
        <v>2375</v>
      </c>
      <c r="D407" s="12">
        <v>2325</v>
      </c>
      <c r="E407" s="12">
        <v>2350</v>
      </c>
      <c r="F407" s="14">
        <v>12593000</v>
      </c>
      <c r="G407" s="12">
        <v>2350</v>
      </c>
      <c r="I407" s="11"/>
    </row>
    <row r="408" spans="1:9" x14ac:dyDescent="0.2">
      <c r="A408" s="15">
        <v>40421</v>
      </c>
      <c r="B408" s="12">
        <v>2325</v>
      </c>
      <c r="C408" s="12">
        <v>2350</v>
      </c>
      <c r="D408" s="12">
        <v>2300</v>
      </c>
      <c r="E408" s="12">
        <v>2325</v>
      </c>
      <c r="F408" s="14">
        <v>12367000</v>
      </c>
      <c r="G408" s="12">
        <v>2325</v>
      </c>
      <c r="I408" s="11"/>
    </row>
    <row r="409" spans="1:9" x14ac:dyDescent="0.2">
      <c r="A409" s="15">
        <v>40422</v>
      </c>
      <c r="B409" s="12">
        <v>2325</v>
      </c>
      <c r="C409" s="12">
        <v>2400</v>
      </c>
      <c r="D409" s="12">
        <v>2325</v>
      </c>
      <c r="E409" s="12">
        <v>2350</v>
      </c>
      <c r="F409" s="14">
        <v>18502000</v>
      </c>
      <c r="G409" s="12">
        <v>2350</v>
      </c>
      <c r="I409" s="11"/>
    </row>
    <row r="410" spans="1:9" x14ac:dyDescent="0.2">
      <c r="A410" s="15">
        <v>40423</v>
      </c>
      <c r="B410" s="12">
        <v>2375</v>
      </c>
      <c r="C410" s="12">
        <v>2375</v>
      </c>
      <c r="D410" s="12">
        <v>2300</v>
      </c>
      <c r="E410" s="12">
        <v>2350</v>
      </c>
      <c r="F410" s="14">
        <v>10072500</v>
      </c>
      <c r="G410" s="12">
        <v>2350</v>
      </c>
      <c r="I410" s="11"/>
    </row>
    <row r="411" spans="1:9" x14ac:dyDescent="0.2">
      <c r="A411" s="15">
        <v>40424</v>
      </c>
      <c r="B411" s="12">
        <v>2350</v>
      </c>
      <c r="C411" s="12">
        <v>2375</v>
      </c>
      <c r="D411" s="12">
        <v>2350</v>
      </c>
      <c r="E411" s="12">
        <v>2375</v>
      </c>
      <c r="F411" s="14">
        <v>10746000</v>
      </c>
      <c r="G411" s="12">
        <v>2375</v>
      </c>
      <c r="I411" s="11"/>
    </row>
    <row r="412" spans="1:9" x14ac:dyDescent="0.2">
      <c r="A412" s="15">
        <v>40427</v>
      </c>
      <c r="B412" s="12">
        <v>2400</v>
      </c>
      <c r="C412" s="12">
        <v>2475</v>
      </c>
      <c r="D412" s="12">
        <v>2400</v>
      </c>
      <c r="E412" s="12">
        <v>2425</v>
      </c>
      <c r="F412" s="14">
        <v>45539500</v>
      </c>
      <c r="G412" s="12">
        <v>2425</v>
      </c>
      <c r="I412" s="11"/>
    </row>
    <row r="413" spans="1:9" x14ac:dyDescent="0.2">
      <c r="A413" s="15">
        <v>40428</v>
      </c>
      <c r="B413" s="12">
        <v>2450</v>
      </c>
      <c r="C413" s="12">
        <v>2450</v>
      </c>
      <c r="D413" s="12">
        <v>2400</v>
      </c>
      <c r="E413" s="12">
        <v>2425</v>
      </c>
      <c r="F413" s="14">
        <v>21580500</v>
      </c>
      <c r="G413" s="12">
        <v>2425</v>
      </c>
      <c r="I413" s="11"/>
    </row>
    <row r="414" spans="1:9" x14ac:dyDescent="0.2">
      <c r="A414" s="15">
        <v>40436</v>
      </c>
      <c r="B414" s="12">
        <v>2450</v>
      </c>
      <c r="C414" s="12">
        <v>2500</v>
      </c>
      <c r="D414" s="12">
        <v>2425</v>
      </c>
      <c r="E414" s="12">
        <v>2500</v>
      </c>
      <c r="F414" s="14">
        <v>30523000</v>
      </c>
      <c r="G414" s="12">
        <v>2500</v>
      </c>
      <c r="I414" s="11"/>
    </row>
    <row r="415" spans="1:9" x14ac:dyDescent="0.2">
      <c r="A415" s="15">
        <v>40437</v>
      </c>
      <c r="B415" s="12">
        <v>2500</v>
      </c>
      <c r="C415" s="12">
        <v>2500</v>
      </c>
      <c r="D415" s="12">
        <v>2425</v>
      </c>
      <c r="E415" s="12">
        <v>2475</v>
      </c>
      <c r="F415" s="14">
        <v>7171000</v>
      </c>
      <c r="G415" s="12">
        <v>2475</v>
      </c>
      <c r="I415" s="11"/>
    </row>
    <row r="416" spans="1:9" x14ac:dyDescent="0.2">
      <c r="A416" s="15">
        <v>40438</v>
      </c>
      <c r="B416" s="12">
        <v>2500</v>
      </c>
      <c r="C416" s="12">
        <v>2525</v>
      </c>
      <c r="D416" s="12">
        <v>2425</v>
      </c>
      <c r="E416" s="12">
        <v>2525</v>
      </c>
      <c r="F416" s="14">
        <v>16684500</v>
      </c>
      <c r="G416" s="12">
        <v>2525</v>
      </c>
      <c r="I416" s="11"/>
    </row>
    <row r="417" spans="1:9" x14ac:dyDescent="0.2">
      <c r="A417" s="15">
        <v>40441</v>
      </c>
      <c r="B417" s="12">
        <v>2525</v>
      </c>
      <c r="C417" s="12">
        <v>2625</v>
      </c>
      <c r="D417" s="12">
        <v>2475</v>
      </c>
      <c r="E417" s="12">
        <v>2600</v>
      </c>
      <c r="F417" s="14">
        <v>37822500</v>
      </c>
      <c r="G417" s="12">
        <v>2600</v>
      </c>
      <c r="I417" s="11"/>
    </row>
    <row r="418" spans="1:9" x14ac:dyDescent="0.2">
      <c r="A418" s="15">
        <v>40442</v>
      </c>
      <c r="B418" s="12">
        <v>2600</v>
      </c>
      <c r="C418" s="12">
        <v>2650</v>
      </c>
      <c r="D418" s="12">
        <v>2575</v>
      </c>
      <c r="E418" s="12">
        <v>2625</v>
      </c>
      <c r="F418" s="14">
        <v>18589000</v>
      </c>
      <c r="G418" s="12">
        <v>2625</v>
      </c>
      <c r="I418" s="11"/>
    </row>
    <row r="419" spans="1:9" x14ac:dyDescent="0.2">
      <c r="A419" s="15">
        <v>40443</v>
      </c>
      <c r="B419" s="12">
        <v>2625</v>
      </c>
      <c r="C419" s="12">
        <v>2725</v>
      </c>
      <c r="D419" s="12">
        <v>2625</v>
      </c>
      <c r="E419" s="12">
        <v>2725</v>
      </c>
      <c r="F419" s="14">
        <v>41917000</v>
      </c>
      <c r="G419" s="12">
        <v>2725</v>
      </c>
      <c r="I419" s="11"/>
    </row>
    <row r="420" spans="1:9" x14ac:dyDescent="0.2">
      <c r="A420" s="15">
        <v>40444</v>
      </c>
      <c r="B420" s="12">
        <v>2725</v>
      </c>
      <c r="C420" s="12">
        <v>2725</v>
      </c>
      <c r="D420" s="12">
        <v>2625</v>
      </c>
      <c r="E420" s="12">
        <v>2650</v>
      </c>
      <c r="F420" s="14">
        <v>12020500</v>
      </c>
      <c r="G420" s="12">
        <v>2650</v>
      </c>
      <c r="I420" s="11"/>
    </row>
    <row r="421" spans="1:9" x14ac:dyDescent="0.2">
      <c r="A421" s="15">
        <v>40445</v>
      </c>
      <c r="B421" s="12">
        <v>2550</v>
      </c>
      <c r="C421" s="12">
        <v>2650</v>
      </c>
      <c r="D421" s="12">
        <v>2550</v>
      </c>
      <c r="E421" s="12">
        <v>2575</v>
      </c>
      <c r="F421" s="14">
        <v>14477500</v>
      </c>
      <c r="G421" s="12">
        <v>2575</v>
      </c>
      <c r="I421" s="11"/>
    </row>
    <row r="422" spans="1:9" x14ac:dyDescent="0.2">
      <c r="A422" s="15">
        <v>40448</v>
      </c>
      <c r="B422" s="12">
        <v>2600</v>
      </c>
      <c r="C422" s="12">
        <v>2650</v>
      </c>
      <c r="D422" s="12">
        <v>2600</v>
      </c>
      <c r="E422" s="12">
        <v>2625</v>
      </c>
      <c r="F422" s="14">
        <v>11838000</v>
      </c>
      <c r="G422" s="12">
        <v>2625</v>
      </c>
      <c r="I422" s="11"/>
    </row>
    <row r="423" spans="1:9" x14ac:dyDescent="0.2">
      <c r="A423" s="15">
        <v>40449</v>
      </c>
      <c r="B423" s="12">
        <v>2600</v>
      </c>
      <c r="C423" s="12">
        <v>2700</v>
      </c>
      <c r="D423" s="12">
        <v>2600</v>
      </c>
      <c r="E423" s="12">
        <v>2650</v>
      </c>
      <c r="F423" s="14">
        <v>16077000</v>
      </c>
      <c r="G423" s="12">
        <v>2650</v>
      </c>
      <c r="I423" s="11"/>
    </row>
    <row r="424" spans="1:9" x14ac:dyDescent="0.2">
      <c r="A424" s="15">
        <v>40450</v>
      </c>
      <c r="B424" s="12">
        <v>2650</v>
      </c>
      <c r="C424" s="12">
        <v>2650</v>
      </c>
      <c r="D424" s="12">
        <v>2500</v>
      </c>
      <c r="E424" s="12">
        <v>2550</v>
      </c>
      <c r="F424" s="14">
        <v>20139500</v>
      </c>
      <c r="G424" s="12">
        <v>2550</v>
      </c>
      <c r="I424" s="11"/>
    </row>
    <row r="425" spans="1:9" x14ac:dyDescent="0.2">
      <c r="A425" s="15">
        <v>40451</v>
      </c>
      <c r="B425" s="12">
        <v>2550</v>
      </c>
      <c r="C425" s="12">
        <v>2575</v>
      </c>
      <c r="D425" s="12">
        <v>2500</v>
      </c>
      <c r="E425" s="12">
        <v>2550</v>
      </c>
      <c r="F425" s="14">
        <v>19844500</v>
      </c>
      <c r="G425" s="12">
        <v>2550</v>
      </c>
      <c r="I425" s="11"/>
    </row>
    <row r="426" spans="1:9" x14ac:dyDescent="0.2">
      <c r="A426" s="15">
        <v>40452</v>
      </c>
      <c r="B426" s="12">
        <v>2550</v>
      </c>
      <c r="C426" s="12">
        <v>2575</v>
      </c>
      <c r="D426" s="12">
        <v>2500</v>
      </c>
      <c r="E426" s="12">
        <v>2550</v>
      </c>
      <c r="F426" s="14">
        <v>15610000</v>
      </c>
      <c r="G426" s="12">
        <v>2550</v>
      </c>
      <c r="I426" s="11"/>
    </row>
    <row r="427" spans="1:9" x14ac:dyDescent="0.2">
      <c r="A427" s="15">
        <v>40455</v>
      </c>
      <c r="B427" s="12">
        <v>2600</v>
      </c>
      <c r="C427" s="12">
        <v>2625</v>
      </c>
      <c r="D427" s="12">
        <v>2550</v>
      </c>
      <c r="E427" s="12">
        <v>2575</v>
      </c>
      <c r="F427" s="14">
        <v>32846500</v>
      </c>
      <c r="G427" s="12">
        <v>2575</v>
      </c>
      <c r="I427" s="11"/>
    </row>
    <row r="428" spans="1:9" x14ac:dyDescent="0.2">
      <c r="A428" s="15">
        <v>40456</v>
      </c>
      <c r="B428" s="12">
        <v>2525</v>
      </c>
      <c r="C428" s="12">
        <v>2625</v>
      </c>
      <c r="D428" s="12">
        <v>2525</v>
      </c>
      <c r="E428" s="12">
        <v>2600</v>
      </c>
      <c r="F428" s="14">
        <v>15764000</v>
      </c>
      <c r="G428" s="12">
        <v>2600</v>
      </c>
      <c r="I428" s="11"/>
    </row>
    <row r="429" spans="1:9" x14ac:dyDescent="0.2">
      <c r="A429" s="15">
        <v>40457</v>
      </c>
      <c r="B429" s="12">
        <v>2625</v>
      </c>
      <c r="C429" s="12">
        <v>2725</v>
      </c>
      <c r="D429" s="12">
        <v>2600</v>
      </c>
      <c r="E429" s="12">
        <v>2650</v>
      </c>
      <c r="F429" s="14">
        <v>35141000</v>
      </c>
      <c r="G429" s="12">
        <v>2650</v>
      </c>
      <c r="I429" s="11"/>
    </row>
    <row r="430" spans="1:9" x14ac:dyDescent="0.2">
      <c r="A430" s="15">
        <v>40458</v>
      </c>
      <c r="B430" s="12">
        <v>2650</v>
      </c>
      <c r="C430" s="12">
        <v>2700</v>
      </c>
      <c r="D430" s="12">
        <v>2575</v>
      </c>
      <c r="E430" s="12">
        <v>2650</v>
      </c>
      <c r="F430" s="14">
        <v>19770000</v>
      </c>
      <c r="G430" s="12">
        <v>2650</v>
      </c>
      <c r="I430" s="11"/>
    </row>
    <row r="431" spans="1:9" x14ac:dyDescent="0.2">
      <c r="A431" s="15">
        <v>40459</v>
      </c>
      <c r="B431" s="12">
        <v>2600</v>
      </c>
      <c r="C431" s="12">
        <v>2625</v>
      </c>
      <c r="D431" s="12">
        <v>2550</v>
      </c>
      <c r="E431" s="12">
        <v>2575</v>
      </c>
      <c r="F431" s="14">
        <v>20957500</v>
      </c>
      <c r="G431" s="12">
        <v>2575</v>
      </c>
      <c r="I431" s="11"/>
    </row>
    <row r="432" spans="1:9" x14ac:dyDescent="0.2">
      <c r="A432" s="15">
        <v>40462</v>
      </c>
      <c r="B432" s="12">
        <v>2550</v>
      </c>
      <c r="C432" s="12">
        <v>2600</v>
      </c>
      <c r="D432" s="12">
        <v>2550</v>
      </c>
      <c r="E432" s="12">
        <v>2575</v>
      </c>
      <c r="F432" s="14">
        <v>13315500</v>
      </c>
      <c r="G432" s="12">
        <v>2575</v>
      </c>
      <c r="I432" s="11"/>
    </row>
    <row r="433" spans="1:9" x14ac:dyDescent="0.2">
      <c r="A433" s="15">
        <v>40463</v>
      </c>
      <c r="B433" s="12">
        <v>2575</v>
      </c>
      <c r="C433" s="12">
        <v>2625</v>
      </c>
      <c r="D433" s="12">
        <v>2550</v>
      </c>
      <c r="E433" s="12">
        <v>2575</v>
      </c>
      <c r="F433" s="14">
        <v>25820000</v>
      </c>
      <c r="G433" s="12">
        <v>2575</v>
      </c>
      <c r="I433" s="11"/>
    </row>
    <row r="434" spans="1:9" x14ac:dyDescent="0.2">
      <c r="A434" s="15">
        <v>40464</v>
      </c>
      <c r="B434" s="12">
        <v>2600</v>
      </c>
      <c r="C434" s="12">
        <v>2625</v>
      </c>
      <c r="D434" s="12">
        <v>2575</v>
      </c>
      <c r="E434" s="12">
        <v>2625</v>
      </c>
      <c r="F434" s="14">
        <v>28909000</v>
      </c>
      <c r="G434" s="12">
        <v>2625</v>
      </c>
      <c r="I434" s="11"/>
    </row>
    <row r="435" spans="1:9" x14ac:dyDescent="0.2">
      <c r="A435" s="15">
        <v>40465</v>
      </c>
      <c r="B435" s="12">
        <v>2650</v>
      </c>
      <c r="C435" s="12">
        <v>2650</v>
      </c>
      <c r="D435" s="12">
        <v>2600</v>
      </c>
      <c r="E435" s="12">
        <v>2625</v>
      </c>
      <c r="F435" s="14">
        <v>21550500</v>
      </c>
      <c r="G435" s="12">
        <v>2625</v>
      </c>
      <c r="I435" s="11"/>
    </row>
    <row r="436" spans="1:9" x14ac:dyDescent="0.2">
      <c r="A436" s="15">
        <v>40466</v>
      </c>
      <c r="B436" s="12">
        <v>2600</v>
      </c>
      <c r="C436" s="12">
        <v>2650</v>
      </c>
      <c r="D436" s="12">
        <v>2600</v>
      </c>
      <c r="E436" s="12">
        <v>2650</v>
      </c>
      <c r="F436" s="14">
        <v>21557500</v>
      </c>
      <c r="G436" s="12">
        <v>2650</v>
      </c>
      <c r="I436" s="11"/>
    </row>
    <row r="437" spans="1:9" x14ac:dyDescent="0.2">
      <c r="A437" s="15">
        <v>40469</v>
      </c>
      <c r="B437" s="12">
        <v>2625</v>
      </c>
      <c r="C437" s="12">
        <v>2675</v>
      </c>
      <c r="D437" s="12">
        <v>2600</v>
      </c>
      <c r="E437" s="12">
        <v>2625</v>
      </c>
      <c r="F437" s="14">
        <v>14337000</v>
      </c>
      <c r="G437" s="12">
        <v>2625</v>
      </c>
      <c r="I437" s="11"/>
    </row>
    <row r="438" spans="1:9" x14ac:dyDescent="0.2">
      <c r="A438" s="15">
        <v>40470</v>
      </c>
      <c r="B438" s="12">
        <v>2625</v>
      </c>
      <c r="C438" s="12">
        <v>2675</v>
      </c>
      <c r="D438" s="12">
        <v>2625</v>
      </c>
      <c r="E438" s="12">
        <v>2625</v>
      </c>
      <c r="F438" s="14">
        <v>18047000</v>
      </c>
      <c r="G438" s="12">
        <v>2625</v>
      </c>
      <c r="I438" s="11"/>
    </row>
    <row r="439" spans="1:9" x14ac:dyDescent="0.2">
      <c r="A439" s="15">
        <v>40471</v>
      </c>
      <c r="B439" s="12">
        <v>2600</v>
      </c>
      <c r="C439" s="12">
        <v>2650</v>
      </c>
      <c r="D439" s="12">
        <v>2575</v>
      </c>
      <c r="E439" s="12">
        <v>2650</v>
      </c>
      <c r="F439" s="14">
        <v>13097500</v>
      </c>
      <c r="G439" s="12">
        <v>2650</v>
      </c>
      <c r="I439" s="11"/>
    </row>
    <row r="440" spans="1:9" x14ac:dyDescent="0.2">
      <c r="A440" s="15">
        <v>40472</v>
      </c>
      <c r="B440" s="12">
        <v>2675</v>
      </c>
      <c r="C440" s="12">
        <v>2700</v>
      </c>
      <c r="D440" s="12">
        <v>2625</v>
      </c>
      <c r="E440" s="12">
        <v>2650</v>
      </c>
      <c r="F440" s="14">
        <v>34146500</v>
      </c>
      <c r="G440" s="12">
        <v>2650</v>
      </c>
      <c r="I440" s="11"/>
    </row>
    <row r="441" spans="1:9" x14ac:dyDescent="0.2">
      <c r="A441" s="15">
        <v>40473</v>
      </c>
      <c r="B441" s="12">
        <v>2650</v>
      </c>
      <c r="C441" s="12">
        <v>2650</v>
      </c>
      <c r="D441" s="12">
        <v>2575</v>
      </c>
      <c r="E441" s="12">
        <v>2600</v>
      </c>
      <c r="F441" s="14">
        <v>11555500</v>
      </c>
      <c r="G441" s="12">
        <v>2600</v>
      </c>
      <c r="I441" s="11"/>
    </row>
    <row r="442" spans="1:9" x14ac:dyDescent="0.2">
      <c r="A442" s="15">
        <v>40476</v>
      </c>
      <c r="B442" s="12">
        <v>2600</v>
      </c>
      <c r="C442" s="12">
        <v>2675</v>
      </c>
      <c r="D442" s="12">
        <v>2600</v>
      </c>
      <c r="E442" s="12">
        <v>2650</v>
      </c>
      <c r="F442" s="14">
        <v>22205500</v>
      </c>
      <c r="G442" s="12">
        <v>2650</v>
      </c>
      <c r="I442" s="11"/>
    </row>
    <row r="443" spans="1:9" x14ac:dyDescent="0.2">
      <c r="A443" s="15">
        <v>40477</v>
      </c>
      <c r="B443" s="12">
        <v>2650</v>
      </c>
      <c r="C443" s="12">
        <v>2700</v>
      </c>
      <c r="D443" s="12">
        <v>2625</v>
      </c>
      <c r="E443" s="12">
        <v>2650</v>
      </c>
      <c r="F443" s="14">
        <v>35926000</v>
      </c>
      <c r="G443" s="12">
        <v>2650</v>
      </c>
      <c r="I443" s="11"/>
    </row>
    <row r="444" spans="1:9" x14ac:dyDescent="0.2">
      <c r="A444" s="15">
        <v>40478</v>
      </c>
      <c r="B444" s="12">
        <v>2675</v>
      </c>
      <c r="C444" s="12">
        <v>2675</v>
      </c>
      <c r="D444" s="12">
        <v>2600</v>
      </c>
      <c r="E444" s="12">
        <v>2625</v>
      </c>
      <c r="F444" s="14">
        <v>25599500</v>
      </c>
      <c r="G444" s="12">
        <v>2625</v>
      </c>
      <c r="I444" s="11"/>
    </row>
    <row r="445" spans="1:9" x14ac:dyDescent="0.2">
      <c r="A445" s="15">
        <v>40479</v>
      </c>
      <c r="B445" s="12">
        <v>2625</v>
      </c>
      <c r="C445" s="12">
        <v>2675</v>
      </c>
      <c r="D445" s="12">
        <v>2625</v>
      </c>
      <c r="E445" s="12">
        <v>2650</v>
      </c>
      <c r="F445" s="14">
        <v>15403500</v>
      </c>
      <c r="G445" s="12">
        <v>2650</v>
      </c>
      <c r="I445" s="11"/>
    </row>
    <row r="446" spans="1:9" x14ac:dyDescent="0.2">
      <c r="A446" s="15">
        <v>40480</v>
      </c>
      <c r="B446" s="12">
        <v>2650</v>
      </c>
      <c r="C446" s="12">
        <v>2675</v>
      </c>
      <c r="D446" s="12">
        <v>2625</v>
      </c>
      <c r="E446" s="12">
        <v>2675</v>
      </c>
      <c r="F446" s="14">
        <v>18297500</v>
      </c>
      <c r="G446" s="12">
        <v>2675</v>
      </c>
      <c r="I446" s="11"/>
    </row>
    <row r="447" spans="1:9" x14ac:dyDescent="0.2">
      <c r="A447" s="15">
        <v>40483</v>
      </c>
      <c r="B447" s="12">
        <v>2675</v>
      </c>
      <c r="C447" s="12">
        <v>2800</v>
      </c>
      <c r="D447" s="12">
        <v>2675</v>
      </c>
      <c r="E447" s="12">
        <v>2775</v>
      </c>
      <c r="F447" s="14">
        <v>42351000</v>
      </c>
      <c r="G447" s="12">
        <v>2775</v>
      </c>
      <c r="I447" s="11"/>
    </row>
    <row r="448" spans="1:9" x14ac:dyDescent="0.2">
      <c r="A448" s="15">
        <v>40484</v>
      </c>
      <c r="B448" s="12">
        <v>2800</v>
      </c>
      <c r="C448" s="12">
        <v>2800</v>
      </c>
      <c r="D448" s="12">
        <v>2700</v>
      </c>
      <c r="E448" s="12">
        <v>2750</v>
      </c>
      <c r="F448" s="14">
        <v>22410000</v>
      </c>
      <c r="G448" s="12">
        <v>2750</v>
      </c>
      <c r="I448" s="11"/>
    </row>
    <row r="449" spans="1:9" x14ac:dyDescent="0.2">
      <c r="A449" s="15">
        <v>40485</v>
      </c>
      <c r="B449" s="12">
        <v>2750</v>
      </c>
      <c r="C449" s="12">
        <v>2775</v>
      </c>
      <c r="D449" s="12">
        <v>2725</v>
      </c>
      <c r="E449" s="12">
        <v>2750</v>
      </c>
      <c r="F449" s="14">
        <v>23216000</v>
      </c>
      <c r="G449" s="12">
        <v>2750</v>
      </c>
      <c r="I449" s="11"/>
    </row>
    <row r="450" spans="1:9" x14ac:dyDescent="0.2">
      <c r="A450" s="15">
        <v>40486</v>
      </c>
      <c r="B450" s="12">
        <v>2775</v>
      </c>
      <c r="C450" s="12">
        <v>2875</v>
      </c>
      <c r="D450" s="12">
        <v>2750</v>
      </c>
      <c r="E450" s="12">
        <v>2875</v>
      </c>
      <c r="F450" s="14">
        <v>46250000</v>
      </c>
      <c r="G450" s="12">
        <v>2875</v>
      </c>
      <c r="I450" s="11"/>
    </row>
    <row r="451" spans="1:9" x14ac:dyDescent="0.2">
      <c r="A451" s="15">
        <v>40487</v>
      </c>
      <c r="B451" s="12">
        <v>2900</v>
      </c>
      <c r="C451" s="12">
        <v>3000</v>
      </c>
      <c r="D451" s="12">
        <v>2875</v>
      </c>
      <c r="E451" s="12">
        <v>2950</v>
      </c>
      <c r="F451" s="14">
        <v>41076000</v>
      </c>
      <c r="G451" s="12">
        <v>2950</v>
      </c>
      <c r="I451" s="11"/>
    </row>
    <row r="452" spans="1:9" x14ac:dyDescent="0.2">
      <c r="A452" s="15">
        <v>40490</v>
      </c>
      <c r="B452" s="12">
        <v>2925</v>
      </c>
      <c r="C452" s="12">
        <v>3125</v>
      </c>
      <c r="D452" s="12">
        <v>2925</v>
      </c>
      <c r="E452" s="12">
        <v>3100</v>
      </c>
      <c r="F452" s="14">
        <v>60882000</v>
      </c>
      <c r="G452" s="12">
        <v>3100</v>
      </c>
      <c r="I452" s="11"/>
    </row>
    <row r="453" spans="1:9" x14ac:dyDescent="0.2">
      <c r="A453" s="15">
        <v>40491</v>
      </c>
      <c r="B453" s="12">
        <v>3125</v>
      </c>
      <c r="C453" s="12">
        <v>3150</v>
      </c>
      <c r="D453" s="12">
        <v>3050</v>
      </c>
      <c r="E453" s="12">
        <v>3100</v>
      </c>
      <c r="F453" s="14">
        <v>32092500</v>
      </c>
      <c r="G453" s="12">
        <v>3100</v>
      </c>
      <c r="I453" s="11"/>
    </row>
    <row r="454" spans="1:9" x14ac:dyDescent="0.2">
      <c r="A454" s="15">
        <v>40492</v>
      </c>
      <c r="B454" s="12">
        <v>3100</v>
      </c>
      <c r="C454" s="12">
        <v>3150</v>
      </c>
      <c r="D454" s="12">
        <v>3075</v>
      </c>
      <c r="E454" s="12">
        <v>3125</v>
      </c>
      <c r="F454" s="14">
        <v>33102500</v>
      </c>
      <c r="G454" s="12">
        <v>3125</v>
      </c>
      <c r="I454" s="11"/>
    </row>
    <row r="455" spans="1:9" x14ac:dyDescent="0.2">
      <c r="A455" s="15">
        <v>40493</v>
      </c>
      <c r="B455" s="12">
        <v>3175</v>
      </c>
      <c r="C455" s="12">
        <v>3275</v>
      </c>
      <c r="D455" s="12">
        <v>3050</v>
      </c>
      <c r="E455" s="12">
        <v>3125</v>
      </c>
      <c r="F455" s="14">
        <v>61139500</v>
      </c>
      <c r="G455" s="12">
        <v>3125</v>
      </c>
      <c r="I455" s="11"/>
    </row>
    <row r="456" spans="1:9" x14ac:dyDescent="0.2">
      <c r="A456" s="15">
        <v>40494</v>
      </c>
      <c r="B456" s="12">
        <v>3100</v>
      </c>
      <c r="C456" s="12">
        <v>3100</v>
      </c>
      <c r="D456" s="12">
        <v>3000</v>
      </c>
      <c r="E456" s="12">
        <v>3050</v>
      </c>
      <c r="F456" s="14">
        <v>33182000</v>
      </c>
      <c r="G456" s="12">
        <v>3050</v>
      </c>
      <c r="I456" s="11"/>
    </row>
    <row r="457" spans="1:9" x14ac:dyDescent="0.2">
      <c r="A457" s="15">
        <v>40497</v>
      </c>
      <c r="B457" s="12">
        <v>3100</v>
      </c>
      <c r="C457" s="12">
        <v>3100</v>
      </c>
      <c r="D457" s="12">
        <v>3025</v>
      </c>
      <c r="E457" s="12">
        <v>3075</v>
      </c>
      <c r="F457" s="14">
        <v>19672500</v>
      </c>
      <c r="G457" s="12">
        <v>3075</v>
      </c>
      <c r="I457" s="11"/>
    </row>
    <row r="458" spans="1:9" x14ac:dyDescent="0.2">
      <c r="A458" s="15">
        <v>40498</v>
      </c>
      <c r="B458" s="12">
        <v>3075</v>
      </c>
      <c r="C458" s="12">
        <v>3100</v>
      </c>
      <c r="D458" s="12">
        <v>3025</v>
      </c>
      <c r="E458" s="12">
        <v>3100</v>
      </c>
      <c r="F458" s="14">
        <v>16167500</v>
      </c>
      <c r="G458" s="12">
        <v>3100</v>
      </c>
      <c r="I458" s="11"/>
    </row>
    <row r="459" spans="1:9" x14ac:dyDescent="0.2">
      <c r="A459" s="15">
        <v>40500</v>
      </c>
      <c r="B459" s="12">
        <v>3100</v>
      </c>
      <c r="C459" s="12">
        <v>3150</v>
      </c>
      <c r="D459" s="12">
        <v>3075</v>
      </c>
      <c r="E459" s="12">
        <v>3100</v>
      </c>
      <c r="F459" s="14">
        <v>25955500</v>
      </c>
      <c r="G459" s="12">
        <v>3100</v>
      </c>
      <c r="I459" s="11"/>
    </row>
    <row r="460" spans="1:9" x14ac:dyDescent="0.2">
      <c r="A460" s="15">
        <v>40501</v>
      </c>
      <c r="B460" s="12">
        <v>3125</v>
      </c>
      <c r="C460" s="12">
        <v>3200</v>
      </c>
      <c r="D460" s="12">
        <v>3100</v>
      </c>
      <c r="E460" s="12">
        <v>3200</v>
      </c>
      <c r="F460" s="14">
        <v>36499500</v>
      </c>
      <c r="G460" s="12">
        <v>3200</v>
      </c>
      <c r="I460" s="11"/>
    </row>
    <row r="461" spans="1:9" x14ac:dyDescent="0.2">
      <c r="A461" s="15">
        <v>40504</v>
      </c>
      <c r="B461" s="12">
        <v>3225</v>
      </c>
      <c r="C461" s="12">
        <v>3225</v>
      </c>
      <c r="D461" s="12">
        <v>3175</v>
      </c>
      <c r="E461" s="12">
        <v>3200</v>
      </c>
      <c r="F461" s="14">
        <v>23305500</v>
      </c>
      <c r="G461" s="12">
        <v>3200</v>
      </c>
      <c r="I461" s="11"/>
    </row>
    <row r="462" spans="1:9" x14ac:dyDescent="0.2">
      <c r="A462" s="11">
        <v>40505</v>
      </c>
      <c r="B462" s="12">
        <v>3200</v>
      </c>
      <c r="C462" s="12">
        <v>3275</v>
      </c>
      <c r="D462" s="12">
        <v>3175</v>
      </c>
      <c r="E462" s="12">
        <v>3225</v>
      </c>
      <c r="F462" s="14">
        <v>33108000</v>
      </c>
      <c r="G462" s="12">
        <v>3225</v>
      </c>
      <c r="I462" s="11"/>
    </row>
    <row r="463" spans="1:9" x14ac:dyDescent="0.2">
      <c r="A463" s="11">
        <v>40506</v>
      </c>
      <c r="B463" s="12">
        <v>3200</v>
      </c>
      <c r="C463" s="12">
        <v>3300</v>
      </c>
      <c r="D463" s="12">
        <v>3200</v>
      </c>
      <c r="E463" s="12">
        <v>3300</v>
      </c>
      <c r="F463" s="14">
        <v>45982000</v>
      </c>
      <c r="G463" s="12">
        <v>3300</v>
      </c>
      <c r="I463" s="11"/>
    </row>
    <row r="464" spans="1:9" x14ac:dyDescent="0.2">
      <c r="A464" s="11">
        <v>40507</v>
      </c>
      <c r="B464" s="12">
        <v>3300</v>
      </c>
      <c r="C464" s="12">
        <v>3500</v>
      </c>
      <c r="D464" s="12">
        <v>3275</v>
      </c>
      <c r="E464" s="12">
        <v>3450</v>
      </c>
      <c r="F464" s="14">
        <v>44815000</v>
      </c>
      <c r="G464" s="12">
        <v>3450</v>
      </c>
      <c r="I464" s="11"/>
    </row>
    <row r="465" spans="1:9" x14ac:dyDescent="0.2">
      <c r="A465" s="11">
        <v>40508</v>
      </c>
      <c r="B465" s="12">
        <v>3450</v>
      </c>
      <c r="C465" s="12">
        <v>3525</v>
      </c>
      <c r="D465" s="12">
        <v>3350</v>
      </c>
      <c r="E465" s="12">
        <v>3475</v>
      </c>
      <c r="F465" s="14">
        <v>37687000</v>
      </c>
      <c r="G465" s="12">
        <v>3475</v>
      </c>
      <c r="I465" s="11"/>
    </row>
    <row r="466" spans="1:9" x14ac:dyDescent="0.2">
      <c r="A466" s="11">
        <v>40511</v>
      </c>
      <c r="B466" s="12">
        <v>3475</v>
      </c>
      <c r="C466" s="12">
        <v>3475</v>
      </c>
      <c r="D466" s="12">
        <v>3325</v>
      </c>
      <c r="E466" s="12">
        <v>3325</v>
      </c>
      <c r="F466" s="14">
        <v>32198000</v>
      </c>
      <c r="G466" s="12">
        <v>3325</v>
      </c>
      <c r="I466" s="11"/>
    </row>
    <row r="467" spans="1:9" x14ac:dyDescent="0.2">
      <c r="A467" s="11">
        <v>40512</v>
      </c>
      <c r="B467" s="12">
        <v>3350</v>
      </c>
      <c r="C467" s="12">
        <v>4100</v>
      </c>
      <c r="D467" s="12">
        <v>3350</v>
      </c>
      <c r="E467" s="12">
        <v>3500</v>
      </c>
      <c r="F467" s="14">
        <v>188000000</v>
      </c>
      <c r="G467" s="12">
        <v>3500</v>
      </c>
      <c r="I467" s="11"/>
    </row>
    <row r="468" spans="1:9" x14ac:dyDescent="0.2">
      <c r="A468" s="11">
        <v>40513</v>
      </c>
      <c r="B468" s="12">
        <v>3400</v>
      </c>
      <c r="C468" s="12">
        <v>3600</v>
      </c>
      <c r="D468" s="12">
        <v>3350</v>
      </c>
      <c r="E468" s="12">
        <v>3500</v>
      </c>
      <c r="F468" s="14">
        <v>37920500</v>
      </c>
      <c r="G468" s="12">
        <v>3500</v>
      </c>
      <c r="I468" s="11"/>
    </row>
    <row r="469" spans="1:9" x14ac:dyDescent="0.2">
      <c r="A469" s="11">
        <v>40514</v>
      </c>
      <c r="B469" s="12">
        <v>3600</v>
      </c>
      <c r="C469" s="12">
        <v>3650</v>
      </c>
      <c r="D469" s="12">
        <v>3475</v>
      </c>
      <c r="E469" s="12">
        <v>3575</v>
      </c>
      <c r="F469" s="14">
        <v>54269000</v>
      </c>
      <c r="G469" s="12">
        <v>3575</v>
      </c>
      <c r="I469" s="11"/>
    </row>
    <row r="470" spans="1:9" x14ac:dyDescent="0.2">
      <c r="A470" s="11">
        <v>40515</v>
      </c>
      <c r="B470" s="12">
        <v>3575</v>
      </c>
      <c r="C470" s="12">
        <v>3825</v>
      </c>
      <c r="D470" s="12">
        <v>3575</v>
      </c>
      <c r="E470" s="12">
        <v>3675</v>
      </c>
      <c r="F470" s="14">
        <v>42105500</v>
      </c>
      <c r="G470" s="12">
        <v>3675</v>
      </c>
      <c r="I470" s="11"/>
    </row>
    <row r="471" spans="1:9" x14ac:dyDescent="0.2">
      <c r="A471" s="11">
        <v>40518</v>
      </c>
      <c r="B471" s="12">
        <v>3700</v>
      </c>
      <c r="C471" s="12">
        <v>3775</v>
      </c>
      <c r="D471" s="12">
        <v>3675</v>
      </c>
      <c r="E471" s="12">
        <v>3725</v>
      </c>
      <c r="F471" s="14">
        <v>20538500</v>
      </c>
      <c r="G471" s="12">
        <v>3725</v>
      </c>
      <c r="I471" s="11"/>
    </row>
    <row r="472" spans="1:9" x14ac:dyDescent="0.2">
      <c r="A472" s="11">
        <v>40520</v>
      </c>
      <c r="B472" s="12">
        <v>3750</v>
      </c>
      <c r="C472" s="12">
        <v>3775</v>
      </c>
      <c r="D472" s="12">
        <v>3650</v>
      </c>
      <c r="E472" s="12">
        <v>3700</v>
      </c>
      <c r="F472" s="14">
        <v>23963000</v>
      </c>
      <c r="G472" s="12">
        <v>3700</v>
      </c>
      <c r="I472" s="11"/>
    </row>
    <row r="473" spans="1:9" x14ac:dyDescent="0.2">
      <c r="A473" s="11">
        <v>40521</v>
      </c>
      <c r="B473" s="12">
        <v>3750</v>
      </c>
      <c r="C473" s="12">
        <v>3800</v>
      </c>
      <c r="D473" s="12">
        <v>3700</v>
      </c>
      <c r="E473" s="12">
        <v>3775</v>
      </c>
      <c r="F473" s="14">
        <v>28587000</v>
      </c>
      <c r="G473" s="12">
        <v>3775</v>
      </c>
      <c r="I473" s="11"/>
    </row>
    <row r="474" spans="1:9" x14ac:dyDescent="0.2">
      <c r="A474" s="11">
        <v>40522</v>
      </c>
      <c r="B474" s="12">
        <v>3775</v>
      </c>
      <c r="C474" s="12">
        <v>3800</v>
      </c>
      <c r="D474" s="12">
        <v>3725</v>
      </c>
      <c r="E474" s="12">
        <v>3775</v>
      </c>
      <c r="F474" s="14">
        <v>11871000</v>
      </c>
      <c r="G474" s="12">
        <v>3775</v>
      </c>
      <c r="I474" s="11"/>
    </row>
    <row r="475" spans="1:9" x14ac:dyDescent="0.2">
      <c r="A475" s="11">
        <v>40525</v>
      </c>
      <c r="B475" s="12">
        <v>3800</v>
      </c>
      <c r="C475" s="12">
        <v>3825</v>
      </c>
      <c r="D475" s="12">
        <v>3600</v>
      </c>
      <c r="E475" s="12">
        <v>3625</v>
      </c>
      <c r="F475" s="14">
        <v>14807000</v>
      </c>
      <c r="G475" s="12">
        <v>3625</v>
      </c>
      <c r="I475" s="11"/>
    </row>
    <row r="476" spans="1:9" x14ac:dyDescent="0.2">
      <c r="A476" s="11">
        <v>40526</v>
      </c>
      <c r="B476" s="12">
        <v>3600</v>
      </c>
      <c r="C476" s="12">
        <v>3650</v>
      </c>
      <c r="D476" s="12">
        <v>3525</v>
      </c>
      <c r="E476" s="12">
        <v>3525</v>
      </c>
      <c r="F476" s="14">
        <v>16902000</v>
      </c>
      <c r="G476" s="12">
        <v>3525</v>
      </c>
      <c r="I476" s="11"/>
    </row>
    <row r="477" spans="1:9" x14ac:dyDescent="0.2">
      <c r="A477" s="11">
        <v>40527</v>
      </c>
      <c r="B477" s="12">
        <v>3525</v>
      </c>
      <c r="C477" s="12">
        <v>3525</v>
      </c>
      <c r="D477" s="12">
        <v>3275</v>
      </c>
      <c r="E477" s="12">
        <v>3350</v>
      </c>
      <c r="F477" s="14">
        <v>30079000</v>
      </c>
      <c r="G477" s="12">
        <v>3350</v>
      </c>
      <c r="I477" s="11"/>
    </row>
    <row r="478" spans="1:9" x14ac:dyDescent="0.2">
      <c r="A478" s="11">
        <v>40528</v>
      </c>
      <c r="B478" s="12">
        <v>3350</v>
      </c>
      <c r="C478" s="12">
        <v>3350</v>
      </c>
      <c r="D478" s="12">
        <v>3050</v>
      </c>
      <c r="E478" s="12">
        <v>3100</v>
      </c>
      <c r="F478" s="14">
        <v>57212500</v>
      </c>
      <c r="G478" s="12">
        <v>3100</v>
      </c>
      <c r="I478" s="11"/>
    </row>
    <row r="479" spans="1:9" x14ac:dyDescent="0.2">
      <c r="A479" s="11">
        <v>40529</v>
      </c>
      <c r="B479" s="12">
        <v>3100</v>
      </c>
      <c r="C479" s="12">
        <v>3150</v>
      </c>
      <c r="D479" s="12">
        <v>2975</v>
      </c>
      <c r="E479" s="12">
        <v>3025</v>
      </c>
      <c r="F479" s="14">
        <v>26993500</v>
      </c>
      <c r="G479" s="12">
        <v>3025</v>
      </c>
      <c r="I479" s="11"/>
    </row>
    <row r="480" spans="1:9" x14ac:dyDescent="0.2">
      <c r="A480" s="11">
        <v>40532</v>
      </c>
      <c r="B480" s="12">
        <v>3025</v>
      </c>
      <c r="C480" s="12">
        <v>3150</v>
      </c>
      <c r="D480" s="12">
        <v>3000</v>
      </c>
      <c r="E480" s="12">
        <v>3125</v>
      </c>
      <c r="F480" s="14">
        <v>29542000</v>
      </c>
      <c r="G480" s="12">
        <v>3125</v>
      </c>
      <c r="I480" s="11"/>
    </row>
    <row r="481" spans="1:9" x14ac:dyDescent="0.2">
      <c r="A481" s="11">
        <v>40533</v>
      </c>
      <c r="B481" s="12">
        <v>3150</v>
      </c>
      <c r="C481" s="12">
        <v>3250</v>
      </c>
      <c r="D481" s="12">
        <v>3150</v>
      </c>
      <c r="E481" s="12">
        <v>3225</v>
      </c>
      <c r="F481" s="14">
        <v>36083500</v>
      </c>
      <c r="G481" s="12">
        <v>3225</v>
      </c>
      <c r="I481" s="11"/>
    </row>
    <row r="482" spans="1:9" x14ac:dyDescent="0.2">
      <c r="A482" s="11">
        <v>40534</v>
      </c>
      <c r="B482" s="12">
        <v>3250</v>
      </c>
      <c r="C482" s="12">
        <v>3250</v>
      </c>
      <c r="D482" s="12">
        <v>3125</v>
      </c>
      <c r="E482" s="12">
        <v>3200</v>
      </c>
      <c r="F482" s="14">
        <v>19259000</v>
      </c>
      <c r="G482" s="12">
        <v>3200</v>
      </c>
      <c r="I482" s="11"/>
    </row>
    <row r="483" spans="1:9" x14ac:dyDescent="0.2">
      <c r="A483" s="11">
        <v>40535</v>
      </c>
      <c r="B483" s="12">
        <v>3200</v>
      </c>
      <c r="C483" s="12">
        <v>3200</v>
      </c>
      <c r="D483" s="12">
        <v>3125</v>
      </c>
      <c r="E483" s="12">
        <v>3150</v>
      </c>
      <c r="F483" s="14">
        <v>17107500</v>
      </c>
      <c r="G483" s="12">
        <v>3150</v>
      </c>
      <c r="I483" s="11"/>
    </row>
    <row r="484" spans="1:9" x14ac:dyDescent="0.2">
      <c r="A484" s="11">
        <v>40539</v>
      </c>
      <c r="B484" s="12">
        <v>3150</v>
      </c>
      <c r="C484" s="12">
        <v>3150</v>
      </c>
      <c r="D484" s="12">
        <v>3050</v>
      </c>
      <c r="E484" s="12">
        <v>3125</v>
      </c>
      <c r="F484" s="14">
        <v>17704000</v>
      </c>
      <c r="G484" s="12">
        <v>3125</v>
      </c>
      <c r="I484" s="11"/>
    </row>
    <row r="485" spans="1:9" x14ac:dyDescent="0.2">
      <c r="A485" s="11">
        <v>40540</v>
      </c>
      <c r="B485" s="12">
        <v>3050</v>
      </c>
      <c r="C485" s="12">
        <v>3200</v>
      </c>
      <c r="D485" s="12">
        <v>3050</v>
      </c>
      <c r="E485" s="12">
        <v>3125</v>
      </c>
      <c r="F485" s="14">
        <v>17517000</v>
      </c>
      <c r="G485" s="12">
        <v>3125</v>
      </c>
      <c r="I485" s="11"/>
    </row>
    <row r="486" spans="1:9" x14ac:dyDescent="0.2">
      <c r="A486" s="11">
        <v>40541</v>
      </c>
      <c r="B486" s="12">
        <v>3150</v>
      </c>
      <c r="C486" s="12">
        <v>3225</v>
      </c>
      <c r="D486" s="12">
        <v>3150</v>
      </c>
      <c r="E486" s="12">
        <v>3200</v>
      </c>
      <c r="F486" s="14">
        <v>20759000</v>
      </c>
      <c r="G486" s="12">
        <v>3200</v>
      </c>
      <c r="I486" s="11"/>
    </row>
    <row r="487" spans="1:9" x14ac:dyDescent="0.2">
      <c r="A487" s="11">
        <v>40542</v>
      </c>
      <c r="B487" s="12">
        <v>3225</v>
      </c>
      <c r="C487" s="12">
        <v>3325</v>
      </c>
      <c r="D487" s="12">
        <v>3200</v>
      </c>
      <c r="E487" s="12">
        <v>3250</v>
      </c>
      <c r="F487" s="14">
        <v>35865500</v>
      </c>
      <c r="G487" s="12">
        <v>3250</v>
      </c>
      <c r="I487" s="11"/>
    </row>
    <row r="488" spans="1:9" x14ac:dyDescent="0.2">
      <c r="A488" s="11">
        <v>40546</v>
      </c>
      <c r="B488" s="12">
        <v>3300</v>
      </c>
      <c r="C488" s="12">
        <v>3325</v>
      </c>
      <c r="D488" s="12">
        <v>3250</v>
      </c>
      <c r="E488" s="12">
        <v>3325</v>
      </c>
      <c r="F488" s="14">
        <v>24474000</v>
      </c>
      <c r="G488" s="12">
        <v>3325</v>
      </c>
      <c r="I488" s="11"/>
    </row>
    <row r="489" spans="1:9" x14ac:dyDescent="0.2">
      <c r="A489" s="11">
        <v>40547</v>
      </c>
      <c r="B489" s="12">
        <v>3350</v>
      </c>
      <c r="C489" s="12">
        <v>3375</v>
      </c>
      <c r="D489" s="12">
        <v>3275</v>
      </c>
      <c r="E489" s="12">
        <v>3300</v>
      </c>
      <c r="F489" s="14">
        <v>26104000</v>
      </c>
      <c r="G489" s="12">
        <v>3300</v>
      </c>
      <c r="I489" s="11"/>
    </row>
    <row r="490" spans="1:9" x14ac:dyDescent="0.2">
      <c r="A490" s="11">
        <v>40548</v>
      </c>
      <c r="B490" s="12">
        <v>3300</v>
      </c>
      <c r="C490" s="12">
        <v>3375</v>
      </c>
      <c r="D490" s="12">
        <v>3275</v>
      </c>
      <c r="E490" s="12">
        <v>3325</v>
      </c>
      <c r="F490" s="14">
        <v>29569500</v>
      </c>
      <c r="G490" s="12">
        <v>3325</v>
      </c>
      <c r="I490" s="11"/>
    </row>
    <row r="491" spans="1:9" x14ac:dyDescent="0.2">
      <c r="A491" s="11">
        <v>40549</v>
      </c>
      <c r="B491" s="12">
        <v>3350</v>
      </c>
      <c r="C491" s="12">
        <v>3350</v>
      </c>
      <c r="D491" s="12">
        <v>3200</v>
      </c>
      <c r="E491" s="12">
        <v>3250</v>
      </c>
      <c r="F491" s="14">
        <v>27519000</v>
      </c>
      <c r="G491" s="12">
        <v>3250</v>
      </c>
      <c r="I491" s="11"/>
    </row>
    <row r="492" spans="1:9" x14ac:dyDescent="0.2">
      <c r="A492" s="11">
        <v>40550</v>
      </c>
      <c r="B492" s="12">
        <v>3250</v>
      </c>
      <c r="C492" s="12">
        <v>3250</v>
      </c>
      <c r="D492" s="12">
        <v>3125</v>
      </c>
      <c r="E492" s="12">
        <v>3150</v>
      </c>
      <c r="F492" s="14">
        <v>16673000</v>
      </c>
      <c r="G492" s="12">
        <v>3150</v>
      </c>
      <c r="I492" s="11"/>
    </row>
    <row r="493" spans="1:9" x14ac:dyDescent="0.2">
      <c r="A493" s="11">
        <v>40553</v>
      </c>
      <c r="B493" s="12">
        <v>3100</v>
      </c>
      <c r="C493" s="12">
        <v>3100</v>
      </c>
      <c r="D493" s="12">
        <v>2900</v>
      </c>
      <c r="E493" s="12">
        <v>2950</v>
      </c>
      <c r="F493" s="14">
        <v>17900500</v>
      </c>
      <c r="G493" s="12">
        <v>2950</v>
      </c>
      <c r="I493" s="11"/>
    </row>
    <row r="494" spans="1:9" x14ac:dyDescent="0.2">
      <c r="A494" s="11">
        <v>40554</v>
      </c>
      <c r="B494" s="12">
        <v>2925</v>
      </c>
      <c r="C494" s="12">
        <v>2950</v>
      </c>
      <c r="D494" s="12">
        <v>2750</v>
      </c>
      <c r="E494" s="12">
        <v>2775</v>
      </c>
      <c r="F494" s="14">
        <v>35767000</v>
      </c>
      <c r="G494" s="12">
        <v>2775</v>
      </c>
      <c r="I494" s="11"/>
    </row>
    <row r="495" spans="1:9" x14ac:dyDescent="0.2">
      <c r="A495" s="11">
        <v>40555</v>
      </c>
      <c r="B495" s="12">
        <v>2800</v>
      </c>
      <c r="C495" s="12">
        <v>3100</v>
      </c>
      <c r="D495" s="12">
        <v>2800</v>
      </c>
      <c r="E495" s="12">
        <v>3100</v>
      </c>
      <c r="F495" s="14">
        <v>52643000</v>
      </c>
      <c r="G495" s="12">
        <v>3100</v>
      </c>
      <c r="I495" s="11"/>
    </row>
    <row r="496" spans="1:9" x14ac:dyDescent="0.2">
      <c r="A496" s="11">
        <v>40556</v>
      </c>
      <c r="B496" s="12">
        <v>3150</v>
      </c>
      <c r="C496" s="12">
        <v>3175</v>
      </c>
      <c r="D496" s="12">
        <v>2925</v>
      </c>
      <c r="E496" s="12">
        <v>2975</v>
      </c>
      <c r="F496" s="14">
        <v>58850000</v>
      </c>
      <c r="G496" s="12">
        <v>2975</v>
      </c>
      <c r="I496" s="11"/>
    </row>
    <row r="497" spans="1:9" x14ac:dyDescent="0.2">
      <c r="A497" s="11">
        <v>40557</v>
      </c>
      <c r="B497" s="12">
        <v>3000</v>
      </c>
      <c r="C497" s="12">
        <v>3125</v>
      </c>
      <c r="D497" s="12">
        <v>3000</v>
      </c>
      <c r="E497" s="12">
        <v>3050</v>
      </c>
      <c r="F497" s="14">
        <v>22026500</v>
      </c>
      <c r="G497" s="12">
        <v>3050</v>
      </c>
      <c r="I497" s="11"/>
    </row>
    <row r="498" spans="1:9" x14ac:dyDescent="0.2">
      <c r="A498" s="11">
        <v>40560</v>
      </c>
      <c r="B498" s="12">
        <v>2975</v>
      </c>
      <c r="C498" s="12">
        <v>3000</v>
      </c>
      <c r="D498" s="12">
        <v>2925</v>
      </c>
      <c r="E498" s="12">
        <v>2950</v>
      </c>
      <c r="F498" s="14">
        <v>9777000</v>
      </c>
      <c r="G498" s="12">
        <v>2950</v>
      </c>
      <c r="I498" s="11"/>
    </row>
    <row r="499" spans="1:9" x14ac:dyDescent="0.2">
      <c r="A499" s="11">
        <v>40561</v>
      </c>
      <c r="B499" s="12">
        <v>2975</v>
      </c>
      <c r="C499" s="12">
        <v>3000</v>
      </c>
      <c r="D499" s="12">
        <v>2925</v>
      </c>
      <c r="E499" s="12">
        <v>2975</v>
      </c>
      <c r="F499" s="14">
        <v>6270500</v>
      </c>
      <c r="G499" s="12">
        <v>2975</v>
      </c>
      <c r="I499" s="11"/>
    </row>
    <row r="500" spans="1:9" x14ac:dyDescent="0.2">
      <c r="A500" s="11">
        <v>40562</v>
      </c>
      <c r="B500" s="12">
        <v>2975</v>
      </c>
      <c r="C500" s="12">
        <v>2975</v>
      </c>
      <c r="D500" s="12">
        <v>2900</v>
      </c>
      <c r="E500" s="12">
        <v>2925</v>
      </c>
      <c r="F500" s="14">
        <v>7361000</v>
      </c>
      <c r="G500" s="12">
        <v>2925</v>
      </c>
      <c r="I500" s="11"/>
    </row>
    <row r="501" spans="1:9" x14ac:dyDescent="0.2">
      <c r="A501" s="11">
        <v>40563</v>
      </c>
      <c r="B501" s="12">
        <v>2925</v>
      </c>
      <c r="C501" s="12">
        <v>2925</v>
      </c>
      <c r="D501" s="12">
        <v>2850</v>
      </c>
      <c r="E501" s="12">
        <v>2875</v>
      </c>
      <c r="F501" s="14">
        <v>8050500</v>
      </c>
      <c r="G501" s="12">
        <v>2875</v>
      </c>
      <c r="I501" s="11"/>
    </row>
    <row r="502" spans="1:9" x14ac:dyDescent="0.2">
      <c r="A502" s="11">
        <v>40564</v>
      </c>
      <c r="B502" s="12">
        <v>2800</v>
      </c>
      <c r="C502" s="12">
        <v>2800</v>
      </c>
      <c r="D502" s="12">
        <v>2450</v>
      </c>
      <c r="E502" s="12">
        <v>2750</v>
      </c>
      <c r="F502" s="14">
        <v>30974000</v>
      </c>
      <c r="G502" s="12">
        <v>2750</v>
      </c>
      <c r="I502" s="11"/>
    </row>
    <row r="503" spans="1:9" x14ac:dyDescent="0.2">
      <c r="A503" s="11">
        <v>40567</v>
      </c>
      <c r="B503" s="12">
        <v>2750</v>
      </c>
      <c r="C503" s="12">
        <v>2750</v>
      </c>
      <c r="D503" s="12">
        <v>2625</v>
      </c>
      <c r="E503" s="12">
        <v>2650</v>
      </c>
      <c r="F503" s="14">
        <v>15064000</v>
      </c>
      <c r="G503" s="12">
        <v>2650</v>
      </c>
      <c r="I503" s="11"/>
    </row>
    <row r="504" spans="1:9" x14ac:dyDescent="0.2">
      <c r="A504" s="11">
        <v>40568</v>
      </c>
      <c r="B504" s="12">
        <v>2650</v>
      </c>
      <c r="C504" s="12">
        <v>2800</v>
      </c>
      <c r="D504" s="12">
        <v>2650</v>
      </c>
      <c r="E504" s="12">
        <v>2775</v>
      </c>
      <c r="F504" s="14">
        <v>27915000</v>
      </c>
      <c r="G504" s="12">
        <v>2775</v>
      </c>
      <c r="I504" s="11"/>
    </row>
    <row r="505" spans="1:9" x14ac:dyDescent="0.2">
      <c r="A505" s="11">
        <v>40569</v>
      </c>
      <c r="B505" s="12">
        <v>2800</v>
      </c>
      <c r="C505" s="12">
        <v>3025</v>
      </c>
      <c r="D505" s="12">
        <v>2750</v>
      </c>
      <c r="E505" s="12">
        <v>3000</v>
      </c>
      <c r="F505" s="14">
        <v>27280500</v>
      </c>
      <c r="G505" s="12">
        <v>3000</v>
      </c>
      <c r="I505" s="11"/>
    </row>
    <row r="506" spans="1:9" x14ac:dyDescent="0.2">
      <c r="A506" s="11">
        <v>40570</v>
      </c>
      <c r="B506" s="12">
        <v>3000</v>
      </c>
      <c r="C506" s="12">
        <v>3050</v>
      </c>
      <c r="D506" s="12">
        <v>2875</v>
      </c>
      <c r="E506" s="12">
        <v>2900</v>
      </c>
      <c r="F506" s="14">
        <v>25236500</v>
      </c>
      <c r="G506" s="12">
        <v>2900</v>
      </c>
      <c r="I506" s="11"/>
    </row>
    <row r="507" spans="1:9" x14ac:dyDescent="0.2">
      <c r="A507" s="11">
        <v>40571</v>
      </c>
      <c r="B507" s="12">
        <v>2900</v>
      </c>
      <c r="C507" s="12">
        <v>2950</v>
      </c>
      <c r="D507" s="12">
        <v>2875</v>
      </c>
      <c r="E507" s="12">
        <v>2900</v>
      </c>
      <c r="F507" s="14">
        <v>7737000</v>
      </c>
      <c r="G507" s="12">
        <v>2900</v>
      </c>
      <c r="I507" s="11"/>
    </row>
    <row r="508" spans="1:9" x14ac:dyDescent="0.2">
      <c r="A508" s="11">
        <v>40574</v>
      </c>
      <c r="B508" s="12">
        <v>2875</v>
      </c>
      <c r="C508" s="12">
        <v>2875</v>
      </c>
      <c r="D508" s="12">
        <v>2800</v>
      </c>
      <c r="E508" s="12">
        <v>2825</v>
      </c>
      <c r="F508" s="14">
        <v>5351000</v>
      </c>
      <c r="G508" s="12">
        <v>2825</v>
      </c>
      <c r="I508" s="11"/>
    </row>
    <row r="509" spans="1:9" x14ac:dyDescent="0.2">
      <c r="A509" s="11">
        <v>40575</v>
      </c>
      <c r="B509" s="12">
        <v>2850</v>
      </c>
      <c r="C509" s="12">
        <v>2900</v>
      </c>
      <c r="D509" s="12">
        <v>2850</v>
      </c>
      <c r="E509" s="12">
        <v>2875</v>
      </c>
      <c r="F509" s="14">
        <v>6325500</v>
      </c>
      <c r="G509" s="12">
        <v>2875</v>
      </c>
      <c r="I509" s="11"/>
    </row>
    <row r="510" spans="1:9" x14ac:dyDescent="0.2">
      <c r="A510" s="11">
        <v>40576</v>
      </c>
      <c r="B510" s="12">
        <v>2900</v>
      </c>
      <c r="C510" s="12">
        <v>2950</v>
      </c>
      <c r="D510" s="12">
        <v>2850</v>
      </c>
      <c r="E510" s="12">
        <v>2900</v>
      </c>
      <c r="F510" s="14">
        <v>5086000</v>
      </c>
      <c r="G510" s="12">
        <v>2900</v>
      </c>
      <c r="I510" s="11"/>
    </row>
    <row r="511" spans="1:9" x14ac:dyDescent="0.2">
      <c r="A511" s="11">
        <v>40578</v>
      </c>
      <c r="B511" s="12">
        <v>2900</v>
      </c>
      <c r="C511" s="12">
        <v>2925</v>
      </c>
      <c r="D511" s="12">
        <v>2875</v>
      </c>
      <c r="E511" s="12">
        <v>2900</v>
      </c>
      <c r="F511" s="14">
        <v>3825000</v>
      </c>
      <c r="G511" s="12">
        <v>2900</v>
      </c>
      <c r="I511" s="11"/>
    </row>
    <row r="512" spans="1:9" x14ac:dyDescent="0.2">
      <c r="A512" s="11">
        <v>40581</v>
      </c>
      <c r="B512" s="12">
        <v>2925</v>
      </c>
      <c r="C512" s="12">
        <v>2950</v>
      </c>
      <c r="D512" s="12">
        <v>2875</v>
      </c>
      <c r="E512" s="12">
        <v>2900</v>
      </c>
      <c r="F512" s="14">
        <v>5639500</v>
      </c>
      <c r="G512" s="12">
        <v>2900</v>
      </c>
      <c r="I512" s="11"/>
    </row>
    <row r="513" spans="1:9" x14ac:dyDescent="0.2">
      <c r="A513" s="11">
        <v>40582</v>
      </c>
      <c r="B513" s="12">
        <v>2900</v>
      </c>
      <c r="C513" s="12">
        <v>2925</v>
      </c>
      <c r="D513" s="12">
        <v>2850</v>
      </c>
      <c r="E513" s="12">
        <v>2900</v>
      </c>
      <c r="F513" s="14">
        <v>7311500</v>
      </c>
      <c r="G513" s="12">
        <v>2900</v>
      </c>
      <c r="I513" s="11"/>
    </row>
    <row r="514" spans="1:9" x14ac:dyDescent="0.2">
      <c r="A514" s="11">
        <v>40583</v>
      </c>
      <c r="B514" s="12">
        <v>2900</v>
      </c>
      <c r="C514" s="12">
        <v>2900</v>
      </c>
      <c r="D514" s="12">
        <v>2800</v>
      </c>
      <c r="E514" s="12">
        <v>2850</v>
      </c>
      <c r="F514" s="14">
        <v>7024500</v>
      </c>
      <c r="G514" s="12">
        <v>2850</v>
      </c>
      <c r="I514" s="11"/>
    </row>
    <row r="515" spans="1:9" x14ac:dyDescent="0.2">
      <c r="A515" s="11">
        <v>40584</v>
      </c>
      <c r="B515" s="12">
        <v>2825</v>
      </c>
      <c r="C515" s="12">
        <v>2825</v>
      </c>
      <c r="D515" s="12">
        <v>2700</v>
      </c>
      <c r="E515" s="12">
        <v>2725</v>
      </c>
      <c r="F515" s="14">
        <v>15412500</v>
      </c>
      <c r="G515" s="12">
        <v>2725</v>
      </c>
      <c r="I515" s="11"/>
    </row>
    <row r="516" spans="1:9" x14ac:dyDescent="0.2">
      <c r="A516" s="11">
        <v>40585</v>
      </c>
      <c r="B516" s="12">
        <v>2725</v>
      </c>
      <c r="C516" s="12">
        <v>2825</v>
      </c>
      <c r="D516" s="12">
        <v>2700</v>
      </c>
      <c r="E516" s="12">
        <v>2825</v>
      </c>
      <c r="F516" s="14">
        <v>11442000</v>
      </c>
      <c r="G516" s="12">
        <v>2825</v>
      </c>
      <c r="I516" s="11"/>
    </row>
    <row r="517" spans="1:9" x14ac:dyDescent="0.2">
      <c r="A517" s="11">
        <v>40588</v>
      </c>
      <c r="B517" s="12">
        <v>2875</v>
      </c>
      <c r="C517" s="12">
        <v>2925</v>
      </c>
      <c r="D517" s="12">
        <v>2825</v>
      </c>
      <c r="E517" s="12">
        <v>2925</v>
      </c>
      <c r="F517" s="14">
        <v>12250000</v>
      </c>
      <c r="G517" s="12">
        <v>2925</v>
      </c>
      <c r="I517" s="11"/>
    </row>
    <row r="518" spans="1:9" x14ac:dyDescent="0.2">
      <c r="A518" s="11">
        <v>40590</v>
      </c>
      <c r="B518" s="12">
        <v>2925</v>
      </c>
      <c r="C518" s="12">
        <v>2925</v>
      </c>
      <c r="D518" s="12">
        <v>2825</v>
      </c>
      <c r="E518" s="12">
        <v>2850</v>
      </c>
      <c r="F518" s="14">
        <v>6440000</v>
      </c>
      <c r="G518" s="12">
        <v>2850</v>
      </c>
      <c r="I518" s="11"/>
    </row>
    <row r="519" spans="1:9" x14ac:dyDescent="0.2">
      <c r="A519" s="11">
        <v>40591</v>
      </c>
      <c r="B519" s="12">
        <v>2850</v>
      </c>
      <c r="C519" s="12">
        <v>2900</v>
      </c>
      <c r="D519" s="12">
        <v>2825</v>
      </c>
      <c r="E519" s="12">
        <v>2850</v>
      </c>
      <c r="F519" s="14">
        <v>5235500</v>
      </c>
      <c r="G519" s="12">
        <v>2850</v>
      </c>
      <c r="I519" s="11"/>
    </row>
    <row r="520" spans="1:9" x14ac:dyDescent="0.2">
      <c r="A520" s="11">
        <v>40592</v>
      </c>
      <c r="B520" s="12">
        <v>2900</v>
      </c>
      <c r="C520" s="12">
        <v>2950</v>
      </c>
      <c r="D520" s="12">
        <v>2875</v>
      </c>
      <c r="E520" s="12">
        <v>2925</v>
      </c>
      <c r="F520" s="14">
        <v>16876500</v>
      </c>
      <c r="G520" s="12">
        <v>2925</v>
      </c>
      <c r="I520" s="11"/>
    </row>
    <row r="521" spans="1:9" x14ac:dyDescent="0.2">
      <c r="A521" s="11">
        <v>40595</v>
      </c>
      <c r="B521" s="12">
        <v>2925</v>
      </c>
      <c r="C521" s="12">
        <v>3000</v>
      </c>
      <c r="D521" s="12">
        <v>2925</v>
      </c>
      <c r="E521" s="12">
        <v>2950</v>
      </c>
      <c r="F521" s="14">
        <v>12909000</v>
      </c>
      <c r="G521" s="12">
        <v>2950</v>
      </c>
      <c r="I521" s="11"/>
    </row>
    <row r="522" spans="1:9" x14ac:dyDescent="0.2">
      <c r="A522" s="11">
        <v>40596</v>
      </c>
      <c r="B522" s="12">
        <v>2875</v>
      </c>
      <c r="C522" s="12">
        <v>2925</v>
      </c>
      <c r="D522" s="12">
        <v>2850</v>
      </c>
      <c r="E522" s="12">
        <v>2850</v>
      </c>
      <c r="F522" s="14">
        <v>9015500</v>
      </c>
      <c r="G522" s="12">
        <v>2850</v>
      </c>
      <c r="I522" s="11"/>
    </row>
    <row r="523" spans="1:9" x14ac:dyDescent="0.2">
      <c r="A523" s="11">
        <v>40597</v>
      </c>
      <c r="B523" s="12">
        <v>2850</v>
      </c>
      <c r="C523" s="12">
        <v>2950</v>
      </c>
      <c r="D523" s="12">
        <v>2850</v>
      </c>
      <c r="E523" s="12">
        <v>2925</v>
      </c>
      <c r="F523" s="14">
        <v>9119000</v>
      </c>
      <c r="G523" s="12">
        <v>2925</v>
      </c>
      <c r="I523" s="11"/>
    </row>
    <row r="524" spans="1:9" x14ac:dyDescent="0.2">
      <c r="A524" s="11">
        <v>40598</v>
      </c>
      <c r="B524" s="12">
        <v>2900</v>
      </c>
      <c r="C524" s="12">
        <v>2925</v>
      </c>
      <c r="D524" s="12">
        <v>2825</v>
      </c>
      <c r="E524" s="12">
        <v>2900</v>
      </c>
      <c r="F524" s="14">
        <v>4150500</v>
      </c>
      <c r="G524" s="12">
        <v>2900</v>
      </c>
      <c r="I524" s="11"/>
    </row>
    <row r="525" spans="1:9" x14ac:dyDescent="0.2">
      <c r="A525" s="11">
        <v>40599</v>
      </c>
      <c r="B525" s="12">
        <v>2900</v>
      </c>
      <c r="C525" s="12">
        <v>2900</v>
      </c>
      <c r="D525" s="12">
        <v>2850</v>
      </c>
      <c r="E525" s="12">
        <v>2875</v>
      </c>
      <c r="F525" s="14">
        <v>3332500</v>
      </c>
      <c r="G525" s="12">
        <v>2875</v>
      </c>
      <c r="I525" s="11"/>
    </row>
    <row r="526" spans="1:9" x14ac:dyDescent="0.2">
      <c r="A526" s="11">
        <v>40602</v>
      </c>
      <c r="B526" s="12">
        <v>2900</v>
      </c>
      <c r="C526" s="12">
        <v>2925</v>
      </c>
      <c r="D526" s="12">
        <v>2875</v>
      </c>
      <c r="E526" s="12">
        <v>2925</v>
      </c>
      <c r="F526" s="14">
        <v>9621000</v>
      </c>
      <c r="G526" s="12">
        <v>2925</v>
      </c>
      <c r="I526" s="11"/>
    </row>
    <row r="527" spans="1:9" x14ac:dyDescent="0.2">
      <c r="A527" s="11">
        <v>40603</v>
      </c>
      <c r="B527" s="12">
        <v>2925</v>
      </c>
      <c r="C527" s="12">
        <v>2950</v>
      </c>
      <c r="D527" s="12">
        <v>2900</v>
      </c>
      <c r="E527" s="12">
        <v>2925</v>
      </c>
      <c r="F527" s="14">
        <v>3168000</v>
      </c>
      <c r="G527" s="12">
        <v>2925</v>
      </c>
      <c r="I527" s="11"/>
    </row>
    <row r="528" spans="1:9" x14ac:dyDescent="0.2">
      <c r="A528" s="11">
        <v>40604</v>
      </c>
      <c r="B528" s="12">
        <v>2900</v>
      </c>
      <c r="C528" s="12">
        <v>2950</v>
      </c>
      <c r="D528" s="12">
        <v>2875</v>
      </c>
      <c r="E528" s="12">
        <v>2950</v>
      </c>
      <c r="F528" s="14">
        <v>13514000</v>
      </c>
      <c r="G528" s="12">
        <v>2950</v>
      </c>
      <c r="I528" s="11"/>
    </row>
    <row r="529" spans="1:9" x14ac:dyDescent="0.2">
      <c r="A529" s="11">
        <v>40605</v>
      </c>
      <c r="B529" s="12">
        <v>2925</v>
      </c>
      <c r="C529" s="12">
        <v>2950</v>
      </c>
      <c r="D529" s="12">
        <v>2900</v>
      </c>
      <c r="E529" s="12">
        <v>2950</v>
      </c>
      <c r="F529" s="14">
        <v>6648500</v>
      </c>
      <c r="G529" s="12">
        <v>2950</v>
      </c>
      <c r="I529" s="11"/>
    </row>
    <row r="530" spans="1:9" x14ac:dyDescent="0.2">
      <c r="A530" s="11">
        <v>40606</v>
      </c>
      <c r="B530" s="12">
        <v>2950</v>
      </c>
      <c r="C530" s="12">
        <v>2950</v>
      </c>
      <c r="D530" s="12">
        <v>2900</v>
      </c>
      <c r="E530" s="12">
        <v>2925</v>
      </c>
      <c r="F530" s="14">
        <v>5873500</v>
      </c>
      <c r="G530" s="12">
        <v>2925</v>
      </c>
      <c r="I530" s="11"/>
    </row>
    <row r="531" spans="1:9" x14ac:dyDescent="0.2">
      <c r="A531" s="11">
        <v>40609</v>
      </c>
      <c r="B531" s="12">
        <v>2900</v>
      </c>
      <c r="C531" s="12">
        <v>2925</v>
      </c>
      <c r="D531" s="12">
        <v>2900</v>
      </c>
      <c r="E531" s="12">
        <v>2900</v>
      </c>
      <c r="F531" s="14">
        <v>3431000</v>
      </c>
      <c r="G531" s="12">
        <v>2900</v>
      </c>
      <c r="I531" s="11"/>
    </row>
    <row r="532" spans="1:9" x14ac:dyDescent="0.2">
      <c r="A532" s="11">
        <v>40610</v>
      </c>
      <c r="B532" s="12">
        <v>2900</v>
      </c>
      <c r="C532" s="12">
        <v>2950</v>
      </c>
      <c r="D532" s="12">
        <v>2875</v>
      </c>
      <c r="E532" s="12">
        <v>2925</v>
      </c>
      <c r="F532" s="14">
        <v>5746500</v>
      </c>
      <c r="G532" s="12">
        <v>2925</v>
      </c>
      <c r="I532" s="11"/>
    </row>
    <row r="533" spans="1:9" x14ac:dyDescent="0.2">
      <c r="A533" s="11">
        <v>40611</v>
      </c>
      <c r="B533" s="12">
        <v>2950</v>
      </c>
      <c r="C533" s="12">
        <v>3025</v>
      </c>
      <c r="D533" s="12">
        <v>2925</v>
      </c>
      <c r="E533" s="12">
        <v>3000</v>
      </c>
      <c r="F533" s="14">
        <v>39167000</v>
      </c>
      <c r="G533" s="12">
        <v>3000</v>
      </c>
      <c r="I533" s="11"/>
    </row>
    <row r="534" spans="1:9" x14ac:dyDescent="0.2">
      <c r="A534" s="11">
        <v>40612</v>
      </c>
      <c r="B534" s="12">
        <v>3000</v>
      </c>
      <c r="C534" s="12">
        <v>3075</v>
      </c>
      <c r="D534" s="12">
        <v>2975</v>
      </c>
      <c r="E534" s="12">
        <v>3050</v>
      </c>
      <c r="F534" s="14">
        <v>38145000</v>
      </c>
      <c r="G534" s="12">
        <v>3050</v>
      </c>
      <c r="I534" s="11"/>
    </row>
    <row r="535" spans="1:9" x14ac:dyDescent="0.2">
      <c r="A535" s="11">
        <v>40613</v>
      </c>
      <c r="B535" s="12">
        <v>3025</v>
      </c>
      <c r="C535" s="12">
        <v>3100</v>
      </c>
      <c r="D535" s="12">
        <v>3000</v>
      </c>
      <c r="E535" s="12">
        <v>3100</v>
      </c>
      <c r="F535" s="14">
        <v>36649500</v>
      </c>
      <c r="G535" s="12">
        <v>3100</v>
      </c>
      <c r="I535" s="11"/>
    </row>
    <row r="536" spans="1:9" x14ac:dyDescent="0.2">
      <c r="A536" s="11">
        <v>40616</v>
      </c>
      <c r="B536" s="12">
        <v>3100</v>
      </c>
      <c r="C536" s="12">
        <v>3150</v>
      </c>
      <c r="D536" s="12">
        <v>3075</v>
      </c>
      <c r="E536" s="12">
        <v>3125</v>
      </c>
      <c r="F536" s="14">
        <v>17915500</v>
      </c>
      <c r="G536" s="12">
        <v>3125</v>
      </c>
      <c r="I536" s="11"/>
    </row>
    <row r="537" spans="1:9" x14ac:dyDescent="0.2">
      <c r="A537" s="11">
        <v>40617</v>
      </c>
      <c r="B537" s="12">
        <v>3100</v>
      </c>
      <c r="C537" s="12">
        <v>3100</v>
      </c>
      <c r="D537" s="12">
        <v>2925</v>
      </c>
      <c r="E537" s="12">
        <v>3000</v>
      </c>
      <c r="F537" s="14">
        <v>20831500</v>
      </c>
      <c r="G537" s="12">
        <v>3000</v>
      </c>
      <c r="I537" s="11"/>
    </row>
    <row r="538" spans="1:9" x14ac:dyDescent="0.2">
      <c r="A538" s="11">
        <v>40618</v>
      </c>
      <c r="B538" s="12">
        <v>3025</v>
      </c>
      <c r="C538" s="12">
        <v>3075</v>
      </c>
      <c r="D538" s="12">
        <v>2975</v>
      </c>
      <c r="E538" s="12">
        <v>3050</v>
      </c>
      <c r="F538" s="14">
        <v>15893500</v>
      </c>
      <c r="G538" s="12">
        <v>3050</v>
      </c>
      <c r="I538" s="11"/>
    </row>
    <row r="539" spans="1:9" x14ac:dyDescent="0.2">
      <c r="A539" s="11">
        <v>40619</v>
      </c>
      <c r="B539" s="12">
        <v>3000</v>
      </c>
      <c r="C539" s="12">
        <v>3050</v>
      </c>
      <c r="D539" s="12">
        <v>2975</v>
      </c>
      <c r="E539" s="12">
        <v>2975</v>
      </c>
      <c r="F539" s="14">
        <v>10363000</v>
      </c>
      <c r="G539" s="12">
        <v>2975</v>
      </c>
      <c r="I539" s="11"/>
    </row>
    <row r="540" spans="1:9" x14ac:dyDescent="0.2">
      <c r="A540" s="11">
        <v>40620</v>
      </c>
      <c r="B540" s="12">
        <v>3025</v>
      </c>
      <c r="C540" s="12">
        <v>3050</v>
      </c>
      <c r="D540" s="12">
        <v>2950</v>
      </c>
      <c r="E540" s="12">
        <v>2950</v>
      </c>
      <c r="F540" s="14">
        <v>25787000</v>
      </c>
      <c r="G540" s="12">
        <v>2950</v>
      </c>
      <c r="I540" s="11"/>
    </row>
    <row r="541" spans="1:9" x14ac:dyDescent="0.2">
      <c r="A541" s="11">
        <v>40623</v>
      </c>
      <c r="B541" s="12">
        <v>2975</v>
      </c>
      <c r="C541" s="12">
        <v>2975</v>
      </c>
      <c r="D541" s="12">
        <v>2925</v>
      </c>
      <c r="E541" s="12">
        <v>2950</v>
      </c>
      <c r="F541" s="14">
        <v>3091000</v>
      </c>
      <c r="G541" s="12">
        <v>2950</v>
      </c>
      <c r="I541" s="11"/>
    </row>
    <row r="542" spans="1:9" x14ac:dyDescent="0.2">
      <c r="A542" s="11">
        <v>40624</v>
      </c>
      <c r="B542" s="12">
        <v>3000</v>
      </c>
      <c r="C542" s="12">
        <v>3025</v>
      </c>
      <c r="D542" s="12">
        <v>2975</v>
      </c>
      <c r="E542" s="12">
        <v>3000</v>
      </c>
      <c r="F542" s="14">
        <v>8672500</v>
      </c>
      <c r="G542" s="12">
        <v>3000</v>
      </c>
      <c r="I542" s="11"/>
    </row>
    <row r="543" spans="1:9" x14ac:dyDescent="0.2">
      <c r="A543" s="11">
        <v>40625</v>
      </c>
      <c r="B543" s="12">
        <v>3025</v>
      </c>
      <c r="C543" s="12">
        <v>3050</v>
      </c>
      <c r="D543" s="12">
        <v>3000</v>
      </c>
      <c r="E543" s="12">
        <v>3025</v>
      </c>
      <c r="F543" s="14">
        <v>9213000</v>
      </c>
      <c r="G543" s="12">
        <v>3025</v>
      </c>
      <c r="I543" s="11"/>
    </row>
    <row r="544" spans="1:9" x14ac:dyDescent="0.2">
      <c r="A544" s="11">
        <v>40626</v>
      </c>
      <c r="B544" s="12">
        <v>3025</v>
      </c>
      <c r="C544" s="12">
        <v>3100</v>
      </c>
      <c r="D544" s="12">
        <v>3025</v>
      </c>
      <c r="E544" s="12">
        <v>3100</v>
      </c>
      <c r="F544" s="14">
        <v>18798000</v>
      </c>
      <c r="G544" s="12">
        <v>3100</v>
      </c>
      <c r="I544" s="11"/>
    </row>
    <row r="545" spans="1:9" x14ac:dyDescent="0.2">
      <c r="A545" s="11">
        <v>40627</v>
      </c>
      <c r="B545" s="12">
        <v>3125</v>
      </c>
      <c r="C545" s="12">
        <v>3150</v>
      </c>
      <c r="D545" s="12">
        <v>3100</v>
      </c>
      <c r="E545" s="12">
        <v>3125</v>
      </c>
      <c r="F545" s="14">
        <v>14220500</v>
      </c>
      <c r="G545" s="12">
        <v>3125</v>
      </c>
      <c r="I545" s="11"/>
    </row>
    <row r="546" spans="1:9" x14ac:dyDescent="0.2">
      <c r="A546" s="11">
        <v>40630</v>
      </c>
      <c r="B546" s="12">
        <v>3125</v>
      </c>
      <c r="C546" s="12">
        <v>3125</v>
      </c>
      <c r="D546" s="12">
        <v>3050</v>
      </c>
      <c r="E546" s="12">
        <v>3075</v>
      </c>
      <c r="F546" s="14">
        <v>4223500</v>
      </c>
      <c r="G546" s="12">
        <v>3075</v>
      </c>
      <c r="I546" s="11"/>
    </row>
    <row r="547" spans="1:9" x14ac:dyDescent="0.2">
      <c r="A547" s="11">
        <v>40631</v>
      </c>
      <c r="B547" s="12">
        <v>3100</v>
      </c>
      <c r="C547" s="12">
        <v>3200</v>
      </c>
      <c r="D547" s="12">
        <v>3075</v>
      </c>
      <c r="E547" s="12">
        <v>3175</v>
      </c>
      <c r="F547" s="14">
        <v>27658500</v>
      </c>
      <c r="G547" s="12">
        <v>3175</v>
      </c>
      <c r="I547" s="11"/>
    </row>
    <row r="548" spans="1:9" x14ac:dyDescent="0.2">
      <c r="A548" s="11">
        <v>40632</v>
      </c>
      <c r="B548" s="12">
        <v>3200</v>
      </c>
      <c r="C548" s="12">
        <v>3200</v>
      </c>
      <c r="D548" s="12">
        <v>3150</v>
      </c>
      <c r="E548" s="12">
        <v>3200</v>
      </c>
      <c r="F548" s="14">
        <v>8286000</v>
      </c>
      <c r="G548" s="12">
        <v>3200</v>
      </c>
      <c r="I548" s="11"/>
    </row>
    <row r="549" spans="1:9" x14ac:dyDescent="0.2">
      <c r="A549" s="11">
        <v>40633</v>
      </c>
      <c r="B549" s="12">
        <v>3200</v>
      </c>
      <c r="C549" s="12">
        <v>3400</v>
      </c>
      <c r="D549" s="12">
        <v>3175</v>
      </c>
      <c r="E549" s="12">
        <v>3400</v>
      </c>
      <c r="F549" s="14">
        <v>45553500</v>
      </c>
      <c r="G549" s="12">
        <v>3400</v>
      </c>
      <c r="I549" s="11"/>
    </row>
    <row r="550" spans="1:9" x14ac:dyDescent="0.2">
      <c r="A550" s="11">
        <v>40634</v>
      </c>
      <c r="B550" s="12">
        <v>3400</v>
      </c>
      <c r="C550" s="12">
        <v>3500</v>
      </c>
      <c r="D550" s="12">
        <v>3350</v>
      </c>
      <c r="E550" s="12">
        <v>3475</v>
      </c>
      <c r="F550" s="14">
        <v>19473000</v>
      </c>
      <c r="G550" s="12">
        <v>3475</v>
      </c>
      <c r="I550" s="11"/>
    </row>
    <row r="551" spans="1:9" x14ac:dyDescent="0.2">
      <c r="A551" s="11">
        <v>40637</v>
      </c>
      <c r="B551" s="12">
        <v>3475</v>
      </c>
      <c r="C551" s="12">
        <v>3500</v>
      </c>
      <c r="D551" s="12">
        <v>3425</v>
      </c>
      <c r="E551" s="12">
        <v>3500</v>
      </c>
      <c r="F551" s="14">
        <v>9964000</v>
      </c>
      <c r="G551" s="12">
        <v>3500</v>
      </c>
      <c r="I551" s="11"/>
    </row>
    <row r="552" spans="1:9" x14ac:dyDescent="0.2">
      <c r="A552" s="11">
        <v>40638</v>
      </c>
      <c r="B552" s="12">
        <v>3500</v>
      </c>
      <c r="C552" s="12">
        <v>3500</v>
      </c>
      <c r="D552" s="12">
        <v>3450</v>
      </c>
      <c r="E552" s="12">
        <v>3450</v>
      </c>
      <c r="F552" s="14">
        <v>8084500</v>
      </c>
      <c r="G552" s="12">
        <v>3450</v>
      </c>
      <c r="I552" s="11"/>
    </row>
    <row r="553" spans="1:9" x14ac:dyDescent="0.2">
      <c r="A553" s="11">
        <v>40639</v>
      </c>
      <c r="B553" s="12">
        <v>3450</v>
      </c>
      <c r="C553" s="12">
        <v>3500</v>
      </c>
      <c r="D553" s="12">
        <v>3375</v>
      </c>
      <c r="E553" s="12">
        <v>3475</v>
      </c>
      <c r="F553" s="14">
        <v>13736000</v>
      </c>
      <c r="G553" s="12">
        <v>3475</v>
      </c>
      <c r="I553" s="11"/>
    </row>
    <row r="554" spans="1:9" x14ac:dyDescent="0.2">
      <c r="A554" s="11">
        <v>40640</v>
      </c>
      <c r="B554" s="12">
        <v>3475</v>
      </c>
      <c r="C554" s="12">
        <v>3550</v>
      </c>
      <c r="D554" s="12">
        <v>3475</v>
      </c>
      <c r="E554" s="12">
        <v>3550</v>
      </c>
      <c r="F554" s="14">
        <v>9740500</v>
      </c>
      <c r="G554" s="12">
        <v>3550</v>
      </c>
      <c r="I554" s="11"/>
    </row>
    <row r="555" spans="1:9" x14ac:dyDescent="0.2">
      <c r="A555" s="11">
        <v>40641</v>
      </c>
      <c r="B555" s="12">
        <v>3550</v>
      </c>
      <c r="C555" s="12">
        <v>3725</v>
      </c>
      <c r="D555" s="12">
        <v>3525</v>
      </c>
      <c r="E555" s="12">
        <v>3725</v>
      </c>
      <c r="F555" s="14">
        <v>20516500</v>
      </c>
      <c r="G555" s="12">
        <v>3725</v>
      </c>
      <c r="I555" s="11"/>
    </row>
    <row r="556" spans="1:9" x14ac:dyDescent="0.2">
      <c r="A556" s="11">
        <v>40644</v>
      </c>
      <c r="B556" s="12">
        <v>3675</v>
      </c>
      <c r="C556" s="12">
        <v>3725</v>
      </c>
      <c r="D556" s="12">
        <v>3625</v>
      </c>
      <c r="E556" s="12">
        <v>3675</v>
      </c>
      <c r="F556" s="14">
        <v>13307000</v>
      </c>
      <c r="G556" s="12">
        <v>3675</v>
      </c>
      <c r="I556" s="11"/>
    </row>
    <row r="557" spans="1:9" x14ac:dyDescent="0.2">
      <c r="A557" s="11">
        <v>40645</v>
      </c>
      <c r="B557" s="12">
        <v>3675</v>
      </c>
      <c r="C557" s="12">
        <v>3675</v>
      </c>
      <c r="D557" s="12">
        <v>3600</v>
      </c>
      <c r="E557" s="12">
        <v>3650</v>
      </c>
      <c r="F557" s="14">
        <v>7183000</v>
      </c>
      <c r="G557" s="12">
        <v>3650</v>
      </c>
      <c r="I557" s="11"/>
    </row>
    <row r="558" spans="1:9" x14ac:dyDescent="0.2">
      <c r="A558" s="11">
        <v>40646</v>
      </c>
      <c r="B558" s="12">
        <v>3650</v>
      </c>
      <c r="C558" s="12">
        <v>3700</v>
      </c>
      <c r="D558" s="12">
        <v>3625</v>
      </c>
      <c r="E558" s="12">
        <v>3675</v>
      </c>
      <c r="F558" s="14">
        <v>12931500</v>
      </c>
      <c r="G558" s="12">
        <v>3675</v>
      </c>
      <c r="I558" s="11"/>
    </row>
    <row r="559" spans="1:9" x14ac:dyDescent="0.2">
      <c r="A559" s="11">
        <v>40647</v>
      </c>
      <c r="B559" s="12">
        <v>3650</v>
      </c>
      <c r="C559" s="12">
        <v>3675</v>
      </c>
      <c r="D559" s="12">
        <v>3625</v>
      </c>
      <c r="E559" s="12">
        <v>3625</v>
      </c>
      <c r="F559" s="14">
        <v>2947500</v>
      </c>
      <c r="G559" s="12">
        <v>3625</v>
      </c>
      <c r="I559" s="11"/>
    </row>
    <row r="560" spans="1:9" x14ac:dyDescent="0.2">
      <c r="A560" s="11">
        <v>40648</v>
      </c>
      <c r="B560" s="12">
        <v>3650</v>
      </c>
      <c r="C560" s="12">
        <v>3675</v>
      </c>
      <c r="D560" s="12">
        <v>3625</v>
      </c>
      <c r="E560" s="12">
        <v>3675</v>
      </c>
      <c r="F560" s="14">
        <v>16627500</v>
      </c>
      <c r="G560" s="12">
        <v>3675</v>
      </c>
      <c r="I560" s="11"/>
    </row>
    <row r="561" spans="1:9" x14ac:dyDescent="0.2">
      <c r="A561" s="11">
        <v>40651</v>
      </c>
      <c r="B561" s="12">
        <v>3675</v>
      </c>
      <c r="C561" s="12">
        <v>3700</v>
      </c>
      <c r="D561" s="12">
        <v>3650</v>
      </c>
      <c r="E561" s="12">
        <v>3675</v>
      </c>
      <c r="F561" s="14">
        <v>17589000</v>
      </c>
      <c r="G561" s="12">
        <v>3675</v>
      </c>
      <c r="I561" s="11"/>
    </row>
    <row r="562" spans="1:9" x14ac:dyDescent="0.2">
      <c r="A562" s="11">
        <v>40652</v>
      </c>
      <c r="B562" s="12">
        <v>3675</v>
      </c>
      <c r="C562" s="12">
        <v>3675</v>
      </c>
      <c r="D562" s="12">
        <v>3625</v>
      </c>
      <c r="E562" s="12">
        <v>3675</v>
      </c>
      <c r="F562" s="14">
        <v>9023500</v>
      </c>
      <c r="G562" s="12">
        <v>3675</v>
      </c>
      <c r="I562" s="11"/>
    </row>
    <row r="563" spans="1:9" x14ac:dyDescent="0.2">
      <c r="A563" s="11">
        <v>40653</v>
      </c>
      <c r="B563" s="12">
        <v>3700</v>
      </c>
      <c r="C563" s="12">
        <v>3700</v>
      </c>
      <c r="D563" s="12">
        <v>3600</v>
      </c>
      <c r="E563" s="12">
        <v>3625</v>
      </c>
      <c r="F563" s="14">
        <v>10870000</v>
      </c>
      <c r="G563" s="12">
        <v>3625</v>
      </c>
      <c r="I563" s="11"/>
    </row>
    <row r="564" spans="1:9" x14ac:dyDescent="0.2">
      <c r="A564" s="11">
        <v>40654</v>
      </c>
      <c r="B564" s="12">
        <v>3625</v>
      </c>
      <c r="C564" s="12">
        <v>3650</v>
      </c>
      <c r="D564" s="12">
        <v>3525</v>
      </c>
      <c r="E564" s="12">
        <v>3575</v>
      </c>
      <c r="F564" s="14">
        <v>24885500</v>
      </c>
      <c r="G564" s="12">
        <v>3575</v>
      </c>
      <c r="I564" s="11"/>
    </row>
    <row r="565" spans="1:9" x14ac:dyDescent="0.2">
      <c r="A565" s="11">
        <v>40658</v>
      </c>
      <c r="B565" s="12">
        <v>3550</v>
      </c>
      <c r="C565" s="12">
        <v>3675</v>
      </c>
      <c r="D565" s="12">
        <v>3550</v>
      </c>
      <c r="E565" s="12">
        <v>3675</v>
      </c>
      <c r="F565" s="14">
        <v>26444000</v>
      </c>
      <c r="G565" s="12">
        <v>3675</v>
      </c>
      <c r="I565" s="11"/>
    </row>
    <row r="566" spans="1:9" x14ac:dyDescent="0.2">
      <c r="A566" s="11">
        <v>40659</v>
      </c>
      <c r="B566" s="12">
        <v>3650</v>
      </c>
      <c r="C566" s="12">
        <v>3675</v>
      </c>
      <c r="D566" s="12">
        <v>3575</v>
      </c>
      <c r="E566" s="12">
        <v>3600</v>
      </c>
      <c r="F566" s="14">
        <v>31153000</v>
      </c>
      <c r="G566" s="12">
        <v>3600</v>
      </c>
      <c r="I566" s="11"/>
    </row>
    <row r="567" spans="1:9" x14ac:dyDescent="0.2">
      <c r="A567" s="11">
        <v>40660</v>
      </c>
      <c r="B567" s="12">
        <v>3600</v>
      </c>
      <c r="C567" s="12">
        <v>3625</v>
      </c>
      <c r="D567" s="12">
        <v>3550</v>
      </c>
      <c r="E567" s="12">
        <v>3575</v>
      </c>
      <c r="F567" s="14">
        <v>24204500</v>
      </c>
      <c r="G567" s="12">
        <v>3575</v>
      </c>
      <c r="I567" s="11"/>
    </row>
    <row r="568" spans="1:9" x14ac:dyDescent="0.2">
      <c r="A568" s="11">
        <v>40661</v>
      </c>
      <c r="B568" s="12">
        <v>3575</v>
      </c>
      <c r="C568" s="12">
        <v>3600</v>
      </c>
      <c r="D568" s="12">
        <v>3550</v>
      </c>
      <c r="E568" s="12">
        <v>3575</v>
      </c>
      <c r="F568" s="14">
        <v>21781500</v>
      </c>
      <c r="G568" s="12">
        <v>3575</v>
      </c>
      <c r="I568" s="11"/>
    </row>
    <row r="569" spans="1:9" x14ac:dyDescent="0.2">
      <c r="A569" s="11">
        <v>40662</v>
      </c>
      <c r="B569" s="12">
        <v>3550</v>
      </c>
      <c r="C569" s="12">
        <v>3575</v>
      </c>
      <c r="D569" s="12">
        <v>3550</v>
      </c>
      <c r="E569" s="12">
        <v>3575</v>
      </c>
      <c r="F569" s="14">
        <v>6737000</v>
      </c>
      <c r="G569" s="12">
        <v>3575</v>
      </c>
      <c r="I569" s="11"/>
    </row>
    <row r="570" spans="1:9" x14ac:dyDescent="0.2">
      <c r="A570" s="11">
        <v>40665</v>
      </c>
      <c r="B570" s="12">
        <v>3575</v>
      </c>
      <c r="C570" s="12">
        <v>3600</v>
      </c>
      <c r="D570" s="12">
        <v>3550</v>
      </c>
      <c r="E570" s="12">
        <v>3600</v>
      </c>
      <c r="F570" s="14">
        <v>18817000</v>
      </c>
      <c r="G570" s="12">
        <v>3600</v>
      </c>
      <c r="I570" s="11"/>
    </row>
    <row r="571" spans="1:9" x14ac:dyDescent="0.2">
      <c r="A571" s="11">
        <v>40666</v>
      </c>
      <c r="B571" s="12">
        <v>3600</v>
      </c>
      <c r="C571" s="12">
        <v>3600</v>
      </c>
      <c r="D571" s="12">
        <v>3550</v>
      </c>
      <c r="E571" s="12">
        <v>3600</v>
      </c>
      <c r="F571" s="14">
        <v>21470500</v>
      </c>
      <c r="G571" s="12">
        <v>3600</v>
      </c>
      <c r="I571" s="11"/>
    </row>
    <row r="572" spans="1:9" x14ac:dyDescent="0.2">
      <c r="A572" s="11">
        <v>40667</v>
      </c>
      <c r="B572" s="12">
        <v>3600</v>
      </c>
      <c r="C572" s="12">
        <v>3600</v>
      </c>
      <c r="D572" s="12">
        <v>3525</v>
      </c>
      <c r="E572" s="12">
        <v>3525</v>
      </c>
      <c r="F572" s="14">
        <v>14456500</v>
      </c>
      <c r="G572" s="12">
        <v>3525</v>
      </c>
      <c r="I572" s="11"/>
    </row>
    <row r="573" spans="1:9" x14ac:dyDescent="0.2">
      <c r="A573" s="11">
        <v>40668</v>
      </c>
      <c r="B573" s="12">
        <v>3525</v>
      </c>
      <c r="C573" s="12">
        <v>3575</v>
      </c>
      <c r="D573" s="12">
        <v>3525</v>
      </c>
      <c r="E573" s="12">
        <v>3575</v>
      </c>
      <c r="F573" s="14">
        <v>24556000</v>
      </c>
      <c r="G573" s="12">
        <v>3575</v>
      </c>
      <c r="I573" s="11"/>
    </row>
    <row r="574" spans="1:9" x14ac:dyDescent="0.2">
      <c r="A574" s="11">
        <v>40669</v>
      </c>
      <c r="B574" s="12">
        <v>3525</v>
      </c>
      <c r="C574" s="12">
        <v>3575</v>
      </c>
      <c r="D574" s="12">
        <v>3475</v>
      </c>
      <c r="E574" s="12">
        <v>3475</v>
      </c>
      <c r="F574" s="14">
        <v>12810000</v>
      </c>
      <c r="G574" s="12">
        <v>3475</v>
      </c>
      <c r="I574" s="11"/>
    </row>
    <row r="575" spans="1:9" x14ac:dyDescent="0.2">
      <c r="A575" s="11">
        <v>40672</v>
      </c>
      <c r="B575" s="12">
        <v>3425</v>
      </c>
      <c r="C575" s="12">
        <v>3475</v>
      </c>
      <c r="D575" s="12">
        <v>3350</v>
      </c>
      <c r="E575" s="12">
        <v>3450</v>
      </c>
      <c r="F575" s="14">
        <v>14127000</v>
      </c>
      <c r="G575" s="12">
        <v>3450</v>
      </c>
      <c r="I575" s="11"/>
    </row>
    <row r="576" spans="1:9" x14ac:dyDescent="0.2">
      <c r="A576" s="11">
        <v>40673</v>
      </c>
      <c r="B576" s="12">
        <v>3450</v>
      </c>
      <c r="C576" s="12">
        <v>3475</v>
      </c>
      <c r="D576" s="12">
        <v>3400</v>
      </c>
      <c r="E576" s="12">
        <v>3450</v>
      </c>
      <c r="F576" s="14">
        <v>15917500</v>
      </c>
      <c r="G576" s="12">
        <v>3450</v>
      </c>
      <c r="I576" s="11"/>
    </row>
    <row r="577" spans="1:9" x14ac:dyDescent="0.2">
      <c r="A577" s="11">
        <v>40674</v>
      </c>
      <c r="B577" s="12">
        <v>3450</v>
      </c>
      <c r="C577" s="12">
        <v>3525</v>
      </c>
      <c r="D577" s="12">
        <v>3425</v>
      </c>
      <c r="E577" s="12">
        <v>3475</v>
      </c>
      <c r="F577" s="14">
        <v>11733000</v>
      </c>
      <c r="G577" s="12">
        <v>3475</v>
      </c>
      <c r="I577" s="11"/>
    </row>
    <row r="578" spans="1:9" x14ac:dyDescent="0.2">
      <c r="A578" s="11">
        <v>40675</v>
      </c>
      <c r="B578" s="12">
        <v>3450</v>
      </c>
      <c r="C578" s="12">
        <v>3450</v>
      </c>
      <c r="D578" s="12">
        <v>3400</v>
      </c>
      <c r="E578" s="12">
        <v>3425</v>
      </c>
      <c r="F578" s="14">
        <v>7360500</v>
      </c>
      <c r="G578" s="12">
        <v>3425</v>
      </c>
      <c r="I578" s="11"/>
    </row>
    <row r="579" spans="1:9" x14ac:dyDescent="0.2">
      <c r="A579" s="11">
        <v>40676</v>
      </c>
      <c r="B579" s="12">
        <v>3450</v>
      </c>
      <c r="C579" s="12">
        <v>3450</v>
      </c>
      <c r="D579" s="12">
        <v>3375</v>
      </c>
      <c r="E579" s="12">
        <v>3425</v>
      </c>
      <c r="F579" s="14">
        <v>13177000</v>
      </c>
      <c r="G579" s="12">
        <v>3425</v>
      </c>
      <c r="I579" s="11"/>
    </row>
    <row r="580" spans="1:9" x14ac:dyDescent="0.2">
      <c r="A580" s="11">
        <v>40679</v>
      </c>
      <c r="B580" s="12">
        <v>3425</v>
      </c>
      <c r="C580" s="12">
        <v>3525</v>
      </c>
      <c r="D580" s="12">
        <v>3400</v>
      </c>
      <c r="E580" s="12">
        <v>3500</v>
      </c>
      <c r="F580" s="14">
        <v>21898500</v>
      </c>
      <c r="G580" s="12">
        <v>3500</v>
      </c>
      <c r="I580" s="11"/>
    </row>
    <row r="581" spans="1:9" x14ac:dyDescent="0.2">
      <c r="A581" s="11">
        <v>40681</v>
      </c>
      <c r="B581" s="12">
        <v>3500</v>
      </c>
      <c r="C581" s="12">
        <v>3600</v>
      </c>
      <c r="D581" s="12">
        <v>3500</v>
      </c>
      <c r="E581" s="12">
        <v>3550</v>
      </c>
      <c r="F581" s="14">
        <v>23949500</v>
      </c>
      <c r="G581" s="12">
        <v>3550</v>
      </c>
      <c r="I581" s="11"/>
    </row>
    <row r="582" spans="1:9" x14ac:dyDescent="0.2">
      <c r="A582" s="11">
        <v>40682</v>
      </c>
      <c r="B582" s="12">
        <v>3575</v>
      </c>
      <c r="C582" s="12">
        <v>3600</v>
      </c>
      <c r="D582" s="12">
        <v>3500</v>
      </c>
      <c r="E582" s="12">
        <v>3500</v>
      </c>
      <c r="F582" s="14">
        <v>8998000</v>
      </c>
      <c r="G582" s="12">
        <v>3500</v>
      </c>
      <c r="I582" s="11"/>
    </row>
    <row r="583" spans="1:9" x14ac:dyDescent="0.2">
      <c r="A583" s="11">
        <v>40683</v>
      </c>
      <c r="B583" s="12">
        <v>3500</v>
      </c>
      <c r="C583" s="12">
        <v>3525</v>
      </c>
      <c r="D583" s="12">
        <v>3475</v>
      </c>
      <c r="E583" s="12">
        <v>3500</v>
      </c>
      <c r="F583" s="14">
        <v>7365000</v>
      </c>
      <c r="G583" s="12">
        <v>3500</v>
      </c>
      <c r="I583" s="11"/>
    </row>
    <row r="584" spans="1:9" x14ac:dyDescent="0.2">
      <c r="A584" s="11">
        <v>40686</v>
      </c>
      <c r="B584" s="12">
        <v>3450</v>
      </c>
      <c r="C584" s="12">
        <v>3500</v>
      </c>
      <c r="D584" s="12">
        <v>3225</v>
      </c>
      <c r="E584" s="12">
        <v>3325</v>
      </c>
      <c r="F584" s="14">
        <v>11790500</v>
      </c>
      <c r="G584" s="12">
        <v>3325</v>
      </c>
      <c r="I584" s="11"/>
    </row>
    <row r="585" spans="1:9" x14ac:dyDescent="0.2">
      <c r="A585" s="11">
        <v>40687</v>
      </c>
      <c r="B585" s="12">
        <v>3300</v>
      </c>
      <c r="C585" s="12">
        <v>3425</v>
      </c>
      <c r="D585" s="12">
        <v>3300</v>
      </c>
      <c r="E585" s="12">
        <v>3375</v>
      </c>
      <c r="F585" s="14">
        <v>6274500</v>
      </c>
      <c r="G585" s="12">
        <v>3375</v>
      </c>
      <c r="I585" s="11"/>
    </row>
    <row r="586" spans="1:9" x14ac:dyDescent="0.2">
      <c r="A586" s="11">
        <v>40688</v>
      </c>
      <c r="B586" s="12">
        <v>3400</v>
      </c>
      <c r="C586" s="12">
        <v>3400</v>
      </c>
      <c r="D586" s="12">
        <v>3350</v>
      </c>
      <c r="E586" s="12">
        <v>3375</v>
      </c>
      <c r="F586" s="14">
        <v>2029500</v>
      </c>
      <c r="G586" s="12">
        <v>3375</v>
      </c>
      <c r="I586" s="11"/>
    </row>
    <row r="587" spans="1:9" x14ac:dyDescent="0.2">
      <c r="A587" s="11">
        <v>40689</v>
      </c>
      <c r="B587" s="12">
        <v>3375</v>
      </c>
      <c r="C587" s="12">
        <v>3425</v>
      </c>
      <c r="D587" s="12">
        <v>3350</v>
      </c>
      <c r="E587" s="12">
        <v>3350</v>
      </c>
      <c r="F587" s="14">
        <v>11303000</v>
      </c>
      <c r="G587" s="12">
        <v>3350</v>
      </c>
      <c r="I587" s="11"/>
    </row>
    <row r="588" spans="1:9" x14ac:dyDescent="0.2">
      <c r="A588" s="11">
        <v>40690</v>
      </c>
      <c r="B588" s="12">
        <v>3350</v>
      </c>
      <c r="C588" s="12">
        <v>3450</v>
      </c>
      <c r="D588" s="12">
        <v>3350</v>
      </c>
      <c r="E588" s="12">
        <v>3425</v>
      </c>
      <c r="F588" s="14">
        <v>19239000</v>
      </c>
      <c r="G588" s="12">
        <v>3425</v>
      </c>
      <c r="I588" s="11"/>
    </row>
    <row r="589" spans="1:9" x14ac:dyDescent="0.2">
      <c r="A589" s="11">
        <v>40693</v>
      </c>
      <c r="B589" s="12">
        <v>3450</v>
      </c>
      <c r="C589" s="12">
        <v>3450</v>
      </c>
      <c r="D589" s="12">
        <v>3375</v>
      </c>
      <c r="E589" s="12">
        <v>3375</v>
      </c>
      <c r="F589" s="14">
        <v>6445500</v>
      </c>
      <c r="G589" s="12">
        <v>3375</v>
      </c>
      <c r="I589" s="11"/>
    </row>
    <row r="590" spans="1:9" x14ac:dyDescent="0.2">
      <c r="A590" s="11">
        <v>40694</v>
      </c>
      <c r="B590" s="12">
        <v>3425</v>
      </c>
      <c r="C590" s="12">
        <v>3575</v>
      </c>
      <c r="D590" s="12">
        <v>3375</v>
      </c>
      <c r="E590" s="12">
        <v>3575</v>
      </c>
      <c r="F590" s="14">
        <v>26963500</v>
      </c>
      <c r="G590" s="12">
        <v>3575</v>
      </c>
      <c r="I590" s="11"/>
    </row>
    <row r="591" spans="1:9" x14ac:dyDescent="0.2">
      <c r="A591" s="11">
        <v>40695</v>
      </c>
      <c r="B591" s="12">
        <v>3575</v>
      </c>
      <c r="C591" s="12">
        <v>3575</v>
      </c>
      <c r="D591" s="12">
        <v>3425</v>
      </c>
      <c r="E591" s="12">
        <v>3450</v>
      </c>
      <c r="F591" s="14">
        <v>11440000</v>
      </c>
      <c r="G591" s="12">
        <v>3450</v>
      </c>
      <c r="I591" s="11"/>
    </row>
    <row r="592" spans="1:9" x14ac:dyDescent="0.2">
      <c r="A592" s="11">
        <v>40697</v>
      </c>
      <c r="B592" s="12">
        <v>3425</v>
      </c>
      <c r="C592" s="12">
        <v>3450</v>
      </c>
      <c r="D592" s="12">
        <v>3400</v>
      </c>
      <c r="E592" s="12">
        <v>3450</v>
      </c>
      <c r="F592" s="14">
        <v>8868000</v>
      </c>
      <c r="G592" s="12">
        <v>3450</v>
      </c>
      <c r="I592" s="11"/>
    </row>
    <row r="593" spans="1:9" x14ac:dyDescent="0.2">
      <c r="A593" s="11">
        <v>40700</v>
      </c>
      <c r="B593" s="12">
        <v>3450</v>
      </c>
      <c r="C593" s="12">
        <v>3450</v>
      </c>
      <c r="D593" s="12">
        <v>3400</v>
      </c>
      <c r="E593" s="12">
        <v>3425</v>
      </c>
      <c r="F593" s="14">
        <v>3526000</v>
      </c>
      <c r="G593" s="12">
        <v>3425</v>
      </c>
      <c r="I593" s="11"/>
    </row>
    <row r="594" spans="1:9" x14ac:dyDescent="0.2">
      <c r="A594" s="11">
        <v>40701</v>
      </c>
      <c r="B594" s="12">
        <v>3425</v>
      </c>
      <c r="C594" s="12">
        <v>3425</v>
      </c>
      <c r="D594" s="12">
        <v>3375</v>
      </c>
      <c r="E594" s="12">
        <v>3425</v>
      </c>
      <c r="F594" s="14">
        <v>5902000</v>
      </c>
      <c r="G594" s="12">
        <v>3425</v>
      </c>
      <c r="I594" s="11"/>
    </row>
    <row r="595" spans="1:9" x14ac:dyDescent="0.2">
      <c r="A595" s="11">
        <v>40702</v>
      </c>
      <c r="B595" s="12">
        <v>3400</v>
      </c>
      <c r="C595" s="12">
        <v>3425</v>
      </c>
      <c r="D595" s="12">
        <v>3375</v>
      </c>
      <c r="E595" s="12">
        <v>3375</v>
      </c>
      <c r="F595" s="14">
        <v>6257000</v>
      </c>
      <c r="G595" s="12">
        <v>3375</v>
      </c>
      <c r="I595" s="11"/>
    </row>
    <row r="596" spans="1:9" x14ac:dyDescent="0.2">
      <c r="A596" s="11">
        <v>40703</v>
      </c>
      <c r="B596" s="12">
        <v>3375</v>
      </c>
      <c r="C596" s="12">
        <v>3425</v>
      </c>
      <c r="D596" s="12">
        <v>3350</v>
      </c>
      <c r="E596" s="12">
        <v>3375</v>
      </c>
      <c r="F596" s="14">
        <v>5797500</v>
      </c>
      <c r="G596" s="12">
        <v>3375</v>
      </c>
      <c r="I596" s="11"/>
    </row>
    <row r="597" spans="1:9" x14ac:dyDescent="0.2">
      <c r="A597" s="11">
        <v>40704</v>
      </c>
      <c r="B597" s="12">
        <v>3400</v>
      </c>
      <c r="C597" s="12">
        <v>3425</v>
      </c>
      <c r="D597" s="12">
        <v>3300</v>
      </c>
      <c r="E597" s="12">
        <v>3300</v>
      </c>
      <c r="F597" s="14">
        <v>9787500</v>
      </c>
      <c r="G597" s="12">
        <v>3300</v>
      </c>
      <c r="I597" s="11"/>
    </row>
    <row r="598" spans="1:9" x14ac:dyDescent="0.2">
      <c r="A598" s="11">
        <v>40707</v>
      </c>
      <c r="B598" s="12">
        <v>3300</v>
      </c>
      <c r="C598" s="12">
        <v>3300</v>
      </c>
      <c r="D598" s="12">
        <v>3225</v>
      </c>
      <c r="E598" s="12">
        <v>3250</v>
      </c>
      <c r="F598" s="14">
        <v>9915500</v>
      </c>
      <c r="G598" s="12">
        <v>3250</v>
      </c>
      <c r="I598" s="11"/>
    </row>
    <row r="599" spans="1:9" x14ac:dyDescent="0.2">
      <c r="A599" s="11">
        <v>40708</v>
      </c>
      <c r="B599" s="12">
        <v>3250</v>
      </c>
      <c r="C599" s="12">
        <v>3275</v>
      </c>
      <c r="D599" s="12">
        <v>3225</v>
      </c>
      <c r="E599" s="12">
        <v>3275</v>
      </c>
      <c r="F599" s="14">
        <v>12794000</v>
      </c>
      <c r="G599" s="12">
        <v>3275</v>
      </c>
      <c r="I599" s="11"/>
    </row>
    <row r="600" spans="1:9" x14ac:dyDescent="0.2">
      <c r="A600" s="11">
        <v>40709</v>
      </c>
      <c r="B600" s="12">
        <v>3300</v>
      </c>
      <c r="C600" s="12">
        <v>3325</v>
      </c>
      <c r="D600" s="12">
        <v>3275</v>
      </c>
      <c r="E600" s="12">
        <v>3300</v>
      </c>
      <c r="F600" s="14">
        <v>12261000</v>
      </c>
      <c r="G600" s="12">
        <v>3300</v>
      </c>
      <c r="I600" s="11"/>
    </row>
    <row r="601" spans="1:9" x14ac:dyDescent="0.2">
      <c r="A601" s="11">
        <v>40710</v>
      </c>
      <c r="B601" s="12">
        <v>3300</v>
      </c>
      <c r="C601" s="12">
        <v>3325</v>
      </c>
      <c r="D601" s="12">
        <v>3250</v>
      </c>
      <c r="E601" s="12">
        <v>3325</v>
      </c>
      <c r="F601" s="14">
        <v>10477000</v>
      </c>
      <c r="G601" s="12">
        <v>3325</v>
      </c>
      <c r="I601" s="11"/>
    </row>
    <row r="602" spans="1:9" x14ac:dyDescent="0.2">
      <c r="A602" s="11">
        <v>40711</v>
      </c>
      <c r="B602" s="12">
        <v>3325</v>
      </c>
      <c r="C602" s="12">
        <v>3325</v>
      </c>
      <c r="D602" s="12">
        <v>3250</v>
      </c>
      <c r="E602" s="12">
        <v>3250</v>
      </c>
      <c r="F602" s="14">
        <v>8569000</v>
      </c>
      <c r="G602" s="12">
        <v>3250</v>
      </c>
      <c r="I602" s="11"/>
    </row>
    <row r="603" spans="1:9" x14ac:dyDescent="0.2">
      <c r="A603" s="11">
        <v>40714</v>
      </c>
      <c r="B603" s="12">
        <v>3250</v>
      </c>
      <c r="C603" s="12">
        <v>3325</v>
      </c>
      <c r="D603" s="12">
        <v>3225</v>
      </c>
      <c r="E603" s="12">
        <v>3300</v>
      </c>
      <c r="F603" s="14">
        <v>7242500</v>
      </c>
      <c r="G603" s="12">
        <v>3300</v>
      </c>
      <c r="I603" s="11"/>
    </row>
    <row r="604" spans="1:9" x14ac:dyDescent="0.2">
      <c r="A604" s="11">
        <v>40715</v>
      </c>
      <c r="B604" s="12">
        <v>3325</v>
      </c>
      <c r="C604" s="12">
        <v>3425</v>
      </c>
      <c r="D604" s="12">
        <v>3300</v>
      </c>
      <c r="E604" s="12">
        <v>3425</v>
      </c>
      <c r="F604" s="14">
        <v>15636000</v>
      </c>
      <c r="G604" s="12">
        <v>3425</v>
      </c>
      <c r="I604" s="11"/>
    </row>
    <row r="605" spans="1:9" x14ac:dyDescent="0.2">
      <c r="A605" s="11">
        <v>40716</v>
      </c>
      <c r="B605" s="12">
        <v>3450</v>
      </c>
      <c r="C605" s="12">
        <v>3475</v>
      </c>
      <c r="D605" s="12">
        <v>3400</v>
      </c>
      <c r="E605" s="12">
        <v>3425</v>
      </c>
      <c r="F605" s="14">
        <v>10182000</v>
      </c>
      <c r="G605" s="12">
        <v>3425</v>
      </c>
      <c r="I605" s="11"/>
    </row>
    <row r="606" spans="1:9" x14ac:dyDescent="0.2">
      <c r="A606" s="11">
        <v>40717</v>
      </c>
      <c r="B606" s="12">
        <v>3425</v>
      </c>
      <c r="C606" s="12">
        <v>3425</v>
      </c>
      <c r="D606" s="12">
        <v>3375</v>
      </c>
      <c r="E606" s="12">
        <v>3400</v>
      </c>
      <c r="F606" s="14">
        <v>8053500</v>
      </c>
      <c r="G606" s="12">
        <v>3400</v>
      </c>
      <c r="I606" s="11"/>
    </row>
    <row r="607" spans="1:9" x14ac:dyDescent="0.2">
      <c r="A607" s="11">
        <v>40718</v>
      </c>
      <c r="B607" s="12">
        <v>3400</v>
      </c>
      <c r="C607" s="12">
        <v>3475</v>
      </c>
      <c r="D607" s="12">
        <v>3400</v>
      </c>
      <c r="E607" s="12">
        <v>3450</v>
      </c>
      <c r="F607" s="14">
        <v>11834500</v>
      </c>
      <c r="G607" s="12">
        <v>3450</v>
      </c>
      <c r="I607" s="11"/>
    </row>
    <row r="608" spans="1:9" x14ac:dyDescent="0.2">
      <c r="A608" s="11">
        <v>40721</v>
      </c>
      <c r="B608" s="12">
        <v>3475</v>
      </c>
      <c r="C608" s="12">
        <v>3475</v>
      </c>
      <c r="D608" s="12">
        <v>3375</v>
      </c>
      <c r="E608" s="12">
        <v>3400</v>
      </c>
      <c r="F608" s="14">
        <v>6577000</v>
      </c>
      <c r="G608" s="12">
        <v>3400</v>
      </c>
      <c r="I608" s="11"/>
    </row>
    <row r="609" spans="1:9" x14ac:dyDescent="0.2">
      <c r="A609" s="11">
        <v>40722</v>
      </c>
      <c r="B609" s="12">
        <v>3375</v>
      </c>
      <c r="C609" s="12">
        <v>3400</v>
      </c>
      <c r="D609" s="12">
        <v>3350</v>
      </c>
      <c r="E609" s="12">
        <v>3375</v>
      </c>
      <c r="F609" s="14">
        <v>6634500</v>
      </c>
      <c r="G609" s="12">
        <v>3375</v>
      </c>
      <c r="I609" s="11"/>
    </row>
    <row r="610" spans="1:9" x14ac:dyDescent="0.2">
      <c r="A610" s="11">
        <v>40724</v>
      </c>
      <c r="B610" s="12">
        <v>3425</v>
      </c>
      <c r="C610" s="12">
        <v>3425</v>
      </c>
      <c r="D610" s="12">
        <v>3375</v>
      </c>
      <c r="E610" s="12">
        <v>3375</v>
      </c>
      <c r="F610" s="14">
        <v>8961500</v>
      </c>
      <c r="G610" s="12">
        <v>3375</v>
      </c>
      <c r="I610" s="11"/>
    </row>
    <row r="611" spans="1:9" x14ac:dyDescent="0.2">
      <c r="A611" s="11">
        <v>40725</v>
      </c>
      <c r="B611" s="12">
        <v>3400</v>
      </c>
      <c r="C611" s="12">
        <v>3500</v>
      </c>
      <c r="D611" s="12">
        <v>3400</v>
      </c>
      <c r="E611" s="12">
        <v>3450</v>
      </c>
      <c r="F611" s="14">
        <v>22965500</v>
      </c>
      <c r="G611" s="12">
        <v>3450</v>
      </c>
      <c r="I611" s="11"/>
    </row>
    <row r="612" spans="1:9" x14ac:dyDescent="0.2">
      <c r="A612" s="11">
        <v>40728</v>
      </c>
      <c r="B612" s="12">
        <v>3500</v>
      </c>
      <c r="C612" s="12">
        <v>3600</v>
      </c>
      <c r="D612" s="12">
        <v>3475</v>
      </c>
      <c r="E612" s="12">
        <v>3575</v>
      </c>
      <c r="F612" s="14">
        <v>52201500</v>
      </c>
      <c r="G612" s="12">
        <v>3575</v>
      </c>
      <c r="I612" s="11"/>
    </row>
    <row r="613" spans="1:9" x14ac:dyDescent="0.2">
      <c r="A613" s="11">
        <v>40729</v>
      </c>
      <c r="B613" s="12">
        <v>3575</v>
      </c>
      <c r="C613" s="12">
        <v>3700</v>
      </c>
      <c r="D613" s="12">
        <v>3525</v>
      </c>
      <c r="E613" s="12">
        <v>3625</v>
      </c>
      <c r="F613" s="14">
        <v>72979500</v>
      </c>
      <c r="G613" s="12">
        <v>3625</v>
      </c>
      <c r="I613" s="11"/>
    </row>
    <row r="614" spans="1:9" x14ac:dyDescent="0.2">
      <c r="A614" s="11">
        <v>40730</v>
      </c>
      <c r="B614" s="12">
        <v>3625</v>
      </c>
      <c r="C614" s="12">
        <v>3650</v>
      </c>
      <c r="D614" s="12">
        <v>3600</v>
      </c>
      <c r="E614" s="12">
        <v>3625</v>
      </c>
      <c r="F614" s="14">
        <v>32007000</v>
      </c>
      <c r="G614" s="12">
        <v>3625</v>
      </c>
      <c r="I614" s="11"/>
    </row>
    <row r="615" spans="1:9" x14ac:dyDescent="0.2">
      <c r="A615" s="11">
        <v>40731</v>
      </c>
      <c r="B615" s="12">
        <v>3650</v>
      </c>
      <c r="C615" s="12">
        <v>3650</v>
      </c>
      <c r="D615" s="12">
        <v>3575</v>
      </c>
      <c r="E615" s="12">
        <v>3625</v>
      </c>
      <c r="F615" s="14">
        <v>35162500</v>
      </c>
      <c r="G615" s="12">
        <v>3625</v>
      </c>
      <c r="I615" s="11"/>
    </row>
    <row r="616" spans="1:9" x14ac:dyDescent="0.2">
      <c r="A616" s="11">
        <v>40732</v>
      </c>
      <c r="B616" s="12">
        <v>3625</v>
      </c>
      <c r="C616" s="12">
        <v>3675</v>
      </c>
      <c r="D616" s="12">
        <v>3600</v>
      </c>
      <c r="E616" s="12">
        <v>3625</v>
      </c>
      <c r="F616" s="14">
        <v>19482000</v>
      </c>
      <c r="G616" s="12">
        <v>3625</v>
      </c>
      <c r="I616" s="11"/>
    </row>
    <row r="617" spans="1:9" x14ac:dyDescent="0.2">
      <c r="A617" s="11">
        <v>40735</v>
      </c>
      <c r="B617" s="12">
        <v>3625</v>
      </c>
      <c r="C617" s="12">
        <v>3625</v>
      </c>
      <c r="D617" s="12">
        <v>3575</v>
      </c>
      <c r="E617" s="12">
        <v>3575</v>
      </c>
      <c r="F617" s="14">
        <v>6674500</v>
      </c>
      <c r="G617" s="12">
        <v>3575</v>
      </c>
      <c r="I617" s="11"/>
    </row>
    <row r="618" spans="1:9" x14ac:dyDescent="0.2">
      <c r="A618" s="11">
        <v>40736</v>
      </c>
      <c r="B618" s="12">
        <v>3550</v>
      </c>
      <c r="C618" s="12">
        <v>3575</v>
      </c>
      <c r="D618" s="12">
        <v>3475</v>
      </c>
      <c r="E618" s="12">
        <v>3525</v>
      </c>
      <c r="F618" s="14">
        <v>4047500</v>
      </c>
      <c r="G618" s="12">
        <v>3525</v>
      </c>
      <c r="I618" s="11"/>
    </row>
    <row r="619" spans="1:9" x14ac:dyDescent="0.2">
      <c r="A619" s="11">
        <v>40737</v>
      </c>
      <c r="B619" s="12">
        <v>3575</v>
      </c>
      <c r="C619" s="12">
        <v>3600</v>
      </c>
      <c r="D619" s="12">
        <v>3500</v>
      </c>
      <c r="E619" s="12">
        <v>3550</v>
      </c>
      <c r="F619" s="14">
        <v>9067000</v>
      </c>
      <c r="G619" s="12">
        <v>3550</v>
      </c>
      <c r="I619" s="11"/>
    </row>
    <row r="620" spans="1:9" x14ac:dyDescent="0.2">
      <c r="A620" s="11">
        <v>40738</v>
      </c>
      <c r="B620" s="12">
        <v>3550</v>
      </c>
      <c r="C620" s="12">
        <v>3575</v>
      </c>
      <c r="D620" s="12">
        <v>3525</v>
      </c>
      <c r="E620" s="12">
        <v>3550</v>
      </c>
      <c r="F620" s="14">
        <v>4716500</v>
      </c>
      <c r="G620" s="12">
        <v>3550</v>
      </c>
      <c r="I620" s="11"/>
    </row>
    <row r="621" spans="1:9" x14ac:dyDescent="0.2">
      <c r="A621" s="11">
        <v>40739</v>
      </c>
      <c r="B621" s="12">
        <v>3550</v>
      </c>
      <c r="C621" s="12">
        <v>3550</v>
      </c>
      <c r="D621" s="12">
        <v>3500</v>
      </c>
      <c r="E621" s="12">
        <v>3550</v>
      </c>
      <c r="F621" s="14">
        <v>9010500</v>
      </c>
      <c r="G621" s="12">
        <v>3550</v>
      </c>
      <c r="I621" s="11"/>
    </row>
    <row r="622" spans="1:9" x14ac:dyDescent="0.2">
      <c r="A622" s="11">
        <v>40742</v>
      </c>
      <c r="B622" s="12">
        <v>3525</v>
      </c>
      <c r="C622" s="12">
        <v>3550</v>
      </c>
      <c r="D622" s="12">
        <v>3450</v>
      </c>
      <c r="E622" s="12">
        <v>3475</v>
      </c>
      <c r="F622" s="14">
        <v>5302500</v>
      </c>
      <c r="G622" s="12">
        <v>3475</v>
      </c>
      <c r="I622" s="11"/>
    </row>
    <row r="623" spans="1:9" x14ac:dyDescent="0.2">
      <c r="A623" s="11">
        <v>40743</v>
      </c>
      <c r="B623" s="12">
        <v>3475</v>
      </c>
      <c r="C623" s="12">
        <v>3475</v>
      </c>
      <c r="D623" s="12">
        <v>3400</v>
      </c>
      <c r="E623" s="12">
        <v>3450</v>
      </c>
      <c r="F623" s="14">
        <v>8339500</v>
      </c>
      <c r="G623" s="12">
        <v>3450</v>
      </c>
      <c r="I623" s="11"/>
    </row>
    <row r="624" spans="1:9" x14ac:dyDescent="0.2">
      <c r="A624" s="11">
        <v>40744</v>
      </c>
      <c r="B624" s="12">
        <v>3475</v>
      </c>
      <c r="C624" s="12">
        <v>3475</v>
      </c>
      <c r="D624" s="12">
        <v>3425</v>
      </c>
      <c r="E624" s="12">
        <v>3450</v>
      </c>
      <c r="F624" s="14">
        <v>5563500</v>
      </c>
      <c r="G624" s="12">
        <v>3450</v>
      </c>
      <c r="I624" s="11"/>
    </row>
    <row r="625" spans="1:9" x14ac:dyDescent="0.2">
      <c r="A625" s="11">
        <v>40745</v>
      </c>
      <c r="B625" s="12">
        <v>3450</v>
      </c>
      <c r="C625" s="12">
        <v>3475</v>
      </c>
      <c r="D625" s="12">
        <v>3400</v>
      </c>
      <c r="E625" s="12">
        <v>3425</v>
      </c>
      <c r="F625" s="14">
        <v>7398000</v>
      </c>
      <c r="G625" s="12">
        <v>3425</v>
      </c>
      <c r="I625" s="11"/>
    </row>
    <row r="626" spans="1:9" x14ac:dyDescent="0.2">
      <c r="A626" s="11">
        <v>40746</v>
      </c>
      <c r="B626" s="12">
        <v>3450</v>
      </c>
      <c r="C626" s="12">
        <v>3500</v>
      </c>
      <c r="D626" s="12">
        <v>3425</v>
      </c>
      <c r="E626" s="12">
        <v>3500</v>
      </c>
      <c r="F626" s="14">
        <v>8898500</v>
      </c>
      <c r="G626" s="12">
        <v>3500</v>
      </c>
      <c r="I626" s="11"/>
    </row>
    <row r="627" spans="1:9" x14ac:dyDescent="0.2">
      <c r="A627" s="11">
        <v>40749</v>
      </c>
      <c r="B627" s="12">
        <v>3475</v>
      </c>
      <c r="C627" s="12">
        <v>3500</v>
      </c>
      <c r="D627" s="12">
        <v>3475</v>
      </c>
      <c r="E627" s="12">
        <v>3500</v>
      </c>
      <c r="F627" s="14">
        <v>6067500</v>
      </c>
      <c r="G627" s="12">
        <v>3500</v>
      </c>
      <c r="I627" s="11"/>
    </row>
    <row r="628" spans="1:9" x14ac:dyDescent="0.2">
      <c r="A628" s="11">
        <v>40750</v>
      </c>
      <c r="B628" s="12">
        <v>3475</v>
      </c>
      <c r="C628" s="12">
        <v>3525</v>
      </c>
      <c r="D628" s="12">
        <v>3475</v>
      </c>
      <c r="E628" s="12">
        <v>3525</v>
      </c>
      <c r="F628" s="14">
        <v>11605500</v>
      </c>
      <c r="G628" s="12">
        <v>3525</v>
      </c>
      <c r="I628" s="11"/>
    </row>
    <row r="629" spans="1:9" x14ac:dyDescent="0.2">
      <c r="A629" s="11">
        <v>40751</v>
      </c>
      <c r="B629" s="12">
        <v>3500</v>
      </c>
      <c r="C629" s="12">
        <v>3525</v>
      </c>
      <c r="D629" s="12">
        <v>3450</v>
      </c>
      <c r="E629" s="12">
        <v>3450</v>
      </c>
      <c r="F629" s="14">
        <v>8098000</v>
      </c>
      <c r="G629" s="12">
        <v>3450</v>
      </c>
      <c r="I629" s="11"/>
    </row>
    <row r="630" spans="1:9" x14ac:dyDescent="0.2">
      <c r="A630" s="11">
        <v>40752</v>
      </c>
      <c r="B630" s="12">
        <v>3450</v>
      </c>
      <c r="C630" s="12">
        <v>3475</v>
      </c>
      <c r="D630" s="12">
        <v>3425</v>
      </c>
      <c r="E630" s="12">
        <v>3450</v>
      </c>
      <c r="F630" s="14">
        <v>7422000</v>
      </c>
      <c r="G630" s="12">
        <v>3450</v>
      </c>
      <c r="I630" s="11"/>
    </row>
    <row r="631" spans="1:9" x14ac:dyDescent="0.2">
      <c r="A631" s="11">
        <v>40753</v>
      </c>
      <c r="B631" s="12">
        <v>3450</v>
      </c>
      <c r="C631" s="12">
        <v>3550</v>
      </c>
      <c r="D631" s="12">
        <v>3425</v>
      </c>
      <c r="E631" s="12">
        <v>3475</v>
      </c>
      <c r="F631" s="14">
        <v>10585500</v>
      </c>
      <c r="G631" s="12">
        <v>3475</v>
      </c>
      <c r="I631" s="11"/>
    </row>
    <row r="632" spans="1:9" x14ac:dyDescent="0.2">
      <c r="A632" s="11">
        <v>40756</v>
      </c>
      <c r="B632" s="12">
        <v>3525</v>
      </c>
      <c r="C632" s="12">
        <v>3550</v>
      </c>
      <c r="D632" s="12">
        <v>3475</v>
      </c>
      <c r="E632" s="12">
        <v>3525</v>
      </c>
      <c r="F632" s="14">
        <v>5754000</v>
      </c>
      <c r="G632" s="12">
        <v>3525</v>
      </c>
      <c r="I632" s="11"/>
    </row>
    <row r="633" spans="1:9" x14ac:dyDescent="0.2">
      <c r="A633" s="11">
        <v>40757</v>
      </c>
      <c r="B633" s="12">
        <v>3525</v>
      </c>
      <c r="C633" s="12">
        <v>3525</v>
      </c>
      <c r="D633" s="12">
        <v>3425</v>
      </c>
      <c r="E633" s="12">
        <v>3475</v>
      </c>
      <c r="F633" s="14">
        <v>3883000</v>
      </c>
      <c r="G633" s="12">
        <v>3475</v>
      </c>
      <c r="I633" s="11"/>
    </row>
    <row r="634" spans="1:9" x14ac:dyDescent="0.2">
      <c r="A634" s="11">
        <v>40758</v>
      </c>
      <c r="B634" s="12">
        <v>3450</v>
      </c>
      <c r="C634" s="12">
        <v>3450</v>
      </c>
      <c r="D634" s="12">
        <v>3400</v>
      </c>
      <c r="E634" s="12">
        <v>3400</v>
      </c>
      <c r="F634" s="14">
        <v>3918000</v>
      </c>
      <c r="G634" s="12">
        <v>3400</v>
      </c>
      <c r="I634" s="11"/>
    </row>
    <row r="635" spans="1:9" x14ac:dyDescent="0.2">
      <c r="A635" s="11">
        <v>40759</v>
      </c>
      <c r="B635" s="12">
        <v>3400</v>
      </c>
      <c r="C635" s="12">
        <v>3450</v>
      </c>
      <c r="D635" s="12">
        <v>3325</v>
      </c>
      <c r="E635" s="12">
        <v>3325</v>
      </c>
      <c r="F635" s="14">
        <v>6282500</v>
      </c>
      <c r="G635" s="12">
        <v>3325</v>
      </c>
      <c r="I635" s="11"/>
    </row>
    <row r="636" spans="1:9" x14ac:dyDescent="0.2">
      <c r="A636" s="11">
        <v>40760</v>
      </c>
      <c r="B636" s="12">
        <v>3200</v>
      </c>
      <c r="C636" s="12">
        <v>3250</v>
      </c>
      <c r="D636" s="12">
        <v>3025</v>
      </c>
      <c r="E636" s="12">
        <v>3200</v>
      </c>
      <c r="F636" s="14">
        <v>16913000</v>
      </c>
      <c r="G636" s="12">
        <v>3200</v>
      </c>
      <c r="I636" s="11"/>
    </row>
    <row r="637" spans="1:9" x14ac:dyDescent="0.2">
      <c r="A637" s="11">
        <v>40763</v>
      </c>
      <c r="B637" s="12">
        <v>3175</v>
      </c>
      <c r="C637" s="12">
        <v>3250</v>
      </c>
      <c r="D637" s="12">
        <v>3025</v>
      </c>
      <c r="E637" s="12">
        <v>3175</v>
      </c>
      <c r="F637" s="14">
        <v>20876500</v>
      </c>
      <c r="G637" s="12">
        <v>3175</v>
      </c>
      <c r="I637" s="11"/>
    </row>
    <row r="638" spans="1:9" x14ac:dyDescent="0.2">
      <c r="A638" s="11">
        <v>40764</v>
      </c>
      <c r="B638" s="12">
        <v>3000</v>
      </c>
      <c r="C638" s="12">
        <v>3175</v>
      </c>
      <c r="D638" s="12">
        <v>2900</v>
      </c>
      <c r="E638" s="12">
        <v>2975</v>
      </c>
      <c r="F638" s="14">
        <v>22362000</v>
      </c>
      <c r="G638" s="12">
        <v>2975</v>
      </c>
      <c r="I638" s="11"/>
    </row>
    <row r="639" spans="1:9" x14ac:dyDescent="0.2">
      <c r="A639" s="11">
        <v>40765</v>
      </c>
      <c r="B639" s="12">
        <v>3050</v>
      </c>
      <c r="C639" s="12">
        <v>3375</v>
      </c>
      <c r="D639" s="12">
        <v>3050</v>
      </c>
      <c r="E639" s="12">
        <v>3325</v>
      </c>
      <c r="F639" s="14">
        <v>17762500</v>
      </c>
      <c r="G639" s="12">
        <v>3325</v>
      </c>
      <c r="I639" s="11"/>
    </row>
    <row r="640" spans="1:9" x14ac:dyDescent="0.2">
      <c r="A640" s="11">
        <v>40766</v>
      </c>
      <c r="B640" s="12">
        <v>3250</v>
      </c>
      <c r="C640" s="12">
        <v>3450</v>
      </c>
      <c r="D640" s="12">
        <v>3225</v>
      </c>
      <c r="E640" s="12">
        <v>3450</v>
      </c>
      <c r="F640" s="14">
        <v>11040000</v>
      </c>
      <c r="G640" s="12">
        <v>3450</v>
      </c>
      <c r="I640" s="11"/>
    </row>
    <row r="641" spans="1:9" x14ac:dyDescent="0.2">
      <c r="A641" s="11">
        <v>40767</v>
      </c>
      <c r="B641" s="12">
        <v>3475</v>
      </c>
      <c r="C641" s="12">
        <v>3500</v>
      </c>
      <c r="D641" s="12">
        <v>3350</v>
      </c>
      <c r="E641" s="12">
        <v>3425</v>
      </c>
      <c r="F641" s="14">
        <v>15584000</v>
      </c>
      <c r="G641" s="12">
        <v>3425</v>
      </c>
      <c r="I641" s="11"/>
    </row>
    <row r="642" spans="1:9" x14ac:dyDescent="0.2">
      <c r="A642" s="11">
        <v>40770</v>
      </c>
      <c r="B642" s="12">
        <v>3450</v>
      </c>
      <c r="C642" s="12">
        <v>3450</v>
      </c>
      <c r="D642" s="12">
        <v>3400</v>
      </c>
      <c r="E642" s="12">
        <v>3425</v>
      </c>
      <c r="F642" s="14">
        <v>3668000</v>
      </c>
      <c r="G642" s="12">
        <v>3425</v>
      </c>
      <c r="I642" s="11"/>
    </row>
    <row r="643" spans="1:9" x14ac:dyDescent="0.2">
      <c r="A643" s="11">
        <v>40771</v>
      </c>
      <c r="B643" s="12">
        <v>3450</v>
      </c>
      <c r="C643" s="12">
        <v>3475</v>
      </c>
      <c r="D643" s="12">
        <v>3350</v>
      </c>
      <c r="E643" s="12">
        <v>3350</v>
      </c>
      <c r="F643" s="14">
        <v>5148000</v>
      </c>
      <c r="G643" s="12">
        <v>3350</v>
      </c>
      <c r="I643" s="11"/>
    </row>
    <row r="644" spans="1:9" x14ac:dyDescent="0.2">
      <c r="A644" s="11">
        <v>40773</v>
      </c>
      <c r="B644" s="12">
        <v>3425</v>
      </c>
      <c r="C644" s="12">
        <v>3525</v>
      </c>
      <c r="D644" s="12">
        <v>3400</v>
      </c>
      <c r="E644" s="12">
        <v>3525</v>
      </c>
      <c r="F644" s="14">
        <v>12020000</v>
      </c>
      <c r="G644" s="12">
        <v>3525</v>
      </c>
      <c r="I644" s="11"/>
    </row>
    <row r="645" spans="1:9" x14ac:dyDescent="0.2">
      <c r="A645" s="11">
        <v>40774</v>
      </c>
      <c r="B645" s="12">
        <v>3400</v>
      </c>
      <c r="C645" s="12">
        <v>3475</v>
      </c>
      <c r="D645" s="12">
        <v>3375</v>
      </c>
      <c r="E645" s="12">
        <v>3425</v>
      </c>
      <c r="F645" s="14">
        <v>11215500</v>
      </c>
      <c r="G645" s="12">
        <v>3425</v>
      </c>
      <c r="I645" s="11"/>
    </row>
    <row r="646" spans="1:9" x14ac:dyDescent="0.2">
      <c r="A646" s="11">
        <v>40777</v>
      </c>
      <c r="B646" s="12">
        <v>3375</v>
      </c>
      <c r="C646" s="12">
        <v>3425</v>
      </c>
      <c r="D646" s="12">
        <v>3325</v>
      </c>
      <c r="E646" s="12">
        <v>3400</v>
      </c>
      <c r="F646" s="14">
        <v>5223000</v>
      </c>
      <c r="G646" s="12">
        <v>3400</v>
      </c>
      <c r="I646" s="11"/>
    </row>
    <row r="647" spans="1:9" x14ac:dyDescent="0.2">
      <c r="A647" s="11">
        <v>40778</v>
      </c>
      <c r="B647" s="12">
        <v>3425</v>
      </c>
      <c r="C647" s="12">
        <v>3475</v>
      </c>
      <c r="D647" s="12">
        <v>3400</v>
      </c>
      <c r="E647" s="12">
        <v>3450</v>
      </c>
      <c r="F647" s="14">
        <v>5773000</v>
      </c>
      <c r="G647" s="12">
        <v>3450</v>
      </c>
      <c r="I647" s="11"/>
    </row>
    <row r="648" spans="1:9" x14ac:dyDescent="0.2">
      <c r="A648" s="11">
        <v>40779</v>
      </c>
      <c r="B648" s="12">
        <v>3475</v>
      </c>
      <c r="C648" s="12">
        <v>3500</v>
      </c>
      <c r="D648" s="12">
        <v>3400</v>
      </c>
      <c r="E648" s="12">
        <v>3400</v>
      </c>
      <c r="F648" s="14">
        <v>2345500</v>
      </c>
      <c r="G648" s="12">
        <v>3400</v>
      </c>
      <c r="I648" s="11"/>
    </row>
    <row r="649" spans="1:9" x14ac:dyDescent="0.2">
      <c r="A649" s="11">
        <v>40780</v>
      </c>
      <c r="B649" s="12">
        <v>3450</v>
      </c>
      <c r="C649" s="12">
        <v>3450</v>
      </c>
      <c r="D649" s="12">
        <v>3400</v>
      </c>
      <c r="E649" s="12">
        <v>3400</v>
      </c>
      <c r="F649" s="14">
        <v>3440500</v>
      </c>
      <c r="G649" s="12">
        <v>3400</v>
      </c>
      <c r="I649" s="11"/>
    </row>
    <row r="650" spans="1:9" x14ac:dyDescent="0.2">
      <c r="A650" s="11">
        <v>40781</v>
      </c>
      <c r="B650" s="12">
        <v>3375</v>
      </c>
      <c r="C650" s="12">
        <v>3500</v>
      </c>
      <c r="D650" s="12">
        <v>3375</v>
      </c>
      <c r="E650" s="12">
        <v>3475</v>
      </c>
      <c r="F650" s="14">
        <v>5567500</v>
      </c>
      <c r="G650" s="12">
        <v>3475</v>
      </c>
      <c r="I650" s="11"/>
    </row>
    <row r="651" spans="1:9" x14ac:dyDescent="0.2">
      <c r="A651" s="11">
        <v>40791</v>
      </c>
      <c r="B651" s="12">
        <v>3550</v>
      </c>
      <c r="C651" s="12">
        <v>3575</v>
      </c>
      <c r="D651" s="12">
        <v>3450</v>
      </c>
      <c r="E651" s="12">
        <v>3450</v>
      </c>
      <c r="F651" s="14">
        <v>9559000</v>
      </c>
      <c r="G651" s="12">
        <v>3450</v>
      </c>
      <c r="I651" s="11"/>
    </row>
    <row r="652" spans="1:9" x14ac:dyDescent="0.2">
      <c r="A652" s="11">
        <v>40792</v>
      </c>
      <c r="B652" s="12">
        <v>3450</v>
      </c>
      <c r="C652" s="12">
        <v>3525</v>
      </c>
      <c r="D652" s="12">
        <v>3450</v>
      </c>
      <c r="E652" s="12">
        <v>3525</v>
      </c>
      <c r="F652" s="14">
        <v>5605500</v>
      </c>
      <c r="G652" s="12">
        <v>3525</v>
      </c>
      <c r="I652" s="11"/>
    </row>
    <row r="653" spans="1:9" x14ac:dyDescent="0.2">
      <c r="A653" s="11">
        <v>40793</v>
      </c>
      <c r="B653" s="12">
        <v>3550</v>
      </c>
      <c r="C653" s="12">
        <v>3600</v>
      </c>
      <c r="D653" s="12">
        <v>3500</v>
      </c>
      <c r="E653" s="12">
        <v>3600</v>
      </c>
      <c r="F653" s="14">
        <v>17165000</v>
      </c>
      <c r="G653" s="12">
        <v>3600</v>
      </c>
      <c r="I653" s="11"/>
    </row>
    <row r="654" spans="1:9" x14ac:dyDescent="0.2">
      <c r="A654" s="11">
        <v>40794</v>
      </c>
      <c r="B654" s="12">
        <v>3600</v>
      </c>
      <c r="C654" s="12">
        <v>3650</v>
      </c>
      <c r="D654" s="12">
        <v>3550</v>
      </c>
      <c r="E654" s="12">
        <v>3600</v>
      </c>
      <c r="F654" s="14">
        <v>15386500</v>
      </c>
      <c r="G654" s="12">
        <v>3600</v>
      </c>
      <c r="I654" s="11"/>
    </row>
    <row r="655" spans="1:9" x14ac:dyDescent="0.2">
      <c r="A655" s="11">
        <v>40795</v>
      </c>
      <c r="B655" s="12">
        <v>3600</v>
      </c>
      <c r="C655" s="12">
        <v>3625</v>
      </c>
      <c r="D655" s="12">
        <v>3600</v>
      </c>
      <c r="E655" s="12">
        <v>3600</v>
      </c>
      <c r="F655" s="14">
        <v>3534000</v>
      </c>
      <c r="G655" s="12">
        <v>3600</v>
      </c>
      <c r="I655" s="11"/>
    </row>
    <row r="656" spans="1:9" x14ac:dyDescent="0.2">
      <c r="A656" s="11">
        <v>40798</v>
      </c>
      <c r="B656" s="12">
        <v>3525</v>
      </c>
      <c r="C656" s="12">
        <v>3625</v>
      </c>
      <c r="D656" s="12">
        <v>3450</v>
      </c>
      <c r="E656" s="12">
        <v>3625</v>
      </c>
      <c r="F656" s="14">
        <v>8524000</v>
      </c>
      <c r="G656" s="12">
        <v>3625</v>
      </c>
      <c r="I656" s="11"/>
    </row>
    <row r="657" spans="1:9" x14ac:dyDescent="0.2">
      <c r="A657" s="11">
        <v>40799</v>
      </c>
      <c r="B657" s="12">
        <v>3625</v>
      </c>
      <c r="C657" s="12">
        <v>3725</v>
      </c>
      <c r="D657" s="12">
        <v>3575</v>
      </c>
      <c r="E657" s="12">
        <v>3625</v>
      </c>
      <c r="F657" s="14">
        <v>13676000</v>
      </c>
      <c r="G657" s="12">
        <v>3625</v>
      </c>
      <c r="I657" s="11"/>
    </row>
    <row r="658" spans="1:9" x14ac:dyDescent="0.2">
      <c r="A658" s="11">
        <v>40800</v>
      </c>
      <c r="B658" s="12">
        <v>3650</v>
      </c>
      <c r="C658" s="12">
        <v>3650</v>
      </c>
      <c r="D658" s="12">
        <v>3475</v>
      </c>
      <c r="E658" s="12">
        <v>3575</v>
      </c>
      <c r="F658" s="14">
        <v>17866500</v>
      </c>
      <c r="G658" s="12">
        <v>3575</v>
      </c>
      <c r="I658" s="11"/>
    </row>
    <row r="659" spans="1:9" x14ac:dyDescent="0.2">
      <c r="A659" s="11">
        <v>40801</v>
      </c>
      <c r="B659" s="12">
        <v>3500</v>
      </c>
      <c r="C659" s="12">
        <v>3550</v>
      </c>
      <c r="D659" s="12">
        <v>3450</v>
      </c>
      <c r="E659" s="12">
        <v>3450</v>
      </c>
      <c r="F659" s="14">
        <v>7839500</v>
      </c>
      <c r="G659" s="12">
        <v>3450</v>
      </c>
      <c r="I659" s="11"/>
    </row>
    <row r="660" spans="1:9" x14ac:dyDescent="0.2">
      <c r="A660" s="11">
        <v>40802</v>
      </c>
      <c r="B660" s="12">
        <v>3475</v>
      </c>
      <c r="C660" s="12">
        <v>3625</v>
      </c>
      <c r="D660" s="12">
        <v>3450</v>
      </c>
      <c r="E660" s="12">
        <v>3550</v>
      </c>
      <c r="F660" s="14">
        <v>15758500</v>
      </c>
      <c r="G660" s="12">
        <v>3550</v>
      </c>
      <c r="I660" s="11"/>
    </row>
    <row r="661" spans="1:9" x14ac:dyDescent="0.2">
      <c r="A661" s="11">
        <v>40805</v>
      </c>
      <c r="B661" s="12">
        <v>3550</v>
      </c>
      <c r="C661" s="12">
        <v>3600</v>
      </c>
      <c r="D661" s="12">
        <v>3450</v>
      </c>
      <c r="E661" s="12">
        <v>3475</v>
      </c>
      <c r="F661" s="14">
        <v>4045500</v>
      </c>
      <c r="G661" s="12">
        <v>3475</v>
      </c>
      <c r="I661" s="11"/>
    </row>
    <row r="662" spans="1:9" x14ac:dyDescent="0.2">
      <c r="A662" s="11">
        <v>40806</v>
      </c>
      <c r="B662" s="12">
        <v>3500</v>
      </c>
      <c r="C662" s="12">
        <v>3500</v>
      </c>
      <c r="D662" s="12">
        <v>3400</v>
      </c>
      <c r="E662" s="12">
        <v>3450</v>
      </c>
      <c r="F662" s="14">
        <v>6268500</v>
      </c>
      <c r="G662" s="12">
        <v>3450</v>
      </c>
      <c r="I662" s="11"/>
    </row>
    <row r="663" spans="1:9" x14ac:dyDescent="0.2">
      <c r="A663" s="11">
        <v>40807</v>
      </c>
      <c r="B663" s="12">
        <v>3450</v>
      </c>
      <c r="C663" s="12">
        <v>3500</v>
      </c>
      <c r="D663" s="12">
        <v>3400</v>
      </c>
      <c r="E663" s="12">
        <v>3400</v>
      </c>
      <c r="F663" s="14">
        <v>6531500</v>
      </c>
      <c r="G663" s="12">
        <v>3400</v>
      </c>
      <c r="I663" s="11"/>
    </row>
    <row r="664" spans="1:9" x14ac:dyDescent="0.2">
      <c r="A664" s="11">
        <v>40808</v>
      </c>
      <c r="B664" s="12">
        <v>3375</v>
      </c>
      <c r="C664" s="12">
        <v>3375</v>
      </c>
      <c r="D664" s="12">
        <v>2825</v>
      </c>
      <c r="E664" s="12">
        <v>2825</v>
      </c>
      <c r="F664" s="14">
        <v>33252000</v>
      </c>
      <c r="G664" s="12">
        <v>2825</v>
      </c>
      <c r="I664" s="11"/>
    </row>
    <row r="665" spans="1:9" x14ac:dyDescent="0.2">
      <c r="A665" s="11">
        <v>40809</v>
      </c>
      <c r="B665" s="12">
        <v>2750</v>
      </c>
      <c r="C665" s="12">
        <v>2950</v>
      </c>
      <c r="D665" s="12">
        <v>2650</v>
      </c>
      <c r="E665" s="12">
        <v>2900</v>
      </c>
      <c r="F665" s="14">
        <v>15021000</v>
      </c>
      <c r="G665" s="12">
        <v>2900</v>
      </c>
      <c r="I665" s="11"/>
    </row>
    <row r="666" spans="1:9" x14ac:dyDescent="0.2">
      <c r="A666" s="11">
        <v>40812</v>
      </c>
      <c r="B666" s="12">
        <v>2925</v>
      </c>
      <c r="C666" s="12">
        <v>2950</v>
      </c>
      <c r="D666" s="12">
        <v>2700</v>
      </c>
      <c r="E666" s="12">
        <v>2950</v>
      </c>
      <c r="F666" s="14">
        <v>7268000</v>
      </c>
      <c r="G666" s="12">
        <v>2950</v>
      </c>
      <c r="I666" s="11"/>
    </row>
    <row r="667" spans="1:9" x14ac:dyDescent="0.2">
      <c r="A667" s="11">
        <v>40813</v>
      </c>
      <c r="B667" s="12">
        <v>3050</v>
      </c>
      <c r="C667" s="12">
        <v>3125</v>
      </c>
      <c r="D667" s="12">
        <v>2975</v>
      </c>
      <c r="E667" s="12">
        <v>3100</v>
      </c>
      <c r="F667" s="14">
        <v>23770000</v>
      </c>
      <c r="G667" s="12">
        <v>3100</v>
      </c>
      <c r="I667" s="11"/>
    </row>
    <row r="668" spans="1:9" x14ac:dyDescent="0.2">
      <c r="A668" s="11">
        <v>40814</v>
      </c>
      <c r="B668" s="12">
        <v>3125</v>
      </c>
      <c r="C668" s="12">
        <v>3350</v>
      </c>
      <c r="D668" s="12">
        <v>3075</v>
      </c>
      <c r="E668" s="12">
        <v>3225</v>
      </c>
      <c r="F668" s="14">
        <v>13862500</v>
      </c>
      <c r="G668" s="12">
        <v>3225</v>
      </c>
      <c r="I668" s="11"/>
    </row>
    <row r="669" spans="1:9" x14ac:dyDescent="0.2">
      <c r="A669" s="11">
        <v>40815</v>
      </c>
      <c r="B669" s="12">
        <v>3225</v>
      </c>
      <c r="C669" s="12">
        <v>3325</v>
      </c>
      <c r="D669" s="12">
        <v>3200</v>
      </c>
      <c r="E669" s="12">
        <v>3275</v>
      </c>
      <c r="F669" s="14">
        <v>7468500</v>
      </c>
      <c r="G669" s="12">
        <v>3275</v>
      </c>
      <c r="I669" s="11"/>
    </row>
    <row r="670" spans="1:9" x14ac:dyDescent="0.2">
      <c r="A670" s="11">
        <v>40816</v>
      </c>
      <c r="B670" s="12">
        <v>3325</v>
      </c>
      <c r="C670" s="12">
        <v>3325</v>
      </c>
      <c r="D670" s="12">
        <v>3150</v>
      </c>
      <c r="E670" s="12">
        <v>3250</v>
      </c>
      <c r="F670" s="14">
        <v>4833000</v>
      </c>
      <c r="G670" s="12">
        <v>3250</v>
      </c>
      <c r="I670" s="11"/>
    </row>
    <row r="671" spans="1:9" x14ac:dyDescent="0.2">
      <c r="A671" s="11">
        <v>40819</v>
      </c>
      <c r="B671" s="12">
        <v>3175</v>
      </c>
      <c r="C671" s="12">
        <v>3175</v>
      </c>
      <c r="D671" s="12">
        <v>3025</v>
      </c>
      <c r="E671" s="12">
        <v>3050</v>
      </c>
      <c r="F671" s="14">
        <v>6633000</v>
      </c>
      <c r="G671" s="12">
        <v>3050</v>
      </c>
      <c r="I671" s="11"/>
    </row>
    <row r="672" spans="1:9" x14ac:dyDescent="0.2">
      <c r="A672" s="11">
        <v>40820</v>
      </c>
      <c r="B672" s="12">
        <v>2975</v>
      </c>
      <c r="C672" s="12">
        <v>3125</v>
      </c>
      <c r="D672" s="12">
        <v>2975</v>
      </c>
      <c r="E672" s="12">
        <v>3100</v>
      </c>
      <c r="F672" s="14">
        <v>6742000</v>
      </c>
      <c r="G672" s="12">
        <v>3100</v>
      </c>
      <c r="I672" s="11"/>
    </row>
    <row r="673" spans="1:9" x14ac:dyDescent="0.2">
      <c r="A673" s="11">
        <v>40821</v>
      </c>
      <c r="B673" s="12">
        <v>3100</v>
      </c>
      <c r="C673" s="12">
        <v>3200</v>
      </c>
      <c r="D673" s="12">
        <v>3100</v>
      </c>
      <c r="E673" s="12">
        <v>3200</v>
      </c>
      <c r="F673" s="14">
        <v>3703000</v>
      </c>
      <c r="G673" s="12">
        <v>3200</v>
      </c>
      <c r="I673" s="11"/>
    </row>
    <row r="674" spans="1:9" x14ac:dyDescent="0.2">
      <c r="A674" s="11">
        <v>40822</v>
      </c>
      <c r="B674" s="12">
        <v>3300</v>
      </c>
      <c r="C674" s="12">
        <v>3400</v>
      </c>
      <c r="D674" s="12">
        <v>3225</v>
      </c>
      <c r="E674" s="12">
        <v>3350</v>
      </c>
      <c r="F674" s="14">
        <v>8692500</v>
      </c>
      <c r="G674" s="12">
        <v>3350</v>
      </c>
      <c r="I674" s="11"/>
    </row>
    <row r="675" spans="1:9" x14ac:dyDescent="0.2">
      <c r="A675" s="11">
        <v>40823</v>
      </c>
      <c r="B675" s="12">
        <v>3350</v>
      </c>
      <c r="C675" s="12">
        <v>3450</v>
      </c>
      <c r="D675" s="12">
        <v>3325</v>
      </c>
      <c r="E675" s="12">
        <v>3325</v>
      </c>
      <c r="F675" s="14">
        <v>6238500</v>
      </c>
      <c r="G675" s="12">
        <v>3325</v>
      </c>
      <c r="I675" s="11"/>
    </row>
    <row r="676" spans="1:9" x14ac:dyDescent="0.2">
      <c r="A676" s="11">
        <v>40826</v>
      </c>
      <c r="B676" s="12">
        <v>3350</v>
      </c>
      <c r="C676" s="12">
        <v>3400</v>
      </c>
      <c r="D676" s="12">
        <v>3300</v>
      </c>
      <c r="E676" s="12">
        <v>3375</v>
      </c>
      <c r="F676" s="14">
        <v>3639000</v>
      </c>
      <c r="G676" s="12">
        <v>3375</v>
      </c>
      <c r="I676" s="11"/>
    </row>
    <row r="677" spans="1:9" x14ac:dyDescent="0.2">
      <c r="A677" s="11">
        <v>40827</v>
      </c>
      <c r="B677" s="12">
        <v>3450</v>
      </c>
      <c r="C677" s="12">
        <v>3475</v>
      </c>
      <c r="D677" s="12">
        <v>3400</v>
      </c>
      <c r="E677" s="12">
        <v>3400</v>
      </c>
      <c r="F677" s="14">
        <v>9189500</v>
      </c>
      <c r="G677" s="12">
        <v>3400</v>
      </c>
      <c r="I677" s="11"/>
    </row>
    <row r="678" spans="1:9" x14ac:dyDescent="0.2">
      <c r="A678" s="11">
        <v>40828</v>
      </c>
      <c r="B678" s="12">
        <v>3375</v>
      </c>
      <c r="C678" s="12">
        <v>3500</v>
      </c>
      <c r="D678" s="12">
        <v>3375</v>
      </c>
      <c r="E678" s="12">
        <v>3475</v>
      </c>
      <c r="F678" s="14">
        <v>7797000</v>
      </c>
      <c r="G678" s="12">
        <v>3475</v>
      </c>
      <c r="I678" s="11"/>
    </row>
    <row r="679" spans="1:9" x14ac:dyDescent="0.2">
      <c r="A679" s="11">
        <v>40829</v>
      </c>
      <c r="B679" s="12">
        <v>3475</v>
      </c>
      <c r="C679" s="12">
        <v>3550</v>
      </c>
      <c r="D679" s="12">
        <v>3450</v>
      </c>
      <c r="E679" s="12">
        <v>3450</v>
      </c>
      <c r="F679" s="14">
        <v>10236000</v>
      </c>
      <c r="G679" s="12">
        <v>3450</v>
      </c>
      <c r="I679" s="11"/>
    </row>
    <row r="680" spans="1:9" x14ac:dyDescent="0.2">
      <c r="A680" s="11">
        <v>40830</v>
      </c>
      <c r="B680" s="12">
        <v>3450</v>
      </c>
      <c r="C680" s="12">
        <v>3525</v>
      </c>
      <c r="D680" s="12">
        <v>3350</v>
      </c>
      <c r="E680" s="12">
        <v>3375</v>
      </c>
      <c r="F680" s="14">
        <v>5602500</v>
      </c>
      <c r="G680" s="12">
        <v>3375</v>
      </c>
      <c r="I680" s="11"/>
    </row>
    <row r="681" spans="1:9" x14ac:dyDescent="0.2">
      <c r="A681" s="11">
        <v>40833</v>
      </c>
      <c r="B681" s="12">
        <v>3400</v>
      </c>
      <c r="C681" s="12">
        <v>3425</v>
      </c>
      <c r="D681" s="12">
        <v>3350</v>
      </c>
      <c r="E681" s="12">
        <v>3400</v>
      </c>
      <c r="F681" s="14">
        <v>8889000</v>
      </c>
      <c r="G681" s="12">
        <v>3400</v>
      </c>
      <c r="I681" s="11"/>
    </row>
    <row r="682" spans="1:9" x14ac:dyDescent="0.2">
      <c r="A682" s="11">
        <v>40834</v>
      </c>
      <c r="B682" s="12">
        <v>3350</v>
      </c>
      <c r="C682" s="12">
        <v>3350</v>
      </c>
      <c r="D682" s="12">
        <v>3300</v>
      </c>
      <c r="E682" s="12">
        <v>3350</v>
      </c>
      <c r="F682" s="14">
        <v>4421500</v>
      </c>
      <c r="G682" s="12">
        <v>3350</v>
      </c>
      <c r="I682" s="11"/>
    </row>
    <row r="683" spans="1:9" x14ac:dyDescent="0.2">
      <c r="A683" s="11">
        <v>40835</v>
      </c>
      <c r="B683" s="12">
        <v>3350</v>
      </c>
      <c r="C683" s="12">
        <v>3450</v>
      </c>
      <c r="D683" s="12">
        <v>3350</v>
      </c>
      <c r="E683" s="12">
        <v>3450</v>
      </c>
      <c r="F683" s="14">
        <v>8976000</v>
      </c>
      <c r="G683" s="12">
        <v>3450</v>
      </c>
      <c r="I683" s="11"/>
    </row>
    <row r="684" spans="1:9" x14ac:dyDescent="0.2">
      <c r="A684" s="11">
        <v>40836</v>
      </c>
      <c r="B684" s="12">
        <v>3450</v>
      </c>
      <c r="C684" s="12">
        <v>3450</v>
      </c>
      <c r="D684" s="12">
        <v>3325</v>
      </c>
      <c r="E684" s="12">
        <v>3400</v>
      </c>
      <c r="F684" s="14">
        <v>4568500</v>
      </c>
      <c r="G684" s="12">
        <v>3400</v>
      </c>
      <c r="I684" s="11"/>
    </row>
    <row r="685" spans="1:9" x14ac:dyDescent="0.2">
      <c r="A685" s="11">
        <v>40837</v>
      </c>
      <c r="B685" s="12">
        <v>3400</v>
      </c>
      <c r="C685" s="12">
        <v>3400</v>
      </c>
      <c r="D685" s="12">
        <v>3325</v>
      </c>
      <c r="E685" s="12">
        <v>3350</v>
      </c>
      <c r="F685" s="14">
        <v>3840500</v>
      </c>
      <c r="G685" s="12">
        <v>3350</v>
      </c>
      <c r="I685" s="11"/>
    </row>
    <row r="686" spans="1:9" x14ac:dyDescent="0.2">
      <c r="A686" s="11">
        <v>40840</v>
      </c>
      <c r="B686" s="12">
        <v>3400</v>
      </c>
      <c r="C686" s="12">
        <v>3500</v>
      </c>
      <c r="D686" s="12">
        <v>3400</v>
      </c>
      <c r="E686" s="12">
        <v>3475</v>
      </c>
      <c r="F686" s="14">
        <v>10664500</v>
      </c>
      <c r="G686" s="12">
        <v>3475</v>
      </c>
      <c r="I686" s="11"/>
    </row>
    <row r="687" spans="1:9" x14ac:dyDescent="0.2">
      <c r="A687" s="11">
        <v>40841</v>
      </c>
      <c r="B687" s="12">
        <v>3500</v>
      </c>
      <c r="C687" s="12">
        <v>3525</v>
      </c>
      <c r="D687" s="12">
        <v>3450</v>
      </c>
      <c r="E687" s="12">
        <v>3450</v>
      </c>
      <c r="F687" s="14">
        <v>12442000</v>
      </c>
      <c r="G687" s="12">
        <v>3450</v>
      </c>
      <c r="I687" s="11"/>
    </row>
    <row r="688" spans="1:9" x14ac:dyDescent="0.2">
      <c r="A688" s="11">
        <v>40842</v>
      </c>
      <c r="B688" s="12">
        <v>3450</v>
      </c>
      <c r="C688" s="12">
        <v>3475</v>
      </c>
      <c r="D688" s="12">
        <v>3400</v>
      </c>
      <c r="E688" s="12">
        <v>3475</v>
      </c>
      <c r="F688" s="14">
        <v>9110000</v>
      </c>
      <c r="G688" s="12">
        <v>3475</v>
      </c>
      <c r="I688" s="11"/>
    </row>
    <row r="689" spans="1:9" x14ac:dyDescent="0.2">
      <c r="A689" s="11">
        <v>40843</v>
      </c>
      <c r="B689" s="12">
        <v>3500</v>
      </c>
      <c r="C689" s="12">
        <v>3550</v>
      </c>
      <c r="D689" s="12">
        <v>3475</v>
      </c>
      <c r="E689" s="12">
        <v>3475</v>
      </c>
      <c r="F689" s="14">
        <v>28950000</v>
      </c>
      <c r="G689" s="12">
        <v>3475</v>
      </c>
      <c r="I689" s="11"/>
    </row>
    <row r="690" spans="1:9" x14ac:dyDescent="0.2">
      <c r="A690" s="11">
        <v>40844</v>
      </c>
      <c r="B690" s="12">
        <v>3525</v>
      </c>
      <c r="C690" s="12">
        <v>3550</v>
      </c>
      <c r="D690" s="12">
        <v>3475</v>
      </c>
      <c r="E690" s="12">
        <v>3525</v>
      </c>
      <c r="F690" s="14">
        <v>6448500</v>
      </c>
      <c r="G690" s="12">
        <v>3525</v>
      </c>
      <c r="I690" s="11"/>
    </row>
    <row r="691" spans="1:9" x14ac:dyDescent="0.2">
      <c r="A691" s="11">
        <v>40847</v>
      </c>
      <c r="B691" s="12">
        <v>3525</v>
      </c>
      <c r="C691" s="12">
        <v>3525</v>
      </c>
      <c r="D691" s="12">
        <v>3425</v>
      </c>
      <c r="E691" s="12">
        <v>3475</v>
      </c>
      <c r="F691" s="14">
        <v>4691000</v>
      </c>
      <c r="G691" s="12">
        <v>3475</v>
      </c>
      <c r="I691" s="11"/>
    </row>
    <row r="692" spans="1:9" x14ac:dyDescent="0.2">
      <c r="A692" s="11">
        <v>40848</v>
      </c>
      <c r="B692" s="12">
        <v>3475</v>
      </c>
      <c r="C692" s="12">
        <v>3500</v>
      </c>
      <c r="D692" s="12">
        <v>3375</v>
      </c>
      <c r="E692" s="12">
        <v>3375</v>
      </c>
      <c r="F692" s="14">
        <v>4160500</v>
      </c>
      <c r="G692" s="12">
        <v>3375</v>
      </c>
      <c r="I692" s="11"/>
    </row>
    <row r="693" spans="1:9" x14ac:dyDescent="0.2">
      <c r="A693" s="11">
        <v>40849</v>
      </c>
      <c r="B693" s="12">
        <v>3325</v>
      </c>
      <c r="C693" s="12">
        <v>3425</v>
      </c>
      <c r="D693" s="12">
        <v>3300</v>
      </c>
      <c r="E693" s="12">
        <v>3425</v>
      </c>
      <c r="F693" s="14">
        <v>4224500</v>
      </c>
      <c r="G693" s="12">
        <v>3425</v>
      </c>
      <c r="I693" s="11"/>
    </row>
    <row r="694" spans="1:9" x14ac:dyDescent="0.2">
      <c r="A694" s="11">
        <v>40850</v>
      </c>
      <c r="B694" s="12">
        <v>3375</v>
      </c>
      <c r="C694" s="12">
        <v>3425</v>
      </c>
      <c r="D694" s="12">
        <v>3350</v>
      </c>
      <c r="E694" s="12">
        <v>3375</v>
      </c>
      <c r="F694" s="14">
        <v>4589500</v>
      </c>
      <c r="G694" s="12">
        <v>3375</v>
      </c>
      <c r="I694" s="11"/>
    </row>
    <row r="695" spans="1:9" x14ac:dyDescent="0.2">
      <c r="A695" s="11">
        <v>40851</v>
      </c>
      <c r="B695" s="12">
        <v>3400</v>
      </c>
      <c r="C695" s="12">
        <v>3475</v>
      </c>
      <c r="D695" s="12">
        <v>3400</v>
      </c>
      <c r="E695" s="12">
        <v>3475</v>
      </c>
      <c r="F695" s="14">
        <v>9067000</v>
      </c>
      <c r="G695" s="12">
        <v>3475</v>
      </c>
      <c r="I695" s="11"/>
    </row>
    <row r="696" spans="1:9" x14ac:dyDescent="0.2">
      <c r="A696" s="11">
        <v>40854</v>
      </c>
      <c r="B696" s="12">
        <v>3475</v>
      </c>
      <c r="C696" s="12">
        <v>3525</v>
      </c>
      <c r="D696" s="12">
        <v>3475</v>
      </c>
      <c r="E696" s="12">
        <v>3475</v>
      </c>
      <c r="F696" s="14">
        <v>7315500</v>
      </c>
      <c r="G696" s="12">
        <v>3475</v>
      </c>
      <c r="I696" s="11"/>
    </row>
    <row r="697" spans="1:9" x14ac:dyDescent="0.2">
      <c r="A697" s="11">
        <v>40855</v>
      </c>
      <c r="B697" s="12">
        <v>3500</v>
      </c>
      <c r="C697" s="12">
        <v>3525</v>
      </c>
      <c r="D697" s="12">
        <v>3475</v>
      </c>
      <c r="E697" s="12">
        <v>3500</v>
      </c>
      <c r="F697" s="14">
        <v>5047500</v>
      </c>
      <c r="G697" s="12">
        <v>3500</v>
      </c>
      <c r="I697" s="11"/>
    </row>
    <row r="698" spans="1:9" x14ac:dyDescent="0.2">
      <c r="A698" s="11">
        <v>40856</v>
      </c>
      <c r="B698" s="12">
        <v>3500</v>
      </c>
      <c r="C698" s="12">
        <v>3600</v>
      </c>
      <c r="D698" s="12">
        <v>3500</v>
      </c>
      <c r="E698" s="12">
        <v>3575</v>
      </c>
      <c r="F698" s="14">
        <v>12138000</v>
      </c>
      <c r="G698" s="12">
        <v>3575</v>
      </c>
      <c r="I698" s="11"/>
    </row>
    <row r="699" spans="1:9" x14ac:dyDescent="0.2">
      <c r="A699" s="11">
        <v>40857</v>
      </c>
      <c r="B699" s="12">
        <v>3500</v>
      </c>
      <c r="C699" s="12">
        <v>3550</v>
      </c>
      <c r="D699" s="12">
        <v>3475</v>
      </c>
      <c r="E699" s="12">
        <v>3500</v>
      </c>
      <c r="F699" s="14">
        <v>7209500</v>
      </c>
      <c r="G699" s="12">
        <v>3500</v>
      </c>
      <c r="I699" s="11"/>
    </row>
    <row r="700" spans="1:9" x14ac:dyDescent="0.2">
      <c r="A700" s="11">
        <v>40858</v>
      </c>
      <c r="B700" s="12">
        <v>3500</v>
      </c>
      <c r="C700" s="12">
        <v>3525</v>
      </c>
      <c r="D700" s="12">
        <v>3500</v>
      </c>
      <c r="E700" s="12">
        <v>3525</v>
      </c>
      <c r="F700" s="14">
        <v>4552000</v>
      </c>
      <c r="G700" s="12">
        <v>3525</v>
      </c>
      <c r="I700" s="11"/>
    </row>
    <row r="701" spans="1:9" x14ac:dyDescent="0.2">
      <c r="A701" s="11">
        <v>40861</v>
      </c>
      <c r="B701" s="12">
        <v>3575</v>
      </c>
      <c r="C701" s="12">
        <v>3575</v>
      </c>
      <c r="D701" s="12">
        <v>3500</v>
      </c>
      <c r="E701" s="12">
        <v>3500</v>
      </c>
      <c r="F701" s="14">
        <v>3656000</v>
      </c>
      <c r="G701" s="12">
        <v>3500</v>
      </c>
      <c r="I701" s="11"/>
    </row>
    <row r="702" spans="1:9" x14ac:dyDescent="0.2">
      <c r="A702" s="11">
        <v>40862</v>
      </c>
      <c r="B702" s="12">
        <v>3550</v>
      </c>
      <c r="C702" s="12">
        <v>3550</v>
      </c>
      <c r="D702" s="12">
        <v>3500</v>
      </c>
      <c r="E702" s="12">
        <v>3500</v>
      </c>
      <c r="F702" s="14">
        <v>1575500</v>
      </c>
      <c r="G702" s="12">
        <v>3500</v>
      </c>
      <c r="I702" s="11"/>
    </row>
    <row r="703" spans="1:9" x14ac:dyDescent="0.2">
      <c r="A703" s="11">
        <v>40863</v>
      </c>
      <c r="B703" s="12">
        <v>3550</v>
      </c>
      <c r="C703" s="12">
        <v>3550</v>
      </c>
      <c r="D703" s="12">
        <v>3450</v>
      </c>
      <c r="E703" s="12">
        <v>3450</v>
      </c>
      <c r="F703" s="14">
        <v>5012000</v>
      </c>
      <c r="G703" s="12">
        <v>3450</v>
      </c>
      <c r="I703" s="11"/>
    </row>
    <row r="704" spans="1:9" x14ac:dyDescent="0.2">
      <c r="A704" s="11">
        <v>40864</v>
      </c>
      <c r="B704" s="12">
        <v>3450</v>
      </c>
      <c r="C704" s="12">
        <v>3500</v>
      </c>
      <c r="D704" s="12">
        <v>3450</v>
      </c>
      <c r="E704" s="12">
        <v>3450</v>
      </c>
      <c r="F704" s="14">
        <v>3120500</v>
      </c>
      <c r="G704" s="12">
        <v>3450</v>
      </c>
      <c r="I704" s="11"/>
    </row>
    <row r="705" spans="1:9" x14ac:dyDescent="0.2">
      <c r="A705" s="11">
        <v>40865</v>
      </c>
      <c r="B705" s="12">
        <v>3450</v>
      </c>
      <c r="C705" s="12">
        <v>3475</v>
      </c>
      <c r="D705" s="12">
        <v>3425</v>
      </c>
      <c r="E705" s="12">
        <v>3450</v>
      </c>
      <c r="F705" s="14">
        <v>4037000</v>
      </c>
      <c r="G705" s="12">
        <v>3450</v>
      </c>
      <c r="I705" s="11"/>
    </row>
    <row r="706" spans="1:9" x14ac:dyDescent="0.2">
      <c r="A706" s="11">
        <v>40868</v>
      </c>
      <c r="B706" s="12">
        <v>3400</v>
      </c>
      <c r="C706" s="12">
        <v>3450</v>
      </c>
      <c r="D706" s="12">
        <v>3400</v>
      </c>
      <c r="E706" s="12">
        <v>3400</v>
      </c>
      <c r="F706" s="14">
        <v>4373500</v>
      </c>
      <c r="G706" s="12">
        <v>3400</v>
      </c>
      <c r="I706" s="11"/>
    </row>
    <row r="707" spans="1:9" x14ac:dyDescent="0.2">
      <c r="A707" s="11">
        <v>40869</v>
      </c>
      <c r="B707" s="12">
        <v>3450</v>
      </c>
      <c r="C707" s="12">
        <v>3475</v>
      </c>
      <c r="D707" s="12">
        <v>3400</v>
      </c>
      <c r="E707" s="12">
        <v>3450</v>
      </c>
      <c r="F707" s="14">
        <v>4177500</v>
      </c>
      <c r="G707" s="12">
        <v>3450</v>
      </c>
      <c r="I707" s="11"/>
    </row>
    <row r="708" spans="1:9" x14ac:dyDescent="0.2">
      <c r="A708" s="11">
        <v>40870</v>
      </c>
      <c r="B708" s="12">
        <v>3425</v>
      </c>
      <c r="C708" s="12">
        <v>3450</v>
      </c>
      <c r="D708" s="12">
        <v>3350</v>
      </c>
      <c r="E708" s="12">
        <v>3375</v>
      </c>
      <c r="F708" s="14">
        <v>4168000</v>
      </c>
      <c r="G708" s="12">
        <v>3375</v>
      </c>
      <c r="I708" s="11"/>
    </row>
    <row r="709" spans="1:9" x14ac:dyDescent="0.2">
      <c r="A709" s="11">
        <v>40871</v>
      </c>
      <c r="B709" s="12">
        <v>3375</v>
      </c>
      <c r="C709" s="12">
        <v>3425</v>
      </c>
      <c r="D709" s="12">
        <v>3375</v>
      </c>
      <c r="E709" s="12">
        <v>3375</v>
      </c>
      <c r="F709" s="14">
        <v>3023500</v>
      </c>
      <c r="G709" s="12">
        <v>3375</v>
      </c>
      <c r="I709" s="11"/>
    </row>
    <row r="710" spans="1:9" x14ac:dyDescent="0.2">
      <c r="A710" s="11">
        <v>40872</v>
      </c>
      <c r="B710" s="12">
        <v>3375</v>
      </c>
      <c r="C710" s="12">
        <v>3400</v>
      </c>
      <c r="D710" s="12">
        <v>3350</v>
      </c>
      <c r="E710" s="12">
        <v>3375</v>
      </c>
      <c r="F710" s="14">
        <v>1823000</v>
      </c>
      <c r="G710" s="12">
        <v>3375</v>
      </c>
      <c r="I710" s="11"/>
    </row>
    <row r="711" spans="1:9" x14ac:dyDescent="0.2">
      <c r="A711" s="11">
        <v>40875</v>
      </c>
      <c r="B711" s="12">
        <v>3375</v>
      </c>
      <c r="C711" s="12">
        <v>3500</v>
      </c>
      <c r="D711" s="12">
        <v>3375</v>
      </c>
      <c r="E711" s="12">
        <v>3500</v>
      </c>
      <c r="F711" s="14">
        <v>14713500</v>
      </c>
      <c r="G711" s="12">
        <v>3500</v>
      </c>
      <c r="I711" s="11"/>
    </row>
    <row r="712" spans="1:9" x14ac:dyDescent="0.2">
      <c r="A712" s="11">
        <v>40876</v>
      </c>
      <c r="B712" s="12">
        <v>3500</v>
      </c>
      <c r="C712" s="12">
        <v>3575</v>
      </c>
      <c r="D712" s="12">
        <v>3475</v>
      </c>
      <c r="E712" s="12">
        <v>3475</v>
      </c>
      <c r="F712" s="14">
        <v>8359500</v>
      </c>
      <c r="G712" s="12">
        <v>3475</v>
      </c>
      <c r="I712" s="11"/>
    </row>
    <row r="713" spans="1:9" x14ac:dyDescent="0.2">
      <c r="A713" s="11">
        <v>40877</v>
      </c>
      <c r="B713" s="12">
        <v>3450</v>
      </c>
      <c r="C713" s="12">
        <v>3550</v>
      </c>
      <c r="D713" s="12">
        <v>3450</v>
      </c>
      <c r="E713" s="12">
        <v>3525</v>
      </c>
      <c r="F713" s="14">
        <v>9421000</v>
      </c>
      <c r="G713" s="12">
        <v>3525</v>
      </c>
      <c r="I713" s="11"/>
    </row>
    <row r="714" spans="1:9" x14ac:dyDescent="0.2">
      <c r="A714" s="11">
        <v>40878</v>
      </c>
      <c r="B714" s="12">
        <v>3575</v>
      </c>
      <c r="C714" s="12">
        <v>3600</v>
      </c>
      <c r="D714" s="12">
        <v>3550</v>
      </c>
      <c r="E714" s="12">
        <v>3550</v>
      </c>
      <c r="F714" s="14">
        <v>4538000</v>
      </c>
      <c r="G714" s="12">
        <v>3550</v>
      </c>
      <c r="I714" s="11"/>
    </row>
    <row r="715" spans="1:9" x14ac:dyDescent="0.2">
      <c r="A715" s="11">
        <v>40879</v>
      </c>
      <c r="B715" s="12">
        <v>3550</v>
      </c>
      <c r="C715" s="12">
        <v>3600</v>
      </c>
      <c r="D715" s="12">
        <v>3525</v>
      </c>
      <c r="E715" s="12">
        <v>3550</v>
      </c>
      <c r="F715" s="14">
        <v>2624000</v>
      </c>
      <c r="G715" s="12">
        <v>3550</v>
      </c>
      <c r="I715" s="11"/>
    </row>
    <row r="716" spans="1:9" x14ac:dyDescent="0.2">
      <c r="A716" s="11">
        <v>40882</v>
      </c>
      <c r="B716" s="12">
        <v>3575</v>
      </c>
      <c r="C716" s="12">
        <v>3600</v>
      </c>
      <c r="D716" s="12">
        <v>3525</v>
      </c>
      <c r="E716" s="12">
        <v>3550</v>
      </c>
      <c r="F716" s="14">
        <v>1975000</v>
      </c>
      <c r="G716" s="12">
        <v>3550</v>
      </c>
      <c r="I716" s="11"/>
    </row>
    <row r="717" spans="1:9" x14ac:dyDescent="0.2">
      <c r="A717" s="11">
        <v>40883</v>
      </c>
      <c r="B717" s="12">
        <v>3525</v>
      </c>
      <c r="C717" s="12">
        <v>3550</v>
      </c>
      <c r="D717" s="12">
        <v>3500</v>
      </c>
      <c r="E717" s="12">
        <v>3525</v>
      </c>
      <c r="F717" s="14">
        <v>4035000</v>
      </c>
      <c r="G717" s="12">
        <v>3525</v>
      </c>
      <c r="I717" s="11"/>
    </row>
    <row r="718" spans="1:9" x14ac:dyDescent="0.2">
      <c r="A718" s="11">
        <v>40884</v>
      </c>
      <c r="B718" s="12">
        <v>3575</v>
      </c>
      <c r="C718" s="12">
        <v>3575</v>
      </c>
      <c r="D718" s="12">
        <v>3500</v>
      </c>
      <c r="E718" s="12">
        <v>3525</v>
      </c>
      <c r="F718" s="14">
        <v>4875500</v>
      </c>
      <c r="G718" s="12">
        <v>3525</v>
      </c>
      <c r="I718" s="11"/>
    </row>
    <row r="719" spans="1:9" x14ac:dyDescent="0.2">
      <c r="A719" s="11">
        <v>40885</v>
      </c>
      <c r="B719" s="12">
        <v>3475</v>
      </c>
      <c r="C719" s="12">
        <v>3500</v>
      </c>
      <c r="D719" s="12">
        <v>3425</v>
      </c>
      <c r="E719" s="12">
        <v>3425</v>
      </c>
      <c r="F719" s="14">
        <v>6464000</v>
      </c>
      <c r="G719" s="12">
        <v>3425</v>
      </c>
      <c r="I719" s="11"/>
    </row>
    <row r="720" spans="1:9" x14ac:dyDescent="0.2">
      <c r="A720" s="11">
        <v>40886</v>
      </c>
      <c r="B720" s="12">
        <v>3425</v>
      </c>
      <c r="C720" s="12">
        <v>3475</v>
      </c>
      <c r="D720" s="12">
        <v>3400</v>
      </c>
      <c r="E720" s="12">
        <v>3425</v>
      </c>
      <c r="F720" s="14">
        <v>4012000</v>
      </c>
      <c r="G720" s="12">
        <v>3425</v>
      </c>
      <c r="I720" s="11"/>
    </row>
    <row r="721" spans="1:9" x14ac:dyDescent="0.2">
      <c r="A721" s="11">
        <v>40889</v>
      </c>
      <c r="B721" s="12">
        <v>3450</v>
      </c>
      <c r="C721" s="12">
        <v>3475</v>
      </c>
      <c r="D721" s="12">
        <v>3400</v>
      </c>
      <c r="E721" s="12">
        <v>3425</v>
      </c>
      <c r="F721" s="14">
        <v>4095000</v>
      </c>
      <c r="G721" s="12">
        <v>3425</v>
      </c>
      <c r="I721" s="11"/>
    </row>
    <row r="722" spans="1:9" x14ac:dyDescent="0.2">
      <c r="A722" s="11">
        <v>40890</v>
      </c>
      <c r="B722" s="12">
        <v>3375</v>
      </c>
      <c r="C722" s="12">
        <v>3450</v>
      </c>
      <c r="D722" s="12">
        <v>3375</v>
      </c>
      <c r="E722" s="12">
        <v>3425</v>
      </c>
      <c r="F722" s="14">
        <v>8293000</v>
      </c>
      <c r="G722" s="12">
        <v>3425</v>
      </c>
      <c r="I722" s="11"/>
    </row>
    <row r="723" spans="1:9" x14ac:dyDescent="0.2">
      <c r="A723" s="11">
        <v>40891</v>
      </c>
      <c r="B723" s="12">
        <v>3400</v>
      </c>
      <c r="C723" s="12">
        <v>3425</v>
      </c>
      <c r="D723" s="12">
        <v>3400</v>
      </c>
      <c r="E723" s="12">
        <v>3425</v>
      </c>
      <c r="F723" s="14">
        <v>2205500</v>
      </c>
      <c r="G723" s="12">
        <v>3425</v>
      </c>
      <c r="I723" s="11"/>
    </row>
    <row r="724" spans="1:9" x14ac:dyDescent="0.2">
      <c r="A724" s="11">
        <v>40892</v>
      </c>
      <c r="B724" s="12">
        <v>3425</v>
      </c>
      <c r="C724" s="12">
        <v>3425</v>
      </c>
      <c r="D724" s="12">
        <v>3300</v>
      </c>
      <c r="E724" s="12">
        <v>3325</v>
      </c>
      <c r="F724" s="14">
        <v>7979000</v>
      </c>
      <c r="G724" s="12">
        <v>3325</v>
      </c>
      <c r="I724" s="11"/>
    </row>
    <row r="725" spans="1:9" x14ac:dyDescent="0.2">
      <c r="A725" s="11">
        <v>40893</v>
      </c>
      <c r="B725" s="12">
        <v>3350</v>
      </c>
      <c r="C725" s="12">
        <v>3400</v>
      </c>
      <c r="D725" s="12">
        <v>3325</v>
      </c>
      <c r="E725" s="12">
        <v>3400</v>
      </c>
      <c r="F725" s="14">
        <v>4627500</v>
      </c>
      <c r="G725" s="12">
        <v>3400</v>
      </c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5">
      <sortCondition ref="A1"/>
    </sortState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882"/>
  <sheetViews>
    <sheetView workbookViewId="0">
      <selection activeCell="E10" sqref="E10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50</v>
      </c>
      <c r="C2" s="12">
        <v>50</v>
      </c>
      <c r="D2" s="12">
        <v>50</v>
      </c>
      <c r="E2" s="12">
        <v>50</v>
      </c>
      <c r="F2" s="14">
        <v>0</v>
      </c>
      <c r="G2" s="12">
        <v>50</v>
      </c>
      <c r="I2" s="11">
        <f>'^JKSE'!I2</f>
        <v>40893</v>
      </c>
      <c r="J2" s="12">
        <f>VLOOKUP($I$2:$I$751,$A$2:$G$705,7)</f>
        <v>178</v>
      </c>
    </row>
    <row r="3" spans="1:10" x14ac:dyDescent="0.2">
      <c r="A3" s="11">
        <v>39819</v>
      </c>
      <c r="B3" s="12">
        <v>50</v>
      </c>
      <c r="C3" s="12">
        <v>50</v>
      </c>
      <c r="D3" s="12">
        <v>50</v>
      </c>
      <c r="E3" s="12">
        <v>50</v>
      </c>
      <c r="F3" s="14">
        <v>100000</v>
      </c>
      <c r="G3" s="12">
        <v>50</v>
      </c>
      <c r="I3" s="11">
        <f>'^JKSE'!I3</f>
        <v>40892</v>
      </c>
      <c r="J3" s="12">
        <f t="shared" ref="J3:J66" si="0">VLOOKUP($I$2:$I$751,$A$2:$G$705,7)</f>
        <v>178</v>
      </c>
    </row>
    <row r="4" spans="1:10" x14ac:dyDescent="0.2">
      <c r="A4" s="11">
        <v>39820</v>
      </c>
      <c r="B4" s="12">
        <v>50</v>
      </c>
      <c r="C4" s="12">
        <v>50</v>
      </c>
      <c r="D4" s="12">
        <v>50</v>
      </c>
      <c r="E4" s="12">
        <v>50</v>
      </c>
      <c r="F4" s="14">
        <v>15000</v>
      </c>
      <c r="G4" s="12">
        <v>50</v>
      </c>
      <c r="I4" s="11">
        <f>'^JKSE'!I4</f>
        <v>40891</v>
      </c>
      <c r="J4" s="12">
        <f t="shared" si="0"/>
        <v>178</v>
      </c>
    </row>
    <row r="5" spans="1:10" x14ac:dyDescent="0.2">
      <c r="A5" s="11">
        <v>39821</v>
      </c>
      <c r="B5" s="12">
        <v>50</v>
      </c>
      <c r="C5" s="12">
        <v>50</v>
      </c>
      <c r="D5" s="12">
        <v>50</v>
      </c>
      <c r="E5" s="12">
        <v>50</v>
      </c>
      <c r="F5" s="14">
        <v>0</v>
      </c>
      <c r="G5" s="12">
        <v>50</v>
      </c>
      <c r="I5" s="11">
        <f>'^JKSE'!I5</f>
        <v>40890</v>
      </c>
      <c r="J5" s="12">
        <f t="shared" si="0"/>
        <v>178</v>
      </c>
    </row>
    <row r="6" spans="1:10" x14ac:dyDescent="0.2">
      <c r="A6" s="11">
        <v>39822</v>
      </c>
      <c r="B6" s="12">
        <v>50</v>
      </c>
      <c r="C6" s="12">
        <v>50</v>
      </c>
      <c r="D6" s="12">
        <v>50</v>
      </c>
      <c r="E6" s="12">
        <v>50</v>
      </c>
      <c r="F6" s="14">
        <v>0</v>
      </c>
      <c r="G6" s="12">
        <v>50</v>
      </c>
      <c r="I6" s="11">
        <f>'^JKSE'!I6</f>
        <v>40889</v>
      </c>
      <c r="J6" s="12">
        <f t="shared" si="0"/>
        <v>178</v>
      </c>
    </row>
    <row r="7" spans="1:10" x14ac:dyDescent="0.2">
      <c r="A7" s="11">
        <v>39825</v>
      </c>
      <c r="B7" s="12">
        <v>50</v>
      </c>
      <c r="C7" s="12">
        <v>50</v>
      </c>
      <c r="D7" s="12">
        <v>50</v>
      </c>
      <c r="E7" s="12">
        <v>50</v>
      </c>
      <c r="F7" s="14">
        <v>50000</v>
      </c>
      <c r="G7" s="12">
        <v>50</v>
      </c>
      <c r="I7" s="11">
        <f>'^JKSE'!I7</f>
        <v>40886</v>
      </c>
      <c r="J7" s="12">
        <f t="shared" si="0"/>
        <v>178</v>
      </c>
    </row>
    <row r="8" spans="1:10" x14ac:dyDescent="0.2">
      <c r="A8" s="11">
        <v>39826</v>
      </c>
      <c r="B8" s="12">
        <v>50</v>
      </c>
      <c r="C8" s="12">
        <v>50</v>
      </c>
      <c r="D8" s="12">
        <v>50</v>
      </c>
      <c r="E8" s="12">
        <v>50</v>
      </c>
      <c r="F8" s="14">
        <v>0</v>
      </c>
      <c r="G8" s="12">
        <v>50</v>
      </c>
      <c r="I8" s="11">
        <f>'^JKSE'!I8</f>
        <v>40885</v>
      </c>
      <c r="J8" s="12">
        <f t="shared" si="0"/>
        <v>178</v>
      </c>
    </row>
    <row r="9" spans="1:10" x14ac:dyDescent="0.2">
      <c r="A9" s="11">
        <v>39827</v>
      </c>
      <c r="B9" s="12">
        <v>50</v>
      </c>
      <c r="C9" s="12">
        <v>50</v>
      </c>
      <c r="D9" s="12">
        <v>50</v>
      </c>
      <c r="E9" s="12">
        <v>50</v>
      </c>
      <c r="F9" s="14">
        <v>250000</v>
      </c>
      <c r="G9" s="12">
        <v>50</v>
      </c>
      <c r="I9" s="11">
        <f>'^JKSE'!I9</f>
        <v>40884</v>
      </c>
      <c r="J9" s="12">
        <f t="shared" si="0"/>
        <v>178</v>
      </c>
    </row>
    <row r="10" spans="1:10" x14ac:dyDescent="0.2">
      <c r="A10" s="11">
        <v>39828</v>
      </c>
      <c r="B10" s="12">
        <v>50</v>
      </c>
      <c r="C10" s="12">
        <v>50</v>
      </c>
      <c r="D10" s="12">
        <v>50</v>
      </c>
      <c r="E10" s="12">
        <v>50</v>
      </c>
      <c r="F10" s="14">
        <v>0</v>
      </c>
      <c r="G10" s="12">
        <v>50</v>
      </c>
      <c r="I10" s="11">
        <f>'^JKSE'!I10</f>
        <v>40883</v>
      </c>
      <c r="J10" s="12">
        <f t="shared" si="0"/>
        <v>178</v>
      </c>
    </row>
    <row r="11" spans="1:10" x14ac:dyDescent="0.2">
      <c r="A11" s="11">
        <v>39829</v>
      </c>
      <c r="B11" s="12">
        <v>50</v>
      </c>
      <c r="C11" s="12">
        <v>50</v>
      </c>
      <c r="D11" s="12">
        <v>50</v>
      </c>
      <c r="E11" s="12">
        <v>50</v>
      </c>
      <c r="F11" s="14">
        <v>0</v>
      </c>
      <c r="G11" s="12">
        <v>50</v>
      </c>
      <c r="I11" s="11">
        <f>'^JKSE'!I11</f>
        <v>40882</v>
      </c>
      <c r="J11" s="12">
        <f t="shared" si="0"/>
        <v>178</v>
      </c>
    </row>
    <row r="12" spans="1:10" x14ac:dyDescent="0.2">
      <c r="A12" s="11">
        <v>39832</v>
      </c>
      <c r="B12" s="12">
        <v>50</v>
      </c>
      <c r="C12" s="12">
        <v>50</v>
      </c>
      <c r="D12" s="12">
        <v>50</v>
      </c>
      <c r="E12" s="12">
        <v>50</v>
      </c>
      <c r="F12" s="14">
        <v>7500</v>
      </c>
      <c r="G12" s="12">
        <v>50</v>
      </c>
      <c r="I12" s="11">
        <f>'^JKSE'!I12</f>
        <v>40879</v>
      </c>
      <c r="J12" s="12">
        <f t="shared" si="0"/>
        <v>178</v>
      </c>
    </row>
    <row r="13" spans="1:10" x14ac:dyDescent="0.2">
      <c r="A13" s="15">
        <v>39833</v>
      </c>
      <c r="B13" s="12">
        <v>50</v>
      </c>
      <c r="C13" s="12">
        <v>50</v>
      </c>
      <c r="D13" s="12">
        <v>50</v>
      </c>
      <c r="E13" s="12">
        <v>50</v>
      </c>
      <c r="F13" s="14">
        <v>0</v>
      </c>
      <c r="G13" s="12">
        <v>50</v>
      </c>
      <c r="I13" s="11">
        <f>'^JKSE'!I13</f>
        <v>40878</v>
      </c>
      <c r="J13" s="12">
        <f t="shared" si="0"/>
        <v>178</v>
      </c>
    </row>
    <row r="14" spans="1:10" x14ac:dyDescent="0.2">
      <c r="A14" s="15">
        <v>39834</v>
      </c>
      <c r="B14" s="12">
        <v>51</v>
      </c>
      <c r="C14" s="12">
        <v>51</v>
      </c>
      <c r="D14" s="12">
        <v>50</v>
      </c>
      <c r="E14" s="12">
        <v>51</v>
      </c>
      <c r="F14" s="14">
        <v>111500</v>
      </c>
      <c r="G14" s="12">
        <v>51</v>
      </c>
      <c r="I14" s="11">
        <f>'^JKSE'!I14</f>
        <v>40877</v>
      </c>
      <c r="J14" s="12">
        <f t="shared" si="0"/>
        <v>178</v>
      </c>
    </row>
    <row r="15" spans="1:10" x14ac:dyDescent="0.2">
      <c r="A15" s="15">
        <v>39835</v>
      </c>
      <c r="B15" s="12">
        <v>50</v>
      </c>
      <c r="C15" s="12">
        <v>50</v>
      </c>
      <c r="D15" s="12">
        <v>50</v>
      </c>
      <c r="E15" s="12">
        <v>50</v>
      </c>
      <c r="F15" s="14">
        <v>0</v>
      </c>
      <c r="G15" s="12">
        <v>50</v>
      </c>
      <c r="I15" s="11">
        <f>'^JKSE'!I15</f>
        <v>40876</v>
      </c>
      <c r="J15" s="12">
        <f t="shared" si="0"/>
        <v>178</v>
      </c>
    </row>
    <row r="16" spans="1:10" x14ac:dyDescent="0.2">
      <c r="A16" s="15">
        <v>39836</v>
      </c>
      <c r="B16" s="12">
        <v>50</v>
      </c>
      <c r="C16" s="12">
        <v>50</v>
      </c>
      <c r="D16" s="12">
        <v>50</v>
      </c>
      <c r="E16" s="12">
        <v>50</v>
      </c>
      <c r="F16" s="14">
        <v>263000</v>
      </c>
      <c r="G16" s="12">
        <v>50</v>
      </c>
      <c r="I16" s="11">
        <f>'^JKSE'!I16</f>
        <v>40875</v>
      </c>
      <c r="J16" s="12">
        <f t="shared" si="0"/>
        <v>178</v>
      </c>
    </row>
    <row r="17" spans="1:10" x14ac:dyDescent="0.2">
      <c r="A17" s="15">
        <v>39840</v>
      </c>
      <c r="B17" s="12">
        <v>50</v>
      </c>
      <c r="C17" s="12">
        <v>51</v>
      </c>
      <c r="D17" s="12">
        <v>50</v>
      </c>
      <c r="E17" s="12">
        <v>50</v>
      </c>
      <c r="F17" s="14">
        <v>0</v>
      </c>
      <c r="G17" s="12">
        <v>50</v>
      </c>
      <c r="I17" s="11">
        <f>'^JKSE'!I17</f>
        <v>40872</v>
      </c>
      <c r="J17" s="12">
        <f t="shared" si="0"/>
        <v>178</v>
      </c>
    </row>
    <row r="18" spans="1:10" x14ac:dyDescent="0.2">
      <c r="A18" s="15">
        <v>39841</v>
      </c>
      <c r="B18" s="12">
        <v>50</v>
      </c>
      <c r="C18" s="12">
        <v>51</v>
      </c>
      <c r="D18" s="12">
        <v>50</v>
      </c>
      <c r="E18" s="12">
        <v>50</v>
      </c>
      <c r="F18" s="14">
        <v>0</v>
      </c>
      <c r="G18" s="12">
        <v>50</v>
      </c>
      <c r="I18" s="11">
        <f>'^JKSE'!I18</f>
        <v>40871</v>
      </c>
      <c r="J18" s="12">
        <f t="shared" si="0"/>
        <v>178</v>
      </c>
    </row>
    <row r="19" spans="1:10" x14ac:dyDescent="0.2">
      <c r="A19" s="15">
        <v>39842</v>
      </c>
      <c r="B19" s="12">
        <v>51</v>
      </c>
      <c r="C19" s="12">
        <v>51</v>
      </c>
      <c r="D19" s="12">
        <v>51</v>
      </c>
      <c r="E19" s="12">
        <v>51</v>
      </c>
      <c r="F19" s="14">
        <v>0</v>
      </c>
      <c r="G19" s="12">
        <v>51</v>
      </c>
      <c r="I19" s="11">
        <f>'^JKSE'!I19</f>
        <v>40870</v>
      </c>
      <c r="J19" s="12">
        <f t="shared" si="0"/>
        <v>178</v>
      </c>
    </row>
    <row r="20" spans="1:10" x14ac:dyDescent="0.2">
      <c r="A20" s="15">
        <v>39843</v>
      </c>
      <c r="B20" s="12">
        <v>51</v>
      </c>
      <c r="C20" s="12">
        <v>51</v>
      </c>
      <c r="D20" s="12">
        <v>51</v>
      </c>
      <c r="E20" s="12">
        <v>51</v>
      </c>
      <c r="F20" s="14">
        <v>0</v>
      </c>
      <c r="G20" s="12">
        <v>51</v>
      </c>
      <c r="I20" s="11">
        <f>'^JKSE'!I20</f>
        <v>40869</v>
      </c>
      <c r="J20" s="12">
        <f t="shared" si="0"/>
        <v>178</v>
      </c>
    </row>
    <row r="21" spans="1:10" x14ac:dyDescent="0.2">
      <c r="A21" s="15">
        <v>39846</v>
      </c>
      <c r="B21" s="12">
        <v>51</v>
      </c>
      <c r="C21" s="12">
        <v>51</v>
      </c>
      <c r="D21" s="12">
        <v>51</v>
      </c>
      <c r="E21" s="12">
        <v>51</v>
      </c>
      <c r="F21" s="14">
        <v>0</v>
      </c>
      <c r="G21" s="12">
        <v>51</v>
      </c>
      <c r="I21" s="11">
        <f>'^JKSE'!I21</f>
        <v>40868</v>
      </c>
      <c r="J21" s="12">
        <f t="shared" si="0"/>
        <v>178</v>
      </c>
    </row>
    <row r="22" spans="1:10" x14ac:dyDescent="0.2">
      <c r="A22" s="15">
        <v>39847</v>
      </c>
      <c r="B22" s="12">
        <v>51</v>
      </c>
      <c r="C22" s="12">
        <v>51</v>
      </c>
      <c r="D22" s="12">
        <v>51</v>
      </c>
      <c r="E22" s="12">
        <v>51</v>
      </c>
      <c r="F22" s="14">
        <v>0</v>
      </c>
      <c r="G22" s="12">
        <v>51</v>
      </c>
      <c r="I22" s="11">
        <f>'^JKSE'!I22</f>
        <v>40865</v>
      </c>
      <c r="J22" s="12">
        <f t="shared" si="0"/>
        <v>178</v>
      </c>
    </row>
    <row r="23" spans="1:10" x14ac:dyDescent="0.2">
      <c r="A23" s="15">
        <v>39848</v>
      </c>
      <c r="B23" s="12">
        <v>50</v>
      </c>
      <c r="C23" s="12">
        <v>54</v>
      </c>
      <c r="D23" s="12">
        <v>50</v>
      </c>
      <c r="E23" s="12">
        <v>50</v>
      </c>
      <c r="F23" s="14">
        <v>68000</v>
      </c>
      <c r="G23" s="12">
        <v>50</v>
      </c>
      <c r="I23" s="11">
        <f>'^JKSE'!I23</f>
        <v>40864</v>
      </c>
      <c r="J23" s="12">
        <f t="shared" si="0"/>
        <v>176</v>
      </c>
    </row>
    <row r="24" spans="1:10" x14ac:dyDescent="0.2">
      <c r="A24" s="15">
        <v>39849</v>
      </c>
      <c r="B24" s="12">
        <v>51</v>
      </c>
      <c r="C24" s="12">
        <v>51</v>
      </c>
      <c r="D24" s="12">
        <v>51</v>
      </c>
      <c r="E24" s="12">
        <v>51</v>
      </c>
      <c r="F24" s="14">
        <v>5000</v>
      </c>
      <c r="G24" s="12">
        <v>51</v>
      </c>
      <c r="I24" s="11">
        <f>'^JKSE'!I24</f>
        <v>40863</v>
      </c>
      <c r="J24" s="12">
        <f t="shared" si="0"/>
        <v>176</v>
      </c>
    </row>
    <row r="25" spans="1:10" x14ac:dyDescent="0.2">
      <c r="A25" s="15">
        <v>39850</v>
      </c>
      <c r="B25" s="12">
        <v>50</v>
      </c>
      <c r="C25" s="12">
        <v>52</v>
      </c>
      <c r="D25" s="12">
        <v>50</v>
      </c>
      <c r="E25" s="12">
        <v>50</v>
      </c>
      <c r="F25" s="14">
        <v>0</v>
      </c>
      <c r="G25" s="12">
        <v>50</v>
      </c>
      <c r="I25" s="11">
        <f>'^JKSE'!I25</f>
        <v>40862</v>
      </c>
      <c r="J25" s="12">
        <f t="shared" si="0"/>
        <v>178</v>
      </c>
    </row>
    <row r="26" spans="1:10" x14ac:dyDescent="0.2">
      <c r="A26" s="15">
        <v>39853</v>
      </c>
      <c r="B26" s="12">
        <v>50</v>
      </c>
      <c r="C26" s="12">
        <v>51</v>
      </c>
      <c r="D26" s="12">
        <v>50</v>
      </c>
      <c r="E26" s="12">
        <v>50</v>
      </c>
      <c r="F26" s="14">
        <v>0</v>
      </c>
      <c r="G26" s="12">
        <v>50</v>
      </c>
      <c r="I26" s="11">
        <f>'^JKSE'!I26</f>
        <v>40861</v>
      </c>
      <c r="J26" s="12">
        <f t="shared" si="0"/>
        <v>180</v>
      </c>
    </row>
    <row r="27" spans="1:10" x14ac:dyDescent="0.2">
      <c r="A27" s="15">
        <v>39854</v>
      </c>
      <c r="B27" s="12">
        <v>50</v>
      </c>
      <c r="C27" s="12">
        <v>50</v>
      </c>
      <c r="D27" s="12">
        <v>50</v>
      </c>
      <c r="E27" s="12">
        <v>50</v>
      </c>
      <c r="F27" s="14">
        <v>14500</v>
      </c>
      <c r="G27" s="12">
        <v>50</v>
      </c>
      <c r="I27" s="11">
        <f>'^JKSE'!I27</f>
        <v>40858</v>
      </c>
      <c r="J27" s="12">
        <f t="shared" si="0"/>
        <v>194</v>
      </c>
    </row>
    <row r="28" spans="1:10" x14ac:dyDescent="0.2">
      <c r="A28" s="15">
        <v>39855</v>
      </c>
      <c r="B28" s="12">
        <v>50</v>
      </c>
      <c r="C28" s="12">
        <v>50</v>
      </c>
      <c r="D28" s="12">
        <v>50</v>
      </c>
      <c r="E28" s="12">
        <v>50</v>
      </c>
      <c r="F28" s="14">
        <v>161000</v>
      </c>
      <c r="G28" s="12">
        <v>50</v>
      </c>
      <c r="I28" s="11">
        <f>'^JKSE'!I28</f>
        <v>40857</v>
      </c>
      <c r="J28" s="12">
        <f t="shared" si="0"/>
        <v>192</v>
      </c>
    </row>
    <row r="29" spans="1:10" x14ac:dyDescent="0.2">
      <c r="A29" s="15">
        <v>39856</v>
      </c>
      <c r="B29" s="12">
        <v>50</v>
      </c>
      <c r="C29" s="12">
        <v>57</v>
      </c>
      <c r="D29" s="12">
        <v>50</v>
      </c>
      <c r="E29" s="12">
        <v>50</v>
      </c>
      <c r="F29" s="14">
        <v>0</v>
      </c>
      <c r="G29" s="12">
        <v>50</v>
      </c>
      <c r="I29" s="11">
        <f>'^JKSE'!I29</f>
        <v>40856</v>
      </c>
      <c r="J29" s="12">
        <f t="shared" si="0"/>
        <v>191</v>
      </c>
    </row>
    <row r="30" spans="1:10" x14ac:dyDescent="0.2">
      <c r="A30" s="15">
        <v>39857</v>
      </c>
      <c r="B30" s="12">
        <v>50</v>
      </c>
      <c r="C30" s="12">
        <v>50</v>
      </c>
      <c r="D30" s="12">
        <v>50</v>
      </c>
      <c r="E30" s="12">
        <v>50</v>
      </c>
      <c r="F30" s="14">
        <v>50000</v>
      </c>
      <c r="G30" s="12">
        <v>50</v>
      </c>
      <c r="I30" s="11">
        <f>'^JKSE'!I30</f>
        <v>40855</v>
      </c>
      <c r="J30" s="12">
        <f t="shared" si="0"/>
        <v>186</v>
      </c>
    </row>
    <row r="31" spans="1:10" x14ac:dyDescent="0.2">
      <c r="A31" s="15">
        <v>39860</v>
      </c>
      <c r="B31" s="12">
        <v>50</v>
      </c>
      <c r="C31" s="12">
        <v>50</v>
      </c>
      <c r="D31" s="12">
        <v>50</v>
      </c>
      <c r="E31" s="12">
        <v>50</v>
      </c>
      <c r="F31" s="14">
        <v>75000</v>
      </c>
      <c r="G31" s="12">
        <v>50</v>
      </c>
      <c r="I31" s="11">
        <f>'^JKSE'!I31</f>
        <v>40854</v>
      </c>
      <c r="J31" s="12">
        <f t="shared" si="0"/>
        <v>184</v>
      </c>
    </row>
    <row r="32" spans="1:10" x14ac:dyDescent="0.2">
      <c r="A32" s="15">
        <v>39861</v>
      </c>
      <c r="B32" s="12">
        <v>52</v>
      </c>
      <c r="C32" s="12">
        <v>52</v>
      </c>
      <c r="D32" s="12">
        <v>52</v>
      </c>
      <c r="E32" s="12">
        <v>52</v>
      </c>
      <c r="F32" s="14">
        <v>0</v>
      </c>
      <c r="G32" s="12">
        <v>52</v>
      </c>
      <c r="I32" s="11">
        <f>'^JKSE'!I32</f>
        <v>40851</v>
      </c>
      <c r="J32" s="12">
        <f t="shared" si="0"/>
        <v>200</v>
      </c>
    </row>
    <row r="33" spans="1:10" x14ac:dyDescent="0.2">
      <c r="A33" s="15">
        <v>39862</v>
      </c>
      <c r="B33" s="12">
        <v>50</v>
      </c>
      <c r="C33" s="12">
        <v>60</v>
      </c>
      <c r="D33" s="12">
        <v>50</v>
      </c>
      <c r="E33" s="12">
        <v>50</v>
      </c>
      <c r="F33" s="14">
        <v>0</v>
      </c>
      <c r="G33" s="12">
        <v>50</v>
      </c>
      <c r="I33" s="11">
        <f>'^JKSE'!I33</f>
        <v>40850</v>
      </c>
      <c r="J33" s="12">
        <f t="shared" si="0"/>
        <v>178</v>
      </c>
    </row>
    <row r="34" spans="1:10" x14ac:dyDescent="0.2">
      <c r="A34" s="15">
        <v>39863</v>
      </c>
      <c r="B34" s="12">
        <v>50</v>
      </c>
      <c r="C34" s="12">
        <v>58</v>
      </c>
      <c r="D34" s="12">
        <v>50</v>
      </c>
      <c r="E34" s="12">
        <v>50</v>
      </c>
      <c r="F34" s="14">
        <v>0</v>
      </c>
      <c r="G34" s="12">
        <v>50</v>
      </c>
      <c r="I34" s="11">
        <f>'^JKSE'!I34</f>
        <v>40849</v>
      </c>
      <c r="J34" s="12">
        <f t="shared" si="0"/>
        <v>171</v>
      </c>
    </row>
    <row r="35" spans="1:10" x14ac:dyDescent="0.2">
      <c r="A35" s="15">
        <v>39864</v>
      </c>
      <c r="B35" s="12">
        <v>50</v>
      </c>
      <c r="C35" s="12">
        <v>50</v>
      </c>
      <c r="D35" s="12">
        <v>50</v>
      </c>
      <c r="E35" s="12">
        <v>50</v>
      </c>
      <c r="F35" s="14">
        <v>1000</v>
      </c>
      <c r="G35" s="12">
        <v>50</v>
      </c>
      <c r="I35" s="11">
        <f>'^JKSE'!I35</f>
        <v>40848</v>
      </c>
      <c r="J35" s="12">
        <f t="shared" si="0"/>
        <v>179</v>
      </c>
    </row>
    <row r="36" spans="1:10" x14ac:dyDescent="0.2">
      <c r="A36" s="15">
        <v>39867</v>
      </c>
      <c r="B36" s="12">
        <v>50</v>
      </c>
      <c r="C36" s="12">
        <v>50</v>
      </c>
      <c r="D36" s="12">
        <v>50</v>
      </c>
      <c r="E36" s="12">
        <v>50</v>
      </c>
      <c r="F36" s="14">
        <v>25000</v>
      </c>
      <c r="G36" s="12">
        <v>50</v>
      </c>
      <c r="I36" s="11">
        <f>'^JKSE'!I36</f>
        <v>40847</v>
      </c>
      <c r="J36" s="12">
        <f t="shared" si="0"/>
        <v>180</v>
      </c>
    </row>
    <row r="37" spans="1:10" x14ac:dyDescent="0.2">
      <c r="A37" s="15">
        <v>39868</v>
      </c>
      <c r="B37" s="12">
        <v>50</v>
      </c>
      <c r="C37" s="12">
        <v>66</v>
      </c>
      <c r="D37" s="12">
        <v>50</v>
      </c>
      <c r="E37" s="12">
        <v>50</v>
      </c>
      <c r="F37" s="14">
        <v>0</v>
      </c>
      <c r="G37" s="12">
        <v>50</v>
      </c>
      <c r="I37" s="11">
        <f>'^JKSE'!I37</f>
        <v>40844</v>
      </c>
      <c r="J37" s="12">
        <f t="shared" si="0"/>
        <v>141</v>
      </c>
    </row>
    <row r="38" spans="1:10" x14ac:dyDescent="0.2">
      <c r="A38" s="15">
        <v>39869</v>
      </c>
      <c r="B38" s="12">
        <v>50</v>
      </c>
      <c r="C38" s="12">
        <v>62</v>
      </c>
      <c r="D38" s="12">
        <v>50</v>
      </c>
      <c r="E38" s="12">
        <v>50</v>
      </c>
      <c r="F38" s="14">
        <v>0</v>
      </c>
      <c r="G38" s="12">
        <v>50</v>
      </c>
      <c r="I38" s="11">
        <f>'^JKSE'!I38</f>
        <v>40843</v>
      </c>
      <c r="J38" s="12">
        <f t="shared" si="0"/>
        <v>180</v>
      </c>
    </row>
    <row r="39" spans="1:10" x14ac:dyDescent="0.2">
      <c r="A39" s="15">
        <v>39870</v>
      </c>
      <c r="B39" s="12">
        <v>65</v>
      </c>
      <c r="C39" s="12">
        <v>65</v>
      </c>
      <c r="D39" s="12">
        <v>65</v>
      </c>
      <c r="E39" s="12">
        <v>65</v>
      </c>
      <c r="F39" s="14">
        <v>0</v>
      </c>
      <c r="G39" s="12">
        <v>65</v>
      </c>
      <c r="I39" s="11">
        <f>'^JKSE'!I39</f>
        <v>40842</v>
      </c>
      <c r="J39" s="12">
        <f t="shared" si="0"/>
        <v>178</v>
      </c>
    </row>
    <row r="40" spans="1:10" x14ac:dyDescent="0.2">
      <c r="A40" s="15">
        <v>39871</v>
      </c>
      <c r="B40" s="12">
        <v>50</v>
      </c>
      <c r="C40" s="12">
        <v>50</v>
      </c>
      <c r="D40" s="12">
        <v>50</v>
      </c>
      <c r="E40" s="12">
        <v>50</v>
      </c>
      <c r="F40" s="14">
        <v>42500</v>
      </c>
      <c r="G40" s="12">
        <v>50</v>
      </c>
      <c r="I40" s="11">
        <f>'^JKSE'!I40</f>
        <v>40841</v>
      </c>
      <c r="J40" s="12">
        <f t="shared" si="0"/>
        <v>184</v>
      </c>
    </row>
    <row r="41" spans="1:10" x14ac:dyDescent="0.2">
      <c r="A41" s="15">
        <v>39874</v>
      </c>
      <c r="B41" s="12">
        <v>50</v>
      </c>
      <c r="C41" s="12">
        <v>66</v>
      </c>
      <c r="D41" s="12">
        <v>50</v>
      </c>
      <c r="E41" s="12">
        <v>50</v>
      </c>
      <c r="F41" s="14">
        <v>0</v>
      </c>
      <c r="G41" s="12">
        <v>50</v>
      </c>
      <c r="I41" s="11">
        <f>'^JKSE'!I41</f>
        <v>40840</v>
      </c>
      <c r="J41" s="12">
        <f t="shared" si="0"/>
        <v>183</v>
      </c>
    </row>
    <row r="42" spans="1:10" x14ac:dyDescent="0.2">
      <c r="A42" s="15">
        <v>39875</v>
      </c>
      <c r="B42" s="12">
        <v>50</v>
      </c>
      <c r="C42" s="12">
        <v>50</v>
      </c>
      <c r="D42" s="12">
        <v>50</v>
      </c>
      <c r="E42" s="12">
        <v>50</v>
      </c>
      <c r="F42" s="14">
        <v>242500</v>
      </c>
      <c r="G42" s="12">
        <v>50</v>
      </c>
      <c r="I42" s="11">
        <f>'^JKSE'!I42</f>
        <v>40837</v>
      </c>
      <c r="J42" s="12">
        <f t="shared" si="0"/>
        <v>171</v>
      </c>
    </row>
    <row r="43" spans="1:10" x14ac:dyDescent="0.2">
      <c r="A43" s="15">
        <v>39876</v>
      </c>
      <c r="B43" s="12">
        <v>65</v>
      </c>
      <c r="C43" s="12">
        <v>65</v>
      </c>
      <c r="D43" s="12">
        <v>65</v>
      </c>
      <c r="E43" s="12">
        <v>65</v>
      </c>
      <c r="F43" s="14">
        <v>0</v>
      </c>
      <c r="G43" s="12">
        <v>65</v>
      </c>
      <c r="I43" s="11">
        <f>'^JKSE'!I43</f>
        <v>40836</v>
      </c>
      <c r="J43" s="12">
        <f t="shared" si="0"/>
        <v>182</v>
      </c>
    </row>
    <row r="44" spans="1:10" x14ac:dyDescent="0.2">
      <c r="A44" s="15">
        <v>39877</v>
      </c>
      <c r="B44" s="12">
        <v>50</v>
      </c>
      <c r="C44" s="12">
        <v>52</v>
      </c>
      <c r="D44" s="12">
        <v>50</v>
      </c>
      <c r="E44" s="12">
        <v>50</v>
      </c>
      <c r="F44" s="14">
        <v>0</v>
      </c>
      <c r="G44" s="12">
        <v>50</v>
      </c>
      <c r="I44" s="11">
        <f>'^JKSE'!I44</f>
        <v>40835</v>
      </c>
      <c r="J44" s="12">
        <f t="shared" si="0"/>
        <v>180</v>
      </c>
    </row>
    <row r="45" spans="1:10" x14ac:dyDescent="0.2">
      <c r="A45" s="15">
        <v>39878</v>
      </c>
      <c r="B45" s="12">
        <v>52</v>
      </c>
      <c r="C45" s="12">
        <v>52</v>
      </c>
      <c r="D45" s="12">
        <v>52</v>
      </c>
      <c r="E45" s="12">
        <v>52</v>
      </c>
      <c r="F45" s="14">
        <v>0</v>
      </c>
      <c r="G45" s="12">
        <v>52</v>
      </c>
      <c r="I45" s="11">
        <f>'^JKSE'!I45</f>
        <v>40834</v>
      </c>
      <c r="J45" s="12">
        <f t="shared" si="0"/>
        <v>171</v>
      </c>
    </row>
    <row r="46" spans="1:10" x14ac:dyDescent="0.2">
      <c r="A46" s="15">
        <v>39882</v>
      </c>
      <c r="B46" s="12">
        <v>50</v>
      </c>
      <c r="C46" s="12">
        <v>50</v>
      </c>
      <c r="D46" s="12">
        <v>50</v>
      </c>
      <c r="E46" s="12">
        <v>50</v>
      </c>
      <c r="F46" s="14">
        <v>85000</v>
      </c>
      <c r="G46" s="12">
        <v>50</v>
      </c>
      <c r="I46" s="11">
        <f>'^JKSE'!I46</f>
        <v>40833</v>
      </c>
      <c r="J46" s="12">
        <f t="shared" si="0"/>
        <v>158</v>
      </c>
    </row>
    <row r="47" spans="1:10" x14ac:dyDescent="0.2">
      <c r="A47" s="15">
        <v>39883</v>
      </c>
      <c r="B47" s="12">
        <v>50</v>
      </c>
      <c r="C47" s="12">
        <v>50</v>
      </c>
      <c r="D47" s="12">
        <v>50</v>
      </c>
      <c r="E47" s="12">
        <v>50</v>
      </c>
      <c r="F47" s="14">
        <v>2000</v>
      </c>
      <c r="G47" s="12">
        <v>50</v>
      </c>
      <c r="I47" s="11">
        <f>'^JKSE'!I47</f>
        <v>40830</v>
      </c>
      <c r="J47" s="12">
        <f t="shared" si="0"/>
        <v>164</v>
      </c>
    </row>
    <row r="48" spans="1:10" x14ac:dyDescent="0.2">
      <c r="A48" s="15">
        <v>39884</v>
      </c>
      <c r="B48" s="12">
        <v>57</v>
      </c>
      <c r="C48" s="12">
        <v>57</v>
      </c>
      <c r="D48" s="12">
        <v>57</v>
      </c>
      <c r="E48" s="12">
        <v>57</v>
      </c>
      <c r="F48" s="14">
        <v>0</v>
      </c>
      <c r="G48" s="12">
        <v>57</v>
      </c>
      <c r="I48" s="11">
        <f>'^JKSE'!I48</f>
        <v>40829</v>
      </c>
      <c r="J48" s="12">
        <f t="shared" si="0"/>
        <v>179</v>
      </c>
    </row>
    <row r="49" spans="1:10" x14ac:dyDescent="0.2">
      <c r="A49" s="15">
        <v>39885</v>
      </c>
      <c r="B49" s="12">
        <v>57</v>
      </c>
      <c r="C49" s="12">
        <v>57</v>
      </c>
      <c r="D49" s="12">
        <v>57</v>
      </c>
      <c r="E49" s="12">
        <v>57</v>
      </c>
      <c r="F49" s="14">
        <v>0</v>
      </c>
      <c r="G49" s="12">
        <v>57</v>
      </c>
      <c r="I49" s="11">
        <f>'^JKSE'!I49</f>
        <v>40828</v>
      </c>
      <c r="J49" s="12">
        <f t="shared" si="0"/>
        <v>181</v>
      </c>
    </row>
    <row r="50" spans="1:10" x14ac:dyDescent="0.2">
      <c r="A50" s="15">
        <v>39888</v>
      </c>
      <c r="B50" s="12">
        <v>50</v>
      </c>
      <c r="C50" s="12">
        <v>50</v>
      </c>
      <c r="D50" s="12">
        <v>50</v>
      </c>
      <c r="E50" s="12">
        <v>50</v>
      </c>
      <c r="F50" s="14">
        <v>5000</v>
      </c>
      <c r="G50" s="12">
        <v>50</v>
      </c>
      <c r="I50" s="11">
        <f>'^JKSE'!I50</f>
        <v>40827</v>
      </c>
      <c r="J50" s="12">
        <f t="shared" si="0"/>
        <v>175</v>
      </c>
    </row>
    <row r="51" spans="1:10" x14ac:dyDescent="0.2">
      <c r="A51" s="15">
        <v>39889</v>
      </c>
      <c r="B51" s="12">
        <v>57</v>
      </c>
      <c r="C51" s="12">
        <v>57</v>
      </c>
      <c r="D51" s="12">
        <v>57</v>
      </c>
      <c r="E51" s="12">
        <v>57</v>
      </c>
      <c r="F51" s="14">
        <v>0</v>
      </c>
      <c r="G51" s="12">
        <v>57</v>
      </c>
      <c r="I51" s="11">
        <f>'^JKSE'!I51</f>
        <v>40826</v>
      </c>
      <c r="J51" s="12">
        <f t="shared" si="0"/>
        <v>154</v>
      </c>
    </row>
    <row r="52" spans="1:10" x14ac:dyDescent="0.2">
      <c r="A52" s="15">
        <v>39890</v>
      </c>
      <c r="B52" s="12">
        <v>62</v>
      </c>
      <c r="C52" s="12">
        <v>62</v>
      </c>
      <c r="D52" s="12">
        <v>62</v>
      </c>
      <c r="E52" s="12">
        <v>62</v>
      </c>
      <c r="F52" s="14">
        <v>0</v>
      </c>
      <c r="G52" s="12">
        <v>62</v>
      </c>
      <c r="I52" s="11">
        <f>'^JKSE'!I52</f>
        <v>40823</v>
      </c>
      <c r="J52" s="12">
        <f t="shared" si="0"/>
        <v>171</v>
      </c>
    </row>
    <row r="53" spans="1:10" x14ac:dyDescent="0.2">
      <c r="A53" s="15">
        <v>39891</v>
      </c>
      <c r="B53" s="12">
        <v>50</v>
      </c>
      <c r="C53" s="12">
        <v>54</v>
      </c>
      <c r="D53" s="12">
        <v>50</v>
      </c>
      <c r="E53" s="12">
        <v>50</v>
      </c>
      <c r="F53" s="14">
        <v>0</v>
      </c>
      <c r="G53" s="12">
        <v>50</v>
      </c>
      <c r="I53" s="11">
        <f>'^JKSE'!I53</f>
        <v>40822</v>
      </c>
      <c r="J53" s="12">
        <f t="shared" si="0"/>
        <v>148</v>
      </c>
    </row>
    <row r="54" spans="1:10" x14ac:dyDescent="0.2">
      <c r="A54" s="15">
        <v>39892</v>
      </c>
      <c r="B54" s="12">
        <v>52</v>
      </c>
      <c r="C54" s="12">
        <v>52</v>
      </c>
      <c r="D54" s="12">
        <v>52</v>
      </c>
      <c r="E54" s="12">
        <v>52</v>
      </c>
      <c r="F54" s="14">
        <v>0</v>
      </c>
      <c r="G54" s="12">
        <v>52</v>
      </c>
      <c r="I54" s="11">
        <f>'^JKSE'!I54</f>
        <v>40821</v>
      </c>
      <c r="J54" s="12">
        <f t="shared" si="0"/>
        <v>148</v>
      </c>
    </row>
    <row r="55" spans="1:10" x14ac:dyDescent="0.2">
      <c r="A55" s="15">
        <v>39895</v>
      </c>
      <c r="B55" s="12">
        <v>50</v>
      </c>
      <c r="C55" s="12">
        <v>50</v>
      </c>
      <c r="D55" s="12">
        <v>50</v>
      </c>
      <c r="E55" s="12">
        <v>50</v>
      </c>
      <c r="F55" s="14">
        <v>20000</v>
      </c>
      <c r="G55" s="12">
        <v>50</v>
      </c>
      <c r="I55" s="11">
        <f>'^JKSE'!I55</f>
        <v>40820</v>
      </c>
      <c r="J55" s="12">
        <f t="shared" si="0"/>
        <v>180</v>
      </c>
    </row>
    <row r="56" spans="1:10" x14ac:dyDescent="0.2">
      <c r="A56" s="15">
        <v>39896</v>
      </c>
      <c r="B56" s="12">
        <v>50</v>
      </c>
      <c r="C56" s="12">
        <v>50</v>
      </c>
      <c r="D56" s="12">
        <v>50</v>
      </c>
      <c r="E56" s="12">
        <v>50</v>
      </c>
      <c r="F56" s="14">
        <v>500</v>
      </c>
      <c r="G56" s="12">
        <v>50</v>
      </c>
      <c r="I56" s="11">
        <f>'^JKSE'!I56</f>
        <v>40819</v>
      </c>
      <c r="J56" s="12">
        <f t="shared" si="0"/>
        <v>178</v>
      </c>
    </row>
    <row r="57" spans="1:10" x14ac:dyDescent="0.2">
      <c r="A57" s="15">
        <v>39897</v>
      </c>
      <c r="B57" s="12">
        <v>50</v>
      </c>
      <c r="C57" s="12">
        <v>54</v>
      </c>
      <c r="D57" s="12">
        <v>50</v>
      </c>
      <c r="E57" s="12">
        <v>50</v>
      </c>
      <c r="F57" s="14">
        <v>0</v>
      </c>
      <c r="G57" s="12">
        <v>50</v>
      </c>
      <c r="I57" s="11">
        <f>'^JKSE'!I57</f>
        <v>40816</v>
      </c>
      <c r="J57" s="12">
        <f t="shared" si="0"/>
        <v>175</v>
      </c>
    </row>
    <row r="58" spans="1:10" x14ac:dyDescent="0.2">
      <c r="A58" s="15">
        <v>39899</v>
      </c>
      <c r="B58" s="12">
        <v>52</v>
      </c>
      <c r="C58" s="12">
        <v>54</v>
      </c>
      <c r="D58" s="12">
        <v>52</v>
      </c>
      <c r="E58" s="12">
        <v>54</v>
      </c>
      <c r="F58" s="14">
        <v>15000</v>
      </c>
      <c r="G58" s="12">
        <v>54</v>
      </c>
      <c r="I58" s="11">
        <f>'^JKSE'!I58</f>
        <v>40815</v>
      </c>
      <c r="J58" s="12">
        <f t="shared" si="0"/>
        <v>205</v>
      </c>
    </row>
    <row r="59" spans="1:10" x14ac:dyDescent="0.2">
      <c r="A59" s="15">
        <v>39902</v>
      </c>
      <c r="B59" s="12">
        <v>52</v>
      </c>
      <c r="C59" s="12">
        <v>54</v>
      </c>
      <c r="D59" s="12">
        <v>52</v>
      </c>
      <c r="E59" s="12">
        <v>52</v>
      </c>
      <c r="F59" s="14">
        <v>0</v>
      </c>
      <c r="G59" s="12">
        <v>52</v>
      </c>
      <c r="I59" s="11">
        <f>'^JKSE'!I59</f>
        <v>40814</v>
      </c>
      <c r="J59" s="12">
        <f t="shared" si="0"/>
        <v>198</v>
      </c>
    </row>
    <row r="60" spans="1:10" x14ac:dyDescent="0.2">
      <c r="A60" s="15">
        <v>39903</v>
      </c>
      <c r="B60" s="12">
        <v>51</v>
      </c>
      <c r="C60" s="12">
        <v>55</v>
      </c>
      <c r="D60" s="12">
        <v>51</v>
      </c>
      <c r="E60" s="12">
        <v>51</v>
      </c>
      <c r="F60" s="14">
        <v>0</v>
      </c>
      <c r="G60" s="12">
        <v>51</v>
      </c>
      <c r="I60" s="11">
        <f>'^JKSE'!I60</f>
        <v>40813</v>
      </c>
      <c r="J60" s="12">
        <f t="shared" si="0"/>
        <v>183</v>
      </c>
    </row>
    <row r="61" spans="1:10" x14ac:dyDescent="0.2">
      <c r="A61" s="15">
        <v>39904</v>
      </c>
      <c r="B61" s="12">
        <v>52</v>
      </c>
      <c r="C61" s="12">
        <v>58</v>
      </c>
      <c r="D61" s="12">
        <v>52</v>
      </c>
      <c r="E61" s="12">
        <v>52</v>
      </c>
      <c r="F61" s="14">
        <v>0</v>
      </c>
      <c r="G61" s="12">
        <v>52</v>
      </c>
      <c r="I61" s="11">
        <f>'^JKSE'!I61</f>
        <v>40812</v>
      </c>
      <c r="J61" s="12">
        <f t="shared" si="0"/>
        <v>117</v>
      </c>
    </row>
    <row r="62" spans="1:10" x14ac:dyDescent="0.2">
      <c r="A62" s="15">
        <v>39905</v>
      </c>
      <c r="B62" s="12">
        <v>54</v>
      </c>
      <c r="C62" s="12">
        <v>54</v>
      </c>
      <c r="D62" s="12">
        <v>54</v>
      </c>
      <c r="E62" s="12">
        <v>54</v>
      </c>
      <c r="F62" s="14">
        <v>500</v>
      </c>
      <c r="G62" s="12">
        <v>54</v>
      </c>
      <c r="I62" s="11">
        <f>'^JKSE'!I62</f>
        <v>40809</v>
      </c>
      <c r="J62" s="12">
        <f t="shared" si="0"/>
        <v>178</v>
      </c>
    </row>
    <row r="63" spans="1:10" x14ac:dyDescent="0.2">
      <c r="A63" s="15">
        <v>39906</v>
      </c>
      <c r="B63" s="12">
        <v>54</v>
      </c>
      <c r="C63" s="12">
        <v>54</v>
      </c>
      <c r="D63" s="12">
        <v>50</v>
      </c>
      <c r="E63" s="12">
        <v>50</v>
      </c>
      <c r="F63" s="14">
        <v>53000</v>
      </c>
      <c r="G63" s="12">
        <v>50</v>
      </c>
      <c r="I63" s="11">
        <f>'^JKSE'!I63</f>
        <v>40808</v>
      </c>
      <c r="J63" s="12">
        <f t="shared" si="0"/>
        <v>173</v>
      </c>
    </row>
    <row r="64" spans="1:10" x14ac:dyDescent="0.2">
      <c r="A64" s="15">
        <v>39909</v>
      </c>
      <c r="B64" s="12">
        <v>50</v>
      </c>
      <c r="C64" s="12">
        <v>57</v>
      </c>
      <c r="D64" s="12">
        <v>50</v>
      </c>
      <c r="E64" s="12">
        <v>50</v>
      </c>
      <c r="F64" s="14">
        <v>0</v>
      </c>
      <c r="G64" s="12">
        <v>50</v>
      </c>
      <c r="I64" s="11">
        <f>'^JKSE'!I64</f>
        <v>40807</v>
      </c>
      <c r="J64" s="12">
        <f t="shared" si="0"/>
        <v>186</v>
      </c>
    </row>
    <row r="65" spans="1:10" x14ac:dyDescent="0.2">
      <c r="A65" s="15">
        <v>39910</v>
      </c>
      <c r="B65" s="12">
        <v>50</v>
      </c>
      <c r="C65" s="12">
        <v>50</v>
      </c>
      <c r="D65" s="12">
        <v>50</v>
      </c>
      <c r="E65" s="12">
        <v>50</v>
      </c>
      <c r="F65" s="14">
        <v>0</v>
      </c>
      <c r="G65" s="12">
        <v>50</v>
      </c>
      <c r="I65" s="11">
        <f>'^JKSE'!I65</f>
        <v>40806</v>
      </c>
      <c r="J65" s="12">
        <f t="shared" si="0"/>
        <v>230</v>
      </c>
    </row>
    <row r="66" spans="1:10" x14ac:dyDescent="0.2">
      <c r="A66" s="15">
        <v>39911</v>
      </c>
      <c r="B66" s="12">
        <v>51</v>
      </c>
      <c r="C66" s="12">
        <v>56</v>
      </c>
      <c r="D66" s="12">
        <v>51</v>
      </c>
      <c r="E66" s="12">
        <v>51</v>
      </c>
      <c r="F66" s="14">
        <v>0</v>
      </c>
      <c r="G66" s="12">
        <v>51</v>
      </c>
      <c r="I66" s="11">
        <f>'^JKSE'!I66</f>
        <v>40805</v>
      </c>
      <c r="J66" s="12">
        <f t="shared" si="0"/>
        <v>230</v>
      </c>
    </row>
    <row r="67" spans="1:10" x14ac:dyDescent="0.2">
      <c r="A67" s="15">
        <v>39916</v>
      </c>
      <c r="B67" s="12">
        <v>50</v>
      </c>
      <c r="C67" s="12">
        <v>63</v>
      </c>
      <c r="D67" s="12">
        <v>50</v>
      </c>
      <c r="E67" s="12">
        <v>50</v>
      </c>
      <c r="F67" s="14">
        <v>0</v>
      </c>
      <c r="G67" s="12">
        <v>50</v>
      </c>
      <c r="I67" s="11">
        <f>'^JKSE'!I67</f>
        <v>40802</v>
      </c>
      <c r="J67" s="12">
        <f t="shared" ref="J67:J130" si="1">VLOOKUP($I$2:$I$751,$A$2:$G$705,7)</f>
        <v>240</v>
      </c>
    </row>
    <row r="68" spans="1:10" x14ac:dyDescent="0.2">
      <c r="A68" s="15">
        <v>39917</v>
      </c>
      <c r="B68" s="12">
        <v>50</v>
      </c>
      <c r="C68" s="12">
        <v>54</v>
      </c>
      <c r="D68" s="12">
        <v>50</v>
      </c>
      <c r="E68" s="12">
        <v>54</v>
      </c>
      <c r="F68" s="14">
        <v>75000</v>
      </c>
      <c r="G68" s="12">
        <v>54</v>
      </c>
      <c r="I68" s="11">
        <f>'^JKSE'!I68</f>
        <v>40801</v>
      </c>
      <c r="J68" s="12">
        <f t="shared" si="1"/>
        <v>240</v>
      </c>
    </row>
    <row r="69" spans="1:10" x14ac:dyDescent="0.2">
      <c r="A69" s="15">
        <v>39918</v>
      </c>
      <c r="B69" s="12">
        <v>51</v>
      </c>
      <c r="C69" s="12">
        <v>53</v>
      </c>
      <c r="D69" s="12">
        <v>51</v>
      </c>
      <c r="E69" s="12">
        <v>51</v>
      </c>
      <c r="F69" s="14">
        <v>0</v>
      </c>
      <c r="G69" s="12">
        <v>51</v>
      </c>
      <c r="I69" s="11">
        <f>'^JKSE'!I69</f>
        <v>40800</v>
      </c>
      <c r="J69" s="12">
        <f t="shared" si="1"/>
        <v>245</v>
      </c>
    </row>
    <row r="70" spans="1:10" x14ac:dyDescent="0.2">
      <c r="A70" s="15">
        <v>39919</v>
      </c>
      <c r="B70" s="12">
        <v>51</v>
      </c>
      <c r="C70" s="12">
        <v>54</v>
      </c>
      <c r="D70" s="12">
        <v>51</v>
      </c>
      <c r="E70" s="12">
        <v>54</v>
      </c>
      <c r="F70" s="14">
        <v>234000</v>
      </c>
      <c r="G70" s="12">
        <v>54</v>
      </c>
      <c r="I70" s="11">
        <f>'^JKSE'!I70</f>
        <v>40799</v>
      </c>
      <c r="J70" s="12">
        <f t="shared" si="1"/>
        <v>245</v>
      </c>
    </row>
    <row r="71" spans="1:10" x14ac:dyDescent="0.2">
      <c r="A71" s="15">
        <v>39920</v>
      </c>
      <c r="B71" s="12">
        <v>54</v>
      </c>
      <c r="C71" s="12">
        <v>55</v>
      </c>
      <c r="D71" s="12">
        <v>54</v>
      </c>
      <c r="E71" s="12">
        <v>54</v>
      </c>
      <c r="F71" s="14">
        <v>106000</v>
      </c>
      <c r="G71" s="12">
        <v>54</v>
      </c>
      <c r="I71" s="11">
        <f>'^JKSE'!I71</f>
        <v>40798</v>
      </c>
      <c r="J71" s="12">
        <f t="shared" si="1"/>
        <v>250</v>
      </c>
    </row>
    <row r="72" spans="1:10" x14ac:dyDescent="0.2">
      <c r="A72" s="15">
        <v>39923</v>
      </c>
      <c r="B72" s="12">
        <v>55</v>
      </c>
      <c r="C72" s="12">
        <v>72</v>
      </c>
      <c r="D72" s="12">
        <v>55</v>
      </c>
      <c r="E72" s="12">
        <v>71</v>
      </c>
      <c r="F72" s="14">
        <v>8607000</v>
      </c>
      <c r="G72" s="12">
        <v>71</v>
      </c>
      <c r="I72" s="11">
        <f>'^JKSE'!I72</f>
        <v>40795</v>
      </c>
      <c r="J72" s="12">
        <f t="shared" si="1"/>
        <v>250</v>
      </c>
    </row>
    <row r="73" spans="1:10" x14ac:dyDescent="0.2">
      <c r="A73" s="15">
        <v>39924</v>
      </c>
      <c r="B73" s="12">
        <v>71</v>
      </c>
      <c r="C73" s="12">
        <v>78</v>
      </c>
      <c r="D73" s="12">
        <v>62</v>
      </c>
      <c r="E73" s="12">
        <v>62</v>
      </c>
      <c r="F73" s="14">
        <v>13939000</v>
      </c>
      <c r="G73" s="12">
        <v>62</v>
      </c>
      <c r="I73" s="11">
        <f>'^JKSE'!I73</f>
        <v>40794</v>
      </c>
      <c r="J73" s="12">
        <f t="shared" si="1"/>
        <v>290</v>
      </c>
    </row>
    <row r="74" spans="1:10" x14ac:dyDescent="0.2">
      <c r="A74" s="15">
        <v>39925</v>
      </c>
      <c r="B74" s="12">
        <v>62</v>
      </c>
      <c r="C74" s="12">
        <v>82</v>
      </c>
      <c r="D74" s="12">
        <v>62</v>
      </c>
      <c r="E74" s="12">
        <v>82</v>
      </c>
      <c r="F74" s="14">
        <v>18157000</v>
      </c>
      <c r="G74" s="12">
        <v>82</v>
      </c>
      <c r="I74" s="11">
        <f>'^JKSE'!I74</f>
        <v>40793</v>
      </c>
      <c r="J74" s="12">
        <f t="shared" si="1"/>
        <v>255</v>
      </c>
    </row>
    <row r="75" spans="1:10" x14ac:dyDescent="0.2">
      <c r="A75" s="15">
        <v>39926</v>
      </c>
      <c r="B75" s="12">
        <v>82</v>
      </c>
      <c r="C75" s="12">
        <v>90</v>
      </c>
      <c r="D75" s="12">
        <v>79</v>
      </c>
      <c r="E75" s="12">
        <v>89</v>
      </c>
      <c r="F75" s="14">
        <v>9839000</v>
      </c>
      <c r="G75" s="12">
        <v>89</v>
      </c>
      <c r="I75" s="11">
        <f>'^JKSE'!I75</f>
        <v>40792</v>
      </c>
      <c r="J75" s="12">
        <f t="shared" si="1"/>
        <v>260</v>
      </c>
    </row>
    <row r="76" spans="1:10" x14ac:dyDescent="0.2">
      <c r="A76" s="15">
        <v>39927</v>
      </c>
      <c r="B76" s="12">
        <v>88</v>
      </c>
      <c r="C76" s="12">
        <v>95</v>
      </c>
      <c r="D76" s="12">
        <v>88</v>
      </c>
      <c r="E76" s="12">
        <v>93</v>
      </c>
      <c r="F76" s="14">
        <v>17706000</v>
      </c>
      <c r="G76" s="12">
        <v>93</v>
      </c>
      <c r="I76" s="11">
        <f>'^JKSE'!I76</f>
        <v>40791</v>
      </c>
      <c r="J76" s="12">
        <f t="shared" si="1"/>
        <v>255</v>
      </c>
    </row>
    <row r="77" spans="1:10" x14ac:dyDescent="0.2">
      <c r="A77" s="15">
        <v>39930</v>
      </c>
      <c r="B77" s="12">
        <v>93</v>
      </c>
      <c r="C77" s="12">
        <v>93</v>
      </c>
      <c r="D77" s="12">
        <v>90</v>
      </c>
      <c r="E77" s="12">
        <v>90</v>
      </c>
      <c r="F77" s="14">
        <v>1404500</v>
      </c>
      <c r="G77" s="12">
        <v>90</v>
      </c>
      <c r="I77" s="11">
        <f>'^JKSE'!I77</f>
        <v>40788</v>
      </c>
      <c r="J77" s="12">
        <f t="shared" si="1"/>
        <v>192</v>
      </c>
    </row>
    <row r="78" spans="1:10" x14ac:dyDescent="0.2">
      <c r="A78" s="15">
        <v>39931</v>
      </c>
      <c r="B78" s="12">
        <v>90</v>
      </c>
      <c r="C78" s="12">
        <v>91</v>
      </c>
      <c r="D78" s="12">
        <v>86</v>
      </c>
      <c r="E78" s="12">
        <v>90</v>
      </c>
      <c r="F78" s="14">
        <v>500000</v>
      </c>
      <c r="G78" s="12">
        <v>90</v>
      </c>
      <c r="I78" s="11">
        <f>'^JKSE'!I78</f>
        <v>40787</v>
      </c>
      <c r="J78" s="12">
        <f t="shared" si="1"/>
        <v>192</v>
      </c>
    </row>
    <row r="79" spans="1:10" x14ac:dyDescent="0.2">
      <c r="A79" s="15">
        <v>39932</v>
      </c>
      <c r="B79" s="12">
        <v>85</v>
      </c>
      <c r="C79" s="12">
        <v>85</v>
      </c>
      <c r="D79" s="12">
        <v>85</v>
      </c>
      <c r="E79" s="12">
        <v>85</v>
      </c>
      <c r="F79" s="14">
        <v>14500</v>
      </c>
      <c r="G79" s="12">
        <v>85</v>
      </c>
      <c r="I79" s="11">
        <f>'^JKSE'!I79</f>
        <v>40786</v>
      </c>
      <c r="J79" s="12">
        <f t="shared" si="1"/>
        <v>192</v>
      </c>
    </row>
    <row r="80" spans="1:10" x14ac:dyDescent="0.2">
      <c r="A80" s="15">
        <v>39933</v>
      </c>
      <c r="B80" s="12">
        <v>86</v>
      </c>
      <c r="C80" s="12">
        <v>92</v>
      </c>
      <c r="D80" s="12">
        <v>86</v>
      </c>
      <c r="E80" s="12">
        <v>87</v>
      </c>
      <c r="F80" s="14">
        <v>7623500</v>
      </c>
      <c r="G80" s="12">
        <v>87</v>
      </c>
      <c r="I80" s="11">
        <f>'^JKSE'!I80</f>
        <v>40785</v>
      </c>
      <c r="J80" s="12">
        <f t="shared" si="1"/>
        <v>192</v>
      </c>
    </row>
    <row r="81" spans="1:10" x14ac:dyDescent="0.2">
      <c r="A81" s="15">
        <v>39934</v>
      </c>
      <c r="B81" s="12">
        <v>81</v>
      </c>
      <c r="C81" s="12">
        <v>81</v>
      </c>
      <c r="D81" s="12">
        <v>80</v>
      </c>
      <c r="E81" s="12">
        <v>80</v>
      </c>
      <c r="F81" s="14">
        <v>26000</v>
      </c>
      <c r="G81" s="12">
        <v>80</v>
      </c>
      <c r="I81" s="11">
        <f>'^JKSE'!I81</f>
        <v>40784</v>
      </c>
      <c r="J81" s="12">
        <f t="shared" si="1"/>
        <v>192</v>
      </c>
    </row>
    <row r="82" spans="1:10" x14ac:dyDescent="0.2">
      <c r="A82" s="15">
        <v>39937</v>
      </c>
      <c r="B82" s="12">
        <v>80</v>
      </c>
      <c r="C82" s="12">
        <v>80</v>
      </c>
      <c r="D82" s="12">
        <v>80</v>
      </c>
      <c r="E82" s="12">
        <v>80</v>
      </c>
      <c r="F82" s="14">
        <v>33000</v>
      </c>
      <c r="G82" s="12">
        <v>80</v>
      </c>
      <c r="I82" s="11">
        <f>'^JKSE'!I82</f>
        <v>40781</v>
      </c>
      <c r="J82" s="12">
        <f t="shared" si="1"/>
        <v>192</v>
      </c>
    </row>
    <row r="83" spans="1:10" x14ac:dyDescent="0.2">
      <c r="A83" s="15">
        <v>39938</v>
      </c>
      <c r="B83" s="12">
        <v>60</v>
      </c>
      <c r="C83" s="12">
        <v>94</v>
      </c>
      <c r="D83" s="12">
        <v>60</v>
      </c>
      <c r="E83" s="12">
        <v>60</v>
      </c>
      <c r="F83" s="14">
        <v>0</v>
      </c>
      <c r="G83" s="12">
        <v>60</v>
      </c>
      <c r="I83" s="11">
        <f>'^JKSE'!I83</f>
        <v>40780</v>
      </c>
      <c r="J83" s="12">
        <f t="shared" si="1"/>
        <v>255</v>
      </c>
    </row>
    <row r="84" spans="1:10" x14ac:dyDescent="0.2">
      <c r="A84" s="15">
        <v>39939</v>
      </c>
      <c r="B84" s="12">
        <v>73</v>
      </c>
      <c r="C84" s="12">
        <v>82</v>
      </c>
      <c r="D84" s="12">
        <v>73</v>
      </c>
      <c r="E84" s="12">
        <v>73</v>
      </c>
      <c r="F84" s="14">
        <v>0</v>
      </c>
      <c r="G84" s="12">
        <v>73</v>
      </c>
      <c r="I84" s="11">
        <f>'^JKSE'!I84</f>
        <v>40779</v>
      </c>
      <c r="J84" s="12">
        <f t="shared" si="1"/>
        <v>245</v>
      </c>
    </row>
    <row r="85" spans="1:10" x14ac:dyDescent="0.2">
      <c r="A85" s="15">
        <v>39940</v>
      </c>
      <c r="B85" s="12">
        <v>79</v>
      </c>
      <c r="C85" s="12">
        <v>79</v>
      </c>
      <c r="D85" s="12">
        <v>79</v>
      </c>
      <c r="E85" s="12">
        <v>79</v>
      </c>
      <c r="F85" s="14">
        <v>15000</v>
      </c>
      <c r="G85" s="12">
        <v>79</v>
      </c>
      <c r="I85" s="11">
        <f>'^JKSE'!I85</f>
        <v>40778</v>
      </c>
      <c r="J85" s="12">
        <f t="shared" si="1"/>
        <v>245</v>
      </c>
    </row>
    <row r="86" spans="1:10" x14ac:dyDescent="0.2">
      <c r="A86" s="15">
        <v>39941</v>
      </c>
      <c r="B86" s="12">
        <v>85</v>
      </c>
      <c r="C86" s="12">
        <v>85</v>
      </c>
      <c r="D86" s="12">
        <v>85</v>
      </c>
      <c r="E86" s="12">
        <v>85</v>
      </c>
      <c r="F86" s="14">
        <v>500</v>
      </c>
      <c r="G86" s="12">
        <v>85</v>
      </c>
      <c r="I86" s="11">
        <f>'^JKSE'!I86</f>
        <v>40777</v>
      </c>
      <c r="J86" s="12">
        <f t="shared" si="1"/>
        <v>245</v>
      </c>
    </row>
    <row r="87" spans="1:10" x14ac:dyDescent="0.2">
      <c r="A87" s="15">
        <v>39944</v>
      </c>
      <c r="B87" s="12">
        <v>82</v>
      </c>
      <c r="C87" s="12">
        <v>89</v>
      </c>
      <c r="D87" s="12">
        <v>82</v>
      </c>
      <c r="E87" s="12">
        <v>89</v>
      </c>
      <c r="F87" s="14">
        <v>101000</v>
      </c>
      <c r="G87" s="12">
        <v>89</v>
      </c>
      <c r="I87" s="11">
        <f>'^JKSE'!I87</f>
        <v>40774</v>
      </c>
      <c r="J87" s="12">
        <f t="shared" si="1"/>
        <v>245</v>
      </c>
    </row>
    <row r="88" spans="1:10" x14ac:dyDescent="0.2">
      <c r="A88" s="15">
        <v>39945</v>
      </c>
      <c r="B88" s="12">
        <v>92</v>
      </c>
      <c r="C88" s="12">
        <v>92</v>
      </c>
      <c r="D88" s="12">
        <v>92</v>
      </c>
      <c r="E88" s="12">
        <v>92</v>
      </c>
      <c r="F88" s="14">
        <v>1000</v>
      </c>
      <c r="G88" s="12">
        <v>92</v>
      </c>
      <c r="I88" s="11">
        <f>'^JKSE'!I88</f>
        <v>40773</v>
      </c>
      <c r="J88" s="12">
        <f t="shared" si="1"/>
        <v>240</v>
      </c>
    </row>
    <row r="89" spans="1:10" x14ac:dyDescent="0.2">
      <c r="A89" s="15">
        <v>39946</v>
      </c>
      <c r="B89" s="12">
        <v>70</v>
      </c>
      <c r="C89" s="12">
        <v>92</v>
      </c>
      <c r="D89" s="12">
        <v>70</v>
      </c>
      <c r="E89" s="12">
        <v>70</v>
      </c>
      <c r="F89" s="14">
        <v>0</v>
      </c>
      <c r="G89" s="12">
        <v>70</v>
      </c>
      <c r="I89" s="11">
        <f>'^JKSE'!I89</f>
        <v>40772</v>
      </c>
      <c r="J89" s="12">
        <f t="shared" si="1"/>
        <v>245</v>
      </c>
    </row>
    <row r="90" spans="1:10" x14ac:dyDescent="0.2">
      <c r="A90" s="15">
        <v>39947</v>
      </c>
      <c r="B90" s="12">
        <v>60</v>
      </c>
      <c r="C90" s="12">
        <v>91</v>
      </c>
      <c r="D90" s="12">
        <v>60</v>
      </c>
      <c r="E90" s="12">
        <v>60</v>
      </c>
      <c r="F90" s="14">
        <v>0</v>
      </c>
      <c r="G90" s="12">
        <v>60</v>
      </c>
      <c r="I90" s="11">
        <f>'^JKSE'!I90</f>
        <v>40771</v>
      </c>
      <c r="J90" s="12">
        <f t="shared" si="1"/>
        <v>245</v>
      </c>
    </row>
    <row r="91" spans="1:10" x14ac:dyDescent="0.2">
      <c r="A91" s="15">
        <v>39948</v>
      </c>
      <c r="B91" s="12">
        <v>89</v>
      </c>
      <c r="C91" s="12">
        <v>89</v>
      </c>
      <c r="D91" s="12">
        <v>89</v>
      </c>
      <c r="E91" s="12">
        <v>89</v>
      </c>
      <c r="F91" s="14">
        <v>1000</v>
      </c>
      <c r="G91" s="12">
        <v>89</v>
      </c>
      <c r="I91" s="11">
        <f>'^JKSE'!I91</f>
        <v>40770</v>
      </c>
      <c r="J91" s="12">
        <f t="shared" si="1"/>
        <v>180</v>
      </c>
    </row>
    <row r="92" spans="1:10" x14ac:dyDescent="0.2">
      <c r="A92" s="15">
        <v>39951</v>
      </c>
      <c r="B92" s="12">
        <v>89</v>
      </c>
      <c r="C92" s="12">
        <v>89</v>
      </c>
      <c r="D92" s="12">
        <v>89</v>
      </c>
      <c r="E92" s="12">
        <v>89</v>
      </c>
      <c r="F92" s="14">
        <v>2500</v>
      </c>
      <c r="G92" s="12">
        <v>89</v>
      </c>
      <c r="I92" s="11">
        <f>'^JKSE'!I92</f>
        <v>40767</v>
      </c>
      <c r="J92" s="12">
        <f t="shared" si="1"/>
        <v>240</v>
      </c>
    </row>
    <row r="93" spans="1:10" x14ac:dyDescent="0.2">
      <c r="A93" s="15">
        <v>39952</v>
      </c>
      <c r="B93" s="12">
        <v>71</v>
      </c>
      <c r="C93" s="12">
        <v>90</v>
      </c>
      <c r="D93" s="12">
        <v>71</v>
      </c>
      <c r="E93" s="12">
        <v>71</v>
      </c>
      <c r="F93" s="14">
        <v>0</v>
      </c>
      <c r="G93" s="12">
        <v>71</v>
      </c>
      <c r="I93" s="11">
        <f>'^JKSE'!I93</f>
        <v>40766</v>
      </c>
      <c r="J93" s="12">
        <f t="shared" si="1"/>
        <v>240</v>
      </c>
    </row>
    <row r="94" spans="1:10" x14ac:dyDescent="0.2">
      <c r="A94" s="15">
        <v>39953</v>
      </c>
      <c r="B94" s="12">
        <v>71</v>
      </c>
      <c r="C94" s="12">
        <v>89</v>
      </c>
      <c r="D94" s="12">
        <v>71</v>
      </c>
      <c r="E94" s="12">
        <v>71</v>
      </c>
      <c r="F94" s="14">
        <v>0</v>
      </c>
      <c r="G94" s="12">
        <v>71</v>
      </c>
      <c r="I94" s="11">
        <f>'^JKSE'!I94</f>
        <v>40765</v>
      </c>
      <c r="J94" s="12">
        <f t="shared" si="1"/>
        <v>250</v>
      </c>
    </row>
    <row r="95" spans="1:10" x14ac:dyDescent="0.2">
      <c r="A95" s="15">
        <v>39955</v>
      </c>
      <c r="B95" s="12">
        <v>71</v>
      </c>
      <c r="C95" s="12">
        <v>89</v>
      </c>
      <c r="D95" s="12">
        <v>71</v>
      </c>
      <c r="E95" s="12">
        <v>71</v>
      </c>
      <c r="F95" s="14">
        <v>0</v>
      </c>
      <c r="G95" s="12">
        <v>71</v>
      </c>
      <c r="I95" s="11">
        <f>'^JKSE'!I95</f>
        <v>40764</v>
      </c>
      <c r="J95" s="12">
        <f t="shared" si="1"/>
        <v>270</v>
      </c>
    </row>
    <row r="96" spans="1:10" x14ac:dyDescent="0.2">
      <c r="A96" s="15">
        <v>39958</v>
      </c>
      <c r="B96" s="12">
        <v>81</v>
      </c>
      <c r="C96" s="12">
        <v>89</v>
      </c>
      <c r="D96" s="12">
        <v>81</v>
      </c>
      <c r="E96" s="12">
        <v>81</v>
      </c>
      <c r="F96" s="14">
        <v>0</v>
      </c>
      <c r="G96" s="12">
        <v>81</v>
      </c>
      <c r="I96" s="11">
        <f>'^JKSE'!I96</f>
        <v>40763</v>
      </c>
      <c r="J96" s="12">
        <f t="shared" si="1"/>
        <v>270</v>
      </c>
    </row>
    <row r="97" spans="1:10" x14ac:dyDescent="0.2">
      <c r="A97" s="15">
        <v>39959</v>
      </c>
      <c r="B97" s="12">
        <v>91</v>
      </c>
      <c r="C97" s="12">
        <v>91</v>
      </c>
      <c r="D97" s="12">
        <v>91</v>
      </c>
      <c r="E97" s="12">
        <v>91</v>
      </c>
      <c r="F97" s="14">
        <v>0</v>
      </c>
      <c r="G97" s="12">
        <v>91</v>
      </c>
      <c r="I97" s="11">
        <f>'^JKSE'!I97</f>
        <v>40760</v>
      </c>
      <c r="J97" s="12">
        <f t="shared" si="1"/>
        <v>280</v>
      </c>
    </row>
    <row r="98" spans="1:10" x14ac:dyDescent="0.2">
      <c r="A98" s="15">
        <v>39960</v>
      </c>
      <c r="B98" s="12">
        <v>89</v>
      </c>
      <c r="C98" s="12">
        <v>89</v>
      </c>
      <c r="D98" s="12">
        <v>71</v>
      </c>
      <c r="E98" s="12">
        <v>72</v>
      </c>
      <c r="F98" s="14">
        <v>231000</v>
      </c>
      <c r="G98" s="12">
        <v>72</v>
      </c>
      <c r="I98" s="11">
        <f>'^JKSE'!I98</f>
        <v>40759</v>
      </c>
      <c r="J98" s="12">
        <f t="shared" si="1"/>
        <v>280</v>
      </c>
    </row>
    <row r="99" spans="1:10" x14ac:dyDescent="0.2">
      <c r="A99" s="15">
        <v>39961</v>
      </c>
      <c r="B99" s="12">
        <v>60</v>
      </c>
      <c r="C99" s="12">
        <v>79</v>
      </c>
      <c r="D99" s="12">
        <v>60</v>
      </c>
      <c r="E99" s="12">
        <v>60</v>
      </c>
      <c r="F99" s="14">
        <v>0</v>
      </c>
      <c r="G99" s="12">
        <v>60</v>
      </c>
      <c r="I99" s="11">
        <f>'^JKSE'!I99</f>
        <v>40758</v>
      </c>
      <c r="J99" s="12">
        <f t="shared" si="1"/>
        <v>280</v>
      </c>
    </row>
    <row r="100" spans="1:10" x14ac:dyDescent="0.2">
      <c r="A100" s="15">
        <v>39962</v>
      </c>
      <c r="B100" s="12">
        <v>66</v>
      </c>
      <c r="C100" s="12">
        <v>90</v>
      </c>
      <c r="D100" s="12">
        <v>66</v>
      </c>
      <c r="E100" s="12">
        <v>66</v>
      </c>
      <c r="F100" s="14">
        <v>0</v>
      </c>
      <c r="G100" s="12">
        <v>66</v>
      </c>
      <c r="I100" s="11">
        <f>'^JKSE'!I100</f>
        <v>40757</v>
      </c>
      <c r="J100" s="12">
        <f t="shared" si="1"/>
        <v>290</v>
      </c>
    </row>
    <row r="101" spans="1:10" x14ac:dyDescent="0.2">
      <c r="A101" s="15">
        <v>39965</v>
      </c>
      <c r="B101" s="12">
        <v>72</v>
      </c>
      <c r="C101" s="12">
        <v>72</v>
      </c>
      <c r="D101" s="12">
        <v>72</v>
      </c>
      <c r="E101" s="12">
        <v>72</v>
      </c>
      <c r="F101" s="14">
        <v>29500</v>
      </c>
      <c r="G101" s="12">
        <v>72</v>
      </c>
      <c r="I101" s="11">
        <f>'^JKSE'!I101</f>
        <v>40756</v>
      </c>
      <c r="J101" s="12">
        <f t="shared" si="1"/>
        <v>250</v>
      </c>
    </row>
    <row r="102" spans="1:10" x14ac:dyDescent="0.2">
      <c r="A102" s="15">
        <v>39966</v>
      </c>
      <c r="B102" s="12">
        <v>68</v>
      </c>
      <c r="C102" s="12">
        <v>68</v>
      </c>
      <c r="D102" s="12">
        <v>66</v>
      </c>
      <c r="E102" s="12">
        <v>66</v>
      </c>
      <c r="F102" s="14">
        <v>260000</v>
      </c>
      <c r="G102" s="12">
        <v>66</v>
      </c>
      <c r="I102" s="11">
        <f>'^JKSE'!I102</f>
        <v>40753</v>
      </c>
      <c r="J102" s="12">
        <f t="shared" si="1"/>
        <v>290</v>
      </c>
    </row>
    <row r="103" spans="1:10" x14ac:dyDescent="0.2">
      <c r="A103" s="15">
        <v>39967</v>
      </c>
      <c r="B103" s="12">
        <v>67</v>
      </c>
      <c r="C103" s="12">
        <v>75</v>
      </c>
      <c r="D103" s="12">
        <v>67</v>
      </c>
      <c r="E103" s="12">
        <v>67</v>
      </c>
      <c r="F103" s="14">
        <v>0</v>
      </c>
      <c r="G103" s="12">
        <v>67</v>
      </c>
      <c r="I103" s="11">
        <f>'^JKSE'!I103</f>
        <v>40752</v>
      </c>
      <c r="J103" s="12">
        <f t="shared" si="1"/>
        <v>290</v>
      </c>
    </row>
    <row r="104" spans="1:10" x14ac:dyDescent="0.2">
      <c r="A104" s="15">
        <v>39968</v>
      </c>
      <c r="B104" s="12">
        <v>56</v>
      </c>
      <c r="C104" s="12">
        <v>75</v>
      </c>
      <c r="D104" s="12">
        <v>56</v>
      </c>
      <c r="E104" s="12">
        <v>56</v>
      </c>
      <c r="F104" s="14">
        <v>0</v>
      </c>
      <c r="G104" s="12">
        <v>56</v>
      </c>
      <c r="I104" s="11">
        <f>'^JKSE'!I104</f>
        <v>40751</v>
      </c>
      <c r="J104" s="12">
        <f t="shared" si="1"/>
        <v>290</v>
      </c>
    </row>
    <row r="105" spans="1:10" x14ac:dyDescent="0.2">
      <c r="A105" s="15">
        <v>39969</v>
      </c>
      <c r="B105" s="12">
        <v>66</v>
      </c>
      <c r="C105" s="12">
        <v>66</v>
      </c>
      <c r="D105" s="12">
        <v>66</v>
      </c>
      <c r="E105" s="12">
        <v>66</v>
      </c>
      <c r="F105" s="14">
        <v>5000</v>
      </c>
      <c r="G105" s="12">
        <v>66</v>
      </c>
      <c r="I105" s="11">
        <f>'^JKSE'!I105</f>
        <v>40750</v>
      </c>
      <c r="J105" s="12">
        <f t="shared" si="1"/>
        <v>290</v>
      </c>
    </row>
    <row r="106" spans="1:10" x14ac:dyDescent="0.2">
      <c r="A106" s="15">
        <v>39972</v>
      </c>
      <c r="B106" s="12">
        <v>66</v>
      </c>
      <c r="C106" s="12">
        <v>87</v>
      </c>
      <c r="D106" s="12">
        <v>66</v>
      </c>
      <c r="E106" s="12">
        <v>80</v>
      </c>
      <c r="F106" s="14">
        <v>78000</v>
      </c>
      <c r="G106" s="12">
        <v>80</v>
      </c>
      <c r="I106" s="11">
        <f>'^JKSE'!I106</f>
        <v>40749</v>
      </c>
      <c r="J106" s="12">
        <f t="shared" si="1"/>
        <v>290</v>
      </c>
    </row>
    <row r="107" spans="1:10" x14ac:dyDescent="0.2">
      <c r="A107" s="15">
        <v>39973</v>
      </c>
      <c r="B107" s="12">
        <v>70</v>
      </c>
      <c r="C107" s="12">
        <v>79</v>
      </c>
      <c r="D107" s="12">
        <v>70</v>
      </c>
      <c r="E107" s="12">
        <v>70</v>
      </c>
      <c r="F107" s="14">
        <v>0</v>
      </c>
      <c r="G107" s="12">
        <v>70</v>
      </c>
      <c r="I107" s="11">
        <f>'^JKSE'!I107</f>
        <v>40746</v>
      </c>
      <c r="J107" s="12">
        <f t="shared" si="1"/>
        <v>290</v>
      </c>
    </row>
    <row r="108" spans="1:10" x14ac:dyDescent="0.2">
      <c r="A108" s="15">
        <v>39974</v>
      </c>
      <c r="B108" s="12">
        <v>70</v>
      </c>
      <c r="C108" s="12">
        <v>75</v>
      </c>
      <c r="D108" s="12">
        <v>70</v>
      </c>
      <c r="E108" s="12">
        <v>75</v>
      </c>
      <c r="F108" s="14">
        <v>75000</v>
      </c>
      <c r="G108" s="12">
        <v>75</v>
      </c>
      <c r="I108" s="11">
        <f>'^JKSE'!I108</f>
        <v>40745</v>
      </c>
      <c r="J108" s="12">
        <f t="shared" si="1"/>
        <v>295</v>
      </c>
    </row>
    <row r="109" spans="1:10" x14ac:dyDescent="0.2">
      <c r="A109" s="15">
        <v>39975</v>
      </c>
      <c r="B109" s="12">
        <v>82</v>
      </c>
      <c r="C109" s="12">
        <v>89</v>
      </c>
      <c r="D109" s="12">
        <v>82</v>
      </c>
      <c r="E109" s="12">
        <v>89</v>
      </c>
      <c r="F109" s="14">
        <v>3000</v>
      </c>
      <c r="G109" s="12">
        <v>89</v>
      </c>
      <c r="I109" s="11">
        <f>'^JKSE'!I109</f>
        <v>40744</v>
      </c>
      <c r="J109" s="12">
        <f t="shared" si="1"/>
        <v>290</v>
      </c>
    </row>
    <row r="110" spans="1:10" x14ac:dyDescent="0.2">
      <c r="A110" s="15">
        <v>39976</v>
      </c>
      <c r="B110" s="12">
        <v>72</v>
      </c>
      <c r="C110" s="12">
        <v>86</v>
      </c>
      <c r="D110" s="12">
        <v>72</v>
      </c>
      <c r="E110" s="12">
        <v>72</v>
      </c>
      <c r="F110" s="14">
        <v>0</v>
      </c>
      <c r="G110" s="12">
        <v>72</v>
      </c>
      <c r="I110" s="11">
        <f>'^JKSE'!I110</f>
        <v>40743</v>
      </c>
      <c r="J110" s="12">
        <f t="shared" si="1"/>
        <v>290</v>
      </c>
    </row>
    <row r="111" spans="1:10" x14ac:dyDescent="0.2">
      <c r="A111" s="15">
        <v>39979</v>
      </c>
      <c r="B111" s="12">
        <v>88</v>
      </c>
      <c r="C111" s="12">
        <v>89</v>
      </c>
      <c r="D111" s="12">
        <v>80</v>
      </c>
      <c r="E111" s="12">
        <v>80</v>
      </c>
      <c r="F111" s="14">
        <v>51500</v>
      </c>
      <c r="G111" s="12">
        <v>80</v>
      </c>
      <c r="I111" s="11">
        <f>'^JKSE'!I111</f>
        <v>40742</v>
      </c>
      <c r="J111" s="12">
        <f t="shared" si="1"/>
        <v>290</v>
      </c>
    </row>
    <row r="112" spans="1:10" x14ac:dyDescent="0.2">
      <c r="A112" s="15">
        <v>39980</v>
      </c>
      <c r="B112" s="12">
        <v>88</v>
      </c>
      <c r="C112" s="12">
        <v>88</v>
      </c>
      <c r="D112" s="12">
        <v>88</v>
      </c>
      <c r="E112" s="12">
        <v>88</v>
      </c>
      <c r="F112" s="14">
        <v>500</v>
      </c>
      <c r="G112" s="12">
        <v>88</v>
      </c>
      <c r="I112" s="11">
        <f>'^JKSE'!I112</f>
        <v>40739</v>
      </c>
      <c r="J112" s="12">
        <f t="shared" si="1"/>
        <v>290</v>
      </c>
    </row>
    <row r="113" spans="1:10" x14ac:dyDescent="0.2">
      <c r="A113" s="15">
        <v>39981</v>
      </c>
      <c r="B113" s="12">
        <v>89</v>
      </c>
      <c r="C113" s="12">
        <v>92</v>
      </c>
      <c r="D113" s="12">
        <v>84</v>
      </c>
      <c r="E113" s="12">
        <v>88</v>
      </c>
      <c r="F113" s="14">
        <v>1212500</v>
      </c>
      <c r="G113" s="12">
        <v>88</v>
      </c>
      <c r="I113" s="11">
        <f>'^JKSE'!I113</f>
        <v>40738</v>
      </c>
      <c r="J113" s="12">
        <f t="shared" si="1"/>
        <v>290</v>
      </c>
    </row>
    <row r="114" spans="1:10" x14ac:dyDescent="0.2">
      <c r="A114" s="15">
        <v>39982</v>
      </c>
      <c r="B114" s="12">
        <v>84</v>
      </c>
      <c r="C114" s="12">
        <v>84</v>
      </c>
      <c r="D114" s="12">
        <v>84</v>
      </c>
      <c r="E114" s="12">
        <v>84</v>
      </c>
      <c r="F114" s="14">
        <v>25000</v>
      </c>
      <c r="G114" s="12">
        <v>84</v>
      </c>
      <c r="I114" s="11">
        <f>'^JKSE'!I114</f>
        <v>40737</v>
      </c>
      <c r="J114" s="12">
        <f t="shared" si="1"/>
        <v>290</v>
      </c>
    </row>
    <row r="115" spans="1:10" x14ac:dyDescent="0.2">
      <c r="A115" s="15">
        <v>39983</v>
      </c>
      <c r="B115" s="12">
        <v>84</v>
      </c>
      <c r="C115" s="12">
        <v>90</v>
      </c>
      <c r="D115" s="12">
        <v>84</v>
      </c>
      <c r="E115" s="12">
        <v>90</v>
      </c>
      <c r="F115" s="14">
        <v>1500</v>
      </c>
      <c r="G115" s="12">
        <v>90</v>
      </c>
      <c r="I115" s="11">
        <f>'^JKSE'!I115</f>
        <v>40736</v>
      </c>
      <c r="J115" s="12">
        <f t="shared" si="1"/>
        <v>290</v>
      </c>
    </row>
    <row r="116" spans="1:10" x14ac:dyDescent="0.2">
      <c r="A116" s="15">
        <v>39986</v>
      </c>
      <c r="B116" s="12">
        <v>75</v>
      </c>
      <c r="C116" s="12">
        <v>88</v>
      </c>
      <c r="D116" s="12">
        <v>75</v>
      </c>
      <c r="E116" s="12">
        <v>75</v>
      </c>
      <c r="F116" s="14">
        <v>0</v>
      </c>
      <c r="G116" s="12">
        <v>75</v>
      </c>
      <c r="I116" s="11">
        <f>'^JKSE'!I116</f>
        <v>40735</v>
      </c>
      <c r="J116" s="12">
        <f t="shared" si="1"/>
        <v>295</v>
      </c>
    </row>
    <row r="117" spans="1:10" x14ac:dyDescent="0.2">
      <c r="A117" s="15">
        <v>39987</v>
      </c>
      <c r="B117" s="12">
        <v>70</v>
      </c>
      <c r="C117" s="12">
        <v>88</v>
      </c>
      <c r="D117" s="12">
        <v>70</v>
      </c>
      <c r="E117" s="12">
        <v>70</v>
      </c>
      <c r="F117" s="14">
        <v>0</v>
      </c>
      <c r="G117" s="12">
        <v>70</v>
      </c>
      <c r="I117" s="11">
        <f>'^JKSE'!I117</f>
        <v>40732</v>
      </c>
      <c r="J117" s="12">
        <f t="shared" si="1"/>
        <v>290</v>
      </c>
    </row>
    <row r="118" spans="1:10" x14ac:dyDescent="0.2">
      <c r="A118" s="15">
        <v>39988</v>
      </c>
      <c r="B118" s="12">
        <v>75</v>
      </c>
      <c r="C118" s="12">
        <v>75</v>
      </c>
      <c r="D118" s="12">
        <v>75</v>
      </c>
      <c r="E118" s="12">
        <v>75</v>
      </c>
      <c r="F118" s="14">
        <v>222500</v>
      </c>
      <c r="G118" s="12">
        <v>75</v>
      </c>
      <c r="I118" s="11">
        <f>'^JKSE'!I118</f>
        <v>40731</v>
      </c>
      <c r="J118" s="12">
        <f t="shared" si="1"/>
        <v>290</v>
      </c>
    </row>
    <row r="119" spans="1:10" x14ac:dyDescent="0.2">
      <c r="A119" s="15">
        <v>39989</v>
      </c>
      <c r="B119" s="12">
        <v>73</v>
      </c>
      <c r="C119" s="12">
        <v>88</v>
      </c>
      <c r="D119" s="12">
        <v>73</v>
      </c>
      <c r="E119" s="12">
        <v>73</v>
      </c>
      <c r="F119" s="14">
        <v>0</v>
      </c>
      <c r="G119" s="12">
        <v>73</v>
      </c>
      <c r="I119" s="11">
        <f>'^JKSE'!I119</f>
        <v>40730</v>
      </c>
      <c r="J119" s="12">
        <f t="shared" si="1"/>
        <v>290</v>
      </c>
    </row>
    <row r="120" spans="1:10" x14ac:dyDescent="0.2">
      <c r="A120" s="15">
        <v>39990</v>
      </c>
      <c r="B120" s="12">
        <v>85</v>
      </c>
      <c r="C120" s="12">
        <v>85</v>
      </c>
      <c r="D120" s="12">
        <v>85</v>
      </c>
      <c r="E120" s="12">
        <v>85</v>
      </c>
      <c r="F120" s="14">
        <v>500</v>
      </c>
      <c r="G120" s="12">
        <v>85</v>
      </c>
      <c r="I120" s="11">
        <f>'^JKSE'!I120</f>
        <v>40729</v>
      </c>
      <c r="J120" s="12">
        <f t="shared" si="1"/>
        <v>285</v>
      </c>
    </row>
    <row r="121" spans="1:10" x14ac:dyDescent="0.2">
      <c r="A121" s="15">
        <v>39993</v>
      </c>
      <c r="B121" s="12">
        <v>57</v>
      </c>
      <c r="C121" s="12">
        <v>86</v>
      </c>
      <c r="D121" s="12">
        <v>57</v>
      </c>
      <c r="E121" s="12">
        <v>57</v>
      </c>
      <c r="F121" s="14">
        <v>0</v>
      </c>
      <c r="G121" s="12">
        <v>57</v>
      </c>
      <c r="I121" s="11">
        <f>'^JKSE'!I121</f>
        <v>40728</v>
      </c>
      <c r="J121" s="12">
        <f t="shared" si="1"/>
        <v>290</v>
      </c>
    </row>
    <row r="122" spans="1:10" x14ac:dyDescent="0.2">
      <c r="A122" s="15">
        <v>39994</v>
      </c>
      <c r="B122" s="12">
        <v>60</v>
      </c>
      <c r="C122" s="12">
        <v>60</v>
      </c>
      <c r="D122" s="12">
        <v>60</v>
      </c>
      <c r="E122" s="12">
        <v>60</v>
      </c>
      <c r="F122" s="14">
        <v>1500</v>
      </c>
      <c r="G122" s="12">
        <v>60</v>
      </c>
      <c r="I122" s="11">
        <f>'^JKSE'!I122</f>
        <v>40725</v>
      </c>
      <c r="J122" s="12">
        <f t="shared" si="1"/>
        <v>280</v>
      </c>
    </row>
    <row r="123" spans="1:10" x14ac:dyDescent="0.2">
      <c r="A123" s="15">
        <v>39995</v>
      </c>
      <c r="B123" s="12">
        <v>62</v>
      </c>
      <c r="C123" s="12">
        <v>69</v>
      </c>
      <c r="D123" s="12">
        <v>62</v>
      </c>
      <c r="E123" s="12">
        <v>64</v>
      </c>
      <c r="F123" s="14">
        <v>12000</v>
      </c>
      <c r="G123" s="12">
        <v>64</v>
      </c>
      <c r="I123" s="11">
        <f>'^JKSE'!I123</f>
        <v>40724</v>
      </c>
      <c r="J123" s="12">
        <f t="shared" si="1"/>
        <v>280</v>
      </c>
    </row>
    <row r="124" spans="1:10" x14ac:dyDescent="0.2">
      <c r="A124" s="15">
        <v>39996</v>
      </c>
      <c r="B124" s="12">
        <v>78</v>
      </c>
      <c r="C124" s="12">
        <v>78</v>
      </c>
      <c r="D124" s="12">
        <v>78</v>
      </c>
      <c r="E124" s="12">
        <v>78</v>
      </c>
      <c r="F124" s="14">
        <v>500</v>
      </c>
      <c r="G124" s="12">
        <v>78</v>
      </c>
      <c r="I124" s="11">
        <f>'^JKSE'!I124</f>
        <v>40723</v>
      </c>
      <c r="J124" s="12">
        <f t="shared" si="1"/>
        <v>285</v>
      </c>
    </row>
    <row r="125" spans="1:10" x14ac:dyDescent="0.2">
      <c r="A125" s="15">
        <v>39997</v>
      </c>
      <c r="B125" s="12">
        <v>66</v>
      </c>
      <c r="C125" s="12">
        <v>77</v>
      </c>
      <c r="D125" s="12">
        <v>66</v>
      </c>
      <c r="E125" s="12">
        <v>66</v>
      </c>
      <c r="F125" s="14">
        <v>0</v>
      </c>
      <c r="G125" s="12">
        <v>66</v>
      </c>
      <c r="I125" s="11">
        <f>'^JKSE'!I125</f>
        <v>40722</v>
      </c>
      <c r="J125" s="12">
        <f t="shared" si="1"/>
        <v>285</v>
      </c>
    </row>
    <row r="126" spans="1:10" x14ac:dyDescent="0.2">
      <c r="A126" s="15">
        <v>40000</v>
      </c>
      <c r="B126" s="12">
        <v>62</v>
      </c>
      <c r="C126" s="12">
        <v>68</v>
      </c>
      <c r="D126" s="12">
        <v>62</v>
      </c>
      <c r="E126" s="12">
        <v>62</v>
      </c>
      <c r="F126" s="14">
        <v>0</v>
      </c>
      <c r="G126" s="12">
        <v>62</v>
      </c>
      <c r="I126" s="11">
        <f>'^JKSE'!I126</f>
        <v>40721</v>
      </c>
      <c r="J126" s="12">
        <f t="shared" si="1"/>
        <v>280</v>
      </c>
    </row>
    <row r="127" spans="1:10" x14ac:dyDescent="0.2">
      <c r="A127" s="15">
        <v>40001</v>
      </c>
      <c r="B127" s="12">
        <v>78</v>
      </c>
      <c r="C127" s="12">
        <v>85</v>
      </c>
      <c r="D127" s="12">
        <v>78</v>
      </c>
      <c r="E127" s="12">
        <v>78</v>
      </c>
      <c r="F127" s="14">
        <v>0</v>
      </c>
      <c r="G127" s="12">
        <v>78</v>
      </c>
      <c r="I127" s="11">
        <f>'^JKSE'!I127</f>
        <v>40718</v>
      </c>
      <c r="J127" s="12">
        <f t="shared" si="1"/>
        <v>285</v>
      </c>
    </row>
    <row r="128" spans="1:10" x14ac:dyDescent="0.2">
      <c r="A128" s="15">
        <v>40003</v>
      </c>
      <c r="B128" s="12">
        <v>60</v>
      </c>
      <c r="C128" s="12">
        <v>77</v>
      </c>
      <c r="D128" s="12">
        <v>60</v>
      </c>
      <c r="E128" s="12">
        <v>60</v>
      </c>
      <c r="F128" s="14">
        <v>0</v>
      </c>
      <c r="G128" s="12">
        <v>60</v>
      </c>
      <c r="I128" s="11">
        <f>'^JKSE'!I128</f>
        <v>40717</v>
      </c>
      <c r="J128" s="12">
        <f t="shared" si="1"/>
        <v>285</v>
      </c>
    </row>
    <row r="129" spans="1:10" x14ac:dyDescent="0.2">
      <c r="A129" s="15">
        <v>40004</v>
      </c>
      <c r="B129" s="12">
        <v>70</v>
      </c>
      <c r="C129" s="12">
        <v>84</v>
      </c>
      <c r="D129" s="12">
        <v>70</v>
      </c>
      <c r="E129" s="12">
        <v>70</v>
      </c>
      <c r="F129" s="14">
        <v>0</v>
      </c>
      <c r="G129" s="12">
        <v>70</v>
      </c>
      <c r="I129" s="11">
        <f>'^JKSE'!I129</f>
        <v>40716</v>
      </c>
      <c r="J129" s="12">
        <f t="shared" si="1"/>
        <v>280</v>
      </c>
    </row>
    <row r="130" spans="1:10" x14ac:dyDescent="0.2">
      <c r="A130" s="15">
        <v>40007</v>
      </c>
      <c r="B130" s="12">
        <v>68</v>
      </c>
      <c r="C130" s="12">
        <v>68</v>
      </c>
      <c r="D130" s="12">
        <v>60</v>
      </c>
      <c r="E130" s="12">
        <v>60</v>
      </c>
      <c r="F130" s="14">
        <v>124500</v>
      </c>
      <c r="G130" s="12">
        <v>60</v>
      </c>
      <c r="I130" s="11">
        <f>'^JKSE'!I130</f>
        <v>40715</v>
      </c>
      <c r="J130" s="12">
        <f t="shared" si="1"/>
        <v>280</v>
      </c>
    </row>
    <row r="131" spans="1:10" x14ac:dyDescent="0.2">
      <c r="A131" s="15">
        <v>40008</v>
      </c>
      <c r="B131" s="12">
        <v>60</v>
      </c>
      <c r="C131" s="12">
        <v>60</v>
      </c>
      <c r="D131" s="12">
        <v>60</v>
      </c>
      <c r="E131" s="12">
        <v>60</v>
      </c>
      <c r="F131" s="14">
        <v>37500</v>
      </c>
      <c r="G131" s="12">
        <v>60</v>
      </c>
      <c r="I131" s="11">
        <f>'^JKSE'!I131</f>
        <v>40714</v>
      </c>
      <c r="J131" s="12">
        <f t="shared" ref="J131:J194" si="2">VLOOKUP($I$2:$I$751,$A$2:$G$705,7)</f>
        <v>280</v>
      </c>
    </row>
    <row r="132" spans="1:10" x14ac:dyDescent="0.2">
      <c r="A132" s="15">
        <v>40009</v>
      </c>
      <c r="B132" s="12">
        <v>61</v>
      </c>
      <c r="C132" s="12">
        <v>80</v>
      </c>
      <c r="D132" s="12">
        <v>61</v>
      </c>
      <c r="E132" s="12">
        <v>61</v>
      </c>
      <c r="F132" s="14">
        <v>0</v>
      </c>
      <c r="G132" s="12">
        <v>61</v>
      </c>
      <c r="I132" s="11">
        <f>'^JKSE'!I132</f>
        <v>40711</v>
      </c>
      <c r="J132" s="12">
        <f t="shared" si="2"/>
        <v>280</v>
      </c>
    </row>
    <row r="133" spans="1:10" x14ac:dyDescent="0.2">
      <c r="A133" s="15">
        <v>40010</v>
      </c>
      <c r="B133" s="12">
        <v>62</v>
      </c>
      <c r="C133" s="12">
        <v>74</v>
      </c>
      <c r="D133" s="12">
        <v>62</v>
      </c>
      <c r="E133" s="12">
        <v>62</v>
      </c>
      <c r="F133" s="14">
        <v>0</v>
      </c>
      <c r="G133" s="12">
        <v>62</v>
      </c>
      <c r="I133" s="11">
        <f>'^JKSE'!I133</f>
        <v>40710</v>
      </c>
      <c r="J133" s="12">
        <f t="shared" si="2"/>
        <v>280</v>
      </c>
    </row>
    <row r="134" spans="1:10" x14ac:dyDescent="0.2">
      <c r="A134" s="15">
        <v>40011</v>
      </c>
      <c r="B134" s="12">
        <v>61</v>
      </c>
      <c r="C134" s="12">
        <v>65</v>
      </c>
      <c r="D134" s="12">
        <v>61</v>
      </c>
      <c r="E134" s="12">
        <v>65</v>
      </c>
      <c r="F134" s="14">
        <v>112500</v>
      </c>
      <c r="G134" s="12">
        <v>65</v>
      </c>
      <c r="I134" s="11">
        <f>'^JKSE'!I134</f>
        <v>40709</v>
      </c>
      <c r="J134" s="12">
        <f t="shared" si="2"/>
        <v>280</v>
      </c>
    </row>
    <row r="135" spans="1:10" x14ac:dyDescent="0.2">
      <c r="A135" s="15">
        <v>40015</v>
      </c>
      <c r="B135" s="12">
        <v>69</v>
      </c>
      <c r="C135" s="12">
        <v>77</v>
      </c>
      <c r="D135" s="12">
        <v>69</v>
      </c>
      <c r="E135" s="12">
        <v>77</v>
      </c>
      <c r="F135" s="14">
        <v>88000</v>
      </c>
      <c r="G135" s="12">
        <v>77</v>
      </c>
      <c r="I135" s="11">
        <f>'^JKSE'!I135</f>
        <v>40708</v>
      </c>
      <c r="J135" s="12">
        <f t="shared" si="2"/>
        <v>280</v>
      </c>
    </row>
    <row r="136" spans="1:10" x14ac:dyDescent="0.2">
      <c r="A136" s="15">
        <v>40016</v>
      </c>
      <c r="B136" s="12">
        <v>72</v>
      </c>
      <c r="C136" s="12">
        <v>72</v>
      </c>
      <c r="D136" s="12">
        <v>72</v>
      </c>
      <c r="E136" s="12">
        <v>72</v>
      </c>
      <c r="F136" s="14">
        <v>500</v>
      </c>
      <c r="G136" s="12">
        <v>72</v>
      </c>
      <c r="I136" s="11">
        <f>'^JKSE'!I136</f>
        <v>40707</v>
      </c>
      <c r="J136" s="12">
        <f t="shared" si="2"/>
        <v>280</v>
      </c>
    </row>
    <row r="137" spans="1:10" x14ac:dyDescent="0.2">
      <c r="A137" s="15">
        <v>40017</v>
      </c>
      <c r="B137" s="12">
        <v>75</v>
      </c>
      <c r="C137" s="12">
        <v>75</v>
      </c>
      <c r="D137" s="12">
        <v>75</v>
      </c>
      <c r="E137" s="12">
        <v>75</v>
      </c>
      <c r="F137" s="14">
        <v>1000</v>
      </c>
      <c r="G137" s="12">
        <v>75</v>
      </c>
      <c r="I137" s="11">
        <f>'^JKSE'!I137</f>
        <v>40704</v>
      </c>
      <c r="J137" s="12">
        <f t="shared" si="2"/>
        <v>280</v>
      </c>
    </row>
    <row r="138" spans="1:10" x14ac:dyDescent="0.2">
      <c r="A138" s="15">
        <v>40018</v>
      </c>
      <c r="B138" s="12">
        <v>79</v>
      </c>
      <c r="C138" s="12">
        <v>79</v>
      </c>
      <c r="D138" s="12">
        <v>72</v>
      </c>
      <c r="E138" s="12">
        <v>72</v>
      </c>
      <c r="F138" s="14">
        <v>8500</v>
      </c>
      <c r="G138" s="12">
        <v>72</v>
      </c>
      <c r="I138" s="11">
        <f>'^JKSE'!I138</f>
        <v>40703</v>
      </c>
      <c r="J138" s="12">
        <f t="shared" si="2"/>
        <v>280</v>
      </c>
    </row>
    <row r="139" spans="1:10" x14ac:dyDescent="0.2">
      <c r="A139" s="15">
        <v>40021</v>
      </c>
      <c r="B139" s="12">
        <v>75</v>
      </c>
      <c r="C139" s="12">
        <v>75</v>
      </c>
      <c r="D139" s="12">
        <v>75</v>
      </c>
      <c r="E139" s="12">
        <v>75</v>
      </c>
      <c r="F139" s="14">
        <v>1000</v>
      </c>
      <c r="G139" s="12">
        <v>75</v>
      </c>
      <c r="I139" s="11">
        <f>'^JKSE'!I139</f>
        <v>40702</v>
      </c>
      <c r="J139" s="12">
        <f t="shared" si="2"/>
        <v>280</v>
      </c>
    </row>
    <row r="140" spans="1:10" x14ac:dyDescent="0.2">
      <c r="A140" s="15">
        <v>40022</v>
      </c>
      <c r="B140" s="12">
        <v>76</v>
      </c>
      <c r="C140" s="12">
        <v>76</v>
      </c>
      <c r="D140" s="12">
        <v>67</v>
      </c>
      <c r="E140" s="12">
        <v>74</v>
      </c>
      <c r="F140" s="14">
        <v>32000</v>
      </c>
      <c r="G140" s="12">
        <v>74</v>
      </c>
      <c r="I140" s="11">
        <f>'^JKSE'!I140</f>
        <v>40701</v>
      </c>
      <c r="J140" s="12">
        <f t="shared" si="2"/>
        <v>280</v>
      </c>
    </row>
    <row r="141" spans="1:10" x14ac:dyDescent="0.2">
      <c r="A141" s="15">
        <v>40023</v>
      </c>
      <c r="B141" s="12">
        <v>74</v>
      </c>
      <c r="C141" s="12">
        <v>74</v>
      </c>
      <c r="D141" s="12">
        <v>70</v>
      </c>
      <c r="E141" s="12">
        <v>70</v>
      </c>
      <c r="F141" s="14">
        <v>60000</v>
      </c>
      <c r="G141" s="12">
        <v>70</v>
      </c>
      <c r="I141" s="11">
        <f>'^JKSE'!I141</f>
        <v>40700</v>
      </c>
      <c r="J141" s="12">
        <f t="shared" si="2"/>
        <v>280</v>
      </c>
    </row>
    <row r="142" spans="1:10" x14ac:dyDescent="0.2">
      <c r="A142" s="15">
        <v>40024</v>
      </c>
      <c r="B142" s="12">
        <v>70</v>
      </c>
      <c r="C142" s="12">
        <v>76</v>
      </c>
      <c r="D142" s="12">
        <v>70</v>
      </c>
      <c r="E142" s="12">
        <v>70</v>
      </c>
      <c r="F142" s="14">
        <v>0</v>
      </c>
      <c r="G142" s="12">
        <v>70</v>
      </c>
      <c r="I142" s="11">
        <f>'^JKSE'!I142</f>
        <v>40697</v>
      </c>
      <c r="J142" s="12">
        <f t="shared" si="2"/>
        <v>265</v>
      </c>
    </row>
    <row r="143" spans="1:10" x14ac:dyDescent="0.2">
      <c r="A143" s="15">
        <v>40025</v>
      </c>
      <c r="B143" s="12">
        <v>70</v>
      </c>
      <c r="C143" s="12">
        <v>70</v>
      </c>
      <c r="D143" s="12">
        <v>68</v>
      </c>
      <c r="E143" s="12">
        <v>69</v>
      </c>
      <c r="F143" s="14">
        <v>105000</v>
      </c>
      <c r="G143" s="12">
        <v>69</v>
      </c>
      <c r="I143" s="11">
        <f>'^JKSE'!I143</f>
        <v>40696</v>
      </c>
      <c r="J143" s="12">
        <f t="shared" si="2"/>
        <v>250</v>
      </c>
    </row>
    <row r="144" spans="1:10" x14ac:dyDescent="0.2">
      <c r="A144" s="15">
        <v>40028</v>
      </c>
      <c r="B144" s="12">
        <v>69</v>
      </c>
      <c r="C144" s="12">
        <v>74</v>
      </c>
      <c r="D144" s="12">
        <v>69</v>
      </c>
      <c r="E144" s="12">
        <v>74</v>
      </c>
      <c r="F144" s="14">
        <v>68500</v>
      </c>
      <c r="G144" s="12">
        <v>74</v>
      </c>
      <c r="I144" s="11">
        <f>'^JKSE'!I144</f>
        <v>40695</v>
      </c>
      <c r="J144" s="12">
        <f t="shared" si="2"/>
        <v>250</v>
      </c>
    </row>
    <row r="145" spans="1:10" x14ac:dyDescent="0.2">
      <c r="A145" s="15">
        <v>40029</v>
      </c>
      <c r="B145" s="12">
        <v>75</v>
      </c>
      <c r="C145" s="12">
        <v>76</v>
      </c>
      <c r="D145" s="12">
        <v>70</v>
      </c>
      <c r="E145" s="12">
        <v>70</v>
      </c>
      <c r="F145" s="14">
        <v>1500</v>
      </c>
      <c r="G145" s="12">
        <v>70</v>
      </c>
      <c r="I145" s="11">
        <f>'^JKSE'!I145</f>
        <v>40694</v>
      </c>
      <c r="J145" s="12">
        <f t="shared" si="2"/>
        <v>225</v>
      </c>
    </row>
    <row r="146" spans="1:10" x14ac:dyDescent="0.2">
      <c r="A146" s="15">
        <v>40030</v>
      </c>
      <c r="B146" s="12">
        <v>70</v>
      </c>
      <c r="C146" s="12">
        <v>79</v>
      </c>
      <c r="D146" s="12">
        <v>70</v>
      </c>
      <c r="E146" s="12">
        <v>79</v>
      </c>
      <c r="F146" s="14">
        <v>2500</v>
      </c>
      <c r="G146" s="12">
        <v>79</v>
      </c>
      <c r="I146" s="11">
        <f>'^JKSE'!I146</f>
        <v>40693</v>
      </c>
      <c r="J146" s="12">
        <f t="shared" si="2"/>
        <v>235</v>
      </c>
    </row>
    <row r="147" spans="1:10" x14ac:dyDescent="0.2">
      <c r="A147" s="15">
        <v>40031</v>
      </c>
      <c r="B147" s="12">
        <v>70</v>
      </c>
      <c r="C147" s="12">
        <v>79</v>
      </c>
      <c r="D147" s="12">
        <v>70</v>
      </c>
      <c r="E147" s="12">
        <v>70</v>
      </c>
      <c r="F147" s="14">
        <v>0</v>
      </c>
      <c r="G147" s="12">
        <v>70</v>
      </c>
      <c r="I147" s="11">
        <f>'^JKSE'!I147</f>
        <v>40690</v>
      </c>
      <c r="J147" s="12">
        <f t="shared" si="2"/>
        <v>250</v>
      </c>
    </row>
    <row r="148" spans="1:10" x14ac:dyDescent="0.2">
      <c r="A148" s="15">
        <v>40032</v>
      </c>
      <c r="B148" s="12">
        <v>70</v>
      </c>
      <c r="C148" s="12">
        <v>79</v>
      </c>
      <c r="D148" s="12">
        <v>70</v>
      </c>
      <c r="E148" s="12">
        <v>70</v>
      </c>
      <c r="F148" s="14">
        <v>0</v>
      </c>
      <c r="G148" s="12">
        <v>70</v>
      </c>
      <c r="I148" s="11">
        <f>'^JKSE'!I148</f>
        <v>40689</v>
      </c>
      <c r="J148" s="12">
        <f t="shared" si="2"/>
        <v>220</v>
      </c>
    </row>
    <row r="149" spans="1:10" x14ac:dyDescent="0.2">
      <c r="A149" s="15">
        <v>40035</v>
      </c>
      <c r="B149" s="12">
        <v>69</v>
      </c>
      <c r="C149" s="12">
        <v>79</v>
      </c>
      <c r="D149" s="12">
        <v>69</v>
      </c>
      <c r="E149" s="12">
        <v>69</v>
      </c>
      <c r="F149" s="14">
        <v>0</v>
      </c>
      <c r="G149" s="12">
        <v>69</v>
      </c>
      <c r="I149" s="11">
        <f>'^JKSE'!I149</f>
        <v>40688</v>
      </c>
      <c r="J149" s="12">
        <f t="shared" si="2"/>
        <v>220</v>
      </c>
    </row>
    <row r="150" spans="1:10" x14ac:dyDescent="0.2">
      <c r="A150" s="15">
        <v>40036</v>
      </c>
      <c r="B150" s="12">
        <v>72</v>
      </c>
      <c r="C150" s="12">
        <v>72</v>
      </c>
      <c r="D150" s="12">
        <v>72</v>
      </c>
      <c r="E150" s="12">
        <v>72</v>
      </c>
      <c r="F150" s="14">
        <v>50000</v>
      </c>
      <c r="G150" s="12">
        <v>72</v>
      </c>
      <c r="I150" s="11">
        <f>'^JKSE'!I150</f>
        <v>40687</v>
      </c>
      <c r="J150" s="12">
        <f t="shared" si="2"/>
        <v>205</v>
      </c>
    </row>
    <row r="151" spans="1:10" x14ac:dyDescent="0.2">
      <c r="A151" s="15">
        <v>40037</v>
      </c>
      <c r="B151" s="12">
        <v>69</v>
      </c>
      <c r="C151" s="12">
        <v>69</v>
      </c>
      <c r="D151" s="12">
        <v>69</v>
      </c>
      <c r="E151" s="12">
        <v>69</v>
      </c>
      <c r="F151" s="14">
        <v>500</v>
      </c>
      <c r="G151" s="12">
        <v>69</v>
      </c>
      <c r="I151" s="11">
        <f>'^JKSE'!I151</f>
        <v>40686</v>
      </c>
      <c r="J151" s="12">
        <f t="shared" si="2"/>
        <v>199</v>
      </c>
    </row>
    <row r="152" spans="1:10" x14ac:dyDescent="0.2">
      <c r="A152" s="15">
        <v>40038</v>
      </c>
      <c r="B152" s="12">
        <v>69</v>
      </c>
      <c r="C152" s="12">
        <v>73</v>
      </c>
      <c r="D152" s="12">
        <v>69</v>
      </c>
      <c r="E152" s="12">
        <v>69</v>
      </c>
      <c r="F152" s="14">
        <v>0</v>
      </c>
      <c r="G152" s="12">
        <v>69</v>
      </c>
      <c r="I152" s="11">
        <f>'^JKSE'!I152</f>
        <v>40683</v>
      </c>
      <c r="J152" s="12">
        <f t="shared" si="2"/>
        <v>200</v>
      </c>
    </row>
    <row r="153" spans="1:10" x14ac:dyDescent="0.2">
      <c r="A153" s="15">
        <v>40039</v>
      </c>
      <c r="B153" s="12">
        <v>73</v>
      </c>
      <c r="C153" s="12">
        <v>79</v>
      </c>
      <c r="D153" s="12">
        <v>73</v>
      </c>
      <c r="E153" s="12">
        <v>73</v>
      </c>
      <c r="F153" s="14">
        <v>0</v>
      </c>
      <c r="G153" s="12">
        <v>73</v>
      </c>
      <c r="I153" s="11">
        <f>'^JKSE'!I153</f>
        <v>40682</v>
      </c>
      <c r="J153" s="12">
        <f t="shared" si="2"/>
        <v>200</v>
      </c>
    </row>
    <row r="154" spans="1:10" x14ac:dyDescent="0.2">
      <c r="A154" s="15">
        <v>40043</v>
      </c>
      <c r="B154" s="12">
        <v>74</v>
      </c>
      <c r="C154" s="12">
        <v>74</v>
      </c>
      <c r="D154" s="12">
        <v>74</v>
      </c>
      <c r="E154" s="12">
        <v>74</v>
      </c>
      <c r="F154" s="14">
        <v>500</v>
      </c>
      <c r="G154" s="12">
        <v>74</v>
      </c>
      <c r="I154" s="11">
        <f>'^JKSE'!I154</f>
        <v>40681</v>
      </c>
      <c r="J154" s="12">
        <f t="shared" si="2"/>
        <v>205</v>
      </c>
    </row>
    <row r="155" spans="1:10" x14ac:dyDescent="0.2">
      <c r="A155" s="15">
        <v>40044</v>
      </c>
      <c r="B155" s="12">
        <v>66</v>
      </c>
      <c r="C155" s="12">
        <v>69</v>
      </c>
      <c r="D155" s="12">
        <v>65</v>
      </c>
      <c r="E155" s="12">
        <v>69</v>
      </c>
      <c r="F155" s="14">
        <v>101000</v>
      </c>
      <c r="G155" s="12">
        <v>69</v>
      </c>
      <c r="I155" s="11">
        <f>'^JKSE'!I155</f>
        <v>40680</v>
      </c>
      <c r="J155" s="12">
        <f t="shared" si="2"/>
        <v>215</v>
      </c>
    </row>
    <row r="156" spans="1:10" x14ac:dyDescent="0.2">
      <c r="A156" s="15">
        <v>40045</v>
      </c>
      <c r="B156" s="12">
        <v>74</v>
      </c>
      <c r="C156" s="12">
        <v>74</v>
      </c>
      <c r="D156" s="12">
        <v>74</v>
      </c>
      <c r="E156" s="12">
        <v>74</v>
      </c>
      <c r="F156" s="14">
        <v>1000</v>
      </c>
      <c r="G156" s="12">
        <v>74</v>
      </c>
      <c r="I156" s="11">
        <f>'^JKSE'!I156</f>
        <v>40679</v>
      </c>
      <c r="J156" s="12">
        <f t="shared" si="2"/>
        <v>215</v>
      </c>
    </row>
    <row r="157" spans="1:10" x14ac:dyDescent="0.2">
      <c r="A157" s="15">
        <v>40046</v>
      </c>
      <c r="B157" s="12">
        <v>60</v>
      </c>
      <c r="C157" s="12">
        <v>76</v>
      </c>
      <c r="D157" s="12">
        <v>60</v>
      </c>
      <c r="E157" s="12">
        <v>60</v>
      </c>
      <c r="F157" s="14">
        <v>0</v>
      </c>
      <c r="G157" s="12">
        <v>60</v>
      </c>
      <c r="I157" s="11">
        <f>'^JKSE'!I157</f>
        <v>40676</v>
      </c>
      <c r="J157" s="12">
        <f t="shared" si="2"/>
        <v>210</v>
      </c>
    </row>
    <row r="158" spans="1:10" x14ac:dyDescent="0.2">
      <c r="A158" s="15">
        <v>40049</v>
      </c>
      <c r="B158" s="12">
        <v>53</v>
      </c>
      <c r="C158" s="12">
        <v>74</v>
      </c>
      <c r="D158" s="12">
        <v>53</v>
      </c>
      <c r="E158" s="12">
        <v>53</v>
      </c>
      <c r="F158" s="14">
        <v>0</v>
      </c>
      <c r="G158" s="12">
        <v>53</v>
      </c>
      <c r="I158" s="11">
        <f>'^JKSE'!I158</f>
        <v>40675</v>
      </c>
      <c r="J158" s="12">
        <f t="shared" si="2"/>
        <v>205</v>
      </c>
    </row>
    <row r="159" spans="1:10" x14ac:dyDescent="0.2">
      <c r="A159" s="15">
        <v>40050</v>
      </c>
      <c r="B159" s="12">
        <v>61</v>
      </c>
      <c r="C159" s="12">
        <v>80</v>
      </c>
      <c r="D159" s="12">
        <v>61</v>
      </c>
      <c r="E159" s="12">
        <v>61</v>
      </c>
      <c r="F159" s="14">
        <v>0</v>
      </c>
      <c r="G159" s="12">
        <v>61</v>
      </c>
      <c r="I159" s="11">
        <f>'^JKSE'!I159</f>
        <v>40674</v>
      </c>
      <c r="J159" s="12">
        <f t="shared" si="2"/>
        <v>200</v>
      </c>
    </row>
    <row r="160" spans="1:10" x14ac:dyDescent="0.2">
      <c r="A160" s="15">
        <v>40051</v>
      </c>
      <c r="B160" s="12">
        <v>62</v>
      </c>
      <c r="C160" s="12">
        <v>74</v>
      </c>
      <c r="D160" s="12">
        <v>62</v>
      </c>
      <c r="E160" s="12">
        <v>62</v>
      </c>
      <c r="F160" s="14">
        <v>0</v>
      </c>
      <c r="G160" s="12">
        <v>62</v>
      </c>
      <c r="I160" s="11">
        <f>'^JKSE'!I160</f>
        <v>40673</v>
      </c>
      <c r="J160" s="12">
        <f t="shared" si="2"/>
        <v>200</v>
      </c>
    </row>
    <row r="161" spans="1:10" x14ac:dyDescent="0.2">
      <c r="A161" s="15">
        <v>40052</v>
      </c>
      <c r="B161" s="12">
        <v>58</v>
      </c>
      <c r="C161" s="12">
        <v>74</v>
      </c>
      <c r="D161" s="12">
        <v>58</v>
      </c>
      <c r="E161" s="12">
        <v>58</v>
      </c>
      <c r="F161" s="14">
        <v>0</v>
      </c>
      <c r="G161" s="12">
        <v>58</v>
      </c>
      <c r="I161" s="11">
        <f>'^JKSE'!I161</f>
        <v>40672</v>
      </c>
      <c r="J161" s="12">
        <f t="shared" si="2"/>
        <v>205</v>
      </c>
    </row>
    <row r="162" spans="1:10" x14ac:dyDescent="0.2">
      <c r="A162" s="15">
        <v>40053</v>
      </c>
      <c r="B162" s="12">
        <v>56</v>
      </c>
      <c r="C162" s="12">
        <v>74</v>
      </c>
      <c r="D162" s="12">
        <v>56</v>
      </c>
      <c r="E162" s="12">
        <v>56</v>
      </c>
      <c r="F162" s="14">
        <v>0</v>
      </c>
      <c r="G162" s="12">
        <v>56</v>
      </c>
      <c r="I162" s="11">
        <f>'^JKSE'!I162</f>
        <v>40669</v>
      </c>
      <c r="J162" s="12">
        <f t="shared" si="2"/>
        <v>210</v>
      </c>
    </row>
    <row r="163" spans="1:10" x14ac:dyDescent="0.2">
      <c r="A163" s="15">
        <v>40056</v>
      </c>
      <c r="B163" s="12">
        <v>74</v>
      </c>
      <c r="C163" s="12">
        <v>74</v>
      </c>
      <c r="D163" s="12">
        <v>74</v>
      </c>
      <c r="E163" s="12">
        <v>74</v>
      </c>
      <c r="F163" s="14">
        <v>2500</v>
      </c>
      <c r="G163" s="12">
        <v>74</v>
      </c>
      <c r="I163" s="11">
        <f>'^JKSE'!I163</f>
        <v>40668</v>
      </c>
      <c r="J163" s="12">
        <f t="shared" si="2"/>
        <v>210</v>
      </c>
    </row>
    <row r="164" spans="1:10" x14ac:dyDescent="0.2">
      <c r="A164" s="15">
        <v>40057</v>
      </c>
      <c r="B164" s="12">
        <v>57</v>
      </c>
      <c r="C164" s="12">
        <v>79</v>
      </c>
      <c r="D164" s="12">
        <v>57</v>
      </c>
      <c r="E164" s="12">
        <v>57</v>
      </c>
      <c r="F164" s="14">
        <v>0</v>
      </c>
      <c r="G164" s="12">
        <v>57</v>
      </c>
      <c r="I164" s="11">
        <f>'^JKSE'!I164</f>
        <v>40667</v>
      </c>
      <c r="J164" s="12">
        <f t="shared" si="2"/>
        <v>210</v>
      </c>
    </row>
    <row r="165" spans="1:10" x14ac:dyDescent="0.2">
      <c r="A165" s="15">
        <v>40058</v>
      </c>
      <c r="B165" s="12">
        <v>56</v>
      </c>
      <c r="C165" s="12">
        <v>74</v>
      </c>
      <c r="D165" s="12">
        <v>56</v>
      </c>
      <c r="E165" s="12">
        <v>56</v>
      </c>
      <c r="F165" s="14">
        <v>0</v>
      </c>
      <c r="G165" s="12">
        <v>56</v>
      </c>
      <c r="I165" s="11">
        <f>'^JKSE'!I165</f>
        <v>40666</v>
      </c>
      <c r="J165" s="12">
        <f t="shared" si="2"/>
        <v>205</v>
      </c>
    </row>
    <row r="166" spans="1:10" x14ac:dyDescent="0.2">
      <c r="A166" s="15">
        <v>40059</v>
      </c>
      <c r="B166" s="12">
        <v>61</v>
      </c>
      <c r="C166" s="12">
        <v>74</v>
      </c>
      <c r="D166" s="12">
        <v>61</v>
      </c>
      <c r="E166" s="12">
        <v>61</v>
      </c>
      <c r="F166" s="14">
        <v>0</v>
      </c>
      <c r="G166" s="12">
        <v>61</v>
      </c>
      <c r="I166" s="11">
        <f>'^JKSE'!I166</f>
        <v>40665</v>
      </c>
      <c r="J166" s="12">
        <f t="shared" si="2"/>
        <v>195</v>
      </c>
    </row>
    <row r="167" spans="1:10" x14ac:dyDescent="0.2">
      <c r="A167" s="15">
        <v>40060</v>
      </c>
      <c r="B167" s="12">
        <v>64</v>
      </c>
      <c r="C167" s="12">
        <v>76</v>
      </c>
      <c r="D167" s="12">
        <v>64</v>
      </c>
      <c r="E167" s="12">
        <v>64</v>
      </c>
      <c r="F167" s="14">
        <v>0</v>
      </c>
      <c r="G167" s="12">
        <v>64</v>
      </c>
      <c r="I167" s="11">
        <f>'^JKSE'!I167</f>
        <v>40662</v>
      </c>
      <c r="J167" s="12">
        <f t="shared" si="2"/>
        <v>185</v>
      </c>
    </row>
    <row r="168" spans="1:10" x14ac:dyDescent="0.2">
      <c r="A168" s="15">
        <v>40063</v>
      </c>
      <c r="B168" s="12">
        <v>68</v>
      </c>
      <c r="C168" s="12">
        <v>74</v>
      </c>
      <c r="D168" s="12">
        <v>68</v>
      </c>
      <c r="E168" s="12">
        <v>68</v>
      </c>
      <c r="F168" s="14">
        <v>0</v>
      </c>
      <c r="G168" s="12">
        <v>68</v>
      </c>
      <c r="I168" s="11">
        <f>'^JKSE'!I168</f>
        <v>40661</v>
      </c>
      <c r="J168" s="12">
        <f t="shared" si="2"/>
        <v>170</v>
      </c>
    </row>
    <row r="169" spans="1:10" x14ac:dyDescent="0.2">
      <c r="A169" s="15">
        <v>40064</v>
      </c>
      <c r="B169" s="12">
        <v>74</v>
      </c>
      <c r="C169" s="12">
        <v>74</v>
      </c>
      <c r="D169" s="12">
        <v>56</v>
      </c>
      <c r="E169" s="12">
        <v>56</v>
      </c>
      <c r="F169" s="14">
        <v>2000</v>
      </c>
      <c r="G169" s="12">
        <v>56</v>
      </c>
      <c r="I169" s="11">
        <f>'^JKSE'!I169</f>
        <v>40660</v>
      </c>
      <c r="J169" s="12">
        <f t="shared" si="2"/>
        <v>170</v>
      </c>
    </row>
    <row r="170" spans="1:10" x14ac:dyDescent="0.2">
      <c r="A170" s="15">
        <v>40065</v>
      </c>
      <c r="B170" s="12">
        <v>60</v>
      </c>
      <c r="C170" s="12">
        <v>60</v>
      </c>
      <c r="D170" s="12">
        <v>60</v>
      </c>
      <c r="E170" s="12">
        <v>60</v>
      </c>
      <c r="F170" s="14">
        <v>12500</v>
      </c>
      <c r="G170" s="12">
        <v>60</v>
      </c>
      <c r="I170" s="11">
        <f>'^JKSE'!I170</f>
        <v>40659</v>
      </c>
      <c r="J170" s="12">
        <f t="shared" si="2"/>
        <v>170</v>
      </c>
    </row>
    <row r="171" spans="1:10" x14ac:dyDescent="0.2">
      <c r="A171" s="15">
        <v>40066</v>
      </c>
      <c r="B171" s="12">
        <v>56</v>
      </c>
      <c r="C171" s="12">
        <v>60</v>
      </c>
      <c r="D171" s="12">
        <v>56</v>
      </c>
      <c r="E171" s="12">
        <v>60</v>
      </c>
      <c r="F171" s="14">
        <v>2500</v>
      </c>
      <c r="G171" s="12">
        <v>60</v>
      </c>
      <c r="I171" s="11">
        <f>'^JKSE'!I171</f>
        <v>40658</v>
      </c>
      <c r="J171" s="12">
        <f t="shared" si="2"/>
        <v>170</v>
      </c>
    </row>
    <row r="172" spans="1:10" x14ac:dyDescent="0.2">
      <c r="A172" s="15">
        <v>40067</v>
      </c>
      <c r="B172" s="12">
        <v>60</v>
      </c>
      <c r="C172" s="12">
        <v>60</v>
      </c>
      <c r="D172" s="12">
        <v>60</v>
      </c>
      <c r="E172" s="12">
        <v>60</v>
      </c>
      <c r="F172" s="14">
        <v>50000</v>
      </c>
      <c r="G172" s="12">
        <v>60</v>
      </c>
      <c r="I172" s="11">
        <f>'^JKSE'!I172</f>
        <v>40655</v>
      </c>
      <c r="J172" s="12">
        <f t="shared" si="2"/>
        <v>174</v>
      </c>
    </row>
    <row r="173" spans="1:10" x14ac:dyDescent="0.2">
      <c r="A173" s="15">
        <v>40070</v>
      </c>
      <c r="B173" s="12">
        <v>61</v>
      </c>
      <c r="C173" s="12">
        <v>61</v>
      </c>
      <c r="D173" s="12">
        <v>60</v>
      </c>
      <c r="E173" s="12">
        <v>60</v>
      </c>
      <c r="F173" s="14">
        <v>2000</v>
      </c>
      <c r="G173" s="12">
        <v>60</v>
      </c>
      <c r="I173" s="11">
        <f>'^JKSE'!I173</f>
        <v>40654</v>
      </c>
      <c r="J173" s="12">
        <f t="shared" si="2"/>
        <v>174</v>
      </c>
    </row>
    <row r="174" spans="1:10" x14ac:dyDescent="0.2">
      <c r="A174" s="15">
        <v>40071</v>
      </c>
      <c r="B174" s="12">
        <v>52</v>
      </c>
      <c r="C174" s="12">
        <v>72</v>
      </c>
      <c r="D174" s="12">
        <v>52</v>
      </c>
      <c r="E174" s="12">
        <v>72</v>
      </c>
      <c r="F174" s="14">
        <v>11500</v>
      </c>
      <c r="G174" s="12">
        <v>72</v>
      </c>
      <c r="I174" s="11">
        <f>'^JKSE'!I174</f>
        <v>40653</v>
      </c>
      <c r="J174" s="12">
        <f t="shared" si="2"/>
        <v>169</v>
      </c>
    </row>
    <row r="175" spans="1:10" x14ac:dyDescent="0.2">
      <c r="A175" s="15">
        <v>40072</v>
      </c>
      <c r="B175" s="12">
        <v>80</v>
      </c>
      <c r="C175" s="12">
        <v>89</v>
      </c>
      <c r="D175" s="12">
        <v>80</v>
      </c>
      <c r="E175" s="12">
        <v>89</v>
      </c>
      <c r="F175" s="14">
        <v>1000</v>
      </c>
      <c r="G175" s="12">
        <v>89</v>
      </c>
      <c r="I175" s="11">
        <f>'^JKSE'!I175</f>
        <v>40652</v>
      </c>
      <c r="J175" s="12">
        <f t="shared" si="2"/>
        <v>170</v>
      </c>
    </row>
    <row r="176" spans="1:10" x14ac:dyDescent="0.2">
      <c r="A176" s="15">
        <v>40073</v>
      </c>
      <c r="B176" s="12">
        <v>99</v>
      </c>
      <c r="C176" s="12">
        <v>99</v>
      </c>
      <c r="D176" s="12">
        <v>85</v>
      </c>
      <c r="E176" s="12">
        <v>85</v>
      </c>
      <c r="F176" s="14">
        <v>13000</v>
      </c>
      <c r="G176" s="12">
        <v>85</v>
      </c>
      <c r="I176" s="11">
        <f>'^JKSE'!I176</f>
        <v>40651</v>
      </c>
      <c r="J176" s="12">
        <f t="shared" si="2"/>
        <v>167</v>
      </c>
    </row>
    <row r="177" spans="1:10" x14ac:dyDescent="0.2">
      <c r="A177" s="15">
        <v>40080</v>
      </c>
      <c r="B177" s="12">
        <v>89</v>
      </c>
      <c r="C177" s="12">
        <v>89</v>
      </c>
      <c r="D177" s="12">
        <v>75</v>
      </c>
      <c r="E177" s="12">
        <v>79</v>
      </c>
      <c r="F177" s="14">
        <v>484000</v>
      </c>
      <c r="G177" s="12">
        <v>79</v>
      </c>
      <c r="I177" s="11">
        <f>'^JKSE'!I177</f>
        <v>40648</v>
      </c>
      <c r="J177" s="12">
        <f t="shared" si="2"/>
        <v>172</v>
      </c>
    </row>
    <row r="178" spans="1:10" x14ac:dyDescent="0.2">
      <c r="A178" s="15">
        <v>40081</v>
      </c>
      <c r="B178" s="12">
        <v>79</v>
      </c>
      <c r="C178" s="12">
        <v>79</v>
      </c>
      <c r="D178" s="12">
        <v>73</v>
      </c>
      <c r="E178" s="12">
        <v>73</v>
      </c>
      <c r="F178" s="14">
        <v>48500</v>
      </c>
      <c r="G178" s="12">
        <v>73</v>
      </c>
      <c r="I178" s="11">
        <f>'^JKSE'!I178</f>
        <v>40647</v>
      </c>
      <c r="J178" s="12">
        <f t="shared" si="2"/>
        <v>173</v>
      </c>
    </row>
    <row r="179" spans="1:10" x14ac:dyDescent="0.2">
      <c r="A179" s="15">
        <v>40084</v>
      </c>
      <c r="B179" s="12">
        <v>83</v>
      </c>
      <c r="C179" s="12">
        <v>83</v>
      </c>
      <c r="D179" s="12">
        <v>75</v>
      </c>
      <c r="E179" s="12">
        <v>75</v>
      </c>
      <c r="F179" s="14">
        <v>1000</v>
      </c>
      <c r="G179" s="12">
        <v>75</v>
      </c>
      <c r="I179" s="11">
        <f>'^JKSE'!I179</f>
        <v>40646</v>
      </c>
      <c r="J179" s="12">
        <f t="shared" si="2"/>
        <v>167</v>
      </c>
    </row>
    <row r="180" spans="1:10" x14ac:dyDescent="0.2">
      <c r="A180" s="15">
        <v>40085</v>
      </c>
      <c r="B180" s="12">
        <v>85</v>
      </c>
      <c r="C180" s="12">
        <v>85</v>
      </c>
      <c r="D180" s="12">
        <v>72</v>
      </c>
      <c r="E180" s="12">
        <v>78</v>
      </c>
      <c r="F180" s="14">
        <v>2000</v>
      </c>
      <c r="G180" s="12">
        <v>78</v>
      </c>
      <c r="I180" s="11">
        <f>'^JKSE'!I180</f>
        <v>40645</v>
      </c>
      <c r="J180" s="12">
        <f t="shared" si="2"/>
        <v>170</v>
      </c>
    </row>
    <row r="181" spans="1:10" x14ac:dyDescent="0.2">
      <c r="A181" s="15">
        <v>40086</v>
      </c>
      <c r="B181" s="12">
        <v>79</v>
      </c>
      <c r="C181" s="12">
        <v>79</v>
      </c>
      <c r="D181" s="12">
        <v>79</v>
      </c>
      <c r="E181" s="12">
        <v>79</v>
      </c>
      <c r="F181" s="14">
        <v>500</v>
      </c>
      <c r="G181" s="12">
        <v>79</v>
      </c>
      <c r="I181" s="11">
        <f>'^JKSE'!I181</f>
        <v>40644</v>
      </c>
      <c r="J181" s="12">
        <f t="shared" si="2"/>
        <v>170</v>
      </c>
    </row>
    <row r="182" spans="1:10" x14ac:dyDescent="0.2">
      <c r="A182" s="15">
        <v>40087</v>
      </c>
      <c r="B182" s="12">
        <v>79</v>
      </c>
      <c r="C182" s="12">
        <v>79</v>
      </c>
      <c r="D182" s="12">
        <v>79</v>
      </c>
      <c r="E182" s="12">
        <v>79</v>
      </c>
      <c r="F182" s="14">
        <v>500</v>
      </c>
      <c r="G182" s="12">
        <v>79</v>
      </c>
      <c r="I182" s="11">
        <f>'^JKSE'!I182</f>
        <v>40641</v>
      </c>
      <c r="J182" s="12">
        <f t="shared" si="2"/>
        <v>164</v>
      </c>
    </row>
    <row r="183" spans="1:10" x14ac:dyDescent="0.2">
      <c r="A183" s="15">
        <v>40088</v>
      </c>
      <c r="B183" s="12">
        <v>78</v>
      </c>
      <c r="C183" s="12">
        <v>78</v>
      </c>
      <c r="D183" s="12">
        <v>78</v>
      </c>
      <c r="E183" s="12">
        <v>78</v>
      </c>
      <c r="F183" s="14">
        <v>500</v>
      </c>
      <c r="G183" s="12">
        <v>78</v>
      </c>
      <c r="I183" s="11">
        <f>'^JKSE'!I183</f>
        <v>40640</v>
      </c>
      <c r="J183" s="12">
        <f t="shared" si="2"/>
        <v>165</v>
      </c>
    </row>
    <row r="184" spans="1:10" x14ac:dyDescent="0.2">
      <c r="A184" s="15">
        <v>40091</v>
      </c>
      <c r="B184" s="12">
        <v>78</v>
      </c>
      <c r="C184" s="12">
        <v>78</v>
      </c>
      <c r="D184" s="12">
        <v>70</v>
      </c>
      <c r="E184" s="12">
        <v>70</v>
      </c>
      <c r="F184" s="14">
        <v>29000</v>
      </c>
      <c r="G184" s="12">
        <v>70</v>
      </c>
      <c r="I184" s="11">
        <f>'^JKSE'!I184</f>
        <v>40639</v>
      </c>
      <c r="J184" s="12">
        <f t="shared" si="2"/>
        <v>165</v>
      </c>
    </row>
    <row r="185" spans="1:10" x14ac:dyDescent="0.2">
      <c r="A185" s="15">
        <v>40092</v>
      </c>
      <c r="B185" s="12">
        <v>74</v>
      </c>
      <c r="C185" s="12">
        <v>81</v>
      </c>
      <c r="D185" s="12">
        <v>74</v>
      </c>
      <c r="E185" s="12">
        <v>78</v>
      </c>
      <c r="F185" s="14">
        <v>6461000</v>
      </c>
      <c r="G185" s="12">
        <v>78</v>
      </c>
      <c r="I185" s="11">
        <f>'^JKSE'!I185</f>
        <v>40638</v>
      </c>
      <c r="J185" s="12">
        <f t="shared" si="2"/>
        <v>167</v>
      </c>
    </row>
    <row r="186" spans="1:10" x14ac:dyDescent="0.2">
      <c r="A186" s="15">
        <v>40093</v>
      </c>
      <c r="B186" s="12">
        <v>78</v>
      </c>
      <c r="C186" s="12">
        <v>80</v>
      </c>
      <c r="D186" s="12">
        <v>74</v>
      </c>
      <c r="E186" s="12">
        <v>80</v>
      </c>
      <c r="F186" s="14">
        <v>6439000</v>
      </c>
      <c r="G186" s="12">
        <v>80</v>
      </c>
      <c r="I186" s="11">
        <f>'^JKSE'!I186</f>
        <v>40637</v>
      </c>
      <c r="J186" s="12">
        <f t="shared" si="2"/>
        <v>170</v>
      </c>
    </row>
    <row r="187" spans="1:10" x14ac:dyDescent="0.2">
      <c r="A187" s="15">
        <v>40094</v>
      </c>
      <c r="B187" s="12">
        <v>80</v>
      </c>
      <c r="C187" s="12">
        <v>91</v>
      </c>
      <c r="D187" s="12">
        <v>80</v>
      </c>
      <c r="E187" s="12">
        <v>91</v>
      </c>
      <c r="F187" s="14">
        <v>12442500</v>
      </c>
      <c r="G187" s="12">
        <v>91</v>
      </c>
      <c r="I187" s="11">
        <f>'^JKSE'!I187</f>
        <v>40634</v>
      </c>
      <c r="J187" s="12">
        <f t="shared" si="2"/>
        <v>161</v>
      </c>
    </row>
    <row r="188" spans="1:10" x14ac:dyDescent="0.2">
      <c r="A188" s="15">
        <v>40095</v>
      </c>
      <c r="B188" s="12">
        <v>91</v>
      </c>
      <c r="C188" s="12">
        <v>92</v>
      </c>
      <c r="D188" s="12">
        <v>88</v>
      </c>
      <c r="E188" s="12">
        <v>89</v>
      </c>
      <c r="F188" s="14">
        <v>5270500</v>
      </c>
      <c r="G188" s="12">
        <v>89</v>
      </c>
      <c r="I188" s="11">
        <f>'^JKSE'!I188</f>
        <v>40633</v>
      </c>
      <c r="J188" s="12">
        <f t="shared" si="2"/>
        <v>156</v>
      </c>
    </row>
    <row r="189" spans="1:10" x14ac:dyDescent="0.2">
      <c r="A189" s="15">
        <v>40098</v>
      </c>
      <c r="B189" s="12">
        <v>90</v>
      </c>
      <c r="C189" s="12">
        <v>96</v>
      </c>
      <c r="D189" s="12">
        <v>90</v>
      </c>
      <c r="E189" s="12">
        <v>95</v>
      </c>
      <c r="F189" s="14">
        <v>11377500</v>
      </c>
      <c r="G189" s="12">
        <v>95</v>
      </c>
      <c r="I189" s="11">
        <f>'^JKSE'!I189</f>
        <v>40632</v>
      </c>
      <c r="J189" s="12">
        <f t="shared" si="2"/>
        <v>158</v>
      </c>
    </row>
    <row r="190" spans="1:10" x14ac:dyDescent="0.2">
      <c r="A190" s="15">
        <v>40099</v>
      </c>
      <c r="B190" s="12">
        <v>95</v>
      </c>
      <c r="C190" s="12">
        <v>102</v>
      </c>
      <c r="D190" s="12">
        <v>94</v>
      </c>
      <c r="E190" s="12">
        <v>101</v>
      </c>
      <c r="F190" s="14">
        <v>13877000</v>
      </c>
      <c r="G190" s="12">
        <v>101</v>
      </c>
      <c r="I190" s="11">
        <f>'^JKSE'!I190</f>
        <v>40631</v>
      </c>
      <c r="J190" s="12">
        <f t="shared" si="2"/>
        <v>156</v>
      </c>
    </row>
    <row r="191" spans="1:10" x14ac:dyDescent="0.2">
      <c r="A191" s="15">
        <v>40100</v>
      </c>
      <c r="B191" s="12">
        <v>101</v>
      </c>
      <c r="C191" s="12">
        <v>106</v>
      </c>
      <c r="D191" s="12">
        <v>99</v>
      </c>
      <c r="E191" s="12">
        <v>105</v>
      </c>
      <c r="F191" s="14">
        <v>11522000</v>
      </c>
      <c r="G191" s="12">
        <v>105</v>
      </c>
      <c r="I191" s="11">
        <f>'^JKSE'!I191</f>
        <v>40630</v>
      </c>
      <c r="J191" s="12">
        <f t="shared" si="2"/>
        <v>158</v>
      </c>
    </row>
    <row r="192" spans="1:10" x14ac:dyDescent="0.2">
      <c r="A192" s="15">
        <v>40101</v>
      </c>
      <c r="B192" s="12">
        <v>105</v>
      </c>
      <c r="C192" s="12">
        <v>109</v>
      </c>
      <c r="D192" s="12">
        <v>104</v>
      </c>
      <c r="E192" s="12">
        <v>105</v>
      </c>
      <c r="F192" s="14">
        <v>9071000</v>
      </c>
      <c r="G192" s="12">
        <v>105</v>
      </c>
      <c r="I192" s="11">
        <f>'^JKSE'!I192</f>
        <v>40627</v>
      </c>
      <c r="J192" s="12">
        <f t="shared" si="2"/>
        <v>158</v>
      </c>
    </row>
    <row r="193" spans="1:10" x14ac:dyDescent="0.2">
      <c r="A193" s="15">
        <v>40102</v>
      </c>
      <c r="B193" s="12">
        <v>104</v>
      </c>
      <c r="C193" s="12">
        <v>104</v>
      </c>
      <c r="D193" s="12">
        <v>102</v>
      </c>
      <c r="E193" s="12">
        <v>104</v>
      </c>
      <c r="F193" s="14">
        <v>3305000</v>
      </c>
      <c r="G193" s="12">
        <v>104</v>
      </c>
      <c r="I193" s="11">
        <f>'^JKSE'!I193</f>
        <v>40626</v>
      </c>
      <c r="J193" s="12">
        <f t="shared" si="2"/>
        <v>162</v>
      </c>
    </row>
    <row r="194" spans="1:10" x14ac:dyDescent="0.2">
      <c r="A194" s="15">
        <v>40105</v>
      </c>
      <c r="B194" s="12">
        <v>102</v>
      </c>
      <c r="C194" s="12">
        <v>112</v>
      </c>
      <c r="D194" s="12">
        <v>102</v>
      </c>
      <c r="E194" s="12">
        <v>110</v>
      </c>
      <c r="F194" s="14">
        <v>13083000</v>
      </c>
      <c r="G194" s="12">
        <v>110</v>
      </c>
      <c r="I194" s="11">
        <f>'^JKSE'!I194</f>
        <v>40625</v>
      </c>
      <c r="J194" s="12">
        <f t="shared" si="2"/>
        <v>158</v>
      </c>
    </row>
    <row r="195" spans="1:10" x14ac:dyDescent="0.2">
      <c r="A195" s="15">
        <v>40106</v>
      </c>
      <c r="B195" s="12">
        <v>109</v>
      </c>
      <c r="C195" s="12">
        <v>111</v>
      </c>
      <c r="D195" s="12">
        <v>106</v>
      </c>
      <c r="E195" s="12">
        <v>110</v>
      </c>
      <c r="F195" s="14">
        <v>5677000</v>
      </c>
      <c r="G195" s="12">
        <v>110</v>
      </c>
      <c r="I195" s="11">
        <f>'^JKSE'!I195</f>
        <v>40624</v>
      </c>
      <c r="J195" s="12">
        <f t="shared" ref="J195:J258" si="3">VLOOKUP($I$2:$I$751,$A$2:$G$705,7)</f>
        <v>159</v>
      </c>
    </row>
    <row r="196" spans="1:10" x14ac:dyDescent="0.2">
      <c r="A196" s="15">
        <v>40107</v>
      </c>
      <c r="B196" s="12">
        <v>108</v>
      </c>
      <c r="C196" s="12">
        <v>108</v>
      </c>
      <c r="D196" s="12">
        <v>107</v>
      </c>
      <c r="E196" s="12">
        <v>108</v>
      </c>
      <c r="F196" s="14">
        <v>2447500</v>
      </c>
      <c r="G196" s="12">
        <v>108</v>
      </c>
      <c r="I196" s="11">
        <f>'^JKSE'!I196</f>
        <v>40623</v>
      </c>
      <c r="J196" s="12">
        <f t="shared" si="3"/>
        <v>162</v>
      </c>
    </row>
    <row r="197" spans="1:10" x14ac:dyDescent="0.2">
      <c r="A197" s="15">
        <v>40108</v>
      </c>
      <c r="B197" s="12">
        <v>107</v>
      </c>
      <c r="C197" s="12">
        <v>113</v>
      </c>
      <c r="D197" s="12">
        <v>107</v>
      </c>
      <c r="E197" s="12">
        <v>111</v>
      </c>
      <c r="F197" s="14">
        <v>6651000</v>
      </c>
      <c r="G197" s="12">
        <v>111</v>
      </c>
      <c r="I197" s="11">
        <f>'^JKSE'!I197</f>
        <v>40620</v>
      </c>
      <c r="J197" s="12">
        <f t="shared" si="3"/>
        <v>161</v>
      </c>
    </row>
    <row r="198" spans="1:10" x14ac:dyDescent="0.2">
      <c r="A198" s="15">
        <v>40109</v>
      </c>
      <c r="B198" s="12">
        <v>111</v>
      </c>
      <c r="C198" s="12">
        <v>117</v>
      </c>
      <c r="D198" s="12">
        <v>111</v>
      </c>
      <c r="E198" s="12">
        <v>117</v>
      </c>
      <c r="F198" s="14">
        <v>7818500</v>
      </c>
      <c r="G198" s="12">
        <v>117</v>
      </c>
      <c r="I198" s="11">
        <f>'^JKSE'!I198</f>
        <v>40619</v>
      </c>
      <c r="J198" s="12">
        <f t="shared" si="3"/>
        <v>160</v>
      </c>
    </row>
    <row r="199" spans="1:10" x14ac:dyDescent="0.2">
      <c r="A199" s="15">
        <v>40112</v>
      </c>
      <c r="B199" s="12">
        <v>117</v>
      </c>
      <c r="C199" s="12">
        <v>121</v>
      </c>
      <c r="D199" s="12">
        <v>116</v>
      </c>
      <c r="E199" s="12">
        <v>116</v>
      </c>
      <c r="F199" s="14">
        <v>7375000</v>
      </c>
      <c r="G199" s="12">
        <v>116</v>
      </c>
      <c r="I199" s="11">
        <f>'^JKSE'!I199</f>
        <v>40618</v>
      </c>
      <c r="J199" s="12">
        <f t="shared" si="3"/>
        <v>155</v>
      </c>
    </row>
    <row r="200" spans="1:10" x14ac:dyDescent="0.2">
      <c r="A200" s="15">
        <v>40113</v>
      </c>
      <c r="B200" s="12">
        <v>116</v>
      </c>
      <c r="C200" s="12">
        <v>116</v>
      </c>
      <c r="D200" s="12">
        <v>114</v>
      </c>
      <c r="E200" s="12">
        <v>116</v>
      </c>
      <c r="F200" s="14">
        <v>1986500</v>
      </c>
      <c r="G200" s="12">
        <v>116</v>
      </c>
      <c r="I200" s="11">
        <f>'^JKSE'!I200</f>
        <v>40617</v>
      </c>
      <c r="J200" s="12">
        <f t="shared" si="3"/>
        <v>161</v>
      </c>
    </row>
    <row r="201" spans="1:10" x14ac:dyDescent="0.2">
      <c r="A201" s="15">
        <v>40114</v>
      </c>
      <c r="B201" s="12">
        <v>115</v>
      </c>
      <c r="C201" s="12">
        <v>116</v>
      </c>
      <c r="D201" s="12">
        <v>112</v>
      </c>
      <c r="E201" s="12">
        <v>116</v>
      </c>
      <c r="F201" s="14">
        <v>2958500</v>
      </c>
      <c r="G201" s="12">
        <v>116</v>
      </c>
      <c r="I201" s="11">
        <f>'^JKSE'!I201</f>
        <v>40616</v>
      </c>
      <c r="J201" s="12">
        <f t="shared" si="3"/>
        <v>177</v>
      </c>
    </row>
    <row r="202" spans="1:10" x14ac:dyDescent="0.2">
      <c r="A202" s="15">
        <v>40115</v>
      </c>
      <c r="B202" s="12">
        <v>114</v>
      </c>
      <c r="C202" s="12">
        <v>114</v>
      </c>
      <c r="D202" s="12">
        <v>110</v>
      </c>
      <c r="E202" s="12">
        <v>114</v>
      </c>
      <c r="F202" s="14">
        <v>4582500</v>
      </c>
      <c r="G202" s="12">
        <v>114</v>
      </c>
      <c r="I202" s="11">
        <f>'^JKSE'!I202</f>
        <v>40613</v>
      </c>
      <c r="J202" s="12">
        <f t="shared" si="3"/>
        <v>185</v>
      </c>
    </row>
    <row r="203" spans="1:10" x14ac:dyDescent="0.2">
      <c r="A203" s="15">
        <v>40116</v>
      </c>
      <c r="B203" s="12">
        <v>115</v>
      </c>
      <c r="C203" s="12">
        <v>120</v>
      </c>
      <c r="D203" s="12">
        <v>115</v>
      </c>
      <c r="E203" s="12">
        <v>120</v>
      </c>
      <c r="F203" s="14">
        <v>7830500</v>
      </c>
      <c r="G203" s="12">
        <v>120</v>
      </c>
      <c r="I203" s="11">
        <f>'^JKSE'!I203</f>
        <v>40612</v>
      </c>
      <c r="J203" s="12">
        <f t="shared" si="3"/>
        <v>192</v>
      </c>
    </row>
    <row r="204" spans="1:10" x14ac:dyDescent="0.2">
      <c r="A204" s="15">
        <v>40119</v>
      </c>
      <c r="B204" s="12">
        <v>119</v>
      </c>
      <c r="C204" s="12">
        <v>119</v>
      </c>
      <c r="D204" s="12">
        <v>117</v>
      </c>
      <c r="E204" s="12">
        <v>118</v>
      </c>
      <c r="F204" s="14">
        <v>4121000</v>
      </c>
      <c r="G204" s="12">
        <v>118</v>
      </c>
      <c r="I204" s="11">
        <f>'^JKSE'!I204</f>
        <v>40611</v>
      </c>
      <c r="J204" s="12">
        <f t="shared" si="3"/>
        <v>195</v>
      </c>
    </row>
    <row r="205" spans="1:10" x14ac:dyDescent="0.2">
      <c r="A205" s="15">
        <v>40120</v>
      </c>
      <c r="B205" s="12">
        <v>118</v>
      </c>
      <c r="C205" s="12">
        <v>124</v>
      </c>
      <c r="D205" s="12">
        <v>116</v>
      </c>
      <c r="E205" s="12">
        <v>124</v>
      </c>
      <c r="F205" s="14">
        <v>11081500</v>
      </c>
      <c r="G205" s="12">
        <v>124</v>
      </c>
      <c r="I205" s="11">
        <f>'^JKSE'!I205</f>
        <v>40610</v>
      </c>
      <c r="J205" s="12">
        <f t="shared" si="3"/>
        <v>195</v>
      </c>
    </row>
    <row r="206" spans="1:10" x14ac:dyDescent="0.2">
      <c r="A206" s="15">
        <v>40121</v>
      </c>
      <c r="B206" s="12">
        <v>124</v>
      </c>
      <c r="C206" s="12">
        <v>127</v>
      </c>
      <c r="D206" s="12">
        <v>123</v>
      </c>
      <c r="E206" s="12">
        <v>127</v>
      </c>
      <c r="F206" s="14">
        <v>8347000</v>
      </c>
      <c r="G206" s="12">
        <v>127</v>
      </c>
      <c r="I206" s="11">
        <f>'^JKSE'!I206</f>
        <v>40609</v>
      </c>
      <c r="J206" s="12">
        <f t="shared" si="3"/>
        <v>179</v>
      </c>
    </row>
    <row r="207" spans="1:10" x14ac:dyDescent="0.2">
      <c r="A207" s="15">
        <v>40122</v>
      </c>
      <c r="B207" s="12">
        <v>128</v>
      </c>
      <c r="C207" s="12">
        <v>128</v>
      </c>
      <c r="D207" s="12">
        <v>126</v>
      </c>
      <c r="E207" s="12">
        <v>127</v>
      </c>
      <c r="F207" s="14">
        <v>1844000</v>
      </c>
      <c r="G207" s="12">
        <v>127</v>
      </c>
      <c r="I207" s="11">
        <f>'^JKSE'!I207</f>
        <v>40606</v>
      </c>
      <c r="J207" s="12">
        <f t="shared" si="3"/>
        <v>177</v>
      </c>
    </row>
    <row r="208" spans="1:10" x14ac:dyDescent="0.2">
      <c r="A208" s="15">
        <v>40123</v>
      </c>
      <c r="B208" s="12">
        <v>127</v>
      </c>
      <c r="C208" s="12">
        <v>134</v>
      </c>
      <c r="D208" s="12">
        <v>126</v>
      </c>
      <c r="E208" s="12">
        <v>134</v>
      </c>
      <c r="F208" s="14">
        <v>15461000</v>
      </c>
      <c r="G208" s="12">
        <v>134</v>
      </c>
      <c r="I208" s="11">
        <f>'^JKSE'!I208</f>
        <v>40605</v>
      </c>
      <c r="J208" s="12">
        <f t="shared" si="3"/>
        <v>170</v>
      </c>
    </row>
    <row r="209" spans="1:10" x14ac:dyDescent="0.2">
      <c r="A209" s="15">
        <v>40126</v>
      </c>
      <c r="B209" s="12">
        <v>134</v>
      </c>
      <c r="C209" s="12">
        <v>135</v>
      </c>
      <c r="D209" s="12">
        <v>132</v>
      </c>
      <c r="E209" s="12">
        <v>133</v>
      </c>
      <c r="F209" s="14">
        <v>4274000</v>
      </c>
      <c r="G209" s="12">
        <v>133</v>
      </c>
      <c r="I209" s="11">
        <f>'^JKSE'!I209</f>
        <v>40604</v>
      </c>
      <c r="J209" s="12">
        <f t="shared" si="3"/>
        <v>184</v>
      </c>
    </row>
    <row r="210" spans="1:10" x14ac:dyDescent="0.2">
      <c r="A210" s="15">
        <v>40127</v>
      </c>
      <c r="B210" s="12">
        <v>133</v>
      </c>
      <c r="C210" s="12">
        <v>137</v>
      </c>
      <c r="D210" s="12">
        <v>131</v>
      </c>
      <c r="E210" s="12">
        <v>132</v>
      </c>
      <c r="F210" s="14">
        <v>9919000</v>
      </c>
      <c r="G210" s="12">
        <v>132</v>
      </c>
      <c r="I210" s="11">
        <f>'^JKSE'!I210</f>
        <v>40603</v>
      </c>
      <c r="J210" s="12">
        <f t="shared" si="3"/>
        <v>178</v>
      </c>
    </row>
    <row r="211" spans="1:10" x14ac:dyDescent="0.2">
      <c r="A211" s="15">
        <v>40128</v>
      </c>
      <c r="B211" s="12">
        <v>131</v>
      </c>
      <c r="C211" s="12">
        <v>133</v>
      </c>
      <c r="D211" s="12">
        <v>130</v>
      </c>
      <c r="E211" s="12">
        <v>130</v>
      </c>
      <c r="F211" s="14">
        <v>3328000</v>
      </c>
      <c r="G211" s="12">
        <v>130</v>
      </c>
      <c r="I211" s="11">
        <f>'^JKSE'!I211</f>
        <v>40602</v>
      </c>
      <c r="J211" s="12">
        <f t="shared" si="3"/>
        <v>178</v>
      </c>
    </row>
    <row r="212" spans="1:10" x14ac:dyDescent="0.2">
      <c r="A212" s="15">
        <v>40129</v>
      </c>
      <c r="B212" s="12">
        <v>131</v>
      </c>
      <c r="C212" s="12">
        <v>131</v>
      </c>
      <c r="D212" s="12">
        <v>128</v>
      </c>
      <c r="E212" s="12">
        <v>128</v>
      </c>
      <c r="F212" s="14">
        <v>2321500</v>
      </c>
      <c r="G212" s="12">
        <v>128</v>
      </c>
      <c r="I212" s="11">
        <f>'^JKSE'!I212</f>
        <v>40599</v>
      </c>
      <c r="J212" s="12">
        <f t="shared" si="3"/>
        <v>178</v>
      </c>
    </row>
    <row r="213" spans="1:10" x14ac:dyDescent="0.2">
      <c r="A213" s="15">
        <v>40130</v>
      </c>
      <c r="B213" s="12">
        <v>129</v>
      </c>
      <c r="C213" s="12">
        <v>129</v>
      </c>
      <c r="D213" s="12">
        <v>128</v>
      </c>
      <c r="E213" s="12">
        <v>128</v>
      </c>
      <c r="F213" s="14">
        <v>270000</v>
      </c>
      <c r="G213" s="12">
        <v>128</v>
      </c>
      <c r="I213" s="11">
        <f>'^JKSE'!I213</f>
        <v>40598</v>
      </c>
      <c r="J213" s="12">
        <f t="shared" si="3"/>
        <v>190</v>
      </c>
    </row>
    <row r="214" spans="1:10" x14ac:dyDescent="0.2">
      <c r="A214" s="15">
        <v>40133</v>
      </c>
      <c r="B214" s="12">
        <v>128</v>
      </c>
      <c r="C214" s="12">
        <v>130</v>
      </c>
      <c r="D214" s="12">
        <v>127</v>
      </c>
      <c r="E214" s="12">
        <v>127</v>
      </c>
      <c r="F214" s="14">
        <v>3761500</v>
      </c>
      <c r="G214" s="12">
        <v>127</v>
      </c>
      <c r="I214" s="11">
        <f>'^JKSE'!I214</f>
        <v>40597</v>
      </c>
      <c r="J214" s="12">
        <f t="shared" si="3"/>
        <v>198</v>
      </c>
    </row>
    <row r="215" spans="1:10" x14ac:dyDescent="0.2">
      <c r="A215" s="15">
        <v>40134</v>
      </c>
      <c r="B215" s="12">
        <v>127</v>
      </c>
      <c r="C215" s="12">
        <v>133</v>
      </c>
      <c r="D215" s="12">
        <v>121</v>
      </c>
      <c r="E215" s="12">
        <v>124</v>
      </c>
      <c r="F215" s="14">
        <v>17929500</v>
      </c>
      <c r="G215" s="12">
        <v>124</v>
      </c>
      <c r="I215" s="11">
        <f>'^JKSE'!I215</f>
        <v>40596</v>
      </c>
      <c r="J215" s="12">
        <f t="shared" si="3"/>
        <v>199</v>
      </c>
    </row>
    <row r="216" spans="1:10" x14ac:dyDescent="0.2">
      <c r="A216" s="15">
        <v>40135</v>
      </c>
      <c r="B216" s="12">
        <v>124</v>
      </c>
      <c r="C216" s="12">
        <v>130</v>
      </c>
      <c r="D216" s="12">
        <v>122</v>
      </c>
      <c r="E216" s="12">
        <v>129</v>
      </c>
      <c r="F216" s="14">
        <v>8456000</v>
      </c>
      <c r="G216" s="12">
        <v>129</v>
      </c>
      <c r="I216" s="11">
        <f>'^JKSE'!I216</f>
        <v>40595</v>
      </c>
      <c r="J216" s="12">
        <f t="shared" si="3"/>
        <v>205</v>
      </c>
    </row>
    <row r="217" spans="1:10" x14ac:dyDescent="0.2">
      <c r="A217" s="15">
        <v>40136</v>
      </c>
      <c r="B217" s="12">
        <v>129</v>
      </c>
      <c r="C217" s="12">
        <v>129</v>
      </c>
      <c r="D217" s="12">
        <v>127</v>
      </c>
      <c r="E217" s="12">
        <v>127</v>
      </c>
      <c r="F217" s="14">
        <v>895000</v>
      </c>
      <c r="G217" s="12">
        <v>127</v>
      </c>
      <c r="I217" s="11">
        <f>'^JKSE'!I217</f>
        <v>40592</v>
      </c>
      <c r="J217" s="12">
        <f t="shared" si="3"/>
        <v>189</v>
      </c>
    </row>
    <row r="218" spans="1:10" x14ac:dyDescent="0.2">
      <c r="A218" s="15">
        <v>40137</v>
      </c>
      <c r="B218" s="12">
        <v>128</v>
      </c>
      <c r="C218" s="12">
        <v>128</v>
      </c>
      <c r="D218" s="12">
        <v>127</v>
      </c>
      <c r="E218" s="12">
        <v>127</v>
      </c>
      <c r="F218" s="14">
        <v>410000</v>
      </c>
      <c r="G218" s="12">
        <v>127</v>
      </c>
      <c r="I218" s="11">
        <f>'^JKSE'!I218</f>
        <v>40591</v>
      </c>
      <c r="J218" s="12">
        <f t="shared" si="3"/>
        <v>199</v>
      </c>
    </row>
    <row r="219" spans="1:10" x14ac:dyDescent="0.2">
      <c r="A219" s="15">
        <v>40140</v>
      </c>
      <c r="B219" s="12">
        <v>127</v>
      </c>
      <c r="C219" s="12">
        <v>127</v>
      </c>
      <c r="D219" s="12">
        <v>125</v>
      </c>
      <c r="E219" s="12">
        <v>125</v>
      </c>
      <c r="F219" s="14">
        <v>1131000</v>
      </c>
      <c r="G219" s="12">
        <v>125</v>
      </c>
      <c r="I219" s="11">
        <f>'^JKSE'!I219</f>
        <v>40590</v>
      </c>
      <c r="J219" s="12">
        <f t="shared" si="3"/>
        <v>172</v>
      </c>
    </row>
    <row r="220" spans="1:10" x14ac:dyDescent="0.2">
      <c r="A220" s="15">
        <v>40141</v>
      </c>
      <c r="B220" s="12">
        <v>124</v>
      </c>
      <c r="C220" s="12">
        <v>124</v>
      </c>
      <c r="D220" s="12">
        <v>124</v>
      </c>
      <c r="E220" s="12">
        <v>124</v>
      </c>
      <c r="F220" s="14">
        <v>107000</v>
      </c>
      <c r="G220" s="12">
        <v>124</v>
      </c>
      <c r="I220" s="11">
        <f>'^JKSE'!I220</f>
        <v>40589</v>
      </c>
      <c r="J220" s="12">
        <f t="shared" si="3"/>
        <v>215</v>
      </c>
    </row>
    <row r="221" spans="1:10" x14ac:dyDescent="0.2">
      <c r="A221" s="15">
        <v>40142</v>
      </c>
      <c r="B221" s="12">
        <v>125</v>
      </c>
      <c r="C221" s="12">
        <v>128</v>
      </c>
      <c r="D221" s="12">
        <v>125</v>
      </c>
      <c r="E221" s="12">
        <v>126</v>
      </c>
      <c r="F221" s="14">
        <v>3297500</v>
      </c>
      <c r="G221" s="12">
        <v>126</v>
      </c>
      <c r="I221" s="11">
        <f>'^JKSE'!I221</f>
        <v>40588</v>
      </c>
      <c r="J221" s="12">
        <f t="shared" si="3"/>
        <v>215</v>
      </c>
    </row>
    <row r="222" spans="1:10" x14ac:dyDescent="0.2">
      <c r="A222" s="15">
        <v>40143</v>
      </c>
      <c r="B222" s="12">
        <v>126</v>
      </c>
      <c r="C222" s="12">
        <v>126</v>
      </c>
      <c r="D222" s="12">
        <v>122</v>
      </c>
      <c r="E222" s="12">
        <v>122</v>
      </c>
      <c r="F222" s="14">
        <v>2051500</v>
      </c>
      <c r="G222" s="12">
        <v>122</v>
      </c>
      <c r="I222" s="11">
        <f>'^JKSE'!I222</f>
        <v>40585</v>
      </c>
      <c r="J222" s="12">
        <f t="shared" si="3"/>
        <v>177</v>
      </c>
    </row>
    <row r="223" spans="1:10" x14ac:dyDescent="0.2">
      <c r="A223" s="15">
        <v>40147</v>
      </c>
      <c r="B223" s="12">
        <v>122</v>
      </c>
      <c r="C223" s="12">
        <v>125</v>
      </c>
      <c r="D223" s="12">
        <v>120</v>
      </c>
      <c r="E223" s="12">
        <v>120</v>
      </c>
      <c r="F223" s="14">
        <v>5282500</v>
      </c>
      <c r="G223" s="12">
        <v>120</v>
      </c>
      <c r="I223" s="11">
        <f>'^JKSE'!I223</f>
        <v>40584</v>
      </c>
      <c r="J223" s="12">
        <f t="shared" si="3"/>
        <v>152</v>
      </c>
    </row>
    <row r="224" spans="1:10" x14ac:dyDescent="0.2">
      <c r="A224" s="15">
        <v>40148</v>
      </c>
      <c r="B224" s="12">
        <v>121</v>
      </c>
      <c r="C224" s="12">
        <v>125</v>
      </c>
      <c r="D224" s="12">
        <v>121</v>
      </c>
      <c r="E224" s="12">
        <v>125</v>
      </c>
      <c r="F224" s="14">
        <v>6829500</v>
      </c>
      <c r="G224" s="12">
        <v>125</v>
      </c>
      <c r="I224" s="11">
        <f>'^JKSE'!I224</f>
        <v>40583</v>
      </c>
      <c r="J224" s="12">
        <f t="shared" si="3"/>
        <v>199</v>
      </c>
    </row>
    <row r="225" spans="1:10" x14ac:dyDescent="0.2">
      <c r="A225" s="15">
        <v>40149</v>
      </c>
      <c r="B225" s="12">
        <v>125</v>
      </c>
      <c r="C225" s="12">
        <v>126</v>
      </c>
      <c r="D225" s="12">
        <v>123</v>
      </c>
      <c r="E225" s="12">
        <v>123</v>
      </c>
      <c r="F225" s="14">
        <v>2443000</v>
      </c>
      <c r="G225" s="12">
        <v>123</v>
      </c>
      <c r="I225" s="11">
        <f>'^JKSE'!I225</f>
        <v>40582</v>
      </c>
      <c r="J225" s="12">
        <f t="shared" si="3"/>
        <v>199</v>
      </c>
    </row>
    <row r="226" spans="1:10" x14ac:dyDescent="0.2">
      <c r="A226" s="15">
        <v>40150</v>
      </c>
      <c r="B226" s="12">
        <v>124</v>
      </c>
      <c r="C226" s="12">
        <v>124</v>
      </c>
      <c r="D226" s="12">
        <v>123</v>
      </c>
      <c r="E226" s="12">
        <v>123</v>
      </c>
      <c r="F226" s="14">
        <v>193500</v>
      </c>
      <c r="G226" s="12">
        <v>123</v>
      </c>
      <c r="I226" s="11">
        <f>'^JKSE'!I226</f>
        <v>40581</v>
      </c>
      <c r="J226" s="12">
        <f t="shared" si="3"/>
        <v>195</v>
      </c>
    </row>
    <row r="227" spans="1:10" x14ac:dyDescent="0.2">
      <c r="A227" s="15">
        <v>40151</v>
      </c>
      <c r="B227" s="12">
        <v>124</v>
      </c>
      <c r="C227" s="12">
        <v>129</v>
      </c>
      <c r="D227" s="12">
        <v>123</v>
      </c>
      <c r="E227" s="12">
        <v>129</v>
      </c>
      <c r="F227" s="14">
        <v>3930000</v>
      </c>
      <c r="G227" s="12">
        <v>129</v>
      </c>
      <c r="I227" s="11">
        <f>'^JKSE'!I227</f>
        <v>40578</v>
      </c>
      <c r="J227" s="12">
        <f t="shared" si="3"/>
        <v>128</v>
      </c>
    </row>
    <row r="228" spans="1:10" x14ac:dyDescent="0.2">
      <c r="A228" s="15">
        <v>40154</v>
      </c>
      <c r="B228" s="12">
        <v>129</v>
      </c>
      <c r="C228" s="12">
        <v>129</v>
      </c>
      <c r="D228" s="12">
        <v>128</v>
      </c>
      <c r="E228" s="12">
        <v>128</v>
      </c>
      <c r="F228" s="14">
        <v>257500</v>
      </c>
      <c r="G228" s="12">
        <v>128</v>
      </c>
      <c r="I228" s="11">
        <f>'^JKSE'!I228</f>
        <v>40577</v>
      </c>
      <c r="J228" s="12">
        <f t="shared" si="3"/>
        <v>133</v>
      </c>
    </row>
    <row r="229" spans="1:10" x14ac:dyDescent="0.2">
      <c r="A229" s="15">
        <v>40155</v>
      </c>
      <c r="B229" s="12">
        <v>128</v>
      </c>
      <c r="C229" s="12">
        <v>128</v>
      </c>
      <c r="D229" s="12">
        <v>128</v>
      </c>
      <c r="E229" s="12">
        <v>128</v>
      </c>
      <c r="F229" s="14">
        <v>477000</v>
      </c>
      <c r="G229" s="12">
        <v>128</v>
      </c>
      <c r="I229" s="11">
        <f>'^JKSE'!I229</f>
        <v>40576</v>
      </c>
      <c r="J229" s="12">
        <f t="shared" si="3"/>
        <v>133</v>
      </c>
    </row>
    <row r="230" spans="1:10" x14ac:dyDescent="0.2">
      <c r="A230" s="15">
        <v>40156</v>
      </c>
      <c r="B230" s="12">
        <v>128</v>
      </c>
      <c r="C230" s="12">
        <v>128</v>
      </c>
      <c r="D230" s="12">
        <v>124</v>
      </c>
      <c r="E230" s="12">
        <v>126</v>
      </c>
      <c r="F230" s="14">
        <v>4793000</v>
      </c>
      <c r="G230" s="12">
        <v>126</v>
      </c>
      <c r="I230" s="11">
        <f>'^JKSE'!I230</f>
        <v>40575</v>
      </c>
      <c r="J230" s="12">
        <f t="shared" si="3"/>
        <v>196</v>
      </c>
    </row>
    <row r="231" spans="1:10" x14ac:dyDescent="0.2">
      <c r="A231" s="15">
        <v>40157</v>
      </c>
      <c r="B231" s="12">
        <v>126</v>
      </c>
      <c r="C231" s="12">
        <v>128</v>
      </c>
      <c r="D231" s="12">
        <v>126</v>
      </c>
      <c r="E231" s="12">
        <v>128</v>
      </c>
      <c r="F231" s="14">
        <v>2813000</v>
      </c>
      <c r="G231" s="12">
        <v>128</v>
      </c>
      <c r="I231" s="11">
        <f>'^JKSE'!I231</f>
        <v>40574</v>
      </c>
      <c r="J231" s="12">
        <f t="shared" si="3"/>
        <v>196</v>
      </c>
    </row>
    <row r="232" spans="1:10" x14ac:dyDescent="0.2">
      <c r="A232" s="15">
        <v>40158</v>
      </c>
      <c r="B232" s="12">
        <v>128</v>
      </c>
      <c r="C232" s="12">
        <v>131</v>
      </c>
      <c r="D232" s="12">
        <v>126</v>
      </c>
      <c r="E232" s="12">
        <v>126</v>
      </c>
      <c r="F232" s="14">
        <v>9628500</v>
      </c>
      <c r="G232" s="12">
        <v>126</v>
      </c>
      <c r="I232" s="11">
        <f>'^JKSE'!I232</f>
        <v>40571</v>
      </c>
      <c r="J232" s="12">
        <f t="shared" si="3"/>
        <v>129</v>
      </c>
    </row>
    <row r="233" spans="1:10" x14ac:dyDescent="0.2">
      <c r="A233" s="15">
        <v>40161</v>
      </c>
      <c r="B233" s="12">
        <v>126</v>
      </c>
      <c r="C233" s="12">
        <v>126</v>
      </c>
      <c r="D233" s="12">
        <v>126</v>
      </c>
      <c r="E233" s="12">
        <v>126</v>
      </c>
      <c r="F233" s="14">
        <v>947000</v>
      </c>
      <c r="G233" s="12">
        <v>126</v>
      </c>
      <c r="I233" s="11">
        <f>'^JKSE'!I233</f>
        <v>40570</v>
      </c>
      <c r="J233" s="12">
        <f t="shared" si="3"/>
        <v>131</v>
      </c>
    </row>
    <row r="234" spans="1:10" x14ac:dyDescent="0.2">
      <c r="A234" s="15">
        <v>40162</v>
      </c>
      <c r="B234" s="12">
        <v>126</v>
      </c>
      <c r="C234" s="12">
        <v>129</v>
      </c>
      <c r="D234" s="12">
        <v>126</v>
      </c>
      <c r="E234" s="12">
        <v>126</v>
      </c>
      <c r="F234" s="14">
        <v>1919000</v>
      </c>
      <c r="G234" s="12">
        <v>126</v>
      </c>
      <c r="I234" s="11">
        <f>'^JKSE'!I234</f>
        <v>40569</v>
      </c>
      <c r="J234" s="12">
        <f t="shared" si="3"/>
        <v>198</v>
      </c>
    </row>
    <row r="235" spans="1:10" x14ac:dyDescent="0.2">
      <c r="A235" s="15">
        <v>40163</v>
      </c>
      <c r="B235" s="12">
        <v>126</v>
      </c>
      <c r="C235" s="12">
        <v>131</v>
      </c>
      <c r="D235" s="12">
        <v>125</v>
      </c>
      <c r="E235" s="12">
        <v>130</v>
      </c>
      <c r="F235" s="14">
        <v>6141000</v>
      </c>
      <c r="G235" s="12">
        <v>130</v>
      </c>
      <c r="I235" s="11">
        <f>'^JKSE'!I235</f>
        <v>40568</v>
      </c>
      <c r="J235" s="12">
        <f t="shared" si="3"/>
        <v>198</v>
      </c>
    </row>
    <row r="236" spans="1:10" x14ac:dyDescent="0.2">
      <c r="A236" s="15">
        <v>40164</v>
      </c>
      <c r="B236" s="12">
        <v>130</v>
      </c>
      <c r="C236" s="12">
        <v>145</v>
      </c>
      <c r="D236" s="12">
        <v>129</v>
      </c>
      <c r="E236" s="12">
        <v>135</v>
      </c>
      <c r="F236" s="14">
        <v>2171000</v>
      </c>
      <c r="G236" s="12">
        <v>135</v>
      </c>
      <c r="I236" s="11">
        <f>'^JKSE'!I236</f>
        <v>40567</v>
      </c>
      <c r="J236" s="12">
        <f t="shared" si="3"/>
        <v>190</v>
      </c>
    </row>
    <row r="237" spans="1:10" x14ac:dyDescent="0.2">
      <c r="A237" s="15">
        <v>40168</v>
      </c>
      <c r="B237" s="12">
        <v>135</v>
      </c>
      <c r="C237" s="12">
        <v>140</v>
      </c>
      <c r="D237" s="12">
        <v>125</v>
      </c>
      <c r="E237" s="12">
        <v>139</v>
      </c>
      <c r="F237" s="14">
        <v>1397500</v>
      </c>
      <c r="G237" s="12">
        <v>139</v>
      </c>
      <c r="I237" s="11">
        <f>'^JKSE'!I237</f>
        <v>40564</v>
      </c>
      <c r="J237" s="12">
        <f t="shared" si="3"/>
        <v>200</v>
      </c>
    </row>
    <row r="238" spans="1:10" x14ac:dyDescent="0.2">
      <c r="A238" s="15">
        <v>40169</v>
      </c>
      <c r="B238" s="12">
        <v>139</v>
      </c>
      <c r="C238" s="12">
        <v>148</v>
      </c>
      <c r="D238" s="12">
        <v>135</v>
      </c>
      <c r="E238" s="12">
        <v>142</v>
      </c>
      <c r="F238" s="14">
        <v>137500</v>
      </c>
      <c r="G238" s="12">
        <v>142</v>
      </c>
      <c r="I238" s="11">
        <f>'^JKSE'!I238</f>
        <v>40563</v>
      </c>
      <c r="J238" s="12">
        <f t="shared" si="3"/>
        <v>199</v>
      </c>
    </row>
    <row r="239" spans="1:10" x14ac:dyDescent="0.2">
      <c r="A239" s="15">
        <v>40170</v>
      </c>
      <c r="B239" s="12">
        <v>135</v>
      </c>
      <c r="C239" s="12">
        <v>136</v>
      </c>
      <c r="D239" s="12">
        <v>135</v>
      </c>
      <c r="E239" s="12">
        <v>135</v>
      </c>
      <c r="F239" s="14">
        <v>250500</v>
      </c>
      <c r="G239" s="12">
        <v>135</v>
      </c>
      <c r="I239" s="11">
        <f>'^JKSE'!I239</f>
        <v>40562</v>
      </c>
      <c r="J239" s="12">
        <f t="shared" si="3"/>
        <v>198</v>
      </c>
    </row>
    <row r="240" spans="1:10" x14ac:dyDescent="0.2">
      <c r="A240" s="15">
        <v>40175</v>
      </c>
      <c r="B240" s="12">
        <v>130</v>
      </c>
      <c r="C240" s="12">
        <v>130</v>
      </c>
      <c r="D240" s="12">
        <v>130</v>
      </c>
      <c r="E240" s="12">
        <v>130</v>
      </c>
      <c r="F240" s="14">
        <v>100500</v>
      </c>
      <c r="G240" s="12">
        <v>130</v>
      </c>
      <c r="I240" s="11">
        <f>'^JKSE'!I240</f>
        <v>40561</v>
      </c>
      <c r="J240" s="12">
        <f t="shared" si="3"/>
        <v>190</v>
      </c>
    </row>
    <row r="241" spans="1:10" x14ac:dyDescent="0.2">
      <c r="A241" s="15">
        <v>40176</v>
      </c>
      <c r="B241" s="12">
        <v>130</v>
      </c>
      <c r="C241" s="12">
        <v>150</v>
      </c>
      <c r="D241" s="12">
        <v>130</v>
      </c>
      <c r="E241" s="12">
        <v>150</v>
      </c>
      <c r="F241" s="14">
        <v>22500</v>
      </c>
      <c r="G241" s="12">
        <v>150</v>
      </c>
      <c r="I241" s="11">
        <f>'^JKSE'!I241</f>
        <v>40560</v>
      </c>
      <c r="J241" s="12">
        <f t="shared" si="3"/>
        <v>200</v>
      </c>
    </row>
    <row r="242" spans="1:10" x14ac:dyDescent="0.2">
      <c r="A242" s="15">
        <v>40177</v>
      </c>
      <c r="B242" s="12">
        <v>147</v>
      </c>
      <c r="C242" s="12">
        <v>160</v>
      </c>
      <c r="D242" s="12">
        <v>131</v>
      </c>
      <c r="E242" s="12">
        <v>144</v>
      </c>
      <c r="F242" s="14">
        <v>169500</v>
      </c>
      <c r="G242" s="12">
        <v>144</v>
      </c>
      <c r="I242" s="11">
        <f>'^JKSE'!I242</f>
        <v>40557</v>
      </c>
      <c r="J242" s="12">
        <f t="shared" si="3"/>
        <v>190</v>
      </c>
    </row>
    <row r="243" spans="1:10" x14ac:dyDescent="0.2">
      <c r="A243" s="15">
        <v>40182</v>
      </c>
      <c r="B243" s="12">
        <v>149</v>
      </c>
      <c r="C243" s="12">
        <v>150</v>
      </c>
      <c r="D243" s="12">
        <v>145</v>
      </c>
      <c r="E243" s="12">
        <v>150</v>
      </c>
      <c r="F243" s="14">
        <v>414500</v>
      </c>
      <c r="G243" s="12">
        <v>150</v>
      </c>
      <c r="I243" s="11">
        <f>'^JKSE'!I243</f>
        <v>40556</v>
      </c>
      <c r="J243" s="12">
        <f t="shared" si="3"/>
        <v>200</v>
      </c>
    </row>
    <row r="244" spans="1:10" x14ac:dyDescent="0.2">
      <c r="A244" s="15">
        <v>40183</v>
      </c>
      <c r="B244" s="12">
        <v>145</v>
      </c>
      <c r="C244" s="12">
        <v>150</v>
      </c>
      <c r="D244" s="12">
        <v>145</v>
      </c>
      <c r="E244" s="12">
        <v>146</v>
      </c>
      <c r="F244" s="14">
        <v>1734000</v>
      </c>
      <c r="G244" s="12">
        <v>146</v>
      </c>
      <c r="I244" s="11">
        <f>'^JKSE'!I244</f>
        <v>40555</v>
      </c>
      <c r="J244" s="12">
        <f t="shared" si="3"/>
        <v>200</v>
      </c>
    </row>
    <row r="245" spans="1:10" x14ac:dyDescent="0.2">
      <c r="A245" s="15">
        <v>40184</v>
      </c>
      <c r="B245" s="12">
        <v>140</v>
      </c>
      <c r="C245" s="12">
        <v>147</v>
      </c>
      <c r="D245" s="12">
        <v>140</v>
      </c>
      <c r="E245" s="12">
        <v>145</v>
      </c>
      <c r="F245" s="14">
        <v>353000</v>
      </c>
      <c r="G245" s="12">
        <v>145</v>
      </c>
      <c r="I245" s="11">
        <f>'^JKSE'!I245</f>
        <v>40554</v>
      </c>
      <c r="J245" s="12">
        <f t="shared" si="3"/>
        <v>200</v>
      </c>
    </row>
    <row r="246" spans="1:10" x14ac:dyDescent="0.2">
      <c r="A246" s="15">
        <v>40185</v>
      </c>
      <c r="B246" s="12">
        <v>145</v>
      </c>
      <c r="C246" s="12">
        <v>148</v>
      </c>
      <c r="D246" s="12">
        <v>144</v>
      </c>
      <c r="E246" s="12">
        <v>144</v>
      </c>
      <c r="F246" s="14">
        <v>208500</v>
      </c>
      <c r="G246" s="12">
        <v>144</v>
      </c>
      <c r="I246" s="11">
        <f>'^JKSE'!I246</f>
        <v>40553</v>
      </c>
      <c r="J246" s="12">
        <f t="shared" si="3"/>
        <v>205</v>
      </c>
    </row>
    <row r="247" spans="1:10" x14ac:dyDescent="0.2">
      <c r="A247" s="15">
        <v>40186</v>
      </c>
      <c r="B247" s="12">
        <v>145</v>
      </c>
      <c r="C247" s="12">
        <v>155</v>
      </c>
      <c r="D247" s="12">
        <v>145</v>
      </c>
      <c r="E247" s="12">
        <v>155</v>
      </c>
      <c r="F247" s="14">
        <v>947000</v>
      </c>
      <c r="G247" s="12">
        <v>155</v>
      </c>
      <c r="I247" s="11">
        <f>'^JKSE'!I247</f>
        <v>40550</v>
      </c>
      <c r="J247" s="12">
        <f t="shared" si="3"/>
        <v>200</v>
      </c>
    </row>
    <row r="248" spans="1:10" x14ac:dyDescent="0.2">
      <c r="A248" s="15">
        <v>40189</v>
      </c>
      <c r="B248" s="12">
        <v>163</v>
      </c>
      <c r="C248" s="12">
        <v>185</v>
      </c>
      <c r="D248" s="12">
        <v>151</v>
      </c>
      <c r="E248" s="12">
        <v>151</v>
      </c>
      <c r="F248" s="14">
        <v>600500</v>
      </c>
      <c r="G248" s="12">
        <v>151</v>
      </c>
      <c r="I248" s="11">
        <f>'^JKSE'!I248</f>
        <v>40549</v>
      </c>
      <c r="J248" s="12">
        <f t="shared" si="3"/>
        <v>205</v>
      </c>
    </row>
    <row r="249" spans="1:10" x14ac:dyDescent="0.2">
      <c r="A249" s="15">
        <v>40190</v>
      </c>
      <c r="B249" s="12">
        <v>152</v>
      </c>
      <c r="C249" s="12">
        <v>158</v>
      </c>
      <c r="D249" s="12">
        <v>150</v>
      </c>
      <c r="E249" s="12">
        <v>157</v>
      </c>
      <c r="F249" s="14">
        <v>481500</v>
      </c>
      <c r="G249" s="12">
        <v>157</v>
      </c>
      <c r="I249" s="11">
        <f>'^JKSE'!I249</f>
        <v>40548</v>
      </c>
      <c r="J249" s="12">
        <f t="shared" si="3"/>
        <v>200</v>
      </c>
    </row>
    <row r="250" spans="1:10" x14ac:dyDescent="0.2">
      <c r="A250" s="15">
        <v>40191</v>
      </c>
      <c r="B250" s="12">
        <v>157</v>
      </c>
      <c r="C250" s="12">
        <v>165</v>
      </c>
      <c r="D250" s="12">
        <v>157</v>
      </c>
      <c r="E250" s="12">
        <v>165</v>
      </c>
      <c r="F250" s="14">
        <v>579500</v>
      </c>
      <c r="G250" s="12">
        <v>165</v>
      </c>
      <c r="I250" s="11">
        <f>'^JKSE'!I250</f>
        <v>40547</v>
      </c>
      <c r="J250" s="12">
        <f t="shared" si="3"/>
        <v>179</v>
      </c>
    </row>
    <row r="251" spans="1:10" x14ac:dyDescent="0.2">
      <c r="A251" s="15">
        <v>40192</v>
      </c>
      <c r="B251" s="12">
        <v>170</v>
      </c>
      <c r="C251" s="12">
        <v>170</v>
      </c>
      <c r="D251" s="12">
        <v>155</v>
      </c>
      <c r="E251" s="12">
        <v>155</v>
      </c>
      <c r="F251" s="14">
        <v>72500</v>
      </c>
      <c r="G251" s="12">
        <v>155</v>
      </c>
      <c r="I251" s="11">
        <f>'^JKSE'!I251</f>
        <v>40546</v>
      </c>
      <c r="J251" s="12">
        <f t="shared" si="3"/>
        <v>181</v>
      </c>
    </row>
    <row r="252" spans="1:10" x14ac:dyDescent="0.2">
      <c r="A252" s="15">
        <v>40193</v>
      </c>
      <c r="B252" s="12">
        <v>163</v>
      </c>
      <c r="C252" s="12">
        <v>163</v>
      </c>
      <c r="D252" s="12">
        <v>150</v>
      </c>
      <c r="E252" s="12">
        <v>150</v>
      </c>
      <c r="F252" s="14">
        <v>282500</v>
      </c>
      <c r="G252" s="12">
        <v>150</v>
      </c>
      <c r="I252" s="11">
        <f>'^JKSE'!I252</f>
        <v>40543</v>
      </c>
      <c r="J252" s="12">
        <f t="shared" si="3"/>
        <v>180</v>
      </c>
    </row>
    <row r="253" spans="1:10" x14ac:dyDescent="0.2">
      <c r="A253" s="15">
        <v>40196</v>
      </c>
      <c r="B253" s="12">
        <v>150</v>
      </c>
      <c r="C253" s="12">
        <v>155</v>
      </c>
      <c r="D253" s="12">
        <v>150</v>
      </c>
      <c r="E253" s="12">
        <v>150</v>
      </c>
      <c r="F253" s="14">
        <v>20000</v>
      </c>
      <c r="G253" s="12">
        <v>150</v>
      </c>
      <c r="I253" s="11">
        <f>'^JKSE'!I253</f>
        <v>40542</v>
      </c>
      <c r="J253" s="12">
        <f t="shared" si="3"/>
        <v>180</v>
      </c>
    </row>
    <row r="254" spans="1:10" x14ac:dyDescent="0.2">
      <c r="A254" s="15">
        <v>40197</v>
      </c>
      <c r="B254" s="12">
        <v>150</v>
      </c>
      <c r="C254" s="12">
        <v>155</v>
      </c>
      <c r="D254" s="12">
        <v>150</v>
      </c>
      <c r="E254" s="12">
        <v>155</v>
      </c>
      <c r="F254" s="14">
        <v>151000</v>
      </c>
      <c r="G254" s="12">
        <v>155</v>
      </c>
      <c r="I254" s="11">
        <f>'^JKSE'!I254</f>
        <v>40541</v>
      </c>
      <c r="J254" s="12">
        <f t="shared" si="3"/>
        <v>179</v>
      </c>
    </row>
    <row r="255" spans="1:10" x14ac:dyDescent="0.2">
      <c r="A255" s="15">
        <v>40198</v>
      </c>
      <c r="B255" s="12">
        <v>154</v>
      </c>
      <c r="C255" s="12">
        <v>155</v>
      </c>
      <c r="D255" s="12">
        <v>151</v>
      </c>
      <c r="E255" s="12">
        <v>152</v>
      </c>
      <c r="F255" s="14">
        <v>359000</v>
      </c>
      <c r="G255" s="12">
        <v>152</v>
      </c>
      <c r="I255" s="11">
        <f>'^JKSE'!I255</f>
        <v>40540</v>
      </c>
      <c r="J255" s="12">
        <f t="shared" si="3"/>
        <v>185</v>
      </c>
    </row>
    <row r="256" spans="1:10" x14ac:dyDescent="0.2">
      <c r="A256" s="15">
        <v>40199</v>
      </c>
      <c r="B256" s="12">
        <v>155</v>
      </c>
      <c r="C256" s="12">
        <v>165</v>
      </c>
      <c r="D256" s="12">
        <v>155</v>
      </c>
      <c r="E256" s="12">
        <v>165</v>
      </c>
      <c r="F256" s="14">
        <v>135000</v>
      </c>
      <c r="G256" s="12">
        <v>165</v>
      </c>
      <c r="I256" s="11">
        <f>'^JKSE'!I256</f>
        <v>40539</v>
      </c>
      <c r="J256" s="12">
        <f t="shared" si="3"/>
        <v>180</v>
      </c>
    </row>
    <row r="257" spans="1:10" x14ac:dyDescent="0.2">
      <c r="A257" s="15">
        <v>40200</v>
      </c>
      <c r="B257" s="12">
        <v>150</v>
      </c>
      <c r="C257" s="12">
        <v>150</v>
      </c>
      <c r="D257" s="12">
        <v>150</v>
      </c>
      <c r="E257" s="12">
        <v>150</v>
      </c>
      <c r="F257" s="14">
        <v>75000</v>
      </c>
      <c r="G257" s="12">
        <v>150</v>
      </c>
      <c r="I257" s="11">
        <f>'^JKSE'!I257</f>
        <v>40536</v>
      </c>
      <c r="J257" s="12">
        <f t="shared" si="3"/>
        <v>180</v>
      </c>
    </row>
    <row r="258" spans="1:10" x14ac:dyDescent="0.2">
      <c r="A258" s="15">
        <v>40203</v>
      </c>
      <c r="B258" s="12">
        <v>150</v>
      </c>
      <c r="C258" s="12">
        <v>155</v>
      </c>
      <c r="D258" s="12">
        <v>149</v>
      </c>
      <c r="E258" s="12">
        <v>155</v>
      </c>
      <c r="F258" s="14">
        <v>583500</v>
      </c>
      <c r="G258" s="12">
        <v>155</v>
      </c>
      <c r="I258" s="11">
        <f>'^JKSE'!I258</f>
        <v>40535</v>
      </c>
      <c r="J258" s="12">
        <f t="shared" si="3"/>
        <v>180</v>
      </c>
    </row>
    <row r="259" spans="1:10" x14ac:dyDescent="0.2">
      <c r="A259" s="15">
        <v>40204</v>
      </c>
      <c r="B259" s="12">
        <v>153</v>
      </c>
      <c r="C259" s="12">
        <v>155</v>
      </c>
      <c r="D259" s="12">
        <v>151</v>
      </c>
      <c r="E259" s="12">
        <v>151</v>
      </c>
      <c r="F259" s="14">
        <v>860000</v>
      </c>
      <c r="G259" s="12">
        <v>151</v>
      </c>
      <c r="I259" s="11">
        <f>'^JKSE'!I259</f>
        <v>40534</v>
      </c>
      <c r="J259" s="12">
        <f t="shared" ref="J259:J265" si="4">VLOOKUP($I$2:$I$751,$A$2:$G$705,7)</f>
        <v>185</v>
      </c>
    </row>
    <row r="260" spans="1:10" x14ac:dyDescent="0.2">
      <c r="A260" s="15">
        <v>40205</v>
      </c>
      <c r="B260" s="12">
        <v>150</v>
      </c>
      <c r="C260" s="12">
        <v>151</v>
      </c>
      <c r="D260" s="12">
        <v>150</v>
      </c>
      <c r="E260" s="12">
        <v>150</v>
      </c>
      <c r="F260" s="14">
        <v>214000</v>
      </c>
      <c r="G260" s="12">
        <v>150</v>
      </c>
      <c r="I260" s="11">
        <f>'^JKSE'!I260</f>
        <v>40533</v>
      </c>
      <c r="J260" s="12">
        <f t="shared" si="4"/>
        <v>186</v>
      </c>
    </row>
    <row r="261" spans="1:10" x14ac:dyDescent="0.2">
      <c r="A261" s="15">
        <v>40206</v>
      </c>
      <c r="B261" s="12">
        <v>150</v>
      </c>
      <c r="C261" s="12">
        <v>160</v>
      </c>
      <c r="D261" s="12">
        <v>150</v>
      </c>
      <c r="E261" s="12">
        <v>150</v>
      </c>
      <c r="F261" s="14">
        <v>0</v>
      </c>
      <c r="G261" s="12">
        <v>150</v>
      </c>
      <c r="I261" s="11">
        <f>'^JKSE'!I261</f>
        <v>40532</v>
      </c>
      <c r="J261" s="12">
        <f t="shared" si="4"/>
        <v>187</v>
      </c>
    </row>
    <row r="262" spans="1:10" x14ac:dyDescent="0.2">
      <c r="A262" s="15">
        <v>40207</v>
      </c>
      <c r="B262" s="12">
        <v>160</v>
      </c>
      <c r="C262" s="12">
        <v>160</v>
      </c>
      <c r="D262" s="12">
        <v>150</v>
      </c>
      <c r="E262" s="12">
        <v>150</v>
      </c>
      <c r="F262" s="14">
        <v>39500</v>
      </c>
      <c r="G262" s="12">
        <v>150</v>
      </c>
      <c r="I262" s="11">
        <f>'^JKSE'!I262</f>
        <v>40529</v>
      </c>
      <c r="J262" s="12">
        <f t="shared" si="4"/>
        <v>186</v>
      </c>
    </row>
    <row r="263" spans="1:10" x14ac:dyDescent="0.2">
      <c r="A263" s="15">
        <v>40210</v>
      </c>
      <c r="B263" s="12">
        <v>154</v>
      </c>
      <c r="C263" s="12">
        <v>154</v>
      </c>
      <c r="D263" s="12">
        <v>154</v>
      </c>
      <c r="E263" s="12">
        <v>154</v>
      </c>
      <c r="F263" s="14">
        <v>500</v>
      </c>
      <c r="G263" s="12">
        <v>154</v>
      </c>
      <c r="I263" s="11">
        <f>'^JKSE'!I263</f>
        <v>40528</v>
      </c>
      <c r="J263" s="12">
        <f t="shared" si="4"/>
        <v>180</v>
      </c>
    </row>
    <row r="264" spans="1:10" x14ac:dyDescent="0.2">
      <c r="A264" s="15">
        <v>40211</v>
      </c>
      <c r="B264" s="12">
        <v>140</v>
      </c>
      <c r="C264" s="12">
        <v>159</v>
      </c>
      <c r="D264" s="12">
        <v>140</v>
      </c>
      <c r="E264" s="12">
        <v>140</v>
      </c>
      <c r="F264" s="14">
        <v>0</v>
      </c>
      <c r="G264" s="12">
        <v>140</v>
      </c>
      <c r="I264" s="11">
        <f>'^JKSE'!I264</f>
        <v>40527</v>
      </c>
      <c r="J264" s="12">
        <f t="shared" si="4"/>
        <v>180</v>
      </c>
    </row>
    <row r="265" spans="1:10" x14ac:dyDescent="0.2">
      <c r="A265" s="15">
        <v>40212</v>
      </c>
      <c r="B265" s="12">
        <v>140</v>
      </c>
      <c r="C265" s="12">
        <v>154</v>
      </c>
      <c r="D265" s="12">
        <v>140</v>
      </c>
      <c r="E265" s="12">
        <v>140</v>
      </c>
      <c r="F265" s="14">
        <v>0</v>
      </c>
      <c r="G265" s="12">
        <v>140</v>
      </c>
      <c r="I265" s="11">
        <f>'^JKSE'!I265</f>
        <v>40526</v>
      </c>
      <c r="J265" s="12">
        <f t="shared" si="4"/>
        <v>170</v>
      </c>
    </row>
    <row r="266" spans="1:10" x14ac:dyDescent="0.2">
      <c r="A266" s="15">
        <v>40213</v>
      </c>
      <c r="B266" s="12">
        <v>140</v>
      </c>
      <c r="C266" s="12">
        <v>154</v>
      </c>
      <c r="D266" s="12">
        <v>140</v>
      </c>
      <c r="E266" s="12">
        <v>154</v>
      </c>
      <c r="F266" s="14">
        <v>19500</v>
      </c>
      <c r="G266" s="12">
        <v>154</v>
      </c>
      <c r="I266" s="11">
        <f>'^JKSE'!I266</f>
        <v>40525</v>
      </c>
      <c r="J266" s="12">
        <f>VLOOKUP($I$2:$I$751,$A$2:$G$685,7)</f>
        <v>161</v>
      </c>
    </row>
    <row r="267" spans="1:10" x14ac:dyDescent="0.2">
      <c r="A267" s="15">
        <v>40214</v>
      </c>
      <c r="B267" s="12">
        <v>150</v>
      </c>
      <c r="C267" s="12">
        <v>150</v>
      </c>
      <c r="D267" s="12">
        <v>150</v>
      </c>
      <c r="E267" s="12">
        <v>150</v>
      </c>
      <c r="F267" s="14">
        <v>132500</v>
      </c>
      <c r="G267" s="12">
        <v>150</v>
      </c>
      <c r="I267" s="11">
        <f>'^JKSE'!I267</f>
        <v>40522</v>
      </c>
      <c r="J267" s="12">
        <f>VLOOKUP($I$2:$I$751,$A$2:$G$685,7)</f>
        <v>155</v>
      </c>
    </row>
    <row r="268" spans="1:10" x14ac:dyDescent="0.2">
      <c r="A268" s="15">
        <v>40217</v>
      </c>
      <c r="B268" s="12">
        <v>150</v>
      </c>
      <c r="C268" s="12">
        <v>150</v>
      </c>
      <c r="D268" s="12">
        <v>137</v>
      </c>
      <c r="E268" s="12">
        <v>139</v>
      </c>
      <c r="F268" s="14">
        <v>829000</v>
      </c>
      <c r="G268" s="12">
        <v>139</v>
      </c>
      <c r="I268" s="11"/>
    </row>
    <row r="269" spans="1:10" x14ac:dyDescent="0.2">
      <c r="A269" s="15">
        <v>40218</v>
      </c>
      <c r="B269" s="12">
        <v>139</v>
      </c>
      <c r="C269" s="12">
        <v>139</v>
      </c>
      <c r="D269" s="12">
        <v>134</v>
      </c>
      <c r="E269" s="12">
        <v>135</v>
      </c>
      <c r="F269" s="14">
        <v>454000</v>
      </c>
      <c r="G269" s="12">
        <v>135</v>
      </c>
      <c r="I269" s="11"/>
    </row>
    <row r="270" spans="1:10" x14ac:dyDescent="0.2">
      <c r="A270" s="15">
        <v>40219</v>
      </c>
      <c r="B270" s="12">
        <v>144</v>
      </c>
      <c r="C270" s="12">
        <v>150</v>
      </c>
      <c r="D270" s="12">
        <v>130</v>
      </c>
      <c r="E270" s="12">
        <v>131</v>
      </c>
      <c r="F270" s="14">
        <v>1573000</v>
      </c>
      <c r="G270" s="12">
        <v>131</v>
      </c>
      <c r="I270" s="11"/>
    </row>
    <row r="271" spans="1:10" x14ac:dyDescent="0.2">
      <c r="A271" s="15">
        <v>40220</v>
      </c>
      <c r="B271" s="12">
        <v>135</v>
      </c>
      <c r="C271" s="12">
        <v>137</v>
      </c>
      <c r="D271" s="12">
        <v>124</v>
      </c>
      <c r="E271" s="12">
        <v>126</v>
      </c>
      <c r="F271" s="14">
        <v>689000</v>
      </c>
      <c r="G271" s="12">
        <v>126</v>
      </c>
      <c r="I271" s="11"/>
    </row>
    <row r="272" spans="1:10" x14ac:dyDescent="0.2">
      <c r="A272" s="15">
        <v>40221</v>
      </c>
      <c r="B272" s="12">
        <v>121</v>
      </c>
      <c r="C272" s="12">
        <v>124</v>
      </c>
      <c r="D272" s="12">
        <v>121</v>
      </c>
      <c r="E272" s="12">
        <v>123</v>
      </c>
      <c r="F272" s="14">
        <v>76500</v>
      </c>
      <c r="G272" s="12">
        <v>123</v>
      </c>
      <c r="I272" s="11"/>
    </row>
    <row r="273" spans="1:9" x14ac:dyDescent="0.2">
      <c r="A273" s="15">
        <v>40224</v>
      </c>
      <c r="B273" s="12">
        <v>125</v>
      </c>
      <c r="C273" s="12">
        <v>125</v>
      </c>
      <c r="D273" s="12">
        <v>125</v>
      </c>
      <c r="E273" s="12">
        <v>125</v>
      </c>
      <c r="F273" s="14">
        <v>25000</v>
      </c>
      <c r="G273" s="12">
        <v>125</v>
      </c>
      <c r="I273" s="11"/>
    </row>
    <row r="274" spans="1:9" x14ac:dyDescent="0.2">
      <c r="A274" s="15">
        <v>40225</v>
      </c>
      <c r="B274" s="12">
        <v>125</v>
      </c>
      <c r="C274" s="12">
        <v>125</v>
      </c>
      <c r="D274" s="12">
        <v>120</v>
      </c>
      <c r="E274" s="12">
        <v>120</v>
      </c>
      <c r="F274" s="14">
        <v>334000</v>
      </c>
      <c r="G274" s="12">
        <v>120</v>
      </c>
      <c r="I274" s="11"/>
    </row>
    <row r="275" spans="1:9" x14ac:dyDescent="0.2">
      <c r="A275" s="15">
        <v>40226</v>
      </c>
      <c r="B275" s="12">
        <v>121</v>
      </c>
      <c r="C275" s="12">
        <v>123</v>
      </c>
      <c r="D275" s="12">
        <v>120</v>
      </c>
      <c r="E275" s="12">
        <v>121</v>
      </c>
      <c r="F275" s="14">
        <v>263500</v>
      </c>
      <c r="G275" s="12">
        <v>121</v>
      </c>
      <c r="I275" s="11"/>
    </row>
    <row r="276" spans="1:9" x14ac:dyDescent="0.2">
      <c r="A276" s="15">
        <v>40227</v>
      </c>
      <c r="B276" s="12">
        <v>121</v>
      </c>
      <c r="C276" s="12">
        <v>128</v>
      </c>
      <c r="D276" s="12">
        <v>121</v>
      </c>
      <c r="E276" s="12">
        <v>127</v>
      </c>
      <c r="F276" s="14">
        <v>50000</v>
      </c>
      <c r="G276" s="12">
        <v>127</v>
      </c>
      <c r="I276" s="11"/>
    </row>
    <row r="277" spans="1:9" x14ac:dyDescent="0.2">
      <c r="A277" s="15">
        <v>40228</v>
      </c>
      <c r="B277" s="12">
        <v>125</v>
      </c>
      <c r="C277" s="12">
        <v>126</v>
      </c>
      <c r="D277" s="12">
        <v>121</v>
      </c>
      <c r="E277" s="12">
        <v>122</v>
      </c>
      <c r="F277" s="14">
        <v>456500</v>
      </c>
      <c r="G277" s="12">
        <v>122</v>
      </c>
      <c r="I277" s="11"/>
    </row>
    <row r="278" spans="1:9" x14ac:dyDescent="0.2">
      <c r="A278" s="15">
        <v>40231</v>
      </c>
      <c r="B278" s="12">
        <v>122</v>
      </c>
      <c r="C278" s="12">
        <v>123</v>
      </c>
      <c r="D278" s="12">
        <v>122</v>
      </c>
      <c r="E278" s="12">
        <v>122</v>
      </c>
      <c r="F278" s="14">
        <v>320000</v>
      </c>
      <c r="G278" s="12">
        <v>122</v>
      </c>
      <c r="I278" s="11"/>
    </row>
    <row r="279" spans="1:9" x14ac:dyDescent="0.2">
      <c r="A279" s="15">
        <v>40232</v>
      </c>
      <c r="B279" s="12">
        <v>121</v>
      </c>
      <c r="C279" s="12">
        <v>126</v>
      </c>
      <c r="D279" s="12">
        <v>121</v>
      </c>
      <c r="E279" s="12">
        <v>121</v>
      </c>
      <c r="F279" s="14">
        <v>0</v>
      </c>
      <c r="G279" s="12">
        <v>121</v>
      </c>
      <c r="I279" s="11"/>
    </row>
    <row r="280" spans="1:9" x14ac:dyDescent="0.2">
      <c r="A280" s="15">
        <v>40233</v>
      </c>
      <c r="B280" s="12">
        <v>122</v>
      </c>
      <c r="C280" s="12">
        <v>127</v>
      </c>
      <c r="D280" s="12">
        <v>122</v>
      </c>
      <c r="E280" s="12">
        <v>122</v>
      </c>
      <c r="F280" s="14">
        <v>0</v>
      </c>
      <c r="G280" s="12">
        <v>122</v>
      </c>
      <c r="I280" s="11"/>
    </row>
    <row r="281" spans="1:9" x14ac:dyDescent="0.2">
      <c r="A281" s="15">
        <v>40234</v>
      </c>
      <c r="B281" s="12">
        <v>122</v>
      </c>
      <c r="C281" s="12">
        <v>122</v>
      </c>
      <c r="D281" s="12">
        <v>122</v>
      </c>
      <c r="E281" s="12">
        <v>122</v>
      </c>
      <c r="F281" s="14">
        <v>27000</v>
      </c>
      <c r="G281" s="12">
        <v>122</v>
      </c>
      <c r="I281" s="11"/>
    </row>
    <row r="282" spans="1:9" x14ac:dyDescent="0.2">
      <c r="A282" s="15">
        <v>40238</v>
      </c>
      <c r="B282" s="12">
        <v>122</v>
      </c>
      <c r="C282" s="12">
        <v>128</v>
      </c>
      <c r="D282" s="12">
        <v>122</v>
      </c>
      <c r="E282" s="12">
        <v>122</v>
      </c>
      <c r="F282" s="14">
        <v>0</v>
      </c>
      <c r="G282" s="12">
        <v>122</v>
      </c>
      <c r="I282" s="11"/>
    </row>
    <row r="283" spans="1:9" x14ac:dyDescent="0.2">
      <c r="A283" s="15">
        <v>40239</v>
      </c>
      <c r="B283" s="12">
        <v>128</v>
      </c>
      <c r="C283" s="12">
        <v>149</v>
      </c>
      <c r="D283" s="12">
        <v>128</v>
      </c>
      <c r="E283" s="12">
        <v>149</v>
      </c>
      <c r="F283" s="14">
        <v>1024000</v>
      </c>
      <c r="G283" s="12">
        <v>149</v>
      </c>
      <c r="I283" s="11"/>
    </row>
    <row r="284" spans="1:9" x14ac:dyDescent="0.2">
      <c r="A284" s="15">
        <v>40240</v>
      </c>
      <c r="B284" s="12">
        <v>149</v>
      </c>
      <c r="C284" s="12">
        <v>151</v>
      </c>
      <c r="D284" s="12">
        <v>148</v>
      </c>
      <c r="E284" s="12">
        <v>151</v>
      </c>
      <c r="F284" s="14">
        <v>1103500</v>
      </c>
      <c r="G284" s="12">
        <v>151</v>
      </c>
      <c r="I284" s="11"/>
    </row>
    <row r="285" spans="1:9" x14ac:dyDescent="0.2">
      <c r="A285" s="15">
        <v>40241</v>
      </c>
      <c r="B285" s="12">
        <v>150</v>
      </c>
      <c r="C285" s="12">
        <v>158</v>
      </c>
      <c r="D285" s="12">
        <v>149</v>
      </c>
      <c r="E285" s="12">
        <v>155</v>
      </c>
      <c r="F285" s="14">
        <v>737500</v>
      </c>
      <c r="G285" s="12">
        <v>155</v>
      </c>
      <c r="I285" s="11"/>
    </row>
    <row r="286" spans="1:9" x14ac:dyDescent="0.2">
      <c r="A286" s="15">
        <v>40242</v>
      </c>
      <c r="B286" s="12">
        <v>158</v>
      </c>
      <c r="C286" s="12">
        <v>158</v>
      </c>
      <c r="D286" s="12">
        <v>155</v>
      </c>
      <c r="E286" s="12">
        <v>155</v>
      </c>
      <c r="F286" s="14">
        <v>134000</v>
      </c>
      <c r="G286" s="12">
        <v>155</v>
      </c>
      <c r="I286" s="11"/>
    </row>
    <row r="287" spans="1:9" x14ac:dyDescent="0.2">
      <c r="A287" s="15">
        <v>40245</v>
      </c>
      <c r="B287" s="12">
        <v>155</v>
      </c>
      <c r="C287" s="12">
        <v>156</v>
      </c>
      <c r="D287" s="12">
        <v>155</v>
      </c>
      <c r="E287" s="12">
        <v>156</v>
      </c>
      <c r="F287" s="14">
        <v>564000</v>
      </c>
      <c r="G287" s="12">
        <v>156</v>
      </c>
      <c r="I287" s="11"/>
    </row>
    <row r="288" spans="1:9" x14ac:dyDescent="0.2">
      <c r="A288" s="15">
        <v>40246</v>
      </c>
      <c r="B288" s="12">
        <v>155</v>
      </c>
      <c r="C288" s="12">
        <v>156</v>
      </c>
      <c r="D288" s="12">
        <v>155</v>
      </c>
      <c r="E288" s="12">
        <v>156</v>
      </c>
      <c r="F288" s="14">
        <v>538000</v>
      </c>
      <c r="G288" s="12">
        <v>156</v>
      </c>
      <c r="I288" s="11"/>
    </row>
    <row r="289" spans="1:9" x14ac:dyDescent="0.2">
      <c r="A289" s="15">
        <v>40247</v>
      </c>
      <c r="B289" s="12">
        <v>155</v>
      </c>
      <c r="C289" s="12">
        <v>160</v>
      </c>
      <c r="D289" s="12">
        <v>154</v>
      </c>
      <c r="E289" s="12">
        <v>160</v>
      </c>
      <c r="F289" s="14">
        <v>1721500</v>
      </c>
      <c r="G289" s="12">
        <v>160</v>
      </c>
      <c r="I289" s="11"/>
    </row>
    <row r="290" spans="1:9" x14ac:dyDescent="0.2">
      <c r="A290" s="15">
        <v>40248</v>
      </c>
      <c r="B290" s="12">
        <v>160</v>
      </c>
      <c r="C290" s="12">
        <v>170</v>
      </c>
      <c r="D290" s="12">
        <v>160</v>
      </c>
      <c r="E290" s="12">
        <v>160</v>
      </c>
      <c r="F290" s="14">
        <v>0</v>
      </c>
      <c r="G290" s="12">
        <v>160</v>
      </c>
      <c r="I290" s="11"/>
    </row>
    <row r="291" spans="1:9" x14ac:dyDescent="0.2">
      <c r="A291" s="15">
        <v>40249</v>
      </c>
      <c r="B291" s="12">
        <v>160</v>
      </c>
      <c r="C291" s="12">
        <v>195</v>
      </c>
      <c r="D291" s="12">
        <v>160</v>
      </c>
      <c r="E291" s="12">
        <v>184</v>
      </c>
      <c r="F291" s="14">
        <v>171500</v>
      </c>
      <c r="G291" s="12">
        <v>184</v>
      </c>
      <c r="I291" s="11"/>
    </row>
    <row r="292" spans="1:9" x14ac:dyDescent="0.2">
      <c r="A292" s="15">
        <v>40252</v>
      </c>
      <c r="B292" s="12">
        <v>160</v>
      </c>
      <c r="C292" s="12">
        <v>179</v>
      </c>
      <c r="D292" s="12">
        <v>160</v>
      </c>
      <c r="E292" s="12">
        <v>178</v>
      </c>
      <c r="F292" s="14">
        <v>12500</v>
      </c>
      <c r="G292" s="12">
        <v>178</v>
      </c>
      <c r="I292" s="11"/>
    </row>
    <row r="293" spans="1:9" x14ac:dyDescent="0.2">
      <c r="A293" s="15">
        <v>40254</v>
      </c>
      <c r="B293" s="12">
        <v>170</v>
      </c>
      <c r="C293" s="12">
        <v>170</v>
      </c>
      <c r="D293" s="12">
        <v>152</v>
      </c>
      <c r="E293" s="12">
        <v>154</v>
      </c>
      <c r="F293" s="14">
        <v>123500</v>
      </c>
      <c r="G293" s="12">
        <v>154</v>
      </c>
      <c r="I293" s="11"/>
    </row>
    <row r="294" spans="1:9" x14ac:dyDescent="0.2">
      <c r="A294" s="15">
        <v>40255</v>
      </c>
      <c r="B294" s="12">
        <v>155</v>
      </c>
      <c r="C294" s="12">
        <v>155</v>
      </c>
      <c r="D294" s="12">
        <v>154</v>
      </c>
      <c r="E294" s="12">
        <v>154</v>
      </c>
      <c r="F294" s="14">
        <v>95000</v>
      </c>
      <c r="G294" s="12">
        <v>154</v>
      </c>
      <c r="I294" s="11"/>
    </row>
    <row r="295" spans="1:9" x14ac:dyDescent="0.2">
      <c r="A295" s="15">
        <v>40256</v>
      </c>
      <c r="B295" s="12">
        <v>160</v>
      </c>
      <c r="C295" s="12">
        <v>185</v>
      </c>
      <c r="D295" s="12">
        <v>159</v>
      </c>
      <c r="E295" s="12">
        <v>180</v>
      </c>
      <c r="F295" s="14">
        <v>389000</v>
      </c>
      <c r="G295" s="12">
        <v>180</v>
      </c>
      <c r="I295" s="11"/>
    </row>
    <row r="296" spans="1:9" x14ac:dyDescent="0.2">
      <c r="A296" s="15">
        <v>40259</v>
      </c>
      <c r="B296" s="12">
        <v>170</v>
      </c>
      <c r="C296" s="12">
        <v>225</v>
      </c>
      <c r="D296" s="12">
        <v>163</v>
      </c>
      <c r="E296" s="12">
        <v>200</v>
      </c>
      <c r="F296" s="14">
        <v>487000</v>
      </c>
      <c r="G296" s="12">
        <v>200</v>
      </c>
      <c r="I296" s="11"/>
    </row>
    <row r="297" spans="1:9" x14ac:dyDescent="0.2">
      <c r="A297" s="15">
        <v>40260</v>
      </c>
      <c r="B297" s="12">
        <v>215</v>
      </c>
      <c r="C297" s="12">
        <v>215</v>
      </c>
      <c r="D297" s="12">
        <v>176</v>
      </c>
      <c r="E297" s="12">
        <v>195</v>
      </c>
      <c r="F297" s="14">
        <v>46500</v>
      </c>
      <c r="G297" s="12">
        <v>195</v>
      </c>
      <c r="I297" s="11"/>
    </row>
    <row r="298" spans="1:9" x14ac:dyDescent="0.2">
      <c r="A298" s="15">
        <v>40261</v>
      </c>
      <c r="B298" s="12">
        <v>195</v>
      </c>
      <c r="C298" s="12">
        <v>195</v>
      </c>
      <c r="D298" s="12">
        <v>195</v>
      </c>
      <c r="E298" s="12">
        <v>195</v>
      </c>
      <c r="F298" s="14">
        <v>420500</v>
      </c>
      <c r="G298" s="12">
        <v>195</v>
      </c>
      <c r="I298" s="11"/>
    </row>
    <row r="299" spans="1:9" x14ac:dyDescent="0.2">
      <c r="A299" s="15">
        <v>40262</v>
      </c>
      <c r="B299" s="12">
        <v>205</v>
      </c>
      <c r="C299" s="12">
        <v>205</v>
      </c>
      <c r="D299" s="12">
        <v>196</v>
      </c>
      <c r="E299" s="12">
        <v>196</v>
      </c>
      <c r="F299" s="14">
        <v>2000</v>
      </c>
      <c r="G299" s="12">
        <v>196</v>
      </c>
      <c r="I299" s="11"/>
    </row>
    <row r="300" spans="1:9" x14ac:dyDescent="0.2">
      <c r="A300" s="15">
        <v>40263</v>
      </c>
      <c r="B300" s="12">
        <v>196</v>
      </c>
      <c r="C300" s="12">
        <v>196</v>
      </c>
      <c r="D300" s="12">
        <v>196</v>
      </c>
      <c r="E300" s="12">
        <v>196</v>
      </c>
      <c r="F300" s="14">
        <v>1500</v>
      </c>
      <c r="G300" s="12">
        <v>196</v>
      </c>
      <c r="I300" s="11"/>
    </row>
    <row r="301" spans="1:9" x14ac:dyDescent="0.2">
      <c r="A301" s="15">
        <v>40266</v>
      </c>
      <c r="B301" s="12">
        <v>199</v>
      </c>
      <c r="C301" s="12">
        <v>205</v>
      </c>
      <c r="D301" s="12">
        <v>190</v>
      </c>
      <c r="E301" s="12">
        <v>200</v>
      </c>
      <c r="F301" s="14">
        <v>117500</v>
      </c>
      <c r="G301" s="12">
        <v>200</v>
      </c>
      <c r="I301" s="11"/>
    </row>
    <row r="302" spans="1:9" x14ac:dyDescent="0.2">
      <c r="A302" s="15">
        <v>40267</v>
      </c>
      <c r="B302" s="12">
        <v>195</v>
      </c>
      <c r="C302" s="12">
        <v>195</v>
      </c>
      <c r="D302" s="12">
        <v>185</v>
      </c>
      <c r="E302" s="12">
        <v>185</v>
      </c>
      <c r="F302" s="14">
        <v>47500</v>
      </c>
      <c r="G302" s="12">
        <v>185</v>
      </c>
      <c r="I302" s="11"/>
    </row>
    <row r="303" spans="1:9" x14ac:dyDescent="0.2">
      <c r="A303" s="15">
        <v>40268</v>
      </c>
      <c r="B303" s="12">
        <v>215</v>
      </c>
      <c r="C303" s="12">
        <v>225</v>
      </c>
      <c r="D303" s="12">
        <v>205</v>
      </c>
      <c r="E303" s="12">
        <v>205</v>
      </c>
      <c r="F303" s="14">
        <v>4500</v>
      </c>
      <c r="G303" s="12">
        <v>205</v>
      </c>
      <c r="I303" s="11"/>
    </row>
    <row r="304" spans="1:9" x14ac:dyDescent="0.2">
      <c r="A304" s="15">
        <v>40269</v>
      </c>
      <c r="B304" s="12">
        <v>195</v>
      </c>
      <c r="C304" s="12">
        <v>195</v>
      </c>
      <c r="D304" s="12">
        <v>195</v>
      </c>
      <c r="E304" s="12">
        <v>195</v>
      </c>
      <c r="F304" s="14">
        <v>29000</v>
      </c>
      <c r="G304" s="12">
        <v>195</v>
      </c>
      <c r="I304" s="11"/>
    </row>
    <row r="305" spans="1:9" x14ac:dyDescent="0.2">
      <c r="A305" s="15">
        <v>40273</v>
      </c>
      <c r="B305" s="12">
        <v>195</v>
      </c>
      <c r="C305" s="12">
        <v>195</v>
      </c>
      <c r="D305" s="12">
        <v>195</v>
      </c>
      <c r="E305" s="12">
        <v>195</v>
      </c>
      <c r="F305" s="14">
        <v>200000</v>
      </c>
      <c r="G305" s="12">
        <v>195</v>
      </c>
      <c r="I305" s="11"/>
    </row>
    <row r="306" spans="1:9" x14ac:dyDescent="0.2">
      <c r="A306" s="15">
        <v>40274</v>
      </c>
      <c r="B306" s="12">
        <v>195</v>
      </c>
      <c r="C306" s="12">
        <v>200</v>
      </c>
      <c r="D306" s="12">
        <v>195</v>
      </c>
      <c r="E306" s="12">
        <v>200</v>
      </c>
      <c r="F306" s="14">
        <v>100000</v>
      </c>
      <c r="G306" s="12">
        <v>200</v>
      </c>
      <c r="I306" s="11"/>
    </row>
    <row r="307" spans="1:9" x14ac:dyDescent="0.2">
      <c r="A307" s="15">
        <v>40275</v>
      </c>
      <c r="B307" s="12">
        <v>195</v>
      </c>
      <c r="C307" s="12">
        <v>195</v>
      </c>
      <c r="D307" s="12">
        <v>195</v>
      </c>
      <c r="E307" s="12">
        <v>195</v>
      </c>
      <c r="F307" s="14">
        <v>3500</v>
      </c>
      <c r="G307" s="12">
        <v>195</v>
      </c>
      <c r="I307" s="11"/>
    </row>
    <row r="308" spans="1:9" x14ac:dyDescent="0.2">
      <c r="A308" s="15">
        <v>40276</v>
      </c>
      <c r="B308" s="12">
        <v>200</v>
      </c>
      <c r="C308" s="12">
        <v>205</v>
      </c>
      <c r="D308" s="12">
        <v>200</v>
      </c>
      <c r="E308" s="12">
        <v>205</v>
      </c>
      <c r="F308" s="14">
        <v>27500</v>
      </c>
      <c r="G308" s="12">
        <v>205</v>
      </c>
      <c r="I308" s="11"/>
    </row>
    <row r="309" spans="1:9" x14ac:dyDescent="0.2">
      <c r="A309" s="15">
        <v>40277</v>
      </c>
      <c r="B309" s="12">
        <v>200</v>
      </c>
      <c r="C309" s="12">
        <v>200</v>
      </c>
      <c r="D309" s="12">
        <v>200</v>
      </c>
      <c r="E309" s="12">
        <v>200</v>
      </c>
      <c r="F309" s="14">
        <v>28500</v>
      </c>
      <c r="G309" s="12">
        <v>200</v>
      </c>
      <c r="I309" s="11"/>
    </row>
    <row r="310" spans="1:9" x14ac:dyDescent="0.2">
      <c r="A310" s="15">
        <v>40280</v>
      </c>
      <c r="B310" s="12">
        <v>200</v>
      </c>
      <c r="C310" s="12">
        <v>200</v>
      </c>
      <c r="D310" s="12">
        <v>200</v>
      </c>
      <c r="E310" s="12">
        <v>200</v>
      </c>
      <c r="F310" s="14">
        <v>235000</v>
      </c>
      <c r="G310" s="12">
        <v>200</v>
      </c>
      <c r="I310" s="11"/>
    </row>
    <row r="311" spans="1:9" x14ac:dyDescent="0.2">
      <c r="A311" s="15">
        <v>40281</v>
      </c>
      <c r="B311" s="12">
        <v>200</v>
      </c>
      <c r="C311" s="12">
        <v>200</v>
      </c>
      <c r="D311" s="12">
        <v>200</v>
      </c>
      <c r="E311" s="12">
        <v>200</v>
      </c>
      <c r="F311" s="14">
        <v>367500</v>
      </c>
      <c r="G311" s="12">
        <v>200</v>
      </c>
      <c r="I311" s="11"/>
    </row>
    <row r="312" spans="1:9" x14ac:dyDescent="0.2">
      <c r="A312" s="15">
        <v>40282</v>
      </c>
      <c r="B312" s="12">
        <v>200</v>
      </c>
      <c r="C312" s="12">
        <v>200</v>
      </c>
      <c r="D312" s="12">
        <v>200</v>
      </c>
      <c r="E312" s="12">
        <v>200</v>
      </c>
      <c r="F312" s="14">
        <v>25000</v>
      </c>
      <c r="G312" s="12">
        <v>200</v>
      </c>
      <c r="I312" s="11"/>
    </row>
    <row r="313" spans="1:9" x14ac:dyDescent="0.2">
      <c r="A313" s="15">
        <v>40283</v>
      </c>
      <c r="B313" s="12">
        <v>200</v>
      </c>
      <c r="C313" s="12">
        <v>200</v>
      </c>
      <c r="D313" s="12">
        <v>200</v>
      </c>
      <c r="E313" s="12">
        <v>200</v>
      </c>
      <c r="F313" s="14">
        <v>20000</v>
      </c>
      <c r="G313" s="12">
        <v>200</v>
      </c>
      <c r="I313" s="11"/>
    </row>
    <row r="314" spans="1:9" x14ac:dyDescent="0.2">
      <c r="A314" s="15">
        <v>40284</v>
      </c>
      <c r="B314" s="12">
        <v>200</v>
      </c>
      <c r="C314" s="12">
        <v>200</v>
      </c>
      <c r="D314" s="12">
        <v>200</v>
      </c>
      <c r="E314" s="12">
        <v>200</v>
      </c>
      <c r="F314" s="14">
        <v>25000</v>
      </c>
      <c r="G314" s="12">
        <v>200</v>
      </c>
      <c r="I314" s="11"/>
    </row>
    <row r="315" spans="1:9" x14ac:dyDescent="0.2">
      <c r="A315" s="15">
        <v>40287</v>
      </c>
      <c r="B315" s="12">
        <v>200</v>
      </c>
      <c r="C315" s="12">
        <v>200</v>
      </c>
      <c r="D315" s="12">
        <v>200</v>
      </c>
      <c r="E315" s="12">
        <v>200</v>
      </c>
      <c r="F315" s="14">
        <v>32500</v>
      </c>
      <c r="G315" s="12">
        <v>200</v>
      </c>
      <c r="I315" s="11"/>
    </row>
    <row r="316" spans="1:9" x14ac:dyDescent="0.2">
      <c r="A316" s="15">
        <v>40288</v>
      </c>
      <c r="B316" s="12">
        <v>205</v>
      </c>
      <c r="C316" s="12">
        <v>205</v>
      </c>
      <c r="D316" s="12">
        <v>200</v>
      </c>
      <c r="E316" s="12">
        <v>200</v>
      </c>
      <c r="F316" s="14">
        <v>481000</v>
      </c>
      <c r="G316" s="12">
        <v>200</v>
      </c>
      <c r="I316" s="11"/>
    </row>
    <row r="317" spans="1:9" x14ac:dyDescent="0.2">
      <c r="A317" s="15">
        <v>40289</v>
      </c>
      <c r="B317" s="12">
        <v>200</v>
      </c>
      <c r="C317" s="12">
        <v>200</v>
      </c>
      <c r="D317" s="12">
        <v>200</v>
      </c>
      <c r="E317" s="12">
        <v>200</v>
      </c>
      <c r="F317" s="14">
        <v>25000</v>
      </c>
      <c r="G317" s="12">
        <v>200</v>
      </c>
      <c r="I317" s="11"/>
    </row>
    <row r="318" spans="1:9" x14ac:dyDescent="0.2">
      <c r="A318" s="15">
        <v>40290</v>
      </c>
      <c r="B318" s="12">
        <v>200</v>
      </c>
      <c r="C318" s="12">
        <v>200</v>
      </c>
      <c r="D318" s="12">
        <v>200</v>
      </c>
      <c r="E318" s="12">
        <v>200</v>
      </c>
      <c r="F318" s="14">
        <v>50000</v>
      </c>
      <c r="G318" s="12">
        <v>200</v>
      </c>
      <c r="I318" s="11"/>
    </row>
    <row r="319" spans="1:9" x14ac:dyDescent="0.2">
      <c r="A319" s="15">
        <v>40291</v>
      </c>
      <c r="B319" s="12">
        <v>200</v>
      </c>
      <c r="C319" s="12">
        <v>200</v>
      </c>
      <c r="D319" s="12">
        <v>200</v>
      </c>
      <c r="E319" s="12">
        <v>200</v>
      </c>
      <c r="F319" s="14">
        <v>3500</v>
      </c>
      <c r="G319" s="12">
        <v>200</v>
      </c>
      <c r="I319" s="11"/>
    </row>
    <row r="320" spans="1:9" x14ac:dyDescent="0.2">
      <c r="A320" s="15">
        <v>40294</v>
      </c>
      <c r="B320" s="12">
        <v>200</v>
      </c>
      <c r="C320" s="12">
        <v>200</v>
      </c>
      <c r="D320" s="12">
        <v>200</v>
      </c>
      <c r="E320" s="12">
        <v>200</v>
      </c>
      <c r="F320" s="14">
        <v>28000</v>
      </c>
      <c r="G320" s="12">
        <v>200</v>
      </c>
      <c r="I320" s="11"/>
    </row>
    <row r="321" spans="1:9" x14ac:dyDescent="0.2">
      <c r="A321" s="15">
        <v>40295</v>
      </c>
      <c r="B321" s="12">
        <v>200</v>
      </c>
      <c r="C321" s="12">
        <v>200</v>
      </c>
      <c r="D321" s="12">
        <v>200</v>
      </c>
      <c r="E321" s="12">
        <v>200</v>
      </c>
      <c r="F321" s="14">
        <v>27500</v>
      </c>
      <c r="G321" s="12">
        <v>200</v>
      </c>
      <c r="I321" s="11"/>
    </row>
    <row r="322" spans="1:9" x14ac:dyDescent="0.2">
      <c r="A322" s="15">
        <v>40296</v>
      </c>
      <c r="B322" s="12">
        <v>170</v>
      </c>
      <c r="C322" s="12">
        <v>225</v>
      </c>
      <c r="D322" s="12">
        <v>170</v>
      </c>
      <c r="E322" s="12">
        <v>170</v>
      </c>
      <c r="F322" s="14">
        <v>0</v>
      </c>
      <c r="G322" s="12">
        <v>170</v>
      </c>
      <c r="I322" s="11"/>
    </row>
    <row r="323" spans="1:9" x14ac:dyDescent="0.2">
      <c r="A323" s="15">
        <v>40297</v>
      </c>
      <c r="B323" s="12">
        <v>205</v>
      </c>
      <c r="C323" s="12">
        <v>205</v>
      </c>
      <c r="D323" s="12">
        <v>205</v>
      </c>
      <c r="E323" s="12">
        <v>205</v>
      </c>
      <c r="F323" s="14">
        <v>25000</v>
      </c>
      <c r="G323" s="12">
        <v>205</v>
      </c>
      <c r="I323" s="11"/>
    </row>
    <row r="324" spans="1:9" x14ac:dyDescent="0.2">
      <c r="A324" s="15">
        <v>40298</v>
      </c>
      <c r="B324" s="12">
        <v>200</v>
      </c>
      <c r="C324" s="12">
        <v>200</v>
      </c>
      <c r="D324" s="12">
        <v>197</v>
      </c>
      <c r="E324" s="12">
        <v>197</v>
      </c>
      <c r="F324" s="14">
        <v>52500</v>
      </c>
      <c r="G324" s="12">
        <v>197</v>
      </c>
      <c r="I324" s="11"/>
    </row>
    <row r="325" spans="1:9" x14ac:dyDescent="0.2">
      <c r="A325" s="15">
        <v>40301</v>
      </c>
      <c r="B325" s="12">
        <v>205</v>
      </c>
      <c r="C325" s="12">
        <v>210</v>
      </c>
      <c r="D325" s="12">
        <v>205</v>
      </c>
      <c r="E325" s="12">
        <v>205</v>
      </c>
      <c r="F325" s="14">
        <v>0</v>
      </c>
      <c r="G325" s="12">
        <v>205</v>
      </c>
      <c r="I325" s="11"/>
    </row>
    <row r="326" spans="1:9" x14ac:dyDescent="0.2">
      <c r="A326" s="15">
        <v>40302</v>
      </c>
      <c r="B326" s="12">
        <v>205</v>
      </c>
      <c r="C326" s="12">
        <v>205</v>
      </c>
      <c r="D326" s="12">
        <v>205</v>
      </c>
      <c r="E326" s="12">
        <v>205</v>
      </c>
      <c r="F326" s="14">
        <v>15000</v>
      </c>
      <c r="G326" s="12">
        <v>205</v>
      </c>
      <c r="I326" s="11"/>
    </row>
    <row r="327" spans="1:9" x14ac:dyDescent="0.2">
      <c r="A327" s="15">
        <v>40303</v>
      </c>
      <c r="B327" s="12">
        <v>200</v>
      </c>
      <c r="C327" s="12">
        <v>200</v>
      </c>
      <c r="D327" s="12">
        <v>200</v>
      </c>
      <c r="E327" s="12">
        <v>200</v>
      </c>
      <c r="F327" s="14">
        <v>25000</v>
      </c>
      <c r="G327" s="12">
        <v>200</v>
      </c>
      <c r="I327" s="11"/>
    </row>
    <row r="328" spans="1:9" x14ac:dyDescent="0.2">
      <c r="A328" s="15">
        <v>40304</v>
      </c>
      <c r="B328" s="12">
        <v>200</v>
      </c>
      <c r="C328" s="12">
        <v>200</v>
      </c>
      <c r="D328" s="12">
        <v>195</v>
      </c>
      <c r="E328" s="12">
        <v>200</v>
      </c>
      <c r="F328" s="14">
        <v>215500</v>
      </c>
      <c r="G328" s="12">
        <v>200</v>
      </c>
      <c r="I328" s="11"/>
    </row>
    <row r="329" spans="1:9" x14ac:dyDescent="0.2">
      <c r="A329" s="15">
        <v>40305</v>
      </c>
      <c r="B329" s="12">
        <v>200</v>
      </c>
      <c r="C329" s="12">
        <v>200</v>
      </c>
      <c r="D329" s="12">
        <v>200</v>
      </c>
      <c r="E329" s="12">
        <v>200</v>
      </c>
      <c r="F329" s="14">
        <v>104500</v>
      </c>
      <c r="G329" s="12">
        <v>200</v>
      </c>
      <c r="I329" s="11"/>
    </row>
    <row r="330" spans="1:9" x14ac:dyDescent="0.2">
      <c r="A330" s="15">
        <v>40308</v>
      </c>
      <c r="B330" s="12">
        <v>200</v>
      </c>
      <c r="C330" s="12">
        <v>210</v>
      </c>
      <c r="D330" s="12">
        <v>200</v>
      </c>
      <c r="E330" s="12">
        <v>200</v>
      </c>
      <c r="F330" s="14">
        <v>0</v>
      </c>
      <c r="G330" s="12">
        <v>200</v>
      </c>
      <c r="I330" s="11"/>
    </row>
    <row r="331" spans="1:9" x14ac:dyDescent="0.2">
      <c r="A331" s="15">
        <v>40309</v>
      </c>
      <c r="B331" s="12">
        <v>200</v>
      </c>
      <c r="C331" s="12">
        <v>200</v>
      </c>
      <c r="D331" s="12">
        <v>200</v>
      </c>
      <c r="E331" s="12">
        <v>200</v>
      </c>
      <c r="F331" s="14">
        <v>115000</v>
      </c>
      <c r="G331" s="12">
        <v>200</v>
      </c>
      <c r="I331" s="11"/>
    </row>
    <row r="332" spans="1:9" x14ac:dyDescent="0.2">
      <c r="A332" s="15">
        <v>40310</v>
      </c>
      <c r="B332" s="12">
        <v>200</v>
      </c>
      <c r="C332" s="12">
        <v>210</v>
      </c>
      <c r="D332" s="12">
        <v>200</v>
      </c>
      <c r="E332" s="12">
        <v>200</v>
      </c>
      <c r="F332" s="14">
        <v>0</v>
      </c>
      <c r="G332" s="12">
        <v>200</v>
      </c>
      <c r="I332" s="11"/>
    </row>
    <row r="333" spans="1:9" x14ac:dyDescent="0.2">
      <c r="A333" s="15">
        <v>40312</v>
      </c>
      <c r="B333" s="12">
        <v>200</v>
      </c>
      <c r="C333" s="12">
        <v>205</v>
      </c>
      <c r="D333" s="12">
        <v>200</v>
      </c>
      <c r="E333" s="12">
        <v>200</v>
      </c>
      <c r="F333" s="14">
        <v>0</v>
      </c>
      <c r="G333" s="12">
        <v>200</v>
      </c>
      <c r="I333" s="11"/>
    </row>
    <row r="334" spans="1:9" x14ac:dyDescent="0.2">
      <c r="A334" s="15">
        <v>40315</v>
      </c>
      <c r="B334" s="12">
        <v>200</v>
      </c>
      <c r="C334" s="12">
        <v>200</v>
      </c>
      <c r="D334" s="12">
        <v>200</v>
      </c>
      <c r="E334" s="12">
        <v>200</v>
      </c>
      <c r="F334" s="14">
        <v>10000</v>
      </c>
      <c r="G334" s="12">
        <v>200</v>
      </c>
      <c r="I334" s="11"/>
    </row>
    <row r="335" spans="1:9" x14ac:dyDescent="0.2">
      <c r="A335" s="15">
        <v>40316</v>
      </c>
      <c r="B335" s="12">
        <v>200</v>
      </c>
      <c r="C335" s="12">
        <v>200</v>
      </c>
      <c r="D335" s="12">
        <v>200</v>
      </c>
      <c r="E335" s="12">
        <v>200</v>
      </c>
      <c r="F335" s="14">
        <v>24500</v>
      </c>
      <c r="G335" s="12">
        <v>200</v>
      </c>
      <c r="I335" s="11"/>
    </row>
    <row r="336" spans="1:9" x14ac:dyDescent="0.2">
      <c r="A336" s="15">
        <v>40317</v>
      </c>
      <c r="B336" s="12">
        <v>200</v>
      </c>
      <c r="C336" s="12">
        <v>230</v>
      </c>
      <c r="D336" s="12">
        <v>200</v>
      </c>
      <c r="E336" s="12">
        <v>210</v>
      </c>
      <c r="F336" s="14">
        <v>2849000</v>
      </c>
      <c r="G336" s="12">
        <v>210</v>
      </c>
      <c r="I336" s="11"/>
    </row>
    <row r="337" spans="1:9" x14ac:dyDescent="0.2">
      <c r="A337" s="15">
        <v>40318</v>
      </c>
      <c r="B337" s="12">
        <v>215</v>
      </c>
      <c r="C337" s="12">
        <v>215</v>
      </c>
      <c r="D337" s="12">
        <v>215</v>
      </c>
      <c r="E337" s="12">
        <v>215</v>
      </c>
      <c r="F337" s="14">
        <v>125000</v>
      </c>
      <c r="G337" s="12">
        <v>215</v>
      </c>
      <c r="I337" s="11"/>
    </row>
    <row r="338" spans="1:9" x14ac:dyDescent="0.2">
      <c r="A338" s="15">
        <v>40319</v>
      </c>
      <c r="B338" s="12">
        <v>210</v>
      </c>
      <c r="C338" s="12">
        <v>210</v>
      </c>
      <c r="D338" s="12">
        <v>210</v>
      </c>
      <c r="E338" s="12">
        <v>210</v>
      </c>
      <c r="F338" s="14">
        <v>35000</v>
      </c>
      <c r="G338" s="12">
        <v>210</v>
      </c>
      <c r="I338" s="11"/>
    </row>
    <row r="339" spans="1:9" x14ac:dyDescent="0.2">
      <c r="A339" s="15">
        <v>40322</v>
      </c>
      <c r="B339" s="12">
        <v>210</v>
      </c>
      <c r="C339" s="12">
        <v>210</v>
      </c>
      <c r="D339" s="12">
        <v>210</v>
      </c>
      <c r="E339" s="12">
        <v>210</v>
      </c>
      <c r="F339" s="14">
        <v>10000</v>
      </c>
      <c r="G339" s="12">
        <v>210</v>
      </c>
      <c r="I339" s="11"/>
    </row>
    <row r="340" spans="1:9" x14ac:dyDescent="0.2">
      <c r="A340" s="15">
        <v>40323</v>
      </c>
      <c r="B340" s="12">
        <v>205</v>
      </c>
      <c r="C340" s="12">
        <v>215</v>
      </c>
      <c r="D340" s="12">
        <v>205</v>
      </c>
      <c r="E340" s="12">
        <v>205</v>
      </c>
      <c r="F340" s="14">
        <v>0</v>
      </c>
      <c r="G340" s="12">
        <v>205</v>
      </c>
      <c r="I340" s="11"/>
    </row>
    <row r="341" spans="1:9" x14ac:dyDescent="0.2">
      <c r="A341" s="15">
        <v>40324</v>
      </c>
      <c r="B341" s="12">
        <v>205</v>
      </c>
      <c r="C341" s="12">
        <v>205</v>
      </c>
      <c r="D341" s="12">
        <v>205</v>
      </c>
      <c r="E341" s="12">
        <v>205</v>
      </c>
      <c r="F341" s="14">
        <v>60000</v>
      </c>
      <c r="G341" s="12">
        <v>205</v>
      </c>
      <c r="I341" s="11"/>
    </row>
    <row r="342" spans="1:9" x14ac:dyDescent="0.2">
      <c r="A342" s="15">
        <v>40325</v>
      </c>
      <c r="B342" s="12">
        <v>200</v>
      </c>
      <c r="C342" s="12">
        <v>200</v>
      </c>
      <c r="D342" s="12">
        <v>200</v>
      </c>
      <c r="E342" s="12">
        <v>200</v>
      </c>
      <c r="F342" s="14">
        <v>150000</v>
      </c>
      <c r="G342" s="12">
        <v>200</v>
      </c>
      <c r="I342" s="11"/>
    </row>
    <row r="343" spans="1:9" x14ac:dyDescent="0.2">
      <c r="A343" s="15">
        <v>40329</v>
      </c>
      <c r="B343" s="12">
        <v>225</v>
      </c>
      <c r="C343" s="12">
        <v>225</v>
      </c>
      <c r="D343" s="12">
        <v>200</v>
      </c>
      <c r="E343" s="12">
        <v>200</v>
      </c>
      <c r="F343" s="14">
        <v>1000</v>
      </c>
      <c r="G343" s="12">
        <v>200</v>
      </c>
      <c r="I343" s="11"/>
    </row>
    <row r="344" spans="1:9" x14ac:dyDescent="0.2">
      <c r="A344" s="15">
        <v>40330</v>
      </c>
      <c r="B344" s="12">
        <v>200</v>
      </c>
      <c r="C344" s="12">
        <v>220</v>
      </c>
      <c r="D344" s="12">
        <v>200</v>
      </c>
      <c r="E344" s="12">
        <v>200</v>
      </c>
      <c r="F344" s="14">
        <v>0</v>
      </c>
      <c r="G344" s="12">
        <v>200</v>
      </c>
      <c r="I344" s="11"/>
    </row>
    <row r="345" spans="1:9" x14ac:dyDescent="0.2">
      <c r="A345" s="15">
        <v>40331</v>
      </c>
      <c r="B345" s="12">
        <v>225</v>
      </c>
      <c r="C345" s="12">
        <v>225</v>
      </c>
      <c r="D345" s="12">
        <v>225</v>
      </c>
      <c r="E345" s="12">
        <v>225</v>
      </c>
      <c r="F345" s="14">
        <v>0</v>
      </c>
      <c r="G345" s="12">
        <v>225</v>
      </c>
      <c r="I345" s="11"/>
    </row>
    <row r="346" spans="1:9" x14ac:dyDescent="0.2">
      <c r="A346" s="15">
        <v>40332</v>
      </c>
      <c r="B346" s="12">
        <v>190</v>
      </c>
      <c r="C346" s="12">
        <v>190</v>
      </c>
      <c r="D346" s="12">
        <v>171</v>
      </c>
      <c r="E346" s="12">
        <v>171</v>
      </c>
      <c r="F346" s="14">
        <v>10000</v>
      </c>
      <c r="G346" s="12">
        <v>171</v>
      </c>
      <c r="I346" s="11"/>
    </row>
    <row r="347" spans="1:9" x14ac:dyDescent="0.2">
      <c r="A347" s="15">
        <v>40333</v>
      </c>
      <c r="B347" s="12">
        <v>112</v>
      </c>
      <c r="C347" s="12">
        <v>225</v>
      </c>
      <c r="D347" s="12">
        <v>112</v>
      </c>
      <c r="E347" s="12">
        <v>112</v>
      </c>
      <c r="F347" s="14">
        <v>0</v>
      </c>
      <c r="G347" s="12">
        <v>112</v>
      </c>
      <c r="I347" s="11"/>
    </row>
    <row r="348" spans="1:9" x14ac:dyDescent="0.2">
      <c r="A348" s="15">
        <v>40336</v>
      </c>
      <c r="B348" s="12">
        <v>161</v>
      </c>
      <c r="C348" s="12">
        <v>161</v>
      </c>
      <c r="D348" s="12">
        <v>141</v>
      </c>
      <c r="E348" s="12">
        <v>141</v>
      </c>
      <c r="F348" s="14">
        <v>3000</v>
      </c>
      <c r="G348" s="12">
        <v>141</v>
      </c>
      <c r="I348" s="11"/>
    </row>
    <row r="349" spans="1:9" x14ac:dyDescent="0.2">
      <c r="A349" s="15">
        <v>40337</v>
      </c>
      <c r="B349" s="12">
        <v>190</v>
      </c>
      <c r="C349" s="12">
        <v>190</v>
      </c>
      <c r="D349" s="12">
        <v>190</v>
      </c>
      <c r="E349" s="12">
        <v>190</v>
      </c>
      <c r="F349" s="14">
        <v>100000</v>
      </c>
      <c r="G349" s="12">
        <v>190</v>
      </c>
      <c r="I349" s="11"/>
    </row>
    <row r="350" spans="1:9" x14ac:dyDescent="0.2">
      <c r="A350" s="15">
        <v>40338</v>
      </c>
      <c r="B350" s="12">
        <v>195</v>
      </c>
      <c r="C350" s="12">
        <v>195</v>
      </c>
      <c r="D350" s="12">
        <v>190</v>
      </c>
      <c r="E350" s="12">
        <v>195</v>
      </c>
      <c r="F350" s="14">
        <v>350000</v>
      </c>
      <c r="G350" s="12">
        <v>195</v>
      </c>
      <c r="I350" s="11"/>
    </row>
    <row r="351" spans="1:9" x14ac:dyDescent="0.2">
      <c r="A351" s="15">
        <v>40339</v>
      </c>
      <c r="B351" s="12">
        <v>200</v>
      </c>
      <c r="C351" s="12">
        <v>200</v>
      </c>
      <c r="D351" s="12">
        <v>200</v>
      </c>
      <c r="E351" s="12">
        <v>200</v>
      </c>
      <c r="F351" s="14">
        <v>95000</v>
      </c>
      <c r="G351" s="12">
        <v>200</v>
      </c>
      <c r="I351" s="11"/>
    </row>
    <row r="352" spans="1:9" x14ac:dyDescent="0.2">
      <c r="A352" s="15">
        <v>40340</v>
      </c>
      <c r="B352" s="12">
        <v>200</v>
      </c>
      <c r="C352" s="12">
        <v>200</v>
      </c>
      <c r="D352" s="12">
        <v>195</v>
      </c>
      <c r="E352" s="12">
        <v>200</v>
      </c>
      <c r="F352" s="14">
        <v>200500</v>
      </c>
      <c r="G352" s="12">
        <v>200</v>
      </c>
      <c r="I352" s="11"/>
    </row>
    <row r="353" spans="1:9" x14ac:dyDescent="0.2">
      <c r="A353" s="15">
        <v>40343</v>
      </c>
      <c r="B353" s="12">
        <v>200</v>
      </c>
      <c r="C353" s="12">
        <v>200</v>
      </c>
      <c r="D353" s="12">
        <v>200</v>
      </c>
      <c r="E353" s="12">
        <v>200</v>
      </c>
      <c r="F353" s="14">
        <v>14000</v>
      </c>
      <c r="G353" s="12">
        <v>200</v>
      </c>
      <c r="I353" s="11"/>
    </row>
    <row r="354" spans="1:9" x14ac:dyDescent="0.2">
      <c r="A354" s="15">
        <v>40344</v>
      </c>
      <c r="B354" s="12">
        <v>195</v>
      </c>
      <c r="C354" s="12">
        <v>195</v>
      </c>
      <c r="D354" s="12">
        <v>195</v>
      </c>
      <c r="E354" s="12">
        <v>195</v>
      </c>
      <c r="F354" s="14">
        <v>0</v>
      </c>
      <c r="G354" s="12">
        <v>195</v>
      </c>
      <c r="I354" s="11"/>
    </row>
    <row r="355" spans="1:9" x14ac:dyDescent="0.2">
      <c r="A355" s="15">
        <v>40345</v>
      </c>
      <c r="B355" s="12">
        <v>230</v>
      </c>
      <c r="C355" s="12">
        <v>230</v>
      </c>
      <c r="D355" s="12">
        <v>230</v>
      </c>
      <c r="E355" s="12">
        <v>230</v>
      </c>
      <c r="F355" s="14">
        <v>0</v>
      </c>
      <c r="G355" s="12">
        <v>230</v>
      </c>
      <c r="I355" s="11"/>
    </row>
    <row r="356" spans="1:9" x14ac:dyDescent="0.2">
      <c r="A356" s="15">
        <v>40346</v>
      </c>
      <c r="B356" s="12">
        <v>200</v>
      </c>
      <c r="C356" s="12">
        <v>200</v>
      </c>
      <c r="D356" s="12">
        <v>195</v>
      </c>
      <c r="E356" s="12">
        <v>200</v>
      </c>
      <c r="F356" s="14">
        <v>215000</v>
      </c>
      <c r="G356" s="12">
        <v>200</v>
      </c>
      <c r="I356" s="11"/>
    </row>
    <row r="357" spans="1:9" x14ac:dyDescent="0.2">
      <c r="A357" s="15">
        <v>40347</v>
      </c>
      <c r="B357" s="12">
        <v>160</v>
      </c>
      <c r="C357" s="12">
        <v>160</v>
      </c>
      <c r="D357" s="12">
        <v>160</v>
      </c>
      <c r="E357" s="12">
        <v>160</v>
      </c>
      <c r="F357" s="14">
        <v>0</v>
      </c>
      <c r="G357" s="12">
        <v>160</v>
      </c>
      <c r="I357" s="11"/>
    </row>
    <row r="358" spans="1:9" x14ac:dyDescent="0.2">
      <c r="A358" s="15">
        <v>40350</v>
      </c>
      <c r="B358" s="12">
        <v>190</v>
      </c>
      <c r="C358" s="12">
        <v>200</v>
      </c>
      <c r="D358" s="12">
        <v>141</v>
      </c>
      <c r="E358" s="12">
        <v>200</v>
      </c>
      <c r="F358" s="14">
        <v>85500</v>
      </c>
      <c r="G358" s="12">
        <v>200</v>
      </c>
      <c r="I358" s="11"/>
    </row>
    <row r="359" spans="1:9" x14ac:dyDescent="0.2">
      <c r="A359" s="15">
        <v>40351</v>
      </c>
      <c r="B359" s="12">
        <v>200</v>
      </c>
      <c r="C359" s="12">
        <v>225</v>
      </c>
      <c r="D359" s="12">
        <v>200</v>
      </c>
      <c r="E359" s="12">
        <v>200</v>
      </c>
      <c r="F359" s="14">
        <v>0</v>
      </c>
      <c r="G359" s="12">
        <v>200</v>
      </c>
      <c r="I359" s="11"/>
    </row>
    <row r="360" spans="1:9" x14ac:dyDescent="0.2">
      <c r="A360" s="15">
        <v>40352</v>
      </c>
      <c r="B360" s="12">
        <v>140</v>
      </c>
      <c r="C360" s="12">
        <v>140</v>
      </c>
      <c r="D360" s="12">
        <v>140</v>
      </c>
      <c r="E360" s="12">
        <v>140</v>
      </c>
      <c r="F360" s="14">
        <v>0</v>
      </c>
      <c r="G360" s="12">
        <v>140</v>
      </c>
      <c r="I360" s="11"/>
    </row>
    <row r="361" spans="1:9" x14ac:dyDescent="0.2">
      <c r="A361" s="15">
        <v>40353</v>
      </c>
      <c r="B361" s="12">
        <v>195</v>
      </c>
      <c r="C361" s="12">
        <v>200</v>
      </c>
      <c r="D361" s="12">
        <v>195</v>
      </c>
      <c r="E361" s="12">
        <v>200</v>
      </c>
      <c r="F361" s="14">
        <v>101500</v>
      </c>
      <c r="G361" s="12">
        <v>200</v>
      </c>
      <c r="I361" s="11"/>
    </row>
    <row r="362" spans="1:9" x14ac:dyDescent="0.2">
      <c r="A362" s="15">
        <v>40354</v>
      </c>
      <c r="B362" s="12">
        <v>230</v>
      </c>
      <c r="C362" s="12">
        <v>230</v>
      </c>
      <c r="D362" s="12">
        <v>230</v>
      </c>
      <c r="E362" s="12">
        <v>230</v>
      </c>
      <c r="F362" s="14">
        <v>500</v>
      </c>
      <c r="G362" s="12">
        <v>230</v>
      </c>
      <c r="I362" s="11"/>
    </row>
    <row r="363" spans="1:9" x14ac:dyDescent="0.2">
      <c r="A363" s="15">
        <v>40357</v>
      </c>
      <c r="B363" s="12">
        <v>225</v>
      </c>
      <c r="C363" s="12">
        <v>275</v>
      </c>
      <c r="D363" s="12">
        <v>220</v>
      </c>
      <c r="E363" s="12">
        <v>225</v>
      </c>
      <c r="F363" s="14">
        <v>53610500</v>
      </c>
      <c r="G363" s="12">
        <v>225</v>
      </c>
      <c r="I363" s="11"/>
    </row>
    <row r="364" spans="1:9" x14ac:dyDescent="0.2">
      <c r="A364" s="15">
        <v>40358</v>
      </c>
      <c r="B364" s="12">
        <v>230</v>
      </c>
      <c r="C364" s="12">
        <v>245</v>
      </c>
      <c r="D364" s="12">
        <v>200</v>
      </c>
      <c r="E364" s="12">
        <v>205</v>
      </c>
      <c r="F364" s="14">
        <v>71341500</v>
      </c>
      <c r="G364" s="12">
        <v>205</v>
      </c>
      <c r="I364" s="11"/>
    </row>
    <row r="365" spans="1:9" x14ac:dyDescent="0.2">
      <c r="A365" s="15">
        <v>40359</v>
      </c>
      <c r="B365" s="12">
        <v>160</v>
      </c>
      <c r="C365" s="12">
        <v>199</v>
      </c>
      <c r="D365" s="12">
        <v>155</v>
      </c>
      <c r="E365" s="12">
        <v>181</v>
      </c>
      <c r="F365" s="14">
        <v>719000</v>
      </c>
      <c r="G365" s="12">
        <v>181</v>
      </c>
      <c r="I365" s="11"/>
    </row>
    <row r="366" spans="1:9" x14ac:dyDescent="0.2">
      <c r="A366" s="15">
        <v>40360</v>
      </c>
      <c r="B366" s="12">
        <v>171</v>
      </c>
      <c r="C366" s="12">
        <v>171</v>
      </c>
      <c r="D366" s="12">
        <v>154</v>
      </c>
      <c r="E366" s="12">
        <v>158</v>
      </c>
      <c r="F366" s="14">
        <v>448500</v>
      </c>
      <c r="G366" s="12">
        <v>158</v>
      </c>
      <c r="I366" s="11"/>
    </row>
    <row r="367" spans="1:9" x14ac:dyDescent="0.2">
      <c r="A367" s="15">
        <v>40361</v>
      </c>
      <c r="B367" s="12">
        <v>158</v>
      </c>
      <c r="C367" s="12">
        <v>167</v>
      </c>
      <c r="D367" s="12">
        <v>145</v>
      </c>
      <c r="E367" s="12">
        <v>156</v>
      </c>
      <c r="F367" s="14">
        <v>568000</v>
      </c>
      <c r="G367" s="12">
        <v>156</v>
      </c>
      <c r="I367" s="11"/>
    </row>
    <row r="368" spans="1:9" x14ac:dyDescent="0.2">
      <c r="A368" s="15">
        <v>40364</v>
      </c>
      <c r="B368" s="12">
        <v>150</v>
      </c>
      <c r="C368" s="12">
        <v>153</v>
      </c>
      <c r="D368" s="12">
        <v>150</v>
      </c>
      <c r="E368" s="12">
        <v>150</v>
      </c>
      <c r="F368" s="14">
        <v>464000</v>
      </c>
      <c r="G368" s="12">
        <v>150</v>
      </c>
      <c r="I368" s="11"/>
    </row>
    <row r="369" spans="1:9" x14ac:dyDescent="0.2">
      <c r="A369" s="15">
        <v>40365</v>
      </c>
      <c r="B369" s="12">
        <v>145</v>
      </c>
      <c r="C369" s="12">
        <v>151</v>
      </c>
      <c r="D369" s="12">
        <v>145</v>
      </c>
      <c r="E369" s="12">
        <v>145</v>
      </c>
      <c r="F369" s="14">
        <v>799000</v>
      </c>
      <c r="G369" s="12">
        <v>145</v>
      </c>
      <c r="I369" s="11"/>
    </row>
    <row r="370" spans="1:9" x14ac:dyDescent="0.2">
      <c r="A370" s="15">
        <v>40366</v>
      </c>
      <c r="B370" s="12">
        <v>145</v>
      </c>
      <c r="C370" s="12">
        <v>149</v>
      </c>
      <c r="D370" s="12">
        <v>136</v>
      </c>
      <c r="E370" s="12">
        <v>143</v>
      </c>
      <c r="F370" s="14">
        <v>601000</v>
      </c>
      <c r="G370" s="12">
        <v>143</v>
      </c>
      <c r="I370" s="11"/>
    </row>
    <row r="371" spans="1:9" x14ac:dyDescent="0.2">
      <c r="A371" s="15">
        <v>40367</v>
      </c>
      <c r="B371" s="12">
        <v>142</v>
      </c>
      <c r="C371" s="12">
        <v>149</v>
      </c>
      <c r="D371" s="12">
        <v>138</v>
      </c>
      <c r="E371" s="12">
        <v>140</v>
      </c>
      <c r="F371" s="14">
        <v>416000</v>
      </c>
      <c r="G371" s="12">
        <v>140</v>
      </c>
      <c r="I371" s="11"/>
    </row>
    <row r="372" spans="1:9" x14ac:dyDescent="0.2">
      <c r="A372" s="15">
        <v>40368</v>
      </c>
      <c r="B372" s="12">
        <v>130</v>
      </c>
      <c r="C372" s="12">
        <v>135</v>
      </c>
      <c r="D372" s="12">
        <v>129</v>
      </c>
      <c r="E372" s="12">
        <v>129</v>
      </c>
      <c r="F372" s="14">
        <v>48000</v>
      </c>
      <c r="G372" s="12">
        <v>129</v>
      </c>
      <c r="I372" s="11"/>
    </row>
    <row r="373" spans="1:9" x14ac:dyDescent="0.2">
      <c r="A373" s="15">
        <v>40371</v>
      </c>
      <c r="B373" s="12">
        <v>115</v>
      </c>
      <c r="C373" s="12">
        <v>123</v>
      </c>
      <c r="D373" s="12">
        <v>109</v>
      </c>
      <c r="E373" s="12">
        <v>109</v>
      </c>
      <c r="F373" s="14">
        <v>191000</v>
      </c>
      <c r="G373" s="12">
        <v>109</v>
      </c>
      <c r="I373" s="11"/>
    </row>
    <row r="374" spans="1:9" x14ac:dyDescent="0.2">
      <c r="A374" s="15">
        <v>40372</v>
      </c>
      <c r="B374" s="12">
        <v>100</v>
      </c>
      <c r="C374" s="12">
        <v>104</v>
      </c>
      <c r="D374" s="12">
        <v>92</v>
      </c>
      <c r="E374" s="12">
        <v>97</v>
      </c>
      <c r="F374" s="14">
        <v>95000</v>
      </c>
      <c r="G374" s="12">
        <v>97</v>
      </c>
      <c r="I374" s="11"/>
    </row>
    <row r="375" spans="1:9" x14ac:dyDescent="0.2">
      <c r="A375" s="15">
        <v>40373</v>
      </c>
      <c r="B375" s="12">
        <v>97</v>
      </c>
      <c r="C375" s="12">
        <v>115</v>
      </c>
      <c r="D375" s="12">
        <v>97</v>
      </c>
      <c r="E375" s="12">
        <v>107</v>
      </c>
      <c r="F375" s="14">
        <v>460500</v>
      </c>
      <c r="G375" s="12">
        <v>107</v>
      </c>
      <c r="I375" s="11"/>
    </row>
    <row r="376" spans="1:9" x14ac:dyDescent="0.2">
      <c r="A376" s="15">
        <v>40374</v>
      </c>
      <c r="B376" s="12">
        <v>110</v>
      </c>
      <c r="C376" s="12">
        <v>139</v>
      </c>
      <c r="D376" s="12">
        <v>110</v>
      </c>
      <c r="E376" s="12">
        <v>136</v>
      </c>
      <c r="F376" s="14">
        <v>246000</v>
      </c>
      <c r="G376" s="12">
        <v>136</v>
      </c>
      <c r="I376" s="11"/>
    </row>
    <row r="377" spans="1:9" x14ac:dyDescent="0.2">
      <c r="A377" s="15">
        <v>40375</v>
      </c>
      <c r="B377" s="12">
        <v>146</v>
      </c>
      <c r="C377" s="12">
        <v>146</v>
      </c>
      <c r="D377" s="12">
        <v>126</v>
      </c>
      <c r="E377" s="12">
        <v>128</v>
      </c>
      <c r="F377" s="14">
        <v>96000</v>
      </c>
      <c r="G377" s="12">
        <v>128</v>
      </c>
      <c r="I377" s="11"/>
    </row>
    <row r="378" spans="1:9" x14ac:dyDescent="0.2">
      <c r="A378" s="15">
        <v>40378</v>
      </c>
      <c r="B378" s="12">
        <v>138</v>
      </c>
      <c r="C378" s="12">
        <v>138</v>
      </c>
      <c r="D378" s="12">
        <v>121</v>
      </c>
      <c r="E378" s="12">
        <v>127</v>
      </c>
      <c r="F378" s="14">
        <v>14000</v>
      </c>
      <c r="G378" s="12">
        <v>127</v>
      </c>
      <c r="I378" s="11"/>
    </row>
    <row r="379" spans="1:9" x14ac:dyDescent="0.2">
      <c r="A379" s="15">
        <v>40379</v>
      </c>
      <c r="B379" s="12">
        <v>136</v>
      </c>
      <c r="C379" s="12">
        <v>153</v>
      </c>
      <c r="D379" s="12">
        <v>135</v>
      </c>
      <c r="E379" s="12">
        <v>142</v>
      </c>
      <c r="F379" s="14">
        <v>936000</v>
      </c>
      <c r="G379" s="12">
        <v>142</v>
      </c>
      <c r="I379" s="11"/>
    </row>
    <row r="380" spans="1:9" x14ac:dyDescent="0.2">
      <c r="A380" s="15">
        <v>40380</v>
      </c>
      <c r="B380" s="12">
        <v>150</v>
      </c>
      <c r="C380" s="12">
        <v>150</v>
      </c>
      <c r="D380" s="12">
        <v>132</v>
      </c>
      <c r="E380" s="12">
        <v>143</v>
      </c>
      <c r="F380" s="14">
        <v>8000</v>
      </c>
      <c r="G380" s="12">
        <v>143</v>
      </c>
      <c r="I380" s="11"/>
    </row>
    <row r="381" spans="1:9" x14ac:dyDescent="0.2">
      <c r="A381" s="15">
        <v>40381</v>
      </c>
      <c r="B381" s="12">
        <v>151</v>
      </c>
      <c r="C381" s="12">
        <v>151</v>
      </c>
      <c r="D381" s="12">
        <v>136</v>
      </c>
      <c r="E381" s="12">
        <v>146</v>
      </c>
      <c r="F381" s="14">
        <v>5000</v>
      </c>
      <c r="G381" s="12">
        <v>146</v>
      </c>
      <c r="I381" s="11"/>
    </row>
    <row r="382" spans="1:9" x14ac:dyDescent="0.2">
      <c r="A382" s="15">
        <v>40382</v>
      </c>
      <c r="B382" s="12">
        <v>146</v>
      </c>
      <c r="C382" s="12">
        <v>149</v>
      </c>
      <c r="D382" s="12">
        <v>146</v>
      </c>
      <c r="E382" s="12">
        <v>147</v>
      </c>
      <c r="F382" s="14">
        <v>6500</v>
      </c>
      <c r="G382" s="12">
        <v>147</v>
      </c>
      <c r="I382" s="11"/>
    </row>
    <row r="383" spans="1:9" x14ac:dyDescent="0.2">
      <c r="A383" s="15">
        <v>40385</v>
      </c>
      <c r="B383" s="12">
        <v>157</v>
      </c>
      <c r="C383" s="12">
        <v>157</v>
      </c>
      <c r="D383" s="12">
        <v>135</v>
      </c>
      <c r="E383" s="12">
        <v>139</v>
      </c>
      <c r="F383" s="14">
        <v>34000</v>
      </c>
      <c r="G383" s="12">
        <v>139</v>
      </c>
      <c r="I383" s="11"/>
    </row>
    <row r="384" spans="1:9" x14ac:dyDescent="0.2">
      <c r="A384" s="15">
        <v>40386</v>
      </c>
      <c r="B384" s="12">
        <v>149</v>
      </c>
      <c r="C384" s="12">
        <v>149</v>
      </c>
      <c r="D384" s="12">
        <v>130</v>
      </c>
      <c r="E384" s="12">
        <v>130</v>
      </c>
      <c r="F384" s="14">
        <v>43500</v>
      </c>
      <c r="G384" s="12">
        <v>130</v>
      </c>
      <c r="I384" s="11"/>
    </row>
    <row r="385" spans="1:9" x14ac:dyDescent="0.2">
      <c r="A385" s="15">
        <v>40387</v>
      </c>
      <c r="B385" s="12">
        <v>132</v>
      </c>
      <c r="C385" s="12">
        <v>132</v>
      </c>
      <c r="D385" s="12">
        <v>127</v>
      </c>
      <c r="E385" s="12">
        <v>130</v>
      </c>
      <c r="F385" s="14">
        <v>30000</v>
      </c>
      <c r="G385" s="12">
        <v>130</v>
      </c>
      <c r="I385" s="11"/>
    </row>
    <row r="386" spans="1:9" x14ac:dyDescent="0.2">
      <c r="A386" s="15">
        <v>40388</v>
      </c>
      <c r="B386" s="12">
        <v>140</v>
      </c>
      <c r="C386" s="12">
        <v>140</v>
      </c>
      <c r="D386" s="12">
        <v>135</v>
      </c>
      <c r="E386" s="12">
        <v>135</v>
      </c>
      <c r="F386" s="14">
        <v>9000</v>
      </c>
      <c r="G386" s="12">
        <v>135</v>
      </c>
      <c r="I386" s="11"/>
    </row>
    <row r="387" spans="1:9" x14ac:dyDescent="0.2">
      <c r="A387" s="15">
        <v>40389</v>
      </c>
      <c r="B387" s="12">
        <v>145</v>
      </c>
      <c r="C387" s="12">
        <v>145</v>
      </c>
      <c r="D387" s="12">
        <v>135</v>
      </c>
      <c r="E387" s="12">
        <v>135</v>
      </c>
      <c r="F387" s="14">
        <v>31000</v>
      </c>
      <c r="G387" s="12">
        <v>135</v>
      </c>
      <c r="I387" s="11"/>
    </row>
    <row r="388" spans="1:9" x14ac:dyDescent="0.2">
      <c r="A388" s="15">
        <v>40392</v>
      </c>
      <c r="B388" s="12">
        <v>145</v>
      </c>
      <c r="C388" s="12">
        <v>145</v>
      </c>
      <c r="D388" s="12">
        <v>144</v>
      </c>
      <c r="E388" s="12">
        <v>145</v>
      </c>
      <c r="F388" s="14">
        <v>4500</v>
      </c>
      <c r="G388" s="12">
        <v>145</v>
      </c>
      <c r="I388" s="11"/>
    </row>
    <row r="389" spans="1:9" x14ac:dyDescent="0.2">
      <c r="A389" s="15">
        <v>40393</v>
      </c>
      <c r="B389" s="12">
        <v>135</v>
      </c>
      <c r="C389" s="12">
        <v>155</v>
      </c>
      <c r="D389" s="12">
        <v>119</v>
      </c>
      <c r="E389" s="12">
        <v>131</v>
      </c>
      <c r="F389" s="14">
        <v>43000</v>
      </c>
      <c r="G389" s="12">
        <v>131</v>
      </c>
      <c r="I389" s="11"/>
    </row>
    <row r="390" spans="1:9" x14ac:dyDescent="0.2">
      <c r="A390" s="15">
        <v>40394</v>
      </c>
      <c r="B390" s="12">
        <v>124</v>
      </c>
      <c r="C390" s="12">
        <v>130</v>
      </c>
      <c r="D390" s="12">
        <v>124</v>
      </c>
      <c r="E390" s="12">
        <v>128</v>
      </c>
      <c r="F390" s="14">
        <v>141500</v>
      </c>
      <c r="G390" s="12">
        <v>128</v>
      </c>
      <c r="I390" s="11"/>
    </row>
    <row r="391" spans="1:9" x14ac:dyDescent="0.2">
      <c r="A391" s="15">
        <v>40395</v>
      </c>
      <c r="B391" s="12">
        <v>138</v>
      </c>
      <c r="C391" s="12">
        <v>158</v>
      </c>
      <c r="D391" s="12">
        <v>131</v>
      </c>
      <c r="E391" s="12">
        <v>142</v>
      </c>
      <c r="F391" s="14">
        <v>116000</v>
      </c>
      <c r="G391" s="12">
        <v>142</v>
      </c>
      <c r="I391" s="11"/>
    </row>
    <row r="392" spans="1:9" x14ac:dyDescent="0.2">
      <c r="A392" s="15">
        <v>40396</v>
      </c>
      <c r="B392" s="12">
        <v>118</v>
      </c>
      <c r="C392" s="12">
        <v>129</v>
      </c>
      <c r="D392" s="12">
        <v>118</v>
      </c>
      <c r="E392" s="12">
        <v>120</v>
      </c>
      <c r="F392" s="14">
        <v>19000</v>
      </c>
      <c r="G392" s="12">
        <v>120</v>
      </c>
      <c r="I392" s="11"/>
    </row>
    <row r="393" spans="1:9" x14ac:dyDescent="0.2">
      <c r="A393" s="15">
        <v>40399</v>
      </c>
      <c r="B393" s="12">
        <v>120</v>
      </c>
      <c r="C393" s="12">
        <v>130</v>
      </c>
      <c r="D393" s="12">
        <v>117</v>
      </c>
      <c r="E393" s="12">
        <v>125</v>
      </c>
      <c r="F393" s="14">
        <v>56000</v>
      </c>
      <c r="G393" s="12">
        <v>125</v>
      </c>
      <c r="I393" s="11"/>
    </row>
    <row r="394" spans="1:9" x14ac:dyDescent="0.2">
      <c r="A394" s="15">
        <v>40400</v>
      </c>
      <c r="B394" s="12">
        <v>120</v>
      </c>
      <c r="C394" s="12">
        <v>125</v>
      </c>
      <c r="D394" s="12">
        <v>115</v>
      </c>
      <c r="E394" s="12">
        <v>118</v>
      </c>
      <c r="F394" s="14">
        <v>42500</v>
      </c>
      <c r="G394" s="12">
        <v>118</v>
      </c>
      <c r="I394" s="11"/>
    </row>
    <row r="395" spans="1:9" x14ac:dyDescent="0.2">
      <c r="A395" s="15">
        <v>40401</v>
      </c>
      <c r="B395" s="12">
        <v>117</v>
      </c>
      <c r="C395" s="12">
        <v>117</v>
      </c>
      <c r="D395" s="12">
        <v>117</v>
      </c>
      <c r="E395" s="12">
        <v>117</v>
      </c>
      <c r="F395" s="14">
        <v>1000</v>
      </c>
      <c r="G395" s="12">
        <v>117</v>
      </c>
      <c r="I395" s="11"/>
    </row>
    <row r="396" spans="1:9" x14ac:dyDescent="0.2">
      <c r="A396" s="15">
        <v>40402</v>
      </c>
      <c r="B396" s="12">
        <v>107</v>
      </c>
      <c r="C396" s="12">
        <v>110</v>
      </c>
      <c r="D396" s="12">
        <v>107</v>
      </c>
      <c r="E396" s="12">
        <v>110</v>
      </c>
      <c r="F396" s="14">
        <v>18000</v>
      </c>
      <c r="G396" s="12">
        <v>110</v>
      </c>
      <c r="I396" s="11"/>
    </row>
    <row r="397" spans="1:9" x14ac:dyDescent="0.2">
      <c r="A397" s="15">
        <v>40403</v>
      </c>
      <c r="B397" s="12">
        <v>110</v>
      </c>
      <c r="C397" s="12">
        <v>122</v>
      </c>
      <c r="D397" s="12">
        <v>110</v>
      </c>
      <c r="E397" s="12">
        <v>120</v>
      </c>
      <c r="F397" s="14">
        <v>74500</v>
      </c>
      <c r="G397" s="12">
        <v>120</v>
      </c>
      <c r="I397" s="11"/>
    </row>
    <row r="398" spans="1:9" x14ac:dyDescent="0.2">
      <c r="A398" s="15">
        <v>40406</v>
      </c>
      <c r="B398" s="12">
        <v>110</v>
      </c>
      <c r="C398" s="12">
        <v>125</v>
      </c>
      <c r="D398" s="12">
        <v>110</v>
      </c>
      <c r="E398" s="12">
        <v>115</v>
      </c>
      <c r="F398" s="14">
        <v>211500</v>
      </c>
      <c r="G398" s="12">
        <v>115</v>
      </c>
      <c r="I398" s="11"/>
    </row>
    <row r="399" spans="1:9" x14ac:dyDescent="0.2">
      <c r="A399" s="15">
        <v>40408</v>
      </c>
      <c r="B399" s="12">
        <v>120</v>
      </c>
      <c r="C399" s="12">
        <v>123</v>
      </c>
      <c r="D399" s="12">
        <v>114</v>
      </c>
      <c r="E399" s="12">
        <v>122</v>
      </c>
      <c r="F399" s="14">
        <v>43500</v>
      </c>
      <c r="G399" s="12">
        <v>122</v>
      </c>
      <c r="I399" s="11"/>
    </row>
    <row r="400" spans="1:9" x14ac:dyDescent="0.2">
      <c r="A400" s="15">
        <v>40409</v>
      </c>
      <c r="B400" s="12">
        <v>120</v>
      </c>
      <c r="C400" s="12">
        <v>120</v>
      </c>
      <c r="D400" s="12">
        <v>115</v>
      </c>
      <c r="E400" s="12">
        <v>115</v>
      </c>
      <c r="F400" s="14">
        <v>29500</v>
      </c>
      <c r="G400" s="12">
        <v>115</v>
      </c>
      <c r="I400" s="11"/>
    </row>
    <row r="401" spans="1:9" x14ac:dyDescent="0.2">
      <c r="A401" s="15">
        <v>40410</v>
      </c>
      <c r="B401" s="12">
        <v>118</v>
      </c>
      <c r="C401" s="12">
        <v>118</v>
      </c>
      <c r="D401" s="12">
        <v>118</v>
      </c>
      <c r="E401" s="12">
        <v>118</v>
      </c>
      <c r="F401" s="14">
        <v>500</v>
      </c>
      <c r="G401" s="12">
        <v>118</v>
      </c>
      <c r="I401" s="11"/>
    </row>
    <row r="402" spans="1:9" x14ac:dyDescent="0.2">
      <c r="A402" s="15">
        <v>40413</v>
      </c>
      <c r="B402" s="12">
        <v>122</v>
      </c>
      <c r="C402" s="12">
        <v>122</v>
      </c>
      <c r="D402" s="12">
        <v>110</v>
      </c>
      <c r="E402" s="12">
        <v>110</v>
      </c>
      <c r="F402" s="14">
        <v>38000</v>
      </c>
      <c r="G402" s="12">
        <v>110</v>
      </c>
      <c r="I402" s="11"/>
    </row>
    <row r="403" spans="1:9" x14ac:dyDescent="0.2">
      <c r="A403" s="15">
        <v>40414</v>
      </c>
      <c r="B403" s="12">
        <v>116</v>
      </c>
      <c r="C403" s="12">
        <v>116</v>
      </c>
      <c r="D403" s="12">
        <v>110</v>
      </c>
      <c r="E403" s="12">
        <v>113</v>
      </c>
      <c r="F403" s="14">
        <v>23500</v>
      </c>
      <c r="G403" s="12">
        <v>113</v>
      </c>
      <c r="I403" s="11"/>
    </row>
    <row r="404" spans="1:9" x14ac:dyDescent="0.2">
      <c r="A404" s="15">
        <v>40415</v>
      </c>
      <c r="B404" s="12">
        <v>123</v>
      </c>
      <c r="C404" s="12">
        <v>123</v>
      </c>
      <c r="D404" s="12">
        <v>110</v>
      </c>
      <c r="E404" s="12">
        <v>112</v>
      </c>
      <c r="F404" s="14">
        <v>35500</v>
      </c>
      <c r="G404" s="12">
        <v>112</v>
      </c>
      <c r="I404" s="11"/>
    </row>
    <row r="405" spans="1:9" x14ac:dyDescent="0.2">
      <c r="A405" s="15">
        <v>40416</v>
      </c>
      <c r="B405" s="12">
        <v>111</v>
      </c>
      <c r="C405" s="12">
        <v>111</v>
      </c>
      <c r="D405" s="12">
        <v>106</v>
      </c>
      <c r="E405" s="12">
        <v>109</v>
      </c>
      <c r="F405" s="14">
        <v>58500</v>
      </c>
      <c r="G405" s="12">
        <v>109</v>
      </c>
      <c r="I405" s="11"/>
    </row>
    <row r="406" spans="1:9" x14ac:dyDescent="0.2">
      <c r="A406" s="15">
        <v>40417</v>
      </c>
      <c r="B406" s="12">
        <v>100</v>
      </c>
      <c r="C406" s="12">
        <v>109</v>
      </c>
      <c r="D406" s="12">
        <v>100</v>
      </c>
      <c r="E406" s="12">
        <v>109</v>
      </c>
      <c r="F406" s="14">
        <v>3000</v>
      </c>
      <c r="G406" s="12">
        <v>109</v>
      </c>
      <c r="I406" s="11"/>
    </row>
    <row r="407" spans="1:9" x14ac:dyDescent="0.2">
      <c r="A407" s="15">
        <v>40420</v>
      </c>
      <c r="B407" s="12">
        <v>100</v>
      </c>
      <c r="C407" s="12">
        <v>120</v>
      </c>
      <c r="D407" s="12">
        <v>100</v>
      </c>
      <c r="E407" s="12">
        <v>114</v>
      </c>
      <c r="F407" s="14">
        <v>227000</v>
      </c>
      <c r="G407" s="12">
        <v>114</v>
      </c>
      <c r="I407" s="11"/>
    </row>
    <row r="408" spans="1:9" x14ac:dyDescent="0.2">
      <c r="A408" s="15">
        <v>40421</v>
      </c>
      <c r="B408" s="12">
        <v>124</v>
      </c>
      <c r="C408" s="12">
        <v>124</v>
      </c>
      <c r="D408" s="12">
        <v>111</v>
      </c>
      <c r="E408" s="12">
        <v>113</v>
      </c>
      <c r="F408" s="14">
        <v>223000</v>
      </c>
      <c r="G408" s="12">
        <v>113</v>
      </c>
      <c r="I408" s="11"/>
    </row>
    <row r="409" spans="1:9" x14ac:dyDescent="0.2">
      <c r="A409" s="15">
        <v>40422</v>
      </c>
      <c r="B409" s="12">
        <v>111</v>
      </c>
      <c r="C409" s="12">
        <v>113</v>
      </c>
      <c r="D409" s="12">
        <v>109</v>
      </c>
      <c r="E409" s="12">
        <v>109</v>
      </c>
      <c r="F409" s="14">
        <v>25500</v>
      </c>
      <c r="G409" s="12">
        <v>109</v>
      </c>
      <c r="I409" s="11"/>
    </row>
    <row r="410" spans="1:9" x14ac:dyDescent="0.2">
      <c r="A410" s="15">
        <v>40423</v>
      </c>
      <c r="B410" s="12">
        <v>108</v>
      </c>
      <c r="C410" s="12">
        <v>108</v>
      </c>
      <c r="D410" s="12">
        <v>106</v>
      </c>
      <c r="E410" s="12">
        <v>106</v>
      </c>
      <c r="F410" s="14">
        <v>51500</v>
      </c>
      <c r="G410" s="12">
        <v>106</v>
      </c>
      <c r="I410" s="11"/>
    </row>
    <row r="411" spans="1:9" x14ac:dyDescent="0.2">
      <c r="A411" s="15">
        <v>40424</v>
      </c>
      <c r="B411" s="12">
        <v>109</v>
      </c>
      <c r="C411" s="12">
        <v>116</v>
      </c>
      <c r="D411" s="12">
        <v>101</v>
      </c>
      <c r="E411" s="12">
        <v>115</v>
      </c>
      <c r="F411" s="14">
        <v>341000</v>
      </c>
      <c r="G411" s="12">
        <v>115</v>
      </c>
      <c r="I411" s="11"/>
    </row>
    <row r="412" spans="1:9" x14ac:dyDescent="0.2">
      <c r="A412" s="15">
        <v>40427</v>
      </c>
      <c r="B412" s="12">
        <v>110</v>
      </c>
      <c r="C412" s="12">
        <v>117</v>
      </c>
      <c r="D412" s="12">
        <v>110</v>
      </c>
      <c r="E412" s="12">
        <v>116</v>
      </c>
      <c r="F412" s="14">
        <v>11000</v>
      </c>
      <c r="G412" s="12">
        <v>116</v>
      </c>
      <c r="I412" s="11"/>
    </row>
    <row r="413" spans="1:9" x14ac:dyDescent="0.2">
      <c r="A413" s="15">
        <v>40428</v>
      </c>
      <c r="B413" s="12">
        <v>110</v>
      </c>
      <c r="C413" s="12">
        <v>111</v>
      </c>
      <c r="D413" s="12">
        <v>110</v>
      </c>
      <c r="E413" s="12">
        <v>110</v>
      </c>
      <c r="F413" s="14">
        <v>8500</v>
      </c>
      <c r="G413" s="12">
        <v>110</v>
      </c>
      <c r="I413" s="11"/>
    </row>
    <row r="414" spans="1:9" x14ac:dyDescent="0.2">
      <c r="A414" s="15">
        <v>40436</v>
      </c>
      <c r="B414" s="12">
        <v>108</v>
      </c>
      <c r="C414" s="12">
        <v>119</v>
      </c>
      <c r="D414" s="12">
        <v>108</v>
      </c>
      <c r="E414" s="12">
        <v>108</v>
      </c>
      <c r="F414" s="14">
        <v>0</v>
      </c>
      <c r="G414" s="12">
        <v>108</v>
      </c>
      <c r="I414" s="11"/>
    </row>
    <row r="415" spans="1:9" x14ac:dyDescent="0.2">
      <c r="A415" s="15">
        <v>40437</v>
      </c>
      <c r="B415" s="12">
        <v>119</v>
      </c>
      <c r="C415" s="12">
        <v>119</v>
      </c>
      <c r="D415" s="12">
        <v>116</v>
      </c>
      <c r="E415" s="12">
        <v>116</v>
      </c>
      <c r="F415" s="14">
        <v>1000</v>
      </c>
      <c r="G415" s="12">
        <v>116</v>
      </c>
      <c r="I415" s="11"/>
    </row>
    <row r="416" spans="1:9" x14ac:dyDescent="0.2">
      <c r="A416" s="15">
        <v>40438</v>
      </c>
      <c r="B416" s="12">
        <v>110</v>
      </c>
      <c r="C416" s="12">
        <v>110</v>
      </c>
      <c r="D416" s="12">
        <v>106</v>
      </c>
      <c r="E416" s="12">
        <v>108</v>
      </c>
      <c r="F416" s="14">
        <v>34500</v>
      </c>
      <c r="G416" s="12">
        <v>108</v>
      </c>
      <c r="I416" s="11"/>
    </row>
    <row r="417" spans="1:9" x14ac:dyDescent="0.2">
      <c r="A417" s="15">
        <v>40441</v>
      </c>
      <c r="B417" s="12">
        <v>107</v>
      </c>
      <c r="C417" s="12">
        <v>114</v>
      </c>
      <c r="D417" s="12">
        <v>105</v>
      </c>
      <c r="E417" s="12">
        <v>107</v>
      </c>
      <c r="F417" s="14">
        <v>355000</v>
      </c>
      <c r="G417" s="12">
        <v>107</v>
      </c>
      <c r="I417" s="11"/>
    </row>
    <row r="418" spans="1:9" x14ac:dyDescent="0.2">
      <c r="A418" s="15">
        <v>40442</v>
      </c>
      <c r="B418" s="12">
        <v>110</v>
      </c>
      <c r="C418" s="12">
        <v>111</v>
      </c>
      <c r="D418" s="12">
        <v>108</v>
      </c>
      <c r="E418" s="12">
        <v>108</v>
      </c>
      <c r="F418" s="14">
        <v>136500</v>
      </c>
      <c r="G418" s="12">
        <v>108</v>
      </c>
      <c r="I418" s="11"/>
    </row>
    <row r="419" spans="1:9" x14ac:dyDescent="0.2">
      <c r="A419" s="15">
        <v>40443</v>
      </c>
      <c r="B419" s="12">
        <v>113</v>
      </c>
      <c r="C419" s="12">
        <v>113</v>
      </c>
      <c r="D419" s="12">
        <v>110</v>
      </c>
      <c r="E419" s="12">
        <v>110</v>
      </c>
      <c r="F419" s="14">
        <v>24500</v>
      </c>
      <c r="G419" s="12">
        <v>110</v>
      </c>
      <c r="I419" s="11"/>
    </row>
    <row r="420" spans="1:9" x14ac:dyDescent="0.2">
      <c r="A420" s="15">
        <v>40444</v>
      </c>
      <c r="B420" s="12">
        <v>112</v>
      </c>
      <c r="C420" s="12">
        <v>114</v>
      </c>
      <c r="D420" s="12">
        <v>111</v>
      </c>
      <c r="E420" s="12">
        <v>111</v>
      </c>
      <c r="F420" s="14">
        <v>19000</v>
      </c>
      <c r="G420" s="12">
        <v>111</v>
      </c>
      <c r="I420" s="11"/>
    </row>
    <row r="421" spans="1:9" x14ac:dyDescent="0.2">
      <c r="A421" s="15">
        <v>40445</v>
      </c>
      <c r="B421" s="12">
        <v>107</v>
      </c>
      <c r="C421" s="12">
        <v>111</v>
      </c>
      <c r="D421" s="12">
        <v>107</v>
      </c>
      <c r="E421" s="12">
        <v>111</v>
      </c>
      <c r="F421" s="14">
        <v>65500</v>
      </c>
      <c r="G421" s="12">
        <v>111</v>
      </c>
      <c r="I421" s="11"/>
    </row>
    <row r="422" spans="1:9" x14ac:dyDescent="0.2">
      <c r="A422" s="15">
        <v>40448</v>
      </c>
      <c r="B422" s="12">
        <v>107</v>
      </c>
      <c r="C422" s="12">
        <v>108</v>
      </c>
      <c r="D422" s="12">
        <v>107</v>
      </c>
      <c r="E422" s="12">
        <v>108</v>
      </c>
      <c r="F422" s="14">
        <v>22500</v>
      </c>
      <c r="G422" s="12">
        <v>108</v>
      </c>
      <c r="I422" s="11"/>
    </row>
    <row r="423" spans="1:9" x14ac:dyDescent="0.2">
      <c r="A423" s="15">
        <v>40449</v>
      </c>
      <c r="B423" s="12">
        <v>104</v>
      </c>
      <c r="C423" s="12">
        <v>107</v>
      </c>
      <c r="D423" s="12">
        <v>104</v>
      </c>
      <c r="E423" s="12">
        <v>107</v>
      </c>
      <c r="F423" s="14">
        <v>135500</v>
      </c>
      <c r="G423" s="12">
        <v>107</v>
      </c>
      <c r="I423" s="11"/>
    </row>
    <row r="424" spans="1:9" x14ac:dyDescent="0.2">
      <c r="A424" s="15">
        <v>40450</v>
      </c>
      <c r="B424" s="12">
        <v>107</v>
      </c>
      <c r="C424" s="12">
        <v>107</v>
      </c>
      <c r="D424" s="12">
        <v>106</v>
      </c>
      <c r="E424" s="12">
        <v>106</v>
      </c>
      <c r="F424" s="14">
        <v>40000</v>
      </c>
      <c r="G424" s="12">
        <v>106</v>
      </c>
      <c r="I424" s="11"/>
    </row>
    <row r="425" spans="1:9" x14ac:dyDescent="0.2">
      <c r="A425" s="15">
        <v>40451</v>
      </c>
      <c r="B425" s="12">
        <v>106</v>
      </c>
      <c r="C425" s="12">
        <v>109</v>
      </c>
      <c r="D425" s="12">
        <v>106</v>
      </c>
      <c r="E425" s="12">
        <v>106</v>
      </c>
      <c r="F425" s="14">
        <v>51000</v>
      </c>
      <c r="G425" s="12">
        <v>106</v>
      </c>
      <c r="I425" s="11"/>
    </row>
    <row r="426" spans="1:9" x14ac:dyDescent="0.2">
      <c r="A426" s="15">
        <v>40452</v>
      </c>
      <c r="B426" s="12">
        <v>110</v>
      </c>
      <c r="C426" s="12">
        <v>110</v>
      </c>
      <c r="D426" s="12">
        <v>106</v>
      </c>
      <c r="E426" s="12">
        <v>109</v>
      </c>
      <c r="F426" s="14">
        <v>167000</v>
      </c>
      <c r="G426" s="12">
        <v>109</v>
      </c>
      <c r="I426" s="11"/>
    </row>
    <row r="427" spans="1:9" x14ac:dyDescent="0.2">
      <c r="A427" s="15">
        <v>40455</v>
      </c>
      <c r="B427" s="12">
        <v>110</v>
      </c>
      <c r="C427" s="12">
        <v>116</v>
      </c>
      <c r="D427" s="12">
        <v>107</v>
      </c>
      <c r="E427" s="12">
        <v>109</v>
      </c>
      <c r="F427" s="14">
        <v>297000</v>
      </c>
      <c r="G427" s="12">
        <v>109</v>
      </c>
      <c r="I427" s="11"/>
    </row>
    <row r="428" spans="1:9" x14ac:dyDescent="0.2">
      <c r="A428" s="15">
        <v>40456</v>
      </c>
      <c r="B428" s="12">
        <v>104</v>
      </c>
      <c r="C428" s="12">
        <v>113</v>
      </c>
      <c r="D428" s="12">
        <v>104</v>
      </c>
      <c r="E428" s="12">
        <v>113</v>
      </c>
      <c r="F428" s="14">
        <v>87500</v>
      </c>
      <c r="G428" s="12">
        <v>113</v>
      </c>
      <c r="I428" s="11"/>
    </row>
    <row r="429" spans="1:9" x14ac:dyDescent="0.2">
      <c r="A429" s="15">
        <v>40457</v>
      </c>
      <c r="B429" s="12">
        <v>112</v>
      </c>
      <c r="C429" s="12">
        <v>112</v>
      </c>
      <c r="D429" s="12">
        <v>109</v>
      </c>
      <c r="E429" s="12">
        <v>109</v>
      </c>
      <c r="F429" s="14">
        <v>10500</v>
      </c>
      <c r="G429" s="12">
        <v>109</v>
      </c>
      <c r="I429" s="11"/>
    </row>
    <row r="430" spans="1:9" x14ac:dyDescent="0.2">
      <c r="A430" s="15">
        <v>40458</v>
      </c>
      <c r="B430" s="12">
        <v>104</v>
      </c>
      <c r="C430" s="12">
        <v>110</v>
      </c>
      <c r="D430" s="12">
        <v>104</v>
      </c>
      <c r="E430" s="12">
        <v>107</v>
      </c>
      <c r="F430" s="14">
        <v>12500</v>
      </c>
      <c r="G430" s="12">
        <v>107</v>
      </c>
      <c r="I430" s="11"/>
    </row>
    <row r="431" spans="1:9" x14ac:dyDescent="0.2">
      <c r="A431" s="15">
        <v>40459</v>
      </c>
      <c r="B431" s="12">
        <v>107</v>
      </c>
      <c r="C431" s="12">
        <v>107</v>
      </c>
      <c r="D431" s="12">
        <v>107</v>
      </c>
      <c r="E431" s="12">
        <v>107</v>
      </c>
      <c r="F431" s="14">
        <v>28500</v>
      </c>
      <c r="G431" s="12">
        <v>107</v>
      </c>
      <c r="I431" s="11"/>
    </row>
    <row r="432" spans="1:9" x14ac:dyDescent="0.2">
      <c r="A432" s="15">
        <v>40462</v>
      </c>
      <c r="B432" s="12">
        <v>109</v>
      </c>
      <c r="C432" s="12">
        <v>109</v>
      </c>
      <c r="D432" s="12">
        <v>106</v>
      </c>
      <c r="E432" s="12">
        <v>106</v>
      </c>
      <c r="F432" s="14">
        <v>12500</v>
      </c>
      <c r="G432" s="12">
        <v>106</v>
      </c>
      <c r="I432" s="11"/>
    </row>
    <row r="433" spans="1:9" x14ac:dyDescent="0.2">
      <c r="A433" s="15">
        <v>40463</v>
      </c>
      <c r="B433" s="12">
        <v>107</v>
      </c>
      <c r="C433" s="12">
        <v>107</v>
      </c>
      <c r="D433" s="12">
        <v>106</v>
      </c>
      <c r="E433" s="12">
        <v>106</v>
      </c>
      <c r="F433" s="14">
        <v>4000</v>
      </c>
      <c r="G433" s="12">
        <v>106</v>
      </c>
      <c r="I433" s="11"/>
    </row>
    <row r="434" spans="1:9" x14ac:dyDescent="0.2">
      <c r="A434" s="15">
        <v>40464</v>
      </c>
      <c r="B434" s="12">
        <v>106</v>
      </c>
      <c r="C434" s="12">
        <v>108</v>
      </c>
      <c r="D434" s="12">
        <v>104</v>
      </c>
      <c r="E434" s="12">
        <v>106</v>
      </c>
      <c r="F434" s="14">
        <v>72500</v>
      </c>
      <c r="G434" s="12">
        <v>106</v>
      </c>
      <c r="I434" s="11"/>
    </row>
    <row r="435" spans="1:9" x14ac:dyDescent="0.2">
      <c r="A435" s="15">
        <v>40465</v>
      </c>
      <c r="B435" s="12">
        <v>107</v>
      </c>
      <c r="C435" s="12">
        <v>108</v>
      </c>
      <c r="D435" s="12">
        <v>106</v>
      </c>
      <c r="E435" s="12">
        <v>106</v>
      </c>
      <c r="F435" s="14">
        <v>4000</v>
      </c>
      <c r="G435" s="12">
        <v>106</v>
      </c>
      <c r="I435" s="11"/>
    </row>
    <row r="436" spans="1:9" x14ac:dyDescent="0.2">
      <c r="A436" s="15">
        <v>40466</v>
      </c>
      <c r="B436" s="12">
        <v>108</v>
      </c>
      <c r="C436" s="12">
        <v>108</v>
      </c>
      <c r="D436" s="12">
        <v>108</v>
      </c>
      <c r="E436" s="12">
        <v>108</v>
      </c>
      <c r="F436" s="14">
        <v>500</v>
      </c>
      <c r="G436" s="12">
        <v>108</v>
      </c>
      <c r="I436" s="11"/>
    </row>
    <row r="437" spans="1:9" x14ac:dyDescent="0.2">
      <c r="A437" s="15">
        <v>40469</v>
      </c>
      <c r="B437" s="12">
        <v>105</v>
      </c>
      <c r="C437" s="12">
        <v>107</v>
      </c>
      <c r="D437" s="12">
        <v>105</v>
      </c>
      <c r="E437" s="12">
        <v>107</v>
      </c>
      <c r="F437" s="14">
        <v>26500</v>
      </c>
      <c r="G437" s="12">
        <v>107</v>
      </c>
      <c r="I437" s="11"/>
    </row>
    <row r="438" spans="1:9" x14ac:dyDescent="0.2">
      <c r="A438" s="15">
        <v>40470</v>
      </c>
      <c r="B438" s="12">
        <v>107</v>
      </c>
      <c r="C438" s="12">
        <v>107</v>
      </c>
      <c r="D438" s="12">
        <v>107</v>
      </c>
      <c r="E438" s="12">
        <v>107</v>
      </c>
      <c r="F438" s="14">
        <v>6500</v>
      </c>
      <c r="G438" s="12">
        <v>107</v>
      </c>
      <c r="I438" s="11"/>
    </row>
    <row r="439" spans="1:9" x14ac:dyDescent="0.2">
      <c r="A439" s="15">
        <v>40471</v>
      </c>
      <c r="B439" s="12">
        <v>105</v>
      </c>
      <c r="C439" s="12">
        <v>106</v>
      </c>
      <c r="D439" s="12">
        <v>101</v>
      </c>
      <c r="E439" s="12">
        <v>105</v>
      </c>
      <c r="F439" s="14">
        <v>19000</v>
      </c>
      <c r="G439" s="12">
        <v>105</v>
      </c>
      <c r="I439" s="11"/>
    </row>
    <row r="440" spans="1:9" x14ac:dyDescent="0.2">
      <c r="A440" s="15">
        <v>40472</v>
      </c>
      <c r="B440" s="12">
        <v>107</v>
      </c>
      <c r="C440" s="12">
        <v>107</v>
      </c>
      <c r="D440" s="12">
        <v>107</v>
      </c>
      <c r="E440" s="12">
        <v>107</v>
      </c>
      <c r="F440" s="14">
        <v>14500</v>
      </c>
      <c r="G440" s="12">
        <v>107</v>
      </c>
      <c r="I440" s="11"/>
    </row>
    <row r="441" spans="1:9" x14ac:dyDescent="0.2">
      <c r="A441" s="15">
        <v>40473</v>
      </c>
      <c r="B441" s="12">
        <v>107</v>
      </c>
      <c r="C441" s="12">
        <v>109</v>
      </c>
      <c r="D441" s="12">
        <v>106</v>
      </c>
      <c r="E441" s="12">
        <v>106</v>
      </c>
      <c r="F441" s="14">
        <v>31500</v>
      </c>
      <c r="G441" s="12">
        <v>106</v>
      </c>
      <c r="I441" s="11"/>
    </row>
    <row r="442" spans="1:9" x14ac:dyDescent="0.2">
      <c r="A442" s="15">
        <v>40476</v>
      </c>
      <c r="B442" s="12">
        <v>106</v>
      </c>
      <c r="C442" s="12">
        <v>107</v>
      </c>
      <c r="D442" s="12">
        <v>105</v>
      </c>
      <c r="E442" s="12">
        <v>106</v>
      </c>
      <c r="F442" s="14">
        <v>108500</v>
      </c>
      <c r="G442" s="12">
        <v>106</v>
      </c>
      <c r="I442" s="11"/>
    </row>
    <row r="443" spans="1:9" x14ac:dyDescent="0.2">
      <c r="A443" s="15">
        <v>40477</v>
      </c>
      <c r="B443" s="12">
        <v>107</v>
      </c>
      <c r="C443" s="12">
        <v>109</v>
      </c>
      <c r="D443" s="12">
        <v>106</v>
      </c>
      <c r="E443" s="12">
        <v>106</v>
      </c>
      <c r="F443" s="14">
        <v>98500</v>
      </c>
      <c r="G443" s="12">
        <v>106</v>
      </c>
      <c r="I443" s="11"/>
    </row>
    <row r="444" spans="1:9" x14ac:dyDescent="0.2">
      <c r="A444" s="15">
        <v>40478</v>
      </c>
      <c r="B444" s="12">
        <v>109</v>
      </c>
      <c r="C444" s="12">
        <v>126</v>
      </c>
      <c r="D444" s="12">
        <v>106</v>
      </c>
      <c r="E444" s="12">
        <v>110</v>
      </c>
      <c r="F444" s="14">
        <v>57000</v>
      </c>
      <c r="G444" s="12">
        <v>110</v>
      </c>
      <c r="I444" s="11"/>
    </row>
    <row r="445" spans="1:9" x14ac:dyDescent="0.2">
      <c r="A445" s="15">
        <v>40479</v>
      </c>
      <c r="B445" s="12">
        <v>109</v>
      </c>
      <c r="C445" s="12">
        <v>116</v>
      </c>
      <c r="D445" s="12">
        <v>107</v>
      </c>
      <c r="E445" s="12">
        <v>108</v>
      </c>
      <c r="F445" s="14">
        <v>108500</v>
      </c>
      <c r="G445" s="12">
        <v>108</v>
      </c>
      <c r="I445" s="11"/>
    </row>
    <row r="446" spans="1:9" x14ac:dyDescent="0.2">
      <c r="A446" s="15">
        <v>40480</v>
      </c>
      <c r="B446" s="12">
        <v>108</v>
      </c>
      <c r="C446" s="12">
        <v>114</v>
      </c>
      <c r="D446" s="12">
        <v>107</v>
      </c>
      <c r="E446" s="12">
        <v>111</v>
      </c>
      <c r="F446" s="14">
        <v>167000</v>
      </c>
      <c r="G446" s="12">
        <v>111</v>
      </c>
      <c r="I446" s="11"/>
    </row>
    <row r="447" spans="1:9" x14ac:dyDescent="0.2">
      <c r="A447" s="15">
        <v>40483</v>
      </c>
      <c r="B447" s="12">
        <v>112</v>
      </c>
      <c r="C447" s="12">
        <v>118</v>
      </c>
      <c r="D447" s="12">
        <v>111</v>
      </c>
      <c r="E447" s="12">
        <v>112</v>
      </c>
      <c r="F447" s="14">
        <v>54000</v>
      </c>
      <c r="G447" s="12">
        <v>112</v>
      </c>
      <c r="I447" s="11"/>
    </row>
    <row r="448" spans="1:9" x14ac:dyDescent="0.2">
      <c r="A448" s="15">
        <v>40484</v>
      </c>
      <c r="B448" s="12">
        <v>106</v>
      </c>
      <c r="C448" s="12">
        <v>116</v>
      </c>
      <c r="D448" s="12">
        <v>106</v>
      </c>
      <c r="E448" s="12">
        <v>113</v>
      </c>
      <c r="F448" s="14">
        <v>171000</v>
      </c>
      <c r="G448" s="12">
        <v>113</v>
      </c>
      <c r="I448" s="11"/>
    </row>
    <row r="449" spans="1:9" x14ac:dyDescent="0.2">
      <c r="A449" s="15">
        <v>40485</v>
      </c>
      <c r="B449" s="12">
        <v>110</v>
      </c>
      <c r="C449" s="12">
        <v>114</v>
      </c>
      <c r="D449" s="12">
        <v>109</v>
      </c>
      <c r="E449" s="12">
        <v>110</v>
      </c>
      <c r="F449" s="14">
        <v>44000</v>
      </c>
      <c r="G449" s="12">
        <v>110</v>
      </c>
      <c r="I449" s="11"/>
    </row>
    <row r="450" spans="1:9" x14ac:dyDescent="0.2">
      <c r="A450" s="15">
        <v>40486</v>
      </c>
      <c r="B450" s="12">
        <v>109</v>
      </c>
      <c r="C450" s="12">
        <v>111</v>
      </c>
      <c r="D450" s="12">
        <v>103</v>
      </c>
      <c r="E450" s="12">
        <v>111</v>
      </c>
      <c r="F450" s="14">
        <v>3500</v>
      </c>
      <c r="G450" s="12">
        <v>111</v>
      </c>
      <c r="I450" s="11"/>
    </row>
    <row r="451" spans="1:9" x14ac:dyDescent="0.2">
      <c r="A451" s="15">
        <v>40487</v>
      </c>
      <c r="B451" s="12">
        <v>104</v>
      </c>
      <c r="C451" s="12">
        <v>113</v>
      </c>
      <c r="D451" s="12">
        <v>104</v>
      </c>
      <c r="E451" s="12">
        <v>110</v>
      </c>
      <c r="F451" s="14">
        <v>2000</v>
      </c>
      <c r="G451" s="12">
        <v>110</v>
      </c>
      <c r="I451" s="11"/>
    </row>
    <row r="452" spans="1:9" x14ac:dyDescent="0.2">
      <c r="A452" s="15">
        <v>40490</v>
      </c>
      <c r="B452" s="12">
        <v>107</v>
      </c>
      <c r="C452" s="12">
        <v>112</v>
      </c>
      <c r="D452" s="12">
        <v>107</v>
      </c>
      <c r="E452" s="12">
        <v>109</v>
      </c>
      <c r="F452" s="14">
        <v>26500</v>
      </c>
      <c r="G452" s="12">
        <v>109</v>
      </c>
      <c r="I452" s="11"/>
    </row>
    <row r="453" spans="1:9" x14ac:dyDescent="0.2">
      <c r="A453" s="15">
        <v>40491</v>
      </c>
      <c r="B453" s="12">
        <v>107</v>
      </c>
      <c r="C453" s="12">
        <v>113</v>
      </c>
      <c r="D453" s="12">
        <v>107</v>
      </c>
      <c r="E453" s="12">
        <v>108</v>
      </c>
      <c r="F453" s="14">
        <v>78500</v>
      </c>
      <c r="G453" s="12">
        <v>108</v>
      </c>
      <c r="I453" s="11"/>
    </row>
    <row r="454" spans="1:9" x14ac:dyDescent="0.2">
      <c r="A454" s="15">
        <v>40492</v>
      </c>
      <c r="B454" s="12">
        <v>112</v>
      </c>
      <c r="C454" s="12">
        <v>112</v>
      </c>
      <c r="D454" s="12">
        <v>107</v>
      </c>
      <c r="E454" s="12">
        <v>107</v>
      </c>
      <c r="F454" s="14">
        <v>67500</v>
      </c>
      <c r="G454" s="12">
        <v>107</v>
      </c>
      <c r="I454" s="11"/>
    </row>
    <row r="455" spans="1:9" x14ac:dyDescent="0.2">
      <c r="A455" s="15">
        <v>40493</v>
      </c>
      <c r="B455" s="12">
        <v>97</v>
      </c>
      <c r="C455" s="12">
        <v>108</v>
      </c>
      <c r="D455" s="12">
        <v>97</v>
      </c>
      <c r="E455" s="12">
        <v>108</v>
      </c>
      <c r="F455" s="14">
        <v>70500</v>
      </c>
      <c r="G455" s="12">
        <v>108</v>
      </c>
      <c r="I455" s="11"/>
    </row>
    <row r="456" spans="1:9" x14ac:dyDescent="0.2">
      <c r="A456" s="15">
        <v>40494</v>
      </c>
      <c r="B456" s="12">
        <v>100</v>
      </c>
      <c r="C456" s="12">
        <v>109</v>
      </c>
      <c r="D456" s="12">
        <v>100</v>
      </c>
      <c r="E456" s="12">
        <v>108</v>
      </c>
      <c r="F456" s="14">
        <v>2500</v>
      </c>
      <c r="G456" s="12">
        <v>108</v>
      </c>
      <c r="I456" s="11"/>
    </row>
    <row r="457" spans="1:9" x14ac:dyDescent="0.2">
      <c r="A457" s="15">
        <v>40497</v>
      </c>
      <c r="B457" s="12">
        <v>100</v>
      </c>
      <c r="C457" s="12">
        <v>108</v>
      </c>
      <c r="D457" s="12">
        <v>100</v>
      </c>
      <c r="E457" s="12">
        <v>108</v>
      </c>
      <c r="F457" s="14">
        <v>17500</v>
      </c>
      <c r="G457" s="12">
        <v>108</v>
      </c>
      <c r="I457" s="11"/>
    </row>
    <row r="458" spans="1:9" x14ac:dyDescent="0.2">
      <c r="A458" s="15">
        <v>40498</v>
      </c>
      <c r="B458" s="12">
        <v>100</v>
      </c>
      <c r="C458" s="12">
        <v>100</v>
      </c>
      <c r="D458" s="12">
        <v>100</v>
      </c>
      <c r="E458" s="12">
        <v>100</v>
      </c>
      <c r="F458" s="14">
        <v>500</v>
      </c>
      <c r="G458" s="12">
        <v>100</v>
      </c>
      <c r="I458" s="11"/>
    </row>
    <row r="459" spans="1:9" x14ac:dyDescent="0.2">
      <c r="A459" s="15">
        <v>40500</v>
      </c>
      <c r="B459" s="12">
        <v>106</v>
      </c>
      <c r="C459" s="12">
        <v>108</v>
      </c>
      <c r="D459" s="12">
        <v>105</v>
      </c>
      <c r="E459" s="12">
        <v>108</v>
      </c>
      <c r="F459" s="14">
        <v>17500</v>
      </c>
      <c r="G459" s="12">
        <v>108</v>
      </c>
      <c r="I459" s="11"/>
    </row>
    <row r="460" spans="1:9" x14ac:dyDescent="0.2">
      <c r="A460" s="15">
        <v>40501</v>
      </c>
      <c r="B460" s="12">
        <v>98</v>
      </c>
      <c r="C460" s="12">
        <v>111</v>
      </c>
      <c r="D460" s="12">
        <v>98</v>
      </c>
      <c r="E460" s="12">
        <v>108</v>
      </c>
      <c r="F460" s="14">
        <v>81500</v>
      </c>
      <c r="G460" s="12">
        <v>108</v>
      </c>
      <c r="I460" s="11"/>
    </row>
    <row r="461" spans="1:9" x14ac:dyDescent="0.2">
      <c r="A461" s="11">
        <v>40504</v>
      </c>
      <c r="B461" s="12">
        <v>108</v>
      </c>
      <c r="C461" s="12">
        <v>108</v>
      </c>
      <c r="D461" s="12">
        <v>99</v>
      </c>
      <c r="E461" s="12">
        <v>105</v>
      </c>
      <c r="F461" s="14">
        <v>97500</v>
      </c>
      <c r="G461" s="12">
        <v>105</v>
      </c>
      <c r="I461" s="11"/>
    </row>
    <row r="462" spans="1:9" x14ac:dyDescent="0.2">
      <c r="A462" s="11">
        <v>40505</v>
      </c>
      <c r="B462" s="12">
        <v>95</v>
      </c>
      <c r="C462" s="12">
        <v>107</v>
      </c>
      <c r="D462" s="12">
        <v>95</v>
      </c>
      <c r="E462" s="12">
        <v>104</v>
      </c>
      <c r="F462" s="14">
        <v>544500</v>
      </c>
      <c r="G462" s="12">
        <v>104</v>
      </c>
      <c r="I462" s="11"/>
    </row>
    <row r="463" spans="1:9" x14ac:dyDescent="0.2">
      <c r="A463" s="11">
        <v>40506</v>
      </c>
      <c r="B463" s="12">
        <v>103</v>
      </c>
      <c r="C463" s="12">
        <v>105</v>
      </c>
      <c r="D463" s="12">
        <v>100</v>
      </c>
      <c r="E463" s="12">
        <v>102</v>
      </c>
      <c r="F463" s="14">
        <v>44500</v>
      </c>
      <c r="G463" s="12">
        <v>102</v>
      </c>
      <c r="I463" s="11"/>
    </row>
    <row r="464" spans="1:9" x14ac:dyDescent="0.2">
      <c r="A464" s="11">
        <v>40507</v>
      </c>
      <c r="B464" s="12">
        <v>106</v>
      </c>
      <c r="C464" s="12">
        <v>114</v>
      </c>
      <c r="D464" s="12">
        <v>104</v>
      </c>
      <c r="E464" s="12">
        <v>114</v>
      </c>
      <c r="F464" s="14">
        <v>2764000</v>
      </c>
      <c r="G464" s="12">
        <v>114</v>
      </c>
      <c r="I464" s="11"/>
    </row>
    <row r="465" spans="1:9" x14ac:dyDescent="0.2">
      <c r="A465" s="11">
        <v>40508</v>
      </c>
      <c r="B465" s="12">
        <v>117</v>
      </c>
      <c r="C465" s="12">
        <v>117</v>
      </c>
      <c r="D465" s="12">
        <v>108</v>
      </c>
      <c r="E465" s="12">
        <v>113</v>
      </c>
      <c r="F465" s="14">
        <v>392000</v>
      </c>
      <c r="G465" s="12">
        <v>113</v>
      </c>
      <c r="I465" s="11"/>
    </row>
    <row r="466" spans="1:9" x14ac:dyDescent="0.2">
      <c r="A466" s="11">
        <v>40511</v>
      </c>
      <c r="B466" s="12">
        <v>114</v>
      </c>
      <c r="C466" s="12">
        <v>114</v>
      </c>
      <c r="D466" s="12">
        <v>111</v>
      </c>
      <c r="E466" s="12">
        <v>112</v>
      </c>
      <c r="F466" s="14">
        <v>388500</v>
      </c>
      <c r="G466" s="12">
        <v>112</v>
      </c>
      <c r="I466" s="11"/>
    </row>
    <row r="467" spans="1:9" x14ac:dyDescent="0.2">
      <c r="A467" s="11">
        <v>40512</v>
      </c>
      <c r="B467" s="12">
        <v>112</v>
      </c>
      <c r="C467" s="12">
        <v>127</v>
      </c>
      <c r="D467" s="12">
        <v>105</v>
      </c>
      <c r="E467" s="12">
        <v>122</v>
      </c>
      <c r="F467" s="14">
        <v>1429500</v>
      </c>
      <c r="G467" s="12">
        <v>122</v>
      </c>
      <c r="I467" s="11"/>
    </row>
    <row r="468" spans="1:9" x14ac:dyDescent="0.2">
      <c r="A468" s="11">
        <v>40513</v>
      </c>
      <c r="B468" s="12">
        <v>125</v>
      </c>
      <c r="C468" s="12">
        <v>140</v>
      </c>
      <c r="D468" s="12">
        <v>118</v>
      </c>
      <c r="E468" s="12">
        <v>138</v>
      </c>
      <c r="F468" s="14">
        <v>2279500</v>
      </c>
      <c r="G468" s="12">
        <v>138</v>
      </c>
      <c r="I468" s="11"/>
    </row>
    <row r="469" spans="1:9" x14ac:dyDescent="0.2">
      <c r="A469" s="11">
        <v>40514</v>
      </c>
      <c r="B469" s="12">
        <v>143</v>
      </c>
      <c r="C469" s="12">
        <v>145</v>
      </c>
      <c r="D469" s="12">
        <v>130</v>
      </c>
      <c r="E469" s="12">
        <v>145</v>
      </c>
      <c r="F469" s="14">
        <v>2818500</v>
      </c>
      <c r="G469" s="12">
        <v>145</v>
      </c>
      <c r="I469" s="11"/>
    </row>
    <row r="470" spans="1:9" x14ac:dyDescent="0.2">
      <c r="A470" s="11">
        <v>40515</v>
      </c>
      <c r="B470" s="12">
        <v>146</v>
      </c>
      <c r="C470" s="12">
        <v>152</v>
      </c>
      <c r="D470" s="12">
        <v>141</v>
      </c>
      <c r="E470" s="12">
        <v>148</v>
      </c>
      <c r="F470" s="14">
        <v>1626000</v>
      </c>
      <c r="G470" s="12">
        <v>148</v>
      </c>
      <c r="I470" s="11"/>
    </row>
    <row r="471" spans="1:9" x14ac:dyDescent="0.2">
      <c r="A471" s="11">
        <v>40518</v>
      </c>
      <c r="B471" s="12">
        <v>155</v>
      </c>
      <c r="C471" s="12">
        <v>155</v>
      </c>
      <c r="D471" s="12">
        <v>145</v>
      </c>
      <c r="E471" s="12">
        <v>154</v>
      </c>
      <c r="F471" s="14">
        <v>1496000</v>
      </c>
      <c r="G471" s="12">
        <v>154</v>
      </c>
      <c r="I471" s="11"/>
    </row>
    <row r="472" spans="1:9" x14ac:dyDescent="0.2">
      <c r="A472" s="11">
        <v>40520</v>
      </c>
      <c r="B472" s="12">
        <v>156</v>
      </c>
      <c r="C472" s="12">
        <v>156</v>
      </c>
      <c r="D472" s="12">
        <v>152</v>
      </c>
      <c r="E472" s="12">
        <v>153</v>
      </c>
      <c r="F472" s="14">
        <v>768000</v>
      </c>
      <c r="G472" s="12">
        <v>153</v>
      </c>
      <c r="I472" s="11"/>
    </row>
    <row r="473" spans="1:9" x14ac:dyDescent="0.2">
      <c r="A473" s="11">
        <v>40521</v>
      </c>
      <c r="B473" s="12">
        <v>163</v>
      </c>
      <c r="C473" s="12">
        <v>167</v>
      </c>
      <c r="D473" s="12">
        <v>151</v>
      </c>
      <c r="E473" s="12">
        <v>155</v>
      </c>
      <c r="F473" s="14">
        <v>1304000</v>
      </c>
      <c r="G473" s="12">
        <v>155</v>
      </c>
      <c r="I473" s="11"/>
    </row>
    <row r="474" spans="1:9" x14ac:dyDescent="0.2">
      <c r="A474" s="11">
        <v>40522</v>
      </c>
      <c r="B474" s="12">
        <v>160</v>
      </c>
      <c r="C474" s="12">
        <v>160</v>
      </c>
      <c r="D474" s="12">
        <v>153</v>
      </c>
      <c r="E474" s="12">
        <v>155</v>
      </c>
      <c r="F474" s="14">
        <v>836000</v>
      </c>
      <c r="G474" s="12">
        <v>155</v>
      </c>
      <c r="I474" s="11"/>
    </row>
    <row r="475" spans="1:9" x14ac:dyDescent="0.2">
      <c r="A475" s="11">
        <v>40525</v>
      </c>
      <c r="B475" s="12">
        <v>165</v>
      </c>
      <c r="C475" s="12">
        <v>165</v>
      </c>
      <c r="D475" s="12">
        <v>155</v>
      </c>
      <c r="E475" s="12">
        <v>161</v>
      </c>
      <c r="F475" s="14">
        <v>670000</v>
      </c>
      <c r="G475" s="12">
        <v>161</v>
      </c>
      <c r="I475" s="11"/>
    </row>
    <row r="476" spans="1:9" x14ac:dyDescent="0.2">
      <c r="A476" s="11">
        <v>40526</v>
      </c>
      <c r="B476" s="12">
        <v>161</v>
      </c>
      <c r="C476" s="12">
        <v>170</v>
      </c>
      <c r="D476" s="12">
        <v>157</v>
      </c>
      <c r="E476" s="12">
        <v>170</v>
      </c>
      <c r="F476" s="14">
        <v>425500</v>
      </c>
      <c r="G476" s="12">
        <v>170</v>
      </c>
      <c r="I476" s="11"/>
    </row>
    <row r="477" spans="1:9" x14ac:dyDescent="0.2">
      <c r="A477" s="11">
        <v>40527</v>
      </c>
      <c r="B477" s="12">
        <v>176</v>
      </c>
      <c r="C477" s="12">
        <v>180</v>
      </c>
      <c r="D477" s="12">
        <v>162</v>
      </c>
      <c r="E477" s="12">
        <v>180</v>
      </c>
      <c r="F477" s="14">
        <v>592500</v>
      </c>
      <c r="G477" s="12">
        <v>180</v>
      </c>
      <c r="I477" s="11"/>
    </row>
    <row r="478" spans="1:9" x14ac:dyDescent="0.2">
      <c r="A478" s="11">
        <v>40528</v>
      </c>
      <c r="B478" s="12">
        <v>189</v>
      </c>
      <c r="C478" s="12">
        <v>189</v>
      </c>
      <c r="D478" s="12">
        <v>180</v>
      </c>
      <c r="E478" s="12">
        <v>180</v>
      </c>
      <c r="F478" s="14">
        <v>185000</v>
      </c>
      <c r="G478" s="12">
        <v>180</v>
      </c>
      <c r="I478" s="11"/>
    </row>
    <row r="479" spans="1:9" x14ac:dyDescent="0.2">
      <c r="A479" s="11">
        <v>40529</v>
      </c>
      <c r="B479" s="12">
        <v>188</v>
      </c>
      <c r="C479" s="12">
        <v>190</v>
      </c>
      <c r="D479" s="12">
        <v>171</v>
      </c>
      <c r="E479" s="12">
        <v>186</v>
      </c>
      <c r="F479" s="14">
        <v>29500</v>
      </c>
      <c r="G479" s="12">
        <v>186</v>
      </c>
      <c r="I479" s="11"/>
    </row>
    <row r="480" spans="1:9" x14ac:dyDescent="0.2">
      <c r="A480" s="11">
        <v>40532</v>
      </c>
      <c r="B480" s="12">
        <v>189</v>
      </c>
      <c r="C480" s="12">
        <v>190</v>
      </c>
      <c r="D480" s="12">
        <v>185</v>
      </c>
      <c r="E480" s="12">
        <v>187</v>
      </c>
      <c r="F480" s="14">
        <v>35500</v>
      </c>
      <c r="G480" s="12">
        <v>187</v>
      </c>
      <c r="I480" s="11"/>
    </row>
    <row r="481" spans="1:9" x14ac:dyDescent="0.2">
      <c r="A481" s="11">
        <v>40533</v>
      </c>
      <c r="B481" s="12">
        <v>180</v>
      </c>
      <c r="C481" s="12">
        <v>186</v>
      </c>
      <c r="D481" s="12">
        <v>180</v>
      </c>
      <c r="E481" s="12">
        <v>186</v>
      </c>
      <c r="F481" s="14">
        <v>2000</v>
      </c>
      <c r="G481" s="12">
        <v>186</v>
      </c>
      <c r="I481" s="11"/>
    </row>
    <row r="482" spans="1:9" x14ac:dyDescent="0.2">
      <c r="A482" s="11">
        <v>40534</v>
      </c>
      <c r="B482" s="12">
        <v>190</v>
      </c>
      <c r="C482" s="12">
        <v>190</v>
      </c>
      <c r="D482" s="12">
        <v>180</v>
      </c>
      <c r="E482" s="12">
        <v>185</v>
      </c>
      <c r="F482" s="14">
        <v>2500</v>
      </c>
      <c r="G482" s="12">
        <v>185</v>
      </c>
      <c r="I482" s="11"/>
    </row>
    <row r="483" spans="1:9" x14ac:dyDescent="0.2">
      <c r="A483" s="11">
        <v>40535</v>
      </c>
      <c r="B483" s="12">
        <v>190</v>
      </c>
      <c r="C483" s="12">
        <v>190</v>
      </c>
      <c r="D483" s="12">
        <v>170</v>
      </c>
      <c r="E483" s="12">
        <v>180</v>
      </c>
      <c r="F483" s="14">
        <v>9000</v>
      </c>
      <c r="G483" s="12">
        <v>180</v>
      </c>
      <c r="I483" s="11"/>
    </row>
    <row r="484" spans="1:9" x14ac:dyDescent="0.2">
      <c r="A484" s="11">
        <v>40539</v>
      </c>
      <c r="B484" s="12">
        <v>185</v>
      </c>
      <c r="C484" s="12">
        <v>185</v>
      </c>
      <c r="D484" s="12">
        <v>170</v>
      </c>
      <c r="E484" s="12">
        <v>180</v>
      </c>
      <c r="F484" s="14">
        <v>67000</v>
      </c>
      <c r="G484" s="12">
        <v>180</v>
      </c>
      <c r="I484" s="11"/>
    </row>
    <row r="485" spans="1:9" x14ac:dyDescent="0.2">
      <c r="A485" s="11">
        <v>40540</v>
      </c>
      <c r="B485" s="12">
        <v>180</v>
      </c>
      <c r="C485" s="12">
        <v>185</v>
      </c>
      <c r="D485" s="12">
        <v>180</v>
      </c>
      <c r="E485" s="12">
        <v>185</v>
      </c>
      <c r="F485" s="14">
        <v>1000</v>
      </c>
      <c r="G485" s="12">
        <v>185</v>
      </c>
      <c r="I485" s="11"/>
    </row>
    <row r="486" spans="1:9" x14ac:dyDescent="0.2">
      <c r="A486" s="11">
        <v>40541</v>
      </c>
      <c r="B486" s="12">
        <v>185</v>
      </c>
      <c r="C486" s="12">
        <v>185</v>
      </c>
      <c r="D486" s="12">
        <v>170</v>
      </c>
      <c r="E486" s="12">
        <v>179</v>
      </c>
      <c r="F486" s="14">
        <v>24500</v>
      </c>
      <c r="G486" s="12">
        <v>179</v>
      </c>
      <c r="I486" s="11"/>
    </row>
    <row r="487" spans="1:9" x14ac:dyDescent="0.2">
      <c r="A487" s="11">
        <v>40542</v>
      </c>
      <c r="B487" s="12">
        <v>183</v>
      </c>
      <c r="C487" s="12">
        <v>183</v>
      </c>
      <c r="D487" s="12">
        <v>161</v>
      </c>
      <c r="E487" s="12">
        <v>180</v>
      </c>
      <c r="F487" s="14">
        <v>283500</v>
      </c>
      <c r="G487" s="12">
        <v>180</v>
      </c>
      <c r="I487" s="11"/>
    </row>
    <row r="488" spans="1:9" x14ac:dyDescent="0.2">
      <c r="A488" s="11">
        <v>40546</v>
      </c>
      <c r="B488" s="12">
        <v>179</v>
      </c>
      <c r="C488" s="12">
        <v>181</v>
      </c>
      <c r="D488" s="12">
        <v>170</v>
      </c>
      <c r="E488" s="12">
        <v>181</v>
      </c>
      <c r="F488" s="14">
        <v>699000</v>
      </c>
      <c r="G488" s="12">
        <v>181</v>
      </c>
      <c r="I488" s="11"/>
    </row>
    <row r="489" spans="1:9" x14ac:dyDescent="0.2">
      <c r="A489" s="11">
        <v>40547</v>
      </c>
      <c r="B489" s="12">
        <v>184</v>
      </c>
      <c r="C489" s="12">
        <v>184</v>
      </c>
      <c r="D489" s="12">
        <v>179</v>
      </c>
      <c r="E489" s="12">
        <v>179</v>
      </c>
      <c r="F489" s="14">
        <v>378500</v>
      </c>
      <c r="G489" s="12">
        <v>179</v>
      </c>
      <c r="I489" s="11"/>
    </row>
    <row r="490" spans="1:9" x14ac:dyDescent="0.2">
      <c r="A490" s="11">
        <v>40548</v>
      </c>
      <c r="B490" s="12">
        <v>184</v>
      </c>
      <c r="C490" s="12">
        <v>215</v>
      </c>
      <c r="D490" s="12">
        <v>183</v>
      </c>
      <c r="E490" s="12">
        <v>200</v>
      </c>
      <c r="F490" s="14">
        <v>1271500</v>
      </c>
      <c r="G490" s="12">
        <v>200</v>
      </c>
      <c r="I490" s="11"/>
    </row>
    <row r="491" spans="1:9" x14ac:dyDescent="0.2">
      <c r="A491" s="11">
        <v>40549</v>
      </c>
      <c r="B491" s="12">
        <v>205</v>
      </c>
      <c r="C491" s="12">
        <v>230</v>
      </c>
      <c r="D491" s="12">
        <v>200</v>
      </c>
      <c r="E491" s="12">
        <v>205</v>
      </c>
      <c r="F491" s="14">
        <v>1538000</v>
      </c>
      <c r="G491" s="12">
        <v>205</v>
      </c>
      <c r="I491" s="11"/>
    </row>
    <row r="492" spans="1:9" x14ac:dyDescent="0.2">
      <c r="A492" s="11">
        <v>40550</v>
      </c>
      <c r="B492" s="12">
        <v>205</v>
      </c>
      <c r="C492" s="12">
        <v>220</v>
      </c>
      <c r="D492" s="12">
        <v>195</v>
      </c>
      <c r="E492" s="12">
        <v>200</v>
      </c>
      <c r="F492" s="14">
        <v>307000</v>
      </c>
      <c r="G492" s="12">
        <v>200</v>
      </c>
      <c r="I492" s="11"/>
    </row>
    <row r="493" spans="1:9" x14ac:dyDescent="0.2">
      <c r="A493" s="11">
        <v>40553</v>
      </c>
      <c r="B493" s="12">
        <v>205</v>
      </c>
      <c r="C493" s="12">
        <v>220</v>
      </c>
      <c r="D493" s="12">
        <v>200</v>
      </c>
      <c r="E493" s="12">
        <v>205</v>
      </c>
      <c r="F493" s="14">
        <v>496500</v>
      </c>
      <c r="G493" s="12">
        <v>205</v>
      </c>
      <c r="I493" s="11"/>
    </row>
    <row r="494" spans="1:9" x14ac:dyDescent="0.2">
      <c r="A494" s="11">
        <v>40554</v>
      </c>
      <c r="B494" s="12">
        <v>210</v>
      </c>
      <c r="C494" s="12">
        <v>210</v>
      </c>
      <c r="D494" s="12">
        <v>195</v>
      </c>
      <c r="E494" s="12">
        <v>200</v>
      </c>
      <c r="F494" s="14">
        <v>194500</v>
      </c>
      <c r="G494" s="12">
        <v>200</v>
      </c>
      <c r="I494" s="11"/>
    </row>
    <row r="495" spans="1:9" x14ac:dyDescent="0.2">
      <c r="A495" s="11">
        <v>40555</v>
      </c>
      <c r="B495" s="12">
        <v>205</v>
      </c>
      <c r="C495" s="12">
        <v>205</v>
      </c>
      <c r="D495" s="12">
        <v>170</v>
      </c>
      <c r="E495" s="12">
        <v>200</v>
      </c>
      <c r="F495" s="14">
        <v>303000</v>
      </c>
      <c r="G495" s="12">
        <v>200</v>
      </c>
      <c r="I495" s="11"/>
    </row>
    <row r="496" spans="1:9" x14ac:dyDescent="0.2">
      <c r="A496" s="11">
        <v>40556</v>
      </c>
      <c r="B496" s="12">
        <v>210</v>
      </c>
      <c r="C496" s="12">
        <v>210</v>
      </c>
      <c r="D496" s="12">
        <v>190</v>
      </c>
      <c r="E496" s="12">
        <v>200</v>
      </c>
      <c r="F496" s="14">
        <v>43000</v>
      </c>
      <c r="G496" s="12">
        <v>200</v>
      </c>
      <c r="I496" s="11"/>
    </row>
    <row r="497" spans="1:9" x14ac:dyDescent="0.2">
      <c r="A497" s="11">
        <v>40557</v>
      </c>
      <c r="B497" s="12">
        <v>205</v>
      </c>
      <c r="C497" s="12">
        <v>205</v>
      </c>
      <c r="D497" s="12">
        <v>190</v>
      </c>
      <c r="E497" s="12">
        <v>190</v>
      </c>
      <c r="F497" s="14">
        <v>162500</v>
      </c>
      <c r="G497" s="12">
        <v>190</v>
      </c>
      <c r="I497" s="11"/>
    </row>
    <row r="498" spans="1:9" x14ac:dyDescent="0.2">
      <c r="A498" s="11">
        <v>40560</v>
      </c>
      <c r="B498" s="12">
        <v>200</v>
      </c>
      <c r="C498" s="12">
        <v>200</v>
      </c>
      <c r="D498" s="12">
        <v>200</v>
      </c>
      <c r="E498" s="12">
        <v>200</v>
      </c>
      <c r="F498" s="14">
        <v>500</v>
      </c>
      <c r="G498" s="12">
        <v>200</v>
      </c>
      <c r="I498" s="11"/>
    </row>
    <row r="499" spans="1:9" x14ac:dyDescent="0.2">
      <c r="A499" s="11">
        <v>40561</v>
      </c>
      <c r="B499" s="12">
        <v>180</v>
      </c>
      <c r="C499" s="12">
        <v>200</v>
      </c>
      <c r="D499" s="12">
        <v>180</v>
      </c>
      <c r="E499" s="12">
        <v>190</v>
      </c>
      <c r="F499" s="14">
        <v>114500</v>
      </c>
      <c r="G499" s="12">
        <v>190</v>
      </c>
      <c r="I499" s="11"/>
    </row>
    <row r="500" spans="1:9" x14ac:dyDescent="0.2">
      <c r="A500" s="11">
        <v>40562</v>
      </c>
      <c r="B500" s="12">
        <v>200</v>
      </c>
      <c r="C500" s="12">
        <v>200</v>
      </c>
      <c r="D500" s="12">
        <v>197</v>
      </c>
      <c r="E500" s="12">
        <v>198</v>
      </c>
      <c r="F500" s="14">
        <v>3000</v>
      </c>
      <c r="G500" s="12">
        <v>198</v>
      </c>
      <c r="I500" s="11"/>
    </row>
    <row r="501" spans="1:9" x14ac:dyDescent="0.2">
      <c r="A501" s="11">
        <v>40563</v>
      </c>
      <c r="B501" s="12">
        <v>200</v>
      </c>
      <c r="C501" s="12">
        <v>200</v>
      </c>
      <c r="D501" s="12">
        <v>199</v>
      </c>
      <c r="E501" s="12">
        <v>199</v>
      </c>
      <c r="F501" s="14">
        <v>1500</v>
      </c>
      <c r="G501" s="12">
        <v>199</v>
      </c>
      <c r="I501" s="11"/>
    </row>
    <row r="502" spans="1:9" x14ac:dyDescent="0.2">
      <c r="A502" s="11">
        <v>40564</v>
      </c>
      <c r="B502" s="12">
        <v>200</v>
      </c>
      <c r="C502" s="12">
        <v>200</v>
      </c>
      <c r="D502" s="12">
        <v>200</v>
      </c>
      <c r="E502" s="12">
        <v>200</v>
      </c>
      <c r="F502" s="14">
        <v>500</v>
      </c>
      <c r="G502" s="12">
        <v>200</v>
      </c>
      <c r="I502" s="11"/>
    </row>
    <row r="503" spans="1:9" x14ac:dyDescent="0.2">
      <c r="A503" s="11">
        <v>40567</v>
      </c>
      <c r="B503" s="12">
        <v>200</v>
      </c>
      <c r="C503" s="12">
        <v>210</v>
      </c>
      <c r="D503" s="12">
        <v>190</v>
      </c>
      <c r="E503" s="12">
        <v>190</v>
      </c>
      <c r="F503" s="14">
        <v>131500</v>
      </c>
      <c r="G503" s="12">
        <v>190</v>
      </c>
      <c r="I503" s="11"/>
    </row>
    <row r="504" spans="1:9" x14ac:dyDescent="0.2">
      <c r="A504" s="11">
        <v>40568</v>
      </c>
      <c r="B504" s="12">
        <v>200</v>
      </c>
      <c r="C504" s="12">
        <v>200</v>
      </c>
      <c r="D504" s="12">
        <v>191</v>
      </c>
      <c r="E504" s="12">
        <v>198</v>
      </c>
      <c r="F504" s="14">
        <v>13500</v>
      </c>
      <c r="G504" s="12">
        <v>198</v>
      </c>
      <c r="I504" s="11"/>
    </row>
    <row r="505" spans="1:9" x14ac:dyDescent="0.2">
      <c r="A505" s="11">
        <v>40569</v>
      </c>
      <c r="B505" s="12">
        <v>200</v>
      </c>
      <c r="C505" s="12">
        <v>200</v>
      </c>
      <c r="D505" s="12">
        <v>198</v>
      </c>
      <c r="E505" s="12">
        <v>198</v>
      </c>
      <c r="F505" s="14">
        <v>5500</v>
      </c>
      <c r="G505" s="12">
        <v>198</v>
      </c>
      <c r="I505" s="11"/>
    </row>
    <row r="506" spans="1:9" x14ac:dyDescent="0.2">
      <c r="A506" s="11">
        <v>40570</v>
      </c>
      <c r="B506" s="12">
        <v>131</v>
      </c>
      <c r="C506" s="12">
        <v>195</v>
      </c>
      <c r="D506" s="12">
        <v>131</v>
      </c>
      <c r="E506" s="12">
        <v>131</v>
      </c>
      <c r="F506" s="14">
        <v>0</v>
      </c>
      <c r="G506" s="12">
        <v>131</v>
      </c>
      <c r="I506" s="11"/>
    </row>
    <row r="507" spans="1:9" x14ac:dyDescent="0.2">
      <c r="A507" s="11">
        <v>40571</v>
      </c>
      <c r="B507" s="12">
        <v>129</v>
      </c>
      <c r="C507" s="12">
        <v>195</v>
      </c>
      <c r="D507" s="12">
        <v>129</v>
      </c>
      <c r="E507" s="12">
        <v>129</v>
      </c>
      <c r="F507" s="14">
        <v>0</v>
      </c>
      <c r="G507" s="12">
        <v>129</v>
      </c>
      <c r="I507" s="11"/>
    </row>
    <row r="508" spans="1:9" x14ac:dyDescent="0.2">
      <c r="A508" s="11">
        <v>40574</v>
      </c>
      <c r="B508" s="12">
        <v>197</v>
      </c>
      <c r="C508" s="12">
        <v>197</v>
      </c>
      <c r="D508" s="12">
        <v>129</v>
      </c>
      <c r="E508" s="12">
        <v>196</v>
      </c>
      <c r="F508" s="14">
        <v>9000</v>
      </c>
      <c r="G508" s="12">
        <v>196</v>
      </c>
      <c r="I508" s="11"/>
    </row>
    <row r="509" spans="1:9" x14ac:dyDescent="0.2">
      <c r="A509" s="11">
        <v>40575</v>
      </c>
      <c r="B509" s="12">
        <v>197</v>
      </c>
      <c r="C509" s="12">
        <v>197</v>
      </c>
      <c r="D509" s="12">
        <v>195</v>
      </c>
      <c r="E509" s="12">
        <v>196</v>
      </c>
      <c r="F509" s="14">
        <v>7500</v>
      </c>
      <c r="G509" s="12">
        <v>196</v>
      </c>
      <c r="I509" s="11"/>
    </row>
    <row r="510" spans="1:9" x14ac:dyDescent="0.2">
      <c r="A510" s="11">
        <v>40576</v>
      </c>
      <c r="B510" s="12">
        <v>133</v>
      </c>
      <c r="C510" s="12">
        <v>199</v>
      </c>
      <c r="D510" s="12">
        <v>133</v>
      </c>
      <c r="E510" s="12">
        <v>133</v>
      </c>
      <c r="F510" s="14">
        <v>0</v>
      </c>
      <c r="G510" s="12">
        <v>133</v>
      </c>
      <c r="I510" s="11"/>
    </row>
    <row r="511" spans="1:9" x14ac:dyDescent="0.2">
      <c r="A511" s="11">
        <v>40578</v>
      </c>
      <c r="B511" s="12">
        <v>128</v>
      </c>
      <c r="C511" s="12">
        <v>196</v>
      </c>
      <c r="D511" s="12">
        <v>128</v>
      </c>
      <c r="E511" s="12">
        <v>128</v>
      </c>
      <c r="F511" s="14">
        <v>0</v>
      </c>
      <c r="G511" s="12">
        <v>128</v>
      </c>
      <c r="I511" s="11"/>
    </row>
    <row r="512" spans="1:9" x14ac:dyDescent="0.2">
      <c r="A512" s="11">
        <v>40581</v>
      </c>
      <c r="B512" s="12">
        <v>199</v>
      </c>
      <c r="C512" s="12">
        <v>199</v>
      </c>
      <c r="D512" s="12">
        <v>191</v>
      </c>
      <c r="E512" s="12">
        <v>195</v>
      </c>
      <c r="F512" s="14">
        <v>56500</v>
      </c>
      <c r="G512" s="12">
        <v>195</v>
      </c>
      <c r="I512" s="11"/>
    </row>
    <row r="513" spans="1:9" x14ac:dyDescent="0.2">
      <c r="A513" s="11">
        <v>40582</v>
      </c>
      <c r="B513" s="12">
        <v>199</v>
      </c>
      <c r="C513" s="12">
        <v>199</v>
      </c>
      <c r="D513" s="12">
        <v>199</v>
      </c>
      <c r="E513" s="12">
        <v>199</v>
      </c>
      <c r="F513" s="14">
        <v>4000</v>
      </c>
      <c r="G513" s="12">
        <v>199</v>
      </c>
      <c r="I513" s="11"/>
    </row>
    <row r="514" spans="1:9" x14ac:dyDescent="0.2">
      <c r="A514" s="11">
        <v>40583</v>
      </c>
      <c r="B514" s="12">
        <v>199</v>
      </c>
      <c r="C514" s="12">
        <v>199</v>
      </c>
      <c r="D514" s="12">
        <v>199</v>
      </c>
      <c r="E514" s="12">
        <v>199</v>
      </c>
      <c r="F514" s="14">
        <v>1000</v>
      </c>
      <c r="G514" s="12">
        <v>199</v>
      </c>
      <c r="I514" s="11"/>
    </row>
    <row r="515" spans="1:9" x14ac:dyDescent="0.2">
      <c r="A515" s="11">
        <v>40584</v>
      </c>
      <c r="B515" s="12">
        <v>152</v>
      </c>
      <c r="C515" s="12">
        <v>195</v>
      </c>
      <c r="D515" s="12">
        <v>152</v>
      </c>
      <c r="E515" s="12">
        <v>152</v>
      </c>
      <c r="F515" s="14">
        <v>0</v>
      </c>
      <c r="G515" s="12">
        <v>152</v>
      </c>
      <c r="I515" s="11"/>
    </row>
    <row r="516" spans="1:9" x14ac:dyDescent="0.2">
      <c r="A516" s="11">
        <v>40585</v>
      </c>
      <c r="B516" s="12">
        <v>177</v>
      </c>
      <c r="C516" s="12">
        <v>198</v>
      </c>
      <c r="D516" s="12">
        <v>177</v>
      </c>
      <c r="E516" s="12">
        <v>177</v>
      </c>
      <c r="F516" s="14">
        <v>0</v>
      </c>
      <c r="G516" s="12">
        <v>177</v>
      </c>
      <c r="I516" s="11"/>
    </row>
    <row r="517" spans="1:9" x14ac:dyDescent="0.2">
      <c r="A517" s="11">
        <v>40588</v>
      </c>
      <c r="B517" s="12">
        <v>200</v>
      </c>
      <c r="C517" s="12">
        <v>220</v>
      </c>
      <c r="D517" s="12">
        <v>200</v>
      </c>
      <c r="E517" s="12">
        <v>215</v>
      </c>
      <c r="F517" s="14">
        <v>22000</v>
      </c>
      <c r="G517" s="12">
        <v>215</v>
      </c>
      <c r="I517" s="11"/>
    </row>
    <row r="518" spans="1:9" x14ac:dyDescent="0.2">
      <c r="A518" s="11">
        <v>40590</v>
      </c>
      <c r="B518" s="12">
        <v>172</v>
      </c>
      <c r="C518" s="12">
        <v>210</v>
      </c>
      <c r="D518" s="12">
        <v>172</v>
      </c>
      <c r="E518" s="12">
        <v>172</v>
      </c>
      <c r="F518" s="14">
        <v>0</v>
      </c>
      <c r="G518" s="12">
        <v>172</v>
      </c>
      <c r="I518" s="11"/>
    </row>
    <row r="519" spans="1:9" x14ac:dyDescent="0.2">
      <c r="A519" s="11">
        <v>40591</v>
      </c>
      <c r="B519" s="12">
        <v>171</v>
      </c>
      <c r="C519" s="12">
        <v>199</v>
      </c>
      <c r="D519" s="12">
        <v>171</v>
      </c>
      <c r="E519" s="12">
        <v>199</v>
      </c>
      <c r="F519" s="14">
        <v>42500</v>
      </c>
      <c r="G519" s="12">
        <v>199</v>
      </c>
      <c r="I519" s="11"/>
    </row>
    <row r="520" spans="1:9" x14ac:dyDescent="0.2">
      <c r="A520" s="11">
        <v>40592</v>
      </c>
      <c r="B520" s="12">
        <v>190</v>
      </c>
      <c r="C520" s="12">
        <v>190</v>
      </c>
      <c r="D520" s="12">
        <v>189</v>
      </c>
      <c r="E520" s="12">
        <v>189</v>
      </c>
      <c r="F520" s="14">
        <v>4000</v>
      </c>
      <c r="G520" s="12">
        <v>189</v>
      </c>
      <c r="I520" s="11"/>
    </row>
    <row r="521" spans="1:9" x14ac:dyDescent="0.2">
      <c r="A521" s="11">
        <v>40595</v>
      </c>
      <c r="B521" s="12">
        <v>205</v>
      </c>
      <c r="C521" s="12">
        <v>205</v>
      </c>
      <c r="D521" s="12">
        <v>205</v>
      </c>
      <c r="E521" s="12">
        <v>205</v>
      </c>
      <c r="F521" s="14">
        <v>500</v>
      </c>
      <c r="G521" s="12">
        <v>205</v>
      </c>
      <c r="I521" s="11"/>
    </row>
    <row r="522" spans="1:9" x14ac:dyDescent="0.2">
      <c r="A522" s="11">
        <v>40596</v>
      </c>
      <c r="B522" s="12">
        <v>199</v>
      </c>
      <c r="C522" s="12">
        <v>199</v>
      </c>
      <c r="D522" s="12">
        <v>199</v>
      </c>
      <c r="E522" s="12">
        <v>199</v>
      </c>
      <c r="F522" s="14">
        <v>0</v>
      </c>
      <c r="G522" s="12">
        <v>199</v>
      </c>
      <c r="I522" s="11"/>
    </row>
    <row r="523" spans="1:9" x14ac:dyDescent="0.2">
      <c r="A523" s="11">
        <v>40597</v>
      </c>
      <c r="B523" s="12">
        <v>155</v>
      </c>
      <c r="C523" s="12">
        <v>198</v>
      </c>
      <c r="D523" s="12">
        <v>155</v>
      </c>
      <c r="E523" s="12">
        <v>198</v>
      </c>
      <c r="F523" s="14">
        <v>12500</v>
      </c>
      <c r="G523" s="12">
        <v>198</v>
      </c>
      <c r="I523" s="11"/>
    </row>
    <row r="524" spans="1:9" x14ac:dyDescent="0.2">
      <c r="A524" s="11">
        <v>40598</v>
      </c>
      <c r="B524" s="12">
        <v>180</v>
      </c>
      <c r="C524" s="12">
        <v>190</v>
      </c>
      <c r="D524" s="12">
        <v>180</v>
      </c>
      <c r="E524" s="12">
        <v>190</v>
      </c>
      <c r="F524" s="14">
        <v>2000</v>
      </c>
      <c r="G524" s="12">
        <v>190</v>
      </c>
      <c r="I524" s="11"/>
    </row>
    <row r="525" spans="1:9" x14ac:dyDescent="0.2">
      <c r="A525" s="11">
        <v>40599</v>
      </c>
      <c r="B525" s="12">
        <v>187</v>
      </c>
      <c r="C525" s="12">
        <v>188</v>
      </c>
      <c r="D525" s="12">
        <v>178</v>
      </c>
      <c r="E525" s="12">
        <v>178</v>
      </c>
      <c r="F525" s="14">
        <v>14000</v>
      </c>
      <c r="G525" s="12">
        <v>178</v>
      </c>
      <c r="I525" s="11"/>
    </row>
    <row r="526" spans="1:9" x14ac:dyDescent="0.2">
      <c r="A526" s="11">
        <v>40602</v>
      </c>
      <c r="B526" s="12">
        <v>188</v>
      </c>
      <c r="C526" s="12">
        <v>188</v>
      </c>
      <c r="D526" s="12">
        <v>173</v>
      </c>
      <c r="E526" s="12">
        <v>178</v>
      </c>
      <c r="F526" s="14">
        <v>10000</v>
      </c>
      <c r="G526" s="12">
        <v>178</v>
      </c>
      <c r="I526" s="11"/>
    </row>
    <row r="527" spans="1:9" x14ac:dyDescent="0.2">
      <c r="A527" s="11">
        <v>40603</v>
      </c>
      <c r="B527" s="12">
        <v>188</v>
      </c>
      <c r="C527" s="12">
        <v>188</v>
      </c>
      <c r="D527" s="12">
        <v>178</v>
      </c>
      <c r="E527" s="12">
        <v>178</v>
      </c>
      <c r="F527" s="14">
        <v>2500</v>
      </c>
      <c r="G527" s="12">
        <v>178</v>
      </c>
      <c r="I527" s="11"/>
    </row>
    <row r="528" spans="1:9" x14ac:dyDescent="0.2">
      <c r="A528" s="11">
        <v>40604</v>
      </c>
      <c r="B528" s="12">
        <v>188</v>
      </c>
      <c r="C528" s="12">
        <v>188</v>
      </c>
      <c r="D528" s="12">
        <v>174</v>
      </c>
      <c r="E528" s="12">
        <v>184</v>
      </c>
      <c r="F528" s="14">
        <v>15500</v>
      </c>
      <c r="G528" s="12">
        <v>184</v>
      </c>
      <c r="I528" s="11"/>
    </row>
    <row r="529" spans="1:9" x14ac:dyDescent="0.2">
      <c r="A529" s="11">
        <v>40605</v>
      </c>
      <c r="B529" s="12">
        <v>170</v>
      </c>
      <c r="C529" s="12">
        <v>179</v>
      </c>
      <c r="D529" s="12">
        <v>170</v>
      </c>
      <c r="E529" s="12">
        <v>170</v>
      </c>
      <c r="F529" s="14">
        <v>0</v>
      </c>
      <c r="G529" s="12">
        <v>170</v>
      </c>
      <c r="I529" s="11"/>
    </row>
    <row r="530" spans="1:9" x14ac:dyDescent="0.2">
      <c r="A530" s="11">
        <v>40606</v>
      </c>
      <c r="B530" s="12">
        <v>176</v>
      </c>
      <c r="C530" s="12">
        <v>180</v>
      </c>
      <c r="D530" s="12">
        <v>176</v>
      </c>
      <c r="E530" s="12">
        <v>177</v>
      </c>
      <c r="F530" s="14">
        <v>503000</v>
      </c>
      <c r="G530" s="12">
        <v>177</v>
      </c>
      <c r="I530" s="11"/>
    </row>
    <row r="531" spans="1:9" x14ac:dyDescent="0.2">
      <c r="A531" s="11">
        <v>40609</v>
      </c>
      <c r="B531" s="12">
        <v>180</v>
      </c>
      <c r="C531" s="12">
        <v>180</v>
      </c>
      <c r="D531" s="12">
        <v>179</v>
      </c>
      <c r="E531" s="12">
        <v>179</v>
      </c>
      <c r="F531" s="14">
        <v>146000</v>
      </c>
      <c r="G531" s="12">
        <v>179</v>
      </c>
      <c r="I531" s="11"/>
    </row>
    <row r="532" spans="1:9" x14ac:dyDescent="0.2">
      <c r="A532" s="11">
        <v>40610</v>
      </c>
      <c r="B532" s="12">
        <v>185</v>
      </c>
      <c r="C532" s="12">
        <v>205</v>
      </c>
      <c r="D532" s="12">
        <v>179</v>
      </c>
      <c r="E532" s="12">
        <v>195</v>
      </c>
      <c r="F532" s="14">
        <v>467000</v>
      </c>
      <c r="G532" s="12">
        <v>195</v>
      </c>
      <c r="I532" s="11"/>
    </row>
    <row r="533" spans="1:9" x14ac:dyDescent="0.2">
      <c r="A533" s="11">
        <v>40611</v>
      </c>
      <c r="B533" s="12">
        <v>195</v>
      </c>
      <c r="C533" s="12">
        <v>205</v>
      </c>
      <c r="D533" s="12">
        <v>185</v>
      </c>
      <c r="E533" s="12">
        <v>195</v>
      </c>
      <c r="F533" s="14">
        <v>827000</v>
      </c>
      <c r="G533" s="12">
        <v>195</v>
      </c>
      <c r="I533" s="11"/>
    </row>
    <row r="534" spans="1:9" x14ac:dyDescent="0.2">
      <c r="A534" s="11">
        <v>40612</v>
      </c>
      <c r="B534" s="12">
        <v>198</v>
      </c>
      <c r="C534" s="12">
        <v>199</v>
      </c>
      <c r="D534" s="12">
        <v>188</v>
      </c>
      <c r="E534" s="12">
        <v>192</v>
      </c>
      <c r="F534" s="14">
        <v>430500</v>
      </c>
      <c r="G534" s="12">
        <v>192</v>
      </c>
      <c r="I534" s="11"/>
    </row>
    <row r="535" spans="1:9" x14ac:dyDescent="0.2">
      <c r="A535" s="11">
        <v>40613</v>
      </c>
      <c r="B535" s="12">
        <v>195</v>
      </c>
      <c r="C535" s="12">
        <v>215</v>
      </c>
      <c r="D535" s="12">
        <v>181</v>
      </c>
      <c r="E535" s="12">
        <v>185</v>
      </c>
      <c r="F535" s="14">
        <v>3074000</v>
      </c>
      <c r="G535" s="12">
        <v>185</v>
      </c>
      <c r="I535" s="11"/>
    </row>
    <row r="536" spans="1:9" x14ac:dyDescent="0.2">
      <c r="A536" s="11">
        <v>40616</v>
      </c>
      <c r="B536" s="12">
        <v>183</v>
      </c>
      <c r="C536" s="12">
        <v>183</v>
      </c>
      <c r="D536" s="12">
        <v>170</v>
      </c>
      <c r="E536" s="12">
        <v>177</v>
      </c>
      <c r="F536" s="14">
        <v>847000</v>
      </c>
      <c r="G536" s="12">
        <v>177</v>
      </c>
      <c r="I536" s="11"/>
    </row>
    <row r="537" spans="1:9" x14ac:dyDescent="0.2">
      <c r="A537" s="11">
        <v>40617</v>
      </c>
      <c r="B537" s="12">
        <v>177</v>
      </c>
      <c r="C537" s="12">
        <v>177</v>
      </c>
      <c r="D537" s="12">
        <v>158</v>
      </c>
      <c r="E537" s="12">
        <v>161</v>
      </c>
      <c r="F537" s="14">
        <v>650000</v>
      </c>
      <c r="G537" s="12">
        <v>161</v>
      </c>
      <c r="I537" s="11"/>
    </row>
    <row r="538" spans="1:9" x14ac:dyDescent="0.2">
      <c r="A538" s="11">
        <v>40618</v>
      </c>
      <c r="B538" s="12">
        <v>160</v>
      </c>
      <c r="C538" s="12">
        <v>160</v>
      </c>
      <c r="D538" s="12">
        <v>140</v>
      </c>
      <c r="E538" s="12">
        <v>155</v>
      </c>
      <c r="F538" s="14">
        <v>369000</v>
      </c>
      <c r="G538" s="12">
        <v>155</v>
      </c>
      <c r="I538" s="11"/>
    </row>
    <row r="539" spans="1:9" x14ac:dyDescent="0.2">
      <c r="A539" s="11">
        <v>40619</v>
      </c>
      <c r="B539" s="12">
        <v>152</v>
      </c>
      <c r="C539" s="12">
        <v>165</v>
      </c>
      <c r="D539" s="12">
        <v>152</v>
      </c>
      <c r="E539" s="12">
        <v>160</v>
      </c>
      <c r="F539" s="14">
        <v>420000</v>
      </c>
      <c r="G539" s="12">
        <v>160</v>
      </c>
      <c r="I539" s="11"/>
    </row>
    <row r="540" spans="1:9" x14ac:dyDescent="0.2">
      <c r="A540" s="11">
        <v>40620</v>
      </c>
      <c r="B540" s="12">
        <v>160</v>
      </c>
      <c r="C540" s="12">
        <v>162</v>
      </c>
      <c r="D540" s="12">
        <v>154</v>
      </c>
      <c r="E540" s="12">
        <v>161</v>
      </c>
      <c r="F540" s="14">
        <v>123000</v>
      </c>
      <c r="G540" s="12">
        <v>161</v>
      </c>
      <c r="I540" s="11"/>
    </row>
    <row r="541" spans="1:9" x14ac:dyDescent="0.2">
      <c r="A541" s="11">
        <v>40623</v>
      </c>
      <c r="B541" s="12">
        <v>162</v>
      </c>
      <c r="C541" s="12">
        <v>166</v>
      </c>
      <c r="D541" s="12">
        <v>160</v>
      </c>
      <c r="E541" s="12">
        <v>162</v>
      </c>
      <c r="F541" s="14">
        <v>18000</v>
      </c>
      <c r="G541" s="12">
        <v>162</v>
      </c>
      <c r="I541" s="11"/>
    </row>
    <row r="542" spans="1:9" x14ac:dyDescent="0.2">
      <c r="A542" s="11">
        <v>40624</v>
      </c>
      <c r="B542" s="12">
        <v>163</v>
      </c>
      <c r="C542" s="12">
        <v>163</v>
      </c>
      <c r="D542" s="12">
        <v>153</v>
      </c>
      <c r="E542" s="12">
        <v>159</v>
      </c>
      <c r="F542" s="14">
        <v>310000</v>
      </c>
      <c r="G542" s="12">
        <v>159</v>
      </c>
      <c r="I542" s="11"/>
    </row>
    <row r="543" spans="1:9" x14ac:dyDescent="0.2">
      <c r="A543" s="11">
        <v>40625</v>
      </c>
      <c r="B543" s="12">
        <v>157</v>
      </c>
      <c r="C543" s="12">
        <v>159</v>
      </c>
      <c r="D543" s="12">
        <v>156</v>
      </c>
      <c r="E543" s="12">
        <v>158</v>
      </c>
      <c r="F543" s="14">
        <v>93000</v>
      </c>
      <c r="G543" s="12">
        <v>158</v>
      </c>
      <c r="I543" s="11"/>
    </row>
    <row r="544" spans="1:9" x14ac:dyDescent="0.2">
      <c r="A544" s="11">
        <v>40626</v>
      </c>
      <c r="B544" s="12">
        <v>159</v>
      </c>
      <c r="C544" s="12">
        <v>163</v>
      </c>
      <c r="D544" s="12">
        <v>155</v>
      </c>
      <c r="E544" s="12">
        <v>162</v>
      </c>
      <c r="F544" s="14">
        <v>282500</v>
      </c>
      <c r="G544" s="12">
        <v>162</v>
      </c>
      <c r="I544" s="11"/>
    </row>
    <row r="545" spans="1:9" x14ac:dyDescent="0.2">
      <c r="A545" s="11">
        <v>40627</v>
      </c>
      <c r="B545" s="12">
        <v>162</v>
      </c>
      <c r="C545" s="12">
        <v>162</v>
      </c>
      <c r="D545" s="12">
        <v>155</v>
      </c>
      <c r="E545" s="12">
        <v>158</v>
      </c>
      <c r="F545" s="14">
        <v>114500</v>
      </c>
      <c r="G545" s="12">
        <v>158</v>
      </c>
      <c r="I545" s="11"/>
    </row>
    <row r="546" spans="1:9" x14ac:dyDescent="0.2">
      <c r="A546" s="11">
        <v>40630</v>
      </c>
      <c r="B546" s="12">
        <v>157</v>
      </c>
      <c r="C546" s="12">
        <v>158</v>
      </c>
      <c r="D546" s="12">
        <v>157</v>
      </c>
      <c r="E546" s="12">
        <v>158</v>
      </c>
      <c r="F546" s="14">
        <v>1000</v>
      </c>
      <c r="G546" s="12">
        <v>158</v>
      </c>
      <c r="I546" s="11"/>
    </row>
    <row r="547" spans="1:9" x14ac:dyDescent="0.2">
      <c r="A547" s="11">
        <v>40631</v>
      </c>
      <c r="B547" s="12">
        <v>158</v>
      </c>
      <c r="C547" s="12">
        <v>158</v>
      </c>
      <c r="D547" s="12">
        <v>156</v>
      </c>
      <c r="E547" s="12">
        <v>156</v>
      </c>
      <c r="F547" s="14">
        <v>60500</v>
      </c>
      <c r="G547" s="12">
        <v>156</v>
      </c>
      <c r="I547" s="11"/>
    </row>
    <row r="548" spans="1:9" x14ac:dyDescent="0.2">
      <c r="A548" s="11">
        <v>40632</v>
      </c>
      <c r="B548" s="12">
        <v>158</v>
      </c>
      <c r="C548" s="12">
        <v>158</v>
      </c>
      <c r="D548" s="12">
        <v>157</v>
      </c>
      <c r="E548" s="12">
        <v>158</v>
      </c>
      <c r="F548" s="14">
        <v>61500</v>
      </c>
      <c r="G548" s="12">
        <v>158</v>
      </c>
      <c r="I548" s="11"/>
    </row>
    <row r="549" spans="1:9" x14ac:dyDescent="0.2">
      <c r="A549" s="11">
        <v>40633</v>
      </c>
      <c r="B549" s="12">
        <v>157</v>
      </c>
      <c r="C549" s="12">
        <v>157</v>
      </c>
      <c r="D549" s="12">
        <v>156</v>
      </c>
      <c r="E549" s="12">
        <v>156</v>
      </c>
      <c r="F549" s="14">
        <v>59500</v>
      </c>
      <c r="G549" s="12">
        <v>156</v>
      </c>
      <c r="I549" s="11"/>
    </row>
    <row r="550" spans="1:9" x14ac:dyDescent="0.2">
      <c r="A550" s="11">
        <v>40634</v>
      </c>
      <c r="B550" s="12">
        <v>155</v>
      </c>
      <c r="C550" s="12">
        <v>161</v>
      </c>
      <c r="D550" s="12">
        <v>155</v>
      </c>
      <c r="E550" s="12">
        <v>161</v>
      </c>
      <c r="F550" s="14">
        <v>153000</v>
      </c>
      <c r="G550" s="12">
        <v>161</v>
      </c>
      <c r="I550" s="11"/>
    </row>
    <row r="551" spans="1:9" x14ac:dyDescent="0.2">
      <c r="A551" s="11">
        <v>40637</v>
      </c>
      <c r="B551" s="12">
        <v>161</v>
      </c>
      <c r="C551" s="12">
        <v>170</v>
      </c>
      <c r="D551" s="12">
        <v>159</v>
      </c>
      <c r="E551" s="12">
        <v>170</v>
      </c>
      <c r="F551" s="14">
        <v>225500</v>
      </c>
      <c r="G551" s="12">
        <v>170</v>
      </c>
      <c r="I551" s="11"/>
    </row>
    <row r="552" spans="1:9" x14ac:dyDescent="0.2">
      <c r="A552" s="11">
        <v>40638</v>
      </c>
      <c r="B552" s="12">
        <v>167</v>
      </c>
      <c r="C552" s="12">
        <v>172</v>
      </c>
      <c r="D552" s="12">
        <v>161</v>
      </c>
      <c r="E552" s="12">
        <v>167</v>
      </c>
      <c r="F552" s="14">
        <v>152000</v>
      </c>
      <c r="G552" s="12">
        <v>167</v>
      </c>
      <c r="I552" s="11"/>
    </row>
    <row r="553" spans="1:9" x14ac:dyDescent="0.2">
      <c r="A553" s="11">
        <v>40639</v>
      </c>
      <c r="B553" s="12">
        <v>163</v>
      </c>
      <c r="C553" s="12">
        <v>168</v>
      </c>
      <c r="D553" s="12">
        <v>163</v>
      </c>
      <c r="E553" s="12">
        <v>165</v>
      </c>
      <c r="F553" s="14">
        <v>41500</v>
      </c>
      <c r="G553" s="12">
        <v>165</v>
      </c>
      <c r="I553" s="11"/>
    </row>
    <row r="554" spans="1:9" x14ac:dyDescent="0.2">
      <c r="A554" s="11">
        <v>40640</v>
      </c>
      <c r="B554" s="12">
        <v>163</v>
      </c>
      <c r="C554" s="12">
        <v>170</v>
      </c>
      <c r="D554" s="12">
        <v>163</v>
      </c>
      <c r="E554" s="12">
        <v>165</v>
      </c>
      <c r="F554" s="14">
        <v>21000</v>
      </c>
      <c r="G554" s="12">
        <v>165</v>
      </c>
      <c r="I554" s="11"/>
    </row>
    <row r="555" spans="1:9" x14ac:dyDescent="0.2">
      <c r="A555" s="11">
        <v>40641</v>
      </c>
      <c r="B555" s="12">
        <v>163</v>
      </c>
      <c r="C555" s="12">
        <v>166</v>
      </c>
      <c r="D555" s="12">
        <v>156</v>
      </c>
      <c r="E555" s="12">
        <v>164</v>
      </c>
      <c r="F555" s="14">
        <v>664000</v>
      </c>
      <c r="G555" s="12">
        <v>164</v>
      </c>
      <c r="I555" s="11"/>
    </row>
    <row r="556" spans="1:9" x14ac:dyDescent="0.2">
      <c r="A556" s="11">
        <v>40644</v>
      </c>
      <c r="B556" s="12">
        <v>161</v>
      </c>
      <c r="C556" s="12">
        <v>170</v>
      </c>
      <c r="D556" s="12">
        <v>161</v>
      </c>
      <c r="E556" s="12">
        <v>170</v>
      </c>
      <c r="F556" s="14">
        <v>363000</v>
      </c>
      <c r="G556" s="12">
        <v>170</v>
      </c>
      <c r="I556" s="11"/>
    </row>
    <row r="557" spans="1:9" x14ac:dyDescent="0.2">
      <c r="A557" s="11">
        <v>40645</v>
      </c>
      <c r="B557" s="12">
        <v>170</v>
      </c>
      <c r="C557" s="12">
        <v>170</v>
      </c>
      <c r="D557" s="12">
        <v>170</v>
      </c>
      <c r="E557" s="12">
        <v>170</v>
      </c>
      <c r="F557" s="14">
        <v>1000</v>
      </c>
      <c r="G557" s="12">
        <v>170</v>
      </c>
      <c r="I557" s="11"/>
    </row>
    <row r="558" spans="1:9" x14ac:dyDescent="0.2">
      <c r="A558" s="11">
        <v>40646</v>
      </c>
      <c r="B558" s="12">
        <v>169</v>
      </c>
      <c r="C558" s="12">
        <v>170</v>
      </c>
      <c r="D558" s="12">
        <v>167</v>
      </c>
      <c r="E558" s="12">
        <v>167</v>
      </c>
      <c r="F558" s="14">
        <v>57500</v>
      </c>
      <c r="G558" s="12">
        <v>167</v>
      </c>
      <c r="I558" s="11"/>
    </row>
    <row r="559" spans="1:9" x14ac:dyDescent="0.2">
      <c r="A559" s="11">
        <v>40647</v>
      </c>
      <c r="B559" s="12">
        <v>169</v>
      </c>
      <c r="C559" s="12">
        <v>173</v>
      </c>
      <c r="D559" s="12">
        <v>167</v>
      </c>
      <c r="E559" s="12">
        <v>173</v>
      </c>
      <c r="F559" s="14">
        <v>220500</v>
      </c>
      <c r="G559" s="12">
        <v>173</v>
      </c>
      <c r="I559" s="11"/>
    </row>
    <row r="560" spans="1:9" x14ac:dyDescent="0.2">
      <c r="A560" s="11">
        <v>40648</v>
      </c>
      <c r="B560" s="12">
        <v>169</v>
      </c>
      <c r="C560" s="12">
        <v>172</v>
      </c>
      <c r="D560" s="12">
        <v>167</v>
      </c>
      <c r="E560" s="12">
        <v>172</v>
      </c>
      <c r="F560" s="14">
        <v>11000</v>
      </c>
      <c r="G560" s="12">
        <v>172</v>
      </c>
      <c r="I560" s="11"/>
    </row>
    <row r="561" spans="1:9" x14ac:dyDescent="0.2">
      <c r="A561" s="11">
        <v>40651</v>
      </c>
      <c r="B561" s="12">
        <v>168</v>
      </c>
      <c r="C561" s="12">
        <v>169</v>
      </c>
      <c r="D561" s="12">
        <v>167</v>
      </c>
      <c r="E561" s="12">
        <v>167</v>
      </c>
      <c r="F561" s="14">
        <v>71500</v>
      </c>
      <c r="G561" s="12">
        <v>167</v>
      </c>
      <c r="I561" s="11"/>
    </row>
    <row r="562" spans="1:9" x14ac:dyDescent="0.2">
      <c r="A562" s="11">
        <v>40652</v>
      </c>
      <c r="B562" s="12">
        <v>168</v>
      </c>
      <c r="C562" s="12">
        <v>170</v>
      </c>
      <c r="D562" s="12">
        <v>167</v>
      </c>
      <c r="E562" s="12">
        <v>170</v>
      </c>
      <c r="F562" s="14">
        <v>52000</v>
      </c>
      <c r="G562" s="12">
        <v>170</v>
      </c>
      <c r="I562" s="11"/>
    </row>
    <row r="563" spans="1:9" x14ac:dyDescent="0.2">
      <c r="A563" s="11">
        <v>40653</v>
      </c>
      <c r="B563" s="12">
        <v>169</v>
      </c>
      <c r="C563" s="12">
        <v>169</v>
      </c>
      <c r="D563" s="12">
        <v>166</v>
      </c>
      <c r="E563" s="12">
        <v>169</v>
      </c>
      <c r="F563" s="14">
        <v>28500</v>
      </c>
      <c r="G563" s="12">
        <v>169</v>
      </c>
      <c r="I563" s="11"/>
    </row>
    <row r="564" spans="1:9" x14ac:dyDescent="0.2">
      <c r="A564" s="11">
        <v>40654</v>
      </c>
      <c r="B564" s="12">
        <v>169</v>
      </c>
      <c r="C564" s="12">
        <v>174</v>
      </c>
      <c r="D564" s="12">
        <v>167</v>
      </c>
      <c r="E564" s="12">
        <v>174</v>
      </c>
      <c r="F564" s="14">
        <v>278500</v>
      </c>
      <c r="G564" s="12">
        <v>174</v>
      </c>
      <c r="I564" s="11"/>
    </row>
    <row r="565" spans="1:9" x14ac:dyDescent="0.2">
      <c r="A565" s="11">
        <v>40658</v>
      </c>
      <c r="B565" s="12">
        <v>174</v>
      </c>
      <c r="C565" s="12">
        <v>180</v>
      </c>
      <c r="D565" s="12">
        <v>170</v>
      </c>
      <c r="E565" s="12">
        <v>170</v>
      </c>
      <c r="F565" s="14">
        <v>179500</v>
      </c>
      <c r="G565" s="12">
        <v>170</v>
      </c>
      <c r="I565" s="11"/>
    </row>
    <row r="566" spans="1:9" x14ac:dyDescent="0.2">
      <c r="A566" s="11">
        <v>40659</v>
      </c>
      <c r="B566" s="12">
        <v>175</v>
      </c>
      <c r="C566" s="12">
        <v>176</v>
      </c>
      <c r="D566" s="12">
        <v>170</v>
      </c>
      <c r="E566" s="12">
        <v>170</v>
      </c>
      <c r="F566" s="14">
        <v>43000</v>
      </c>
      <c r="G566" s="12">
        <v>170</v>
      </c>
      <c r="I566" s="11"/>
    </row>
    <row r="567" spans="1:9" x14ac:dyDescent="0.2">
      <c r="A567" s="11">
        <v>40660</v>
      </c>
      <c r="B567" s="12">
        <v>170</v>
      </c>
      <c r="C567" s="12">
        <v>170</v>
      </c>
      <c r="D567" s="12">
        <v>169</v>
      </c>
      <c r="E567" s="12">
        <v>170</v>
      </c>
      <c r="F567" s="14">
        <v>13000</v>
      </c>
      <c r="G567" s="12">
        <v>170</v>
      </c>
      <c r="I567" s="11"/>
    </row>
    <row r="568" spans="1:9" x14ac:dyDescent="0.2">
      <c r="A568" s="11">
        <v>40661</v>
      </c>
      <c r="B568" s="12">
        <v>170</v>
      </c>
      <c r="C568" s="12">
        <v>170</v>
      </c>
      <c r="D568" s="12">
        <v>170</v>
      </c>
      <c r="E568" s="12">
        <v>170</v>
      </c>
      <c r="F568" s="14">
        <v>106500</v>
      </c>
      <c r="G568" s="12">
        <v>170</v>
      </c>
      <c r="I568" s="11"/>
    </row>
    <row r="569" spans="1:9" x14ac:dyDescent="0.2">
      <c r="A569" s="11">
        <v>40662</v>
      </c>
      <c r="B569" s="12">
        <v>174</v>
      </c>
      <c r="C569" s="12">
        <v>193</v>
      </c>
      <c r="D569" s="12">
        <v>174</v>
      </c>
      <c r="E569" s="12">
        <v>185</v>
      </c>
      <c r="F569" s="14">
        <v>2155500</v>
      </c>
      <c r="G569" s="12">
        <v>185</v>
      </c>
      <c r="I569" s="11"/>
    </row>
    <row r="570" spans="1:9" x14ac:dyDescent="0.2">
      <c r="A570" s="11">
        <v>40665</v>
      </c>
      <c r="B570" s="12">
        <v>186</v>
      </c>
      <c r="C570" s="12">
        <v>205</v>
      </c>
      <c r="D570" s="12">
        <v>186</v>
      </c>
      <c r="E570" s="12">
        <v>195</v>
      </c>
      <c r="F570" s="14">
        <v>1460000</v>
      </c>
      <c r="G570" s="12">
        <v>195</v>
      </c>
      <c r="I570" s="11"/>
    </row>
    <row r="571" spans="1:9" x14ac:dyDescent="0.2">
      <c r="A571" s="11">
        <v>40666</v>
      </c>
      <c r="B571" s="12">
        <v>195</v>
      </c>
      <c r="C571" s="12">
        <v>230</v>
      </c>
      <c r="D571" s="12">
        <v>193</v>
      </c>
      <c r="E571" s="12">
        <v>205</v>
      </c>
      <c r="F571" s="14">
        <v>1065500</v>
      </c>
      <c r="G571" s="12">
        <v>205</v>
      </c>
      <c r="I571" s="11"/>
    </row>
    <row r="572" spans="1:9" x14ac:dyDescent="0.2">
      <c r="A572" s="11">
        <v>40667</v>
      </c>
      <c r="B572" s="12">
        <v>205</v>
      </c>
      <c r="C572" s="12">
        <v>215</v>
      </c>
      <c r="D572" s="12">
        <v>205</v>
      </c>
      <c r="E572" s="12">
        <v>210</v>
      </c>
      <c r="F572" s="14">
        <v>432000</v>
      </c>
      <c r="G572" s="12">
        <v>210</v>
      </c>
      <c r="I572" s="11"/>
    </row>
    <row r="573" spans="1:9" x14ac:dyDescent="0.2">
      <c r="A573" s="11">
        <v>40668</v>
      </c>
      <c r="B573" s="12">
        <v>210</v>
      </c>
      <c r="C573" s="12">
        <v>210</v>
      </c>
      <c r="D573" s="12">
        <v>199</v>
      </c>
      <c r="E573" s="12">
        <v>210</v>
      </c>
      <c r="F573" s="14">
        <v>716500</v>
      </c>
      <c r="G573" s="12">
        <v>210</v>
      </c>
      <c r="I573" s="11"/>
    </row>
    <row r="574" spans="1:9" x14ac:dyDescent="0.2">
      <c r="A574" s="11">
        <v>40669</v>
      </c>
      <c r="B574" s="12">
        <v>200</v>
      </c>
      <c r="C574" s="12">
        <v>210</v>
      </c>
      <c r="D574" s="12">
        <v>200</v>
      </c>
      <c r="E574" s="12">
        <v>210</v>
      </c>
      <c r="F574" s="14">
        <v>64500</v>
      </c>
      <c r="G574" s="12">
        <v>210</v>
      </c>
      <c r="I574" s="11"/>
    </row>
    <row r="575" spans="1:9" x14ac:dyDescent="0.2">
      <c r="A575" s="11">
        <v>40672</v>
      </c>
      <c r="B575" s="12">
        <v>210</v>
      </c>
      <c r="C575" s="12">
        <v>210</v>
      </c>
      <c r="D575" s="12">
        <v>200</v>
      </c>
      <c r="E575" s="12">
        <v>205</v>
      </c>
      <c r="F575" s="14">
        <v>26500</v>
      </c>
      <c r="G575" s="12">
        <v>205</v>
      </c>
      <c r="I575" s="11"/>
    </row>
    <row r="576" spans="1:9" x14ac:dyDescent="0.2">
      <c r="A576" s="11">
        <v>40673</v>
      </c>
      <c r="B576" s="12">
        <v>200</v>
      </c>
      <c r="C576" s="12">
        <v>200</v>
      </c>
      <c r="D576" s="12">
        <v>200</v>
      </c>
      <c r="E576" s="12">
        <v>200</v>
      </c>
      <c r="F576" s="14">
        <v>316000</v>
      </c>
      <c r="G576" s="12">
        <v>200</v>
      </c>
      <c r="I576" s="11"/>
    </row>
    <row r="577" spans="1:9" x14ac:dyDescent="0.2">
      <c r="A577" s="11">
        <v>40674</v>
      </c>
      <c r="B577" s="12">
        <v>200</v>
      </c>
      <c r="C577" s="12">
        <v>200</v>
      </c>
      <c r="D577" s="12">
        <v>200</v>
      </c>
      <c r="E577" s="12">
        <v>200</v>
      </c>
      <c r="F577" s="14">
        <v>5500</v>
      </c>
      <c r="G577" s="12">
        <v>200</v>
      </c>
      <c r="I577" s="11"/>
    </row>
    <row r="578" spans="1:9" x14ac:dyDescent="0.2">
      <c r="A578" s="11">
        <v>40675</v>
      </c>
      <c r="B578" s="12">
        <v>200</v>
      </c>
      <c r="C578" s="12">
        <v>205</v>
      </c>
      <c r="D578" s="12">
        <v>200</v>
      </c>
      <c r="E578" s="12">
        <v>205</v>
      </c>
      <c r="F578" s="14">
        <v>77000</v>
      </c>
      <c r="G578" s="12">
        <v>205</v>
      </c>
      <c r="I578" s="11"/>
    </row>
    <row r="579" spans="1:9" x14ac:dyDescent="0.2">
      <c r="A579" s="11">
        <v>40676</v>
      </c>
      <c r="B579" s="12">
        <v>205</v>
      </c>
      <c r="C579" s="12">
        <v>215</v>
      </c>
      <c r="D579" s="12">
        <v>205</v>
      </c>
      <c r="E579" s="12">
        <v>210</v>
      </c>
      <c r="F579" s="14">
        <v>310000</v>
      </c>
      <c r="G579" s="12">
        <v>210</v>
      </c>
      <c r="I579" s="11"/>
    </row>
    <row r="580" spans="1:9" x14ac:dyDescent="0.2">
      <c r="A580" s="11">
        <v>40679</v>
      </c>
      <c r="B580" s="12">
        <v>210</v>
      </c>
      <c r="C580" s="12">
        <v>215</v>
      </c>
      <c r="D580" s="12">
        <v>210</v>
      </c>
      <c r="E580" s="12">
        <v>215</v>
      </c>
      <c r="F580" s="14">
        <v>52500</v>
      </c>
      <c r="G580" s="12">
        <v>215</v>
      </c>
      <c r="I580" s="11"/>
    </row>
    <row r="581" spans="1:9" x14ac:dyDescent="0.2">
      <c r="A581" s="11">
        <v>40681</v>
      </c>
      <c r="B581" s="12">
        <v>215</v>
      </c>
      <c r="C581" s="12">
        <v>215</v>
      </c>
      <c r="D581" s="12">
        <v>205</v>
      </c>
      <c r="E581" s="12">
        <v>205</v>
      </c>
      <c r="F581" s="14">
        <v>27500</v>
      </c>
      <c r="G581" s="12">
        <v>205</v>
      </c>
      <c r="I581" s="11"/>
    </row>
    <row r="582" spans="1:9" x14ac:dyDescent="0.2">
      <c r="A582" s="11">
        <v>40682</v>
      </c>
      <c r="B582" s="12">
        <v>210</v>
      </c>
      <c r="C582" s="12">
        <v>210</v>
      </c>
      <c r="D582" s="12">
        <v>200</v>
      </c>
      <c r="E582" s="12">
        <v>200</v>
      </c>
      <c r="F582" s="14">
        <v>316500</v>
      </c>
      <c r="G582" s="12">
        <v>200</v>
      </c>
      <c r="I582" s="11"/>
    </row>
    <row r="583" spans="1:9" x14ac:dyDescent="0.2">
      <c r="A583" s="11">
        <v>40683</v>
      </c>
      <c r="B583" s="12">
        <v>200</v>
      </c>
      <c r="C583" s="12">
        <v>200</v>
      </c>
      <c r="D583" s="12">
        <v>200</v>
      </c>
      <c r="E583" s="12">
        <v>200</v>
      </c>
      <c r="F583" s="14">
        <v>100000</v>
      </c>
      <c r="G583" s="12">
        <v>200</v>
      </c>
      <c r="I583" s="11"/>
    </row>
    <row r="584" spans="1:9" x14ac:dyDescent="0.2">
      <c r="A584" s="11">
        <v>40686</v>
      </c>
      <c r="B584" s="12">
        <v>200</v>
      </c>
      <c r="C584" s="12">
        <v>200</v>
      </c>
      <c r="D584" s="12">
        <v>199</v>
      </c>
      <c r="E584" s="12">
        <v>199</v>
      </c>
      <c r="F584" s="14">
        <v>255500</v>
      </c>
      <c r="G584" s="12">
        <v>199</v>
      </c>
      <c r="I584" s="11"/>
    </row>
    <row r="585" spans="1:9" x14ac:dyDescent="0.2">
      <c r="A585" s="11">
        <v>40687</v>
      </c>
      <c r="B585" s="12">
        <v>205</v>
      </c>
      <c r="C585" s="12">
        <v>205</v>
      </c>
      <c r="D585" s="12">
        <v>205</v>
      </c>
      <c r="E585" s="12">
        <v>205</v>
      </c>
      <c r="F585" s="14">
        <v>50000</v>
      </c>
      <c r="G585" s="12">
        <v>205</v>
      </c>
      <c r="I585" s="11"/>
    </row>
    <row r="586" spans="1:9" x14ac:dyDescent="0.2">
      <c r="A586" s="11">
        <v>40688</v>
      </c>
      <c r="B586" s="12">
        <v>205</v>
      </c>
      <c r="C586" s="12">
        <v>220</v>
      </c>
      <c r="D586" s="12">
        <v>205</v>
      </c>
      <c r="E586" s="12">
        <v>220</v>
      </c>
      <c r="F586" s="14">
        <v>162500</v>
      </c>
      <c r="G586" s="12">
        <v>220</v>
      </c>
      <c r="I586" s="11"/>
    </row>
    <row r="587" spans="1:9" x14ac:dyDescent="0.2">
      <c r="A587" s="11">
        <v>40689</v>
      </c>
      <c r="B587" s="12">
        <v>220</v>
      </c>
      <c r="C587" s="12">
        <v>230</v>
      </c>
      <c r="D587" s="12">
        <v>215</v>
      </c>
      <c r="E587" s="12">
        <v>220</v>
      </c>
      <c r="F587" s="14">
        <v>234000</v>
      </c>
      <c r="G587" s="12">
        <v>220</v>
      </c>
      <c r="I587" s="11"/>
    </row>
    <row r="588" spans="1:9" x14ac:dyDescent="0.2">
      <c r="A588" s="11">
        <v>40690</v>
      </c>
      <c r="B588" s="12">
        <v>230</v>
      </c>
      <c r="C588" s="12">
        <v>250</v>
      </c>
      <c r="D588" s="12">
        <v>230</v>
      </c>
      <c r="E588" s="12">
        <v>250</v>
      </c>
      <c r="F588" s="14">
        <v>732000</v>
      </c>
      <c r="G588" s="12">
        <v>250</v>
      </c>
      <c r="I588" s="11"/>
    </row>
    <row r="589" spans="1:9" x14ac:dyDescent="0.2">
      <c r="A589" s="11">
        <v>40693</v>
      </c>
      <c r="B589" s="12">
        <v>250</v>
      </c>
      <c r="C589" s="12">
        <v>250</v>
      </c>
      <c r="D589" s="12">
        <v>230</v>
      </c>
      <c r="E589" s="12">
        <v>235</v>
      </c>
      <c r="F589" s="14">
        <v>76500</v>
      </c>
      <c r="G589" s="12">
        <v>235</v>
      </c>
      <c r="I589" s="11"/>
    </row>
    <row r="590" spans="1:9" x14ac:dyDescent="0.2">
      <c r="A590" s="11">
        <v>40694</v>
      </c>
      <c r="B590" s="12">
        <v>225</v>
      </c>
      <c r="C590" s="12">
        <v>225</v>
      </c>
      <c r="D590" s="12">
        <v>225</v>
      </c>
      <c r="E590" s="12">
        <v>225</v>
      </c>
      <c r="F590" s="14">
        <v>60500</v>
      </c>
      <c r="G590" s="12">
        <v>225</v>
      </c>
      <c r="I590" s="11"/>
    </row>
    <row r="591" spans="1:9" x14ac:dyDescent="0.2">
      <c r="A591" s="11">
        <v>40695</v>
      </c>
      <c r="B591" s="12">
        <v>225</v>
      </c>
      <c r="C591" s="12">
        <v>250</v>
      </c>
      <c r="D591" s="12">
        <v>225</v>
      </c>
      <c r="E591" s="12">
        <v>250</v>
      </c>
      <c r="F591" s="14">
        <v>300000</v>
      </c>
      <c r="G591" s="12">
        <v>250</v>
      </c>
      <c r="I591" s="11"/>
    </row>
    <row r="592" spans="1:9" x14ac:dyDescent="0.2">
      <c r="A592" s="11">
        <v>40697</v>
      </c>
      <c r="B592" s="12">
        <v>240</v>
      </c>
      <c r="C592" s="12">
        <v>290</v>
      </c>
      <c r="D592" s="12">
        <v>240</v>
      </c>
      <c r="E592" s="12">
        <v>265</v>
      </c>
      <c r="F592" s="14">
        <v>788000</v>
      </c>
      <c r="G592" s="12">
        <v>265</v>
      </c>
      <c r="I592" s="11"/>
    </row>
    <row r="593" spans="1:9" x14ac:dyDescent="0.2">
      <c r="A593" s="11">
        <v>40700</v>
      </c>
      <c r="B593" s="12">
        <v>275</v>
      </c>
      <c r="C593" s="12">
        <v>290</v>
      </c>
      <c r="D593" s="12">
        <v>265</v>
      </c>
      <c r="E593" s="12">
        <v>280</v>
      </c>
      <c r="F593" s="14">
        <v>1148500</v>
      </c>
      <c r="G593" s="12">
        <v>280</v>
      </c>
      <c r="I593" s="11"/>
    </row>
    <row r="594" spans="1:9" x14ac:dyDescent="0.2">
      <c r="A594" s="11">
        <v>40701</v>
      </c>
      <c r="B594" s="12">
        <v>280</v>
      </c>
      <c r="C594" s="12">
        <v>280</v>
      </c>
      <c r="D594" s="12">
        <v>280</v>
      </c>
      <c r="E594" s="12">
        <v>280</v>
      </c>
      <c r="F594" s="14">
        <v>150500</v>
      </c>
      <c r="G594" s="12">
        <v>280</v>
      </c>
      <c r="I594" s="11"/>
    </row>
    <row r="595" spans="1:9" x14ac:dyDescent="0.2">
      <c r="A595" s="11">
        <v>40702</v>
      </c>
      <c r="B595" s="12">
        <v>280</v>
      </c>
      <c r="C595" s="12">
        <v>280</v>
      </c>
      <c r="D595" s="12">
        <v>275</v>
      </c>
      <c r="E595" s="12">
        <v>280</v>
      </c>
      <c r="F595" s="14">
        <v>758500</v>
      </c>
      <c r="G595" s="12">
        <v>280</v>
      </c>
      <c r="I595" s="11"/>
    </row>
    <row r="596" spans="1:9" x14ac:dyDescent="0.2">
      <c r="A596" s="11">
        <v>40703</v>
      </c>
      <c r="B596" s="12">
        <v>280</v>
      </c>
      <c r="C596" s="12">
        <v>280</v>
      </c>
      <c r="D596" s="12">
        <v>280</v>
      </c>
      <c r="E596" s="12">
        <v>280</v>
      </c>
      <c r="F596" s="14">
        <v>944000</v>
      </c>
      <c r="G596" s="12">
        <v>280</v>
      </c>
      <c r="I596" s="11"/>
    </row>
    <row r="597" spans="1:9" x14ac:dyDescent="0.2">
      <c r="A597" s="11">
        <v>40704</v>
      </c>
      <c r="B597" s="12">
        <v>280</v>
      </c>
      <c r="C597" s="12">
        <v>280</v>
      </c>
      <c r="D597" s="12">
        <v>280</v>
      </c>
      <c r="E597" s="12">
        <v>280</v>
      </c>
      <c r="F597" s="14">
        <v>96500</v>
      </c>
      <c r="G597" s="12">
        <v>280</v>
      </c>
      <c r="I597" s="11"/>
    </row>
    <row r="598" spans="1:9" x14ac:dyDescent="0.2">
      <c r="A598" s="11">
        <v>40707</v>
      </c>
      <c r="B598" s="12">
        <v>280</v>
      </c>
      <c r="C598" s="12">
        <v>280</v>
      </c>
      <c r="D598" s="12">
        <v>275</v>
      </c>
      <c r="E598" s="12">
        <v>280</v>
      </c>
      <c r="F598" s="14">
        <v>1784000</v>
      </c>
      <c r="G598" s="12">
        <v>280</v>
      </c>
      <c r="I598" s="11"/>
    </row>
    <row r="599" spans="1:9" x14ac:dyDescent="0.2">
      <c r="A599" s="11">
        <v>40708</v>
      </c>
      <c r="B599" s="12">
        <v>285</v>
      </c>
      <c r="C599" s="12">
        <v>285</v>
      </c>
      <c r="D599" s="12">
        <v>280</v>
      </c>
      <c r="E599" s="12">
        <v>280</v>
      </c>
      <c r="F599" s="14">
        <v>63000</v>
      </c>
      <c r="G599" s="12">
        <v>280</v>
      </c>
      <c r="I599" s="11"/>
    </row>
    <row r="600" spans="1:9" x14ac:dyDescent="0.2">
      <c r="A600" s="11">
        <v>40709</v>
      </c>
      <c r="B600" s="12">
        <v>280</v>
      </c>
      <c r="C600" s="12">
        <v>285</v>
      </c>
      <c r="D600" s="12">
        <v>280</v>
      </c>
      <c r="E600" s="12">
        <v>280</v>
      </c>
      <c r="F600" s="14">
        <v>1253000</v>
      </c>
      <c r="G600" s="12">
        <v>280</v>
      </c>
      <c r="I600" s="11"/>
    </row>
    <row r="601" spans="1:9" x14ac:dyDescent="0.2">
      <c r="A601" s="11">
        <v>40710</v>
      </c>
      <c r="B601" s="12">
        <v>280</v>
      </c>
      <c r="C601" s="12">
        <v>280</v>
      </c>
      <c r="D601" s="12">
        <v>280</v>
      </c>
      <c r="E601" s="12">
        <v>280</v>
      </c>
      <c r="F601" s="14">
        <v>25500</v>
      </c>
      <c r="G601" s="12">
        <v>280</v>
      </c>
      <c r="I601" s="11"/>
    </row>
    <row r="602" spans="1:9" x14ac:dyDescent="0.2">
      <c r="A602" s="11">
        <v>40711</v>
      </c>
      <c r="B602" s="12">
        <v>280</v>
      </c>
      <c r="C602" s="12">
        <v>280</v>
      </c>
      <c r="D602" s="12">
        <v>280</v>
      </c>
      <c r="E602" s="12">
        <v>280</v>
      </c>
      <c r="F602" s="14">
        <v>14500</v>
      </c>
      <c r="G602" s="12">
        <v>280</v>
      </c>
      <c r="I602" s="11"/>
    </row>
    <row r="603" spans="1:9" x14ac:dyDescent="0.2">
      <c r="A603" s="11">
        <v>40714</v>
      </c>
      <c r="B603" s="12">
        <v>280</v>
      </c>
      <c r="C603" s="12">
        <v>280</v>
      </c>
      <c r="D603" s="12">
        <v>280</v>
      </c>
      <c r="E603" s="12">
        <v>280</v>
      </c>
      <c r="F603" s="14">
        <v>90000</v>
      </c>
      <c r="G603" s="12">
        <v>280</v>
      </c>
      <c r="I603" s="11"/>
    </row>
    <row r="604" spans="1:9" x14ac:dyDescent="0.2">
      <c r="A604" s="11">
        <v>40715</v>
      </c>
      <c r="B604" s="12">
        <v>280</v>
      </c>
      <c r="C604" s="12">
        <v>280</v>
      </c>
      <c r="D604" s="12">
        <v>280</v>
      </c>
      <c r="E604" s="12">
        <v>280</v>
      </c>
      <c r="F604" s="14">
        <v>253000</v>
      </c>
      <c r="G604" s="12">
        <v>280</v>
      </c>
      <c r="I604" s="11"/>
    </row>
    <row r="605" spans="1:9" x14ac:dyDescent="0.2">
      <c r="A605" s="11">
        <v>40716</v>
      </c>
      <c r="B605" s="12">
        <v>280</v>
      </c>
      <c r="C605" s="12">
        <v>280</v>
      </c>
      <c r="D605" s="12">
        <v>280</v>
      </c>
      <c r="E605" s="12">
        <v>280</v>
      </c>
      <c r="F605" s="14">
        <v>87000</v>
      </c>
      <c r="G605" s="12">
        <v>280</v>
      </c>
      <c r="I605" s="11"/>
    </row>
    <row r="606" spans="1:9" x14ac:dyDescent="0.2">
      <c r="A606" s="11">
        <v>40717</v>
      </c>
      <c r="B606" s="12">
        <v>285</v>
      </c>
      <c r="C606" s="12">
        <v>285</v>
      </c>
      <c r="D606" s="12">
        <v>280</v>
      </c>
      <c r="E606" s="12">
        <v>285</v>
      </c>
      <c r="F606" s="14">
        <v>316000</v>
      </c>
      <c r="G606" s="12">
        <v>285</v>
      </c>
      <c r="I606" s="11"/>
    </row>
    <row r="607" spans="1:9" x14ac:dyDescent="0.2">
      <c r="A607" s="11">
        <v>40718</v>
      </c>
      <c r="B607" s="12">
        <v>285</v>
      </c>
      <c r="C607" s="12">
        <v>285</v>
      </c>
      <c r="D607" s="12">
        <v>285</v>
      </c>
      <c r="E607" s="12">
        <v>285</v>
      </c>
      <c r="F607" s="14">
        <v>67500</v>
      </c>
      <c r="G607" s="12">
        <v>285</v>
      </c>
      <c r="I607" s="11"/>
    </row>
    <row r="608" spans="1:9" x14ac:dyDescent="0.2">
      <c r="A608" s="11">
        <v>40721</v>
      </c>
      <c r="B608" s="12">
        <v>280</v>
      </c>
      <c r="C608" s="12">
        <v>280</v>
      </c>
      <c r="D608" s="12">
        <v>280</v>
      </c>
      <c r="E608" s="12">
        <v>280</v>
      </c>
      <c r="F608" s="14">
        <v>10000</v>
      </c>
      <c r="G608" s="12">
        <v>280</v>
      </c>
      <c r="I608" s="11"/>
    </row>
    <row r="609" spans="1:9" x14ac:dyDescent="0.2">
      <c r="A609" s="11">
        <v>40722</v>
      </c>
      <c r="B609" s="12">
        <v>280</v>
      </c>
      <c r="C609" s="12">
        <v>285</v>
      </c>
      <c r="D609" s="12">
        <v>280</v>
      </c>
      <c r="E609" s="12">
        <v>285</v>
      </c>
      <c r="F609" s="14">
        <v>93500</v>
      </c>
      <c r="G609" s="12">
        <v>285</v>
      </c>
      <c r="I609" s="11"/>
    </row>
    <row r="610" spans="1:9" x14ac:dyDescent="0.2">
      <c r="A610" s="11">
        <v>40724</v>
      </c>
      <c r="B610" s="12">
        <v>280</v>
      </c>
      <c r="C610" s="12">
        <v>285</v>
      </c>
      <c r="D610" s="12">
        <v>280</v>
      </c>
      <c r="E610" s="12">
        <v>280</v>
      </c>
      <c r="F610" s="14">
        <v>176000</v>
      </c>
      <c r="G610" s="12">
        <v>280</v>
      </c>
      <c r="I610" s="11"/>
    </row>
    <row r="611" spans="1:9" x14ac:dyDescent="0.2">
      <c r="A611" s="11">
        <v>40725</v>
      </c>
      <c r="B611" s="12">
        <v>280</v>
      </c>
      <c r="C611" s="12">
        <v>280</v>
      </c>
      <c r="D611" s="12">
        <v>280</v>
      </c>
      <c r="E611" s="12">
        <v>280</v>
      </c>
      <c r="F611" s="14">
        <v>45000</v>
      </c>
      <c r="G611" s="12">
        <v>280</v>
      </c>
      <c r="I611" s="11"/>
    </row>
    <row r="612" spans="1:9" x14ac:dyDescent="0.2">
      <c r="A612" s="11">
        <v>40728</v>
      </c>
      <c r="B612" s="12">
        <v>280</v>
      </c>
      <c r="C612" s="12">
        <v>290</v>
      </c>
      <c r="D612" s="12">
        <v>280</v>
      </c>
      <c r="E612" s="12">
        <v>290</v>
      </c>
      <c r="F612" s="14">
        <v>428500</v>
      </c>
      <c r="G612" s="12">
        <v>290</v>
      </c>
      <c r="I612" s="11"/>
    </row>
    <row r="613" spans="1:9" x14ac:dyDescent="0.2">
      <c r="A613" s="11">
        <v>40729</v>
      </c>
      <c r="B613" s="12">
        <v>290</v>
      </c>
      <c r="C613" s="12">
        <v>290</v>
      </c>
      <c r="D613" s="12">
        <v>285</v>
      </c>
      <c r="E613" s="12">
        <v>285</v>
      </c>
      <c r="F613" s="14">
        <v>65000</v>
      </c>
      <c r="G613" s="12">
        <v>285</v>
      </c>
      <c r="I613" s="11"/>
    </row>
    <row r="614" spans="1:9" x14ac:dyDescent="0.2">
      <c r="A614" s="11">
        <v>40730</v>
      </c>
      <c r="B614" s="12">
        <v>285</v>
      </c>
      <c r="C614" s="12">
        <v>290</v>
      </c>
      <c r="D614" s="12">
        <v>285</v>
      </c>
      <c r="E614" s="12">
        <v>290</v>
      </c>
      <c r="F614" s="14">
        <v>427500</v>
      </c>
      <c r="G614" s="12">
        <v>290</v>
      </c>
      <c r="I614" s="11"/>
    </row>
    <row r="615" spans="1:9" x14ac:dyDescent="0.2">
      <c r="A615" s="11">
        <v>40731</v>
      </c>
      <c r="B615" s="12">
        <v>290</v>
      </c>
      <c r="C615" s="12">
        <v>290</v>
      </c>
      <c r="D615" s="12">
        <v>290</v>
      </c>
      <c r="E615" s="12">
        <v>290</v>
      </c>
      <c r="F615" s="14">
        <v>580500</v>
      </c>
      <c r="G615" s="12">
        <v>290</v>
      </c>
      <c r="I615" s="11"/>
    </row>
    <row r="616" spans="1:9" x14ac:dyDescent="0.2">
      <c r="A616" s="11">
        <v>40732</v>
      </c>
      <c r="B616" s="12">
        <v>290</v>
      </c>
      <c r="C616" s="12">
        <v>290</v>
      </c>
      <c r="D616" s="12">
        <v>290</v>
      </c>
      <c r="E616" s="12">
        <v>290</v>
      </c>
      <c r="F616" s="14">
        <v>5000</v>
      </c>
      <c r="G616" s="12">
        <v>290</v>
      </c>
      <c r="I616" s="11"/>
    </row>
    <row r="617" spans="1:9" x14ac:dyDescent="0.2">
      <c r="A617" s="11">
        <v>40735</v>
      </c>
      <c r="B617" s="12">
        <v>295</v>
      </c>
      <c r="C617" s="12">
        <v>295</v>
      </c>
      <c r="D617" s="12">
        <v>295</v>
      </c>
      <c r="E617" s="12">
        <v>295</v>
      </c>
      <c r="F617" s="14">
        <v>50000</v>
      </c>
      <c r="G617" s="12">
        <v>295</v>
      </c>
      <c r="I617" s="11"/>
    </row>
    <row r="618" spans="1:9" x14ac:dyDescent="0.2">
      <c r="A618" s="11">
        <v>40736</v>
      </c>
      <c r="B618" s="12">
        <v>295</v>
      </c>
      <c r="C618" s="12">
        <v>295</v>
      </c>
      <c r="D618" s="12">
        <v>290</v>
      </c>
      <c r="E618" s="12">
        <v>290</v>
      </c>
      <c r="F618" s="14">
        <v>51000</v>
      </c>
      <c r="G618" s="12">
        <v>290</v>
      </c>
      <c r="I618" s="11"/>
    </row>
    <row r="619" spans="1:9" x14ac:dyDescent="0.2">
      <c r="A619" s="11">
        <v>40737</v>
      </c>
      <c r="B619" s="12">
        <v>290</v>
      </c>
      <c r="C619" s="12">
        <v>290</v>
      </c>
      <c r="D619" s="12">
        <v>290</v>
      </c>
      <c r="E619" s="12">
        <v>290</v>
      </c>
      <c r="F619" s="14">
        <v>2500</v>
      </c>
      <c r="G619" s="12">
        <v>290</v>
      </c>
      <c r="I619" s="11"/>
    </row>
    <row r="620" spans="1:9" x14ac:dyDescent="0.2">
      <c r="A620" s="11">
        <v>40738</v>
      </c>
      <c r="B620" s="12">
        <v>290</v>
      </c>
      <c r="C620" s="12">
        <v>290</v>
      </c>
      <c r="D620" s="12">
        <v>290</v>
      </c>
      <c r="E620" s="12">
        <v>290</v>
      </c>
      <c r="F620" s="14">
        <v>127000</v>
      </c>
      <c r="G620" s="12">
        <v>290</v>
      </c>
      <c r="I620" s="11"/>
    </row>
    <row r="621" spans="1:9" x14ac:dyDescent="0.2">
      <c r="A621" s="11">
        <v>40739</v>
      </c>
      <c r="B621" s="12">
        <v>290</v>
      </c>
      <c r="C621" s="12">
        <v>295</v>
      </c>
      <c r="D621" s="12">
        <v>290</v>
      </c>
      <c r="E621" s="12">
        <v>290</v>
      </c>
      <c r="F621" s="14">
        <v>0</v>
      </c>
      <c r="G621" s="12">
        <v>290</v>
      </c>
      <c r="I621" s="11"/>
    </row>
    <row r="622" spans="1:9" x14ac:dyDescent="0.2">
      <c r="A622" s="11">
        <v>40742</v>
      </c>
      <c r="B622" s="12">
        <v>290</v>
      </c>
      <c r="C622" s="12">
        <v>290</v>
      </c>
      <c r="D622" s="12">
        <v>290</v>
      </c>
      <c r="E622" s="12">
        <v>290</v>
      </c>
      <c r="F622" s="14">
        <v>57500</v>
      </c>
      <c r="G622" s="12">
        <v>290</v>
      </c>
      <c r="I622" s="11"/>
    </row>
    <row r="623" spans="1:9" x14ac:dyDescent="0.2">
      <c r="A623" s="11">
        <v>40743</v>
      </c>
      <c r="B623" s="12">
        <v>290</v>
      </c>
      <c r="C623" s="12">
        <v>290</v>
      </c>
      <c r="D623" s="12">
        <v>290</v>
      </c>
      <c r="E623" s="12">
        <v>290</v>
      </c>
      <c r="F623" s="14">
        <v>5000</v>
      </c>
      <c r="G623" s="12">
        <v>290</v>
      </c>
      <c r="I623" s="11"/>
    </row>
    <row r="624" spans="1:9" x14ac:dyDescent="0.2">
      <c r="A624" s="11">
        <v>40744</v>
      </c>
      <c r="B624" s="12">
        <v>290</v>
      </c>
      <c r="C624" s="12">
        <v>295</v>
      </c>
      <c r="D624" s="12">
        <v>290</v>
      </c>
      <c r="E624" s="12">
        <v>290</v>
      </c>
      <c r="F624" s="14">
        <v>0</v>
      </c>
      <c r="G624" s="12">
        <v>290</v>
      </c>
      <c r="I624" s="11"/>
    </row>
    <row r="625" spans="1:9" x14ac:dyDescent="0.2">
      <c r="A625" s="11">
        <v>40745</v>
      </c>
      <c r="B625" s="12">
        <v>295</v>
      </c>
      <c r="C625" s="12">
        <v>295</v>
      </c>
      <c r="D625" s="12">
        <v>295</v>
      </c>
      <c r="E625" s="12">
        <v>295</v>
      </c>
      <c r="F625" s="14">
        <v>20000</v>
      </c>
      <c r="G625" s="12">
        <v>295</v>
      </c>
      <c r="I625" s="11"/>
    </row>
    <row r="626" spans="1:9" x14ac:dyDescent="0.2">
      <c r="A626" s="11">
        <v>40746</v>
      </c>
      <c r="B626" s="12">
        <v>295</v>
      </c>
      <c r="C626" s="12">
        <v>295</v>
      </c>
      <c r="D626" s="12">
        <v>290</v>
      </c>
      <c r="E626" s="12">
        <v>290</v>
      </c>
      <c r="F626" s="14">
        <v>29000</v>
      </c>
      <c r="G626" s="12">
        <v>290</v>
      </c>
      <c r="I626" s="11"/>
    </row>
    <row r="627" spans="1:9" x14ac:dyDescent="0.2">
      <c r="A627" s="11">
        <v>40749</v>
      </c>
      <c r="B627" s="12">
        <v>290</v>
      </c>
      <c r="C627" s="12">
        <v>290</v>
      </c>
      <c r="D627" s="12">
        <v>290</v>
      </c>
      <c r="E627" s="12">
        <v>290</v>
      </c>
      <c r="F627" s="14">
        <v>95000</v>
      </c>
      <c r="G627" s="12">
        <v>290</v>
      </c>
      <c r="I627" s="11"/>
    </row>
    <row r="628" spans="1:9" x14ac:dyDescent="0.2">
      <c r="A628" s="11">
        <v>40750</v>
      </c>
      <c r="B628" s="12">
        <v>290</v>
      </c>
      <c r="C628" s="12">
        <v>290</v>
      </c>
      <c r="D628" s="12">
        <v>290</v>
      </c>
      <c r="E628" s="12">
        <v>290</v>
      </c>
      <c r="F628" s="14">
        <v>200000</v>
      </c>
      <c r="G628" s="12">
        <v>290</v>
      </c>
      <c r="I628" s="11"/>
    </row>
    <row r="629" spans="1:9" x14ac:dyDescent="0.2">
      <c r="A629" s="11">
        <v>40751</v>
      </c>
      <c r="B629" s="12">
        <v>290</v>
      </c>
      <c r="C629" s="12">
        <v>290</v>
      </c>
      <c r="D629" s="12">
        <v>290</v>
      </c>
      <c r="E629" s="12">
        <v>290</v>
      </c>
      <c r="F629" s="14">
        <v>252500</v>
      </c>
      <c r="G629" s="12">
        <v>290</v>
      </c>
      <c r="I629" s="11"/>
    </row>
    <row r="630" spans="1:9" x14ac:dyDescent="0.2">
      <c r="A630" s="11">
        <v>40752</v>
      </c>
      <c r="B630" s="12">
        <v>290</v>
      </c>
      <c r="C630" s="12">
        <v>290</v>
      </c>
      <c r="D630" s="12">
        <v>290</v>
      </c>
      <c r="E630" s="12">
        <v>290</v>
      </c>
      <c r="F630" s="14">
        <v>503500</v>
      </c>
      <c r="G630" s="12">
        <v>290</v>
      </c>
      <c r="I630" s="11"/>
    </row>
    <row r="631" spans="1:9" x14ac:dyDescent="0.2">
      <c r="A631" s="11">
        <v>40753</v>
      </c>
      <c r="B631" s="12">
        <v>290</v>
      </c>
      <c r="C631" s="12">
        <v>290</v>
      </c>
      <c r="D631" s="12">
        <v>290</v>
      </c>
      <c r="E631" s="12">
        <v>290</v>
      </c>
      <c r="F631" s="14">
        <v>351500</v>
      </c>
      <c r="G631" s="12">
        <v>290</v>
      </c>
      <c r="I631" s="11"/>
    </row>
    <row r="632" spans="1:9" x14ac:dyDescent="0.2">
      <c r="A632" s="11">
        <v>40756</v>
      </c>
      <c r="B632" s="12">
        <v>250</v>
      </c>
      <c r="C632" s="12">
        <v>295</v>
      </c>
      <c r="D632" s="12">
        <v>250</v>
      </c>
      <c r="E632" s="12">
        <v>250</v>
      </c>
      <c r="F632" s="14">
        <v>0</v>
      </c>
      <c r="G632" s="12">
        <v>250</v>
      </c>
      <c r="I632" s="11"/>
    </row>
    <row r="633" spans="1:9" x14ac:dyDescent="0.2">
      <c r="A633" s="11">
        <v>40757</v>
      </c>
      <c r="B633" s="12">
        <v>290</v>
      </c>
      <c r="C633" s="12">
        <v>290</v>
      </c>
      <c r="D633" s="12">
        <v>290</v>
      </c>
      <c r="E633" s="12">
        <v>290</v>
      </c>
      <c r="F633" s="14">
        <v>0</v>
      </c>
      <c r="G633" s="12">
        <v>290</v>
      </c>
      <c r="I633" s="11"/>
    </row>
    <row r="634" spans="1:9" x14ac:dyDescent="0.2">
      <c r="A634" s="11">
        <v>40758</v>
      </c>
      <c r="B634" s="12">
        <v>280</v>
      </c>
      <c r="C634" s="12">
        <v>290</v>
      </c>
      <c r="D634" s="12">
        <v>280</v>
      </c>
      <c r="E634" s="12">
        <v>280</v>
      </c>
      <c r="F634" s="14">
        <v>0</v>
      </c>
      <c r="G634" s="12">
        <v>280</v>
      </c>
      <c r="I634" s="11"/>
    </row>
    <row r="635" spans="1:9" x14ac:dyDescent="0.2">
      <c r="A635" s="11">
        <v>40759</v>
      </c>
      <c r="B635" s="12">
        <v>285</v>
      </c>
      <c r="C635" s="12">
        <v>285</v>
      </c>
      <c r="D635" s="12">
        <v>280</v>
      </c>
      <c r="E635" s="12">
        <v>280</v>
      </c>
      <c r="F635" s="14">
        <v>6500</v>
      </c>
      <c r="G635" s="12">
        <v>280</v>
      </c>
      <c r="I635" s="11"/>
    </row>
    <row r="636" spans="1:9" x14ac:dyDescent="0.2">
      <c r="A636" s="11">
        <v>40760</v>
      </c>
      <c r="B636" s="12">
        <v>275</v>
      </c>
      <c r="C636" s="12">
        <v>280</v>
      </c>
      <c r="D636" s="12">
        <v>275</v>
      </c>
      <c r="E636" s="12">
        <v>280</v>
      </c>
      <c r="F636" s="14">
        <v>120500</v>
      </c>
      <c r="G636" s="12">
        <v>280</v>
      </c>
      <c r="I636" s="11"/>
    </row>
    <row r="637" spans="1:9" x14ac:dyDescent="0.2">
      <c r="A637" s="11">
        <v>40763</v>
      </c>
      <c r="B637" s="12">
        <v>270</v>
      </c>
      <c r="C637" s="12">
        <v>270</v>
      </c>
      <c r="D637" s="12">
        <v>270</v>
      </c>
      <c r="E637" s="12">
        <v>270</v>
      </c>
      <c r="F637" s="14">
        <v>0</v>
      </c>
      <c r="G637" s="12">
        <v>270</v>
      </c>
      <c r="I637" s="11"/>
    </row>
    <row r="638" spans="1:9" x14ac:dyDescent="0.2">
      <c r="A638" s="11">
        <v>40764</v>
      </c>
      <c r="B638" s="12">
        <v>270</v>
      </c>
      <c r="C638" s="12">
        <v>270</v>
      </c>
      <c r="D638" s="12">
        <v>270</v>
      </c>
      <c r="E638" s="12">
        <v>270</v>
      </c>
      <c r="F638" s="14">
        <v>0</v>
      </c>
      <c r="G638" s="12">
        <v>270</v>
      </c>
      <c r="I638" s="11"/>
    </row>
    <row r="639" spans="1:9" x14ac:dyDescent="0.2">
      <c r="A639" s="11">
        <v>40765</v>
      </c>
      <c r="B639" s="12">
        <v>250</v>
      </c>
      <c r="C639" s="12">
        <v>250</v>
      </c>
      <c r="D639" s="12">
        <v>250</v>
      </c>
      <c r="E639" s="12">
        <v>250</v>
      </c>
      <c r="F639" s="14">
        <v>500</v>
      </c>
      <c r="G639" s="12">
        <v>250</v>
      </c>
      <c r="I639" s="11"/>
    </row>
    <row r="640" spans="1:9" x14ac:dyDescent="0.2">
      <c r="A640" s="11">
        <v>40766</v>
      </c>
      <c r="B640" s="12">
        <v>240</v>
      </c>
      <c r="C640" s="12">
        <v>240</v>
      </c>
      <c r="D640" s="12">
        <v>235</v>
      </c>
      <c r="E640" s="12">
        <v>240</v>
      </c>
      <c r="F640" s="14">
        <v>118500</v>
      </c>
      <c r="G640" s="12">
        <v>240</v>
      </c>
      <c r="I640" s="11"/>
    </row>
    <row r="641" spans="1:9" x14ac:dyDescent="0.2">
      <c r="A641" s="11">
        <v>40767</v>
      </c>
      <c r="B641" s="12">
        <v>235</v>
      </c>
      <c r="C641" s="12">
        <v>265</v>
      </c>
      <c r="D641" s="12">
        <v>235</v>
      </c>
      <c r="E641" s="12">
        <v>240</v>
      </c>
      <c r="F641" s="14">
        <v>28000</v>
      </c>
      <c r="G641" s="12">
        <v>240</v>
      </c>
      <c r="I641" s="11"/>
    </row>
    <row r="642" spans="1:9" x14ac:dyDescent="0.2">
      <c r="A642" s="11">
        <v>40770</v>
      </c>
      <c r="B642" s="12">
        <v>180</v>
      </c>
      <c r="C642" s="12">
        <v>300</v>
      </c>
      <c r="D642" s="12">
        <v>180</v>
      </c>
      <c r="E642" s="12">
        <v>180</v>
      </c>
      <c r="F642" s="14">
        <v>0</v>
      </c>
      <c r="G642" s="12">
        <v>180</v>
      </c>
      <c r="I642" s="11"/>
    </row>
    <row r="643" spans="1:9" x14ac:dyDescent="0.2">
      <c r="A643" s="11">
        <v>40771</v>
      </c>
      <c r="B643" s="12">
        <v>245</v>
      </c>
      <c r="C643" s="12">
        <v>300</v>
      </c>
      <c r="D643" s="12">
        <v>245</v>
      </c>
      <c r="E643" s="12">
        <v>245</v>
      </c>
      <c r="F643" s="14">
        <v>0</v>
      </c>
      <c r="G643" s="12">
        <v>245</v>
      </c>
      <c r="I643" s="11"/>
    </row>
    <row r="644" spans="1:9" x14ac:dyDescent="0.2">
      <c r="A644" s="11">
        <v>40773</v>
      </c>
      <c r="B644" s="12">
        <v>240</v>
      </c>
      <c r="C644" s="12">
        <v>290</v>
      </c>
      <c r="D644" s="12">
        <v>240</v>
      </c>
      <c r="E644" s="12">
        <v>240</v>
      </c>
      <c r="F644" s="14">
        <v>0</v>
      </c>
      <c r="G644" s="12">
        <v>240</v>
      </c>
      <c r="I644" s="11"/>
    </row>
    <row r="645" spans="1:9" x14ac:dyDescent="0.2">
      <c r="A645" s="11">
        <v>40774</v>
      </c>
      <c r="B645" s="12">
        <v>240</v>
      </c>
      <c r="C645" s="12">
        <v>245</v>
      </c>
      <c r="D645" s="12">
        <v>240</v>
      </c>
      <c r="E645" s="12">
        <v>245</v>
      </c>
      <c r="F645" s="14">
        <v>8500</v>
      </c>
      <c r="G645" s="12">
        <v>245</v>
      </c>
      <c r="I645" s="11"/>
    </row>
    <row r="646" spans="1:9" x14ac:dyDescent="0.2">
      <c r="A646" s="11">
        <v>40777</v>
      </c>
      <c r="B646" s="12">
        <v>245</v>
      </c>
      <c r="C646" s="12">
        <v>245</v>
      </c>
      <c r="D646" s="12">
        <v>245</v>
      </c>
      <c r="E646" s="12">
        <v>245</v>
      </c>
      <c r="F646" s="14">
        <v>0</v>
      </c>
      <c r="G646" s="12">
        <v>245</v>
      </c>
      <c r="I646" s="11"/>
    </row>
    <row r="647" spans="1:9" x14ac:dyDescent="0.2">
      <c r="A647" s="11">
        <v>40778</v>
      </c>
      <c r="B647" s="12">
        <v>245</v>
      </c>
      <c r="C647" s="12">
        <v>245</v>
      </c>
      <c r="D647" s="12">
        <v>245</v>
      </c>
      <c r="E647" s="12">
        <v>245</v>
      </c>
      <c r="F647" s="14">
        <v>1000</v>
      </c>
      <c r="G647" s="12">
        <v>245</v>
      </c>
      <c r="I647" s="11"/>
    </row>
    <row r="648" spans="1:9" x14ac:dyDescent="0.2">
      <c r="A648" s="11">
        <v>40779</v>
      </c>
      <c r="B648" s="12">
        <v>245</v>
      </c>
      <c r="C648" s="12">
        <v>245</v>
      </c>
      <c r="D648" s="12">
        <v>245</v>
      </c>
      <c r="E648" s="12">
        <v>245</v>
      </c>
      <c r="F648" s="14">
        <v>0</v>
      </c>
      <c r="G648" s="12">
        <v>245</v>
      </c>
      <c r="I648" s="11"/>
    </row>
    <row r="649" spans="1:9" x14ac:dyDescent="0.2">
      <c r="A649" s="11">
        <v>40780</v>
      </c>
      <c r="B649" s="12">
        <v>240</v>
      </c>
      <c r="C649" s="12">
        <v>255</v>
      </c>
      <c r="D649" s="12">
        <v>240</v>
      </c>
      <c r="E649" s="12">
        <v>255</v>
      </c>
      <c r="F649" s="14">
        <v>25000</v>
      </c>
      <c r="G649" s="12">
        <v>255</v>
      </c>
      <c r="I649" s="11"/>
    </row>
    <row r="650" spans="1:9" x14ac:dyDescent="0.2">
      <c r="A650" s="11">
        <v>40781</v>
      </c>
      <c r="B650" s="12">
        <v>192</v>
      </c>
      <c r="C650" s="12">
        <v>255</v>
      </c>
      <c r="D650" s="12">
        <v>192</v>
      </c>
      <c r="E650" s="12">
        <v>192</v>
      </c>
      <c r="F650" s="14">
        <v>0</v>
      </c>
      <c r="G650" s="12">
        <v>192</v>
      </c>
      <c r="I650" s="11"/>
    </row>
    <row r="651" spans="1:9" x14ac:dyDescent="0.2">
      <c r="A651" s="11">
        <v>40791</v>
      </c>
      <c r="B651" s="12">
        <v>255</v>
      </c>
      <c r="C651" s="12">
        <v>255</v>
      </c>
      <c r="D651" s="12">
        <v>255</v>
      </c>
      <c r="E651" s="12">
        <v>255</v>
      </c>
      <c r="F651" s="14">
        <v>0</v>
      </c>
      <c r="G651" s="12">
        <v>255</v>
      </c>
      <c r="I651" s="11"/>
    </row>
    <row r="652" spans="1:9" x14ac:dyDescent="0.2">
      <c r="A652" s="11">
        <v>40792</v>
      </c>
      <c r="B652" s="12">
        <v>260</v>
      </c>
      <c r="C652" s="12">
        <v>260</v>
      </c>
      <c r="D652" s="12">
        <v>260</v>
      </c>
      <c r="E652" s="12">
        <v>260</v>
      </c>
      <c r="F652" s="14">
        <v>0</v>
      </c>
      <c r="G652" s="12">
        <v>260</v>
      </c>
      <c r="I652" s="11"/>
    </row>
    <row r="653" spans="1:9" x14ac:dyDescent="0.2">
      <c r="A653" s="11">
        <v>40793</v>
      </c>
      <c r="B653" s="12">
        <v>255</v>
      </c>
      <c r="C653" s="12">
        <v>255</v>
      </c>
      <c r="D653" s="12">
        <v>255</v>
      </c>
      <c r="E653" s="12">
        <v>255</v>
      </c>
      <c r="F653" s="14">
        <v>0</v>
      </c>
      <c r="G653" s="12">
        <v>255</v>
      </c>
      <c r="I653" s="11"/>
    </row>
    <row r="654" spans="1:9" x14ac:dyDescent="0.2">
      <c r="A654" s="11">
        <v>40794</v>
      </c>
      <c r="B654" s="12">
        <v>290</v>
      </c>
      <c r="C654" s="12">
        <v>290</v>
      </c>
      <c r="D654" s="12">
        <v>290</v>
      </c>
      <c r="E654" s="12">
        <v>290</v>
      </c>
      <c r="F654" s="14">
        <v>0</v>
      </c>
      <c r="G654" s="12">
        <v>290</v>
      </c>
      <c r="I654" s="11"/>
    </row>
    <row r="655" spans="1:9" x14ac:dyDescent="0.2">
      <c r="A655" s="11">
        <v>40795</v>
      </c>
      <c r="B655" s="12">
        <v>250</v>
      </c>
      <c r="C655" s="12">
        <v>250</v>
      </c>
      <c r="D655" s="12">
        <v>250</v>
      </c>
      <c r="E655" s="12">
        <v>250</v>
      </c>
      <c r="F655" s="14">
        <v>10000</v>
      </c>
      <c r="G655" s="12">
        <v>250</v>
      </c>
      <c r="I655" s="11"/>
    </row>
    <row r="656" spans="1:9" x14ac:dyDescent="0.2">
      <c r="A656" s="11">
        <v>40798</v>
      </c>
      <c r="B656" s="12">
        <v>245</v>
      </c>
      <c r="C656" s="12">
        <v>250</v>
      </c>
      <c r="D656" s="12">
        <v>245</v>
      </c>
      <c r="E656" s="12">
        <v>250</v>
      </c>
      <c r="F656" s="14">
        <v>7500</v>
      </c>
      <c r="G656" s="12">
        <v>250</v>
      </c>
      <c r="I656" s="11"/>
    </row>
    <row r="657" spans="1:9" x14ac:dyDescent="0.2">
      <c r="A657" s="11">
        <v>40799</v>
      </c>
      <c r="B657" s="12">
        <v>245</v>
      </c>
      <c r="C657" s="12">
        <v>245</v>
      </c>
      <c r="D657" s="12">
        <v>245</v>
      </c>
      <c r="E657" s="12">
        <v>245</v>
      </c>
      <c r="F657" s="14">
        <v>5000</v>
      </c>
      <c r="G657" s="12">
        <v>245</v>
      </c>
      <c r="I657" s="11"/>
    </row>
    <row r="658" spans="1:9" x14ac:dyDescent="0.2">
      <c r="A658" s="11">
        <v>40800</v>
      </c>
      <c r="B658" s="12">
        <v>245</v>
      </c>
      <c r="C658" s="12">
        <v>245</v>
      </c>
      <c r="D658" s="12">
        <v>245</v>
      </c>
      <c r="E658" s="12">
        <v>245</v>
      </c>
      <c r="F658" s="14">
        <v>0</v>
      </c>
      <c r="G658" s="12">
        <v>245</v>
      </c>
      <c r="I658" s="11"/>
    </row>
    <row r="659" spans="1:9" x14ac:dyDescent="0.2">
      <c r="A659" s="11">
        <v>40801</v>
      </c>
      <c r="B659" s="12">
        <v>235</v>
      </c>
      <c r="C659" s="12">
        <v>240</v>
      </c>
      <c r="D659" s="12">
        <v>235</v>
      </c>
      <c r="E659" s="12">
        <v>240</v>
      </c>
      <c r="F659" s="14">
        <v>7500</v>
      </c>
      <c r="G659" s="12">
        <v>240</v>
      </c>
      <c r="I659" s="11"/>
    </row>
    <row r="660" spans="1:9" x14ac:dyDescent="0.2">
      <c r="A660" s="11">
        <v>40802</v>
      </c>
      <c r="B660" s="12">
        <v>240</v>
      </c>
      <c r="C660" s="12">
        <v>245</v>
      </c>
      <c r="D660" s="12">
        <v>240</v>
      </c>
      <c r="E660" s="12">
        <v>240</v>
      </c>
      <c r="F660" s="14">
        <v>0</v>
      </c>
      <c r="G660" s="12">
        <v>240</v>
      </c>
      <c r="I660" s="11"/>
    </row>
    <row r="661" spans="1:9" x14ac:dyDescent="0.2">
      <c r="A661" s="11">
        <v>40805</v>
      </c>
      <c r="B661" s="12">
        <v>230</v>
      </c>
      <c r="C661" s="12">
        <v>230</v>
      </c>
      <c r="D661" s="12">
        <v>230</v>
      </c>
      <c r="E661" s="12">
        <v>230</v>
      </c>
      <c r="F661" s="14">
        <v>0</v>
      </c>
      <c r="G661" s="12">
        <v>230</v>
      </c>
      <c r="I661" s="11"/>
    </row>
    <row r="662" spans="1:9" x14ac:dyDescent="0.2">
      <c r="A662" s="11">
        <v>40806</v>
      </c>
      <c r="B662" s="12">
        <v>230</v>
      </c>
      <c r="C662" s="12">
        <v>230</v>
      </c>
      <c r="D662" s="12">
        <v>230</v>
      </c>
      <c r="E662" s="12">
        <v>230</v>
      </c>
      <c r="F662" s="14">
        <v>500</v>
      </c>
      <c r="G662" s="12">
        <v>230</v>
      </c>
      <c r="I662" s="11"/>
    </row>
    <row r="663" spans="1:9" x14ac:dyDescent="0.2">
      <c r="A663" s="11">
        <v>40807</v>
      </c>
      <c r="B663" s="12">
        <v>186</v>
      </c>
      <c r="C663" s="12">
        <v>230</v>
      </c>
      <c r="D663" s="12">
        <v>186</v>
      </c>
      <c r="E663" s="12">
        <v>186</v>
      </c>
      <c r="F663" s="14">
        <v>0</v>
      </c>
      <c r="G663" s="12">
        <v>186</v>
      </c>
      <c r="I663" s="11"/>
    </row>
    <row r="664" spans="1:9" x14ac:dyDescent="0.2">
      <c r="A664" s="11">
        <v>40808</v>
      </c>
      <c r="B664" s="12">
        <v>173</v>
      </c>
      <c r="C664" s="12">
        <v>173</v>
      </c>
      <c r="D664" s="12">
        <v>173</v>
      </c>
      <c r="E664" s="12">
        <v>173</v>
      </c>
      <c r="F664" s="14">
        <v>500</v>
      </c>
      <c r="G664" s="12">
        <v>173</v>
      </c>
      <c r="I664" s="11"/>
    </row>
    <row r="665" spans="1:9" x14ac:dyDescent="0.2">
      <c r="A665" s="11">
        <v>40809</v>
      </c>
      <c r="B665" s="12">
        <v>173</v>
      </c>
      <c r="C665" s="12">
        <v>178</v>
      </c>
      <c r="D665" s="12">
        <v>173</v>
      </c>
      <c r="E665" s="12">
        <v>178</v>
      </c>
      <c r="F665" s="14">
        <v>2000</v>
      </c>
      <c r="G665" s="12">
        <v>178</v>
      </c>
      <c r="I665" s="11"/>
    </row>
    <row r="666" spans="1:9" x14ac:dyDescent="0.2">
      <c r="A666" s="11">
        <v>40812</v>
      </c>
      <c r="B666" s="12">
        <v>117</v>
      </c>
      <c r="C666" s="12">
        <v>178</v>
      </c>
      <c r="D666" s="12">
        <v>117</v>
      </c>
      <c r="E666" s="12">
        <v>117</v>
      </c>
      <c r="F666" s="14">
        <v>0</v>
      </c>
      <c r="G666" s="12">
        <v>117</v>
      </c>
      <c r="I666" s="11"/>
    </row>
    <row r="667" spans="1:9" x14ac:dyDescent="0.2">
      <c r="A667" s="11">
        <v>40813</v>
      </c>
      <c r="B667" s="12">
        <v>176</v>
      </c>
      <c r="C667" s="12">
        <v>183</v>
      </c>
      <c r="D667" s="12">
        <v>176</v>
      </c>
      <c r="E667" s="12">
        <v>183</v>
      </c>
      <c r="F667" s="14">
        <v>37000</v>
      </c>
      <c r="G667" s="12">
        <v>183</v>
      </c>
      <c r="I667" s="11"/>
    </row>
    <row r="668" spans="1:9" x14ac:dyDescent="0.2">
      <c r="A668" s="11">
        <v>40814</v>
      </c>
      <c r="B668" s="12">
        <v>184</v>
      </c>
      <c r="C668" s="12">
        <v>198</v>
      </c>
      <c r="D668" s="12">
        <v>184</v>
      </c>
      <c r="E668" s="12">
        <v>198</v>
      </c>
      <c r="F668" s="14">
        <v>19500</v>
      </c>
      <c r="G668" s="12">
        <v>198</v>
      </c>
      <c r="I668" s="11"/>
    </row>
    <row r="669" spans="1:9" x14ac:dyDescent="0.2">
      <c r="A669" s="11">
        <v>40815</v>
      </c>
      <c r="B669" s="12">
        <v>200</v>
      </c>
      <c r="C669" s="12">
        <v>205</v>
      </c>
      <c r="D669" s="12">
        <v>200</v>
      </c>
      <c r="E669" s="12">
        <v>205</v>
      </c>
      <c r="F669" s="14">
        <v>8500</v>
      </c>
      <c r="G669" s="12">
        <v>205</v>
      </c>
      <c r="I669" s="11"/>
    </row>
    <row r="670" spans="1:9" x14ac:dyDescent="0.2">
      <c r="A670" s="11">
        <v>40816</v>
      </c>
      <c r="B670" s="12">
        <v>175</v>
      </c>
      <c r="C670" s="12">
        <v>210</v>
      </c>
      <c r="D670" s="12">
        <v>175</v>
      </c>
      <c r="E670" s="12">
        <v>175</v>
      </c>
      <c r="F670" s="14">
        <v>0</v>
      </c>
      <c r="G670" s="12">
        <v>175</v>
      </c>
      <c r="I670" s="11"/>
    </row>
    <row r="671" spans="1:9" x14ac:dyDescent="0.2">
      <c r="A671" s="11">
        <v>40819</v>
      </c>
      <c r="B671" s="12">
        <v>180</v>
      </c>
      <c r="C671" s="12">
        <v>180</v>
      </c>
      <c r="D671" s="12">
        <v>176</v>
      </c>
      <c r="E671" s="12">
        <v>178</v>
      </c>
      <c r="F671" s="14">
        <v>25500</v>
      </c>
      <c r="G671" s="12">
        <v>178</v>
      </c>
      <c r="I671" s="11"/>
    </row>
    <row r="672" spans="1:9" x14ac:dyDescent="0.2">
      <c r="A672" s="11">
        <v>40820</v>
      </c>
      <c r="B672" s="12">
        <v>179</v>
      </c>
      <c r="C672" s="12">
        <v>180</v>
      </c>
      <c r="D672" s="12">
        <v>179</v>
      </c>
      <c r="E672" s="12">
        <v>180</v>
      </c>
      <c r="F672" s="14">
        <v>2500</v>
      </c>
      <c r="G672" s="12">
        <v>180</v>
      </c>
      <c r="I672" s="11"/>
    </row>
    <row r="673" spans="1:9" x14ac:dyDescent="0.2">
      <c r="A673" s="11">
        <v>40821</v>
      </c>
      <c r="B673" s="12">
        <v>148</v>
      </c>
      <c r="C673" s="12">
        <v>198</v>
      </c>
      <c r="D673" s="12">
        <v>148</v>
      </c>
      <c r="E673" s="12">
        <v>148</v>
      </c>
      <c r="F673" s="14">
        <v>0</v>
      </c>
      <c r="G673" s="12">
        <v>148</v>
      </c>
      <c r="I673" s="11"/>
    </row>
    <row r="674" spans="1:9" x14ac:dyDescent="0.2">
      <c r="A674" s="11">
        <v>40822</v>
      </c>
      <c r="B674" s="12">
        <v>148</v>
      </c>
      <c r="C674" s="12">
        <v>187</v>
      </c>
      <c r="D674" s="12">
        <v>148</v>
      </c>
      <c r="E674" s="12">
        <v>148</v>
      </c>
      <c r="F674" s="14">
        <v>0</v>
      </c>
      <c r="G674" s="12">
        <v>148</v>
      </c>
      <c r="I674" s="11"/>
    </row>
    <row r="675" spans="1:9" x14ac:dyDescent="0.2">
      <c r="A675" s="11">
        <v>40823</v>
      </c>
      <c r="B675" s="12">
        <v>171</v>
      </c>
      <c r="C675" s="12">
        <v>199</v>
      </c>
      <c r="D675" s="12">
        <v>171</v>
      </c>
      <c r="E675" s="12">
        <v>171</v>
      </c>
      <c r="F675" s="14">
        <v>0</v>
      </c>
      <c r="G675" s="12">
        <v>171</v>
      </c>
      <c r="I675" s="11"/>
    </row>
    <row r="676" spans="1:9" x14ac:dyDescent="0.2">
      <c r="A676" s="11">
        <v>40826</v>
      </c>
      <c r="B676" s="12">
        <v>154</v>
      </c>
      <c r="C676" s="12">
        <v>199</v>
      </c>
      <c r="D676" s="12">
        <v>154</v>
      </c>
      <c r="E676" s="12">
        <v>154</v>
      </c>
      <c r="F676" s="14">
        <v>0</v>
      </c>
      <c r="G676" s="12">
        <v>154</v>
      </c>
      <c r="I676" s="11"/>
    </row>
    <row r="677" spans="1:9" x14ac:dyDescent="0.2">
      <c r="A677" s="11">
        <v>40827</v>
      </c>
      <c r="B677" s="12">
        <v>175</v>
      </c>
      <c r="C677" s="12">
        <v>180</v>
      </c>
      <c r="D677" s="12">
        <v>175</v>
      </c>
      <c r="E677" s="12">
        <v>175</v>
      </c>
      <c r="F677" s="14">
        <v>0</v>
      </c>
      <c r="G677" s="12">
        <v>175</v>
      </c>
      <c r="I677" s="11"/>
    </row>
    <row r="678" spans="1:9" x14ac:dyDescent="0.2">
      <c r="A678" s="11">
        <v>40828</v>
      </c>
      <c r="B678" s="12">
        <v>180</v>
      </c>
      <c r="C678" s="12">
        <v>181</v>
      </c>
      <c r="D678" s="12">
        <v>180</v>
      </c>
      <c r="E678" s="12">
        <v>181</v>
      </c>
      <c r="F678" s="14">
        <v>1000</v>
      </c>
      <c r="G678" s="12">
        <v>181</v>
      </c>
      <c r="I678" s="11"/>
    </row>
    <row r="679" spans="1:9" x14ac:dyDescent="0.2">
      <c r="A679" s="11">
        <v>40829</v>
      </c>
      <c r="B679" s="12">
        <v>179</v>
      </c>
      <c r="C679" s="12">
        <v>181</v>
      </c>
      <c r="D679" s="12">
        <v>179</v>
      </c>
      <c r="E679" s="12">
        <v>179</v>
      </c>
      <c r="F679" s="14">
        <v>0</v>
      </c>
      <c r="G679" s="12">
        <v>179</v>
      </c>
      <c r="I679" s="11"/>
    </row>
    <row r="680" spans="1:9" x14ac:dyDescent="0.2">
      <c r="A680" s="11">
        <v>40830</v>
      </c>
      <c r="B680" s="12">
        <v>164</v>
      </c>
      <c r="C680" s="12">
        <v>180</v>
      </c>
      <c r="D680" s="12">
        <v>164</v>
      </c>
      <c r="E680" s="12">
        <v>164</v>
      </c>
      <c r="F680" s="14">
        <v>0</v>
      </c>
      <c r="G680" s="12">
        <v>164</v>
      </c>
      <c r="I680" s="11"/>
    </row>
    <row r="681" spans="1:9" x14ac:dyDescent="0.2">
      <c r="A681" s="11">
        <v>40833</v>
      </c>
      <c r="B681" s="12">
        <v>158</v>
      </c>
      <c r="C681" s="12">
        <v>188</v>
      </c>
      <c r="D681" s="12">
        <v>158</v>
      </c>
      <c r="E681" s="12">
        <v>158</v>
      </c>
      <c r="F681" s="14">
        <v>0</v>
      </c>
      <c r="G681" s="12">
        <v>158</v>
      </c>
      <c r="I681" s="11"/>
    </row>
    <row r="682" spans="1:9" x14ac:dyDescent="0.2">
      <c r="A682" s="11">
        <v>40834</v>
      </c>
      <c r="B682" s="12">
        <v>171</v>
      </c>
      <c r="C682" s="12">
        <v>187</v>
      </c>
      <c r="D682" s="12">
        <v>171</v>
      </c>
      <c r="E682" s="12">
        <v>171</v>
      </c>
      <c r="F682" s="14">
        <v>0</v>
      </c>
      <c r="G682" s="12">
        <v>171</v>
      </c>
      <c r="I682" s="11"/>
    </row>
    <row r="683" spans="1:9" x14ac:dyDescent="0.2">
      <c r="A683" s="11">
        <v>40835</v>
      </c>
      <c r="B683" s="12">
        <v>181</v>
      </c>
      <c r="C683" s="12">
        <v>184</v>
      </c>
      <c r="D683" s="12">
        <v>180</v>
      </c>
      <c r="E683" s="12">
        <v>180</v>
      </c>
      <c r="F683" s="14">
        <v>6500</v>
      </c>
      <c r="G683" s="12">
        <v>180</v>
      </c>
      <c r="I683" s="11"/>
    </row>
    <row r="684" spans="1:9" x14ac:dyDescent="0.2">
      <c r="A684" s="11">
        <v>40836</v>
      </c>
      <c r="B684" s="12">
        <v>181</v>
      </c>
      <c r="C684" s="12">
        <v>182</v>
      </c>
      <c r="D684" s="12">
        <v>181</v>
      </c>
      <c r="E684" s="12">
        <v>182</v>
      </c>
      <c r="F684" s="14">
        <v>2000</v>
      </c>
      <c r="G684" s="12">
        <v>182</v>
      </c>
      <c r="I684" s="11"/>
    </row>
    <row r="685" spans="1:9" x14ac:dyDescent="0.2">
      <c r="A685" s="11">
        <v>40837</v>
      </c>
      <c r="B685" s="12">
        <v>171</v>
      </c>
      <c r="C685" s="12">
        <v>183</v>
      </c>
      <c r="D685" s="12">
        <v>171</v>
      </c>
      <c r="E685" s="12">
        <v>171</v>
      </c>
      <c r="F685" s="14">
        <v>0</v>
      </c>
      <c r="G685" s="12">
        <v>171</v>
      </c>
      <c r="I685" s="11"/>
    </row>
    <row r="686" spans="1:9" x14ac:dyDescent="0.2">
      <c r="A686" s="11">
        <v>40840</v>
      </c>
      <c r="B686" s="12">
        <v>183</v>
      </c>
      <c r="C686" s="12">
        <v>183</v>
      </c>
      <c r="D686" s="12">
        <v>183</v>
      </c>
      <c r="E686" s="12">
        <v>183</v>
      </c>
      <c r="F686" s="14">
        <v>500</v>
      </c>
      <c r="G686" s="12">
        <v>183</v>
      </c>
      <c r="I686" s="11"/>
    </row>
    <row r="687" spans="1:9" x14ac:dyDescent="0.2">
      <c r="A687" s="11">
        <v>40841</v>
      </c>
      <c r="B687" s="12">
        <v>180</v>
      </c>
      <c r="C687" s="12">
        <v>184</v>
      </c>
      <c r="D687" s="12">
        <v>180</v>
      </c>
      <c r="E687" s="12">
        <v>184</v>
      </c>
      <c r="F687" s="14">
        <v>3000</v>
      </c>
      <c r="G687" s="12">
        <v>184</v>
      </c>
      <c r="I687" s="11"/>
    </row>
    <row r="688" spans="1:9" x14ac:dyDescent="0.2">
      <c r="A688" s="11">
        <v>40842</v>
      </c>
      <c r="B688" s="12">
        <v>178</v>
      </c>
      <c r="C688" s="12">
        <v>184</v>
      </c>
      <c r="D688" s="12">
        <v>178</v>
      </c>
      <c r="E688" s="12">
        <v>178</v>
      </c>
      <c r="F688" s="14">
        <v>0</v>
      </c>
      <c r="G688" s="12">
        <v>178</v>
      </c>
      <c r="I688" s="11"/>
    </row>
    <row r="689" spans="1:9" x14ac:dyDescent="0.2">
      <c r="A689" s="11">
        <v>40843</v>
      </c>
      <c r="B689" s="12">
        <v>180</v>
      </c>
      <c r="C689" s="12">
        <v>180</v>
      </c>
      <c r="D689" s="12">
        <v>180</v>
      </c>
      <c r="E689" s="12">
        <v>180</v>
      </c>
      <c r="F689" s="14">
        <v>6500</v>
      </c>
      <c r="G689" s="12">
        <v>180</v>
      </c>
      <c r="I689" s="11"/>
    </row>
    <row r="690" spans="1:9" x14ac:dyDescent="0.2">
      <c r="A690" s="11">
        <v>40844</v>
      </c>
      <c r="B690" s="12">
        <v>141</v>
      </c>
      <c r="C690" s="12">
        <v>200</v>
      </c>
      <c r="D690" s="12">
        <v>141</v>
      </c>
      <c r="E690" s="12">
        <v>141</v>
      </c>
      <c r="F690" s="14">
        <v>0</v>
      </c>
      <c r="G690" s="12">
        <v>141</v>
      </c>
      <c r="I690" s="11"/>
    </row>
    <row r="691" spans="1:9" x14ac:dyDescent="0.2">
      <c r="A691" s="11">
        <v>40847</v>
      </c>
      <c r="B691" s="12">
        <v>180</v>
      </c>
      <c r="C691" s="12">
        <v>180</v>
      </c>
      <c r="D691" s="12">
        <v>180</v>
      </c>
      <c r="E691" s="12">
        <v>180</v>
      </c>
      <c r="F691" s="14">
        <v>500</v>
      </c>
      <c r="G691" s="12">
        <v>180</v>
      </c>
      <c r="I691" s="11"/>
    </row>
    <row r="692" spans="1:9" x14ac:dyDescent="0.2">
      <c r="A692" s="11">
        <v>40848</v>
      </c>
      <c r="B692" s="12">
        <v>179</v>
      </c>
      <c r="C692" s="12">
        <v>182</v>
      </c>
      <c r="D692" s="12">
        <v>179</v>
      </c>
      <c r="E692" s="12">
        <v>179</v>
      </c>
      <c r="F692" s="14">
        <v>0</v>
      </c>
      <c r="G692" s="12">
        <v>179</v>
      </c>
      <c r="I692" s="11"/>
    </row>
    <row r="693" spans="1:9" x14ac:dyDescent="0.2">
      <c r="A693" s="11">
        <v>40849</v>
      </c>
      <c r="B693" s="12">
        <v>171</v>
      </c>
      <c r="C693" s="12">
        <v>205</v>
      </c>
      <c r="D693" s="12">
        <v>171</v>
      </c>
      <c r="E693" s="12">
        <v>171</v>
      </c>
      <c r="F693" s="14">
        <v>0</v>
      </c>
      <c r="G693" s="12">
        <v>171</v>
      </c>
      <c r="I693" s="11"/>
    </row>
    <row r="694" spans="1:9" x14ac:dyDescent="0.2">
      <c r="A694" s="11">
        <v>40850</v>
      </c>
      <c r="B694" s="12">
        <v>178</v>
      </c>
      <c r="C694" s="12">
        <v>181</v>
      </c>
      <c r="D694" s="12">
        <v>178</v>
      </c>
      <c r="E694" s="12">
        <v>178</v>
      </c>
      <c r="F694" s="14">
        <v>0</v>
      </c>
      <c r="G694" s="12">
        <v>178</v>
      </c>
      <c r="I694" s="11"/>
    </row>
    <row r="695" spans="1:9" x14ac:dyDescent="0.2">
      <c r="A695" s="11">
        <v>40851</v>
      </c>
      <c r="B695" s="12">
        <v>200</v>
      </c>
      <c r="C695" s="12">
        <v>200</v>
      </c>
      <c r="D695" s="12">
        <v>200</v>
      </c>
      <c r="E695" s="12">
        <v>200</v>
      </c>
      <c r="F695" s="14">
        <v>75000</v>
      </c>
      <c r="G695" s="12">
        <v>200</v>
      </c>
      <c r="I695" s="11"/>
    </row>
    <row r="696" spans="1:9" x14ac:dyDescent="0.2">
      <c r="A696" s="11">
        <v>40854</v>
      </c>
      <c r="B696" s="12">
        <v>181</v>
      </c>
      <c r="C696" s="12">
        <v>184</v>
      </c>
      <c r="D696" s="12">
        <v>180</v>
      </c>
      <c r="E696" s="12">
        <v>184</v>
      </c>
      <c r="F696" s="14">
        <v>5000</v>
      </c>
      <c r="G696" s="12">
        <v>184</v>
      </c>
      <c r="I696" s="11"/>
    </row>
    <row r="697" spans="1:9" x14ac:dyDescent="0.2">
      <c r="A697" s="11">
        <v>40855</v>
      </c>
      <c r="B697" s="12">
        <v>185</v>
      </c>
      <c r="C697" s="12">
        <v>186</v>
      </c>
      <c r="D697" s="12">
        <v>185</v>
      </c>
      <c r="E697" s="12">
        <v>186</v>
      </c>
      <c r="F697" s="14">
        <v>1000</v>
      </c>
      <c r="G697" s="12">
        <v>186</v>
      </c>
      <c r="I697" s="11"/>
    </row>
    <row r="698" spans="1:9" x14ac:dyDescent="0.2">
      <c r="A698" s="11">
        <v>40856</v>
      </c>
      <c r="B698" s="12">
        <v>191</v>
      </c>
      <c r="C698" s="12">
        <v>191</v>
      </c>
      <c r="D698" s="12">
        <v>191</v>
      </c>
      <c r="E698" s="12">
        <v>191</v>
      </c>
      <c r="F698" s="14">
        <v>500</v>
      </c>
      <c r="G698" s="12">
        <v>191</v>
      </c>
      <c r="I698" s="11"/>
    </row>
    <row r="699" spans="1:9" x14ac:dyDescent="0.2">
      <c r="A699" s="11">
        <v>40857</v>
      </c>
      <c r="B699" s="12">
        <v>192</v>
      </c>
      <c r="C699" s="12">
        <v>192</v>
      </c>
      <c r="D699" s="12">
        <v>192</v>
      </c>
      <c r="E699" s="12">
        <v>192</v>
      </c>
      <c r="F699" s="14">
        <v>500</v>
      </c>
      <c r="G699" s="12">
        <v>192</v>
      </c>
      <c r="I699" s="11"/>
    </row>
    <row r="700" spans="1:9" x14ac:dyDescent="0.2">
      <c r="A700" s="11">
        <v>40858</v>
      </c>
      <c r="B700" s="12">
        <v>193</v>
      </c>
      <c r="C700" s="12">
        <v>194</v>
      </c>
      <c r="D700" s="12">
        <v>193</v>
      </c>
      <c r="E700" s="12">
        <v>194</v>
      </c>
      <c r="F700" s="14">
        <v>1000</v>
      </c>
      <c r="G700" s="12">
        <v>194</v>
      </c>
      <c r="I700" s="11"/>
    </row>
    <row r="701" spans="1:9" x14ac:dyDescent="0.2">
      <c r="A701" s="11">
        <v>40861</v>
      </c>
      <c r="B701" s="12">
        <v>180</v>
      </c>
      <c r="C701" s="12">
        <v>193</v>
      </c>
      <c r="D701" s="12">
        <v>180</v>
      </c>
      <c r="E701" s="12">
        <v>180</v>
      </c>
      <c r="F701" s="14">
        <v>0</v>
      </c>
      <c r="G701" s="12">
        <v>180</v>
      </c>
      <c r="I701" s="11"/>
    </row>
    <row r="702" spans="1:9" x14ac:dyDescent="0.2">
      <c r="A702" s="11">
        <v>40862</v>
      </c>
      <c r="B702" s="12">
        <v>178</v>
      </c>
      <c r="C702" s="12">
        <v>195</v>
      </c>
      <c r="D702" s="12">
        <v>178</v>
      </c>
      <c r="E702" s="12">
        <v>178</v>
      </c>
      <c r="F702" s="14">
        <v>0</v>
      </c>
      <c r="G702" s="12">
        <v>178</v>
      </c>
      <c r="I702" s="11"/>
    </row>
    <row r="703" spans="1:9" x14ac:dyDescent="0.2">
      <c r="A703" s="11">
        <v>40863</v>
      </c>
      <c r="B703" s="12">
        <v>176</v>
      </c>
      <c r="C703" s="12">
        <v>200</v>
      </c>
      <c r="D703" s="12">
        <v>176</v>
      </c>
      <c r="E703" s="12">
        <v>176</v>
      </c>
      <c r="F703" s="14">
        <v>0</v>
      </c>
      <c r="G703" s="12">
        <v>176</v>
      </c>
      <c r="I703" s="11"/>
    </row>
    <row r="704" spans="1:9" x14ac:dyDescent="0.2">
      <c r="A704" s="11">
        <v>40864</v>
      </c>
      <c r="B704" s="12">
        <v>176</v>
      </c>
      <c r="C704" s="12">
        <v>205</v>
      </c>
      <c r="D704" s="12">
        <v>176</v>
      </c>
      <c r="E704" s="12">
        <v>176</v>
      </c>
      <c r="F704" s="14">
        <v>0</v>
      </c>
      <c r="G704" s="12">
        <v>176</v>
      </c>
      <c r="I704" s="11"/>
    </row>
    <row r="705" spans="1:9" x14ac:dyDescent="0.2">
      <c r="A705" s="11">
        <v>40865</v>
      </c>
      <c r="B705" s="12">
        <v>178</v>
      </c>
      <c r="C705" s="12">
        <v>205</v>
      </c>
      <c r="D705" s="12">
        <v>178</v>
      </c>
      <c r="E705" s="12">
        <v>178</v>
      </c>
      <c r="F705" s="14">
        <v>0</v>
      </c>
      <c r="G705" s="12">
        <v>178</v>
      </c>
      <c r="I705" s="11"/>
    </row>
    <row r="706" spans="1:9" x14ac:dyDescent="0.2">
      <c r="A706" s="11">
        <v>40868</v>
      </c>
      <c r="B706" s="12">
        <v>151</v>
      </c>
      <c r="C706" s="12">
        <v>205</v>
      </c>
      <c r="D706" s="12">
        <v>151</v>
      </c>
      <c r="E706" s="12">
        <v>151</v>
      </c>
      <c r="F706" s="14">
        <v>0</v>
      </c>
      <c r="G706" s="12">
        <v>151</v>
      </c>
      <c r="I706" s="11"/>
    </row>
    <row r="707" spans="1:9" x14ac:dyDescent="0.2">
      <c r="A707" s="11">
        <v>40869</v>
      </c>
      <c r="B707" s="12">
        <v>195</v>
      </c>
      <c r="C707" s="12">
        <v>195</v>
      </c>
      <c r="D707" s="12">
        <v>195</v>
      </c>
      <c r="E707" s="12">
        <v>195</v>
      </c>
      <c r="F707" s="14">
        <v>500</v>
      </c>
      <c r="G707" s="12">
        <v>195</v>
      </c>
      <c r="I707" s="11"/>
    </row>
    <row r="708" spans="1:9" x14ac:dyDescent="0.2">
      <c r="A708" s="11">
        <v>40870</v>
      </c>
      <c r="B708" s="12">
        <v>160</v>
      </c>
      <c r="C708" s="12">
        <v>196</v>
      </c>
      <c r="D708" s="12">
        <v>160</v>
      </c>
      <c r="E708" s="12">
        <v>160</v>
      </c>
      <c r="F708" s="14">
        <v>0</v>
      </c>
      <c r="G708" s="12">
        <v>160</v>
      </c>
      <c r="I708" s="11"/>
    </row>
    <row r="709" spans="1:9" x14ac:dyDescent="0.2">
      <c r="A709" s="11">
        <v>40871</v>
      </c>
      <c r="B709" s="12">
        <v>178</v>
      </c>
      <c r="C709" s="12">
        <v>196</v>
      </c>
      <c r="D709" s="12">
        <v>178</v>
      </c>
      <c r="E709" s="12">
        <v>178</v>
      </c>
      <c r="F709" s="14">
        <v>0</v>
      </c>
      <c r="G709" s="12">
        <v>178</v>
      </c>
      <c r="I709" s="11"/>
    </row>
    <row r="710" spans="1:9" x14ac:dyDescent="0.2">
      <c r="A710" s="11">
        <v>40872</v>
      </c>
      <c r="B710" s="12">
        <v>180</v>
      </c>
      <c r="C710" s="12">
        <v>195</v>
      </c>
      <c r="D710" s="12">
        <v>180</v>
      </c>
      <c r="E710" s="12">
        <v>180</v>
      </c>
      <c r="F710" s="14">
        <v>0</v>
      </c>
      <c r="G710" s="12">
        <v>180</v>
      </c>
      <c r="I710" s="11"/>
    </row>
    <row r="711" spans="1:9" x14ac:dyDescent="0.2">
      <c r="A711" s="11">
        <v>40875</v>
      </c>
      <c r="B711" s="12">
        <v>156</v>
      </c>
      <c r="C711" s="12">
        <v>196</v>
      </c>
      <c r="D711" s="12">
        <v>156</v>
      </c>
      <c r="E711" s="12">
        <v>156</v>
      </c>
      <c r="F711" s="14">
        <v>0</v>
      </c>
      <c r="G711" s="12">
        <v>156</v>
      </c>
      <c r="I711" s="11"/>
    </row>
    <row r="712" spans="1:9" x14ac:dyDescent="0.2">
      <c r="A712" s="11">
        <v>40876</v>
      </c>
      <c r="B712" s="12">
        <v>200</v>
      </c>
      <c r="C712" s="12">
        <v>200</v>
      </c>
      <c r="D712" s="12">
        <v>200</v>
      </c>
      <c r="E712" s="12">
        <v>200</v>
      </c>
      <c r="F712" s="14">
        <v>500</v>
      </c>
      <c r="G712" s="12">
        <v>200</v>
      </c>
      <c r="I712" s="11"/>
    </row>
    <row r="713" spans="1:9" x14ac:dyDescent="0.2">
      <c r="A713" s="11">
        <v>40877</v>
      </c>
      <c r="B713" s="12">
        <v>158</v>
      </c>
      <c r="C713" s="12">
        <v>200</v>
      </c>
      <c r="D713" s="12">
        <v>158</v>
      </c>
      <c r="E713" s="12">
        <v>158</v>
      </c>
      <c r="F713" s="14">
        <v>0</v>
      </c>
      <c r="G713" s="12">
        <v>158</v>
      </c>
      <c r="I713" s="11"/>
    </row>
    <row r="714" spans="1:9" x14ac:dyDescent="0.2">
      <c r="A714" s="11">
        <v>40878</v>
      </c>
      <c r="B714" s="12">
        <v>156</v>
      </c>
      <c r="C714" s="12">
        <v>199</v>
      </c>
      <c r="D714" s="12">
        <v>156</v>
      </c>
      <c r="E714" s="12">
        <v>156</v>
      </c>
      <c r="F714" s="14">
        <v>0</v>
      </c>
      <c r="G714" s="12">
        <v>156</v>
      </c>
      <c r="I714" s="11"/>
    </row>
    <row r="715" spans="1:9" x14ac:dyDescent="0.2">
      <c r="A715" s="11">
        <v>40879</v>
      </c>
      <c r="B715" s="12">
        <v>178</v>
      </c>
      <c r="C715" s="12">
        <v>200</v>
      </c>
      <c r="D715" s="12">
        <v>178</v>
      </c>
      <c r="E715" s="12">
        <v>178</v>
      </c>
      <c r="F715" s="14">
        <v>0</v>
      </c>
      <c r="G715" s="12">
        <v>178</v>
      </c>
      <c r="I715" s="11"/>
    </row>
    <row r="716" spans="1:9" x14ac:dyDescent="0.2">
      <c r="A716" s="11">
        <v>40882</v>
      </c>
      <c r="B716" s="12">
        <v>178</v>
      </c>
      <c r="C716" s="12">
        <v>205</v>
      </c>
      <c r="D716" s="12">
        <v>178</v>
      </c>
      <c r="E716" s="12">
        <v>178</v>
      </c>
      <c r="F716" s="14">
        <v>0</v>
      </c>
      <c r="G716" s="12">
        <v>178</v>
      </c>
      <c r="I716" s="11"/>
    </row>
    <row r="717" spans="1:9" x14ac:dyDescent="0.2">
      <c r="A717" s="11">
        <v>40883</v>
      </c>
      <c r="B717" s="12">
        <v>161</v>
      </c>
      <c r="C717" s="12">
        <v>199</v>
      </c>
      <c r="D717" s="12">
        <v>161</v>
      </c>
      <c r="E717" s="12">
        <v>161</v>
      </c>
      <c r="F717" s="14">
        <v>0</v>
      </c>
      <c r="G717" s="12">
        <v>161</v>
      </c>
      <c r="I717" s="11"/>
    </row>
    <row r="718" spans="1:9" x14ac:dyDescent="0.2">
      <c r="A718" s="11">
        <v>40884</v>
      </c>
      <c r="B718" s="12">
        <v>156</v>
      </c>
      <c r="C718" s="12">
        <v>200</v>
      </c>
      <c r="D718" s="12">
        <v>156</v>
      </c>
      <c r="E718" s="12">
        <v>156</v>
      </c>
      <c r="F718" s="14">
        <v>0</v>
      </c>
      <c r="G718" s="12">
        <v>156</v>
      </c>
      <c r="I718" s="11"/>
    </row>
    <row r="719" spans="1:9" x14ac:dyDescent="0.2">
      <c r="A719" s="11">
        <v>40885</v>
      </c>
      <c r="B719" s="12">
        <v>156</v>
      </c>
      <c r="C719" s="12">
        <v>196</v>
      </c>
      <c r="D719" s="12">
        <v>156</v>
      </c>
      <c r="E719" s="12">
        <v>156</v>
      </c>
      <c r="F719" s="14">
        <v>0</v>
      </c>
      <c r="G719" s="12">
        <v>156</v>
      </c>
      <c r="I719" s="11"/>
    </row>
    <row r="720" spans="1:9" x14ac:dyDescent="0.2">
      <c r="A720" s="11">
        <v>40886</v>
      </c>
      <c r="B720" s="12">
        <v>156</v>
      </c>
      <c r="C720" s="12">
        <v>200</v>
      </c>
      <c r="D720" s="12">
        <v>156</v>
      </c>
      <c r="E720" s="12">
        <v>156</v>
      </c>
      <c r="F720" s="14">
        <v>0</v>
      </c>
      <c r="G720" s="12">
        <v>156</v>
      </c>
      <c r="I720" s="11"/>
    </row>
    <row r="721" spans="1:9" x14ac:dyDescent="0.2">
      <c r="A721" s="11">
        <v>40889</v>
      </c>
      <c r="B721" s="12">
        <v>199</v>
      </c>
      <c r="C721" s="12">
        <v>199</v>
      </c>
      <c r="D721" s="12">
        <v>199</v>
      </c>
      <c r="E721" s="12">
        <v>199</v>
      </c>
      <c r="F721" s="14">
        <v>500</v>
      </c>
      <c r="G721" s="12">
        <v>199</v>
      </c>
      <c r="I721" s="11"/>
    </row>
    <row r="722" spans="1:9" x14ac:dyDescent="0.2">
      <c r="A722" s="11">
        <v>40890</v>
      </c>
      <c r="B722" s="12">
        <v>191</v>
      </c>
      <c r="C722" s="12">
        <v>200</v>
      </c>
      <c r="D722" s="12">
        <v>191</v>
      </c>
      <c r="E722" s="12">
        <v>191</v>
      </c>
      <c r="F722" s="14">
        <v>0</v>
      </c>
      <c r="G722" s="12">
        <v>191</v>
      </c>
      <c r="I722" s="11"/>
    </row>
    <row r="723" spans="1:9" x14ac:dyDescent="0.2">
      <c r="A723" s="11">
        <v>40891</v>
      </c>
      <c r="B723" s="12">
        <v>200</v>
      </c>
      <c r="C723" s="12">
        <v>200</v>
      </c>
      <c r="D723" s="12">
        <v>200</v>
      </c>
      <c r="E723" s="12">
        <v>200</v>
      </c>
      <c r="F723" s="14">
        <v>500</v>
      </c>
      <c r="G723" s="12">
        <v>200</v>
      </c>
      <c r="I723" s="11"/>
    </row>
    <row r="724" spans="1:9" x14ac:dyDescent="0.2">
      <c r="A724" s="11">
        <v>40892</v>
      </c>
      <c r="B724" s="12">
        <v>205</v>
      </c>
      <c r="C724" s="12">
        <v>250</v>
      </c>
      <c r="D724" s="12">
        <v>205</v>
      </c>
      <c r="E724" s="12">
        <v>250</v>
      </c>
      <c r="F724" s="14">
        <v>8500</v>
      </c>
      <c r="G724" s="12">
        <v>250</v>
      </c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4">
      <sortCondition ref="A1"/>
    </sortState>
  </autoFilter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882"/>
  <sheetViews>
    <sheetView workbookViewId="0">
      <selection activeCell="B10" sqref="B10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5">
        <v>39836</v>
      </c>
      <c r="B2" s="12">
        <v>61</v>
      </c>
      <c r="C2" s="12">
        <v>61</v>
      </c>
      <c r="D2" s="12">
        <v>61</v>
      </c>
      <c r="E2" s="12">
        <v>61</v>
      </c>
      <c r="F2" s="14">
        <v>0</v>
      </c>
      <c r="G2" s="12">
        <v>61</v>
      </c>
      <c r="I2" s="11">
        <f>'^JKSE'!I2</f>
        <v>40893</v>
      </c>
      <c r="J2" s="12">
        <f>VLOOKUP($I$2:$I$751,$A$2:$G$705,7)</f>
        <v>185</v>
      </c>
    </row>
    <row r="3" spans="1:10" x14ac:dyDescent="0.2">
      <c r="A3" s="15">
        <v>39917</v>
      </c>
      <c r="B3" s="12">
        <v>60</v>
      </c>
      <c r="C3" s="12">
        <v>60</v>
      </c>
      <c r="D3" s="12">
        <v>60</v>
      </c>
      <c r="E3" s="12">
        <v>60</v>
      </c>
      <c r="F3" s="14">
        <v>0</v>
      </c>
      <c r="G3" s="12">
        <v>60</v>
      </c>
      <c r="I3" s="11">
        <f>'^JKSE'!I3</f>
        <v>40892</v>
      </c>
      <c r="J3" s="12">
        <f t="shared" ref="J3:J66" si="0">VLOOKUP($I$2:$I$751,$A$2:$G$705,7)</f>
        <v>180</v>
      </c>
    </row>
    <row r="4" spans="1:10" x14ac:dyDescent="0.2">
      <c r="A4" s="15">
        <v>39918</v>
      </c>
      <c r="B4" s="12">
        <v>61</v>
      </c>
      <c r="C4" s="12">
        <v>124</v>
      </c>
      <c r="D4" s="12">
        <v>61</v>
      </c>
      <c r="E4" s="12">
        <v>61</v>
      </c>
      <c r="F4" s="14">
        <v>0</v>
      </c>
      <c r="G4" s="12">
        <v>61</v>
      </c>
      <c r="I4" s="11">
        <f>'^JKSE'!I4</f>
        <v>40891</v>
      </c>
      <c r="J4" s="12">
        <f t="shared" si="0"/>
        <v>185</v>
      </c>
    </row>
    <row r="5" spans="1:10" x14ac:dyDescent="0.2">
      <c r="A5" s="15">
        <v>39923</v>
      </c>
      <c r="B5" s="12">
        <v>61</v>
      </c>
      <c r="C5" s="12">
        <v>61</v>
      </c>
      <c r="D5" s="12">
        <v>61</v>
      </c>
      <c r="E5" s="12">
        <v>61</v>
      </c>
      <c r="F5" s="14">
        <v>0</v>
      </c>
      <c r="G5" s="12">
        <v>61</v>
      </c>
      <c r="I5" s="11">
        <f>'^JKSE'!I5</f>
        <v>40890</v>
      </c>
      <c r="J5" s="12">
        <f t="shared" si="0"/>
        <v>190</v>
      </c>
    </row>
    <row r="6" spans="1:10" x14ac:dyDescent="0.2">
      <c r="A6" s="15">
        <v>39924</v>
      </c>
      <c r="B6" s="12">
        <v>61</v>
      </c>
      <c r="C6" s="12">
        <v>61</v>
      </c>
      <c r="D6" s="12">
        <v>61</v>
      </c>
      <c r="E6" s="12">
        <v>61</v>
      </c>
      <c r="F6" s="14">
        <v>0</v>
      </c>
      <c r="G6" s="12">
        <v>61</v>
      </c>
      <c r="I6" s="11">
        <f>'^JKSE'!I6</f>
        <v>40889</v>
      </c>
      <c r="J6" s="12">
        <f t="shared" si="0"/>
        <v>190</v>
      </c>
    </row>
    <row r="7" spans="1:10" x14ac:dyDescent="0.2">
      <c r="A7" s="15">
        <v>39925</v>
      </c>
      <c r="B7" s="12">
        <v>61</v>
      </c>
      <c r="C7" s="12">
        <v>61</v>
      </c>
      <c r="D7" s="12">
        <v>61</v>
      </c>
      <c r="E7" s="12">
        <v>61</v>
      </c>
      <c r="F7" s="14">
        <v>0</v>
      </c>
      <c r="G7" s="12">
        <v>61</v>
      </c>
      <c r="I7" s="11">
        <f>'^JKSE'!I7</f>
        <v>40886</v>
      </c>
      <c r="J7" s="12">
        <f t="shared" si="0"/>
        <v>190</v>
      </c>
    </row>
    <row r="8" spans="1:10" x14ac:dyDescent="0.2">
      <c r="A8" s="15">
        <v>39926</v>
      </c>
      <c r="B8" s="12">
        <v>61</v>
      </c>
      <c r="C8" s="12">
        <v>61</v>
      </c>
      <c r="D8" s="12">
        <v>61</v>
      </c>
      <c r="E8" s="12">
        <v>61</v>
      </c>
      <c r="F8" s="14">
        <v>0</v>
      </c>
      <c r="G8" s="12">
        <v>61</v>
      </c>
      <c r="I8" s="11">
        <f>'^JKSE'!I8</f>
        <v>40885</v>
      </c>
      <c r="J8" s="12">
        <f t="shared" si="0"/>
        <v>200</v>
      </c>
    </row>
    <row r="9" spans="1:10" x14ac:dyDescent="0.2">
      <c r="A9" s="15">
        <v>39927</v>
      </c>
      <c r="B9" s="12">
        <v>61</v>
      </c>
      <c r="C9" s="12">
        <v>61</v>
      </c>
      <c r="D9" s="12">
        <v>61</v>
      </c>
      <c r="E9" s="12">
        <v>61</v>
      </c>
      <c r="F9" s="14">
        <v>0</v>
      </c>
      <c r="G9" s="12">
        <v>61</v>
      </c>
      <c r="I9" s="11">
        <f>'^JKSE'!I9</f>
        <v>40884</v>
      </c>
      <c r="J9" s="12">
        <f t="shared" si="0"/>
        <v>200</v>
      </c>
    </row>
    <row r="10" spans="1:10" x14ac:dyDescent="0.2">
      <c r="A10" s="15">
        <v>39930</v>
      </c>
      <c r="B10" s="12">
        <v>61</v>
      </c>
      <c r="C10" s="12">
        <v>61</v>
      </c>
      <c r="D10" s="12">
        <v>61</v>
      </c>
      <c r="E10" s="12">
        <v>61</v>
      </c>
      <c r="F10" s="14">
        <v>0</v>
      </c>
      <c r="G10" s="12">
        <v>61</v>
      </c>
      <c r="I10" s="11">
        <f>'^JKSE'!I10</f>
        <v>40883</v>
      </c>
      <c r="J10" s="12">
        <f t="shared" si="0"/>
        <v>200</v>
      </c>
    </row>
    <row r="11" spans="1:10" x14ac:dyDescent="0.2">
      <c r="A11" s="15">
        <v>39931</v>
      </c>
      <c r="B11" s="12">
        <v>61</v>
      </c>
      <c r="C11" s="12">
        <v>61</v>
      </c>
      <c r="D11" s="12">
        <v>61</v>
      </c>
      <c r="E11" s="12">
        <v>61</v>
      </c>
      <c r="F11" s="14">
        <v>0</v>
      </c>
      <c r="G11" s="12">
        <v>61</v>
      </c>
      <c r="I11" s="11">
        <f>'^JKSE'!I11</f>
        <v>40882</v>
      </c>
      <c r="J11" s="12">
        <f t="shared" si="0"/>
        <v>200</v>
      </c>
    </row>
    <row r="12" spans="1:10" x14ac:dyDescent="0.2">
      <c r="A12" s="15">
        <v>39932</v>
      </c>
      <c r="B12" s="12">
        <v>61</v>
      </c>
      <c r="C12" s="12">
        <v>61</v>
      </c>
      <c r="D12" s="12">
        <v>61</v>
      </c>
      <c r="E12" s="12">
        <v>61</v>
      </c>
      <c r="F12" s="14">
        <v>0</v>
      </c>
      <c r="G12" s="12">
        <v>61</v>
      </c>
      <c r="I12" s="11">
        <f>'^JKSE'!I12</f>
        <v>40879</v>
      </c>
      <c r="J12" s="12">
        <f t="shared" si="0"/>
        <v>200</v>
      </c>
    </row>
    <row r="13" spans="1:10" x14ac:dyDescent="0.2">
      <c r="A13" s="15">
        <v>39933</v>
      </c>
      <c r="B13" s="12">
        <v>61</v>
      </c>
      <c r="C13" s="12">
        <v>61</v>
      </c>
      <c r="D13" s="12">
        <v>61</v>
      </c>
      <c r="E13" s="12">
        <v>61</v>
      </c>
      <c r="F13" s="14">
        <v>0</v>
      </c>
      <c r="G13" s="12">
        <v>61</v>
      </c>
      <c r="I13" s="11">
        <f>'^JKSE'!I13</f>
        <v>40878</v>
      </c>
      <c r="J13" s="12">
        <f t="shared" si="0"/>
        <v>200</v>
      </c>
    </row>
    <row r="14" spans="1:10" x14ac:dyDescent="0.2">
      <c r="A14" s="15">
        <v>39934</v>
      </c>
      <c r="B14" s="12">
        <v>61</v>
      </c>
      <c r="C14" s="12">
        <v>61</v>
      </c>
      <c r="D14" s="12">
        <v>61</v>
      </c>
      <c r="E14" s="12">
        <v>61</v>
      </c>
      <c r="F14" s="14">
        <v>0</v>
      </c>
      <c r="G14" s="12">
        <v>61</v>
      </c>
      <c r="I14" s="11">
        <f>'^JKSE'!I14</f>
        <v>40877</v>
      </c>
      <c r="J14" s="12">
        <f t="shared" si="0"/>
        <v>200</v>
      </c>
    </row>
    <row r="15" spans="1:10" x14ac:dyDescent="0.2">
      <c r="A15" s="15">
        <v>39937</v>
      </c>
      <c r="B15" s="12">
        <v>61</v>
      </c>
      <c r="C15" s="12">
        <v>61</v>
      </c>
      <c r="D15" s="12">
        <v>61</v>
      </c>
      <c r="E15" s="12">
        <v>61</v>
      </c>
      <c r="F15" s="14">
        <v>0</v>
      </c>
      <c r="G15" s="12">
        <v>61</v>
      </c>
      <c r="I15" s="11">
        <f>'^JKSE'!I15</f>
        <v>40876</v>
      </c>
      <c r="J15" s="12">
        <f t="shared" si="0"/>
        <v>200</v>
      </c>
    </row>
    <row r="16" spans="1:10" x14ac:dyDescent="0.2">
      <c r="A16" s="15">
        <v>39938</v>
      </c>
      <c r="B16" s="12">
        <v>61</v>
      </c>
      <c r="C16" s="12">
        <v>61</v>
      </c>
      <c r="D16" s="12">
        <v>61</v>
      </c>
      <c r="E16" s="12">
        <v>61</v>
      </c>
      <c r="F16" s="14">
        <v>0</v>
      </c>
      <c r="G16" s="12">
        <v>61</v>
      </c>
      <c r="I16" s="11">
        <f>'^JKSE'!I16</f>
        <v>40875</v>
      </c>
      <c r="J16" s="12">
        <f t="shared" si="0"/>
        <v>200</v>
      </c>
    </row>
    <row r="17" spans="1:10" x14ac:dyDescent="0.2">
      <c r="A17" s="15">
        <v>39939</v>
      </c>
      <c r="B17" s="12">
        <v>61</v>
      </c>
      <c r="C17" s="12">
        <v>61</v>
      </c>
      <c r="D17" s="12">
        <v>61</v>
      </c>
      <c r="E17" s="12">
        <v>61</v>
      </c>
      <c r="F17" s="14">
        <v>0</v>
      </c>
      <c r="G17" s="12">
        <v>61</v>
      </c>
      <c r="I17" s="11">
        <f>'^JKSE'!I17</f>
        <v>40872</v>
      </c>
      <c r="J17" s="12">
        <f t="shared" si="0"/>
        <v>200</v>
      </c>
    </row>
    <row r="18" spans="1:10" x14ac:dyDescent="0.2">
      <c r="A18" s="15">
        <v>39940</v>
      </c>
      <c r="B18" s="12">
        <v>61</v>
      </c>
      <c r="C18" s="12">
        <v>61</v>
      </c>
      <c r="D18" s="12">
        <v>61</v>
      </c>
      <c r="E18" s="12">
        <v>61</v>
      </c>
      <c r="F18" s="14">
        <v>0</v>
      </c>
      <c r="G18" s="12">
        <v>61</v>
      </c>
      <c r="I18" s="11">
        <f>'^JKSE'!I18</f>
        <v>40871</v>
      </c>
      <c r="J18" s="12">
        <f t="shared" si="0"/>
        <v>200</v>
      </c>
    </row>
    <row r="19" spans="1:10" x14ac:dyDescent="0.2">
      <c r="A19" s="15">
        <v>39941</v>
      </c>
      <c r="B19" s="12">
        <v>61</v>
      </c>
      <c r="C19" s="12">
        <v>61</v>
      </c>
      <c r="D19" s="12">
        <v>61</v>
      </c>
      <c r="E19" s="12">
        <v>61</v>
      </c>
      <c r="F19" s="14">
        <v>0</v>
      </c>
      <c r="G19" s="12">
        <v>61</v>
      </c>
      <c r="I19" s="11">
        <f>'^JKSE'!I19</f>
        <v>40870</v>
      </c>
      <c r="J19" s="12">
        <f t="shared" si="0"/>
        <v>200</v>
      </c>
    </row>
    <row r="20" spans="1:10" x14ac:dyDescent="0.2">
      <c r="A20" s="15">
        <v>39944</v>
      </c>
      <c r="B20" s="12">
        <v>61</v>
      </c>
      <c r="C20" s="12">
        <v>61</v>
      </c>
      <c r="D20" s="12">
        <v>61</v>
      </c>
      <c r="E20" s="12">
        <v>61</v>
      </c>
      <c r="F20" s="14">
        <v>0</v>
      </c>
      <c r="G20" s="12">
        <v>61</v>
      </c>
      <c r="I20" s="11">
        <f>'^JKSE'!I20</f>
        <v>40869</v>
      </c>
      <c r="J20" s="12">
        <f t="shared" si="0"/>
        <v>200</v>
      </c>
    </row>
    <row r="21" spans="1:10" x14ac:dyDescent="0.2">
      <c r="A21" s="15">
        <v>39945</v>
      </c>
      <c r="B21" s="12">
        <v>61</v>
      </c>
      <c r="C21" s="12">
        <v>61</v>
      </c>
      <c r="D21" s="12">
        <v>61</v>
      </c>
      <c r="E21" s="12">
        <v>61</v>
      </c>
      <c r="F21" s="14">
        <v>0</v>
      </c>
      <c r="G21" s="12">
        <v>61</v>
      </c>
      <c r="I21" s="11">
        <f>'^JKSE'!I21</f>
        <v>40868</v>
      </c>
      <c r="J21" s="12">
        <f t="shared" si="0"/>
        <v>220</v>
      </c>
    </row>
    <row r="22" spans="1:10" x14ac:dyDescent="0.2">
      <c r="A22" s="15">
        <v>39946</v>
      </c>
      <c r="B22" s="12">
        <v>61</v>
      </c>
      <c r="C22" s="12">
        <v>61</v>
      </c>
      <c r="D22" s="12">
        <v>61</v>
      </c>
      <c r="E22" s="12">
        <v>61</v>
      </c>
      <c r="F22" s="14">
        <v>0</v>
      </c>
      <c r="G22" s="12">
        <v>61</v>
      </c>
      <c r="I22" s="11">
        <f>'^JKSE'!I22</f>
        <v>40865</v>
      </c>
      <c r="J22" s="12">
        <f t="shared" si="0"/>
        <v>220</v>
      </c>
    </row>
    <row r="23" spans="1:10" x14ac:dyDescent="0.2">
      <c r="A23" s="15">
        <v>39947</v>
      </c>
      <c r="B23" s="12">
        <v>61</v>
      </c>
      <c r="C23" s="12">
        <v>61</v>
      </c>
      <c r="D23" s="12">
        <v>61</v>
      </c>
      <c r="E23" s="12">
        <v>61</v>
      </c>
      <c r="F23" s="14">
        <v>0</v>
      </c>
      <c r="G23" s="12">
        <v>61</v>
      </c>
      <c r="I23" s="11">
        <f>'^JKSE'!I23</f>
        <v>40864</v>
      </c>
      <c r="J23" s="12">
        <f t="shared" si="0"/>
        <v>200</v>
      </c>
    </row>
    <row r="24" spans="1:10" x14ac:dyDescent="0.2">
      <c r="A24" s="15">
        <v>39948</v>
      </c>
      <c r="B24" s="12">
        <v>61</v>
      </c>
      <c r="C24" s="12">
        <v>61</v>
      </c>
      <c r="D24" s="12">
        <v>61</v>
      </c>
      <c r="E24" s="12">
        <v>61</v>
      </c>
      <c r="F24" s="14">
        <v>0</v>
      </c>
      <c r="G24" s="12">
        <v>61</v>
      </c>
      <c r="I24" s="11">
        <f>'^JKSE'!I24</f>
        <v>40863</v>
      </c>
      <c r="J24" s="12">
        <f t="shared" si="0"/>
        <v>200</v>
      </c>
    </row>
    <row r="25" spans="1:10" x14ac:dyDescent="0.2">
      <c r="A25" s="15">
        <v>39951</v>
      </c>
      <c r="B25" s="12">
        <v>61</v>
      </c>
      <c r="C25" s="12">
        <v>61</v>
      </c>
      <c r="D25" s="12">
        <v>61</v>
      </c>
      <c r="E25" s="12">
        <v>61</v>
      </c>
      <c r="F25" s="14">
        <v>0</v>
      </c>
      <c r="G25" s="12">
        <v>61</v>
      </c>
      <c r="I25" s="11">
        <f>'^JKSE'!I25</f>
        <v>40862</v>
      </c>
      <c r="J25" s="12">
        <f t="shared" si="0"/>
        <v>165</v>
      </c>
    </row>
    <row r="26" spans="1:10" x14ac:dyDescent="0.2">
      <c r="A26" s="15">
        <v>39952</v>
      </c>
      <c r="B26" s="12">
        <v>61</v>
      </c>
      <c r="C26" s="12">
        <v>61</v>
      </c>
      <c r="D26" s="12">
        <v>61</v>
      </c>
      <c r="E26" s="12">
        <v>61</v>
      </c>
      <c r="F26" s="14">
        <v>0</v>
      </c>
      <c r="G26" s="12">
        <v>61</v>
      </c>
      <c r="I26" s="11">
        <f>'^JKSE'!I26</f>
        <v>40861</v>
      </c>
      <c r="J26" s="12">
        <f t="shared" si="0"/>
        <v>190</v>
      </c>
    </row>
    <row r="27" spans="1:10" x14ac:dyDescent="0.2">
      <c r="A27" s="15">
        <v>39953</v>
      </c>
      <c r="B27" s="12">
        <v>61</v>
      </c>
      <c r="C27" s="12">
        <v>61</v>
      </c>
      <c r="D27" s="12">
        <v>61</v>
      </c>
      <c r="E27" s="12">
        <v>61</v>
      </c>
      <c r="F27" s="14">
        <v>0</v>
      </c>
      <c r="G27" s="12">
        <v>61</v>
      </c>
      <c r="I27" s="11">
        <f>'^JKSE'!I27</f>
        <v>40858</v>
      </c>
      <c r="J27" s="12">
        <f t="shared" si="0"/>
        <v>200</v>
      </c>
    </row>
    <row r="28" spans="1:10" x14ac:dyDescent="0.2">
      <c r="A28" s="15">
        <v>39955</v>
      </c>
      <c r="B28" s="12">
        <v>61</v>
      </c>
      <c r="C28" s="12">
        <v>61</v>
      </c>
      <c r="D28" s="12">
        <v>61</v>
      </c>
      <c r="E28" s="12">
        <v>61</v>
      </c>
      <c r="F28" s="14">
        <v>2500</v>
      </c>
      <c r="G28" s="12">
        <v>61</v>
      </c>
      <c r="I28" s="11">
        <f>'^JKSE'!I28</f>
        <v>40857</v>
      </c>
      <c r="J28" s="12">
        <f t="shared" si="0"/>
        <v>200</v>
      </c>
    </row>
    <row r="29" spans="1:10" x14ac:dyDescent="0.2">
      <c r="A29" s="15">
        <v>39958</v>
      </c>
      <c r="B29" s="12">
        <v>58</v>
      </c>
      <c r="C29" s="12">
        <v>82</v>
      </c>
      <c r="D29" s="12">
        <v>58</v>
      </c>
      <c r="E29" s="12">
        <v>58</v>
      </c>
      <c r="F29" s="14">
        <v>0</v>
      </c>
      <c r="G29" s="12">
        <v>58</v>
      </c>
      <c r="I29" s="11">
        <f>'^JKSE'!I29</f>
        <v>40856</v>
      </c>
      <c r="J29" s="12">
        <f t="shared" si="0"/>
        <v>190</v>
      </c>
    </row>
    <row r="30" spans="1:10" x14ac:dyDescent="0.2">
      <c r="A30" s="15">
        <v>39959</v>
      </c>
      <c r="B30" s="12">
        <v>56</v>
      </c>
      <c r="C30" s="12">
        <v>82</v>
      </c>
      <c r="D30" s="12">
        <v>56</v>
      </c>
      <c r="E30" s="12">
        <v>56</v>
      </c>
      <c r="F30" s="14">
        <v>0</v>
      </c>
      <c r="G30" s="12">
        <v>56</v>
      </c>
      <c r="I30" s="11">
        <f>'^JKSE'!I30</f>
        <v>40855</v>
      </c>
      <c r="J30" s="12">
        <f t="shared" si="0"/>
        <v>125</v>
      </c>
    </row>
    <row r="31" spans="1:10" x14ac:dyDescent="0.2">
      <c r="A31" s="15">
        <v>39960</v>
      </c>
      <c r="B31" s="12">
        <v>51</v>
      </c>
      <c r="C31" s="12">
        <v>82</v>
      </c>
      <c r="D31" s="12">
        <v>51</v>
      </c>
      <c r="E31" s="12">
        <v>51</v>
      </c>
      <c r="F31" s="14">
        <v>0</v>
      </c>
      <c r="G31" s="12">
        <v>51</v>
      </c>
      <c r="I31" s="11">
        <f>'^JKSE'!I31</f>
        <v>40854</v>
      </c>
      <c r="J31" s="12">
        <f t="shared" si="0"/>
        <v>150</v>
      </c>
    </row>
    <row r="32" spans="1:10" x14ac:dyDescent="0.2">
      <c r="A32" s="15">
        <v>39961</v>
      </c>
      <c r="B32" s="12">
        <v>53</v>
      </c>
      <c r="C32" s="12">
        <v>82</v>
      </c>
      <c r="D32" s="12">
        <v>53</v>
      </c>
      <c r="E32" s="12">
        <v>53</v>
      </c>
      <c r="F32" s="14">
        <v>0</v>
      </c>
      <c r="G32" s="12">
        <v>53</v>
      </c>
      <c r="I32" s="11">
        <f>'^JKSE'!I32</f>
        <v>40851</v>
      </c>
      <c r="J32" s="12">
        <f t="shared" si="0"/>
        <v>200</v>
      </c>
    </row>
    <row r="33" spans="1:10" x14ac:dyDescent="0.2">
      <c r="A33" s="15">
        <v>39962</v>
      </c>
      <c r="B33" s="12">
        <v>51</v>
      </c>
      <c r="C33" s="12">
        <v>82</v>
      </c>
      <c r="D33" s="12">
        <v>51</v>
      </c>
      <c r="E33" s="12">
        <v>51</v>
      </c>
      <c r="F33" s="14">
        <v>0</v>
      </c>
      <c r="G33" s="12">
        <v>51</v>
      </c>
      <c r="I33" s="11">
        <f>'^JKSE'!I33</f>
        <v>40850</v>
      </c>
      <c r="J33" s="12">
        <f t="shared" si="0"/>
        <v>187</v>
      </c>
    </row>
    <row r="34" spans="1:10" x14ac:dyDescent="0.2">
      <c r="A34" s="15">
        <v>39965</v>
      </c>
      <c r="B34" s="12">
        <v>51</v>
      </c>
      <c r="C34" s="12">
        <v>82</v>
      </c>
      <c r="D34" s="12">
        <v>51</v>
      </c>
      <c r="E34" s="12">
        <v>51</v>
      </c>
      <c r="F34" s="14">
        <v>0</v>
      </c>
      <c r="G34" s="12">
        <v>51</v>
      </c>
      <c r="I34" s="11">
        <f>'^JKSE'!I34</f>
        <v>40849</v>
      </c>
      <c r="J34" s="12">
        <f t="shared" si="0"/>
        <v>186</v>
      </c>
    </row>
    <row r="35" spans="1:10" x14ac:dyDescent="0.2">
      <c r="A35" s="15">
        <v>39966</v>
      </c>
      <c r="B35" s="12">
        <v>51</v>
      </c>
      <c r="C35" s="12">
        <v>82</v>
      </c>
      <c r="D35" s="12">
        <v>51</v>
      </c>
      <c r="E35" s="12">
        <v>51</v>
      </c>
      <c r="F35" s="14">
        <v>0</v>
      </c>
      <c r="G35" s="12">
        <v>51</v>
      </c>
      <c r="I35" s="11">
        <f>'^JKSE'!I35</f>
        <v>40848</v>
      </c>
      <c r="J35" s="12">
        <f t="shared" si="0"/>
        <v>186</v>
      </c>
    </row>
    <row r="36" spans="1:10" x14ac:dyDescent="0.2">
      <c r="A36" s="15">
        <v>39967</v>
      </c>
      <c r="B36" s="12">
        <v>51</v>
      </c>
      <c r="C36" s="12">
        <v>79</v>
      </c>
      <c r="D36" s="12">
        <v>51</v>
      </c>
      <c r="E36" s="12">
        <v>51</v>
      </c>
      <c r="F36" s="14">
        <v>0</v>
      </c>
      <c r="G36" s="12">
        <v>51</v>
      </c>
      <c r="I36" s="11">
        <f>'^JKSE'!I36</f>
        <v>40847</v>
      </c>
      <c r="J36" s="12">
        <f t="shared" si="0"/>
        <v>225</v>
      </c>
    </row>
    <row r="37" spans="1:10" x14ac:dyDescent="0.2">
      <c r="A37" s="15">
        <v>39968</v>
      </c>
      <c r="B37" s="12">
        <v>50</v>
      </c>
      <c r="C37" s="12">
        <v>82</v>
      </c>
      <c r="D37" s="12">
        <v>50</v>
      </c>
      <c r="E37" s="12">
        <v>50</v>
      </c>
      <c r="F37" s="14">
        <v>0</v>
      </c>
      <c r="G37" s="12">
        <v>50</v>
      </c>
      <c r="I37" s="11">
        <f>'^JKSE'!I37</f>
        <v>40844</v>
      </c>
      <c r="J37" s="12">
        <f t="shared" si="0"/>
        <v>190</v>
      </c>
    </row>
    <row r="38" spans="1:10" x14ac:dyDescent="0.2">
      <c r="A38" s="15">
        <v>39969</v>
      </c>
      <c r="B38" s="12">
        <v>50</v>
      </c>
      <c r="C38" s="12">
        <v>82</v>
      </c>
      <c r="D38" s="12">
        <v>50</v>
      </c>
      <c r="E38" s="12">
        <v>50</v>
      </c>
      <c r="F38" s="14">
        <v>0</v>
      </c>
      <c r="G38" s="12">
        <v>50</v>
      </c>
      <c r="I38" s="11">
        <f>'^JKSE'!I38</f>
        <v>40843</v>
      </c>
      <c r="J38" s="12">
        <f t="shared" si="0"/>
        <v>160</v>
      </c>
    </row>
    <row r="39" spans="1:10" x14ac:dyDescent="0.2">
      <c r="A39" s="15">
        <v>39972</v>
      </c>
      <c r="B39" s="12">
        <v>63</v>
      </c>
      <c r="C39" s="12">
        <v>82</v>
      </c>
      <c r="D39" s="12">
        <v>63</v>
      </c>
      <c r="E39" s="12">
        <v>63</v>
      </c>
      <c r="F39" s="14">
        <v>0</v>
      </c>
      <c r="G39" s="12">
        <v>63</v>
      </c>
      <c r="I39" s="11">
        <f>'^JKSE'!I39</f>
        <v>40842</v>
      </c>
      <c r="J39" s="12">
        <f t="shared" si="0"/>
        <v>121</v>
      </c>
    </row>
    <row r="40" spans="1:10" x14ac:dyDescent="0.2">
      <c r="A40" s="15">
        <v>39973</v>
      </c>
      <c r="B40" s="12">
        <v>62</v>
      </c>
      <c r="C40" s="12">
        <v>82</v>
      </c>
      <c r="D40" s="12">
        <v>62</v>
      </c>
      <c r="E40" s="12">
        <v>62</v>
      </c>
      <c r="F40" s="14">
        <v>0</v>
      </c>
      <c r="G40" s="12">
        <v>62</v>
      </c>
      <c r="I40" s="11">
        <f>'^JKSE'!I40</f>
        <v>40841</v>
      </c>
      <c r="J40" s="12">
        <f t="shared" si="0"/>
        <v>186</v>
      </c>
    </row>
    <row r="41" spans="1:10" x14ac:dyDescent="0.2">
      <c r="A41" s="15">
        <v>39974</v>
      </c>
      <c r="B41" s="12">
        <v>52</v>
      </c>
      <c r="C41" s="12">
        <v>82</v>
      </c>
      <c r="D41" s="12">
        <v>52</v>
      </c>
      <c r="E41" s="12">
        <v>52</v>
      </c>
      <c r="F41" s="14">
        <v>0</v>
      </c>
      <c r="G41" s="12">
        <v>52</v>
      </c>
      <c r="I41" s="11">
        <f>'^JKSE'!I41</f>
        <v>40840</v>
      </c>
      <c r="J41" s="12">
        <f t="shared" si="0"/>
        <v>165</v>
      </c>
    </row>
    <row r="42" spans="1:10" x14ac:dyDescent="0.2">
      <c r="A42" s="15">
        <v>39975</v>
      </c>
      <c r="B42" s="12">
        <v>61</v>
      </c>
      <c r="C42" s="12">
        <v>82</v>
      </c>
      <c r="D42" s="12">
        <v>61</v>
      </c>
      <c r="E42" s="12">
        <v>61</v>
      </c>
      <c r="F42" s="14">
        <v>0</v>
      </c>
      <c r="G42" s="12">
        <v>61</v>
      </c>
      <c r="I42" s="11">
        <f>'^JKSE'!I42</f>
        <v>40837</v>
      </c>
      <c r="J42" s="12">
        <f t="shared" si="0"/>
        <v>165</v>
      </c>
    </row>
    <row r="43" spans="1:10" x14ac:dyDescent="0.2">
      <c r="A43" s="15">
        <v>39976</v>
      </c>
      <c r="B43" s="12">
        <v>51</v>
      </c>
      <c r="C43" s="12">
        <v>82</v>
      </c>
      <c r="D43" s="12">
        <v>51</v>
      </c>
      <c r="E43" s="12">
        <v>51</v>
      </c>
      <c r="F43" s="14">
        <v>0</v>
      </c>
      <c r="G43" s="12">
        <v>51</v>
      </c>
      <c r="I43" s="11">
        <f>'^JKSE'!I43</f>
        <v>40836</v>
      </c>
      <c r="J43" s="12">
        <f t="shared" si="0"/>
        <v>175</v>
      </c>
    </row>
    <row r="44" spans="1:10" x14ac:dyDescent="0.2">
      <c r="A44" s="15">
        <v>39979</v>
      </c>
      <c r="B44" s="12">
        <v>82</v>
      </c>
      <c r="C44" s="12">
        <v>82</v>
      </c>
      <c r="D44" s="12">
        <v>82</v>
      </c>
      <c r="E44" s="12">
        <v>82</v>
      </c>
      <c r="F44" s="14">
        <v>12500</v>
      </c>
      <c r="G44" s="12">
        <v>82</v>
      </c>
      <c r="I44" s="11">
        <f>'^JKSE'!I44</f>
        <v>40835</v>
      </c>
      <c r="J44" s="12">
        <f t="shared" si="0"/>
        <v>186</v>
      </c>
    </row>
    <row r="45" spans="1:10" x14ac:dyDescent="0.2">
      <c r="A45" s="15">
        <v>39980</v>
      </c>
      <c r="B45" s="12">
        <v>53</v>
      </c>
      <c r="C45" s="12">
        <v>53</v>
      </c>
      <c r="D45" s="12">
        <v>53</v>
      </c>
      <c r="E45" s="12">
        <v>53</v>
      </c>
      <c r="F45" s="14">
        <v>0</v>
      </c>
      <c r="G45" s="12">
        <v>53</v>
      </c>
      <c r="I45" s="11">
        <f>'^JKSE'!I45</f>
        <v>40834</v>
      </c>
      <c r="J45" s="12">
        <f t="shared" si="0"/>
        <v>165</v>
      </c>
    </row>
    <row r="46" spans="1:10" x14ac:dyDescent="0.2">
      <c r="A46" s="15">
        <v>39981</v>
      </c>
      <c r="B46" s="12">
        <v>54</v>
      </c>
      <c r="C46" s="12">
        <v>54</v>
      </c>
      <c r="D46" s="12">
        <v>54</v>
      </c>
      <c r="E46" s="12">
        <v>54</v>
      </c>
      <c r="F46" s="14">
        <v>0</v>
      </c>
      <c r="G46" s="12">
        <v>54</v>
      </c>
      <c r="I46" s="11">
        <f>'^JKSE'!I46</f>
        <v>40833</v>
      </c>
      <c r="J46" s="12">
        <f t="shared" si="0"/>
        <v>186</v>
      </c>
    </row>
    <row r="47" spans="1:10" x14ac:dyDescent="0.2">
      <c r="A47" s="15">
        <v>39982</v>
      </c>
      <c r="B47" s="12">
        <v>54</v>
      </c>
      <c r="C47" s="12">
        <v>54</v>
      </c>
      <c r="D47" s="12">
        <v>54</v>
      </c>
      <c r="E47" s="12">
        <v>54</v>
      </c>
      <c r="F47" s="14">
        <v>0</v>
      </c>
      <c r="G47" s="12">
        <v>54</v>
      </c>
      <c r="I47" s="11">
        <f>'^JKSE'!I47</f>
        <v>40830</v>
      </c>
      <c r="J47" s="12">
        <f t="shared" si="0"/>
        <v>186</v>
      </c>
    </row>
    <row r="48" spans="1:10" x14ac:dyDescent="0.2">
      <c r="A48" s="15">
        <v>39983</v>
      </c>
      <c r="B48" s="12">
        <v>55</v>
      </c>
      <c r="C48" s="12">
        <v>55</v>
      </c>
      <c r="D48" s="12">
        <v>55</v>
      </c>
      <c r="E48" s="12">
        <v>55</v>
      </c>
      <c r="F48" s="14">
        <v>0</v>
      </c>
      <c r="G48" s="12">
        <v>55</v>
      </c>
      <c r="I48" s="11">
        <f>'^JKSE'!I48</f>
        <v>40829</v>
      </c>
      <c r="J48" s="12">
        <f t="shared" si="0"/>
        <v>186</v>
      </c>
    </row>
    <row r="49" spans="1:10" x14ac:dyDescent="0.2">
      <c r="A49" s="15">
        <v>39987</v>
      </c>
      <c r="B49" s="12">
        <v>54</v>
      </c>
      <c r="C49" s="12">
        <v>54</v>
      </c>
      <c r="D49" s="12">
        <v>54</v>
      </c>
      <c r="E49" s="12">
        <v>54</v>
      </c>
      <c r="F49" s="14">
        <v>0</v>
      </c>
      <c r="G49" s="12">
        <v>54</v>
      </c>
      <c r="I49" s="11">
        <f>'^JKSE'!I49</f>
        <v>40828</v>
      </c>
      <c r="J49" s="12">
        <f t="shared" si="0"/>
        <v>111</v>
      </c>
    </row>
    <row r="50" spans="1:10" x14ac:dyDescent="0.2">
      <c r="A50" s="15">
        <v>39988</v>
      </c>
      <c r="B50" s="12">
        <v>54</v>
      </c>
      <c r="C50" s="12">
        <v>54</v>
      </c>
      <c r="D50" s="12">
        <v>54</v>
      </c>
      <c r="E50" s="12">
        <v>54</v>
      </c>
      <c r="F50" s="14">
        <v>0</v>
      </c>
      <c r="G50" s="12">
        <v>54</v>
      </c>
      <c r="I50" s="11">
        <f>'^JKSE'!I50</f>
        <v>40827</v>
      </c>
      <c r="J50" s="12">
        <f t="shared" si="0"/>
        <v>165</v>
      </c>
    </row>
    <row r="51" spans="1:10" x14ac:dyDescent="0.2">
      <c r="A51" s="15">
        <v>39989</v>
      </c>
      <c r="B51" s="12">
        <v>54</v>
      </c>
      <c r="C51" s="12">
        <v>54</v>
      </c>
      <c r="D51" s="12">
        <v>54</v>
      </c>
      <c r="E51" s="12">
        <v>54</v>
      </c>
      <c r="F51" s="14">
        <v>0</v>
      </c>
      <c r="G51" s="12">
        <v>54</v>
      </c>
      <c r="I51" s="11">
        <f>'^JKSE'!I51</f>
        <v>40826</v>
      </c>
      <c r="J51" s="12">
        <f t="shared" si="0"/>
        <v>165</v>
      </c>
    </row>
    <row r="52" spans="1:10" x14ac:dyDescent="0.2">
      <c r="A52" s="15">
        <v>39990</v>
      </c>
      <c r="B52" s="12">
        <v>54</v>
      </c>
      <c r="C52" s="12">
        <v>54</v>
      </c>
      <c r="D52" s="12">
        <v>54</v>
      </c>
      <c r="E52" s="12">
        <v>54</v>
      </c>
      <c r="F52" s="14">
        <v>0</v>
      </c>
      <c r="G52" s="12">
        <v>54</v>
      </c>
      <c r="I52" s="11">
        <f>'^JKSE'!I52</f>
        <v>40823</v>
      </c>
      <c r="J52" s="12">
        <f t="shared" si="0"/>
        <v>225</v>
      </c>
    </row>
    <row r="53" spans="1:10" x14ac:dyDescent="0.2">
      <c r="A53" s="15">
        <v>39993</v>
      </c>
      <c r="B53" s="12">
        <v>54</v>
      </c>
      <c r="C53" s="12">
        <v>54</v>
      </c>
      <c r="D53" s="12">
        <v>54</v>
      </c>
      <c r="E53" s="12">
        <v>54</v>
      </c>
      <c r="F53" s="14">
        <v>0</v>
      </c>
      <c r="G53" s="12">
        <v>54</v>
      </c>
      <c r="I53" s="11">
        <f>'^JKSE'!I53</f>
        <v>40822</v>
      </c>
      <c r="J53" s="12">
        <f t="shared" si="0"/>
        <v>245</v>
      </c>
    </row>
    <row r="54" spans="1:10" x14ac:dyDescent="0.2">
      <c r="A54" s="15">
        <v>39994</v>
      </c>
      <c r="B54" s="12">
        <v>54</v>
      </c>
      <c r="C54" s="12">
        <v>54</v>
      </c>
      <c r="D54" s="12">
        <v>54</v>
      </c>
      <c r="E54" s="12">
        <v>54</v>
      </c>
      <c r="F54" s="14">
        <v>0</v>
      </c>
      <c r="G54" s="12">
        <v>54</v>
      </c>
      <c r="I54" s="11">
        <f>'^JKSE'!I54</f>
        <v>40821</v>
      </c>
      <c r="J54" s="12">
        <f t="shared" si="0"/>
        <v>225</v>
      </c>
    </row>
    <row r="55" spans="1:10" x14ac:dyDescent="0.2">
      <c r="A55" s="15">
        <v>39995</v>
      </c>
      <c r="B55" s="12">
        <v>54</v>
      </c>
      <c r="C55" s="12">
        <v>54</v>
      </c>
      <c r="D55" s="12">
        <v>54</v>
      </c>
      <c r="E55" s="12">
        <v>54</v>
      </c>
      <c r="F55" s="14">
        <v>0</v>
      </c>
      <c r="G55" s="12">
        <v>54</v>
      </c>
      <c r="I55" s="11">
        <f>'^JKSE'!I55</f>
        <v>40820</v>
      </c>
      <c r="J55" s="12">
        <f t="shared" si="0"/>
        <v>184</v>
      </c>
    </row>
    <row r="56" spans="1:10" x14ac:dyDescent="0.2">
      <c r="A56" s="15">
        <v>39996</v>
      </c>
      <c r="B56" s="12">
        <v>54</v>
      </c>
      <c r="C56" s="12">
        <v>54</v>
      </c>
      <c r="D56" s="12">
        <v>54</v>
      </c>
      <c r="E56" s="12">
        <v>54</v>
      </c>
      <c r="F56" s="14">
        <v>0</v>
      </c>
      <c r="G56" s="12">
        <v>54</v>
      </c>
      <c r="I56" s="11">
        <f>'^JKSE'!I56</f>
        <v>40819</v>
      </c>
      <c r="J56" s="12">
        <f t="shared" si="0"/>
        <v>185</v>
      </c>
    </row>
    <row r="57" spans="1:10" x14ac:dyDescent="0.2">
      <c r="A57" s="15">
        <v>40000</v>
      </c>
      <c r="B57" s="12">
        <v>54</v>
      </c>
      <c r="C57" s="12">
        <v>54</v>
      </c>
      <c r="D57" s="12">
        <v>54</v>
      </c>
      <c r="E57" s="12">
        <v>54</v>
      </c>
      <c r="F57" s="14">
        <v>0</v>
      </c>
      <c r="G57" s="12">
        <v>54</v>
      </c>
      <c r="I57" s="11">
        <f>'^JKSE'!I57</f>
        <v>40816</v>
      </c>
      <c r="J57" s="12">
        <f t="shared" si="0"/>
        <v>150</v>
      </c>
    </row>
    <row r="58" spans="1:10" x14ac:dyDescent="0.2">
      <c r="A58" s="15">
        <v>40001</v>
      </c>
      <c r="B58" s="12">
        <v>54</v>
      </c>
      <c r="C58" s="12">
        <v>54</v>
      </c>
      <c r="D58" s="12">
        <v>54</v>
      </c>
      <c r="E58" s="12">
        <v>54</v>
      </c>
      <c r="F58" s="14">
        <v>0</v>
      </c>
      <c r="G58" s="12">
        <v>54</v>
      </c>
      <c r="I58" s="11">
        <f>'^JKSE'!I58</f>
        <v>40815</v>
      </c>
      <c r="J58" s="12">
        <f t="shared" si="0"/>
        <v>200</v>
      </c>
    </row>
    <row r="59" spans="1:10" x14ac:dyDescent="0.2">
      <c r="A59" s="15">
        <v>40003</v>
      </c>
      <c r="B59" s="12">
        <v>54</v>
      </c>
      <c r="C59" s="12">
        <v>54</v>
      </c>
      <c r="D59" s="12">
        <v>54</v>
      </c>
      <c r="E59" s="12">
        <v>54</v>
      </c>
      <c r="F59" s="14">
        <v>0</v>
      </c>
      <c r="G59" s="12">
        <v>54</v>
      </c>
      <c r="I59" s="11">
        <f>'^JKSE'!I59</f>
        <v>40814</v>
      </c>
      <c r="J59" s="12">
        <f t="shared" si="0"/>
        <v>195</v>
      </c>
    </row>
    <row r="60" spans="1:10" x14ac:dyDescent="0.2">
      <c r="A60" s="15">
        <v>40004</v>
      </c>
      <c r="B60" s="12">
        <v>54</v>
      </c>
      <c r="C60" s="12">
        <v>54</v>
      </c>
      <c r="D60" s="12">
        <v>54</v>
      </c>
      <c r="E60" s="12">
        <v>54</v>
      </c>
      <c r="F60" s="14">
        <v>0</v>
      </c>
      <c r="G60" s="12">
        <v>54</v>
      </c>
      <c r="I60" s="11">
        <f>'^JKSE'!I60</f>
        <v>40813</v>
      </c>
      <c r="J60" s="12">
        <f t="shared" si="0"/>
        <v>195</v>
      </c>
    </row>
    <row r="61" spans="1:10" x14ac:dyDescent="0.2">
      <c r="A61" s="15">
        <v>40007</v>
      </c>
      <c r="B61" s="12">
        <v>54</v>
      </c>
      <c r="C61" s="12">
        <v>54</v>
      </c>
      <c r="D61" s="12">
        <v>54</v>
      </c>
      <c r="E61" s="12">
        <v>54</v>
      </c>
      <c r="F61" s="14">
        <v>0</v>
      </c>
      <c r="G61" s="12">
        <v>54</v>
      </c>
      <c r="I61" s="11">
        <f>'^JKSE'!I61</f>
        <v>40812</v>
      </c>
      <c r="J61" s="12">
        <f t="shared" si="0"/>
        <v>195</v>
      </c>
    </row>
    <row r="62" spans="1:10" x14ac:dyDescent="0.2">
      <c r="A62" s="15">
        <v>40009</v>
      </c>
      <c r="B62" s="12">
        <v>54</v>
      </c>
      <c r="C62" s="12">
        <v>54</v>
      </c>
      <c r="D62" s="12">
        <v>54</v>
      </c>
      <c r="E62" s="12">
        <v>54</v>
      </c>
      <c r="F62" s="14">
        <v>0</v>
      </c>
      <c r="G62" s="12">
        <v>54</v>
      </c>
      <c r="I62" s="11">
        <f>'^JKSE'!I62</f>
        <v>40809</v>
      </c>
      <c r="J62" s="12">
        <f t="shared" si="0"/>
        <v>195</v>
      </c>
    </row>
    <row r="63" spans="1:10" x14ac:dyDescent="0.2">
      <c r="A63" s="15">
        <v>40010</v>
      </c>
      <c r="B63" s="12">
        <v>54</v>
      </c>
      <c r="C63" s="12">
        <v>54</v>
      </c>
      <c r="D63" s="12">
        <v>54</v>
      </c>
      <c r="E63" s="12">
        <v>54</v>
      </c>
      <c r="F63" s="14">
        <v>0</v>
      </c>
      <c r="G63" s="12">
        <v>54</v>
      </c>
      <c r="I63" s="11">
        <f>'^JKSE'!I63</f>
        <v>40808</v>
      </c>
      <c r="J63" s="12">
        <f t="shared" si="0"/>
        <v>200</v>
      </c>
    </row>
    <row r="64" spans="1:10" x14ac:dyDescent="0.2">
      <c r="A64" s="15">
        <v>40011</v>
      </c>
      <c r="B64" s="12">
        <v>54</v>
      </c>
      <c r="C64" s="12">
        <v>54</v>
      </c>
      <c r="D64" s="12">
        <v>54</v>
      </c>
      <c r="E64" s="12">
        <v>54</v>
      </c>
      <c r="F64" s="14">
        <v>0</v>
      </c>
      <c r="G64" s="12">
        <v>54</v>
      </c>
      <c r="I64" s="11">
        <f>'^JKSE'!I64</f>
        <v>40807</v>
      </c>
      <c r="J64" s="12">
        <f t="shared" si="0"/>
        <v>205</v>
      </c>
    </row>
    <row r="65" spans="1:10" x14ac:dyDescent="0.2">
      <c r="A65" s="15">
        <v>40015</v>
      </c>
      <c r="B65" s="12">
        <v>55</v>
      </c>
      <c r="C65" s="12">
        <v>55</v>
      </c>
      <c r="D65" s="12">
        <v>55</v>
      </c>
      <c r="E65" s="12">
        <v>55</v>
      </c>
      <c r="F65" s="14">
        <v>0</v>
      </c>
      <c r="G65" s="12">
        <v>55</v>
      </c>
      <c r="I65" s="11">
        <f>'^JKSE'!I65</f>
        <v>40806</v>
      </c>
      <c r="J65" s="12">
        <f t="shared" si="0"/>
        <v>200</v>
      </c>
    </row>
    <row r="66" spans="1:10" x14ac:dyDescent="0.2">
      <c r="A66" s="15">
        <v>40016</v>
      </c>
      <c r="B66" s="12">
        <v>55</v>
      </c>
      <c r="C66" s="12">
        <v>55</v>
      </c>
      <c r="D66" s="12">
        <v>55</v>
      </c>
      <c r="E66" s="12">
        <v>55</v>
      </c>
      <c r="F66" s="14">
        <v>0</v>
      </c>
      <c r="G66" s="12">
        <v>55</v>
      </c>
      <c r="I66" s="11">
        <f>'^JKSE'!I66</f>
        <v>40805</v>
      </c>
      <c r="J66" s="12">
        <f t="shared" si="0"/>
        <v>205</v>
      </c>
    </row>
    <row r="67" spans="1:10" x14ac:dyDescent="0.2">
      <c r="A67" s="15">
        <v>40017</v>
      </c>
      <c r="B67" s="12">
        <v>55</v>
      </c>
      <c r="C67" s="12">
        <v>55</v>
      </c>
      <c r="D67" s="12">
        <v>55</v>
      </c>
      <c r="E67" s="12">
        <v>55</v>
      </c>
      <c r="F67" s="14">
        <v>0</v>
      </c>
      <c r="G67" s="12">
        <v>55</v>
      </c>
      <c r="I67" s="11">
        <f>'^JKSE'!I67</f>
        <v>40802</v>
      </c>
      <c r="J67" s="12">
        <f t="shared" ref="J67:J130" si="1">VLOOKUP($I$2:$I$751,$A$2:$G$705,7)</f>
        <v>205</v>
      </c>
    </row>
    <row r="68" spans="1:10" x14ac:dyDescent="0.2">
      <c r="A68" s="15">
        <v>40018</v>
      </c>
      <c r="B68" s="12">
        <v>55</v>
      </c>
      <c r="C68" s="12">
        <v>55</v>
      </c>
      <c r="D68" s="12">
        <v>55</v>
      </c>
      <c r="E68" s="12">
        <v>55</v>
      </c>
      <c r="F68" s="14">
        <v>0</v>
      </c>
      <c r="G68" s="12">
        <v>55</v>
      </c>
      <c r="I68" s="11">
        <f>'^JKSE'!I68</f>
        <v>40801</v>
      </c>
      <c r="J68" s="12">
        <f t="shared" si="1"/>
        <v>205</v>
      </c>
    </row>
    <row r="69" spans="1:10" x14ac:dyDescent="0.2">
      <c r="A69" s="15">
        <v>40021</v>
      </c>
      <c r="B69" s="12">
        <v>55</v>
      </c>
      <c r="C69" s="12">
        <v>55</v>
      </c>
      <c r="D69" s="12">
        <v>55</v>
      </c>
      <c r="E69" s="12">
        <v>55</v>
      </c>
      <c r="F69" s="14">
        <v>0</v>
      </c>
      <c r="G69" s="12">
        <v>55</v>
      </c>
      <c r="I69" s="11">
        <f>'^JKSE'!I69</f>
        <v>40800</v>
      </c>
      <c r="J69" s="12">
        <f t="shared" si="1"/>
        <v>205</v>
      </c>
    </row>
    <row r="70" spans="1:10" x14ac:dyDescent="0.2">
      <c r="A70" s="15">
        <v>40022</v>
      </c>
      <c r="B70" s="12">
        <v>82</v>
      </c>
      <c r="C70" s="12">
        <v>82</v>
      </c>
      <c r="D70" s="12">
        <v>82</v>
      </c>
      <c r="E70" s="12">
        <v>82</v>
      </c>
      <c r="F70" s="14">
        <v>11500</v>
      </c>
      <c r="G70" s="12">
        <v>82</v>
      </c>
      <c r="I70" s="11">
        <f>'^JKSE'!I70</f>
        <v>40799</v>
      </c>
      <c r="J70" s="12">
        <f t="shared" si="1"/>
        <v>200</v>
      </c>
    </row>
    <row r="71" spans="1:10" x14ac:dyDescent="0.2">
      <c r="A71" s="15">
        <v>40023</v>
      </c>
      <c r="B71" s="12">
        <v>55</v>
      </c>
      <c r="C71" s="12">
        <v>55</v>
      </c>
      <c r="D71" s="12">
        <v>55</v>
      </c>
      <c r="E71" s="12">
        <v>55</v>
      </c>
      <c r="F71" s="14">
        <v>0</v>
      </c>
      <c r="G71" s="12">
        <v>55</v>
      </c>
      <c r="I71" s="11">
        <f>'^JKSE'!I71</f>
        <v>40798</v>
      </c>
      <c r="J71" s="12">
        <f t="shared" si="1"/>
        <v>192</v>
      </c>
    </row>
    <row r="72" spans="1:10" x14ac:dyDescent="0.2">
      <c r="A72" s="15">
        <v>40024</v>
      </c>
      <c r="B72" s="12">
        <v>55</v>
      </c>
      <c r="C72" s="12">
        <v>55</v>
      </c>
      <c r="D72" s="12">
        <v>55</v>
      </c>
      <c r="E72" s="12">
        <v>55</v>
      </c>
      <c r="F72" s="14">
        <v>0</v>
      </c>
      <c r="G72" s="12">
        <v>55</v>
      </c>
      <c r="I72" s="11">
        <f>'^JKSE'!I72</f>
        <v>40795</v>
      </c>
      <c r="J72" s="12">
        <f t="shared" si="1"/>
        <v>200</v>
      </c>
    </row>
    <row r="73" spans="1:10" x14ac:dyDescent="0.2">
      <c r="A73" s="15">
        <v>40025</v>
      </c>
      <c r="B73" s="12">
        <v>55</v>
      </c>
      <c r="C73" s="12">
        <v>55</v>
      </c>
      <c r="D73" s="12">
        <v>55</v>
      </c>
      <c r="E73" s="12">
        <v>55</v>
      </c>
      <c r="F73" s="14">
        <v>0</v>
      </c>
      <c r="G73" s="12">
        <v>55</v>
      </c>
      <c r="I73" s="11">
        <f>'^JKSE'!I73</f>
        <v>40794</v>
      </c>
      <c r="J73" s="12">
        <f t="shared" si="1"/>
        <v>200</v>
      </c>
    </row>
    <row r="74" spans="1:10" x14ac:dyDescent="0.2">
      <c r="A74" s="15">
        <v>40028</v>
      </c>
      <c r="B74" s="12">
        <v>55</v>
      </c>
      <c r="C74" s="12">
        <v>55</v>
      </c>
      <c r="D74" s="12">
        <v>55</v>
      </c>
      <c r="E74" s="12">
        <v>55</v>
      </c>
      <c r="F74" s="14">
        <v>0</v>
      </c>
      <c r="G74" s="12">
        <v>55</v>
      </c>
      <c r="I74" s="11">
        <f>'^JKSE'!I74</f>
        <v>40793</v>
      </c>
      <c r="J74" s="12">
        <f t="shared" si="1"/>
        <v>220</v>
      </c>
    </row>
    <row r="75" spans="1:10" x14ac:dyDescent="0.2">
      <c r="A75" s="15">
        <v>40044</v>
      </c>
      <c r="B75" s="12">
        <v>55</v>
      </c>
      <c r="C75" s="12">
        <v>55</v>
      </c>
      <c r="D75" s="12">
        <v>55</v>
      </c>
      <c r="E75" s="12">
        <v>55</v>
      </c>
      <c r="F75" s="14">
        <v>0</v>
      </c>
      <c r="G75" s="12">
        <v>55</v>
      </c>
      <c r="I75" s="11">
        <f>'^JKSE'!I75</f>
        <v>40792</v>
      </c>
      <c r="J75" s="12">
        <f t="shared" si="1"/>
        <v>200</v>
      </c>
    </row>
    <row r="76" spans="1:10" x14ac:dyDescent="0.2">
      <c r="A76" s="15">
        <v>40059</v>
      </c>
      <c r="B76" s="12">
        <v>82</v>
      </c>
      <c r="C76" s="12">
        <v>82</v>
      </c>
      <c r="D76" s="12">
        <v>82</v>
      </c>
      <c r="E76" s="12">
        <v>82</v>
      </c>
      <c r="F76" s="14">
        <v>0</v>
      </c>
      <c r="G76" s="12">
        <v>82</v>
      </c>
      <c r="I76" s="11">
        <f>'^JKSE'!I76</f>
        <v>40791</v>
      </c>
      <c r="J76" s="12">
        <f t="shared" si="1"/>
        <v>200</v>
      </c>
    </row>
    <row r="77" spans="1:10" x14ac:dyDescent="0.2">
      <c r="A77" s="15">
        <v>40065</v>
      </c>
      <c r="B77" s="12">
        <v>54</v>
      </c>
      <c r="C77" s="12">
        <v>54</v>
      </c>
      <c r="D77" s="12">
        <v>54</v>
      </c>
      <c r="E77" s="12">
        <v>54</v>
      </c>
      <c r="F77" s="14">
        <v>0</v>
      </c>
      <c r="G77" s="12">
        <v>54</v>
      </c>
      <c r="I77" s="11">
        <f>'^JKSE'!I77</f>
        <v>40788</v>
      </c>
      <c r="J77" s="12">
        <f t="shared" si="1"/>
        <v>180</v>
      </c>
    </row>
    <row r="78" spans="1:10" x14ac:dyDescent="0.2">
      <c r="A78" s="15">
        <v>40066</v>
      </c>
      <c r="B78" s="12">
        <v>55</v>
      </c>
      <c r="C78" s="12">
        <v>55</v>
      </c>
      <c r="D78" s="12">
        <v>55</v>
      </c>
      <c r="E78" s="12">
        <v>55</v>
      </c>
      <c r="F78" s="14">
        <v>0</v>
      </c>
      <c r="G78" s="12">
        <v>55</v>
      </c>
      <c r="I78" s="11">
        <f>'^JKSE'!I78</f>
        <v>40787</v>
      </c>
      <c r="J78" s="12">
        <f t="shared" si="1"/>
        <v>180</v>
      </c>
    </row>
    <row r="79" spans="1:10" x14ac:dyDescent="0.2">
      <c r="A79" s="15">
        <v>40067</v>
      </c>
      <c r="B79" s="12">
        <v>55</v>
      </c>
      <c r="C79" s="12">
        <v>55</v>
      </c>
      <c r="D79" s="12">
        <v>55</v>
      </c>
      <c r="E79" s="12">
        <v>55</v>
      </c>
      <c r="F79" s="14">
        <v>0</v>
      </c>
      <c r="G79" s="12">
        <v>55</v>
      </c>
      <c r="I79" s="11">
        <f>'^JKSE'!I79</f>
        <v>40786</v>
      </c>
      <c r="J79" s="12">
        <f t="shared" si="1"/>
        <v>180</v>
      </c>
    </row>
    <row r="80" spans="1:10" x14ac:dyDescent="0.2">
      <c r="A80" s="15">
        <v>40070</v>
      </c>
      <c r="B80" s="12">
        <v>55</v>
      </c>
      <c r="C80" s="12">
        <v>55</v>
      </c>
      <c r="D80" s="12">
        <v>55</v>
      </c>
      <c r="E80" s="12">
        <v>55</v>
      </c>
      <c r="F80" s="14">
        <v>0</v>
      </c>
      <c r="G80" s="12">
        <v>55</v>
      </c>
      <c r="I80" s="11">
        <f>'^JKSE'!I80</f>
        <v>40785</v>
      </c>
      <c r="J80" s="12">
        <f t="shared" si="1"/>
        <v>180</v>
      </c>
    </row>
    <row r="81" spans="1:10" x14ac:dyDescent="0.2">
      <c r="A81" s="15">
        <v>40071</v>
      </c>
      <c r="B81" s="12">
        <v>55</v>
      </c>
      <c r="C81" s="12">
        <v>55</v>
      </c>
      <c r="D81" s="12">
        <v>55</v>
      </c>
      <c r="E81" s="12">
        <v>55</v>
      </c>
      <c r="F81" s="14">
        <v>0</v>
      </c>
      <c r="G81" s="12">
        <v>55</v>
      </c>
      <c r="I81" s="11">
        <f>'^JKSE'!I81</f>
        <v>40784</v>
      </c>
      <c r="J81" s="12">
        <f t="shared" si="1"/>
        <v>180</v>
      </c>
    </row>
    <row r="82" spans="1:10" x14ac:dyDescent="0.2">
      <c r="A82" s="15">
        <v>40072</v>
      </c>
      <c r="B82" s="12">
        <v>55</v>
      </c>
      <c r="C82" s="12">
        <v>55</v>
      </c>
      <c r="D82" s="12">
        <v>55</v>
      </c>
      <c r="E82" s="12">
        <v>55</v>
      </c>
      <c r="F82" s="14">
        <v>0</v>
      </c>
      <c r="G82" s="12">
        <v>55</v>
      </c>
      <c r="I82" s="11">
        <f>'^JKSE'!I82</f>
        <v>40781</v>
      </c>
      <c r="J82" s="12">
        <f t="shared" si="1"/>
        <v>180</v>
      </c>
    </row>
    <row r="83" spans="1:10" x14ac:dyDescent="0.2">
      <c r="A83" s="15">
        <v>40073</v>
      </c>
      <c r="B83" s="12">
        <v>55</v>
      </c>
      <c r="C83" s="12">
        <v>55</v>
      </c>
      <c r="D83" s="12">
        <v>55</v>
      </c>
      <c r="E83" s="12">
        <v>55</v>
      </c>
      <c r="F83" s="14">
        <v>0</v>
      </c>
      <c r="G83" s="12">
        <v>55</v>
      </c>
      <c r="I83" s="11">
        <f>'^JKSE'!I83</f>
        <v>40780</v>
      </c>
      <c r="J83" s="12">
        <f t="shared" si="1"/>
        <v>220</v>
      </c>
    </row>
    <row r="84" spans="1:10" x14ac:dyDescent="0.2">
      <c r="A84" s="15">
        <v>40080</v>
      </c>
      <c r="B84" s="12">
        <v>55</v>
      </c>
      <c r="C84" s="12">
        <v>55</v>
      </c>
      <c r="D84" s="12">
        <v>55</v>
      </c>
      <c r="E84" s="12">
        <v>55</v>
      </c>
      <c r="F84" s="14">
        <v>0</v>
      </c>
      <c r="G84" s="12">
        <v>55</v>
      </c>
      <c r="I84" s="11">
        <f>'^JKSE'!I84</f>
        <v>40779</v>
      </c>
      <c r="J84" s="12">
        <f t="shared" si="1"/>
        <v>190</v>
      </c>
    </row>
    <row r="85" spans="1:10" x14ac:dyDescent="0.2">
      <c r="A85" s="15">
        <v>40081</v>
      </c>
      <c r="B85" s="12">
        <v>55</v>
      </c>
      <c r="C85" s="12">
        <v>55</v>
      </c>
      <c r="D85" s="12">
        <v>55</v>
      </c>
      <c r="E85" s="12">
        <v>55</v>
      </c>
      <c r="F85" s="14">
        <v>0</v>
      </c>
      <c r="G85" s="12">
        <v>55</v>
      </c>
      <c r="I85" s="11">
        <f>'^JKSE'!I85</f>
        <v>40778</v>
      </c>
      <c r="J85" s="12">
        <f t="shared" si="1"/>
        <v>190</v>
      </c>
    </row>
    <row r="86" spans="1:10" x14ac:dyDescent="0.2">
      <c r="A86" s="15">
        <v>40084</v>
      </c>
      <c r="B86" s="12">
        <v>55</v>
      </c>
      <c r="C86" s="12">
        <v>55</v>
      </c>
      <c r="D86" s="12">
        <v>55</v>
      </c>
      <c r="E86" s="12">
        <v>55</v>
      </c>
      <c r="F86" s="14">
        <v>0</v>
      </c>
      <c r="G86" s="12">
        <v>55</v>
      </c>
      <c r="I86" s="11">
        <f>'^JKSE'!I86</f>
        <v>40777</v>
      </c>
      <c r="J86" s="12">
        <f t="shared" si="1"/>
        <v>190</v>
      </c>
    </row>
    <row r="87" spans="1:10" x14ac:dyDescent="0.2">
      <c r="A87" s="15">
        <v>40085</v>
      </c>
      <c r="B87" s="12">
        <v>55</v>
      </c>
      <c r="C87" s="12">
        <v>55</v>
      </c>
      <c r="D87" s="12">
        <v>55</v>
      </c>
      <c r="E87" s="12">
        <v>55</v>
      </c>
      <c r="F87" s="14">
        <v>0</v>
      </c>
      <c r="G87" s="12">
        <v>55</v>
      </c>
      <c r="I87" s="11">
        <f>'^JKSE'!I87</f>
        <v>40774</v>
      </c>
      <c r="J87" s="12">
        <f t="shared" si="1"/>
        <v>220</v>
      </c>
    </row>
    <row r="88" spans="1:10" x14ac:dyDescent="0.2">
      <c r="A88" s="15">
        <v>40086</v>
      </c>
      <c r="B88" s="12">
        <v>55</v>
      </c>
      <c r="C88" s="12">
        <v>55</v>
      </c>
      <c r="D88" s="12">
        <v>55</v>
      </c>
      <c r="E88" s="12">
        <v>55</v>
      </c>
      <c r="F88" s="14">
        <v>0</v>
      </c>
      <c r="G88" s="12">
        <v>55</v>
      </c>
      <c r="I88" s="11">
        <f>'^JKSE'!I88</f>
        <v>40773</v>
      </c>
      <c r="J88" s="12">
        <f t="shared" si="1"/>
        <v>245</v>
      </c>
    </row>
    <row r="89" spans="1:10" x14ac:dyDescent="0.2">
      <c r="A89" s="15">
        <v>40087</v>
      </c>
      <c r="B89" s="12">
        <v>55</v>
      </c>
      <c r="C89" s="12">
        <v>55</v>
      </c>
      <c r="D89" s="12">
        <v>55</v>
      </c>
      <c r="E89" s="12">
        <v>55</v>
      </c>
      <c r="F89" s="14">
        <v>0</v>
      </c>
      <c r="G89" s="12">
        <v>55</v>
      </c>
      <c r="I89" s="11">
        <f>'^JKSE'!I89</f>
        <v>40772</v>
      </c>
      <c r="J89" s="12">
        <f t="shared" si="1"/>
        <v>200</v>
      </c>
    </row>
    <row r="90" spans="1:10" x14ac:dyDescent="0.2">
      <c r="A90" s="15">
        <v>40088</v>
      </c>
      <c r="B90" s="12">
        <v>55</v>
      </c>
      <c r="C90" s="12">
        <v>55</v>
      </c>
      <c r="D90" s="12">
        <v>55</v>
      </c>
      <c r="E90" s="12">
        <v>55</v>
      </c>
      <c r="F90" s="14">
        <v>0</v>
      </c>
      <c r="G90" s="12">
        <v>55</v>
      </c>
      <c r="I90" s="11">
        <f>'^JKSE'!I90</f>
        <v>40771</v>
      </c>
      <c r="J90" s="12">
        <f t="shared" si="1"/>
        <v>200</v>
      </c>
    </row>
    <row r="91" spans="1:10" x14ac:dyDescent="0.2">
      <c r="A91" s="15">
        <v>40091</v>
      </c>
      <c r="B91" s="12">
        <v>55</v>
      </c>
      <c r="C91" s="12">
        <v>55</v>
      </c>
      <c r="D91" s="12">
        <v>55</v>
      </c>
      <c r="E91" s="12">
        <v>55</v>
      </c>
      <c r="F91" s="14">
        <v>0</v>
      </c>
      <c r="G91" s="12">
        <v>55</v>
      </c>
      <c r="I91" s="11">
        <f>'^JKSE'!I91</f>
        <v>40770</v>
      </c>
      <c r="J91" s="12">
        <f t="shared" si="1"/>
        <v>200</v>
      </c>
    </row>
    <row r="92" spans="1:10" x14ac:dyDescent="0.2">
      <c r="A92" s="15">
        <v>40092</v>
      </c>
      <c r="B92" s="12">
        <v>55</v>
      </c>
      <c r="C92" s="12">
        <v>55</v>
      </c>
      <c r="D92" s="12">
        <v>55</v>
      </c>
      <c r="E92" s="12">
        <v>55</v>
      </c>
      <c r="F92" s="14">
        <v>0</v>
      </c>
      <c r="G92" s="12">
        <v>55</v>
      </c>
      <c r="I92" s="11">
        <f>'^JKSE'!I92</f>
        <v>40767</v>
      </c>
      <c r="J92" s="12">
        <f t="shared" si="1"/>
        <v>200</v>
      </c>
    </row>
    <row r="93" spans="1:10" x14ac:dyDescent="0.2">
      <c r="A93" s="15">
        <v>40093</v>
      </c>
      <c r="B93" s="12">
        <v>55</v>
      </c>
      <c r="C93" s="12">
        <v>55</v>
      </c>
      <c r="D93" s="12">
        <v>55</v>
      </c>
      <c r="E93" s="12">
        <v>55</v>
      </c>
      <c r="F93" s="14">
        <v>0</v>
      </c>
      <c r="G93" s="12">
        <v>55</v>
      </c>
      <c r="I93" s="11">
        <f>'^JKSE'!I93</f>
        <v>40766</v>
      </c>
      <c r="J93" s="12">
        <f t="shared" si="1"/>
        <v>205</v>
      </c>
    </row>
    <row r="94" spans="1:10" x14ac:dyDescent="0.2">
      <c r="A94" s="15">
        <v>40094</v>
      </c>
      <c r="B94" s="12">
        <v>55</v>
      </c>
      <c r="C94" s="12">
        <v>58</v>
      </c>
      <c r="D94" s="12">
        <v>55</v>
      </c>
      <c r="E94" s="12">
        <v>58</v>
      </c>
      <c r="F94" s="14">
        <v>35000</v>
      </c>
      <c r="G94" s="12">
        <v>58</v>
      </c>
      <c r="I94" s="11">
        <f>'^JKSE'!I94</f>
        <v>40765</v>
      </c>
      <c r="J94" s="12">
        <f t="shared" si="1"/>
        <v>225</v>
      </c>
    </row>
    <row r="95" spans="1:10" x14ac:dyDescent="0.2">
      <c r="A95" s="15">
        <v>40095</v>
      </c>
      <c r="B95" s="12">
        <v>77</v>
      </c>
      <c r="C95" s="12">
        <v>77</v>
      </c>
      <c r="D95" s="12">
        <v>76</v>
      </c>
      <c r="E95" s="12">
        <v>77</v>
      </c>
      <c r="F95" s="14">
        <v>29000</v>
      </c>
      <c r="G95" s="12">
        <v>77</v>
      </c>
      <c r="I95" s="11">
        <f>'^JKSE'!I95</f>
        <v>40764</v>
      </c>
      <c r="J95" s="12">
        <f t="shared" si="1"/>
        <v>200</v>
      </c>
    </row>
    <row r="96" spans="1:10" x14ac:dyDescent="0.2">
      <c r="A96" s="15">
        <v>40098</v>
      </c>
      <c r="B96" s="12">
        <v>75</v>
      </c>
      <c r="C96" s="12">
        <v>100</v>
      </c>
      <c r="D96" s="12">
        <v>75</v>
      </c>
      <c r="E96" s="12">
        <v>75</v>
      </c>
      <c r="F96" s="14">
        <v>0</v>
      </c>
      <c r="G96" s="12">
        <v>75</v>
      </c>
      <c r="I96" s="11">
        <f>'^JKSE'!I96</f>
        <v>40763</v>
      </c>
      <c r="J96" s="12">
        <f t="shared" si="1"/>
        <v>190</v>
      </c>
    </row>
    <row r="97" spans="1:10" x14ac:dyDescent="0.2">
      <c r="A97" s="15">
        <v>40099</v>
      </c>
      <c r="B97" s="12">
        <v>60</v>
      </c>
      <c r="C97" s="12">
        <v>104</v>
      </c>
      <c r="D97" s="12">
        <v>60</v>
      </c>
      <c r="E97" s="12">
        <v>60</v>
      </c>
      <c r="F97" s="14">
        <v>0</v>
      </c>
      <c r="G97" s="12">
        <v>60</v>
      </c>
      <c r="I97" s="11">
        <f>'^JKSE'!I97</f>
        <v>40760</v>
      </c>
      <c r="J97" s="12">
        <f t="shared" si="1"/>
        <v>205</v>
      </c>
    </row>
    <row r="98" spans="1:10" x14ac:dyDescent="0.2">
      <c r="A98" s="15">
        <v>40100</v>
      </c>
      <c r="B98" s="12">
        <v>55</v>
      </c>
      <c r="C98" s="12">
        <v>55</v>
      </c>
      <c r="D98" s="12">
        <v>55</v>
      </c>
      <c r="E98" s="12">
        <v>55</v>
      </c>
      <c r="F98" s="14">
        <v>0</v>
      </c>
      <c r="G98" s="12">
        <v>55</v>
      </c>
      <c r="I98" s="11">
        <f>'^JKSE'!I98</f>
        <v>40759</v>
      </c>
      <c r="J98" s="12">
        <f t="shared" si="1"/>
        <v>230</v>
      </c>
    </row>
    <row r="99" spans="1:10" x14ac:dyDescent="0.2">
      <c r="A99" s="15">
        <v>40101</v>
      </c>
      <c r="B99" s="12">
        <v>55</v>
      </c>
      <c r="C99" s="12">
        <v>55</v>
      </c>
      <c r="D99" s="12">
        <v>55</v>
      </c>
      <c r="E99" s="12">
        <v>55</v>
      </c>
      <c r="F99" s="14">
        <v>0</v>
      </c>
      <c r="G99" s="12">
        <v>55</v>
      </c>
      <c r="I99" s="11">
        <f>'^JKSE'!I99</f>
        <v>40758</v>
      </c>
      <c r="J99" s="12">
        <f t="shared" si="1"/>
        <v>250</v>
      </c>
    </row>
    <row r="100" spans="1:10" x14ac:dyDescent="0.2">
      <c r="A100" s="15">
        <v>40102</v>
      </c>
      <c r="B100" s="12">
        <v>55</v>
      </c>
      <c r="C100" s="12">
        <v>55</v>
      </c>
      <c r="D100" s="12">
        <v>55</v>
      </c>
      <c r="E100" s="12">
        <v>55</v>
      </c>
      <c r="F100" s="14">
        <v>0</v>
      </c>
      <c r="G100" s="12">
        <v>55</v>
      </c>
      <c r="I100" s="11">
        <f>'^JKSE'!I100</f>
        <v>40757</v>
      </c>
      <c r="J100" s="12">
        <f t="shared" si="1"/>
        <v>270</v>
      </c>
    </row>
    <row r="101" spans="1:10" x14ac:dyDescent="0.2">
      <c r="A101" s="15">
        <v>40105</v>
      </c>
      <c r="B101" s="12">
        <v>55</v>
      </c>
      <c r="C101" s="12">
        <v>55</v>
      </c>
      <c r="D101" s="12">
        <v>55</v>
      </c>
      <c r="E101" s="12">
        <v>55</v>
      </c>
      <c r="F101" s="14">
        <v>0</v>
      </c>
      <c r="G101" s="12">
        <v>55</v>
      </c>
      <c r="I101" s="11">
        <f>'^JKSE'!I101</f>
        <v>40756</v>
      </c>
      <c r="J101" s="12">
        <f t="shared" si="1"/>
        <v>260</v>
      </c>
    </row>
    <row r="102" spans="1:10" x14ac:dyDescent="0.2">
      <c r="A102" s="15">
        <v>40106</v>
      </c>
      <c r="B102" s="12">
        <v>55</v>
      </c>
      <c r="C102" s="12">
        <v>55</v>
      </c>
      <c r="D102" s="12">
        <v>55</v>
      </c>
      <c r="E102" s="12">
        <v>55</v>
      </c>
      <c r="F102" s="14">
        <v>0</v>
      </c>
      <c r="G102" s="12">
        <v>55</v>
      </c>
      <c r="I102" s="11">
        <f>'^JKSE'!I102</f>
        <v>40753</v>
      </c>
      <c r="J102" s="12">
        <f t="shared" si="1"/>
        <v>225</v>
      </c>
    </row>
    <row r="103" spans="1:10" x14ac:dyDescent="0.2">
      <c r="A103" s="15">
        <v>40107</v>
      </c>
      <c r="B103" s="12">
        <v>55</v>
      </c>
      <c r="C103" s="12">
        <v>55</v>
      </c>
      <c r="D103" s="12">
        <v>55</v>
      </c>
      <c r="E103" s="12">
        <v>55</v>
      </c>
      <c r="F103" s="14">
        <v>0</v>
      </c>
      <c r="G103" s="12">
        <v>55</v>
      </c>
      <c r="I103" s="11">
        <f>'^JKSE'!I103</f>
        <v>40752</v>
      </c>
      <c r="J103" s="12">
        <f t="shared" si="1"/>
        <v>270</v>
      </c>
    </row>
    <row r="104" spans="1:10" x14ac:dyDescent="0.2">
      <c r="A104" s="15">
        <v>40108</v>
      </c>
      <c r="B104" s="12">
        <v>55</v>
      </c>
      <c r="C104" s="12">
        <v>55</v>
      </c>
      <c r="D104" s="12">
        <v>55</v>
      </c>
      <c r="E104" s="12">
        <v>55</v>
      </c>
      <c r="F104" s="14">
        <v>0</v>
      </c>
      <c r="G104" s="12">
        <v>55</v>
      </c>
      <c r="I104" s="11">
        <f>'^JKSE'!I104</f>
        <v>40751</v>
      </c>
      <c r="J104" s="12">
        <f t="shared" si="1"/>
        <v>275</v>
      </c>
    </row>
    <row r="105" spans="1:10" x14ac:dyDescent="0.2">
      <c r="A105" s="15">
        <v>40109</v>
      </c>
      <c r="B105" s="12">
        <v>55</v>
      </c>
      <c r="C105" s="12">
        <v>55</v>
      </c>
      <c r="D105" s="12">
        <v>55</v>
      </c>
      <c r="E105" s="12">
        <v>55</v>
      </c>
      <c r="F105" s="14">
        <v>0</v>
      </c>
      <c r="G105" s="12">
        <v>55</v>
      </c>
      <c r="I105" s="11">
        <f>'^JKSE'!I105</f>
        <v>40750</v>
      </c>
      <c r="J105" s="12">
        <f t="shared" si="1"/>
        <v>290</v>
      </c>
    </row>
    <row r="106" spans="1:10" x14ac:dyDescent="0.2">
      <c r="A106" s="15">
        <v>40112</v>
      </c>
      <c r="B106" s="12">
        <v>55</v>
      </c>
      <c r="C106" s="12">
        <v>55</v>
      </c>
      <c r="D106" s="12">
        <v>55</v>
      </c>
      <c r="E106" s="12">
        <v>55</v>
      </c>
      <c r="F106" s="14">
        <v>0</v>
      </c>
      <c r="G106" s="12">
        <v>55</v>
      </c>
      <c r="I106" s="11">
        <f>'^JKSE'!I106</f>
        <v>40749</v>
      </c>
      <c r="J106" s="12">
        <f t="shared" si="1"/>
        <v>275</v>
      </c>
    </row>
    <row r="107" spans="1:10" x14ac:dyDescent="0.2">
      <c r="A107" s="15">
        <v>40113</v>
      </c>
      <c r="B107" s="12">
        <v>55</v>
      </c>
      <c r="C107" s="12">
        <v>55</v>
      </c>
      <c r="D107" s="12">
        <v>55</v>
      </c>
      <c r="E107" s="12">
        <v>55</v>
      </c>
      <c r="F107" s="14">
        <v>0</v>
      </c>
      <c r="G107" s="12">
        <v>55</v>
      </c>
      <c r="I107" s="11">
        <f>'^JKSE'!I107</f>
        <v>40746</v>
      </c>
      <c r="J107" s="12">
        <f t="shared" si="1"/>
        <v>240</v>
      </c>
    </row>
    <row r="108" spans="1:10" x14ac:dyDescent="0.2">
      <c r="A108" s="15">
        <v>40114</v>
      </c>
      <c r="B108" s="12">
        <v>55</v>
      </c>
      <c r="C108" s="12">
        <v>55</v>
      </c>
      <c r="D108" s="12">
        <v>55</v>
      </c>
      <c r="E108" s="12">
        <v>55</v>
      </c>
      <c r="F108" s="14">
        <v>0</v>
      </c>
      <c r="G108" s="12">
        <v>55</v>
      </c>
      <c r="I108" s="11">
        <f>'^JKSE'!I108</f>
        <v>40745</v>
      </c>
      <c r="J108" s="12">
        <f t="shared" si="1"/>
        <v>180</v>
      </c>
    </row>
    <row r="109" spans="1:10" x14ac:dyDescent="0.2">
      <c r="A109" s="15">
        <v>40115</v>
      </c>
      <c r="B109" s="12">
        <v>50</v>
      </c>
      <c r="C109" s="12">
        <v>50</v>
      </c>
      <c r="D109" s="12">
        <v>50</v>
      </c>
      <c r="E109" s="12">
        <v>50</v>
      </c>
      <c r="F109" s="14">
        <v>0</v>
      </c>
      <c r="G109" s="12">
        <v>50</v>
      </c>
      <c r="I109" s="11">
        <f>'^JKSE'!I109</f>
        <v>40744</v>
      </c>
      <c r="J109" s="12">
        <f t="shared" si="1"/>
        <v>175</v>
      </c>
    </row>
    <row r="110" spans="1:10" x14ac:dyDescent="0.2">
      <c r="A110" s="15">
        <v>40116</v>
      </c>
      <c r="B110" s="12">
        <v>50</v>
      </c>
      <c r="C110" s="12">
        <v>50</v>
      </c>
      <c r="D110" s="12">
        <v>50</v>
      </c>
      <c r="E110" s="12">
        <v>50</v>
      </c>
      <c r="F110" s="14">
        <v>0</v>
      </c>
      <c r="G110" s="12">
        <v>50</v>
      </c>
      <c r="I110" s="11">
        <f>'^JKSE'!I110</f>
        <v>40743</v>
      </c>
      <c r="J110" s="12">
        <f t="shared" si="1"/>
        <v>220</v>
      </c>
    </row>
    <row r="111" spans="1:10" x14ac:dyDescent="0.2">
      <c r="A111" s="15">
        <v>40119</v>
      </c>
      <c r="B111" s="12">
        <v>50</v>
      </c>
      <c r="C111" s="12">
        <v>50</v>
      </c>
      <c r="D111" s="12">
        <v>50</v>
      </c>
      <c r="E111" s="12">
        <v>50</v>
      </c>
      <c r="F111" s="14">
        <v>0</v>
      </c>
      <c r="G111" s="12">
        <v>50</v>
      </c>
      <c r="I111" s="11">
        <f>'^JKSE'!I111</f>
        <v>40742</v>
      </c>
      <c r="J111" s="12">
        <f t="shared" si="1"/>
        <v>200</v>
      </c>
    </row>
    <row r="112" spans="1:10" x14ac:dyDescent="0.2">
      <c r="A112" s="15">
        <v>40120</v>
      </c>
      <c r="B112" s="12">
        <v>50</v>
      </c>
      <c r="C112" s="12">
        <v>50</v>
      </c>
      <c r="D112" s="12">
        <v>50</v>
      </c>
      <c r="E112" s="12">
        <v>50</v>
      </c>
      <c r="F112" s="14">
        <v>0</v>
      </c>
      <c r="G112" s="12">
        <v>50</v>
      </c>
      <c r="I112" s="11">
        <f>'^JKSE'!I112</f>
        <v>40739</v>
      </c>
      <c r="J112" s="12">
        <f t="shared" si="1"/>
        <v>230</v>
      </c>
    </row>
    <row r="113" spans="1:10" x14ac:dyDescent="0.2">
      <c r="A113" s="15">
        <v>40121</v>
      </c>
      <c r="B113" s="12">
        <v>50</v>
      </c>
      <c r="C113" s="12">
        <v>103</v>
      </c>
      <c r="D113" s="12">
        <v>50</v>
      </c>
      <c r="E113" s="12">
        <v>50</v>
      </c>
      <c r="F113" s="14">
        <v>0</v>
      </c>
      <c r="G113" s="12">
        <v>50</v>
      </c>
      <c r="I113" s="11">
        <f>'^JKSE'!I113</f>
        <v>40738</v>
      </c>
      <c r="J113" s="12">
        <f t="shared" si="1"/>
        <v>230</v>
      </c>
    </row>
    <row r="114" spans="1:10" x14ac:dyDescent="0.2">
      <c r="A114" s="15">
        <v>40122</v>
      </c>
      <c r="B114" s="12">
        <v>50</v>
      </c>
      <c r="C114" s="12">
        <v>50</v>
      </c>
      <c r="D114" s="12">
        <v>50</v>
      </c>
      <c r="E114" s="12">
        <v>50</v>
      </c>
      <c r="F114" s="14">
        <v>0</v>
      </c>
      <c r="G114" s="12">
        <v>50</v>
      </c>
      <c r="I114" s="11">
        <f>'^JKSE'!I114</f>
        <v>40737</v>
      </c>
      <c r="J114" s="12">
        <f t="shared" si="1"/>
        <v>220</v>
      </c>
    </row>
    <row r="115" spans="1:10" x14ac:dyDescent="0.2">
      <c r="A115" s="15">
        <v>40123</v>
      </c>
      <c r="B115" s="12">
        <v>52</v>
      </c>
      <c r="C115" s="12">
        <v>52</v>
      </c>
      <c r="D115" s="12">
        <v>52</v>
      </c>
      <c r="E115" s="12">
        <v>52</v>
      </c>
      <c r="F115" s="14">
        <v>0</v>
      </c>
      <c r="G115" s="12">
        <v>52</v>
      </c>
      <c r="I115" s="11">
        <f>'^JKSE'!I115</f>
        <v>40736</v>
      </c>
      <c r="J115" s="12">
        <f t="shared" si="1"/>
        <v>130</v>
      </c>
    </row>
    <row r="116" spans="1:10" x14ac:dyDescent="0.2">
      <c r="A116" s="15">
        <v>40126</v>
      </c>
      <c r="B116" s="12">
        <v>74</v>
      </c>
      <c r="C116" s="12">
        <v>74</v>
      </c>
      <c r="D116" s="12">
        <v>74</v>
      </c>
      <c r="E116" s="12">
        <v>74</v>
      </c>
      <c r="F116" s="14">
        <v>7000</v>
      </c>
      <c r="G116" s="12">
        <v>74</v>
      </c>
      <c r="I116" s="11">
        <f>'^JKSE'!I116</f>
        <v>40735</v>
      </c>
      <c r="J116" s="12">
        <f t="shared" si="1"/>
        <v>270</v>
      </c>
    </row>
    <row r="117" spans="1:10" x14ac:dyDescent="0.2">
      <c r="A117" s="15">
        <v>40128</v>
      </c>
      <c r="B117" s="12">
        <v>74</v>
      </c>
      <c r="C117" s="12">
        <v>74</v>
      </c>
      <c r="D117" s="12">
        <v>74</v>
      </c>
      <c r="E117" s="12">
        <v>74</v>
      </c>
      <c r="F117" s="14">
        <v>0</v>
      </c>
      <c r="G117" s="12">
        <v>74</v>
      </c>
      <c r="I117" s="11">
        <f>'^JKSE'!I117</f>
        <v>40732</v>
      </c>
      <c r="J117" s="12">
        <f t="shared" si="1"/>
        <v>270</v>
      </c>
    </row>
    <row r="118" spans="1:10" x14ac:dyDescent="0.2">
      <c r="A118" s="15">
        <v>40129</v>
      </c>
      <c r="B118" s="12">
        <v>74</v>
      </c>
      <c r="C118" s="12">
        <v>74</v>
      </c>
      <c r="D118" s="12">
        <v>74</v>
      </c>
      <c r="E118" s="12">
        <v>74</v>
      </c>
      <c r="F118" s="14">
        <v>0</v>
      </c>
      <c r="G118" s="12">
        <v>74</v>
      </c>
      <c r="I118" s="11">
        <f>'^JKSE'!I118</f>
        <v>40731</v>
      </c>
      <c r="J118" s="12">
        <f t="shared" si="1"/>
        <v>270</v>
      </c>
    </row>
    <row r="119" spans="1:10" x14ac:dyDescent="0.2">
      <c r="A119" s="15">
        <v>40141</v>
      </c>
      <c r="B119" s="12">
        <v>74</v>
      </c>
      <c r="C119" s="12">
        <v>74</v>
      </c>
      <c r="D119" s="12">
        <v>74</v>
      </c>
      <c r="E119" s="12">
        <v>74</v>
      </c>
      <c r="F119" s="14">
        <v>0</v>
      </c>
      <c r="G119" s="12">
        <v>74</v>
      </c>
      <c r="I119" s="11">
        <f>'^JKSE'!I119</f>
        <v>40730</v>
      </c>
      <c r="J119" s="12">
        <f t="shared" si="1"/>
        <v>230</v>
      </c>
    </row>
    <row r="120" spans="1:10" x14ac:dyDescent="0.2">
      <c r="A120" s="15">
        <v>40150</v>
      </c>
      <c r="B120" s="12">
        <v>74</v>
      </c>
      <c r="C120" s="12">
        <v>74</v>
      </c>
      <c r="D120" s="12">
        <v>74</v>
      </c>
      <c r="E120" s="12">
        <v>74</v>
      </c>
      <c r="F120" s="14">
        <v>0</v>
      </c>
      <c r="G120" s="12">
        <v>74</v>
      </c>
      <c r="I120" s="11">
        <f>'^JKSE'!I120</f>
        <v>40729</v>
      </c>
      <c r="J120" s="12">
        <f t="shared" si="1"/>
        <v>270</v>
      </c>
    </row>
    <row r="121" spans="1:10" x14ac:dyDescent="0.2">
      <c r="A121" s="15">
        <v>40154</v>
      </c>
      <c r="B121" s="12">
        <v>74</v>
      </c>
      <c r="C121" s="12">
        <v>74</v>
      </c>
      <c r="D121" s="12">
        <v>74</v>
      </c>
      <c r="E121" s="12">
        <v>74</v>
      </c>
      <c r="F121" s="14">
        <v>0</v>
      </c>
      <c r="G121" s="12">
        <v>74</v>
      </c>
      <c r="I121" s="11">
        <f>'^JKSE'!I121</f>
        <v>40728</v>
      </c>
      <c r="J121" s="12">
        <f t="shared" si="1"/>
        <v>180</v>
      </c>
    </row>
    <row r="122" spans="1:10" x14ac:dyDescent="0.2">
      <c r="A122" s="15">
        <v>40155</v>
      </c>
      <c r="B122" s="12">
        <v>74</v>
      </c>
      <c r="C122" s="12">
        <v>74</v>
      </c>
      <c r="D122" s="12">
        <v>74</v>
      </c>
      <c r="E122" s="12">
        <v>74</v>
      </c>
      <c r="F122" s="14">
        <v>0</v>
      </c>
      <c r="G122" s="12">
        <v>74</v>
      </c>
      <c r="I122" s="11">
        <f>'^JKSE'!I122</f>
        <v>40725</v>
      </c>
      <c r="J122" s="12">
        <f t="shared" si="1"/>
        <v>180</v>
      </c>
    </row>
    <row r="123" spans="1:10" x14ac:dyDescent="0.2">
      <c r="A123" s="15">
        <v>40189</v>
      </c>
      <c r="B123" s="12">
        <v>50</v>
      </c>
      <c r="C123" s="12">
        <v>50</v>
      </c>
      <c r="D123" s="12">
        <v>50</v>
      </c>
      <c r="E123" s="12">
        <v>50</v>
      </c>
      <c r="F123" s="14">
        <v>0</v>
      </c>
      <c r="G123" s="12">
        <v>50</v>
      </c>
      <c r="I123" s="11">
        <f>'^JKSE'!I123</f>
        <v>40724</v>
      </c>
      <c r="J123" s="12">
        <f t="shared" si="1"/>
        <v>200</v>
      </c>
    </row>
    <row r="124" spans="1:10" x14ac:dyDescent="0.2">
      <c r="A124" s="15">
        <v>40190</v>
      </c>
      <c r="B124" s="12">
        <v>75</v>
      </c>
      <c r="C124" s="12">
        <v>75</v>
      </c>
      <c r="D124" s="12">
        <v>75</v>
      </c>
      <c r="E124" s="12">
        <v>75</v>
      </c>
      <c r="F124" s="14">
        <v>17000</v>
      </c>
      <c r="G124" s="12">
        <v>75</v>
      </c>
      <c r="I124" s="11">
        <f>'^JKSE'!I124</f>
        <v>40723</v>
      </c>
      <c r="J124" s="12">
        <f t="shared" si="1"/>
        <v>200</v>
      </c>
    </row>
    <row r="125" spans="1:10" x14ac:dyDescent="0.2">
      <c r="A125" s="15">
        <v>40191</v>
      </c>
      <c r="B125" s="12">
        <v>51</v>
      </c>
      <c r="C125" s="12">
        <v>51</v>
      </c>
      <c r="D125" s="12">
        <v>51</v>
      </c>
      <c r="E125" s="12">
        <v>51</v>
      </c>
      <c r="F125" s="14">
        <v>0</v>
      </c>
      <c r="G125" s="12">
        <v>51</v>
      </c>
      <c r="I125" s="11">
        <f>'^JKSE'!I125</f>
        <v>40722</v>
      </c>
      <c r="J125" s="12">
        <f t="shared" si="1"/>
        <v>200</v>
      </c>
    </row>
    <row r="126" spans="1:10" x14ac:dyDescent="0.2">
      <c r="A126" s="15">
        <v>40192</v>
      </c>
      <c r="B126" s="12">
        <v>51</v>
      </c>
      <c r="C126" s="12">
        <v>51</v>
      </c>
      <c r="D126" s="12">
        <v>51</v>
      </c>
      <c r="E126" s="12">
        <v>51</v>
      </c>
      <c r="F126" s="14">
        <v>0</v>
      </c>
      <c r="G126" s="12">
        <v>51</v>
      </c>
      <c r="I126" s="11">
        <f>'^JKSE'!I126</f>
        <v>40721</v>
      </c>
      <c r="J126" s="12">
        <f t="shared" si="1"/>
        <v>205</v>
      </c>
    </row>
    <row r="127" spans="1:10" x14ac:dyDescent="0.2">
      <c r="A127" s="15">
        <v>40193</v>
      </c>
      <c r="B127" s="12">
        <v>51</v>
      </c>
      <c r="C127" s="12">
        <v>51</v>
      </c>
      <c r="D127" s="12">
        <v>51</v>
      </c>
      <c r="E127" s="12">
        <v>51</v>
      </c>
      <c r="F127" s="14">
        <v>0</v>
      </c>
      <c r="G127" s="12">
        <v>51</v>
      </c>
      <c r="I127" s="11">
        <f>'^JKSE'!I127</f>
        <v>40718</v>
      </c>
      <c r="J127" s="12">
        <f t="shared" si="1"/>
        <v>200</v>
      </c>
    </row>
    <row r="128" spans="1:10" x14ac:dyDescent="0.2">
      <c r="A128" s="15">
        <v>40196</v>
      </c>
      <c r="B128" s="12">
        <v>51</v>
      </c>
      <c r="C128" s="12">
        <v>51</v>
      </c>
      <c r="D128" s="12">
        <v>51</v>
      </c>
      <c r="E128" s="12">
        <v>51</v>
      </c>
      <c r="F128" s="14">
        <v>0</v>
      </c>
      <c r="G128" s="12">
        <v>51</v>
      </c>
      <c r="I128" s="11">
        <f>'^JKSE'!I128</f>
        <v>40717</v>
      </c>
      <c r="J128" s="12">
        <f t="shared" si="1"/>
        <v>220</v>
      </c>
    </row>
    <row r="129" spans="1:10" x14ac:dyDescent="0.2">
      <c r="A129" s="15">
        <v>40197</v>
      </c>
      <c r="B129" s="12">
        <v>51</v>
      </c>
      <c r="C129" s="12">
        <v>51</v>
      </c>
      <c r="D129" s="12">
        <v>51</v>
      </c>
      <c r="E129" s="12">
        <v>51</v>
      </c>
      <c r="F129" s="14">
        <v>0</v>
      </c>
      <c r="G129" s="12">
        <v>51</v>
      </c>
      <c r="I129" s="11">
        <f>'^JKSE'!I129</f>
        <v>40716</v>
      </c>
      <c r="J129" s="12">
        <f t="shared" si="1"/>
        <v>210</v>
      </c>
    </row>
    <row r="130" spans="1:10" x14ac:dyDescent="0.2">
      <c r="A130" s="15">
        <v>40198</v>
      </c>
      <c r="B130" s="12">
        <v>51</v>
      </c>
      <c r="C130" s="12">
        <v>51</v>
      </c>
      <c r="D130" s="12">
        <v>51</v>
      </c>
      <c r="E130" s="12">
        <v>51</v>
      </c>
      <c r="F130" s="14">
        <v>0</v>
      </c>
      <c r="G130" s="12">
        <v>51</v>
      </c>
      <c r="I130" s="11">
        <f>'^JKSE'!I130</f>
        <v>40715</v>
      </c>
      <c r="J130" s="12">
        <f t="shared" si="1"/>
        <v>220</v>
      </c>
    </row>
    <row r="131" spans="1:10" x14ac:dyDescent="0.2">
      <c r="A131" s="15">
        <v>40199</v>
      </c>
      <c r="B131" s="12">
        <v>51</v>
      </c>
      <c r="C131" s="12">
        <v>51</v>
      </c>
      <c r="D131" s="12">
        <v>51</v>
      </c>
      <c r="E131" s="12">
        <v>51</v>
      </c>
      <c r="F131" s="14">
        <v>0</v>
      </c>
      <c r="G131" s="12">
        <v>51</v>
      </c>
      <c r="I131" s="11">
        <f>'^JKSE'!I131</f>
        <v>40714</v>
      </c>
      <c r="J131" s="12">
        <f t="shared" ref="J131:J194" si="2">VLOOKUP($I$2:$I$751,$A$2:$G$705,7)</f>
        <v>230</v>
      </c>
    </row>
    <row r="132" spans="1:10" x14ac:dyDescent="0.2">
      <c r="A132" s="15">
        <v>40200</v>
      </c>
      <c r="B132" s="12">
        <v>51</v>
      </c>
      <c r="C132" s="12">
        <v>51</v>
      </c>
      <c r="D132" s="12">
        <v>51</v>
      </c>
      <c r="E132" s="12">
        <v>51</v>
      </c>
      <c r="F132" s="14">
        <v>0</v>
      </c>
      <c r="G132" s="12">
        <v>51</v>
      </c>
      <c r="I132" s="11">
        <f>'^JKSE'!I132</f>
        <v>40711</v>
      </c>
      <c r="J132" s="12">
        <f t="shared" si="2"/>
        <v>235</v>
      </c>
    </row>
    <row r="133" spans="1:10" x14ac:dyDescent="0.2">
      <c r="A133" s="15">
        <v>40203</v>
      </c>
      <c r="B133" s="12">
        <v>51</v>
      </c>
      <c r="C133" s="12">
        <v>51</v>
      </c>
      <c r="D133" s="12">
        <v>51</v>
      </c>
      <c r="E133" s="12">
        <v>51</v>
      </c>
      <c r="F133" s="14">
        <v>0</v>
      </c>
      <c r="G133" s="12">
        <v>51</v>
      </c>
      <c r="I133" s="11">
        <f>'^JKSE'!I133</f>
        <v>40710</v>
      </c>
      <c r="J133" s="12">
        <f t="shared" si="2"/>
        <v>235</v>
      </c>
    </row>
    <row r="134" spans="1:10" x14ac:dyDescent="0.2">
      <c r="A134" s="15">
        <v>40204</v>
      </c>
      <c r="B134" s="12">
        <v>51</v>
      </c>
      <c r="C134" s="12">
        <v>51</v>
      </c>
      <c r="D134" s="12">
        <v>51</v>
      </c>
      <c r="E134" s="12">
        <v>51</v>
      </c>
      <c r="F134" s="14">
        <v>0</v>
      </c>
      <c r="G134" s="12">
        <v>51</v>
      </c>
      <c r="I134" s="11">
        <f>'^JKSE'!I134</f>
        <v>40709</v>
      </c>
      <c r="J134" s="12">
        <f t="shared" si="2"/>
        <v>250</v>
      </c>
    </row>
    <row r="135" spans="1:10" x14ac:dyDescent="0.2">
      <c r="A135" s="15">
        <v>40205</v>
      </c>
      <c r="B135" s="12">
        <v>51</v>
      </c>
      <c r="C135" s="12">
        <v>51</v>
      </c>
      <c r="D135" s="12">
        <v>51</v>
      </c>
      <c r="E135" s="12">
        <v>51</v>
      </c>
      <c r="F135" s="14">
        <v>0</v>
      </c>
      <c r="G135" s="12">
        <v>51</v>
      </c>
      <c r="I135" s="11">
        <f>'^JKSE'!I135</f>
        <v>40708</v>
      </c>
      <c r="J135" s="12">
        <f t="shared" si="2"/>
        <v>290</v>
      </c>
    </row>
    <row r="136" spans="1:10" x14ac:dyDescent="0.2">
      <c r="A136" s="15">
        <v>40206</v>
      </c>
      <c r="B136" s="12">
        <v>51</v>
      </c>
      <c r="C136" s="12">
        <v>51</v>
      </c>
      <c r="D136" s="12">
        <v>51</v>
      </c>
      <c r="E136" s="12">
        <v>51</v>
      </c>
      <c r="F136" s="14">
        <v>0</v>
      </c>
      <c r="G136" s="12">
        <v>51</v>
      </c>
      <c r="I136" s="11">
        <f>'^JKSE'!I136</f>
        <v>40707</v>
      </c>
      <c r="J136" s="12">
        <f t="shared" si="2"/>
        <v>320</v>
      </c>
    </row>
    <row r="137" spans="1:10" x14ac:dyDescent="0.2">
      <c r="A137" s="15">
        <v>40207</v>
      </c>
      <c r="B137" s="12">
        <v>51</v>
      </c>
      <c r="C137" s="12">
        <v>51</v>
      </c>
      <c r="D137" s="12">
        <v>51</v>
      </c>
      <c r="E137" s="12">
        <v>51</v>
      </c>
      <c r="F137" s="14">
        <v>0</v>
      </c>
      <c r="G137" s="12">
        <v>51</v>
      </c>
      <c r="I137" s="11">
        <f>'^JKSE'!I137</f>
        <v>40704</v>
      </c>
      <c r="J137" s="12">
        <f t="shared" si="2"/>
        <v>330</v>
      </c>
    </row>
    <row r="138" spans="1:10" x14ac:dyDescent="0.2">
      <c r="A138" s="15">
        <v>40210</v>
      </c>
      <c r="B138" s="12">
        <v>51</v>
      </c>
      <c r="C138" s="12">
        <v>51</v>
      </c>
      <c r="D138" s="12">
        <v>51</v>
      </c>
      <c r="E138" s="12">
        <v>51</v>
      </c>
      <c r="F138" s="14">
        <v>0</v>
      </c>
      <c r="G138" s="12">
        <v>51</v>
      </c>
      <c r="I138" s="11">
        <f>'^JKSE'!I138</f>
        <v>40703</v>
      </c>
      <c r="J138" s="12">
        <f t="shared" si="2"/>
        <v>290</v>
      </c>
    </row>
    <row r="139" spans="1:10" x14ac:dyDescent="0.2">
      <c r="A139" s="15">
        <v>40211</v>
      </c>
      <c r="B139" s="12">
        <v>51</v>
      </c>
      <c r="C139" s="12">
        <v>51</v>
      </c>
      <c r="D139" s="12">
        <v>51</v>
      </c>
      <c r="E139" s="12">
        <v>51</v>
      </c>
      <c r="F139" s="14">
        <v>0</v>
      </c>
      <c r="G139" s="12">
        <v>51</v>
      </c>
      <c r="I139" s="11">
        <f>'^JKSE'!I139</f>
        <v>40702</v>
      </c>
      <c r="J139" s="12">
        <f t="shared" si="2"/>
        <v>235</v>
      </c>
    </row>
    <row r="140" spans="1:10" x14ac:dyDescent="0.2">
      <c r="A140" s="15">
        <v>40212</v>
      </c>
      <c r="B140" s="12">
        <v>50</v>
      </c>
      <c r="C140" s="12">
        <v>50</v>
      </c>
      <c r="D140" s="12">
        <v>50</v>
      </c>
      <c r="E140" s="12">
        <v>50</v>
      </c>
      <c r="F140" s="14">
        <v>0</v>
      </c>
      <c r="G140" s="12">
        <v>50</v>
      </c>
      <c r="I140" s="11">
        <f>'^JKSE'!I140</f>
        <v>40701</v>
      </c>
      <c r="J140" s="12">
        <f t="shared" si="2"/>
        <v>180</v>
      </c>
    </row>
    <row r="141" spans="1:10" x14ac:dyDescent="0.2">
      <c r="A141" s="15">
        <v>40213</v>
      </c>
      <c r="B141" s="12">
        <v>50</v>
      </c>
      <c r="C141" s="12">
        <v>50</v>
      </c>
      <c r="D141" s="12">
        <v>50</v>
      </c>
      <c r="E141" s="12">
        <v>50</v>
      </c>
      <c r="F141" s="14">
        <v>0</v>
      </c>
      <c r="G141" s="12">
        <v>50</v>
      </c>
      <c r="I141" s="11">
        <f>'^JKSE'!I141</f>
        <v>40700</v>
      </c>
      <c r="J141" s="12">
        <f t="shared" si="2"/>
        <v>176</v>
      </c>
    </row>
    <row r="142" spans="1:10" x14ac:dyDescent="0.2">
      <c r="A142" s="15">
        <v>40214</v>
      </c>
      <c r="B142" s="12">
        <v>50</v>
      </c>
      <c r="C142" s="12">
        <v>50</v>
      </c>
      <c r="D142" s="12">
        <v>50</v>
      </c>
      <c r="E142" s="12">
        <v>50</v>
      </c>
      <c r="F142" s="14">
        <v>0</v>
      </c>
      <c r="G142" s="12">
        <v>50</v>
      </c>
      <c r="I142" s="11">
        <f>'^JKSE'!I142</f>
        <v>40697</v>
      </c>
      <c r="J142" s="12">
        <f t="shared" si="2"/>
        <v>176</v>
      </c>
    </row>
    <row r="143" spans="1:10" x14ac:dyDescent="0.2">
      <c r="A143" s="15">
        <v>40217</v>
      </c>
      <c r="B143" s="12">
        <v>50</v>
      </c>
      <c r="C143" s="12">
        <v>50</v>
      </c>
      <c r="D143" s="12">
        <v>50</v>
      </c>
      <c r="E143" s="12">
        <v>50</v>
      </c>
      <c r="F143" s="14">
        <v>0</v>
      </c>
      <c r="G143" s="12">
        <v>50</v>
      </c>
      <c r="I143" s="11">
        <f>'^JKSE'!I143</f>
        <v>40696</v>
      </c>
      <c r="J143" s="12">
        <f t="shared" si="2"/>
        <v>176</v>
      </c>
    </row>
    <row r="144" spans="1:10" x14ac:dyDescent="0.2">
      <c r="A144" s="15">
        <v>40218</v>
      </c>
      <c r="B144" s="12">
        <v>50</v>
      </c>
      <c r="C144" s="12">
        <v>50</v>
      </c>
      <c r="D144" s="12">
        <v>50</v>
      </c>
      <c r="E144" s="12">
        <v>50</v>
      </c>
      <c r="F144" s="14">
        <v>0</v>
      </c>
      <c r="G144" s="12">
        <v>50</v>
      </c>
      <c r="I144" s="11">
        <f>'^JKSE'!I144</f>
        <v>40695</v>
      </c>
      <c r="J144" s="12">
        <f t="shared" si="2"/>
        <v>176</v>
      </c>
    </row>
    <row r="145" spans="1:10" x14ac:dyDescent="0.2">
      <c r="A145" s="15">
        <v>40219</v>
      </c>
      <c r="B145" s="12">
        <v>50</v>
      </c>
      <c r="C145" s="12">
        <v>50</v>
      </c>
      <c r="D145" s="12">
        <v>50</v>
      </c>
      <c r="E145" s="12">
        <v>50</v>
      </c>
      <c r="F145" s="14">
        <v>0</v>
      </c>
      <c r="G145" s="12">
        <v>50</v>
      </c>
      <c r="I145" s="11">
        <f>'^JKSE'!I145</f>
        <v>40694</v>
      </c>
      <c r="J145" s="12">
        <f t="shared" si="2"/>
        <v>175</v>
      </c>
    </row>
    <row r="146" spans="1:10" x14ac:dyDescent="0.2">
      <c r="A146" s="15">
        <v>40220</v>
      </c>
      <c r="B146" s="12">
        <v>50</v>
      </c>
      <c r="C146" s="12">
        <v>50</v>
      </c>
      <c r="D146" s="12">
        <v>50</v>
      </c>
      <c r="E146" s="12">
        <v>50</v>
      </c>
      <c r="F146" s="14">
        <v>0</v>
      </c>
      <c r="G146" s="12">
        <v>50</v>
      </c>
      <c r="I146" s="11">
        <f>'^JKSE'!I146</f>
        <v>40693</v>
      </c>
      <c r="J146" s="12">
        <f t="shared" si="2"/>
        <v>175</v>
      </c>
    </row>
    <row r="147" spans="1:10" x14ac:dyDescent="0.2">
      <c r="A147" s="15">
        <v>40224</v>
      </c>
      <c r="B147" s="12">
        <v>50</v>
      </c>
      <c r="C147" s="12">
        <v>50</v>
      </c>
      <c r="D147" s="12">
        <v>50</v>
      </c>
      <c r="E147" s="12">
        <v>50</v>
      </c>
      <c r="F147" s="14">
        <v>0</v>
      </c>
      <c r="G147" s="12">
        <v>50</v>
      </c>
      <c r="I147" s="11">
        <f>'^JKSE'!I147</f>
        <v>40690</v>
      </c>
      <c r="J147" s="12">
        <f t="shared" si="2"/>
        <v>200</v>
      </c>
    </row>
    <row r="148" spans="1:10" x14ac:dyDescent="0.2">
      <c r="A148" s="15">
        <v>40234</v>
      </c>
      <c r="B148" s="12">
        <v>50</v>
      </c>
      <c r="C148" s="12">
        <v>50</v>
      </c>
      <c r="D148" s="12">
        <v>50</v>
      </c>
      <c r="E148" s="12">
        <v>50</v>
      </c>
      <c r="F148" s="14">
        <v>0</v>
      </c>
      <c r="G148" s="12">
        <v>50</v>
      </c>
      <c r="I148" s="11">
        <f>'^JKSE'!I148</f>
        <v>40689</v>
      </c>
      <c r="J148" s="12">
        <f t="shared" si="2"/>
        <v>188</v>
      </c>
    </row>
    <row r="149" spans="1:10" x14ac:dyDescent="0.2">
      <c r="A149" s="15">
        <v>40247</v>
      </c>
      <c r="B149" s="12">
        <v>50</v>
      </c>
      <c r="C149" s="12">
        <v>50</v>
      </c>
      <c r="D149" s="12">
        <v>50</v>
      </c>
      <c r="E149" s="12">
        <v>50</v>
      </c>
      <c r="F149" s="14">
        <v>0</v>
      </c>
      <c r="G149" s="12">
        <v>50</v>
      </c>
      <c r="I149" s="11">
        <f>'^JKSE'!I149</f>
        <v>40688</v>
      </c>
      <c r="J149" s="12">
        <f t="shared" si="2"/>
        <v>155</v>
      </c>
    </row>
    <row r="150" spans="1:10" x14ac:dyDescent="0.2">
      <c r="A150" s="15">
        <v>40252</v>
      </c>
      <c r="B150" s="12">
        <v>50</v>
      </c>
      <c r="C150" s="12">
        <v>50</v>
      </c>
      <c r="D150" s="12">
        <v>50</v>
      </c>
      <c r="E150" s="12">
        <v>50</v>
      </c>
      <c r="F150" s="14">
        <v>0</v>
      </c>
      <c r="G150" s="12">
        <v>50</v>
      </c>
      <c r="I150" s="11">
        <f>'^JKSE'!I150</f>
        <v>40687</v>
      </c>
      <c r="J150" s="12">
        <f t="shared" si="2"/>
        <v>137</v>
      </c>
    </row>
    <row r="151" spans="1:10" x14ac:dyDescent="0.2">
      <c r="A151" s="15">
        <v>40254</v>
      </c>
      <c r="B151" s="12">
        <v>50</v>
      </c>
      <c r="C151" s="12">
        <v>50</v>
      </c>
      <c r="D151" s="12">
        <v>50</v>
      </c>
      <c r="E151" s="12">
        <v>50</v>
      </c>
      <c r="F151" s="14">
        <v>0</v>
      </c>
      <c r="G151" s="12">
        <v>50</v>
      </c>
      <c r="I151" s="11">
        <f>'^JKSE'!I151</f>
        <v>40686</v>
      </c>
      <c r="J151" s="12">
        <f t="shared" si="2"/>
        <v>138</v>
      </c>
    </row>
    <row r="152" spans="1:10" x14ac:dyDescent="0.2">
      <c r="A152" s="15">
        <v>40255</v>
      </c>
      <c r="B152" s="12">
        <v>50</v>
      </c>
      <c r="C152" s="12">
        <v>50</v>
      </c>
      <c r="D152" s="12">
        <v>50</v>
      </c>
      <c r="E152" s="12">
        <v>50</v>
      </c>
      <c r="F152" s="14">
        <v>0</v>
      </c>
      <c r="G152" s="12">
        <v>50</v>
      </c>
      <c r="I152" s="11">
        <f>'^JKSE'!I152</f>
        <v>40683</v>
      </c>
      <c r="J152" s="12">
        <f t="shared" si="2"/>
        <v>143</v>
      </c>
    </row>
    <row r="153" spans="1:10" x14ac:dyDescent="0.2">
      <c r="A153" s="15">
        <v>40259</v>
      </c>
      <c r="B153" s="12">
        <v>50</v>
      </c>
      <c r="C153" s="12">
        <v>50</v>
      </c>
      <c r="D153" s="12">
        <v>50</v>
      </c>
      <c r="E153" s="12">
        <v>50</v>
      </c>
      <c r="F153" s="14">
        <v>0</v>
      </c>
      <c r="G153" s="12">
        <v>50</v>
      </c>
      <c r="I153" s="11">
        <f>'^JKSE'!I153</f>
        <v>40682</v>
      </c>
      <c r="J153" s="12">
        <f t="shared" si="2"/>
        <v>138</v>
      </c>
    </row>
    <row r="154" spans="1:10" x14ac:dyDescent="0.2">
      <c r="A154" s="15">
        <v>40260</v>
      </c>
      <c r="B154" s="12">
        <v>50</v>
      </c>
      <c r="C154" s="12">
        <v>50</v>
      </c>
      <c r="D154" s="12">
        <v>50</v>
      </c>
      <c r="E154" s="12">
        <v>50</v>
      </c>
      <c r="F154" s="14">
        <v>0</v>
      </c>
      <c r="G154" s="12">
        <v>50</v>
      </c>
      <c r="I154" s="11">
        <f>'^JKSE'!I154</f>
        <v>40681</v>
      </c>
      <c r="J154" s="12">
        <f t="shared" si="2"/>
        <v>137</v>
      </c>
    </row>
    <row r="155" spans="1:10" x14ac:dyDescent="0.2">
      <c r="A155" s="15">
        <v>40261</v>
      </c>
      <c r="B155" s="12">
        <v>51</v>
      </c>
      <c r="C155" s="12">
        <v>51</v>
      </c>
      <c r="D155" s="12">
        <v>51</v>
      </c>
      <c r="E155" s="12">
        <v>51</v>
      </c>
      <c r="F155" s="14">
        <v>0</v>
      </c>
      <c r="G155" s="12">
        <v>51</v>
      </c>
      <c r="I155" s="11">
        <f>'^JKSE'!I155</f>
        <v>40680</v>
      </c>
      <c r="J155" s="12">
        <f t="shared" si="2"/>
        <v>145</v>
      </c>
    </row>
    <row r="156" spans="1:10" x14ac:dyDescent="0.2">
      <c r="A156" s="15">
        <v>40262</v>
      </c>
      <c r="B156" s="12">
        <v>51</v>
      </c>
      <c r="C156" s="12">
        <v>51</v>
      </c>
      <c r="D156" s="12">
        <v>51</v>
      </c>
      <c r="E156" s="12">
        <v>51</v>
      </c>
      <c r="F156" s="14">
        <v>0</v>
      </c>
      <c r="G156" s="12">
        <v>51</v>
      </c>
      <c r="I156" s="11">
        <f>'^JKSE'!I156</f>
        <v>40679</v>
      </c>
      <c r="J156" s="12">
        <f t="shared" si="2"/>
        <v>145</v>
      </c>
    </row>
    <row r="157" spans="1:10" x14ac:dyDescent="0.2">
      <c r="A157" s="15">
        <v>40263</v>
      </c>
      <c r="B157" s="12">
        <v>50</v>
      </c>
      <c r="C157" s="12">
        <v>50</v>
      </c>
      <c r="D157" s="12">
        <v>50</v>
      </c>
      <c r="E157" s="12">
        <v>50</v>
      </c>
      <c r="F157" s="14">
        <v>0</v>
      </c>
      <c r="G157" s="12">
        <v>50</v>
      </c>
      <c r="I157" s="11">
        <f>'^JKSE'!I157</f>
        <v>40676</v>
      </c>
      <c r="J157" s="12">
        <f t="shared" si="2"/>
        <v>134</v>
      </c>
    </row>
    <row r="158" spans="1:10" x14ac:dyDescent="0.2">
      <c r="A158" s="15">
        <v>40267</v>
      </c>
      <c r="B158" s="12">
        <v>61</v>
      </c>
      <c r="C158" s="12">
        <v>61</v>
      </c>
      <c r="D158" s="12">
        <v>61</v>
      </c>
      <c r="E158" s="12">
        <v>61</v>
      </c>
      <c r="F158" s="14">
        <v>0</v>
      </c>
      <c r="G158" s="12">
        <v>61</v>
      </c>
      <c r="I158" s="11">
        <f>'^JKSE'!I158</f>
        <v>40675</v>
      </c>
      <c r="J158" s="12">
        <f t="shared" si="2"/>
        <v>133</v>
      </c>
    </row>
    <row r="159" spans="1:10" x14ac:dyDescent="0.2">
      <c r="A159" s="15">
        <v>40269</v>
      </c>
      <c r="B159" s="12">
        <v>75</v>
      </c>
      <c r="C159" s="12">
        <v>75</v>
      </c>
      <c r="D159" s="12">
        <v>75</v>
      </c>
      <c r="E159" s="12">
        <v>75</v>
      </c>
      <c r="F159" s="14">
        <v>0</v>
      </c>
      <c r="G159" s="12">
        <v>75</v>
      </c>
      <c r="I159" s="11">
        <f>'^JKSE'!I159</f>
        <v>40674</v>
      </c>
      <c r="J159" s="12">
        <f t="shared" si="2"/>
        <v>133</v>
      </c>
    </row>
    <row r="160" spans="1:10" x14ac:dyDescent="0.2">
      <c r="A160" s="15">
        <v>40273</v>
      </c>
      <c r="B160" s="12">
        <v>50</v>
      </c>
      <c r="C160" s="12">
        <v>50</v>
      </c>
      <c r="D160" s="12">
        <v>50</v>
      </c>
      <c r="E160" s="12">
        <v>50</v>
      </c>
      <c r="F160" s="14">
        <v>0</v>
      </c>
      <c r="G160" s="12">
        <v>50</v>
      </c>
      <c r="I160" s="11">
        <f>'^JKSE'!I160</f>
        <v>40673</v>
      </c>
      <c r="J160" s="12">
        <f t="shared" si="2"/>
        <v>133</v>
      </c>
    </row>
    <row r="161" spans="1:10" x14ac:dyDescent="0.2">
      <c r="A161" s="15">
        <v>40274</v>
      </c>
      <c r="B161" s="12">
        <v>50</v>
      </c>
      <c r="C161" s="12">
        <v>50</v>
      </c>
      <c r="D161" s="12">
        <v>50</v>
      </c>
      <c r="E161" s="12">
        <v>50</v>
      </c>
      <c r="F161" s="14">
        <v>0</v>
      </c>
      <c r="G161" s="12">
        <v>50</v>
      </c>
      <c r="I161" s="11">
        <f>'^JKSE'!I161</f>
        <v>40672</v>
      </c>
      <c r="J161" s="12">
        <f t="shared" si="2"/>
        <v>131</v>
      </c>
    </row>
    <row r="162" spans="1:10" x14ac:dyDescent="0.2">
      <c r="A162" s="15">
        <v>40275</v>
      </c>
      <c r="B162" s="12">
        <v>50</v>
      </c>
      <c r="C162" s="12">
        <v>50</v>
      </c>
      <c r="D162" s="12">
        <v>50</v>
      </c>
      <c r="E162" s="12">
        <v>50</v>
      </c>
      <c r="F162" s="14">
        <v>0</v>
      </c>
      <c r="G162" s="12">
        <v>50</v>
      </c>
      <c r="I162" s="11">
        <f>'^JKSE'!I162</f>
        <v>40669</v>
      </c>
      <c r="J162" s="12">
        <f t="shared" si="2"/>
        <v>130</v>
      </c>
    </row>
    <row r="163" spans="1:10" x14ac:dyDescent="0.2">
      <c r="A163" s="15">
        <v>40276</v>
      </c>
      <c r="B163" s="12">
        <v>50</v>
      </c>
      <c r="C163" s="12">
        <v>50</v>
      </c>
      <c r="D163" s="12">
        <v>50</v>
      </c>
      <c r="E163" s="12">
        <v>50</v>
      </c>
      <c r="F163" s="14">
        <v>0</v>
      </c>
      <c r="G163" s="12">
        <v>50</v>
      </c>
      <c r="I163" s="11">
        <f>'^JKSE'!I163</f>
        <v>40668</v>
      </c>
      <c r="J163" s="12">
        <f t="shared" si="2"/>
        <v>130</v>
      </c>
    </row>
    <row r="164" spans="1:10" x14ac:dyDescent="0.2">
      <c r="A164" s="15">
        <v>40277</v>
      </c>
      <c r="B164" s="12">
        <v>50</v>
      </c>
      <c r="C164" s="12">
        <v>50</v>
      </c>
      <c r="D164" s="12">
        <v>50</v>
      </c>
      <c r="E164" s="12">
        <v>50</v>
      </c>
      <c r="F164" s="14">
        <v>0</v>
      </c>
      <c r="G164" s="12">
        <v>50</v>
      </c>
      <c r="I164" s="11">
        <f>'^JKSE'!I164</f>
        <v>40667</v>
      </c>
      <c r="J164" s="12">
        <f t="shared" si="2"/>
        <v>120</v>
      </c>
    </row>
    <row r="165" spans="1:10" x14ac:dyDescent="0.2">
      <c r="A165" s="15">
        <v>40282</v>
      </c>
      <c r="B165" s="12">
        <v>50</v>
      </c>
      <c r="C165" s="12">
        <v>50</v>
      </c>
      <c r="D165" s="12">
        <v>50</v>
      </c>
      <c r="E165" s="12">
        <v>50</v>
      </c>
      <c r="F165" s="14">
        <v>0</v>
      </c>
      <c r="G165" s="12">
        <v>50</v>
      </c>
      <c r="I165" s="11">
        <f>'^JKSE'!I165</f>
        <v>40666</v>
      </c>
      <c r="J165" s="12">
        <f t="shared" si="2"/>
        <v>120</v>
      </c>
    </row>
    <row r="166" spans="1:10" x14ac:dyDescent="0.2">
      <c r="A166" s="15">
        <v>40283</v>
      </c>
      <c r="B166" s="12">
        <v>50</v>
      </c>
      <c r="C166" s="12">
        <v>50</v>
      </c>
      <c r="D166" s="12">
        <v>50</v>
      </c>
      <c r="E166" s="12">
        <v>50</v>
      </c>
      <c r="F166" s="14">
        <v>0</v>
      </c>
      <c r="G166" s="12">
        <v>50</v>
      </c>
      <c r="I166" s="11">
        <f>'^JKSE'!I166</f>
        <v>40665</v>
      </c>
      <c r="J166" s="12">
        <f t="shared" si="2"/>
        <v>120</v>
      </c>
    </row>
    <row r="167" spans="1:10" x14ac:dyDescent="0.2">
      <c r="A167" s="15">
        <v>40288</v>
      </c>
      <c r="B167" s="12">
        <v>50</v>
      </c>
      <c r="C167" s="12">
        <v>50</v>
      </c>
      <c r="D167" s="12">
        <v>50</v>
      </c>
      <c r="E167" s="12">
        <v>50</v>
      </c>
      <c r="F167" s="14">
        <v>0</v>
      </c>
      <c r="G167" s="12">
        <v>50</v>
      </c>
      <c r="I167" s="11">
        <f>'^JKSE'!I167</f>
        <v>40662</v>
      </c>
      <c r="J167" s="12">
        <f t="shared" si="2"/>
        <v>120</v>
      </c>
    </row>
    <row r="168" spans="1:10" x14ac:dyDescent="0.2">
      <c r="A168" s="15">
        <v>40294</v>
      </c>
      <c r="B168" s="12">
        <v>51</v>
      </c>
      <c r="C168" s="12">
        <v>51</v>
      </c>
      <c r="D168" s="12">
        <v>51</v>
      </c>
      <c r="E168" s="12">
        <v>51</v>
      </c>
      <c r="F168" s="14">
        <v>0</v>
      </c>
      <c r="G168" s="12">
        <v>51</v>
      </c>
      <c r="I168" s="11">
        <f>'^JKSE'!I168</f>
        <v>40661</v>
      </c>
      <c r="J168" s="12">
        <f t="shared" si="2"/>
        <v>120</v>
      </c>
    </row>
    <row r="169" spans="1:10" x14ac:dyDescent="0.2">
      <c r="A169" s="15">
        <v>40296</v>
      </c>
      <c r="B169" s="12">
        <v>50</v>
      </c>
      <c r="C169" s="12">
        <v>50</v>
      </c>
      <c r="D169" s="12">
        <v>50</v>
      </c>
      <c r="E169" s="12">
        <v>50</v>
      </c>
      <c r="F169" s="14">
        <v>0</v>
      </c>
      <c r="G169" s="12">
        <v>50</v>
      </c>
      <c r="I169" s="11">
        <f>'^JKSE'!I169</f>
        <v>40660</v>
      </c>
      <c r="J169" s="12">
        <f t="shared" si="2"/>
        <v>120</v>
      </c>
    </row>
    <row r="170" spans="1:10" x14ac:dyDescent="0.2">
      <c r="A170" s="15">
        <v>40297</v>
      </c>
      <c r="B170" s="12">
        <v>50</v>
      </c>
      <c r="C170" s="12">
        <v>50</v>
      </c>
      <c r="D170" s="12">
        <v>50</v>
      </c>
      <c r="E170" s="12">
        <v>50</v>
      </c>
      <c r="F170" s="14">
        <v>0</v>
      </c>
      <c r="G170" s="12">
        <v>50</v>
      </c>
      <c r="I170" s="11">
        <f>'^JKSE'!I170</f>
        <v>40659</v>
      </c>
      <c r="J170" s="12">
        <f t="shared" si="2"/>
        <v>120</v>
      </c>
    </row>
    <row r="171" spans="1:10" x14ac:dyDescent="0.2">
      <c r="A171" s="15">
        <v>40301</v>
      </c>
      <c r="B171" s="12">
        <v>55</v>
      </c>
      <c r="C171" s="12">
        <v>55</v>
      </c>
      <c r="D171" s="12">
        <v>55</v>
      </c>
      <c r="E171" s="12">
        <v>55</v>
      </c>
      <c r="F171" s="14">
        <v>1500</v>
      </c>
      <c r="G171" s="12">
        <v>55</v>
      </c>
      <c r="I171" s="11">
        <f>'^JKSE'!I171</f>
        <v>40658</v>
      </c>
      <c r="J171" s="12">
        <f t="shared" si="2"/>
        <v>120</v>
      </c>
    </row>
    <row r="172" spans="1:10" x14ac:dyDescent="0.2">
      <c r="A172" s="15">
        <v>40302</v>
      </c>
      <c r="B172" s="12">
        <v>54</v>
      </c>
      <c r="C172" s="12">
        <v>54</v>
      </c>
      <c r="D172" s="12">
        <v>54</v>
      </c>
      <c r="E172" s="12">
        <v>54</v>
      </c>
      <c r="F172" s="14">
        <v>0</v>
      </c>
      <c r="G172" s="12">
        <v>54</v>
      </c>
      <c r="I172" s="11">
        <f>'^JKSE'!I172</f>
        <v>40655</v>
      </c>
      <c r="J172" s="12">
        <f t="shared" si="2"/>
        <v>120</v>
      </c>
    </row>
    <row r="173" spans="1:10" x14ac:dyDescent="0.2">
      <c r="A173" s="15">
        <v>40303</v>
      </c>
      <c r="B173" s="12">
        <v>51</v>
      </c>
      <c r="C173" s="12">
        <v>51</v>
      </c>
      <c r="D173" s="12">
        <v>51</v>
      </c>
      <c r="E173" s="12">
        <v>51</v>
      </c>
      <c r="F173" s="14">
        <v>0</v>
      </c>
      <c r="G173" s="12">
        <v>51</v>
      </c>
      <c r="I173" s="11">
        <f>'^JKSE'!I173</f>
        <v>40654</v>
      </c>
      <c r="J173" s="12">
        <f t="shared" si="2"/>
        <v>120</v>
      </c>
    </row>
    <row r="174" spans="1:10" x14ac:dyDescent="0.2">
      <c r="A174" s="15">
        <v>40304</v>
      </c>
      <c r="B174" s="12">
        <v>51</v>
      </c>
      <c r="C174" s="12">
        <v>51</v>
      </c>
      <c r="D174" s="12">
        <v>51</v>
      </c>
      <c r="E174" s="12">
        <v>51</v>
      </c>
      <c r="F174" s="14">
        <v>0</v>
      </c>
      <c r="G174" s="12">
        <v>51</v>
      </c>
      <c r="I174" s="11">
        <f>'^JKSE'!I174</f>
        <v>40653</v>
      </c>
      <c r="J174" s="12">
        <f t="shared" si="2"/>
        <v>120</v>
      </c>
    </row>
    <row r="175" spans="1:10" x14ac:dyDescent="0.2">
      <c r="A175" s="15">
        <v>40305</v>
      </c>
      <c r="B175" s="12">
        <v>50</v>
      </c>
      <c r="C175" s="12">
        <v>50</v>
      </c>
      <c r="D175" s="12">
        <v>50</v>
      </c>
      <c r="E175" s="12">
        <v>50</v>
      </c>
      <c r="F175" s="14">
        <v>0</v>
      </c>
      <c r="G175" s="12">
        <v>50</v>
      </c>
      <c r="I175" s="11">
        <f>'^JKSE'!I175</f>
        <v>40652</v>
      </c>
      <c r="J175" s="12">
        <f t="shared" si="2"/>
        <v>120</v>
      </c>
    </row>
    <row r="176" spans="1:10" x14ac:dyDescent="0.2">
      <c r="A176" s="15">
        <v>40308</v>
      </c>
      <c r="B176" s="12">
        <v>50</v>
      </c>
      <c r="C176" s="12">
        <v>50</v>
      </c>
      <c r="D176" s="12">
        <v>50</v>
      </c>
      <c r="E176" s="12">
        <v>50</v>
      </c>
      <c r="F176" s="14">
        <v>0</v>
      </c>
      <c r="G176" s="12">
        <v>50</v>
      </c>
      <c r="I176" s="11">
        <f>'^JKSE'!I176</f>
        <v>40651</v>
      </c>
      <c r="J176" s="12">
        <f t="shared" si="2"/>
        <v>120</v>
      </c>
    </row>
    <row r="177" spans="1:10" x14ac:dyDescent="0.2">
      <c r="A177" s="15">
        <v>40309</v>
      </c>
      <c r="B177" s="12">
        <v>50</v>
      </c>
      <c r="C177" s="12">
        <v>50</v>
      </c>
      <c r="D177" s="12">
        <v>50</v>
      </c>
      <c r="E177" s="12">
        <v>50</v>
      </c>
      <c r="F177" s="14">
        <v>0</v>
      </c>
      <c r="G177" s="12">
        <v>50</v>
      </c>
      <c r="I177" s="11">
        <f>'^JKSE'!I177</f>
        <v>40648</v>
      </c>
      <c r="J177" s="12">
        <f t="shared" si="2"/>
        <v>100</v>
      </c>
    </row>
    <row r="178" spans="1:10" x14ac:dyDescent="0.2">
      <c r="A178" s="15">
        <v>40310</v>
      </c>
      <c r="B178" s="12">
        <v>50</v>
      </c>
      <c r="C178" s="12">
        <v>50</v>
      </c>
      <c r="D178" s="12">
        <v>50</v>
      </c>
      <c r="E178" s="12">
        <v>50</v>
      </c>
      <c r="F178" s="14">
        <v>0</v>
      </c>
      <c r="G178" s="12">
        <v>50</v>
      </c>
      <c r="I178" s="11">
        <f>'^JKSE'!I178</f>
        <v>40647</v>
      </c>
      <c r="J178" s="12">
        <f t="shared" si="2"/>
        <v>100</v>
      </c>
    </row>
    <row r="179" spans="1:10" x14ac:dyDescent="0.2">
      <c r="A179" s="15">
        <v>40312</v>
      </c>
      <c r="B179" s="12">
        <v>50</v>
      </c>
      <c r="C179" s="12">
        <v>50</v>
      </c>
      <c r="D179" s="12">
        <v>50</v>
      </c>
      <c r="E179" s="12">
        <v>50</v>
      </c>
      <c r="F179" s="14">
        <v>0</v>
      </c>
      <c r="G179" s="12">
        <v>50</v>
      </c>
      <c r="I179" s="11">
        <f>'^JKSE'!I179</f>
        <v>40646</v>
      </c>
      <c r="J179" s="12">
        <f t="shared" si="2"/>
        <v>100</v>
      </c>
    </row>
    <row r="180" spans="1:10" x14ac:dyDescent="0.2">
      <c r="A180" s="15">
        <v>40315</v>
      </c>
      <c r="B180" s="12">
        <v>50</v>
      </c>
      <c r="C180" s="12">
        <v>50</v>
      </c>
      <c r="D180" s="12">
        <v>50</v>
      </c>
      <c r="E180" s="12">
        <v>50</v>
      </c>
      <c r="F180" s="14">
        <v>0</v>
      </c>
      <c r="G180" s="12">
        <v>50</v>
      </c>
      <c r="I180" s="11">
        <f>'^JKSE'!I180</f>
        <v>40645</v>
      </c>
      <c r="J180" s="12">
        <f t="shared" si="2"/>
        <v>100</v>
      </c>
    </row>
    <row r="181" spans="1:10" x14ac:dyDescent="0.2">
      <c r="A181" s="15">
        <v>40316</v>
      </c>
      <c r="B181" s="12">
        <v>50</v>
      </c>
      <c r="C181" s="12">
        <v>50</v>
      </c>
      <c r="D181" s="12">
        <v>50</v>
      </c>
      <c r="E181" s="12">
        <v>50</v>
      </c>
      <c r="F181" s="14">
        <v>0</v>
      </c>
      <c r="G181" s="12">
        <v>50</v>
      </c>
      <c r="I181" s="11">
        <f>'^JKSE'!I181</f>
        <v>40644</v>
      </c>
      <c r="J181" s="12">
        <f t="shared" si="2"/>
        <v>100</v>
      </c>
    </row>
    <row r="182" spans="1:10" x14ac:dyDescent="0.2">
      <c r="A182" s="15">
        <v>40317</v>
      </c>
      <c r="B182" s="12">
        <v>50</v>
      </c>
      <c r="C182" s="12">
        <v>50</v>
      </c>
      <c r="D182" s="12">
        <v>50</v>
      </c>
      <c r="E182" s="12">
        <v>50</v>
      </c>
      <c r="F182" s="14">
        <v>0</v>
      </c>
      <c r="G182" s="12">
        <v>50</v>
      </c>
      <c r="I182" s="11">
        <f>'^JKSE'!I182</f>
        <v>40641</v>
      </c>
      <c r="J182" s="12">
        <f t="shared" si="2"/>
        <v>100</v>
      </c>
    </row>
    <row r="183" spans="1:10" x14ac:dyDescent="0.2">
      <c r="A183" s="15">
        <v>40318</v>
      </c>
      <c r="B183" s="12">
        <v>50</v>
      </c>
      <c r="C183" s="12">
        <v>50</v>
      </c>
      <c r="D183" s="12">
        <v>50</v>
      </c>
      <c r="E183" s="12">
        <v>50</v>
      </c>
      <c r="F183" s="14">
        <v>0</v>
      </c>
      <c r="G183" s="12">
        <v>50</v>
      </c>
      <c r="I183" s="11">
        <f>'^JKSE'!I183</f>
        <v>40640</v>
      </c>
      <c r="J183" s="12">
        <f t="shared" si="2"/>
        <v>100</v>
      </c>
    </row>
    <row r="184" spans="1:10" x14ac:dyDescent="0.2">
      <c r="A184" s="15">
        <v>40319</v>
      </c>
      <c r="B184" s="12">
        <v>50</v>
      </c>
      <c r="C184" s="12">
        <v>50</v>
      </c>
      <c r="D184" s="12">
        <v>50</v>
      </c>
      <c r="E184" s="12">
        <v>50</v>
      </c>
      <c r="F184" s="14">
        <v>0</v>
      </c>
      <c r="G184" s="12">
        <v>50</v>
      </c>
      <c r="I184" s="11">
        <f>'^JKSE'!I184</f>
        <v>40639</v>
      </c>
      <c r="J184" s="12">
        <f t="shared" si="2"/>
        <v>100</v>
      </c>
    </row>
    <row r="185" spans="1:10" x14ac:dyDescent="0.2">
      <c r="A185" s="15">
        <v>40322</v>
      </c>
      <c r="B185" s="12">
        <v>50</v>
      </c>
      <c r="C185" s="12">
        <v>50</v>
      </c>
      <c r="D185" s="12">
        <v>50</v>
      </c>
      <c r="E185" s="12">
        <v>50</v>
      </c>
      <c r="F185" s="14">
        <v>0</v>
      </c>
      <c r="G185" s="12">
        <v>50</v>
      </c>
      <c r="I185" s="11">
        <f>'^JKSE'!I185</f>
        <v>40638</v>
      </c>
      <c r="J185" s="12">
        <f t="shared" si="2"/>
        <v>100</v>
      </c>
    </row>
    <row r="186" spans="1:10" x14ac:dyDescent="0.2">
      <c r="A186" s="15">
        <v>40323</v>
      </c>
      <c r="B186" s="12">
        <v>50</v>
      </c>
      <c r="C186" s="12">
        <v>50</v>
      </c>
      <c r="D186" s="12">
        <v>50</v>
      </c>
      <c r="E186" s="12">
        <v>50</v>
      </c>
      <c r="F186" s="14">
        <v>0</v>
      </c>
      <c r="G186" s="12">
        <v>50</v>
      </c>
      <c r="I186" s="11">
        <f>'^JKSE'!I186</f>
        <v>40637</v>
      </c>
      <c r="J186" s="12">
        <f t="shared" si="2"/>
        <v>100</v>
      </c>
    </row>
    <row r="187" spans="1:10" x14ac:dyDescent="0.2">
      <c r="A187" s="15">
        <v>40324</v>
      </c>
      <c r="B187" s="12">
        <v>50</v>
      </c>
      <c r="C187" s="12">
        <v>50</v>
      </c>
      <c r="D187" s="12">
        <v>50</v>
      </c>
      <c r="E187" s="12">
        <v>50</v>
      </c>
      <c r="F187" s="14">
        <v>0</v>
      </c>
      <c r="G187" s="12">
        <v>50</v>
      </c>
      <c r="I187" s="11">
        <f>'^JKSE'!I187</f>
        <v>40634</v>
      </c>
      <c r="J187" s="12">
        <f t="shared" si="2"/>
        <v>100</v>
      </c>
    </row>
    <row r="188" spans="1:10" x14ac:dyDescent="0.2">
      <c r="A188" s="15">
        <v>40325</v>
      </c>
      <c r="B188" s="12">
        <v>50</v>
      </c>
      <c r="C188" s="12">
        <v>50</v>
      </c>
      <c r="D188" s="12">
        <v>50</v>
      </c>
      <c r="E188" s="12">
        <v>50</v>
      </c>
      <c r="F188" s="14">
        <v>0</v>
      </c>
      <c r="G188" s="12">
        <v>50</v>
      </c>
      <c r="I188" s="11">
        <f>'^JKSE'!I188</f>
        <v>40633</v>
      </c>
      <c r="J188" s="12">
        <f t="shared" si="2"/>
        <v>100</v>
      </c>
    </row>
    <row r="189" spans="1:10" x14ac:dyDescent="0.2">
      <c r="A189" s="15">
        <v>40329</v>
      </c>
      <c r="B189" s="12">
        <v>50</v>
      </c>
      <c r="C189" s="12">
        <v>50</v>
      </c>
      <c r="D189" s="12">
        <v>50</v>
      </c>
      <c r="E189" s="12">
        <v>50</v>
      </c>
      <c r="F189" s="14">
        <v>0</v>
      </c>
      <c r="G189" s="12">
        <v>50</v>
      </c>
      <c r="I189" s="11">
        <f>'^JKSE'!I189</f>
        <v>40632</v>
      </c>
      <c r="J189" s="12">
        <f t="shared" si="2"/>
        <v>100</v>
      </c>
    </row>
    <row r="190" spans="1:10" x14ac:dyDescent="0.2">
      <c r="A190" s="15">
        <v>40330</v>
      </c>
      <c r="B190" s="12">
        <v>51</v>
      </c>
      <c r="C190" s="12">
        <v>51</v>
      </c>
      <c r="D190" s="12">
        <v>51</v>
      </c>
      <c r="E190" s="12">
        <v>51</v>
      </c>
      <c r="F190" s="14">
        <v>0</v>
      </c>
      <c r="G190" s="12">
        <v>51</v>
      </c>
      <c r="I190" s="11">
        <f>'^JKSE'!I190</f>
        <v>40631</v>
      </c>
      <c r="J190" s="12">
        <f t="shared" si="2"/>
        <v>100</v>
      </c>
    </row>
    <row r="191" spans="1:10" x14ac:dyDescent="0.2">
      <c r="A191" s="15">
        <v>40331</v>
      </c>
      <c r="B191" s="12">
        <v>53</v>
      </c>
      <c r="C191" s="12">
        <v>53</v>
      </c>
      <c r="D191" s="12">
        <v>53</v>
      </c>
      <c r="E191" s="12">
        <v>53</v>
      </c>
      <c r="F191" s="14">
        <v>0</v>
      </c>
      <c r="G191" s="12">
        <v>53</v>
      </c>
      <c r="I191" s="11">
        <f>'^JKSE'!I191</f>
        <v>40630</v>
      </c>
      <c r="J191" s="12">
        <f t="shared" si="2"/>
        <v>100</v>
      </c>
    </row>
    <row r="192" spans="1:10" x14ac:dyDescent="0.2">
      <c r="A192" s="15">
        <v>40332</v>
      </c>
      <c r="B192" s="12">
        <v>53</v>
      </c>
      <c r="C192" s="12">
        <v>53</v>
      </c>
      <c r="D192" s="12">
        <v>53</v>
      </c>
      <c r="E192" s="12">
        <v>53</v>
      </c>
      <c r="F192" s="14">
        <v>0</v>
      </c>
      <c r="G192" s="12">
        <v>53</v>
      </c>
      <c r="I192" s="11">
        <f>'^JKSE'!I192</f>
        <v>40627</v>
      </c>
      <c r="J192" s="12">
        <f t="shared" si="2"/>
        <v>100</v>
      </c>
    </row>
    <row r="193" spans="1:10" x14ac:dyDescent="0.2">
      <c r="A193" s="15">
        <v>40333</v>
      </c>
      <c r="B193" s="12">
        <v>52</v>
      </c>
      <c r="C193" s="12">
        <v>52</v>
      </c>
      <c r="D193" s="12">
        <v>52</v>
      </c>
      <c r="E193" s="12">
        <v>52</v>
      </c>
      <c r="F193" s="14">
        <v>0</v>
      </c>
      <c r="G193" s="12">
        <v>52</v>
      </c>
      <c r="I193" s="11">
        <f>'^JKSE'!I193</f>
        <v>40626</v>
      </c>
      <c r="J193" s="12">
        <f t="shared" si="2"/>
        <v>100</v>
      </c>
    </row>
    <row r="194" spans="1:10" x14ac:dyDescent="0.2">
      <c r="A194" s="15">
        <v>40336</v>
      </c>
      <c r="B194" s="12">
        <v>50</v>
      </c>
      <c r="C194" s="12">
        <v>50</v>
      </c>
      <c r="D194" s="12">
        <v>50</v>
      </c>
      <c r="E194" s="12">
        <v>50</v>
      </c>
      <c r="F194" s="14">
        <v>0</v>
      </c>
      <c r="G194" s="12">
        <v>50</v>
      </c>
      <c r="I194" s="11">
        <f>'^JKSE'!I194</f>
        <v>40625</v>
      </c>
      <c r="J194" s="12">
        <f t="shared" si="2"/>
        <v>100</v>
      </c>
    </row>
    <row r="195" spans="1:10" x14ac:dyDescent="0.2">
      <c r="A195" s="15">
        <v>40337</v>
      </c>
      <c r="B195" s="12">
        <v>50</v>
      </c>
      <c r="C195" s="12">
        <v>50</v>
      </c>
      <c r="D195" s="12">
        <v>50</v>
      </c>
      <c r="E195" s="12">
        <v>50</v>
      </c>
      <c r="F195" s="14">
        <v>0</v>
      </c>
      <c r="G195" s="12">
        <v>50</v>
      </c>
      <c r="I195" s="11">
        <f>'^JKSE'!I195</f>
        <v>40624</v>
      </c>
      <c r="J195" s="12">
        <f t="shared" ref="J195:J258" si="3">VLOOKUP($I$2:$I$751,$A$2:$G$705,7)</f>
        <v>100</v>
      </c>
    </row>
    <row r="196" spans="1:10" x14ac:dyDescent="0.2">
      <c r="A196" s="15">
        <v>40338</v>
      </c>
      <c r="B196" s="12">
        <v>52</v>
      </c>
      <c r="C196" s="12">
        <v>52</v>
      </c>
      <c r="D196" s="12">
        <v>52</v>
      </c>
      <c r="E196" s="12">
        <v>52</v>
      </c>
      <c r="F196" s="14">
        <v>0</v>
      </c>
      <c r="G196" s="12">
        <v>52</v>
      </c>
      <c r="I196" s="11">
        <f>'^JKSE'!I196</f>
        <v>40623</v>
      </c>
      <c r="J196" s="12">
        <f t="shared" si="3"/>
        <v>100</v>
      </c>
    </row>
    <row r="197" spans="1:10" x14ac:dyDescent="0.2">
      <c r="A197" s="15">
        <v>40339</v>
      </c>
      <c r="B197" s="12">
        <v>51</v>
      </c>
      <c r="C197" s="12">
        <v>51</v>
      </c>
      <c r="D197" s="12">
        <v>51</v>
      </c>
      <c r="E197" s="12">
        <v>51</v>
      </c>
      <c r="F197" s="14">
        <v>0</v>
      </c>
      <c r="G197" s="12">
        <v>51</v>
      </c>
      <c r="I197" s="11">
        <f>'^JKSE'!I197</f>
        <v>40620</v>
      </c>
      <c r="J197" s="12">
        <f t="shared" si="3"/>
        <v>100</v>
      </c>
    </row>
    <row r="198" spans="1:10" x14ac:dyDescent="0.2">
      <c r="A198" s="15">
        <v>40343</v>
      </c>
      <c r="B198" s="12">
        <v>50</v>
      </c>
      <c r="C198" s="12">
        <v>50</v>
      </c>
      <c r="D198" s="12">
        <v>50</v>
      </c>
      <c r="E198" s="12">
        <v>50</v>
      </c>
      <c r="F198" s="14">
        <v>0</v>
      </c>
      <c r="G198" s="12">
        <v>50</v>
      </c>
      <c r="I198" s="11">
        <f>'^JKSE'!I198</f>
        <v>40619</v>
      </c>
      <c r="J198" s="12">
        <f t="shared" si="3"/>
        <v>100</v>
      </c>
    </row>
    <row r="199" spans="1:10" x14ac:dyDescent="0.2">
      <c r="A199" s="15">
        <v>40344</v>
      </c>
      <c r="B199" s="12">
        <v>50</v>
      </c>
      <c r="C199" s="12">
        <v>50</v>
      </c>
      <c r="D199" s="12">
        <v>50</v>
      </c>
      <c r="E199" s="12">
        <v>50</v>
      </c>
      <c r="F199" s="14">
        <v>0</v>
      </c>
      <c r="G199" s="12">
        <v>50</v>
      </c>
      <c r="I199" s="11">
        <f>'^JKSE'!I199</f>
        <v>40618</v>
      </c>
      <c r="J199" s="12">
        <f t="shared" si="3"/>
        <v>100</v>
      </c>
    </row>
    <row r="200" spans="1:10" x14ac:dyDescent="0.2">
      <c r="A200" s="15">
        <v>40345</v>
      </c>
      <c r="B200" s="12">
        <v>50</v>
      </c>
      <c r="C200" s="12">
        <v>50</v>
      </c>
      <c r="D200" s="12">
        <v>50</v>
      </c>
      <c r="E200" s="12">
        <v>50</v>
      </c>
      <c r="F200" s="14">
        <v>0</v>
      </c>
      <c r="G200" s="12">
        <v>50</v>
      </c>
      <c r="I200" s="11">
        <f>'^JKSE'!I200</f>
        <v>40617</v>
      </c>
      <c r="J200" s="12">
        <f t="shared" si="3"/>
        <v>100</v>
      </c>
    </row>
    <row r="201" spans="1:10" x14ac:dyDescent="0.2">
      <c r="A201" s="15">
        <v>40347</v>
      </c>
      <c r="B201" s="12">
        <v>50</v>
      </c>
      <c r="C201" s="12">
        <v>50</v>
      </c>
      <c r="D201" s="12">
        <v>50</v>
      </c>
      <c r="E201" s="12">
        <v>50</v>
      </c>
      <c r="F201" s="14">
        <v>0</v>
      </c>
      <c r="G201" s="12">
        <v>50</v>
      </c>
      <c r="I201" s="11">
        <f>'^JKSE'!I201</f>
        <v>40616</v>
      </c>
      <c r="J201" s="12">
        <f t="shared" si="3"/>
        <v>100</v>
      </c>
    </row>
    <row r="202" spans="1:10" x14ac:dyDescent="0.2">
      <c r="A202" s="15">
        <v>40351</v>
      </c>
      <c r="B202" s="12">
        <v>51</v>
      </c>
      <c r="C202" s="12">
        <v>51</v>
      </c>
      <c r="D202" s="12">
        <v>51</v>
      </c>
      <c r="E202" s="12">
        <v>51</v>
      </c>
      <c r="F202" s="14">
        <v>2500</v>
      </c>
      <c r="G202" s="12">
        <v>51</v>
      </c>
      <c r="I202" s="11">
        <f>'^JKSE'!I202</f>
        <v>40613</v>
      </c>
      <c r="J202" s="12">
        <f t="shared" si="3"/>
        <v>100</v>
      </c>
    </row>
    <row r="203" spans="1:10" x14ac:dyDescent="0.2">
      <c r="A203" s="15">
        <v>40352</v>
      </c>
      <c r="B203" s="12">
        <v>52</v>
      </c>
      <c r="C203" s="12">
        <v>67</v>
      </c>
      <c r="D203" s="12">
        <v>52</v>
      </c>
      <c r="E203" s="12">
        <v>52</v>
      </c>
      <c r="F203" s="14">
        <v>0</v>
      </c>
      <c r="G203" s="12">
        <v>52</v>
      </c>
      <c r="I203" s="11">
        <f>'^JKSE'!I203</f>
        <v>40612</v>
      </c>
      <c r="J203" s="12">
        <f t="shared" si="3"/>
        <v>100</v>
      </c>
    </row>
    <row r="204" spans="1:10" x14ac:dyDescent="0.2">
      <c r="A204" s="15">
        <v>40353</v>
      </c>
      <c r="B204" s="12">
        <v>52</v>
      </c>
      <c r="C204" s="12">
        <v>67</v>
      </c>
      <c r="D204" s="12">
        <v>52</v>
      </c>
      <c r="E204" s="12">
        <v>52</v>
      </c>
      <c r="F204" s="14">
        <v>0</v>
      </c>
      <c r="G204" s="12">
        <v>52</v>
      </c>
      <c r="I204" s="11">
        <f>'^JKSE'!I204</f>
        <v>40611</v>
      </c>
      <c r="J204" s="12">
        <f t="shared" si="3"/>
        <v>100</v>
      </c>
    </row>
    <row r="205" spans="1:10" x14ac:dyDescent="0.2">
      <c r="A205" s="15">
        <v>40354</v>
      </c>
      <c r="B205" s="12">
        <v>55</v>
      </c>
      <c r="C205" s="12">
        <v>67</v>
      </c>
      <c r="D205" s="12">
        <v>55</v>
      </c>
      <c r="E205" s="12">
        <v>55</v>
      </c>
      <c r="F205" s="14">
        <v>0</v>
      </c>
      <c r="G205" s="12">
        <v>55</v>
      </c>
      <c r="I205" s="11">
        <f>'^JKSE'!I205</f>
        <v>40610</v>
      </c>
      <c r="J205" s="12">
        <f t="shared" si="3"/>
        <v>100</v>
      </c>
    </row>
    <row r="206" spans="1:10" x14ac:dyDescent="0.2">
      <c r="A206" s="15">
        <v>40357</v>
      </c>
      <c r="B206" s="12">
        <v>67</v>
      </c>
      <c r="C206" s="12">
        <v>68</v>
      </c>
      <c r="D206" s="12">
        <v>60</v>
      </c>
      <c r="E206" s="12">
        <v>68</v>
      </c>
      <c r="F206" s="14">
        <v>4000</v>
      </c>
      <c r="G206" s="12">
        <v>68</v>
      </c>
      <c r="I206" s="11">
        <f>'^JKSE'!I206</f>
        <v>40609</v>
      </c>
      <c r="J206" s="12">
        <f t="shared" si="3"/>
        <v>100</v>
      </c>
    </row>
    <row r="207" spans="1:10" x14ac:dyDescent="0.2">
      <c r="A207" s="15">
        <v>40358</v>
      </c>
      <c r="B207" s="12">
        <v>50</v>
      </c>
      <c r="C207" s="12">
        <v>91</v>
      </c>
      <c r="D207" s="12">
        <v>50</v>
      </c>
      <c r="E207" s="12">
        <v>50</v>
      </c>
      <c r="F207" s="14">
        <v>0</v>
      </c>
      <c r="G207" s="12">
        <v>50</v>
      </c>
      <c r="I207" s="11">
        <f>'^JKSE'!I207</f>
        <v>40606</v>
      </c>
      <c r="J207" s="12">
        <f t="shared" si="3"/>
        <v>100</v>
      </c>
    </row>
    <row r="208" spans="1:10" x14ac:dyDescent="0.2">
      <c r="A208" s="15">
        <v>40359</v>
      </c>
      <c r="B208" s="12">
        <v>50</v>
      </c>
      <c r="C208" s="12">
        <v>91</v>
      </c>
      <c r="D208" s="12">
        <v>50</v>
      </c>
      <c r="E208" s="12">
        <v>50</v>
      </c>
      <c r="F208" s="14">
        <v>0</v>
      </c>
      <c r="G208" s="12">
        <v>50</v>
      </c>
      <c r="I208" s="11">
        <f>'^JKSE'!I208</f>
        <v>40605</v>
      </c>
      <c r="J208" s="12">
        <f t="shared" si="3"/>
        <v>162</v>
      </c>
    </row>
    <row r="209" spans="1:10" x14ac:dyDescent="0.2">
      <c r="A209" s="15">
        <v>40360</v>
      </c>
      <c r="B209" s="12">
        <v>51</v>
      </c>
      <c r="C209" s="12">
        <v>91</v>
      </c>
      <c r="D209" s="12">
        <v>51</v>
      </c>
      <c r="E209" s="12">
        <v>51</v>
      </c>
      <c r="F209" s="14">
        <v>0</v>
      </c>
      <c r="G209" s="12">
        <v>51</v>
      </c>
      <c r="I209" s="11">
        <f>'^JKSE'!I209</f>
        <v>40604</v>
      </c>
      <c r="J209" s="12">
        <f t="shared" si="3"/>
        <v>162</v>
      </c>
    </row>
    <row r="210" spans="1:10" x14ac:dyDescent="0.2">
      <c r="A210" s="15">
        <v>40361</v>
      </c>
      <c r="B210" s="12">
        <v>51</v>
      </c>
      <c r="C210" s="12">
        <v>91</v>
      </c>
      <c r="D210" s="12">
        <v>51</v>
      </c>
      <c r="E210" s="12">
        <v>51</v>
      </c>
      <c r="F210" s="14">
        <v>0</v>
      </c>
      <c r="G210" s="12">
        <v>51</v>
      </c>
      <c r="I210" s="11">
        <f>'^JKSE'!I210</f>
        <v>40603</v>
      </c>
      <c r="J210" s="12">
        <f t="shared" si="3"/>
        <v>162</v>
      </c>
    </row>
    <row r="211" spans="1:10" x14ac:dyDescent="0.2">
      <c r="A211" s="15">
        <v>40364</v>
      </c>
      <c r="B211" s="12">
        <v>51</v>
      </c>
      <c r="C211" s="12">
        <v>91</v>
      </c>
      <c r="D211" s="12">
        <v>51</v>
      </c>
      <c r="E211" s="12">
        <v>51</v>
      </c>
      <c r="F211" s="14">
        <v>0</v>
      </c>
      <c r="G211" s="12">
        <v>51</v>
      </c>
      <c r="I211" s="11">
        <f>'^JKSE'!I211</f>
        <v>40602</v>
      </c>
      <c r="J211" s="12">
        <f t="shared" si="3"/>
        <v>162</v>
      </c>
    </row>
    <row r="212" spans="1:10" x14ac:dyDescent="0.2">
      <c r="A212" s="15">
        <v>40365</v>
      </c>
      <c r="B212" s="12">
        <v>51</v>
      </c>
      <c r="C212" s="12">
        <v>91</v>
      </c>
      <c r="D212" s="12">
        <v>51</v>
      </c>
      <c r="E212" s="12">
        <v>51</v>
      </c>
      <c r="F212" s="14">
        <v>0</v>
      </c>
      <c r="G212" s="12">
        <v>51</v>
      </c>
      <c r="I212" s="11">
        <f>'^JKSE'!I212</f>
        <v>40599</v>
      </c>
      <c r="J212" s="12">
        <f t="shared" si="3"/>
        <v>162</v>
      </c>
    </row>
    <row r="213" spans="1:10" x14ac:dyDescent="0.2">
      <c r="A213" s="15">
        <v>40366</v>
      </c>
      <c r="B213" s="12">
        <v>51</v>
      </c>
      <c r="C213" s="12">
        <v>51</v>
      </c>
      <c r="D213" s="12">
        <v>51</v>
      </c>
      <c r="E213" s="12">
        <v>51</v>
      </c>
      <c r="F213" s="14">
        <v>0</v>
      </c>
      <c r="G213" s="12">
        <v>51</v>
      </c>
      <c r="I213" s="11">
        <f>'^JKSE'!I213</f>
        <v>40598</v>
      </c>
      <c r="J213" s="12">
        <f t="shared" si="3"/>
        <v>162</v>
      </c>
    </row>
    <row r="214" spans="1:10" x14ac:dyDescent="0.2">
      <c r="A214" s="15">
        <v>40367</v>
      </c>
      <c r="B214" s="12">
        <v>51</v>
      </c>
      <c r="C214" s="12">
        <v>91</v>
      </c>
      <c r="D214" s="12">
        <v>51</v>
      </c>
      <c r="E214" s="12">
        <v>51</v>
      </c>
      <c r="F214" s="14">
        <v>0</v>
      </c>
      <c r="G214" s="12">
        <v>51</v>
      </c>
      <c r="I214" s="11">
        <f>'^JKSE'!I214</f>
        <v>40597</v>
      </c>
      <c r="J214" s="12">
        <f t="shared" si="3"/>
        <v>162</v>
      </c>
    </row>
    <row r="215" spans="1:10" x14ac:dyDescent="0.2">
      <c r="A215" s="15">
        <v>40368</v>
      </c>
      <c r="B215" s="12">
        <v>51</v>
      </c>
      <c r="C215" s="12">
        <v>91</v>
      </c>
      <c r="D215" s="12">
        <v>51</v>
      </c>
      <c r="E215" s="12">
        <v>51</v>
      </c>
      <c r="F215" s="14">
        <v>0</v>
      </c>
      <c r="G215" s="12">
        <v>51</v>
      </c>
      <c r="I215" s="11">
        <f>'^JKSE'!I215</f>
        <v>40596</v>
      </c>
      <c r="J215" s="12">
        <f t="shared" si="3"/>
        <v>162</v>
      </c>
    </row>
    <row r="216" spans="1:10" x14ac:dyDescent="0.2">
      <c r="A216" s="15">
        <v>40371</v>
      </c>
      <c r="B216" s="12">
        <v>51</v>
      </c>
      <c r="C216" s="12">
        <v>91</v>
      </c>
      <c r="D216" s="12">
        <v>51</v>
      </c>
      <c r="E216" s="12">
        <v>51</v>
      </c>
      <c r="F216" s="14">
        <v>0</v>
      </c>
      <c r="G216" s="12">
        <v>51</v>
      </c>
      <c r="I216" s="11">
        <f>'^JKSE'!I216</f>
        <v>40595</v>
      </c>
      <c r="J216" s="12">
        <f t="shared" si="3"/>
        <v>162</v>
      </c>
    </row>
    <row r="217" spans="1:10" x14ac:dyDescent="0.2">
      <c r="A217" s="15">
        <v>40372</v>
      </c>
      <c r="B217" s="12">
        <v>91</v>
      </c>
      <c r="C217" s="12">
        <v>91</v>
      </c>
      <c r="D217" s="12">
        <v>91</v>
      </c>
      <c r="E217" s="12">
        <v>91</v>
      </c>
      <c r="F217" s="14">
        <v>2500</v>
      </c>
      <c r="G217" s="12">
        <v>91</v>
      </c>
      <c r="I217" s="11">
        <f>'^JKSE'!I217</f>
        <v>40592</v>
      </c>
      <c r="J217" s="12">
        <f t="shared" si="3"/>
        <v>162</v>
      </c>
    </row>
    <row r="218" spans="1:10" x14ac:dyDescent="0.2">
      <c r="A218" s="15">
        <v>40373</v>
      </c>
      <c r="B218" s="12">
        <v>60</v>
      </c>
      <c r="C218" s="12">
        <v>60</v>
      </c>
      <c r="D218" s="12">
        <v>60</v>
      </c>
      <c r="E218" s="12">
        <v>60</v>
      </c>
      <c r="F218" s="14">
        <v>0</v>
      </c>
      <c r="G218" s="12">
        <v>60</v>
      </c>
      <c r="I218" s="11">
        <f>'^JKSE'!I218</f>
        <v>40591</v>
      </c>
      <c r="J218" s="12">
        <f t="shared" si="3"/>
        <v>162</v>
      </c>
    </row>
    <row r="219" spans="1:10" x14ac:dyDescent="0.2">
      <c r="A219" s="15">
        <v>40374</v>
      </c>
      <c r="B219" s="12">
        <v>60</v>
      </c>
      <c r="C219" s="12">
        <v>60</v>
      </c>
      <c r="D219" s="12">
        <v>60</v>
      </c>
      <c r="E219" s="12">
        <v>60</v>
      </c>
      <c r="F219" s="14">
        <v>0</v>
      </c>
      <c r="G219" s="12">
        <v>60</v>
      </c>
      <c r="I219" s="11">
        <f>'^JKSE'!I219</f>
        <v>40590</v>
      </c>
      <c r="J219" s="12">
        <f t="shared" si="3"/>
        <v>162</v>
      </c>
    </row>
    <row r="220" spans="1:10" x14ac:dyDescent="0.2">
      <c r="A220" s="15">
        <v>40379</v>
      </c>
      <c r="B220" s="12">
        <v>60</v>
      </c>
      <c r="C220" s="12">
        <v>60</v>
      </c>
      <c r="D220" s="12">
        <v>60</v>
      </c>
      <c r="E220" s="12">
        <v>60</v>
      </c>
      <c r="F220" s="14">
        <v>0</v>
      </c>
      <c r="G220" s="12">
        <v>60</v>
      </c>
      <c r="I220" s="11">
        <f>'^JKSE'!I220</f>
        <v>40589</v>
      </c>
      <c r="J220" s="12">
        <f t="shared" si="3"/>
        <v>162</v>
      </c>
    </row>
    <row r="221" spans="1:10" x14ac:dyDescent="0.2">
      <c r="A221" s="11">
        <v>40380</v>
      </c>
      <c r="B221" s="12">
        <v>60</v>
      </c>
      <c r="C221" s="12">
        <v>60</v>
      </c>
      <c r="D221" s="12">
        <v>60</v>
      </c>
      <c r="E221" s="12">
        <v>60</v>
      </c>
      <c r="F221" s="14">
        <v>0</v>
      </c>
      <c r="G221" s="12">
        <v>60</v>
      </c>
      <c r="I221" s="11">
        <f>'^JKSE'!I221</f>
        <v>40588</v>
      </c>
      <c r="J221" s="12">
        <f t="shared" si="3"/>
        <v>162</v>
      </c>
    </row>
    <row r="222" spans="1:10" x14ac:dyDescent="0.2">
      <c r="A222" s="11">
        <v>40381</v>
      </c>
      <c r="B222" s="12">
        <v>60</v>
      </c>
      <c r="C222" s="12">
        <v>60</v>
      </c>
      <c r="D222" s="12">
        <v>60</v>
      </c>
      <c r="E222" s="12">
        <v>60</v>
      </c>
      <c r="F222" s="14">
        <v>0</v>
      </c>
      <c r="G222" s="12">
        <v>60</v>
      </c>
      <c r="I222" s="11">
        <f>'^JKSE'!I222</f>
        <v>40585</v>
      </c>
      <c r="J222" s="12">
        <f t="shared" si="3"/>
        <v>162</v>
      </c>
    </row>
    <row r="223" spans="1:10" x14ac:dyDescent="0.2">
      <c r="A223" s="11">
        <v>40382</v>
      </c>
      <c r="B223" s="12">
        <v>60</v>
      </c>
      <c r="C223" s="12">
        <v>60</v>
      </c>
      <c r="D223" s="12">
        <v>60</v>
      </c>
      <c r="E223" s="12">
        <v>60</v>
      </c>
      <c r="F223" s="14">
        <v>0</v>
      </c>
      <c r="G223" s="12">
        <v>60</v>
      </c>
      <c r="I223" s="11">
        <f>'^JKSE'!I223</f>
        <v>40584</v>
      </c>
      <c r="J223" s="12">
        <f t="shared" si="3"/>
        <v>162</v>
      </c>
    </row>
    <row r="224" spans="1:10" x14ac:dyDescent="0.2">
      <c r="A224" s="11">
        <v>40385</v>
      </c>
      <c r="B224" s="12">
        <v>60</v>
      </c>
      <c r="C224" s="12">
        <v>60</v>
      </c>
      <c r="D224" s="12">
        <v>60</v>
      </c>
      <c r="E224" s="12">
        <v>60</v>
      </c>
      <c r="F224" s="14">
        <v>0</v>
      </c>
      <c r="G224" s="12">
        <v>60</v>
      </c>
      <c r="I224" s="11">
        <f>'^JKSE'!I224</f>
        <v>40583</v>
      </c>
      <c r="J224" s="12">
        <f t="shared" si="3"/>
        <v>162</v>
      </c>
    </row>
    <row r="225" spans="1:10" x14ac:dyDescent="0.2">
      <c r="A225" s="11">
        <v>40386</v>
      </c>
      <c r="B225" s="12">
        <v>60</v>
      </c>
      <c r="C225" s="12">
        <v>60</v>
      </c>
      <c r="D225" s="12">
        <v>60</v>
      </c>
      <c r="E225" s="12">
        <v>60</v>
      </c>
      <c r="F225" s="14">
        <v>0</v>
      </c>
      <c r="G225" s="12">
        <v>60</v>
      </c>
      <c r="I225" s="11">
        <f>'^JKSE'!I225</f>
        <v>40582</v>
      </c>
      <c r="J225" s="12">
        <f t="shared" si="3"/>
        <v>162</v>
      </c>
    </row>
    <row r="226" spans="1:10" x14ac:dyDescent="0.2">
      <c r="A226" s="11">
        <v>40387</v>
      </c>
      <c r="B226" s="12">
        <v>60</v>
      </c>
      <c r="C226" s="12">
        <v>60</v>
      </c>
      <c r="D226" s="12">
        <v>60</v>
      </c>
      <c r="E226" s="12">
        <v>60</v>
      </c>
      <c r="F226" s="14">
        <v>0</v>
      </c>
      <c r="G226" s="12">
        <v>60</v>
      </c>
      <c r="I226" s="11">
        <f>'^JKSE'!I226</f>
        <v>40581</v>
      </c>
      <c r="J226" s="12">
        <f t="shared" si="3"/>
        <v>162</v>
      </c>
    </row>
    <row r="227" spans="1:10" x14ac:dyDescent="0.2">
      <c r="A227" s="11">
        <v>40388</v>
      </c>
      <c r="B227" s="12">
        <v>60</v>
      </c>
      <c r="C227" s="12">
        <v>60</v>
      </c>
      <c r="D227" s="12">
        <v>60</v>
      </c>
      <c r="E227" s="12">
        <v>60</v>
      </c>
      <c r="F227" s="14">
        <v>0</v>
      </c>
      <c r="G227" s="12">
        <v>60</v>
      </c>
      <c r="I227" s="11">
        <f>'^JKSE'!I227</f>
        <v>40578</v>
      </c>
      <c r="J227" s="12">
        <f t="shared" si="3"/>
        <v>162</v>
      </c>
    </row>
    <row r="228" spans="1:10" x14ac:dyDescent="0.2">
      <c r="A228" s="11">
        <v>40389</v>
      </c>
      <c r="B228" s="12">
        <v>60</v>
      </c>
      <c r="C228" s="12">
        <v>60</v>
      </c>
      <c r="D228" s="12">
        <v>60</v>
      </c>
      <c r="E228" s="12">
        <v>60</v>
      </c>
      <c r="F228" s="14">
        <v>0</v>
      </c>
      <c r="G228" s="12">
        <v>60</v>
      </c>
      <c r="I228" s="11">
        <f>'^JKSE'!I228</f>
        <v>40577</v>
      </c>
      <c r="J228" s="12">
        <f t="shared" si="3"/>
        <v>162</v>
      </c>
    </row>
    <row r="229" spans="1:10" x14ac:dyDescent="0.2">
      <c r="A229" s="11">
        <v>40392</v>
      </c>
      <c r="B229" s="12">
        <v>60</v>
      </c>
      <c r="C229" s="12">
        <v>60</v>
      </c>
      <c r="D229" s="12">
        <v>60</v>
      </c>
      <c r="E229" s="12">
        <v>60</v>
      </c>
      <c r="F229" s="14">
        <v>0</v>
      </c>
      <c r="G229" s="12">
        <v>60</v>
      </c>
      <c r="I229" s="11">
        <f>'^JKSE'!I229</f>
        <v>40576</v>
      </c>
      <c r="J229" s="12">
        <f t="shared" si="3"/>
        <v>162</v>
      </c>
    </row>
    <row r="230" spans="1:10" x14ac:dyDescent="0.2">
      <c r="A230" s="11">
        <v>40393</v>
      </c>
      <c r="B230" s="12">
        <v>60</v>
      </c>
      <c r="C230" s="12">
        <v>60</v>
      </c>
      <c r="D230" s="12">
        <v>60</v>
      </c>
      <c r="E230" s="12">
        <v>60</v>
      </c>
      <c r="F230" s="14">
        <v>0</v>
      </c>
      <c r="G230" s="12">
        <v>60</v>
      </c>
      <c r="I230" s="11">
        <f>'^JKSE'!I230</f>
        <v>40575</v>
      </c>
      <c r="J230" s="12">
        <f t="shared" si="3"/>
        <v>162</v>
      </c>
    </row>
    <row r="231" spans="1:10" x14ac:dyDescent="0.2">
      <c r="A231" s="11">
        <v>40394</v>
      </c>
      <c r="B231" s="12">
        <v>60</v>
      </c>
      <c r="C231" s="12">
        <v>60</v>
      </c>
      <c r="D231" s="12">
        <v>60</v>
      </c>
      <c r="E231" s="12">
        <v>60</v>
      </c>
      <c r="F231" s="14">
        <v>0</v>
      </c>
      <c r="G231" s="12">
        <v>60</v>
      </c>
      <c r="I231" s="11">
        <f>'^JKSE'!I231</f>
        <v>40574</v>
      </c>
      <c r="J231" s="12">
        <f t="shared" si="3"/>
        <v>162</v>
      </c>
    </row>
    <row r="232" spans="1:10" x14ac:dyDescent="0.2">
      <c r="A232" s="11">
        <v>40395</v>
      </c>
      <c r="B232" s="12">
        <v>60</v>
      </c>
      <c r="C232" s="12">
        <v>60</v>
      </c>
      <c r="D232" s="12">
        <v>60</v>
      </c>
      <c r="E232" s="12">
        <v>60</v>
      </c>
      <c r="F232" s="14">
        <v>0</v>
      </c>
      <c r="G232" s="12">
        <v>60</v>
      </c>
      <c r="I232" s="11">
        <f>'^JKSE'!I232</f>
        <v>40571</v>
      </c>
      <c r="J232" s="12">
        <f t="shared" si="3"/>
        <v>162</v>
      </c>
    </row>
    <row r="233" spans="1:10" x14ac:dyDescent="0.2">
      <c r="A233" s="11">
        <v>40396</v>
      </c>
      <c r="B233" s="12">
        <v>60</v>
      </c>
      <c r="C233" s="12">
        <v>60</v>
      </c>
      <c r="D233" s="12">
        <v>60</v>
      </c>
      <c r="E233" s="12">
        <v>60</v>
      </c>
      <c r="F233" s="14">
        <v>0</v>
      </c>
      <c r="G233" s="12">
        <v>60</v>
      </c>
      <c r="I233" s="11">
        <f>'^JKSE'!I233</f>
        <v>40570</v>
      </c>
      <c r="J233" s="12">
        <f t="shared" si="3"/>
        <v>162</v>
      </c>
    </row>
    <row r="234" spans="1:10" x14ac:dyDescent="0.2">
      <c r="A234" s="11">
        <v>40399</v>
      </c>
      <c r="B234" s="12">
        <v>62</v>
      </c>
      <c r="C234" s="12">
        <v>62</v>
      </c>
      <c r="D234" s="12">
        <v>62</v>
      </c>
      <c r="E234" s="12">
        <v>62</v>
      </c>
      <c r="F234" s="14">
        <v>0</v>
      </c>
      <c r="G234" s="12">
        <v>62</v>
      </c>
      <c r="I234" s="11">
        <f>'^JKSE'!I234</f>
        <v>40569</v>
      </c>
      <c r="J234" s="12">
        <f t="shared" si="3"/>
        <v>120</v>
      </c>
    </row>
    <row r="235" spans="1:10" x14ac:dyDescent="0.2">
      <c r="A235" s="11">
        <v>40401</v>
      </c>
      <c r="B235" s="12">
        <v>60</v>
      </c>
      <c r="C235" s="12">
        <v>60</v>
      </c>
      <c r="D235" s="12">
        <v>60</v>
      </c>
      <c r="E235" s="12">
        <v>60</v>
      </c>
      <c r="F235" s="14">
        <v>0</v>
      </c>
      <c r="G235" s="12">
        <v>60</v>
      </c>
      <c r="I235" s="11">
        <f>'^JKSE'!I235</f>
        <v>40568</v>
      </c>
      <c r="J235" s="12">
        <f t="shared" si="3"/>
        <v>65</v>
      </c>
    </row>
    <row r="236" spans="1:10" x14ac:dyDescent="0.2">
      <c r="A236" s="11">
        <v>40402</v>
      </c>
      <c r="B236" s="12">
        <v>71</v>
      </c>
      <c r="C236" s="12">
        <v>71</v>
      </c>
      <c r="D236" s="12">
        <v>71</v>
      </c>
      <c r="E236" s="12">
        <v>71</v>
      </c>
      <c r="F236" s="14">
        <v>0</v>
      </c>
      <c r="G236" s="12">
        <v>71</v>
      </c>
      <c r="I236" s="11">
        <f>'^JKSE'!I236</f>
        <v>40567</v>
      </c>
      <c r="J236" s="12">
        <f t="shared" si="3"/>
        <v>71</v>
      </c>
    </row>
    <row r="237" spans="1:10" x14ac:dyDescent="0.2">
      <c r="A237" s="11">
        <v>40403</v>
      </c>
      <c r="B237" s="12">
        <v>60</v>
      </c>
      <c r="C237" s="12">
        <v>60</v>
      </c>
      <c r="D237" s="12">
        <v>60</v>
      </c>
      <c r="E237" s="12">
        <v>60</v>
      </c>
      <c r="F237" s="14">
        <v>0</v>
      </c>
      <c r="G237" s="12">
        <v>60</v>
      </c>
      <c r="I237" s="11">
        <f>'^JKSE'!I237</f>
        <v>40564</v>
      </c>
      <c r="J237" s="12">
        <f t="shared" si="3"/>
        <v>65</v>
      </c>
    </row>
    <row r="238" spans="1:10" x14ac:dyDescent="0.2">
      <c r="A238" s="11">
        <v>40406</v>
      </c>
      <c r="B238" s="12">
        <v>60</v>
      </c>
      <c r="C238" s="12">
        <v>60</v>
      </c>
      <c r="D238" s="12">
        <v>60</v>
      </c>
      <c r="E238" s="12">
        <v>60</v>
      </c>
      <c r="F238" s="14">
        <v>0</v>
      </c>
      <c r="G238" s="12">
        <v>60</v>
      </c>
      <c r="I238" s="11">
        <f>'^JKSE'!I238</f>
        <v>40563</v>
      </c>
      <c r="J238" s="12">
        <f t="shared" si="3"/>
        <v>65</v>
      </c>
    </row>
    <row r="239" spans="1:10" x14ac:dyDescent="0.2">
      <c r="A239" s="11">
        <v>40408</v>
      </c>
      <c r="B239" s="12">
        <v>60</v>
      </c>
      <c r="C239" s="12">
        <v>60</v>
      </c>
      <c r="D239" s="12">
        <v>60</v>
      </c>
      <c r="E239" s="12">
        <v>60</v>
      </c>
      <c r="F239" s="14">
        <v>0</v>
      </c>
      <c r="G239" s="12">
        <v>60</v>
      </c>
      <c r="I239" s="11">
        <f>'^JKSE'!I239</f>
        <v>40562</v>
      </c>
      <c r="J239" s="12">
        <f t="shared" si="3"/>
        <v>65</v>
      </c>
    </row>
    <row r="240" spans="1:10" x14ac:dyDescent="0.2">
      <c r="A240" s="11">
        <v>40409</v>
      </c>
      <c r="B240" s="12">
        <v>60</v>
      </c>
      <c r="C240" s="12">
        <v>60</v>
      </c>
      <c r="D240" s="12">
        <v>60</v>
      </c>
      <c r="E240" s="12">
        <v>60</v>
      </c>
      <c r="F240" s="14">
        <v>0</v>
      </c>
      <c r="G240" s="12">
        <v>60</v>
      </c>
      <c r="I240" s="11">
        <f>'^JKSE'!I240</f>
        <v>40561</v>
      </c>
      <c r="J240" s="12">
        <f t="shared" si="3"/>
        <v>65</v>
      </c>
    </row>
    <row r="241" spans="1:10" x14ac:dyDescent="0.2">
      <c r="A241" s="11">
        <v>40410</v>
      </c>
      <c r="B241" s="12">
        <v>60</v>
      </c>
      <c r="C241" s="12">
        <v>60</v>
      </c>
      <c r="D241" s="12">
        <v>60</v>
      </c>
      <c r="E241" s="12">
        <v>60</v>
      </c>
      <c r="F241" s="14">
        <v>0</v>
      </c>
      <c r="G241" s="12">
        <v>60</v>
      </c>
      <c r="I241" s="11">
        <f>'^JKSE'!I241</f>
        <v>40560</v>
      </c>
      <c r="J241" s="12">
        <f t="shared" si="3"/>
        <v>65</v>
      </c>
    </row>
    <row r="242" spans="1:10" x14ac:dyDescent="0.2">
      <c r="A242" s="11">
        <v>40413</v>
      </c>
      <c r="B242" s="12">
        <v>60</v>
      </c>
      <c r="C242" s="12">
        <v>60</v>
      </c>
      <c r="D242" s="12">
        <v>60</v>
      </c>
      <c r="E242" s="12">
        <v>60</v>
      </c>
      <c r="F242" s="14">
        <v>0</v>
      </c>
      <c r="G242" s="12">
        <v>60</v>
      </c>
      <c r="I242" s="11">
        <f>'^JKSE'!I242</f>
        <v>40557</v>
      </c>
      <c r="J242" s="12">
        <f t="shared" si="3"/>
        <v>65</v>
      </c>
    </row>
    <row r="243" spans="1:10" x14ac:dyDescent="0.2">
      <c r="A243" s="11">
        <v>40414</v>
      </c>
      <c r="B243" s="12">
        <v>60</v>
      </c>
      <c r="C243" s="12">
        <v>60</v>
      </c>
      <c r="D243" s="12">
        <v>60</v>
      </c>
      <c r="E243" s="12">
        <v>60</v>
      </c>
      <c r="F243" s="14">
        <v>0</v>
      </c>
      <c r="G243" s="12">
        <v>60</v>
      </c>
      <c r="I243" s="11">
        <f>'^JKSE'!I243</f>
        <v>40556</v>
      </c>
      <c r="J243" s="12">
        <f t="shared" si="3"/>
        <v>65</v>
      </c>
    </row>
    <row r="244" spans="1:10" x14ac:dyDescent="0.2">
      <c r="A244" s="11">
        <v>40415</v>
      </c>
      <c r="B244" s="12">
        <v>60</v>
      </c>
      <c r="C244" s="12">
        <v>60</v>
      </c>
      <c r="D244" s="12">
        <v>60</v>
      </c>
      <c r="E244" s="12">
        <v>60</v>
      </c>
      <c r="F244" s="14">
        <v>0</v>
      </c>
      <c r="G244" s="12">
        <v>60</v>
      </c>
      <c r="I244" s="11">
        <f>'^JKSE'!I244</f>
        <v>40555</v>
      </c>
      <c r="J244" s="12">
        <f t="shared" si="3"/>
        <v>65</v>
      </c>
    </row>
    <row r="245" spans="1:10" x14ac:dyDescent="0.2">
      <c r="A245" s="11">
        <v>40416</v>
      </c>
      <c r="B245" s="12">
        <v>61</v>
      </c>
      <c r="C245" s="12">
        <v>61</v>
      </c>
      <c r="D245" s="12">
        <v>61</v>
      </c>
      <c r="E245" s="12">
        <v>61</v>
      </c>
      <c r="F245" s="14">
        <v>0</v>
      </c>
      <c r="G245" s="12">
        <v>61</v>
      </c>
      <c r="I245" s="11">
        <f>'^JKSE'!I245</f>
        <v>40554</v>
      </c>
      <c r="J245" s="12">
        <f t="shared" si="3"/>
        <v>65</v>
      </c>
    </row>
    <row r="246" spans="1:10" x14ac:dyDescent="0.2">
      <c r="A246" s="11">
        <v>40417</v>
      </c>
      <c r="B246" s="12">
        <v>60</v>
      </c>
      <c r="C246" s="12">
        <v>60</v>
      </c>
      <c r="D246" s="12">
        <v>60</v>
      </c>
      <c r="E246" s="12">
        <v>60</v>
      </c>
      <c r="F246" s="14">
        <v>0</v>
      </c>
      <c r="G246" s="12">
        <v>60</v>
      </c>
      <c r="I246" s="11">
        <f>'^JKSE'!I246</f>
        <v>40553</v>
      </c>
      <c r="J246" s="12">
        <f t="shared" si="3"/>
        <v>65</v>
      </c>
    </row>
    <row r="247" spans="1:10" x14ac:dyDescent="0.2">
      <c r="A247" s="11">
        <v>40420</v>
      </c>
      <c r="B247" s="12">
        <v>60</v>
      </c>
      <c r="C247" s="12">
        <v>60</v>
      </c>
      <c r="D247" s="12">
        <v>60</v>
      </c>
      <c r="E247" s="12">
        <v>60</v>
      </c>
      <c r="F247" s="14">
        <v>0</v>
      </c>
      <c r="G247" s="12">
        <v>60</v>
      </c>
      <c r="I247" s="11">
        <f>'^JKSE'!I247</f>
        <v>40550</v>
      </c>
      <c r="J247" s="12">
        <f t="shared" si="3"/>
        <v>100</v>
      </c>
    </row>
    <row r="248" spans="1:10" x14ac:dyDescent="0.2">
      <c r="A248" s="11">
        <v>40421</v>
      </c>
      <c r="B248" s="12">
        <v>60</v>
      </c>
      <c r="C248" s="12">
        <v>60</v>
      </c>
      <c r="D248" s="12">
        <v>60</v>
      </c>
      <c r="E248" s="12">
        <v>60</v>
      </c>
      <c r="F248" s="14">
        <v>0</v>
      </c>
      <c r="G248" s="12">
        <v>60</v>
      </c>
      <c r="I248" s="11">
        <f>'^JKSE'!I248</f>
        <v>40549</v>
      </c>
      <c r="J248" s="12">
        <f t="shared" si="3"/>
        <v>100</v>
      </c>
    </row>
    <row r="249" spans="1:10" x14ac:dyDescent="0.2">
      <c r="A249" s="11">
        <v>40422</v>
      </c>
      <c r="B249" s="12">
        <v>60</v>
      </c>
      <c r="C249" s="12">
        <v>60</v>
      </c>
      <c r="D249" s="12">
        <v>60</v>
      </c>
      <c r="E249" s="12">
        <v>60</v>
      </c>
      <c r="F249" s="14">
        <v>0</v>
      </c>
      <c r="G249" s="12">
        <v>60</v>
      </c>
      <c r="I249" s="11">
        <f>'^JKSE'!I249</f>
        <v>40548</v>
      </c>
      <c r="J249" s="12">
        <f t="shared" si="3"/>
        <v>65</v>
      </c>
    </row>
    <row r="250" spans="1:10" x14ac:dyDescent="0.2">
      <c r="A250" s="11">
        <v>40423</v>
      </c>
      <c r="B250" s="12">
        <v>60</v>
      </c>
      <c r="C250" s="12">
        <v>60</v>
      </c>
      <c r="D250" s="12">
        <v>60</v>
      </c>
      <c r="E250" s="12">
        <v>60</v>
      </c>
      <c r="F250" s="14">
        <v>0</v>
      </c>
      <c r="G250" s="12">
        <v>60</v>
      </c>
      <c r="I250" s="11">
        <f>'^JKSE'!I250</f>
        <v>40547</v>
      </c>
      <c r="J250" s="12">
        <f t="shared" si="3"/>
        <v>100</v>
      </c>
    </row>
    <row r="251" spans="1:10" x14ac:dyDescent="0.2">
      <c r="A251" s="11">
        <v>40424</v>
      </c>
      <c r="B251" s="12">
        <v>60</v>
      </c>
      <c r="C251" s="12">
        <v>60</v>
      </c>
      <c r="D251" s="12">
        <v>60</v>
      </c>
      <c r="E251" s="12">
        <v>60</v>
      </c>
      <c r="F251" s="14">
        <v>0</v>
      </c>
      <c r="G251" s="12">
        <v>60</v>
      </c>
      <c r="I251" s="11">
        <f>'^JKSE'!I251</f>
        <v>40546</v>
      </c>
      <c r="J251" s="12">
        <f t="shared" si="3"/>
        <v>100</v>
      </c>
    </row>
    <row r="252" spans="1:10" x14ac:dyDescent="0.2">
      <c r="A252" s="11">
        <v>40427</v>
      </c>
      <c r="B252" s="12">
        <v>60</v>
      </c>
      <c r="C252" s="12">
        <v>60</v>
      </c>
      <c r="D252" s="12">
        <v>60</v>
      </c>
      <c r="E252" s="12">
        <v>60</v>
      </c>
      <c r="F252" s="14">
        <v>0</v>
      </c>
      <c r="G252" s="12">
        <v>60</v>
      </c>
      <c r="I252" s="11">
        <f>'^JKSE'!I252</f>
        <v>40543</v>
      </c>
      <c r="J252" s="12">
        <f t="shared" si="3"/>
        <v>100</v>
      </c>
    </row>
    <row r="253" spans="1:10" x14ac:dyDescent="0.2">
      <c r="A253" s="11">
        <v>40428</v>
      </c>
      <c r="B253" s="12">
        <v>60</v>
      </c>
      <c r="C253" s="12">
        <v>60</v>
      </c>
      <c r="D253" s="12">
        <v>60</v>
      </c>
      <c r="E253" s="12">
        <v>60</v>
      </c>
      <c r="F253" s="14">
        <v>0</v>
      </c>
      <c r="G253" s="12">
        <v>60</v>
      </c>
      <c r="I253" s="11">
        <f>'^JKSE'!I253</f>
        <v>40542</v>
      </c>
      <c r="J253" s="12">
        <f t="shared" si="3"/>
        <v>100</v>
      </c>
    </row>
    <row r="254" spans="1:10" x14ac:dyDescent="0.2">
      <c r="A254" s="11">
        <v>40436</v>
      </c>
      <c r="B254" s="12">
        <v>60</v>
      </c>
      <c r="C254" s="12">
        <v>60</v>
      </c>
      <c r="D254" s="12">
        <v>60</v>
      </c>
      <c r="E254" s="12">
        <v>60</v>
      </c>
      <c r="F254" s="14">
        <v>0</v>
      </c>
      <c r="G254" s="12">
        <v>60</v>
      </c>
      <c r="I254" s="11">
        <f>'^JKSE'!I254</f>
        <v>40541</v>
      </c>
      <c r="J254" s="12">
        <f t="shared" si="3"/>
        <v>80</v>
      </c>
    </row>
    <row r="255" spans="1:10" x14ac:dyDescent="0.2">
      <c r="A255" s="11">
        <v>40437</v>
      </c>
      <c r="B255" s="12">
        <v>60</v>
      </c>
      <c r="C255" s="12">
        <v>60</v>
      </c>
      <c r="D255" s="12">
        <v>60</v>
      </c>
      <c r="E255" s="12">
        <v>60</v>
      </c>
      <c r="F255" s="14">
        <v>0</v>
      </c>
      <c r="G255" s="12">
        <v>60</v>
      </c>
      <c r="I255" s="11">
        <f>'^JKSE'!I255</f>
        <v>40540</v>
      </c>
      <c r="J255" s="12">
        <f t="shared" si="3"/>
        <v>85</v>
      </c>
    </row>
    <row r="256" spans="1:10" x14ac:dyDescent="0.2">
      <c r="A256" s="11">
        <v>40438</v>
      </c>
      <c r="B256" s="12">
        <v>60</v>
      </c>
      <c r="C256" s="12">
        <v>60</v>
      </c>
      <c r="D256" s="12">
        <v>60</v>
      </c>
      <c r="E256" s="12">
        <v>60</v>
      </c>
      <c r="F256" s="14">
        <v>0</v>
      </c>
      <c r="G256" s="12">
        <v>60</v>
      </c>
      <c r="I256" s="11">
        <f>'^JKSE'!I256</f>
        <v>40539</v>
      </c>
      <c r="J256" s="12">
        <f t="shared" si="3"/>
        <v>80</v>
      </c>
    </row>
    <row r="257" spans="1:10" x14ac:dyDescent="0.2">
      <c r="A257" s="11">
        <v>40441</v>
      </c>
      <c r="B257" s="12">
        <v>60</v>
      </c>
      <c r="C257" s="12">
        <v>60</v>
      </c>
      <c r="D257" s="12">
        <v>60</v>
      </c>
      <c r="E257" s="12">
        <v>60</v>
      </c>
      <c r="F257" s="14">
        <v>0</v>
      </c>
      <c r="G257" s="12">
        <v>60</v>
      </c>
      <c r="I257" s="11">
        <f>'^JKSE'!I257</f>
        <v>40536</v>
      </c>
      <c r="J257" s="12">
        <f t="shared" si="3"/>
        <v>85</v>
      </c>
    </row>
    <row r="258" spans="1:10" x14ac:dyDescent="0.2">
      <c r="A258" s="11">
        <v>40442</v>
      </c>
      <c r="B258" s="12">
        <v>60</v>
      </c>
      <c r="C258" s="12">
        <v>60</v>
      </c>
      <c r="D258" s="12">
        <v>60</v>
      </c>
      <c r="E258" s="12">
        <v>60</v>
      </c>
      <c r="F258" s="14">
        <v>0</v>
      </c>
      <c r="G258" s="12">
        <v>60</v>
      </c>
      <c r="I258" s="11">
        <f>'^JKSE'!I258</f>
        <v>40535</v>
      </c>
      <c r="J258" s="12">
        <f t="shared" si="3"/>
        <v>85</v>
      </c>
    </row>
    <row r="259" spans="1:10" x14ac:dyDescent="0.2">
      <c r="A259" s="11">
        <v>40443</v>
      </c>
      <c r="B259" s="12">
        <v>60</v>
      </c>
      <c r="C259" s="12">
        <v>60</v>
      </c>
      <c r="D259" s="12">
        <v>60</v>
      </c>
      <c r="E259" s="12">
        <v>60</v>
      </c>
      <c r="F259" s="14">
        <v>0</v>
      </c>
      <c r="G259" s="12">
        <v>60</v>
      </c>
      <c r="I259" s="11">
        <f>'^JKSE'!I259</f>
        <v>40534</v>
      </c>
      <c r="J259" s="12">
        <f t="shared" ref="J259:J265" si="4">VLOOKUP($I$2:$I$751,$A$2:$G$705,7)</f>
        <v>85</v>
      </c>
    </row>
    <row r="260" spans="1:10" x14ac:dyDescent="0.2">
      <c r="A260" s="11">
        <v>40444</v>
      </c>
      <c r="B260" s="12">
        <v>60</v>
      </c>
      <c r="C260" s="12">
        <v>60</v>
      </c>
      <c r="D260" s="12">
        <v>60</v>
      </c>
      <c r="E260" s="12">
        <v>60</v>
      </c>
      <c r="F260" s="14">
        <v>0</v>
      </c>
      <c r="G260" s="12">
        <v>60</v>
      </c>
      <c r="I260" s="11">
        <f>'^JKSE'!I260</f>
        <v>40533</v>
      </c>
      <c r="J260" s="12">
        <f t="shared" si="4"/>
        <v>85</v>
      </c>
    </row>
    <row r="261" spans="1:10" x14ac:dyDescent="0.2">
      <c r="A261" s="11">
        <v>40445</v>
      </c>
      <c r="B261" s="12">
        <v>60</v>
      </c>
      <c r="C261" s="12">
        <v>60</v>
      </c>
      <c r="D261" s="12">
        <v>60</v>
      </c>
      <c r="E261" s="12">
        <v>60</v>
      </c>
      <c r="F261" s="14">
        <v>0</v>
      </c>
      <c r="G261" s="12">
        <v>60</v>
      </c>
      <c r="I261" s="11">
        <f>'^JKSE'!I261</f>
        <v>40532</v>
      </c>
      <c r="J261" s="12">
        <f t="shared" si="4"/>
        <v>85</v>
      </c>
    </row>
    <row r="262" spans="1:10" x14ac:dyDescent="0.2">
      <c r="A262" s="11">
        <v>40448</v>
      </c>
      <c r="B262" s="12">
        <v>60</v>
      </c>
      <c r="C262" s="12">
        <v>60</v>
      </c>
      <c r="D262" s="12">
        <v>60</v>
      </c>
      <c r="E262" s="12">
        <v>60</v>
      </c>
      <c r="F262" s="14">
        <v>0</v>
      </c>
      <c r="G262" s="12">
        <v>60</v>
      </c>
      <c r="I262" s="11">
        <f>'^JKSE'!I262</f>
        <v>40529</v>
      </c>
      <c r="J262" s="12">
        <f t="shared" si="4"/>
        <v>85</v>
      </c>
    </row>
    <row r="263" spans="1:10" x14ac:dyDescent="0.2">
      <c r="A263" s="11">
        <v>40449</v>
      </c>
      <c r="B263" s="12">
        <v>60</v>
      </c>
      <c r="C263" s="12">
        <v>60</v>
      </c>
      <c r="D263" s="12">
        <v>60</v>
      </c>
      <c r="E263" s="12">
        <v>60</v>
      </c>
      <c r="F263" s="14">
        <v>0</v>
      </c>
      <c r="G263" s="12">
        <v>60</v>
      </c>
      <c r="I263" s="11">
        <f>'^JKSE'!I263</f>
        <v>40528</v>
      </c>
      <c r="J263" s="12">
        <f t="shared" si="4"/>
        <v>85</v>
      </c>
    </row>
    <row r="264" spans="1:10" x14ac:dyDescent="0.2">
      <c r="A264" s="11">
        <v>40450</v>
      </c>
      <c r="B264" s="12">
        <v>60</v>
      </c>
      <c r="C264" s="12">
        <v>60</v>
      </c>
      <c r="D264" s="12">
        <v>60</v>
      </c>
      <c r="E264" s="12">
        <v>60</v>
      </c>
      <c r="F264" s="14">
        <v>0</v>
      </c>
      <c r="G264" s="12">
        <v>60</v>
      </c>
      <c r="I264" s="11">
        <f>'^JKSE'!I264</f>
        <v>40527</v>
      </c>
      <c r="J264" s="12">
        <f t="shared" si="4"/>
        <v>85</v>
      </c>
    </row>
    <row r="265" spans="1:10" x14ac:dyDescent="0.2">
      <c r="A265" s="11">
        <v>40451</v>
      </c>
      <c r="B265" s="12">
        <v>60</v>
      </c>
      <c r="C265" s="12">
        <v>60</v>
      </c>
      <c r="D265" s="12">
        <v>60</v>
      </c>
      <c r="E265" s="12">
        <v>60</v>
      </c>
      <c r="F265" s="14">
        <v>0</v>
      </c>
      <c r="G265" s="12">
        <v>60</v>
      </c>
      <c r="I265" s="11">
        <f>'^JKSE'!I265</f>
        <v>40526</v>
      </c>
      <c r="J265" s="12">
        <f t="shared" si="4"/>
        <v>85</v>
      </c>
    </row>
    <row r="266" spans="1:10" x14ac:dyDescent="0.2">
      <c r="A266" s="11">
        <v>40452</v>
      </c>
      <c r="B266" s="12">
        <v>60</v>
      </c>
      <c r="C266" s="12">
        <v>60</v>
      </c>
      <c r="D266" s="12">
        <v>60</v>
      </c>
      <c r="E266" s="12">
        <v>60</v>
      </c>
      <c r="F266" s="14">
        <v>0</v>
      </c>
      <c r="G266" s="12">
        <v>60</v>
      </c>
      <c r="I266" s="11">
        <f>'^JKSE'!I266</f>
        <v>40525</v>
      </c>
      <c r="J266" s="12">
        <f>VLOOKUP($I$2:$I$751,$A$2:$G$685,7)</f>
        <v>90</v>
      </c>
    </row>
    <row r="267" spans="1:10" x14ac:dyDescent="0.2">
      <c r="A267" s="11">
        <v>40455</v>
      </c>
      <c r="B267" s="12">
        <v>68</v>
      </c>
      <c r="C267" s="12">
        <v>68</v>
      </c>
      <c r="D267" s="12">
        <v>68</v>
      </c>
      <c r="E267" s="12">
        <v>68</v>
      </c>
      <c r="F267" s="14">
        <v>0</v>
      </c>
      <c r="G267" s="12">
        <v>68</v>
      </c>
      <c r="I267" s="11">
        <f>'^JKSE'!I267</f>
        <v>40522</v>
      </c>
      <c r="J267" s="12">
        <f>VLOOKUP($I$2:$I$751,$A$2:$G$685,7)</f>
        <v>90</v>
      </c>
    </row>
    <row r="268" spans="1:10" x14ac:dyDescent="0.2">
      <c r="A268" s="11">
        <v>40456</v>
      </c>
      <c r="B268" s="12">
        <v>75</v>
      </c>
      <c r="C268" s="12">
        <v>75</v>
      </c>
      <c r="D268" s="12">
        <v>75</v>
      </c>
      <c r="E268" s="12">
        <v>75</v>
      </c>
      <c r="F268" s="14">
        <v>0</v>
      </c>
      <c r="G268" s="12">
        <v>75</v>
      </c>
      <c r="I268" s="11"/>
    </row>
    <row r="269" spans="1:10" x14ac:dyDescent="0.2">
      <c r="A269" s="11">
        <v>40457</v>
      </c>
      <c r="B269" s="12">
        <v>62</v>
      </c>
      <c r="C269" s="12">
        <v>62</v>
      </c>
      <c r="D269" s="12">
        <v>62</v>
      </c>
      <c r="E269" s="12">
        <v>62</v>
      </c>
      <c r="F269" s="14">
        <v>0</v>
      </c>
      <c r="G269" s="12">
        <v>62</v>
      </c>
      <c r="I269" s="11"/>
    </row>
    <row r="270" spans="1:10" x14ac:dyDescent="0.2">
      <c r="A270" s="11">
        <v>40458</v>
      </c>
      <c r="B270" s="12">
        <v>60</v>
      </c>
      <c r="C270" s="12">
        <v>60</v>
      </c>
      <c r="D270" s="12">
        <v>60</v>
      </c>
      <c r="E270" s="12">
        <v>60</v>
      </c>
      <c r="F270" s="14">
        <v>0</v>
      </c>
      <c r="G270" s="12">
        <v>60</v>
      </c>
      <c r="I270" s="11"/>
    </row>
    <row r="271" spans="1:10" x14ac:dyDescent="0.2">
      <c r="A271" s="11">
        <v>40459</v>
      </c>
      <c r="B271" s="12">
        <v>60</v>
      </c>
      <c r="C271" s="12">
        <v>60</v>
      </c>
      <c r="D271" s="12">
        <v>60</v>
      </c>
      <c r="E271" s="12">
        <v>60</v>
      </c>
      <c r="F271" s="14">
        <v>0</v>
      </c>
      <c r="G271" s="12">
        <v>60</v>
      </c>
      <c r="I271" s="11"/>
    </row>
    <row r="272" spans="1:10" x14ac:dyDescent="0.2">
      <c r="A272" s="11">
        <v>40462</v>
      </c>
      <c r="B272" s="12">
        <v>80</v>
      </c>
      <c r="C272" s="12">
        <v>80</v>
      </c>
      <c r="D272" s="12">
        <v>80</v>
      </c>
      <c r="E272" s="12">
        <v>80</v>
      </c>
      <c r="F272" s="14">
        <v>0</v>
      </c>
      <c r="G272" s="12">
        <v>80</v>
      </c>
      <c r="I272" s="11"/>
    </row>
    <row r="273" spans="1:9" x14ac:dyDescent="0.2">
      <c r="A273" s="11">
        <v>40463</v>
      </c>
      <c r="B273" s="12">
        <v>60</v>
      </c>
      <c r="C273" s="12">
        <v>60</v>
      </c>
      <c r="D273" s="12">
        <v>60</v>
      </c>
      <c r="E273" s="12">
        <v>60</v>
      </c>
      <c r="F273" s="14">
        <v>0</v>
      </c>
      <c r="G273" s="12">
        <v>60</v>
      </c>
      <c r="I273" s="11"/>
    </row>
    <row r="274" spans="1:9" x14ac:dyDescent="0.2">
      <c r="A274" s="11">
        <v>40464</v>
      </c>
      <c r="B274" s="12">
        <v>80</v>
      </c>
      <c r="C274" s="12">
        <v>80</v>
      </c>
      <c r="D274" s="12">
        <v>80</v>
      </c>
      <c r="E274" s="12">
        <v>80</v>
      </c>
      <c r="F274" s="14">
        <v>0</v>
      </c>
      <c r="G274" s="12">
        <v>80</v>
      </c>
      <c r="I274" s="11"/>
    </row>
    <row r="275" spans="1:9" x14ac:dyDescent="0.2">
      <c r="A275" s="11">
        <v>40465</v>
      </c>
      <c r="B275" s="12">
        <v>80</v>
      </c>
      <c r="C275" s="12">
        <v>80</v>
      </c>
      <c r="D275" s="12">
        <v>80</v>
      </c>
      <c r="E275" s="12">
        <v>80</v>
      </c>
      <c r="F275" s="14">
        <v>0</v>
      </c>
      <c r="G275" s="12">
        <v>80</v>
      </c>
      <c r="I275" s="11"/>
    </row>
    <row r="276" spans="1:9" x14ac:dyDescent="0.2">
      <c r="A276" s="11">
        <v>40466</v>
      </c>
      <c r="B276" s="12">
        <v>60</v>
      </c>
      <c r="C276" s="12">
        <v>60</v>
      </c>
      <c r="D276" s="12">
        <v>60</v>
      </c>
      <c r="E276" s="12">
        <v>60</v>
      </c>
      <c r="F276" s="14">
        <v>0</v>
      </c>
      <c r="G276" s="12">
        <v>60</v>
      </c>
      <c r="I276" s="11"/>
    </row>
    <row r="277" spans="1:9" x14ac:dyDescent="0.2">
      <c r="A277" s="11">
        <v>40470</v>
      </c>
      <c r="B277" s="12">
        <v>60</v>
      </c>
      <c r="C277" s="12">
        <v>60</v>
      </c>
      <c r="D277" s="12">
        <v>60</v>
      </c>
      <c r="E277" s="12">
        <v>60</v>
      </c>
      <c r="F277" s="14">
        <v>0</v>
      </c>
      <c r="G277" s="12">
        <v>60</v>
      </c>
      <c r="I277" s="11"/>
    </row>
    <row r="278" spans="1:9" x14ac:dyDescent="0.2">
      <c r="A278" s="11">
        <v>40472</v>
      </c>
      <c r="B278" s="12">
        <v>60</v>
      </c>
      <c r="C278" s="12">
        <v>60</v>
      </c>
      <c r="D278" s="12">
        <v>60</v>
      </c>
      <c r="E278" s="12">
        <v>60</v>
      </c>
      <c r="F278" s="14">
        <v>0</v>
      </c>
      <c r="G278" s="12">
        <v>60</v>
      </c>
      <c r="I278" s="11"/>
    </row>
    <row r="279" spans="1:9" x14ac:dyDescent="0.2">
      <c r="A279" s="11">
        <v>40473</v>
      </c>
      <c r="B279" s="12">
        <v>76</v>
      </c>
      <c r="C279" s="12">
        <v>76</v>
      </c>
      <c r="D279" s="12">
        <v>76</v>
      </c>
      <c r="E279" s="12">
        <v>76</v>
      </c>
      <c r="F279" s="14">
        <v>0</v>
      </c>
      <c r="G279" s="12">
        <v>76</v>
      </c>
      <c r="I279" s="11"/>
    </row>
    <row r="280" spans="1:9" x14ac:dyDescent="0.2">
      <c r="A280" s="11">
        <v>40476</v>
      </c>
      <c r="B280" s="12">
        <v>60</v>
      </c>
      <c r="C280" s="12">
        <v>60</v>
      </c>
      <c r="D280" s="12">
        <v>60</v>
      </c>
      <c r="E280" s="12">
        <v>60</v>
      </c>
      <c r="F280" s="14">
        <v>0</v>
      </c>
      <c r="G280" s="12">
        <v>60</v>
      </c>
      <c r="I280" s="11"/>
    </row>
    <row r="281" spans="1:9" x14ac:dyDescent="0.2">
      <c r="A281" s="11">
        <v>40477</v>
      </c>
      <c r="B281" s="12">
        <v>93</v>
      </c>
      <c r="C281" s="12">
        <v>93</v>
      </c>
      <c r="D281" s="12">
        <v>93</v>
      </c>
      <c r="E281" s="12">
        <v>93</v>
      </c>
      <c r="F281" s="14">
        <v>0</v>
      </c>
      <c r="G281" s="12">
        <v>93</v>
      </c>
      <c r="I281" s="11"/>
    </row>
    <row r="282" spans="1:9" x14ac:dyDescent="0.2">
      <c r="A282" s="11">
        <v>40478</v>
      </c>
      <c r="B282" s="12">
        <v>60</v>
      </c>
      <c r="C282" s="12">
        <v>60</v>
      </c>
      <c r="D282" s="12">
        <v>60</v>
      </c>
      <c r="E282" s="12">
        <v>60</v>
      </c>
      <c r="F282" s="14">
        <v>0</v>
      </c>
      <c r="G282" s="12">
        <v>60</v>
      </c>
      <c r="I282" s="11"/>
    </row>
    <row r="283" spans="1:9" x14ac:dyDescent="0.2">
      <c r="A283" s="11">
        <v>40479</v>
      </c>
      <c r="B283" s="12">
        <v>80</v>
      </c>
      <c r="C283" s="12">
        <v>80</v>
      </c>
      <c r="D283" s="12">
        <v>80</v>
      </c>
      <c r="E283" s="12">
        <v>80</v>
      </c>
      <c r="F283" s="14">
        <v>0</v>
      </c>
      <c r="G283" s="12">
        <v>80</v>
      </c>
      <c r="I283" s="11"/>
    </row>
    <row r="284" spans="1:9" x14ac:dyDescent="0.2">
      <c r="A284" s="11">
        <v>40480</v>
      </c>
      <c r="B284" s="12">
        <v>60</v>
      </c>
      <c r="C284" s="12">
        <v>60</v>
      </c>
      <c r="D284" s="12">
        <v>60</v>
      </c>
      <c r="E284" s="12">
        <v>60</v>
      </c>
      <c r="F284" s="14">
        <v>0</v>
      </c>
      <c r="G284" s="12">
        <v>60</v>
      </c>
      <c r="I284" s="11"/>
    </row>
    <row r="285" spans="1:9" x14ac:dyDescent="0.2">
      <c r="A285" s="11">
        <v>40483</v>
      </c>
      <c r="B285" s="12">
        <v>91</v>
      </c>
      <c r="C285" s="12">
        <v>91</v>
      </c>
      <c r="D285" s="12">
        <v>91</v>
      </c>
      <c r="E285" s="12">
        <v>91</v>
      </c>
      <c r="F285" s="14">
        <v>0</v>
      </c>
      <c r="G285" s="12">
        <v>91</v>
      </c>
      <c r="I285" s="11"/>
    </row>
    <row r="286" spans="1:9" x14ac:dyDescent="0.2">
      <c r="A286" s="11">
        <v>40484</v>
      </c>
      <c r="B286" s="12">
        <v>60</v>
      </c>
      <c r="C286" s="12">
        <v>60</v>
      </c>
      <c r="D286" s="12">
        <v>60</v>
      </c>
      <c r="E286" s="12">
        <v>60</v>
      </c>
      <c r="F286" s="14">
        <v>0</v>
      </c>
      <c r="G286" s="12">
        <v>60</v>
      </c>
      <c r="I286" s="11"/>
    </row>
    <row r="287" spans="1:9" x14ac:dyDescent="0.2">
      <c r="A287" s="11">
        <v>40485</v>
      </c>
      <c r="B287" s="12">
        <v>60</v>
      </c>
      <c r="C287" s="12">
        <v>60</v>
      </c>
      <c r="D287" s="12">
        <v>60</v>
      </c>
      <c r="E287" s="12">
        <v>60</v>
      </c>
      <c r="F287" s="14">
        <v>0</v>
      </c>
      <c r="G287" s="12">
        <v>60</v>
      </c>
      <c r="I287" s="11"/>
    </row>
    <row r="288" spans="1:9" x14ac:dyDescent="0.2">
      <c r="A288" s="11">
        <v>40486</v>
      </c>
      <c r="B288" s="12">
        <v>60</v>
      </c>
      <c r="C288" s="12">
        <v>60</v>
      </c>
      <c r="D288" s="12">
        <v>60</v>
      </c>
      <c r="E288" s="12">
        <v>60</v>
      </c>
      <c r="F288" s="14">
        <v>0</v>
      </c>
      <c r="G288" s="12">
        <v>60</v>
      </c>
      <c r="I288" s="11"/>
    </row>
    <row r="289" spans="1:9" x14ac:dyDescent="0.2">
      <c r="A289" s="11">
        <v>40487</v>
      </c>
      <c r="B289" s="12">
        <v>60</v>
      </c>
      <c r="C289" s="12">
        <v>60</v>
      </c>
      <c r="D289" s="12">
        <v>60</v>
      </c>
      <c r="E289" s="12">
        <v>60</v>
      </c>
      <c r="F289" s="14">
        <v>0</v>
      </c>
      <c r="G289" s="12">
        <v>60</v>
      </c>
      <c r="I289" s="11"/>
    </row>
    <row r="290" spans="1:9" x14ac:dyDescent="0.2">
      <c r="A290" s="11">
        <v>40491</v>
      </c>
      <c r="B290" s="12">
        <v>60</v>
      </c>
      <c r="C290" s="12">
        <v>60</v>
      </c>
      <c r="D290" s="12">
        <v>60</v>
      </c>
      <c r="E290" s="12">
        <v>60</v>
      </c>
      <c r="F290" s="14">
        <v>0</v>
      </c>
      <c r="G290" s="12">
        <v>60</v>
      </c>
      <c r="I290" s="11"/>
    </row>
    <row r="291" spans="1:9" x14ac:dyDescent="0.2">
      <c r="A291" s="11">
        <v>40492</v>
      </c>
      <c r="B291" s="12">
        <v>60</v>
      </c>
      <c r="C291" s="12">
        <v>60</v>
      </c>
      <c r="D291" s="12">
        <v>60</v>
      </c>
      <c r="E291" s="12">
        <v>60</v>
      </c>
      <c r="F291" s="14">
        <v>0</v>
      </c>
      <c r="G291" s="12">
        <v>60</v>
      </c>
      <c r="I291" s="11"/>
    </row>
    <row r="292" spans="1:9" x14ac:dyDescent="0.2">
      <c r="A292" s="11">
        <v>40493</v>
      </c>
      <c r="B292" s="12">
        <v>60</v>
      </c>
      <c r="C292" s="12">
        <v>60</v>
      </c>
      <c r="D292" s="12">
        <v>60</v>
      </c>
      <c r="E292" s="12">
        <v>60</v>
      </c>
      <c r="F292" s="14">
        <v>0</v>
      </c>
      <c r="G292" s="12">
        <v>60</v>
      </c>
      <c r="I292" s="11"/>
    </row>
    <row r="293" spans="1:9" x14ac:dyDescent="0.2">
      <c r="A293" s="11">
        <v>40497</v>
      </c>
      <c r="B293" s="12">
        <v>60</v>
      </c>
      <c r="C293" s="12">
        <v>60</v>
      </c>
      <c r="D293" s="12">
        <v>60</v>
      </c>
      <c r="E293" s="12">
        <v>60</v>
      </c>
      <c r="F293" s="14">
        <v>0</v>
      </c>
      <c r="G293" s="12">
        <v>60</v>
      </c>
      <c r="I293" s="11"/>
    </row>
    <row r="294" spans="1:9" x14ac:dyDescent="0.2">
      <c r="A294" s="11">
        <v>40498</v>
      </c>
      <c r="B294" s="12">
        <v>60</v>
      </c>
      <c r="C294" s="12">
        <v>60</v>
      </c>
      <c r="D294" s="12">
        <v>60</v>
      </c>
      <c r="E294" s="12">
        <v>60</v>
      </c>
      <c r="F294" s="14">
        <v>0</v>
      </c>
      <c r="G294" s="12">
        <v>60</v>
      </c>
      <c r="I294" s="11"/>
    </row>
    <row r="295" spans="1:9" x14ac:dyDescent="0.2">
      <c r="A295" s="11">
        <v>40500</v>
      </c>
      <c r="B295" s="12">
        <v>60</v>
      </c>
      <c r="C295" s="12">
        <v>60</v>
      </c>
      <c r="D295" s="12">
        <v>60</v>
      </c>
      <c r="E295" s="12">
        <v>60</v>
      </c>
      <c r="F295" s="14">
        <v>0</v>
      </c>
      <c r="G295" s="12">
        <v>60</v>
      </c>
      <c r="I295" s="11"/>
    </row>
    <row r="296" spans="1:9" x14ac:dyDescent="0.2">
      <c r="A296" s="11">
        <v>40501</v>
      </c>
      <c r="B296" s="12">
        <v>60</v>
      </c>
      <c r="C296" s="12">
        <v>60</v>
      </c>
      <c r="D296" s="12">
        <v>60</v>
      </c>
      <c r="E296" s="12">
        <v>60</v>
      </c>
      <c r="F296" s="14">
        <v>0</v>
      </c>
      <c r="G296" s="12">
        <v>60</v>
      </c>
      <c r="I296" s="11"/>
    </row>
    <row r="297" spans="1:9" x14ac:dyDescent="0.2">
      <c r="A297" s="11">
        <v>40504</v>
      </c>
      <c r="B297" s="12">
        <v>60</v>
      </c>
      <c r="C297" s="12">
        <v>60</v>
      </c>
      <c r="D297" s="12">
        <v>60</v>
      </c>
      <c r="E297" s="12">
        <v>60</v>
      </c>
      <c r="F297" s="14">
        <v>0</v>
      </c>
      <c r="G297" s="12">
        <v>60</v>
      </c>
      <c r="I297" s="11"/>
    </row>
    <row r="298" spans="1:9" x14ac:dyDescent="0.2">
      <c r="A298" s="11">
        <v>40505</v>
      </c>
      <c r="B298" s="12">
        <v>60</v>
      </c>
      <c r="C298" s="12">
        <v>60</v>
      </c>
      <c r="D298" s="12">
        <v>60</v>
      </c>
      <c r="E298" s="12">
        <v>60</v>
      </c>
      <c r="F298" s="14">
        <v>0</v>
      </c>
      <c r="G298" s="12">
        <v>60</v>
      </c>
      <c r="I298" s="11"/>
    </row>
    <row r="299" spans="1:9" x14ac:dyDescent="0.2">
      <c r="A299" s="11">
        <v>40506</v>
      </c>
      <c r="B299" s="12">
        <v>61</v>
      </c>
      <c r="C299" s="12">
        <v>61</v>
      </c>
      <c r="D299" s="12">
        <v>61</v>
      </c>
      <c r="E299" s="12">
        <v>61</v>
      </c>
      <c r="F299" s="14">
        <v>0</v>
      </c>
      <c r="G299" s="12">
        <v>61</v>
      </c>
      <c r="I299" s="11"/>
    </row>
    <row r="300" spans="1:9" x14ac:dyDescent="0.2">
      <c r="A300" s="11">
        <v>40507</v>
      </c>
      <c r="B300" s="12">
        <v>60</v>
      </c>
      <c r="C300" s="12">
        <v>60</v>
      </c>
      <c r="D300" s="12">
        <v>60</v>
      </c>
      <c r="E300" s="12">
        <v>60</v>
      </c>
      <c r="F300" s="14">
        <v>0</v>
      </c>
      <c r="G300" s="12">
        <v>60</v>
      </c>
      <c r="I300" s="11"/>
    </row>
    <row r="301" spans="1:9" x14ac:dyDescent="0.2">
      <c r="A301" s="11">
        <v>40508</v>
      </c>
      <c r="B301" s="12">
        <v>61</v>
      </c>
      <c r="C301" s="12">
        <v>61</v>
      </c>
      <c r="D301" s="12">
        <v>61</v>
      </c>
      <c r="E301" s="12">
        <v>61</v>
      </c>
      <c r="F301" s="14">
        <v>0</v>
      </c>
      <c r="G301" s="12">
        <v>61</v>
      </c>
      <c r="I301" s="11"/>
    </row>
    <row r="302" spans="1:9" x14ac:dyDescent="0.2">
      <c r="A302" s="11">
        <v>40511</v>
      </c>
      <c r="B302" s="12">
        <v>60</v>
      </c>
      <c r="C302" s="12">
        <v>60</v>
      </c>
      <c r="D302" s="12">
        <v>60</v>
      </c>
      <c r="E302" s="12">
        <v>60</v>
      </c>
      <c r="F302" s="14">
        <v>0</v>
      </c>
      <c r="G302" s="12">
        <v>60</v>
      </c>
      <c r="I302" s="11"/>
    </row>
    <row r="303" spans="1:9" x14ac:dyDescent="0.2">
      <c r="A303" s="11">
        <v>40512</v>
      </c>
      <c r="B303" s="12">
        <v>60</v>
      </c>
      <c r="C303" s="12">
        <v>60</v>
      </c>
      <c r="D303" s="12">
        <v>60</v>
      </c>
      <c r="E303" s="12">
        <v>60</v>
      </c>
      <c r="F303" s="14">
        <v>0</v>
      </c>
      <c r="G303" s="12">
        <v>60</v>
      </c>
      <c r="I303" s="11"/>
    </row>
    <row r="304" spans="1:9" x14ac:dyDescent="0.2">
      <c r="A304" s="11">
        <v>40513</v>
      </c>
      <c r="B304" s="12">
        <v>61</v>
      </c>
      <c r="C304" s="12">
        <v>61</v>
      </c>
      <c r="D304" s="12">
        <v>61</v>
      </c>
      <c r="E304" s="12">
        <v>61</v>
      </c>
      <c r="F304" s="14">
        <v>0</v>
      </c>
      <c r="G304" s="12">
        <v>61</v>
      </c>
      <c r="I304" s="11"/>
    </row>
    <row r="305" spans="1:9" x14ac:dyDescent="0.2">
      <c r="A305" s="11">
        <v>40514</v>
      </c>
      <c r="B305" s="12">
        <v>60</v>
      </c>
      <c r="C305" s="12">
        <v>60</v>
      </c>
      <c r="D305" s="12">
        <v>60</v>
      </c>
      <c r="E305" s="12">
        <v>60</v>
      </c>
      <c r="F305" s="14">
        <v>0</v>
      </c>
      <c r="G305" s="12">
        <v>60</v>
      </c>
      <c r="I305" s="11"/>
    </row>
    <row r="306" spans="1:9" x14ac:dyDescent="0.2">
      <c r="A306" s="11">
        <v>40515</v>
      </c>
      <c r="B306" s="12">
        <v>60</v>
      </c>
      <c r="C306" s="12">
        <v>60</v>
      </c>
      <c r="D306" s="12">
        <v>60</v>
      </c>
      <c r="E306" s="12">
        <v>60</v>
      </c>
      <c r="F306" s="14">
        <v>0</v>
      </c>
      <c r="G306" s="12">
        <v>60</v>
      </c>
      <c r="I306" s="11"/>
    </row>
    <row r="307" spans="1:9" x14ac:dyDescent="0.2">
      <c r="A307" s="11">
        <v>40518</v>
      </c>
      <c r="B307" s="12">
        <v>95</v>
      </c>
      <c r="C307" s="12">
        <v>95</v>
      </c>
      <c r="D307" s="12">
        <v>95</v>
      </c>
      <c r="E307" s="12">
        <v>95</v>
      </c>
      <c r="F307" s="14">
        <v>0</v>
      </c>
      <c r="G307" s="12">
        <v>95</v>
      </c>
      <c r="I307" s="11"/>
    </row>
    <row r="308" spans="1:9" x14ac:dyDescent="0.2">
      <c r="A308" s="11">
        <v>40521</v>
      </c>
      <c r="B308" s="12">
        <v>92</v>
      </c>
      <c r="C308" s="12">
        <v>92</v>
      </c>
      <c r="D308" s="12">
        <v>92</v>
      </c>
      <c r="E308" s="12">
        <v>92</v>
      </c>
      <c r="F308" s="14">
        <v>0</v>
      </c>
      <c r="G308" s="12">
        <v>92</v>
      </c>
      <c r="I308" s="11"/>
    </row>
    <row r="309" spans="1:9" x14ac:dyDescent="0.2">
      <c r="A309" s="11">
        <v>40522</v>
      </c>
      <c r="B309" s="12">
        <v>90</v>
      </c>
      <c r="C309" s="12">
        <v>90</v>
      </c>
      <c r="D309" s="12">
        <v>90</v>
      </c>
      <c r="E309" s="12">
        <v>90</v>
      </c>
      <c r="F309" s="14">
        <v>5000</v>
      </c>
      <c r="G309" s="12">
        <v>90</v>
      </c>
      <c r="I309" s="11"/>
    </row>
    <row r="310" spans="1:9" x14ac:dyDescent="0.2">
      <c r="A310" s="11">
        <v>40525</v>
      </c>
      <c r="B310" s="12">
        <v>90</v>
      </c>
      <c r="C310" s="12">
        <v>90</v>
      </c>
      <c r="D310" s="12">
        <v>90</v>
      </c>
      <c r="E310" s="12">
        <v>90</v>
      </c>
      <c r="F310" s="14">
        <v>0</v>
      </c>
      <c r="G310" s="12">
        <v>90</v>
      </c>
      <c r="I310" s="11"/>
    </row>
    <row r="311" spans="1:9" x14ac:dyDescent="0.2">
      <c r="A311" s="11">
        <v>40526</v>
      </c>
      <c r="B311" s="12">
        <v>85</v>
      </c>
      <c r="C311" s="12">
        <v>85</v>
      </c>
      <c r="D311" s="12">
        <v>85</v>
      </c>
      <c r="E311" s="12">
        <v>85</v>
      </c>
      <c r="F311" s="14">
        <v>0</v>
      </c>
      <c r="G311" s="12">
        <v>85</v>
      </c>
      <c r="I311" s="11"/>
    </row>
    <row r="312" spans="1:9" x14ac:dyDescent="0.2">
      <c r="A312" s="11">
        <v>40533</v>
      </c>
      <c r="B312" s="12">
        <v>85</v>
      </c>
      <c r="C312" s="12">
        <v>85</v>
      </c>
      <c r="D312" s="12">
        <v>85</v>
      </c>
      <c r="E312" s="12">
        <v>85</v>
      </c>
      <c r="F312" s="14">
        <v>0</v>
      </c>
      <c r="G312" s="12">
        <v>85</v>
      </c>
      <c r="I312" s="11"/>
    </row>
    <row r="313" spans="1:9" x14ac:dyDescent="0.2">
      <c r="A313" s="11">
        <v>40539</v>
      </c>
      <c r="B313" s="12">
        <v>80</v>
      </c>
      <c r="C313" s="12">
        <v>80</v>
      </c>
      <c r="D313" s="12">
        <v>80</v>
      </c>
      <c r="E313" s="12">
        <v>80</v>
      </c>
      <c r="F313" s="14">
        <v>0</v>
      </c>
      <c r="G313" s="12">
        <v>80</v>
      </c>
      <c r="I313" s="11"/>
    </row>
    <row r="314" spans="1:9" x14ac:dyDescent="0.2">
      <c r="A314" s="11">
        <v>40540</v>
      </c>
      <c r="B314" s="12">
        <v>85</v>
      </c>
      <c r="C314" s="12">
        <v>85</v>
      </c>
      <c r="D314" s="12">
        <v>85</v>
      </c>
      <c r="E314" s="12">
        <v>85</v>
      </c>
      <c r="F314" s="14">
        <v>10000</v>
      </c>
      <c r="G314" s="12">
        <v>85</v>
      </c>
      <c r="I314" s="11"/>
    </row>
    <row r="315" spans="1:9" x14ac:dyDescent="0.2">
      <c r="A315" s="11">
        <v>40541</v>
      </c>
      <c r="B315" s="12">
        <v>80</v>
      </c>
      <c r="C315" s="12">
        <v>80</v>
      </c>
      <c r="D315" s="12">
        <v>80</v>
      </c>
      <c r="E315" s="12">
        <v>80</v>
      </c>
      <c r="F315" s="14">
        <v>500</v>
      </c>
      <c r="G315" s="12">
        <v>80</v>
      </c>
      <c r="I315" s="11"/>
    </row>
    <row r="316" spans="1:9" x14ac:dyDescent="0.2">
      <c r="A316" s="11">
        <v>40542</v>
      </c>
      <c r="B316" s="12">
        <v>100</v>
      </c>
      <c r="C316" s="12">
        <v>100</v>
      </c>
      <c r="D316" s="12">
        <v>100</v>
      </c>
      <c r="E316" s="12">
        <v>100</v>
      </c>
      <c r="F316" s="14">
        <v>1500</v>
      </c>
      <c r="G316" s="12">
        <v>100</v>
      </c>
      <c r="I316" s="11"/>
    </row>
    <row r="317" spans="1:9" x14ac:dyDescent="0.2">
      <c r="A317" s="11">
        <v>40546</v>
      </c>
      <c r="B317" s="12">
        <v>100</v>
      </c>
      <c r="C317" s="12">
        <v>100</v>
      </c>
      <c r="D317" s="12">
        <v>100</v>
      </c>
      <c r="E317" s="12">
        <v>100</v>
      </c>
      <c r="F317" s="14">
        <v>1000</v>
      </c>
      <c r="G317" s="12">
        <v>100</v>
      </c>
      <c r="I317" s="11"/>
    </row>
    <row r="318" spans="1:9" x14ac:dyDescent="0.2">
      <c r="A318" s="11">
        <v>40548</v>
      </c>
      <c r="B318" s="12">
        <v>65</v>
      </c>
      <c r="C318" s="12">
        <v>65</v>
      </c>
      <c r="D318" s="12">
        <v>65</v>
      </c>
      <c r="E318" s="12">
        <v>65</v>
      </c>
      <c r="F318" s="14">
        <v>0</v>
      </c>
      <c r="G318" s="12">
        <v>65</v>
      </c>
      <c r="I318" s="11"/>
    </row>
    <row r="319" spans="1:9" x14ac:dyDescent="0.2">
      <c r="A319" s="11">
        <v>40549</v>
      </c>
      <c r="B319" s="12">
        <v>100</v>
      </c>
      <c r="C319" s="12">
        <v>100</v>
      </c>
      <c r="D319" s="12">
        <v>100</v>
      </c>
      <c r="E319" s="12">
        <v>100</v>
      </c>
      <c r="F319" s="14">
        <v>0</v>
      </c>
      <c r="G319" s="12">
        <v>100</v>
      </c>
      <c r="I319" s="11"/>
    </row>
    <row r="320" spans="1:9" x14ac:dyDescent="0.2">
      <c r="A320" s="11">
        <v>40550</v>
      </c>
      <c r="B320" s="12">
        <v>100</v>
      </c>
      <c r="C320" s="12">
        <v>100</v>
      </c>
      <c r="D320" s="12">
        <v>100</v>
      </c>
      <c r="E320" s="12">
        <v>100</v>
      </c>
      <c r="F320" s="14">
        <v>15500</v>
      </c>
      <c r="G320" s="12">
        <v>100</v>
      </c>
      <c r="I320" s="11"/>
    </row>
    <row r="321" spans="1:9" x14ac:dyDescent="0.2">
      <c r="A321" s="11">
        <v>40553</v>
      </c>
      <c r="B321" s="12">
        <v>65</v>
      </c>
      <c r="C321" s="12">
        <v>65</v>
      </c>
      <c r="D321" s="12">
        <v>65</v>
      </c>
      <c r="E321" s="12">
        <v>65</v>
      </c>
      <c r="F321" s="14">
        <v>0</v>
      </c>
      <c r="G321" s="12">
        <v>65</v>
      </c>
      <c r="I321" s="11"/>
    </row>
    <row r="322" spans="1:9" x14ac:dyDescent="0.2">
      <c r="A322" s="11">
        <v>40554</v>
      </c>
      <c r="B322" s="12">
        <v>65</v>
      </c>
      <c r="C322" s="12">
        <v>65</v>
      </c>
      <c r="D322" s="12">
        <v>65</v>
      </c>
      <c r="E322" s="12">
        <v>65</v>
      </c>
      <c r="F322" s="14">
        <v>0</v>
      </c>
      <c r="G322" s="12">
        <v>65</v>
      </c>
      <c r="I322" s="11"/>
    </row>
    <row r="323" spans="1:9" x14ac:dyDescent="0.2">
      <c r="A323" s="11">
        <v>40556</v>
      </c>
      <c r="B323" s="12">
        <v>65</v>
      </c>
      <c r="C323" s="12">
        <v>65</v>
      </c>
      <c r="D323" s="12">
        <v>65</v>
      </c>
      <c r="E323" s="12">
        <v>65</v>
      </c>
      <c r="F323" s="14">
        <v>0</v>
      </c>
      <c r="G323" s="12">
        <v>65</v>
      </c>
      <c r="I323" s="11"/>
    </row>
    <row r="324" spans="1:9" x14ac:dyDescent="0.2">
      <c r="A324" s="11">
        <v>40561</v>
      </c>
      <c r="B324" s="12">
        <v>65</v>
      </c>
      <c r="C324" s="12">
        <v>65</v>
      </c>
      <c r="D324" s="12">
        <v>65</v>
      </c>
      <c r="E324" s="12">
        <v>65</v>
      </c>
      <c r="F324" s="14">
        <v>0</v>
      </c>
      <c r="G324" s="12">
        <v>65</v>
      </c>
      <c r="I324" s="11"/>
    </row>
    <row r="325" spans="1:9" x14ac:dyDescent="0.2">
      <c r="A325" s="11">
        <v>40562</v>
      </c>
      <c r="B325" s="12">
        <v>65</v>
      </c>
      <c r="C325" s="12">
        <v>65</v>
      </c>
      <c r="D325" s="12">
        <v>65</v>
      </c>
      <c r="E325" s="12">
        <v>65</v>
      </c>
      <c r="F325" s="14">
        <v>0</v>
      </c>
      <c r="G325" s="12">
        <v>65</v>
      </c>
      <c r="I325" s="11"/>
    </row>
    <row r="326" spans="1:9" x14ac:dyDescent="0.2">
      <c r="A326" s="11">
        <v>40567</v>
      </c>
      <c r="B326" s="12">
        <v>71</v>
      </c>
      <c r="C326" s="12">
        <v>71</v>
      </c>
      <c r="D326" s="12">
        <v>71</v>
      </c>
      <c r="E326" s="12">
        <v>71</v>
      </c>
      <c r="F326" s="14">
        <v>0</v>
      </c>
      <c r="G326" s="12">
        <v>71</v>
      </c>
      <c r="I326" s="11"/>
    </row>
    <row r="327" spans="1:9" x14ac:dyDescent="0.2">
      <c r="A327" s="11">
        <v>40568</v>
      </c>
      <c r="B327" s="12">
        <v>65</v>
      </c>
      <c r="C327" s="12">
        <v>65</v>
      </c>
      <c r="D327" s="12">
        <v>65</v>
      </c>
      <c r="E327" s="12">
        <v>65</v>
      </c>
      <c r="F327" s="14">
        <v>0</v>
      </c>
      <c r="G327" s="12">
        <v>65</v>
      </c>
      <c r="I327" s="11"/>
    </row>
    <row r="328" spans="1:9" x14ac:dyDescent="0.2">
      <c r="A328" s="11">
        <v>40569</v>
      </c>
      <c r="B328" s="12">
        <v>100</v>
      </c>
      <c r="C328" s="12">
        <v>120</v>
      </c>
      <c r="D328" s="12">
        <v>100</v>
      </c>
      <c r="E328" s="12">
        <v>120</v>
      </c>
      <c r="F328" s="14">
        <v>21500</v>
      </c>
      <c r="G328" s="12">
        <v>120</v>
      </c>
      <c r="I328" s="11"/>
    </row>
    <row r="329" spans="1:9" x14ac:dyDescent="0.2">
      <c r="A329" s="11">
        <v>40570</v>
      </c>
      <c r="B329" s="12">
        <v>162</v>
      </c>
      <c r="C329" s="12">
        <v>162</v>
      </c>
      <c r="D329" s="12">
        <v>162</v>
      </c>
      <c r="E329" s="12">
        <v>162</v>
      </c>
      <c r="F329" s="14">
        <v>0</v>
      </c>
      <c r="G329" s="12">
        <v>162</v>
      </c>
      <c r="I329" s="11"/>
    </row>
    <row r="330" spans="1:9" x14ac:dyDescent="0.2">
      <c r="A330" s="11">
        <v>40576</v>
      </c>
      <c r="B330" s="12">
        <v>162</v>
      </c>
      <c r="C330" s="12">
        <v>162</v>
      </c>
      <c r="D330" s="12">
        <v>162</v>
      </c>
      <c r="E330" s="12">
        <v>162</v>
      </c>
      <c r="F330" s="14">
        <v>0</v>
      </c>
      <c r="G330" s="12">
        <v>162</v>
      </c>
      <c r="I330" s="11"/>
    </row>
    <row r="331" spans="1:9" x14ac:dyDescent="0.2">
      <c r="A331" s="11">
        <v>40606</v>
      </c>
      <c r="B331" s="12">
        <v>100</v>
      </c>
      <c r="C331" s="12">
        <v>100</v>
      </c>
      <c r="D331" s="12">
        <v>100</v>
      </c>
      <c r="E331" s="12">
        <v>100</v>
      </c>
      <c r="F331" s="14">
        <v>0</v>
      </c>
      <c r="G331" s="12">
        <v>100</v>
      </c>
      <c r="I331" s="11"/>
    </row>
    <row r="332" spans="1:9" x14ac:dyDescent="0.2">
      <c r="A332" s="11">
        <v>40651</v>
      </c>
      <c r="B332" s="12">
        <v>120</v>
      </c>
      <c r="C332" s="12">
        <v>120</v>
      </c>
      <c r="D332" s="12">
        <v>120</v>
      </c>
      <c r="E332" s="12">
        <v>120</v>
      </c>
      <c r="F332" s="14">
        <v>0</v>
      </c>
      <c r="G332" s="12">
        <v>120</v>
      </c>
      <c r="I332" s="11"/>
    </row>
    <row r="333" spans="1:9" x14ac:dyDescent="0.2">
      <c r="A333" s="11">
        <v>40668</v>
      </c>
      <c r="B333" s="12">
        <v>130</v>
      </c>
      <c r="C333" s="12">
        <v>130</v>
      </c>
      <c r="D333" s="12">
        <v>130</v>
      </c>
      <c r="E333" s="12">
        <v>130</v>
      </c>
      <c r="F333" s="14">
        <v>24000</v>
      </c>
      <c r="G333" s="12">
        <v>130</v>
      </c>
      <c r="I333" s="11"/>
    </row>
    <row r="334" spans="1:9" x14ac:dyDescent="0.2">
      <c r="A334" s="11">
        <v>40669</v>
      </c>
      <c r="B334" s="12">
        <v>130</v>
      </c>
      <c r="C334" s="12">
        <v>175</v>
      </c>
      <c r="D334" s="12">
        <v>130</v>
      </c>
      <c r="E334" s="12">
        <v>130</v>
      </c>
      <c r="F334" s="14">
        <v>0</v>
      </c>
      <c r="G334" s="12">
        <v>130</v>
      </c>
      <c r="I334" s="11"/>
    </row>
    <row r="335" spans="1:9" x14ac:dyDescent="0.2">
      <c r="A335" s="11">
        <v>40672</v>
      </c>
      <c r="B335" s="12">
        <v>131</v>
      </c>
      <c r="C335" s="12">
        <v>131</v>
      </c>
      <c r="D335" s="12">
        <v>131</v>
      </c>
      <c r="E335" s="12">
        <v>131</v>
      </c>
      <c r="F335" s="14">
        <v>15000</v>
      </c>
      <c r="G335" s="12">
        <v>131</v>
      </c>
      <c r="I335" s="11"/>
    </row>
    <row r="336" spans="1:9" x14ac:dyDescent="0.2">
      <c r="A336" s="11">
        <v>40673</v>
      </c>
      <c r="B336" s="12">
        <v>133</v>
      </c>
      <c r="C336" s="12">
        <v>133</v>
      </c>
      <c r="D336" s="12">
        <v>133</v>
      </c>
      <c r="E336" s="12">
        <v>133</v>
      </c>
      <c r="F336" s="14">
        <v>1000</v>
      </c>
      <c r="G336" s="12">
        <v>133</v>
      </c>
      <c r="I336" s="11"/>
    </row>
    <row r="337" spans="1:9" x14ac:dyDescent="0.2">
      <c r="A337" s="11">
        <v>40674</v>
      </c>
      <c r="B337" s="12">
        <v>133</v>
      </c>
      <c r="C337" s="12">
        <v>133</v>
      </c>
      <c r="D337" s="12">
        <v>133</v>
      </c>
      <c r="E337" s="12">
        <v>133</v>
      </c>
      <c r="F337" s="14">
        <v>52500</v>
      </c>
      <c r="G337" s="12">
        <v>133</v>
      </c>
      <c r="I337" s="11"/>
    </row>
    <row r="338" spans="1:9" x14ac:dyDescent="0.2">
      <c r="A338" s="11">
        <v>40675</v>
      </c>
      <c r="B338" s="12">
        <v>133</v>
      </c>
      <c r="C338" s="12">
        <v>133</v>
      </c>
      <c r="D338" s="12">
        <v>133</v>
      </c>
      <c r="E338" s="12">
        <v>133</v>
      </c>
      <c r="F338" s="14">
        <v>9000</v>
      </c>
      <c r="G338" s="12">
        <v>133</v>
      </c>
      <c r="I338" s="11"/>
    </row>
    <row r="339" spans="1:9" x14ac:dyDescent="0.2">
      <c r="A339" s="11">
        <v>40676</v>
      </c>
      <c r="B339" s="12">
        <v>134</v>
      </c>
      <c r="C339" s="12">
        <v>134</v>
      </c>
      <c r="D339" s="12">
        <v>134</v>
      </c>
      <c r="E339" s="12">
        <v>134</v>
      </c>
      <c r="F339" s="14">
        <v>10000</v>
      </c>
      <c r="G339" s="12">
        <v>134</v>
      </c>
      <c r="I339" s="11"/>
    </row>
    <row r="340" spans="1:9" x14ac:dyDescent="0.2">
      <c r="A340" s="11">
        <v>40679</v>
      </c>
      <c r="B340" s="12">
        <v>145</v>
      </c>
      <c r="C340" s="12">
        <v>145</v>
      </c>
      <c r="D340" s="12">
        <v>145</v>
      </c>
      <c r="E340" s="12">
        <v>145</v>
      </c>
      <c r="F340" s="14">
        <v>0</v>
      </c>
      <c r="G340" s="12">
        <v>145</v>
      </c>
      <c r="I340" s="11"/>
    </row>
    <row r="341" spans="1:9" x14ac:dyDescent="0.2">
      <c r="A341" s="11">
        <v>40681</v>
      </c>
      <c r="B341" s="12">
        <v>137</v>
      </c>
      <c r="C341" s="12">
        <v>137</v>
      </c>
      <c r="D341" s="12">
        <v>137</v>
      </c>
      <c r="E341" s="12">
        <v>137</v>
      </c>
      <c r="F341" s="14">
        <v>0</v>
      </c>
      <c r="G341" s="12">
        <v>137</v>
      </c>
      <c r="I341" s="11"/>
    </row>
    <row r="342" spans="1:9" x14ac:dyDescent="0.2">
      <c r="A342" s="11">
        <v>40682</v>
      </c>
      <c r="B342" s="12">
        <v>138</v>
      </c>
      <c r="C342" s="12">
        <v>138</v>
      </c>
      <c r="D342" s="12">
        <v>138</v>
      </c>
      <c r="E342" s="12">
        <v>138</v>
      </c>
      <c r="F342" s="14">
        <v>25000</v>
      </c>
      <c r="G342" s="12">
        <v>138</v>
      </c>
      <c r="I342" s="11"/>
    </row>
    <row r="343" spans="1:9" x14ac:dyDescent="0.2">
      <c r="A343" s="11">
        <v>40683</v>
      </c>
      <c r="B343" s="12">
        <v>143</v>
      </c>
      <c r="C343" s="12">
        <v>143</v>
      </c>
      <c r="D343" s="12">
        <v>143</v>
      </c>
      <c r="E343" s="12">
        <v>143</v>
      </c>
      <c r="F343" s="14">
        <v>27500</v>
      </c>
      <c r="G343" s="12">
        <v>143</v>
      </c>
      <c r="I343" s="11"/>
    </row>
    <row r="344" spans="1:9" x14ac:dyDescent="0.2">
      <c r="A344" s="11">
        <v>40686</v>
      </c>
      <c r="B344" s="12">
        <v>138</v>
      </c>
      <c r="C344" s="12">
        <v>138</v>
      </c>
      <c r="D344" s="12">
        <v>138</v>
      </c>
      <c r="E344" s="12">
        <v>138</v>
      </c>
      <c r="F344" s="14">
        <v>0</v>
      </c>
      <c r="G344" s="12">
        <v>138</v>
      </c>
      <c r="I344" s="11"/>
    </row>
    <row r="345" spans="1:9" x14ac:dyDescent="0.2">
      <c r="A345" s="11">
        <v>40687</v>
      </c>
      <c r="B345" s="12">
        <v>137</v>
      </c>
      <c r="C345" s="12">
        <v>137</v>
      </c>
      <c r="D345" s="12">
        <v>137</v>
      </c>
      <c r="E345" s="12">
        <v>137</v>
      </c>
      <c r="F345" s="14">
        <v>0</v>
      </c>
      <c r="G345" s="12">
        <v>137</v>
      </c>
      <c r="I345" s="11"/>
    </row>
    <row r="346" spans="1:9" x14ac:dyDescent="0.2">
      <c r="A346" s="11">
        <v>40688</v>
      </c>
      <c r="B346" s="12">
        <v>155</v>
      </c>
      <c r="C346" s="12">
        <v>155</v>
      </c>
      <c r="D346" s="12">
        <v>155</v>
      </c>
      <c r="E346" s="12">
        <v>155</v>
      </c>
      <c r="F346" s="14">
        <v>26000</v>
      </c>
      <c r="G346" s="12">
        <v>155</v>
      </c>
      <c r="I346" s="11"/>
    </row>
    <row r="347" spans="1:9" x14ac:dyDescent="0.2">
      <c r="A347" s="11">
        <v>40689</v>
      </c>
      <c r="B347" s="12">
        <v>175</v>
      </c>
      <c r="C347" s="12">
        <v>200</v>
      </c>
      <c r="D347" s="12">
        <v>175</v>
      </c>
      <c r="E347" s="12">
        <v>188</v>
      </c>
      <c r="F347" s="14">
        <v>240000</v>
      </c>
      <c r="G347" s="12">
        <v>188</v>
      </c>
      <c r="I347" s="11"/>
    </row>
    <row r="348" spans="1:9" x14ac:dyDescent="0.2">
      <c r="A348" s="11">
        <v>40690</v>
      </c>
      <c r="B348" s="12">
        <v>178</v>
      </c>
      <c r="C348" s="12">
        <v>200</v>
      </c>
      <c r="D348" s="12">
        <v>178</v>
      </c>
      <c r="E348" s="12">
        <v>200</v>
      </c>
      <c r="F348" s="14">
        <v>27500</v>
      </c>
      <c r="G348" s="12">
        <v>200</v>
      </c>
      <c r="I348" s="11"/>
    </row>
    <row r="349" spans="1:9" x14ac:dyDescent="0.2">
      <c r="A349" s="11">
        <v>40693</v>
      </c>
      <c r="B349" s="12">
        <v>175</v>
      </c>
      <c r="C349" s="12">
        <v>200</v>
      </c>
      <c r="D349" s="12">
        <v>175</v>
      </c>
      <c r="E349" s="12">
        <v>175</v>
      </c>
      <c r="F349" s="14">
        <v>0</v>
      </c>
      <c r="G349" s="12">
        <v>175</v>
      </c>
      <c r="I349" s="11"/>
    </row>
    <row r="350" spans="1:9" x14ac:dyDescent="0.2">
      <c r="A350" s="11">
        <v>40694</v>
      </c>
      <c r="B350" s="12">
        <v>175</v>
      </c>
      <c r="C350" s="12">
        <v>175</v>
      </c>
      <c r="D350" s="12">
        <v>175</v>
      </c>
      <c r="E350" s="12">
        <v>175</v>
      </c>
      <c r="F350" s="14">
        <v>5500</v>
      </c>
      <c r="G350" s="12">
        <v>175</v>
      </c>
      <c r="I350" s="11"/>
    </row>
    <row r="351" spans="1:9" x14ac:dyDescent="0.2">
      <c r="A351" s="11">
        <v>40695</v>
      </c>
      <c r="B351" s="12">
        <v>176</v>
      </c>
      <c r="C351" s="12">
        <v>176</v>
      </c>
      <c r="D351" s="12">
        <v>176</v>
      </c>
      <c r="E351" s="12">
        <v>176</v>
      </c>
      <c r="F351" s="14">
        <v>3500</v>
      </c>
      <c r="G351" s="12">
        <v>176</v>
      </c>
      <c r="I351" s="11"/>
    </row>
    <row r="352" spans="1:9" x14ac:dyDescent="0.2">
      <c r="A352" s="11">
        <v>40697</v>
      </c>
      <c r="B352" s="12">
        <v>176</v>
      </c>
      <c r="C352" s="12">
        <v>176</v>
      </c>
      <c r="D352" s="12">
        <v>176</v>
      </c>
      <c r="E352" s="12">
        <v>176</v>
      </c>
      <c r="F352" s="14">
        <v>1500</v>
      </c>
      <c r="G352" s="12">
        <v>176</v>
      </c>
      <c r="I352" s="11"/>
    </row>
    <row r="353" spans="1:9" x14ac:dyDescent="0.2">
      <c r="A353" s="11">
        <v>40700</v>
      </c>
      <c r="B353" s="12">
        <v>176</v>
      </c>
      <c r="C353" s="12">
        <v>180</v>
      </c>
      <c r="D353" s="12">
        <v>176</v>
      </c>
      <c r="E353" s="12">
        <v>176</v>
      </c>
      <c r="F353" s="14">
        <v>0</v>
      </c>
      <c r="G353" s="12">
        <v>176</v>
      </c>
      <c r="I353" s="11"/>
    </row>
    <row r="354" spans="1:9" x14ac:dyDescent="0.2">
      <c r="A354" s="11">
        <v>40701</v>
      </c>
      <c r="B354" s="12">
        <v>180</v>
      </c>
      <c r="C354" s="12">
        <v>199</v>
      </c>
      <c r="D354" s="12">
        <v>180</v>
      </c>
      <c r="E354" s="12">
        <v>180</v>
      </c>
      <c r="F354" s="14">
        <v>0</v>
      </c>
      <c r="G354" s="12">
        <v>180</v>
      </c>
      <c r="I354" s="11"/>
    </row>
    <row r="355" spans="1:9" x14ac:dyDescent="0.2">
      <c r="A355" s="11">
        <v>40702</v>
      </c>
      <c r="B355" s="12">
        <v>180</v>
      </c>
      <c r="C355" s="12">
        <v>235</v>
      </c>
      <c r="D355" s="12">
        <v>176</v>
      </c>
      <c r="E355" s="12">
        <v>235</v>
      </c>
      <c r="F355" s="14">
        <v>1006500</v>
      </c>
      <c r="G355" s="12">
        <v>235</v>
      </c>
      <c r="I355" s="11"/>
    </row>
    <row r="356" spans="1:9" x14ac:dyDescent="0.2">
      <c r="A356" s="11">
        <v>40703</v>
      </c>
      <c r="B356" s="12">
        <v>235</v>
      </c>
      <c r="C356" s="12">
        <v>290</v>
      </c>
      <c r="D356" s="12">
        <v>235</v>
      </c>
      <c r="E356" s="12">
        <v>290</v>
      </c>
      <c r="F356" s="14">
        <v>208000</v>
      </c>
      <c r="G356" s="12">
        <v>290</v>
      </c>
      <c r="I356" s="11"/>
    </row>
    <row r="357" spans="1:9" x14ac:dyDescent="0.2">
      <c r="A357" s="11">
        <v>40704</v>
      </c>
      <c r="B357" s="12">
        <v>310</v>
      </c>
      <c r="C357" s="12">
        <v>340</v>
      </c>
      <c r="D357" s="12">
        <v>285</v>
      </c>
      <c r="E357" s="12">
        <v>330</v>
      </c>
      <c r="F357" s="14">
        <v>73500</v>
      </c>
      <c r="G357" s="12">
        <v>330</v>
      </c>
      <c r="I357" s="11"/>
    </row>
    <row r="358" spans="1:9" x14ac:dyDescent="0.2">
      <c r="A358" s="11">
        <v>40707</v>
      </c>
      <c r="B358" s="12">
        <v>330</v>
      </c>
      <c r="C358" s="12">
        <v>330</v>
      </c>
      <c r="D358" s="12">
        <v>320</v>
      </c>
      <c r="E358" s="12">
        <v>320</v>
      </c>
      <c r="F358" s="14">
        <v>19000</v>
      </c>
      <c r="G358" s="12">
        <v>320</v>
      </c>
      <c r="I358" s="11"/>
    </row>
    <row r="359" spans="1:9" x14ac:dyDescent="0.2">
      <c r="A359" s="11">
        <v>40708</v>
      </c>
      <c r="B359" s="12">
        <v>320</v>
      </c>
      <c r="C359" s="12">
        <v>320</v>
      </c>
      <c r="D359" s="12">
        <v>260</v>
      </c>
      <c r="E359" s="12">
        <v>290</v>
      </c>
      <c r="F359" s="14">
        <v>34000</v>
      </c>
      <c r="G359" s="12">
        <v>290</v>
      </c>
      <c r="I359" s="11"/>
    </row>
    <row r="360" spans="1:9" x14ac:dyDescent="0.2">
      <c r="A360" s="11">
        <v>40709</v>
      </c>
      <c r="B360" s="12">
        <v>285</v>
      </c>
      <c r="C360" s="12">
        <v>285</v>
      </c>
      <c r="D360" s="12">
        <v>250</v>
      </c>
      <c r="E360" s="12">
        <v>250</v>
      </c>
      <c r="F360" s="14">
        <v>24000</v>
      </c>
      <c r="G360" s="12">
        <v>250</v>
      </c>
      <c r="I360" s="11"/>
    </row>
    <row r="361" spans="1:9" x14ac:dyDescent="0.2">
      <c r="A361" s="11">
        <v>40710</v>
      </c>
      <c r="B361" s="12">
        <v>250</v>
      </c>
      <c r="C361" s="12">
        <v>250</v>
      </c>
      <c r="D361" s="12">
        <v>235</v>
      </c>
      <c r="E361" s="12">
        <v>235</v>
      </c>
      <c r="F361" s="14">
        <v>12500</v>
      </c>
      <c r="G361" s="12">
        <v>235</v>
      </c>
      <c r="I361" s="11"/>
    </row>
    <row r="362" spans="1:9" x14ac:dyDescent="0.2">
      <c r="A362" s="11">
        <v>40711</v>
      </c>
      <c r="B362" s="12">
        <v>235</v>
      </c>
      <c r="C362" s="12">
        <v>235</v>
      </c>
      <c r="D362" s="12">
        <v>235</v>
      </c>
      <c r="E362" s="12">
        <v>235</v>
      </c>
      <c r="F362" s="14">
        <v>19500</v>
      </c>
      <c r="G362" s="12">
        <v>235</v>
      </c>
      <c r="I362" s="11"/>
    </row>
    <row r="363" spans="1:9" x14ac:dyDescent="0.2">
      <c r="A363" s="11">
        <v>40714</v>
      </c>
      <c r="B363" s="12">
        <v>230</v>
      </c>
      <c r="C363" s="12">
        <v>230</v>
      </c>
      <c r="D363" s="12">
        <v>230</v>
      </c>
      <c r="E363" s="12">
        <v>230</v>
      </c>
      <c r="F363" s="14">
        <v>500</v>
      </c>
      <c r="G363" s="12">
        <v>230</v>
      </c>
      <c r="I363" s="11"/>
    </row>
    <row r="364" spans="1:9" x14ac:dyDescent="0.2">
      <c r="A364" s="11">
        <v>40715</v>
      </c>
      <c r="B364" s="12">
        <v>220</v>
      </c>
      <c r="C364" s="12">
        <v>220</v>
      </c>
      <c r="D364" s="12">
        <v>220</v>
      </c>
      <c r="E364" s="12">
        <v>220</v>
      </c>
      <c r="F364" s="14">
        <v>6000</v>
      </c>
      <c r="G364" s="12">
        <v>220</v>
      </c>
      <c r="I364" s="11"/>
    </row>
    <row r="365" spans="1:9" x14ac:dyDescent="0.2">
      <c r="A365" s="11">
        <v>40716</v>
      </c>
      <c r="B365" s="12">
        <v>210</v>
      </c>
      <c r="C365" s="12">
        <v>210</v>
      </c>
      <c r="D365" s="12">
        <v>210</v>
      </c>
      <c r="E365" s="12">
        <v>210</v>
      </c>
      <c r="F365" s="14">
        <v>0</v>
      </c>
      <c r="G365" s="12">
        <v>210</v>
      </c>
      <c r="I365" s="11"/>
    </row>
    <row r="366" spans="1:9" x14ac:dyDescent="0.2">
      <c r="A366" s="11">
        <v>40717</v>
      </c>
      <c r="B366" s="12">
        <v>220</v>
      </c>
      <c r="C366" s="12">
        <v>220</v>
      </c>
      <c r="D366" s="12">
        <v>220</v>
      </c>
      <c r="E366" s="12">
        <v>220</v>
      </c>
      <c r="F366" s="14">
        <v>500</v>
      </c>
      <c r="G366" s="12">
        <v>220</v>
      </c>
      <c r="I366" s="11"/>
    </row>
    <row r="367" spans="1:9" x14ac:dyDescent="0.2">
      <c r="A367" s="11">
        <v>40718</v>
      </c>
      <c r="B367" s="12">
        <v>200</v>
      </c>
      <c r="C367" s="12">
        <v>200</v>
      </c>
      <c r="D367" s="12">
        <v>200</v>
      </c>
      <c r="E367" s="12">
        <v>200</v>
      </c>
      <c r="F367" s="14">
        <v>4000</v>
      </c>
      <c r="G367" s="12">
        <v>200</v>
      </c>
      <c r="I367" s="11"/>
    </row>
    <row r="368" spans="1:9" x14ac:dyDescent="0.2">
      <c r="A368" s="11">
        <v>40721</v>
      </c>
      <c r="B368" s="12">
        <v>205</v>
      </c>
      <c r="C368" s="12">
        <v>270</v>
      </c>
      <c r="D368" s="12">
        <v>205</v>
      </c>
      <c r="E368" s="12">
        <v>205</v>
      </c>
      <c r="F368" s="14">
        <v>0</v>
      </c>
      <c r="G368" s="12">
        <v>205</v>
      </c>
      <c r="I368" s="11"/>
    </row>
    <row r="369" spans="1:9" x14ac:dyDescent="0.2">
      <c r="A369" s="11">
        <v>40722</v>
      </c>
      <c r="B369" s="12">
        <v>200</v>
      </c>
      <c r="C369" s="12">
        <v>250</v>
      </c>
      <c r="D369" s="12">
        <v>200</v>
      </c>
      <c r="E369" s="12">
        <v>200</v>
      </c>
      <c r="F369" s="14">
        <v>0</v>
      </c>
      <c r="G369" s="12">
        <v>200</v>
      </c>
      <c r="I369" s="11"/>
    </row>
    <row r="370" spans="1:9" x14ac:dyDescent="0.2">
      <c r="A370" s="11">
        <v>40724</v>
      </c>
      <c r="B370" s="12">
        <v>200</v>
      </c>
      <c r="C370" s="12">
        <v>250</v>
      </c>
      <c r="D370" s="12">
        <v>200</v>
      </c>
      <c r="E370" s="12">
        <v>200</v>
      </c>
      <c r="F370" s="14">
        <v>0</v>
      </c>
      <c r="G370" s="12">
        <v>200</v>
      </c>
      <c r="I370" s="11"/>
    </row>
    <row r="371" spans="1:9" x14ac:dyDescent="0.2">
      <c r="A371" s="11">
        <v>40725</v>
      </c>
      <c r="B371" s="12">
        <v>180</v>
      </c>
      <c r="C371" s="12">
        <v>230</v>
      </c>
      <c r="D371" s="12">
        <v>180</v>
      </c>
      <c r="E371" s="12">
        <v>180</v>
      </c>
      <c r="F371" s="14">
        <v>0</v>
      </c>
      <c r="G371" s="12">
        <v>180</v>
      </c>
      <c r="I371" s="11"/>
    </row>
    <row r="372" spans="1:9" x14ac:dyDescent="0.2">
      <c r="A372" s="11">
        <v>40728</v>
      </c>
      <c r="B372" s="12">
        <v>180</v>
      </c>
      <c r="C372" s="12">
        <v>230</v>
      </c>
      <c r="D372" s="12">
        <v>180</v>
      </c>
      <c r="E372" s="12">
        <v>180</v>
      </c>
      <c r="F372" s="14">
        <v>0</v>
      </c>
      <c r="G372" s="12">
        <v>180</v>
      </c>
      <c r="I372" s="11"/>
    </row>
    <row r="373" spans="1:9" x14ac:dyDescent="0.2">
      <c r="A373" s="11">
        <v>40729</v>
      </c>
      <c r="B373" s="12">
        <v>270</v>
      </c>
      <c r="C373" s="12">
        <v>270</v>
      </c>
      <c r="D373" s="12">
        <v>270</v>
      </c>
      <c r="E373" s="12">
        <v>270</v>
      </c>
      <c r="F373" s="14">
        <v>0</v>
      </c>
      <c r="G373" s="12">
        <v>270</v>
      </c>
      <c r="I373" s="11"/>
    </row>
    <row r="374" spans="1:9" x14ac:dyDescent="0.2">
      <c r="A374" s="11">
        <v>40730</v>
      </c>
      <c r="B374" s="12">
        <v>230</v>
      </c>
      <c r="C374" s="12">
        <v>230</v>
      </c>
      <c r="D374" s="12">
        <v>230</v>
      </c>
      <c r="E374" s="12">
        <v>230</v>
      </c>
      <c r="F374" s="14">
        <v>0</v>
      </c>
      <c r="G374" s="12">
        <v>230</v>
      </c>
      <c r="I374" s="11"/>
    </row>
    <row r="375" spans="1:9" x14ac:dyDescent="0.2">
      <c r="A375" s="11">
        <v>40731</v>
      </c>
      <c r="B375" s="12">
        <v>270</v>
      </c>
      <c r="C375" s="12">
        <v>270</v>
      </c>
      <c r="D375" s="12">
        <v>270</v>
      </c>
      <c r="E375" s="12">
        <v>270</v>
      </c>
      <c r="F375" s="14">
        <v>0</v>
      </c>
      <c r="G375" s="12">
        <v>270</v>
      </c>
      <c r="I375" s="11"/>
    </row>
    <row r="376" spans="1:9" x14ac:dyDescent="0.2">
      <c r="A376" s="11">
        <v>40732</v>
      </c>
      <c r="B376" s="12">
        <v>270</v>
      </c>
      <c r="C376" s="12">
        <v>270</v>
      </c>
      <c r="D376" s="12">
        <v>270</v>
      </c>
      <c r="E376" s="12">
        <v>270</v>
      </c>
      <c r="F376" s="14">
        <v>0</v>
      </c>
      <c r="G376" s="12">
        <v>270</v>
      </c>
      <c r="I376" s="11"/>
    </row>
    <row r="377" spans="1:9" x14ac:dyDescent="0.2">
      <c r="A377" s="11">
        <v>40735</v>
      </c>
      <c r="B377" s="12">
        <v>270</v>
      </c>
      <c r="C377" s="12">
        <v>270</v>
      </c>
      <c r="D377" s="12">
        <v>270</v>
      </c>
      <c r="E377" s="12">
        <v>270</v>
      </c>
      <c r="F377" s="14">
        <v>0</v>
      </c>
      <c r="G377" s="12">
        <v>270</v>
      </c>
      <c r="I377" s="11"/>
    </row>
    <row r="378" spans="1:9" x14ac:dyDescent="0.2">
      <c r="A378" s="11">
        <v>40736</v>
      </c>
      <c r="B378" s="12">
        <v>130</v>
      </c>
      <c r="C378" s="12">
        <v>220</v>
      </c>
      <c r="D378" s="12">
        <v>130</v>
      </c>
      <c r="E378" s="12">
        <v>130</v>
      </c>
      <c r="F378" s="14">
        <v>0</v>
      </c>
      <c r="G378" s="12">
        <v>130</v>
      </c>
      <c r="I378" s="11"/>
    </row>
    <row r="379" spans="1:9" x14ac:dyDescent="0.2">
      <c r="A379" s="11">
        <v>40737</v>
      </c>
      <c r="B379" s="12">
        <v>220</v>
      </c>
      <c r="C379" s="12">
        <v>220</v>
      </c>
      <c r="D379" s="12">
        <v>220</v>
      </c>
      <c r="E379" s="12">
        <v>220</v>
      </c>
      <c r="F379" s="14">
        <v>0</v>
      </c>
      <c r="G379" s="12">
        <v>220</v>
      </c>
      <c r="I379" s="11"/>
    </row>
    <row r="380" spans="1:9" x14ac:dyDescent="0.2">
      <c r="A380" s="11">
        <v>40738</v>
      </c>
      <c r="B380" s="12">
        <v>230</v>
      </c>
      <c r="C380" s="12">
        <v>230</v>
      </c>
      <c r="D380" s="12">
        <v>230</v>
      </c>
      <c r="E380" s="12">
        <v>230</v>
      </c>
      <c r="F380" s="14">
        <v>0</v>
      </c>
      <c r="G380" s="12">
        <v>230</v>
      </c>
      <c r="I380" s="11"/>
    </row>
    <row r="381" spans="1:9" x14ac:dyDescent="0.2">
      <c r="A381" s="11">
        <v>40742</v>
      </c>
      <c r="B381" s="12">
        <v>200</v>
      </c>
      <c r="C381" s="12">
        <v>230</v>
      </c>
      <c r="D381" s="12">
        <v>200</v>
      </c>
      <c r="E381" s="12">
        <v>200</v>
      </c>
      <c r="F381" s="14">
        <v>0</v>
      </c>
      <c r="G381" s="12">
        <v>200</v>
      </c>
      <c r="I381" s="11"/>
    </row>
    <row r="382" spans="1:9" x14ac:dyDescent="0.2">
      <c r="A382" s="11">
        <v>40743</v>
      </c>
      <c r="B382" s="12">
        <v>200</v>
      </c>
      <c r="C382" s="12">
        <v>220</v>
      </c>
      <c r="D382" s="12">
        <v>200</v>
      </c>
      <c r="E382" s="12">
        <v>220</v>
      </c>
      <c r="F382" s="14">
        <v>14000</v>
      </c>
      <c r="G382" s="12">
        <v>220</v>
      </c>
      <c r="I382" s="11"/>
    </row>
    <row r="383" spans="1:9" x14ac:dyDescent="0.2">
      <c r="A383" s="11">
        <v>40744</v>
      </c>
      <c r="B383" s="12">
        <v>175</v>
      </c>
      <c r="C383" s="12">
        <v>220</v>
      </c>
      <c r="D383" s="12">
        <v>175</v>
      </c>
      <c r="E383" s="12">
        <v>175</v>
      </c>
      <c r="F383" s="14">
        <v>0</v>
      </c>
      <c r="G383" s="12">
        <v>175</v>
      </c>
      <c r="I383" s="11"/>
    </row>
    <row r="384" spans="1:9" x14ac:dyDescent="0.2">
      <c r="A384" s="11">
        <v>40745</v>
      </c>
      <c r="B384" s="12">
        <v>180</v>
      </c>
      <c r="C384" s="12">
        <v>180</v>
      </c>
      <c r="D384" s="12">
        <v>180</v>
      </c>
      <c r="E384" s="12">
        <v>180</v>
      </c>
      <c r="F384" s="14">
        <v>4500</v>
      </c>
      <c r="G384" s="12">
        <v>180</v>
      </c>
      <c r="I384" s="11"/>
    </row>
    <row r="385" spans="1:9" x14ac:dyDescent="0.2">
      <c r="A385" s="11">
        <v>40746</v>
      </c>
      <c r="B385" s="12">
        <v>225</v>
      </c>
      <c r="C385" s="12">
        <v>240</v>
      </c>
      <c r="D385" s="12">
        <v>205</v>
      </c>
      <c r="E385" s="12">
        <v>240</v>
      </c>
      <c r="F385" s="14">
        <v>297000</v>
      </c>
      <c r="G385" s="12">
        <v>240</v>
      </c>
      <c r="I385" s="11"/>
    </row>
    <row r="386" spans="1:9" x14ac:dyDescent="0.2">
      <c r="A386" s="11">
        <v>40749</v>
      </c>
      <c r="B386" s="12">
        <v>255</v>
      </c>
      <c r="C386" s="12">
        <v>300</v>
      </c>
      <c r="D386" s="12">
        <v>255</v>
      </c>
      <c r="E386" s="12">
        <v>275</v>
      </c>
      <c r="F386" s="14">
        <v>1035500</v>
      </c>
      <c r="G386" s="12">
        <v>275</v>
      </c>
      <c r="I386" s="11"/>
    </row>
    <row r="387" spans="1:9" x14ac:dyDescent="0.2">
      <c r="A387" s="11">
        <v>40750</v>
      </c>
      <c r="B387" s="12">
        <v>250</v>
      </c>
      <c r="C387" s="12">
        <v>290</v>
      </c>
      <c r="D387" s="12">
        <v>250</v>
      </c>
      <c r="E387" s="12">
        <v>290</v>
      </c>
      <c r="F387" s="14">
        <v>15500</v>
      </c>
      <c r="G387" s="12">
        <v>290</v>
      </c>
      <c r="I387" s="11"/>
    </row>
    <row r="388" spans="1:9" x14ac:dyDescent="0.2">
      <c r="A388" s="11">
        <v>40751</v>
      </c>
      <c r="B388" s="12">
        <v>230</v>
      </c>
      <c r="C388" s="12">
        <v>275</v>
      </c>
      <c r="D388" s="12">
        <v>230</v>
      </c>
      <c r="E388" s="12">
        <v>275</v>
      </c>
      <c r="F388" s="14">
        <v>5000</v>
      </c>
      <c r="G388" s="12">
        <v>275</v>
      </c>
      <c r="I388" s="11"/>
    </row>
    <row r="389" spans="1:9" x14ac:dyDescent="0.2">
      <c r="A389" s="11">
        <v>40752</v>
      </c>
      <c r="B389" s="12">
        <v>230</v>
      </c>
      <c r="C389" s="12">
        <v>270</v>
      </c>
      <c r="D389" s="12">
        <v>230</v>
      </c>
      <c r="E389" s="12">
        <v>270</v>
      </c>
      <c r="F389" s="14">
        <v>5500</v>
      </c>
      <c r="G389" s="12">
        <v>270</v>
      </c>
      <c r="I389" s="11"/>
    </row>
    <row r="390" spans="1:9" x14ac:dyDescent="0.2">
      <c r="A390" s="11">
        <v>40753</v>
      </c>
      <c r="B390" s="12">
        <v>225</v>
      </c>
      <c r="C390" s="12">
        <v>255</v>
      </c>
      <c r="D390" s="12">
        <v>225</v>
      </c>
      <c r="E390" s="12">
        <v>225</v>
      </c>
      <c r="F390" s="14">
        <v>0</v>
      </c>
      <c r="G390" s="12">
        <v>225</v>
      </c>
      <c r="I390" s="11"/>
    </row>
    <row r="391" spans="1:9" x14ac:dyDescent="0.2">
      <c r="A391" s="11">
        <v>40756</v>
      </c>
      <c r="B391" s="12">
        <v>260</v>
      </c>
      <c r="C391" s="12">
        <v>260</v>
      </c>
      <c r="D391" s="12">
        <v>260</v>
      </c>
      <c r="E391" s="12">
        <v>260</v>
      </c>
      <c r="F391" s="14">
        <v>10000</v>
      </c>
      <c r="G391" s="12">
        <v>260</v>
      </c>
      <c r="I391" s="11"/>
    </row>
    <row r="392" spans="1:9" x14ac:dyDescent="0.2">
      <c r="A392" s="11">
        <v>40757</v>
      </c>
      <c r="B392" s="12">
        <v>275</v>
      </c>
      <c r="C392" s="12">
        <v>275</v>
      </c>
      <c r="D392" s="12">
        <v>250</v>
      </c>
      <c r="E392" s="12">
        <v>270</v>
      </c>
      <c r="F392" s="14">
        <v>5000</v>
      </c>
      <c r="G392" s="12">
        <v>270</v>
      </c>
      <c r="I392" s="11"/>
    </row>
    <row r="393" spans="1:9" x14ac:dyDescent="0.2">
      <c r="A393" s="11">
        <v>40758</v>
      </c>
      <c r="B393" s="12">
        <v>250</v>
      </c>
      <c r="C393" s="12">
        <v>270</v>
      </c>
      <c r="D393" s="12">
        <v>250</v>
      </c>
      <c r="E393" s="12">
        <v>250</v>
      </c>
      <c r="F393" s="14">
        <v>0</v>
      </c>
      <c r="G393" s="12">
        <v>250</v>
      </c>
      <c r="I393" s="11"/>
    </row>
    <row r="394" spans="1:9" x14ac:dyDescent="0.2">
      <c r="A394" s="11">
        <v>40759</v>
      </c>
      <c r="B394" s="12">
        <v>290</v>
      </c>
      <c r="C394" s="12">
        <v>290</v>
      </c>
      <c r="D394" s="12">
        <v>230</v>
      </c>
      <c r="E394" s="12">
        <v>230</v>
      </c>
      <c r="F394" s="14">
        <v>3000</v>
      </c>
      <c r="G394" s="12">
        <v>230</v>
      </c>
      <c r="I394" s="11"/>
    </row>
    <row r="395" spans="1:9" x14ac:dyDescent="0.2">
      <c r="A395" s="11">
        <v>40760</v>
      </c>
      <c r="B395" s="12">
        <v>205</v>
      </c>
      <c r="C395" s="12">
        <v>205</v>
      </c>
      <c r="D395" s="12">
        <v>200</v>
      </c>
      <c r="E395" s="12">
        <v>205</v>
      </c>
      <c r="F395" s="14">
        <v>130500</v>
      </c>
      <c r="G395" s="12">
        <v>205</v>
      </c>
      <c r="I395" s="11"/>
    </row>
    <row r="396" spans="1:9" x14ac:dyDescent="0.2">
      <c r="A396" s="11">
        <v>40763</v>
      </c>
      <c r="B396" s="12">
        <v>205</v>
      </c>
      <c r="C396" s="12">
        <v>205</v>
      </c>
      <c r="D396" s="12">
        <v>190</v>
      </c>
      <c r="E396" s="12">
        <v>190</v>
      </c>
      <c r="F396" s="14">
        <v>48500</v>
      </c>
      <c r="G396" s="12">
        <v>190</v>
      </c>
      <c r="I396" s="11"/>
    </row>
    <row r="397" spans="1:9" x14ac:dyDescent="0.2">
      <c r="A397" s="11">
        <v>40764</v>
      </c>
      <c r="B397" s="12">
        <v>220</v>
      </c>
      <c r="C397" s="12">
        <v>220</v>
      </c>
      <c r="D397" s="12">
        <v>200</v>
      </c>
      <c r="E397" s="12">
        <v>200</v>
      </c>
      <c r="F397" s="14">
        <v>1000</v>
      </c>
      <c r="G397" s="12">
        <v>200</v>
      </c>
      <c r="I397" s="11"/>
    </row>
    <row r="398" spans="1:9" x14ac:dyDescent="0.2">
      <c r="A398" s="11">
        <v>40765</v>
      </c>
      <c r="B398" s="12">
        <v>190</v>
      </c>
      <c r="C398" s="12">
        <v>255</v>
      </c>
      <c r="D398" s="12">
        <v>190</v>
      </c>
      <c r="E398" s="12">
        <v>225</v>
      </c>
      <c r="F398" s="14">
        <v>823500</v>
      </c>
      <c r="G398" s="12">
        <v>225</v>
      </c>
      <c r="I398" s="11"/>
    </row>
    <row r="399" spans="1:9" x14ac:dyDescent="0.2">
      <c r="A399" s="11">
        <v>40766</v>
      </c>
      <c r="B399" s="12">
        <v>225</v>
      </c>
      <c r="C399" s="12">
        <v>225</v>
      </c>
      <c r="D399" s="12">
        <v>200</v>
      </c>
      <c r="E399" s="12">
        <v>205</v>
      </c>
      <c r="F399" s="14">
        <v>33500</v>
      </c>
      <c r="G399" s="12">
        <v>205</v>
      </c>
      <c r="I399" s="11"/>
    </row>
    <row r="400" spans="1:9" x14ac:dyDescent="0.2">
      <c r="A400" s="11">
        <v>40767</v>
      </c>
      <c r="B400" s="12">
        <v>200</v>
      </c>
      <c r="C400" s="12">
        <v>200</v>
      </c>
      <c r="D400" s="12">
        <v>200</v>
      </c>
      <c r="E400" s="12">
        <v>200</v>
      </c>
      <c r="F400" s="14">
        <v>10500</v>
      </c>
      <c r="G400" s="12">
        <v>200</v>
      </c>
      <c r="I400" s="11"/>
    </row>
    <row r="401" spans="1:9" x14ac:dyDescent="0.2">
      <c r="A401" s="11">
        <v>40770</v>
      </c>
      <c r="B401" s="12">
        <v>200</v>
      </c>
      <c r="C401" s="12">
        <v>200</v>
      </c>
      <c r="D401" s="12">
        <v>200</v>
      </c>
      <c r="E401" s="12">
        <v>200</v>
      </c>
      <c r="F401" s="14">
        <v>8000</v>
      </c>
      <c r="G401" s="12">
        <v>200</v>
      </c>
      <c r="I401" s="11"/>
    </row>
    <row r="402" spans="1:9" x14ac:dyDescent="0.2">
      <c r="A402" s="11">
        <v>40771</v>
      </c>
      <c r="B402" s="12">
        <v>200</v>
      </c>
      <c r="C402" s="12">
        <v>200</v>
      </c>
      <c r="D402" s="12">
        <v>200</v>
      </c>
      <c r="E402" s="12">
        <v>200</v>
      </c>
      <c r="F402" s="14">
        <v>4500</v>
      </c>
      <c r="G402" s="12">
        <v>200</v>
      </c>
      <c r="I402" s="11"/>
    </row>
    <row r="403" spans="1:9" x14ac:dyDescent="0.2">
      <c r="A403" s="11">
        <v>40773</v>
      </c>
      <c r="B403" s="12">
        <v>245</v>
      </c>
      <c r="C403" s="12">
        <v>245</v>
      </c>
      <c r="D403" s="12">
        <v>245</v>
      </c>
      <c r="E403" s="12">
        <v>245</v>
      </c>
      <c r="F403" s="14">
        <v>500</v>
      </c>
      <c r="G403" s="12">
        <v>245</v>
      </c>
      <c r="I403" s="11"/>
    </row>
    <row r="404" spans="1:9" x14ac:dyDescent="0.2">
      <c r="A404" s="11">
        <v>40774</v>
      </c>
      <c r="B404" s="12">
        <v>220</v>
      </c>
      <c r="C404" s="12">
        <v>220</v>
      </c>
      <c r="D404" s="12">
        <v>220</v>
      </c>
      <c r="E404" s="12">
        <v>220</v>
      </c>
      <c r="F404" s="14">
        <v>63000</v>
      </c>
      <c r="G404" s="12">
        <v>220</v>
      </c>
      <c r="I404" s="11"/>
    </row>
    <row r="405" spans="1:9" x14ac:dyDescent="0.2">
      <c r="A405" s="11">
        <v>40777</v>
      </c>
      <c r="B405" s="12">
        <v>190</v>
      </c>
      <c r="C405" s="12">
        <v>220</v>
      </c>
      <c r="D405" s="12">
        <v>190</v>
      </c>
      <c r="E405" s="12">
        <v>190</v>
      </c>
      <c r="F405" s="14">
        <v>0</v>
      </c>
      <c r="G405" s="12">
        <v>190</v>
      </c>
      <c r="I405" s="11"/>
    </row>
    <row r="406" spans="1:9" x14ac:dyDescent="0.2">
      <c r="A406" s="11">
        <v>40778</v>
      </c>
      <c r="B406" s="12">
        <v>190</v>
      </c>
      <c r="C406" s="12">
        <v>210</v>
      </c>
      <c r="D406" s="12">
        <v>190</v>
      </c>
      <c r="E406" s="12">
        <v>190</v>
      </c>
      <c r="F406" s="14">
        <v>0</v>
      </c>
      <c r="G406" s="12">
        <v>190</v>
      </c>
      <c r="I406" s="11"/>
    </row>
    <row r="407" spans="1:9" x14ac:dyDescent="0.2">
      <c r="A407" s="11">
        <v>40779</v>
      </c>
      <c r="B407" s="12">
        <v>190</v>
      </c>
      <c r="C407" s="12">
        <v>220</v>
      </c>
      <c r="D407" s="12">
        <v>190</v>
      </c>
      <c r="E407" s="12">
        <v>190</v>
      </c>
      <c r="F407" s="14">
        <v>0</v>
      </c>
      <c r="G407" s="12">
        <v>190</v>
      </c>
      <c r="I407" s="11"/>
    </row>
    <row r="408" spans="1:9" x14ac:dyDescent="0.2">
      <c r="A408" s="11">
        <v>40780</v>
      </c>
      <c r="B408" s="12">
        <v>220</v>
      </c>
      <c r="C408" s="12">
        <v>220</v>
      </c>
      <c r="D408" s="12">
        <v>220</v>
      </c>
      <c r="E408" s="12">
        <v>220</v>
      </c>
      <c r="F408" s="14">
        <v>0</v>
      </c>
      <c r="G408" s="12">
        <v>220</v>
      </c>
      <c r="I408" s="11"/>
    </row>
    <row r="409" spans="1:9" x14ac:dyDescent="0.2">
      <c r="A409" s="11">
        <v>40781</v>
      </c>
      <c r="B409" s="12">
        <v>180</v>
      </c>
      <c r="C409" s="12">
        <v>220</v>
      </c>
      <c r="D409" s="12">
        <v>180</v>
      </c>
      <c r="E409" s="12">
        <v>180</v>
      </c>
      <c r="F409" s="14">
        <v>0</v>
      </c>
      <c r="G409" s="12">
        <v>180</v>
      </c>
      <c r="I409" s="11"/>
    </row>
    <row r="410" spans="1:9" x14ac:dyDescent="0.2">
      <c r="A410" s="11">
        <v>40791</v>
      </c>
      <c r="B410" s="12">
        <v>200</v>
      </c>
      <c r="C410" s="12">
        <v>220</v>
      </c>
      <c r="D410" s="12">
        <v>200</v>
      </c>
      <c r="E410" s="12">
        <v>200</v>
      </c>
      <c r="F410" s="14">
        <v>0</v>
      </c>
      <c r="G410" s="12">
        <v>200</v>
      </c>
      <c r="I410" s="11"/>
    </row>
    <row r="411" spans="1:9" x14ac:dyDescent="0.2">
      <c r="A411" s="11">
        <v>40792</v>
      </c>
      <c r="B411" s="12">
        <v>200</v>
      </c>
      <c r="C411" s="12">
        <v>220</v>
      </c>
      <c r="D411" s="12">
        <v>200</v>
      </c>
      <c r="E411" s="12">
        <v>200</v>
      </c>
      <c r="F411" s="14">
        <v>0</v>
      </c>
      <c r="G411" s="12">
        <v>200</v>
      </c>
      <c r="I411" s="11"/>
    </row>
    <row r="412" spans="1:9" x14ac:dyDescent="0.2">
      <c r="A412" s="11">
        <v>40793</v>
      </c>
      <c r="B412" s="12">
        <v>220</v>
      </c>
      <c r="C412" s="12">
        <v>220</v>
      </c>
      <c r="D412" s="12">
        <v>220</v>
      </c>
      <c r="E412" s="12">
        <v>220</v>
      </c>
      <c r="F412" s="14">
        <v>5000</v>
      </c>
      <c r="G412" s="12">
        <v>220</v>
      </c>
      <c r="I412" s="11"/>
    </row>
    <row r="413" spans="1:9" x14ac:dyDescent="0.2">
      <c r="A413" s="11">
        <v>40794</v>
      </c>
      <c r="B413" s="12">
        <v>200</v>
      </c>
      <c r="C413" s="12">
        <v>200</v>
      </c>
      <c r="D413" s="12">
        <v>200</v>
      </c>
      <c r="E413" s="12">
        <v>200</v>
      </c>
      <c r="F413" s="14">
        <v>500</v>
      </c>
      <c r="G413" s="12">
        <v>200</v>
      </c>
      <c r="I413" s="11"/>
    </row>
    <row r="414" spans="1:9" x14ac:dyDescent="0.2">
      <c r="A414" s="11">
        <v>40795</v>
      </c>
      <c r="B414" s="12">
        <v>200</v>
      </c>
      <c r="C414" s="12">
        <v>200</v>
      </c>
      <c r="D414" s="12">
        <v>200</v>
      </c>
      <c r="E414" s="12">
        <v>200</v>
      </c>
      <c r="F414" s="14">
        <v>10500</v>
      </c>
      <c r="G414" s="12">
        <v>200</v>
      </c>
      <c r="I414" s="11"/>
    </row>
    <row r="415" spans="1:9" x14ac:dyDescent="0.2">
      <c r="A415" s="11">
        <v>40798</v>
      </c>
      <c r="B415" s="12">
        <v>192</v>
      </c>
      <c r="C415" s="12">
        <v>220</v>
      </c>
      <c r="D415" s="12">
        <v>192</v>
      </c>
      <c r="E415" s="12">
        <v>192</v>
      </c>
      <c r="F415" s="14">
        <v>0</v>
      </c>
      <c r="G415" s="12">
        <v>192</v>
      </c>
      <c r="I415" s="11"/>
    </row>
    <row r="416" spans="1:9" x14ac:dyDescent="0.2">
      <c r="A416" s="11">
        <v>40799</v>
      </c>
      <c r="B416" s="12">
        <v>200</v>
      </c>
      <c r="C416" s="12">
        <v>220</v>
      </c>
      <c r="D416" s="12">
        <v>200</v>
      </c>
      <c r="E416" s="12">
        <v>200</v>
      </c>
      <c r="F416" s="14">
        <v>0</v>
      </c>
      <c r="G416" s="12">
        <v>200</v>
      </c>
      <c r="I416" s="11"/>
    </row>
    <row r="417" spans="1:9" x14ac:dyDescent="0.2">
      <c r="A417" s="11">
        <v>40800</v>
      </c>
      <c r="B417" s="12">
        <v>205</v>
      </c>
      <c r="C417" s="12">
        <v>205</v>
      </c>
      <c r="D417" s="12">
        <v>205</v>
      </c>
      <c r="E417" s="12">
        <v>205</v>
      </c>
      <c r="F417" s="14">
        <v>30000</v>
      </c>
      <c r="G417" s="12">
        <v>205</v>
      </c>
      <c r="I417" s="11"/>
    </row>
    <row r="418" spans="1:9" x14ac:dyDescent="0.2">
      <c r="A418" s="11">
        <v>40801</v>
      </c>
      <c r="B418" s="12">
        <v>205</v>
      </c>
      <c r="C418" s="12">
        <v>205</v>
      </c>
      <c r="D418" s="12">
        <v>205</v>
      </c>
      <c r="E418" s="12">
        <v>205</v>
      </c>
      <c r="F418" s="14">
        <v>5000</v>
      </c>
      <c r="G418" s="12">
        <v>205</v>
      </c>
      <c r="I418" s="11"/>
    </row>
    <row r="419" spans="1:9" x14ac:dyDescent="0.2">
      <c r="A419" s="11">
        <v>40802</v>
      </c>
      <c r="B419" s="12">
        <v>205</v>
      </c>
      <c r="C419" s="12">
        <v>230</v>
      </c>
      <c r="D419" s="12">
        <v>205</v>
      </c>
      <c r="E419" s="12">
        <v>205</v>
      </c>
      <c r="F419" s="14">
        <v>109000</v>
      </c>
      <c r="G419" s="12">
        <v>205</v>
      </c>
      <c r="I419" s="11"/>
    </row>
    <row r="420" spans="1:9" x14ac:dyDescent="0.2">
      <c r="A420" s="11">
        <v>40805</v>
      </c>
      <c r="B420" s="12">
        <v>205</v>
      </c>
      <c r="C420" s="12">
        <v>205</v>
      </c>
      <c r="D420" s="12">
        <v>205</v>
      </c>
      <c r="E420" s="12">
        <v>205</v>
      </c>
      <c r="F420" s="14">
        <v>500</v>
      </c>
      <c r="G420" s="12">
        <v>205</v>
      </c>
      <c r="I420" s="11"/>
    </row>
    <row r="421" spans="1:9" x14ac:dyDescent="0.2">
      <c r="A421" s="11">
        <v>40806</v>
      </c>
      <c r="B421" s="12">
        <v>200</v>
      </c>
      <c r="C421" s="12">
        <v>200</v>
      </c>
      <c r="D421" s="12">
        <v>200</v>
      </c>
      <c r="E421" s="12">
        <v>200</v>
      </c>
      <c r="F421" s="14">
        <v>33500</v>
      </c>
      <c r="G421" s="12">
        <v>200</v>
      </c>
      <c r="I421" s="11"/>
    </row>
    <row r="422" spans="1:9" x14ac:dyDescent="0.2">
      <c r="A422" s="11">
        <v>40807</v>
      </c>
      <c r="B422" s="12">
        <v>220</v>
      </c>
      <c r="C422" s="12">
        <v>225</v>
      </c>
      <c r="D422" s="12">
        <v>205</v>
      </c>
      <c r="E422" s="12">
        <v>205</v>
      </c>
      <c r="F422" s="14">
        <v>233500</v>
      </c>
      <c r="G422" s="12">
        <v>205</v>
      </c>
      <c r="I422" s="11"/>
    </row>
    <row r="423" spans="1:9" x14ac:dyDescent="0.2">
      <c r="A423" s="11">
        <v>40808</v>
      </c>
      <c r="B423" s="12">
        <v>200</v>
      </c>
      <c r="C423" s="12">
        <v>200</v>
      </c>
      <c r="D423" s="12">
        <v>200</v>
      </c>
      <c r="E423" s="12">
        <v>200</v>
      </c>
      <c r="F423" s="14">
        <v>16000</v>
      </c>
      <c r="G423" s="12">
        <v>200</v>
      </c>
      <c r="I423" s="11"/>
    </row>
    <row r="424" spans="1:9" x14ac:dyDescent="0.2">
      <c r="A424" s="11">
        <v>40809</v>
      </c>
      <c r="B424" s="12">
        <v>195</v>
      </c>
      <c r="C424" s="12">
        <v>195</v>
      </c>
      <c r="D424" s="12">
        <v>195</v>
      </c>
      <c r="E424" s="12">
        <v>195</v>
      </c>
      <c r="F424" s="14">
        <v>5000</v>
      </c>
      <c r="G424" s="12">
        <v>195</v>
      </c>
      <c r="I424" s="11"/>
    </row>
    <row r="425" spans="1:9" x14ac:dyDescent="0.2">
      <c r="A425" s="11">
        <v>40812</v>
      </c>
      <c r="B425" s="12">
        <v>195</v>
      </c>
      <c r="C425" s="12">
        <v>195</v>
      </c>
      <c r="D425" s="12">
        <v>195</v>
      </c>
      <c r="E425" s="12">
        <v>195</v>
      </c>
      <c r="F425" s="14">
        <v>12500</v>
      </c>
      <c r="G425" s="12">
        <v>195</v>
      </c>
      <c r="I425" s="11"/>
    </row>
    <row r="426" spans="1:9" x14ac:dyDescent="0.2">
      <c r="A426" s="11">
        <v>40813</v>
      </c>
      <c r="B426" s="12">
        <v>195</v>
      </c>
      <c r="C426" s="12">
        <v>220</v>
      </c>
      <c r="D426" s="12">
        <v>195</v>
      </c>
      <c r="E426" s="12">
        <v>195</v>
      </c>
      <c r="F426" s="14">
        <v>0</v>
      </c>
      <c r="G426" s="12">
        <v>195</v>
      </c>
      <c r="I426" s="11"/>
    </row>
    <row r="427" spans="1:9" x14ac:dyDescent="0.2">
      <c r="A427" s="11">
        <v>40814</v>
      </c>
      <c r="B427" s="12">
        <v>195</v>
      </c>
      <c r="C427" s="12">
        <v>195</v>
      </c>
      <c r="D427" s="12">
        <v>195</v>
      </c>
      <c r="E427" s="12">
        <v>195</v>
      </c>
      <c r="F427" s="14">
        <v>3000</v>
      </c>
      <c r="G427" s="12">
        <v>195</v>
      </c>
      <c r="I427" s="11"/>
    </row>
    <row r="428" spans="1:9" x14ac:dyDescent="0.2">
      <c r="A428" s="11">
        <v>40815</v>
      </c>
      <c r="B428" s="12">
        <v>200</v>
      </c>
      <c r="C428" s="12">
        <v>200</v>
      </c>
      <c r="D428" s="12">
        <v>200</v>
      </c>
      <c r="E428" s="12">
        <v>200</v>
      </c>
      <c r="F428" s="14">
        <v>0</v>
      </c>
      <c r="G428" s="12">
        <v>200</v>
      </c>
      <c r="I428" s="11"/>
    </row>
    <row r="429" spans="1:9" x14ac:dyDescent="0.2">
      <c r="A429" s="11">
        <v>40816</v>
      </c>
      <c r="B429" s="12">
        <v>150</v>
      </c>
      <c r="C429" s="12">
        <v>200</v>
      </c>
      <c r="D429" s="12">
        <v>150</v>
      </c>
      <c r="E429" s="12">
        <v>150</v>
      </c>
      <c r="F429" s="14">
        <v>0</v>
      </c>
      <c r="G429" s="12">
        <v>150</v>
      </c>
      <c r="I429" s="11"/>
    </row>
    <row r="430" spans="1:9" x14ac:dyDescent="0.2">
      <c r="A430" s="11">
        <v>40819</v>
      </c>
      <c r="B430" s="12">
        <v>185</v>
      </c>
      <c r="C430" s="12">
        <v>185</v>
      </c>
      <c r="D430" s="12">
        <v>185</v>
      </c>
      <c r="E430" s="12">
        <v>185</v>
      </c>
      <c r="F430" s="14">
        <v>15000</v>
      </c>
      <c r="G430" s="12">
        <v>185</v>
      </c>
      <c r="I430" s="11"/>
    </row>
    <row r="431" spans="1:9" x14ac:dyDescent="0.2">
      <c r="A431" s="11">
        <v>40820</v>
      </c>
      <c r="B431" s="12">
        <v>184</v>
      </c>
      <c r="C431" s="12">
        <v>184</v>
      </c>
      <c r="D431" s="12">
        <v>184</v>
      </c>
      <c r="E431" s="12">
        <v>184</v>
      </c>
      <c r="F431" s="14">
        <v>6500</v>
      </c>
      <c r="G431" s="12">
        <v>184</v>
      </c>
      <c r="I431" s="11"/>
    </row>
    <row r="432" spans="1:9" x14ac:dyDescent="0.2">
      <c r="A432" s="11">
        <v>40821</v>
      </c>
      <c r="B432" s="12">
        <v>225</v>
      </c>
      <c r="C432" s="12">
        <v>225</v>
      </c>
      <c r="D432" s="12">
        <v>225</v>
      </c>
      <c r="E432" s="12">
        <v>225</v>
      </c>
      <c r="F432" s="14">
        <v>0</v>
      </c>
      <c r="G432" s="12">
        <v>225</v>
      </c>
      <c r="I432" s="11"/>
    </row>
    <row r="433" spans="1:9" x14ac:dyDescent="0.2">
      <c r="A433" s="11">
        <v>40822</v>
      </c>
      <c r="B433" s="12">
        <v>245</v>
      </c>
      <c r="C433" s="12">
        <v>245</v>
      </c>
      <c r="D433" s="12">
        <v>245</v>
      </c>
      <c r="E433" s="12">
        <v>245</v>
      </c>
      <c r="F433" s="14">
        <v>0</v>
      </c>
      <c r="G433" s="12">
        <v>245</v>
      </c>
      <c r="I433" s="11"/>
    </row>
    <row r="434" spans="1:9" x14ac:dyDescent="0.2">
      <c r="A434" s="11">
        <v>40823</v>
      </c>
      <c r="B434" s="12">
        <v>225</v>
      </c>
      <c r="C434" s="12">
        <v>225</v>
      </c>
      <c r="D434" s="12">
        <v>225</v>
      </c>
      <c r="E434" s="12">
        <v>225</v>
      </c>
      <c r="F434" s="14">
        <v>0</v>
      </c>
      <c r="G434" s="12">
        <v>225</v>
      </c>
      <c r="I434" s="11"/>
    </row>
    <row r="435" spans="1:9" x14ac:dyDescent="0.2">
      <c r="A435" s="11">
        <v>40826</v>
      </c>
      <c r="B435" s="12">
        <v>165</v>
      </c>
      <c r="C435" s="12">
        <v>165</v>
      </c>
      <c r="D435" s="12">
        <v>165</v>
      </c>
      <c r="E435" s="12">
        <v>165</v>
      </c>
      <c r="F435" s="14">
        <v>1500</v>
      </c>
      <c r="G435" s="12">
        <v>165</v>
      </c>
      <c r="I435" s="11"/>
    </row>
    <row r="436" spans="1:9" x14ac:dyDescent="0.2">
      <c r="A436" s="11">
        <v>40827</v>
      </c>
      <c r="B436" s="12">
        <v>165</v>
      </c>
      <c r="C436" s="12">
        <v>220</v>
      </c>
      <c r="D436" s="12">
        <v>165</v>
      </c>
      <c r="E436" s="12">
        <v>165</v>
      </c>
      <c r="F436" s="14">
        <v>0</v>
      </c>
      <c r="G436" s="12">
        <v>165</v>
      </c>
      <c r="I436" s="11"/>
    </row>
    <row r="437" spans="1:9" x14ac:dyDescent="0.2">
      <c r="A437" s="11">
        <v>40828</v>
      </c>
      <c r="B437" s="12">
        <v>111</v>
      </c>
      <c r="C437" s="12">
        <v>200</v>
      </c>
      <c r="D437" s="12">
        <v>111</v>
      </c>
      <c r="E437" s="12">
        <v>111</v>
      </c>
      <c r="F437" s="14">
        <v>0</v>
      </c>
      <c r="G437" s="12">
        <v>111</v>
      </c>
      <c r="I437" s="11"/>
    </row>
    <row r="438" spans="1:9" x14ac:dyDescent="0.2">
      <c r="A438" s="11">
        <v>40829</v>
      </c>
      <c r="B438" s="12">
        <v>220</v>
      </c>
      <c r="C438" s="12">
        <v>220</v>
      </c>
      <c r="D438" s="12">
        <v>186</v>
      </c>
      <c r="E438" s="12">
        <v>186</v>
      </c>
      <c r="F438" s="14">
        <v>53000</v>
      </c>
      <c r="G438" s="12">
        <v>186</v>
      </c>
      <c r="I438" s="11"/>
    </row>
    <row r="439" spans="1:9" x14ac:dyDescent="0.2">
      <c r="A439" s="11">
        <v>40830</v>
      </c>
      <c r="B439" s="12">
        <v>186</v>
      </c>
      <c r="C439" s="12">
        <v>200</v>
      </c>
      <c r="D439" s="12">
        <v>186</v>
      </c>
      <c r="E439" s="12">
        <v>186</v>
      </c>
      <c r="F439" s="14">
        <v>0</v>
      </c>
      <c r="G439" s="12">
        <v>186</v>
      </c>
      <c r="I439" s="11"/>
    </row>
    <row r="440" spans="1:9" x14ac:dyDescent="0.2">
      <c r="A440" s="11">
        <v>40833</v>
      </c>
      <c r="B440" s="12">
        <v>186</v>
      </c>
      <c r="C440" s="12">
        <v>200</v>
      </c>
      <c r="D440" s="12">
        <v>186</v>
      </c>
      <c r="E440" s="12">
        <v>186</v>
      </c>
      <c r="F440" s="14">
        <v>0</v>
      </c>
      <c r="G440" s="12">
        <v>186</v>
      </c>
      <c r="I440" s="11"/>
    </row>
    <row r="441" spans="1:9" x14ac:dyDescent="0.2">
      <c r="A441" s="11">
        <v>40834</v>
      </c>
      <c r="B441" s="12">
        <v>165</v>
      </c>
      <c r="C441" s="12">
        <v>165</v>
      </c>
      <c r="D441" s="12">
        <v>165</v>
      </c>
      <c r="E441" s="12">
        <v>165</v>
      </c>
      <c r="F441" s="14">
        <v>0</v>
      </c>
      <c r="G441" s="12">
        <v>165</v>
      </c>
      <c r="I441" s="11"/>
    </row>
    <row r="442" spans="1:9" x14ac:dyDescent="0.2">
      <c r="A442" s="11">
        <v>40835</v>
      </c>
      <c r="B442" s="12">
        <v>186</v>
      </c>
      <c r="C442" s="12">
        <v>225</v>
      </c>
      <c r="D442" s="12">
        <v>186</v>
      </c>
      <c r="E442" s="12">
        <v>186</v>
      </c>
      <c r="F442" s="14">
        <v>0</v>
      </c>
      <c r="G442" s="12">
        <v>186</v>
      </c>
      <c r="I442" s="11"/>
    </row>
    <row r="443" spans="1:9" x14ac:dyDescent="0.2">
      <c r="A443" s="11">
        <v>40836</v>
      </c>
      <c r="B443" s="12">
        <v>175</v>
      </c>
      <c r="C443" s="12">
        <v>200</v>
      </c>
      <c r="D443" s="12">
        <v>175</v>
      </c>
      <c r="E443" s="12">
        <v>175</v>
      </c>
      <c r="F443" s="14">
        <v>0</v>
      </c>
      <c r="G443" s="12">
        <v>175</v>
      </c>
      <c r="I443" s="11"/>
    </row>
    <row r="444" spans="1:9" x14ac:dyDescent="0.2">
      <c r="A444" s="11">
        <v>40837</v>
      </c>
      <c r="B444" s="12">
        <v>165</v>
      </c>
      <c r="C444" s="12">
        <v>200</v>
      </c>
      <c r="D444" s="12">
        <v>165</v>
      </c>
      <c r="E444" s="12">
        <v>165</v>
      </c>
      <c r="F444" s="14">
        <v>0</v>
      </c>
      <c r="G444" s="12">
        <v>165</v>
      </c>
      <c r="I444" s="11"/>
    </row>
    <row r="445" spans="1:9" x14ac:dyDescent="0.2">
      <c r="A445" s="11">
        <v>40840</v>
      </c>
      <c r="B445" s="12">
        <v>165</v>
      </c>
      <c r="C445" s="12">
        <v>200</v>
      </c>
      <c r="D445" s="12">
        <v>165</v>
      </c>
      <c r="E445" s="12">
        <v>165</v>
      </c>
      <c r="F445" s="14">
        <v>0</v>
      </c>
      <c r="G445" s="12">
        <v>165</v>
      </c>
      <c r="I445" s="11"/>
    </row>
    <row r="446" spans="1:9" x14ac:dyDescent="0.2">
      <c r="A446" s="11">
        <v>40841</v>
      </c>
      <c r="B446" s="12">
        <v>186</v>
      </c>
      <c r="C446" s="12">
        <v>200</v>
      </c>
      <c r="D446" s="12">
        <v>186</v>
      </c>
      <c r="E446" s="12">
        <v>186</v>
      </c>
      <c r="F446" s="14">
        <v>0</v>
      </c>
      <c r="G446" s="12">
        <v>186</v>
      </c>
      <c r="I446" s="11"/>
    </row>
    <row r="447" spans="1:9" x14ac:dyDescent="0.2">
      <c r="A447" s="11">
        <v>40842</v>
      </c>
      <c r="B447" s="12">
        <v>121</v>
      </c>
      <c r="C447" s="12">
        <v>200</v>
      </c>
      <c r="D447" s="12">
        <v>121</v>
      </c>
      <c r="E447" s="12">
        <v>121</v>
      </c>
      <c r="F447" s="14">
        <v>0</v>
      </c>
      <c r="G447" s="12">
        <v>121</v>
      </c>
      <c r="I447" s="11"/>
    </row>
    <row r="448" spans="1:9" x14ac:dyDescent="0.2">
      <c r="A448" s="11">
        <v>40843</v>
      </c>
      <c r="B448" s="12">
        <v>160</v>
      </c>
      <c r="C448" s="12">
        <v>225</v>
      </c>
      <c r="D448" s="12">
        <v>160</v>
      </c>
      <c r="E448" s="12">
        <v>160</v>
      </c>
      <c r="F448" s="14">
        <v>0</v>
      </c>
      <c r="G448" s="12">
        <v>160</v>
      </c>
      <c r="I448" s="11"/>
    </row>
    <row r="449" spans="1:9" x14ac:dyDescent="0.2">
      <c r="A449" s="11">
        <v>40844</v>
      </c>
      <c r="B449" s="12">
        <v>190</v>
      </c>
      <c r="C449" s="12">
        <v>225</v>
      </c>
      <c r="D449" s="12">
        <v>190</v>
      </c>
      <c r="E449" s="12">
        <v>190</v>
      </c>
      <c r="F449" s="14">
        <v>0</v>
      </c>
      <c r="G449" s="12">
        <v>190</v>
      </c>
      <c r="I449" s="11"/>
    </row>
    <row r="450" spans="1:9" x14ac:dyDescent="0.2">
      <c r="A450" s="11">
        <v>40847</v>
      </c>
      <c r="B450" s="12">
        <v>225</v>
      </c>
      <c r="C450" s="12">
        <v>225</v>
      </c>
      <c r="D450" s="12">
        <v>225</v>
      </c>
      <c r="E450" s="12">
        <v>225</v>
      </c>
      <c r="F450" s="14">
        <v>0</v>
      </c>
      <c r="G450" s="12">
        <v>225</v>
      </c>
      <c r="I450" s="11"/>
    </row>
    <row r="451" spans="1:9" x14ac:dyDescent="0.2">
      <c r="A451" s="11">
        <v>40848</v>
      </c>
      <c r="B451" s="12">
        <v>186</v>
      </c>
      <c r="C451" s="12">
        <v>225</v>
      </c>
      <c r="D451" s="12">
        <v>186</v>
      </c>
      <c r="E451" s="12">
        <v>186</v>
      </c>
      <c r="F451" s="14">
        <v>0</v>
      </c>
      <c r="G451" s="12">
        <v>186</v>
      </c>
      <c r="I451" s="11"/>
    </row>
    <row r="452" spans="1:9" x14ac:dyDescent="0.2">
      <c r="A452" s="11">
        <v>40849</v>
      </c>
      <c r="B452" s="12">
        <v>188</v>
      </c>
      <c r="C452" s="12">
        <v>188</v>
      </c>
      <c r="D452" s="12">
        <v>186</v>
      </c>
      <c r="E452" s="12">
        <v>186</v>
      </c>
      <c r="F452" s="14">
        <v>75500</v>
      </c>
      <c r="G452" s="12">
        <v>186</v>
      </c>
      <c r="I452" s="11"/>
    </row>
    <row r="453" spans="1:9" x14ac:dyDescent="0.2">
      <c r="A453" s="11">
        <v>40850</v>
      </c>
      <c r="B453" s="12">
        <v>187</v>
      </c>
      <c r="C453" s="12">
        <v>187</v>
      </c>
      <c r="D453" s="12">
        <v>187</v>
      </c>
      <c r="E453" s="12">
        <v>187</v>
      </c>
      <c r="F453" s="14">
        <v>2500</v>
      </c>
      <c r="G453" s="12">
        <v>187</v>
      </c>
      <c r="I453" s="11"/>
    </row>
    <row r="454" spans="1:9" x14ac:dyDescent="0.2">
      <c r="A454" s="11">
        <v>40851</v>
      </c>
      <c r="B454" s="12">
        <v>200</v>
      </c>
      <c r="C454" s="12">
        <v>200</v>
      </c>
      <c r="D454" s="12">
        <v>200</v>
      </c>
      <c r="E454" s="12">
        <v>200</v>
      </c>
      <c r="F454" s="14">
        <v>0</v>
      </c>
      <c r="G454" s="12">
        <v>200</v>
      </c>
      <c r="I454" s="11"/>
    </row>
    <row r="455" spans="1:9" x14ac:dyDescent="0.2">
      <c r="A455" s="11">
        <v>40854</v>
      </c>
      <c r="B455" s="12">
        <v>150</v>
      </c>
      <c r="C455" s="12">
        <v>200</v>
      </c>
      <c r="D455" s="12">
        <v>150</v>
      </c>
      <c r="E455" s="12">
        <v>150</v>
      </c>
      <c r="F455" s="14">
        <v>0</v>
      </c>
      <c r="G455" s="12">
        <v>150</v>
      </c>
      <c r="I455" s="11"/>
    </row>
    <row r="456" spans="1:9" x14ac:dyDescent="0.2">
      <c r="A456" s="11">
        <v>40855</v>
      </c>
      <c r="B456" s="12">
        <v>125</v>
      </c>
      <c r="C456" s="12">
        <v>200</v>
      </c>
      <c r="D456" s="12">
        <v>125</v>
      </c>
      <c r="E456" s="12">
        <v>125</v>
      </c>
      <c r="F456" s="14">
        <v>0</v>
      </c>
      <c r="G456" s="12">
        <v>125</v>
      </c>
      <c r="I456" s="11"/>
    </row>
    <row r="457" spans="1:9" x14ac:dyDescent="0.2">
      <c r="A457" s="11">
        <v>40856</v>
      </c>
      <c r="B457" s="12">
        <v>190</v>
      </c>
      <c r="C457" s="12">
        <v>190</v>
      </c>
      <c r="D457" s="12">
        <v>190</v>
      </c>
      <c r="E457" s="12">
        <v>190</v>
      </c>
      <c r="F457" s="14">
        <v>10000</v>
      </c>
      <c r="G457" s="12">
        <v>190</v>
      </c>
      <c r="I457" s="11"/>
    </row>
    <row r="458" spans="1:9" x14ac:dyDescent="0.2">
      <c r="A458" s="11">
        <v>40857</v>
      </c>
      <c r="B458" s="12">
        <v>200</v>
      </c>
      <c r="C458" s="12">
        <v>200</v>
      </c>
      <c r="D458" s="12">
        <v>200</v>
      </c>
      <c r="E458" s="12">
        <v>200</v>
      </c>
      <c r="F458" s="14">
        <v>0</v>
      </c>
      <c r="G458" s="12">
        <v>200</v>
      </c>
      <c r="I458" s="11"/>
    </row>
    <row r="459" spans="1:9" x14ac:dyDescent="0.2">
      <c r="A459" s="11">
        <v>40858</v>
      </c>
      <c r="B459" s="12">
        <v>200</v>
      </c>
      <c r="C459" s="12">
        <v>200</v>
      </c>
      <c r="D459" s="12">
        <v>200</v>
      </c>
      <c r="E459" s="12">
        <v>200</v>
      </c>
      <c r="F459" s="14">
        <v>0</v>
      </c>
      <c r="G459" s="12">
        <v>200</v>
      </c>
      <c r="I459" s="11"/>
    </row>
    <row r="460" spans="1:9" x14ac:dyDescent="0.2">
      <c r="A460" s="11">
        <v>40861</v>
      </c>
      <c r="B460" s="12">
        <v>190</v>
      </c>
      <c r="C460" s="12">
        <v>220</v>
      </c>
      <c r="D460" s="12">
        <v>190</v>
      </c>
      <c r="E460" s="12">
        <v>190</v>
      </c>
      <c r="F460" s="14">
        <v>0</v>
      </c>
      <c r="G460" s="12">
        <v>190</v>
      </c>
      <c r="I460" s="11"/>
    </row>
    <row r="461" spans="1:9" x14ac:dyDescent="0.2">
      <c r="A461" s="11">
        <v>40862</v>
      </c>
      <c r="B461" s="12">
        <v>165</v>
      </c>
      <c r="C461" s="12">
        <v>190</v>
      </c>
      <c r="D461" s="12">
        <v>165</v>
      </c>
      <c r="E461" s="12">
        <v>165</v>
      </c>
      <c r="F461" s="14">
        <v>0</v>
      </c>
      <c r="G461" s="12">
        <v>165</v>
      </c>
      <c r="I461" s="11"/>
    </row>
    <row r="462" spans="1:9" x14ac:dyDescent="0.2">
      <c r="A462" s="11">
        <v>40863</v>
      </c>
      <c r="B462" s="12">
        <v>200</v>
      </c>
      <c r="C462" s="12">
        <v>200</v>
      </c>
      <c r="D462" s="12">
        <v>200</v>
      </c>
      <c r="E462" s="12">
        <v>200</v>
      </c>
      <c r="F462" s="14">
        <v>0</v>
      </c>
      <c r="G462" s="12">
        <v>200</v>
      </c>
      <c r="I462" s="11"/>
    </row>
    <row r="463" spans="1:9" x14ac:dyDescent="0.2">
      <c r="A463" s="11">
        <v>40864</v>
      </c>
      <c r="B463" s="12">
        <v>200</v>
      </c>
      <c r="C463" s="12">
        <v>200</v>
      </c>
      <c r="D463" s="12">
        <v>200</v>
      </c>
      <c r="E463" s="12">
        <v>200</v>
      </c>
      <c r="F463" s="14">
        <v>0</v>
      </c>
      <c r="G463" s="12">
        <v>200</v>
      </c>
      <c r="I463" s="11"/>
    </row>
    <row r="464" spans="1:9" x14ac:dyDescent="0.2">
      <c r="A464" s="11">
        <v>40865</v>
      </c>
      <c r="B464" s="12">
        <v>220</v>
      </c>
      <c r="C464" s="12">
        <v>220</v>
      </c>
      <c r="D464" s="12">
        <v>220</v>
      </c>
      <c r="E464" s="12">
        <v>220</v>
      </c>
      <c r="F464" s="14">
        <v>0</v>
      </c>
      <c r="G464" s="12">
        <v>220</v>
      </c>
      <c r="I464" s="11"/>
    </row>
    <row r="465" spans="1:9" x14ac:dyDescent="0.2">
      <c r="A465" s="11">
        <v>40868</v>
      </c>
      <c r="B465" s="12">
        <v>220</v>
      </c>
      <c r="C465" s="12">
        <v>220</v>
      </c>
      <c r="D465" s="12">
        <v>220</v>
      </c>
      <c r="E465" s="12">
        <v>220</v>
      </c>
      <c r="F465" s="14">
        <v>0</v>
      </c>
      <c r="G465" s="12">
        <v>220</v>
      </c>
      <c r="I465" s="11"/>
    </row>
    <row r="466" spans="1:9" x14ac:dyDescent="0.2">
      <c r="A466" s="11">
        <v>40869</v>
      </c>
      <c r="B466" s="12">
        <v>200</v>
      </c>
      <c r="C466" s="12">
        <v>200</v>
      </c>
      <c r="D466" s="12">
        <v>200</v>
      </c>
      <c r="E466" s="12">
        <v>200</v>
      </c>
      <c r="F466" s="14">
        <v>50000</v>
      </c>
      <c r="G466" s="12">
        <v>200</v>
      </c>
      <c r="I466" s="11"/>
    </row>
    <row r="467" spans="1:9" x14ac:dyDescent="0.2">
      <c r="A467" s="11">
        <v>40870</v>
      </c>
      <c r="B467" s="12">
        <v>200</v>
      </c>
      <c r="C467" s="12">
        <v>200</v>
      </c>
      <c r="D467" s="12">
        <v>200</v>
      </c>
      <c r="E467" s="12">
        <v>200</v>
      </c>
      <c r="F467" s="14">
        <v>5000</v>
      </c>
      <c r="G467" s="12">
        <v>200</v>
      </c>
      <c r="I467" s="11"/>
    </row>
    <row r="468" spans="1:9" x14ac:dyDescent="0.2">
      <c r="A468" s="11">
        <v>40871</v>
      </c>
      <c r="B468" s="12">
        <v>200</v>
      </c>
      <c r="C468" s="12">
        <v>220</v>
      </c>
      <c r="D468" s="12">
        <v>200</v>
      </c>
      <c r="E468" s="12">
        <v>200</v>
      </c>
      <c r="F468" s="14">
        <v>0</v>
      </c>
      <c r="G468" s="12">
        <v>200</v>
      </c>
      <c r="I468" s="11"/>
    </row>
    <row r="469" spans="1:9" x14ac:dyDescent="0.2">
      <c r="A469" s="11">
        <v>40872</v>
      </c>
      <c r="B469" s="12">
        <v>200</v>
      </c>
      <c r="C469" s="12">
        <v>200</v>
      </c>
      <c r="D469" s="12">
        <v>200</v>
      </c>
      <c r="E469" s="12">
        <v>200</v>
      </c>
      <c r="F469" s="14">
        <v>0</v>
      </c>
      <c r="G469" s="12">
        <v>200</v>
      </c>
      <c r="I469" s="11"/>
    </row>
    <row r="470" spans="1:9" x14ac:dyDescent="0.2">
      <c r="A470" s="11">
        <v>40875</v>
      </c>
      <c r="B470" s="12">
        <v>200</v>
      </c>
      <c r="C470" s="12">
        <v>200</v>
      </c>
      <c r="D470" s="12">
        <v>200</v>
      </c>
      <c r="E470" s="12">
        <v>200</v>
      </c>
      <c r="F470" s="14">
        <v>0</v>
      </c>
      <c r="G470" s="12">
        <v>200</v>
      </c>
      <c r="I470" s="11"/>
    </row>
    <row r="471" spans="1:9" x14ac:dyDescent="0.2">
      <c r="A471" s="11">
        <v>40876</v>
      </c>
      <c r="B471" s="12">
        <v>200</v>
      </c>
      <c r="C471" s="12">
        <v>200</v>
      </c>
      <c r="D471" s="12">
        <v>200</v>
      </c>
      <c r="E471" s="12">
        <v>200</v>
      </c>
      <c r="F471" s="14">
        <v>0</v>
      </c>
      <c r="G471" s="12">
        <v>200</v>
      </c>
      <c r="I471" s="11"/>
    </row>
    <row r="472" spans="1:9" x14ac:dyDescent="0.2">
      <c r="A472" s="11">
        <v>40877</v>
      </c>
      <c r="B472" s="12">
        <v>200</v>
      </c>
      <c r="C472" s="12">
        <v>200</v>
      </c>
      <c r="D472" s="12">
        <v>200</v>
      </c>
      <c r="E472" s="12">
        <v>200</v>
      </c>
      <c r="F472" s="14">
        <v>0</v>
      </c>
      <c r="G472" s="12">
        <v>200</v>
      </c>
      <c r="I472" s="11"/>
    </row>
    <row r="473" spans="1:9" x14ac:dyDescent="0.2">
      <c r="A473" s="11">
        <v>40878</v>
      </c>
      <c r="B473" s="12">
        <v>200</v>
      </c>
      <c r="C473" s="12">
        <v>200</v>
      </c>
      <c r="D473" s="12">
        <v>200</v>
      </c>
      <c r="E473" s="12">
        <v>200</v>
      </c>
      <c r="F473" s="14">
        <v>0</v>
      </c>
      <c r="G473" s="12">
        <v>200</v>
      </c>
      <c r="I473" s="11"/>
    </row>
    <row r="474" spans="1:9" x14ac:dyDescent="0.2">
      <c r="A474" s="11">
        <v>40879</v>
      </c>
      <c r="B474" s="12">
        <v>200</v>
      </c>
      <c r="C474" s="12">
        <v>200</v>
      </c>
      <c r="D474" s="12">
        <v>200</v>
      </c>
      <c r="E474" s="12">
        <v>200</v>
      </c>
      <c r="F474" s="14">
        <v>0</v>
      </c>
      <c r="G474" s="12">
        <v>200</v>
      </c>
      <c r="I474" s="11"/>
    </row>
    <row r="475" spans="1:9" x14ac:dyDescent="0.2">
      <c r="A475" s="11">
        <v>40882</v>
      </c>
      <c r="B475" s="12">
        <v>200</v>
      </c>
      <c r="C475" s="12">
        <v>200</v>
      </c>
      <c r="D475" s="12">
        <v>200</v>
      </c>
      <c r="E475" s="12">
        <v>200</v>
      </c>
      <c r="F475" s="14">
        <v>0</v>
      </c>
      <c r="G475" s="12">
        <v>200</v>
      </c>
      <c r="I475" s="11"/>
    </row>
    <row r="476" spans="1:9" x14ac:dyDescent="0.2">
      <c r="A476" s="11">
        <v>40883</v>
      </c>
      <c r="B476" s="12">
        <v>200</v>
      </c>
      <c r="C476" s="12">
        <v>200</v>
      </c>
      <c r="D476" s="12">
        <v>200</v>
      </c>
      <c r="E476" s="12">
        <v>200</v>
      </c>
      <c r="F476" s="14">
        <v>0</v>
      </c>
      <c r="G476" s="12">
        <v>200</v>
      </c>
      <c r="I476" s="11"/>
    </row>
    <row r="477" spans="1:9" x14ac:dyDescent="0.2">
      <c r="A477" s="11">
        <v>40884</v>
      </c>
      <c r="B477" s="12">
        <v>200</v>
      </c>
      <c r="C477" s="12">
        <v>200</v>
      </c>
      <c r="D477" s="12">
        <v>200</v>
      </c>
      <c r="E477" s="12">
        <v>200</v>
      </c>
      <c r="F477" s="14">
        <v>0</v>
      </c>
      <c r="G477" s="12">
        <v>200</v>
      </c>
      <c r="I477" s="11"/>
    </row>
    <row r="478" spans="1:9" x14ac:dyDescent="0.2">
      <c r="A478" s="11">
        <v>40885</v>
      </c>
      <c r="B478" s="12">
        <v>200</v>
      </c>
      <c r="C478" s="12">
        <v>200</v>
      </c>
      <c r="D478" s="12">
        <v>200</v>
      </c>
      <c r="E478" s="12">
        <v>200</v>
      </c>
      <c r="F478" s="14">
        <v>1000</v>
      </c>
      <c r="G478" s="12">
        <v>200</v>
      </c>
      <c r="I478" s="11"/>
    </row>
    <row r="479" spans="1:9" x14ac:dyDescent="0.2">
      <c r="A479" s="11">
        <v>40886</v>
      </c>
      <c r="B479" s="12">
        <v>190</v>
      </c>
      <c r="C479" s="12">
        <v>210</v>
      </c>
      <c r="D479" s="12">
        <v>190</v>
      </c>
      <c r="E479" s="12">
        <v>190</v>
      </c>
      <c r="F479" s="14">
        <v>0</v>
      </c>
      <c r="G479" s="12">
        <v>190</v>
      </c>
      <c r="I479" s="11"/>
    </row>
    <row r="480" spans="1:9" x14ac:dyDescent="0.2">
      <c r="A480" s="11">
        <v>40889</v>
      </c>
      <c r="B480" s="12">
        <v>190</v>
      </c>
      <c r="C480" s="12">
        <v>225</v>
      </c>
      <c r="D480" s="12">
        <v>190</v>
      </c>
      <c r="E480" s="12">
        <v>190</v>
      </c>
      <c r="F480" s="14">
        <v>0</v>
      </c>
      <c r="G480" s="12">
        <v>190</v>
      </c>
      <c r="I480" s="11"/>
    </row>
    <row r="481" spans="1:9" x14ac:dyDescent="0.2">
      <c r="A481" s="11">
        <v>40890</v>
      </c>
      <c r="B481" s="12">
        <v>190</v>
      </c>
      <c r="C481" s="12">
        <v>200</v>
      </c>
      <c r="D481" s="12">
        <v>190</v>
      </c>
      <c r="E481" s="12">
        <v>190</v>
      </c>
      <c r="F481" s="14">
        <v>0</v>
      </c>
      <c r="G481" s="12">
        <v>190</v>
      </c>
      <c r="I481" s="11"/>
    </row>
    <row r="482" spans="1:9" x14ac:dyDescent="0.2">
      <c r="A482" s="11">
        <v>40891</v>
      </c>
      <c r="B482" s="12">
        <v>185</v>
      </c>
      <c r="C482" s="12">
        <v>200</v>
      </c>
      <c r="D482" s="12">
        <v>185</v>
      </c>
      <c r="E482" s="12">
        <v>185</v>
      </c>
      <c r="F482" s="14">
        <v>0</v>
      </c>
      <c r="G482" s="12">
        <v>185</v>
      </c>
      <c r="I482" s="11"/>
    </row>
    <row r="483" spans="1:9" x14ac:dyDescent="0.2">
      <c r="A483" s="11">
        <v>40892</v>
      </c>
      <c r="B483" s="12">
        <v>180</v>
      </c>
      <c r="C483" s="12">
        <v>245</v>
      </c>
      <c r="D483" s="12">
        <v>180</v>
      </c>
      <c r="E483" s="12">
        <v>180</v>
      </c>
      <c r="F483" s="14">
        <v>0</v>
      </c>
      <c r="G483" s="12">
        <v>180</v>
      </c>
      <c r="I483" s="11"/>
    </row>
    <row r="484" spans="1:9" x14ac:dyDescent="0.2">
      <c r="A484" s="11">
        <v>40893</v>
      </c>
      <c r="B484" s="12">
        <v>185</v>
      </c>
      <c r="C484" s="12">
        <v>185</v>
      </c>
      <c r="D484" s="12">
        <v>185</v>
      </c>
      <c r="E484" s="12">
        <v>185</v>
      </c>
      <c r="F484" s="14">
        <v>1000</v>
      </c>
      <c r="G484" s="12">
        <v>185</v>
      </c>
      <c r="I484" s="11"/>
    </row>
    <row r="485" spans="1:9" x14ac:dyDescent="0.2">
      <c r="A485" s="15"/>
      <c r="I485" s="11"/>
    </row>
    <row r="486" spans="1:9" x14ac:dyDescent="0.2">
      <c r="A486" s="15"/>
      <c r="I486" s="11"/>
    </row>
    <row r="487" spans="1:9" x14ac:dyDescent="0.2">
      <c r="A487" s="15"/>
      <c r="I487" s="11"/>
    </row>
    <row r="488" spans="1:9" x14ac:dyDescent="0.2">
      <c r="A488" s="15"/>
      <c r="I488" s="11"/>
    </row>
    <row r="489" spans="1:9" x14ac:dyDescent="0.2">
      <c r="A489" s="15"/>
      <c r="I489" s="11"/>
    </row>
    <row r="490" spans="1:9" x14ac:dyDescent="0.2">
      <c r="A490" s="15"/>
      <c r="I490" s="11"/>
    </row>
    <row r="491" spans="1:9" x14ac:dyDescent="0.2">
      <c r="A491" s="15"/>
      <c r="I491" s="11"/>
    </row>
    <row r="492" spans="1:9" x14ac:dyDescent="0.2">
      <c r="A492" s="15"/>
      <c r="I492" s="11"/>
    </row>
    <row r="493" spans="1:9" x14ac:dyDescent="0.2">
      <c r="A493" s="15"/>
      <c r="I493" s="11"/>
    </row>
    <row r="494" spans="1:9" x14ac:dyDescent="0.2">
      <c r="A494" s="15"/>
      <c r="I494" s="11"/>
    </row>
    <row r="495" spans="1:9" x14ac:dyDescent="0.2">
      <c r="A495" s="15"/>
      <c r="I495" s="11"/>
    </row>
    <row r="496" spans="1:9" x14ac:dyDescent="0.2">
      <c r="A496" s="15"/>
      <c r="I496" s="11"/>
    </row>
    <row r="497" spans="1:9" x14ac:dyDescent="0.2">
      <c r="A497" s="15"/>
      <c r="I497" s="11"/>
    </row>
    <row r="498" spans="1:9" x14ac:dyDescent="0.2">
      <c r="A498" s="15"/>
      <c r="I498" s="11"/>
    </row>
    <row r="499" spans="1:9" x14ac:dyDescent="0.2">
      <c r="A499" s="15"/>
      <c r="I499" s="11"/>
    </row>
    <row r="500" spans="1:9" x14ac:dyDescent="0.2">
      <c r="A500" s="15"/>
      <c r="I500" s="11"/>
    </row>
    <row r="501" spans="1:9" x14ac:dyDescent="0.2">
      <c r="A501" s="15"/>
      <c r="I501" s="11"/>
    </row>
    <row r="502" spans="1:9" x14ac:dyDescent="0.2">
      <c r="A502" s="15"/>
      <c r="I502" s="11"/>
    </row>
    <row r="503" spans="1:9" x14ac:dyDescent="0.2">
      <c r="A503" s="15"/>
      <c r="I503" s="11"/>
    </row>
    <row r="504" spans="1:9" x14ac:dyDescent="0.2">
      <c r="A504" s="15"/>
      <c r="I504" s="11"/>
    </row>
    <row r="505" spans="1:9" x14ac:dyDescent="0.2">
      <c r="A505" s="15"/>
      <c r="I505" s="11"/>
    </row>
    <row r="506" spans="1:9" x14ac:dyDescent="0.2">
      <c r="A506" s="15"/>
      <c r="I506" s="11"/>
    </row>
    <row r="507" spans="1:9" x14ac:dyDescent="0.2">
      <c r="A507" s="15"/>
      <c r="I507" s="11"/>
    </row>
    <row r="508" spans="1:9" x14ac:dyDescent="0.2">
      <c r="A508" s="15"/>
      <c r="I508" s="11"/>
    </row>
    <row r="509" spans="1:9" x14ac:dyDescent="0.2">
      <c r="A509" s="15"/>
      <c r="I509" s="11"/>
    </row>
    <row r="510" spans="1:9" x14ac:dyDescent="0.2">
      <c r="A510" s="15"/>
      <c r="I510" s="11"/>
    </row>
    <row r="511" spans="1:9" x14ac:dyDescent="0.2">
      <c r="A511" s="15"/>
      <c r="I511" s="11"/>
    </row>
    <row r="512" spans="1:9" x14ac:dyDescent="0.2">
      <c r="A512" s="15"/>
      <c r="I512" s="11"/>
    </row>
    <row r="513" spans="1:9" x14ac:dyDescent="0.2">
      <c r="A513" s="15"/>
      <c r="I513" s="11"/>
    </row>
    <row r="514" spans="1:9" x14ac:dyDescent="0.2">
      <c r="A514" s="15"/>
      <c r="I514" s="11"/>
    </row>
    <row r="515" spans="1:9" x14ac:dyDescent="0.2">
      <c r="A515" s="15"/>
      <c r="I515" s="11"/>
    </row>
    <row r="516" spans="1:9" x14ac:dyDescent="0.2">
      <c r="A516" s="15"/>
      <c r="I516" s="11"/>
    </row>
    <row r="517" spans="1:9" x14ac:dyDescent="0.2">
      <c r="A517" s="15"/>
      <c r="I517" s="11"/>
    </row>
    <row r="518" spans="1:9" x14ac:dyDescent="0.2">
      <c r="A518" s="15"/>
      <c r="I518" s="11"/>
    </row>
    <row r="519" spans="1:9" x14ac:dyDescent="0.2">
      <c r="A519" s="15"/>
      <c r="I519" s="11"/>
    </row>
    <row r="520" spans="1:9" x14ac:dyDescent="0.2">
      <c r="A520" s="15"/>
      <c r="I520" s="11"/>
    </row>
    <row r="521" spans="1:9" x14ac:dyDescent="0.2">
      <c r="A521" s="15"/>
      <c r="I521" s="11"/>
    </row>
    <row r="522" spans="1:9" x14ac:dyDescent="0.2">
      <c r="A522" s="15"/>
      <c r="I522" s="11"/>
    </row>
    <row r="523" spans="1:9" x14ac:dyDescent="0.2">
      <c r="A523" s="15"/>
      <c r="I523" s="11"/>
    </row>
    <row r="524" spans="1:9" x14ac:dyDescent="0.2">
      <c r="A524" s="15"/>
      <c r="I524" s="11"/>
    </row>
    <row r="525" spans="1:9" x14ac:dyDescent="0.2">
      <c r="A525" s="15"/>
      <c r="I525" s="11"/>
    </row>
    <row r="526" spans="1:9" x14ac:dyDescent="0.2">
      <c r="A526" s="15"/>
      <c r="I526" s="11"/>
    </row>
    <row r="527" spans="1:9" x14ac:dyDescent="0.2">
      <c r="A527" s="15"/>
      <c r="I527" s="11"/>
    </row>
    <row r="528" spans="1:9" x14ac:dyDescent="0.2">
      <c r="A528" s="15"/>
      <c r="I528" s="11"/>
    </row>
    <row r="529" spans="1:9" x14ac:dyDescent="0.2">
      <c r="A529" s="15"/>
      <c r="I529" s="11"/>
    </row>
    <row r="530" spans="1:9" x14ac:dyDescent="0.2">
      <c r="A530" s="15"/>
      <c r="I530" s="11"/>
    </row>
    <row r="531" spans="1:9" x14ac:dyDescent="0.2">
      <c r="A531" s="15"/>
      <c r="I531" s="11"/>
    </row>
    <row r="532" spans="1:9" x14ac:dyDescent="0.2">
      <c r="A532" s="15"/>
      <c r="I532" s="11"/>
    </row>
    <row r="533" spans="1:9" x14ac:dyDescent="0.2">
      <c r="A533" s="15"/>
      <c r="I533" s="11"/>
    </row>
    <row r="534" spans="1:9" x14ac:dyDescent="0.2">
      <c r="A534" s="15"/>
      <c r="I534" s="11"/>
    </row>
    <row r="535" spans="1:9" x14ac:dyDescent="0.2">
      <c r="A535" s="15"/>
      <c r="I535" s="11"/>
    </row>
    <row r="536" spans="1:9" x14ac:dyDescent="0.2">
      <c r="A536" s="15"/>
      <c r="I536" s="11"/>
    </row>
    <row r="537" spans="1:9" x14ac:dyDescent="0.2">
      <c r="A537" s="15"/>
      <c r="I537" s="11"/>
    </row>
    <row r="538" spans="1:9" x14ac:dyDescent="0.2">
      <c r="A538" s="15"/>
      <c r="I538" s="11"/>
    </row>
    <row r="539" spans="1:9" x14ac:dyDescent="0.2">
      <c r="A539" s="15"/>
      <c r="I539" s="11"/>
    </row>
    <row r="540" spans="1:9" x14ac:dyDescent="0.2">
      <c r="A540" s="15"/>
      <c r="I540" s="11"/>
    </row>
    <row r="541" spans="1:9" x14ac:dyDescent="0.2">
      <c r="A541" s="15"/>
      <c r="I541" s="11"/>
    </row>
    <row r="542" spans="1:9" x14ac:dyDescent="0.2">
      <c r="A542" s="15"/>
      <c r="I542" s="11"/>
    </row>
    <row r="543" spans="1:9" x14ac:dyDescent="0.2">
      <c r="A543" s="15"/>
      <c r="I543" s="11"/>
    </row>
    <row r="544" spans="1:9" x14ac:dyDescent="0.2">
      <c r="A544" s="15"/>
      <c r="I544" s="11"/>
    </row>
    <row r="545" spans="1:9" x14ac:dyDescent="0.2">
      <c r="A545" s="15"/>
      <c r="I545" s="11"/>
    </row>
    <row r="546" spans="1:9" x14ac:dyDescent="0.2">
      <c r="A546" s="15"/>
      <c r="I546" s="11"/>
    </row>
    <row r="547" spans="1:9" x14ac:dyDescent="0.2">
      <c r="A547" s="15"/>
      <c r="I547" s="11"/>
    </row>
    <row r="548" spans="1:9" x14ac:dyDescent="0.2">
      <c r="A548" s="15"/>
      <c r="I548" s="11"/>
    </row>
    <row r="549" spans="1:9" x14ac:dyDescent="0.2">
      <c r="A549" s="15"/>
      <c r="I549" s="11"/>
    </row>
    <row r="550" spans="1:9" x14ac:dyDescent="0.2">
      <c r="A550" s="15"/>
      <c r="I550" s="11"/>
    </row>
    <row r="551" spans="1:9" x14ac:dyDescent="0.2">
      <c r="A551" s="15"/>
      <c r="I551" s="11"/>
    </row>
    <row r="552" spans="1:9" x14ac:dyDescent="0.2">
      <c r="A552" s="15"/>
      <c r="I552" s="11"/>
    </row>
    <row r="553" spans="1:9" x14ac:dyDescent="0.2">
      <c r="A553" s="15"/>
      <c r="I553" s="11"/>
    </row>
    <row r="554" spans="1:9" x14ac:dyDescent="0.2">
      <c r="A554" s="15"/>
      <c r="I554" s="11"/>
    </row>
    <row r="555" spans="1:9" x14ac:dyDescent="0.2">
      <c r="A555" s="15"/>
      <c r="I555" s="11"/>
    </row>
    <row r="556" spans="1:9" x14ac:dyDescent="0.2">
      <c r="A556" s="15"/>
      <c r="I556" s="11"/>
    </row>
    <row r="557" spans="1:9" x14ac:dyDescent="0.2">
      <c r="A557" s="15"/>
      <c r="I557" s="11"/>
    </row>
    <row r="558" spans="1:9" x14ac:dyDescent="0.2">
      <c r="A558" s="15"/>
      <c r="I558" s="11"/>
    </row>
    <row r="559" spans="1:9" x14ac:dyDescent="0.2">
      <c r="A559" s="15"/>
      <c r="I559" s="11"/>
    </row>
    <row r="560" spans="1:9" x14ac:dyDescent="0.2">
      <c r="A560" s="15"/>
      <c r="I560" s="11"/>
    </row>
    <row r="561" spans="1:9" x14ac:dyDescent="0.2">
      <c r="A561" s="15"/>
      <c r="I561" s="11"/>
    </row>
    <row r="562" spans="1:9" x14ac:dyDescent="0.2">
      <c r="A562" s="15"/>
      <c r="I562" s="11"/>
    </row>
    <row r="563" spans="1:9" x14ac:dyDescent="0.2">
      <c r="A563" s="15"/>
      <c r="I563" s="11"/>
    </row>
    <row r="564" spans="1:9" x14ac:dyDescent="0.2">
      <c r="A564" s="15"/>
      <c r="I564" s="11"/>
    </row>
    <row r="565" spans="1:9" x14ac:dyDescent="0.2">
      <c r="A565" s="15"/>
      <c r="I565" s="11"/>
    </row>
    <row r="566" spans="1:9" x14ac:dyDescent="0.2">
      <c r="A566" s="15"/>
      <c r="I566" s="11"/>
    </row>
    <row r="567" spans="1:9" x14ac:dyDescent="0.2">
      <c r="A567" s="15"/>
      <c r="I567" s="11"/>
    </row>
    <row r="568" spans="1:9" x14ac:dyDescent="0.2">
      <c r="A568" s="15"/>
      <c r="I568" s="11"/>
    </row>
    <row r="569" spans="1:9" x14ac:dyDescent="0.2">
      <c r="A569" s="15"/>
      <c r="I569" s="11"/>
    </row>
    <row r="570" spans="1:9" x14ac:dyDescent="0.2">
      <c r="A570" s="15"/>
      <c r="I570" s="11"/>
    </row>
    <row r="571" spans="1:9" x14ac:dyDescent="0.2">
      <c r="A571" s="15"/>
      <c r="I571" s="11"/>
    </row>
    <row r="572" spans="1:9" x14ac:dyDescent="0.2">
      <c r="A572" s="15"/>
      <c r="I572" s="11"/>
    </row>
    <row r="573" spans="1:9" x14ac:dyDescent="0.2">
      <c r="A573" s="15"/>
      <c r="I573" s="11"/>
    </row>
    <row r="574" spans="1:9" x14ac:dyDescent="0.2">
      <c r="A574" s="15"/>
      <c r="I574" s="11"/>
    </row>
    <row r="575" spans="1:9" x14ac:dyDescent="0.2">
      <c r="A575" s="15"/>
      <c r="I575" s="11"/>
    </row>
    <row r="576" spans="1:9" x14ac:dyDescent="0.2">
      <c r="A576" s="15"/>
      <c r="I576" s="11"/>
    </row>
    <row r="577" spans="1:9" x14ac:dyDescent="0.2">
      <c r="A577" s="15"/>
      <c r="I577" s="11"/>
    </row>
    <row r="578" spans="1:9" x14ac:dyDescent="0.2">
      <c r="A578" s="15"/>
      <c r="I578" s="11"/>
    </row>
    <row r="579" spans="1:9" x14ac:dyDescent="0.2">
      <c r="A579" s="15"/>
      <c r="I579" s="11"/>
    </row>
    <row r="580" spans="1:9" x14ac:dyDescent="0.2">
      <c r="A580" s="15"/>
      <c r="I580" s="11"/>
    </row>
    <row r="581" spans="1:9" x14ac:dyDescent="0.2">
      <c r="A581" s="15"/>
      <c r="I581" s="11"/>
    </row>
    <row r="582" spans="1:9" x14ac:dyDescent="0.2">
      <c r="A582" s="15"/>
      <c r="I582" s="11"/>
    </row>
    <row r="583" spans="1:9" x14ac:dyDescent="0.2">
      <c r="A583" s="15"/>
      <c r="I583" s="11"/>
    </row>
    <row r="584" spans="1:9" x14ac:dyDescent="0.2">
      <c r="A584" s="15"/>
      <c r="I584" s="11"/>
    </row>
    <row r="585" spans="1:9" x14ac:dyDescent="0.2">
      <c r="A585" s="15"/>
      <c r="I585" s="11"/>
    </row>
    <row r="586" spans="1:9" x14ac:dyDescent="0.2">
      <c r="A586" s="15"/>
      <c r="I586" s="11"/>
    </row>
    <row r="587" spans="1:9" x14ac:dyDescent="0.2">
      <c r="A587" s="15"/>
      <c r="I587" s="11"/>
    </row>
    <row r="588" spans="1:9" x14ac:dyDescent="0.2">
      <c r="A588" s="15"/>
      <c r="I588" s="11"/>
    </row>
    <row r="589" spans="1:9" x14ac:dyDescent="0.2">
      <c r="A589" s="15"/>
      <c r="I589" s="11"/>
    </row>
    <row r="590" spans="1:9" x14ac:dyDescent="0.2">
      <c r="A590" s="15"/>
      <c r="I590" s="11"/>
    </row>
    <row r="591" spans="1:9" x14ac:dyDescent="0.2">
      <c r="A591" s="15"/>
      <c r="I591" s="11"/>
    </row>
    <row r="592" spans="1:9" x14ac:dyDescent="0.2">
      <c r="A592" s="15"/>
      <c r="I592" s="11"/>
    </row>
    <row r="593" spans="1:9" x14ac:dyDescent="0.2">
      <c r="A593" s="15"/>
      <c r="I593" s="11"/>
    </row>
    <row r="594" spans="1:9" x14ac:dyDescent="0.2">
      <c r="A594" s="15"/>
      <c r="I594" s="11"/>
    </row>
    <row r="595" spans="1:9" x14ac:dyDescent="0.2">
      <c r="A595" s="15"/>
      <c r="I595" s="11"/>
    </row>
    <row r="596" spans="1:9" x14ac:dyDescent="0.2">
      <c r="A596" s="15"/>
      <c r="I596" s="11"/>
    </row>
    <row r="597" spans="1:9" x14ac:dyDescent="0.2">
      <c r="A597" s="15"/>
      <c r="I597" s="11"/>
    </row>
    <row r="598" spans="1:9" x14ac:dyDescent="0.2">
      <c r="A598" s="15"/>
      <c r="I598" s="11"/>
    </row>
    <row r="599" spans="1:9" x14ac:dyDescent="0.2">
      <c r="A599" s="15"/>
      <c r="I599" s="11"/>
    </row>
    <row r="600" spans="1:9" x14ac:dyDescent="0.2">
      <c r="A600" s="15"/>
      <c r="I600" s="11"/>
    </row>
    <row r="601" spans="1:9" x14ac:dyDescent="0.2">
      <c r="A601" s="15"/>
      <c r="I601" s="11"/>
    </row>
    <row r="602" spans="1:9" x14ac:dyDescent="0.2">
      <c r="A602" s="15"/>
      <c r="I602" s="11"/>
    </row>
    <row r="603" spans="1:9" x14ac:dyDescent="0.2">
      <c r="A603" s="15"/>
      <c r="I603" s="11"/>
    </row>
    <row r="604" spans="1:9" x14ac:dyDescent="0.2">
      <c r="A604" s="15"/>
      <c r="I604" s="11"/>
    </row>
    <row r="605" spans="1:9" x14ac:dyDescent="0.2">
      <c r="A605" s="15"/>
      <c r="I605" s="11"/>
    </row>
    <row r="606" spans="1:9" x14ac:dyDescent="0.2">
      <c r="A606" s="15"/>
      <c r="I606" s="11"/>
    </row>
    <row r="607" spans="1:9" x14ac:dyDescent="0.2">
      <c r="A607" s="15"/>
      <c r="I607" s="11"/>
    </row>
    <row r="608" spans="1:9" x14ac:dyDescent="0.2">
      <c r="A608" s="15"/>
      <c r="I608" s="11"/>
    </row>
    <row r="609" spans="1:9" x14ac:dyDescent="0.2">
      <c r="A609" s="15"/>
      <c r="I609" s="11"/>
    </row>
    <row r="610" spans="1:9" x14ac:dyDescent="0.2">
      <c r="A610" s="15"/>
      <c r="I610" s="11"/>
    </row>
    <row r="611" spans="1:9" x14ac:dyDescent="0.2">
      <c r="A611" s="15"/>
      <c r="I611" s="11"/>
    </row>
    <row r="612" spans="1:9" x14ac:dyDescent="0.2">
      <c r="A612" s="15"/>
      <c r="I612" s="11"/>
    </row>
    <row r="613" spans="1:9" x14ac:dyDescent="0.2">
      <c r="A613" s="15"/>
      <c r="I613" s="11"/>
    </row>
    <row r="614" spans="1:9" x14ac:dyDescent="0.2">
      <c r="A614" s="15"/>
      <c r="I614" s="11"/>
    </row>
    <row r="615" spans="1:9" x14ac:dyDescent="0.2">
      <c r="A615" s="15"/>
      <c r="I615" s="11"/>
    </row>
    <row r="616" spans="1:9" x14ac:dyDescent="0.2">
      <c r="A616" s="15"/>
      <c r="I616" s="11"/>
    </row>
    <row r="617" spans="1:9" x14ac:dyDescent="0.2">
      <c r="A617" s="15"/>
      <c r="I617" s="11"/>
    </row>
    <row r="618" spans="1:9" x14ac:dyDescent="0.2">
      <c r="A618" s="15"/>
      <c r="I618" s="11"/>
    </row>
    <row r="619" spans="1:9" x14ac:dyDescent="0.2">
      <c r="A619" s="15"/>
      <c r="I619" s="11"/>
    </row>
    <row r="620" spans="1:9" x14ac:dyDescent="0.2">
      <c r="A620" s="15"/>
      <c r="I620" s="11"/>
    </row>
    <row r="621" spans="1:9" x14ac:dyDescent="0.2">
      <c r="A621" s="15"/>
      <c r="I621" s="11"/>
    </row>
    <row r="622" spans="1:9" x14ac:dyDescent="0.2">
      <c r="A622" s="15"/>
      <c r="I622" s="11"/>
    </row>
    <row r="623" spans="1:9" x14ac:dyDescent="0.2">
      <c r="A623" s="15"/>
      <c r="I623" s="11"/>
    </row>
    <row r="624" spans="1:9" x14ac:dyDescent="0.2">
      <c r="A624" s="15"/>
      <c r="I624" s="11"/>
    </row>
    <row r="625" spans="1:9" x14ac:dyDescent="0.2">
      <c r="A625" s="15"/>
      <c r="I625" s="11"/>
    </row>
    <row r="626" spans="1:9" x14ac:dyDescent="0.2">
      <c r="A626" s="15"/>
      <c r="I626" s="11"/>
    </row>
    <row r="627" spans="1:9" x14ac:dyDescent="0.2">
      <c r="A627" s="15"/>
      <c r="I627" s="11"/>
    </row>
    <row r="628" spans="1:9" x14ac:dyDescent="0.2">
      <c r="A628" s="15"/>
      <c r="I628" s="11"/>
    </row>
    <row r="629" spans="1:9" x14ac:dyDescent="0.2">
      <c r="A629" s="15"/>
      <c r="I629" s="11"/>
    </row>
    <row r="630" spans="1:9" x14ac:dyDescent="0.2">
      <c r="A630" s="15"/>
      <c r="I630" s="11"/>
    </row>
    <row r="631" spans="1:9" x14ac:dyDescent="0.2">
      <c r="A631" s="15"/>
      <c r="I631" s="11"/>
    </row>
    <row r="632" spans="1:9" x14ac:dyDescent="0.2">
      <c r="A632" s="15"/>
      <c r="I632" s="11"/>
    </row>
    <row r="633" spans="1:9" x14ac:dyDescent="0.2">
      <c r="A633" s="15"/>
      <c r="I633" s="11"/>
    </row>
    <row r="634" spans="1:9" x14ac:dyDescent="0.2">
      <c r="A634" s="15"/>
      <c r="I634" s="11"/>
    </row>
    <row r="635" spans="1:9" x14ac:dyDescent="0.2">
      <c r="A635" s="15"/>
      <c r="I635" s="11"/>
    </row>
    <row r="636" spans="1:9" x14ac:dyDescent="0.2">
      <c r="A636" s="15"/>
      <c r="I636" s="11"/>
    </row>
    <row r="637" spans="1:9" x14ac:dyDescent="0.2">
      <c r="A637" s="15"/>
      <c r="I637" s="11"/>
    </row>
    <row r="638" spans="1:9" x14ac:dyDescent="0.2">
      <c r="A638" s="15"/>
      <c r="I638" s="11"/>
    </row>
    <row r="639" spans="1:9" x14ac:dyDescent="0.2">
      <c r="A639" s="15"/>
      <c r="I639" s="11"/>
    </row>
    <row r="640" spans="1:9" x14ac:dyDescent="0.2">
      <c r="A640" s="15"/>
      <c r="I640" s="11"/>
    </row>
    <row r="641" spans="1:9" x14ac:dyDescent="0.2">
      <c r="A641" s="15"/>
      <c r="I641" s="11"/>
    </row>
    <row r="642" spans="1:9" x14ac:dyDescent="0.2">
      <c r="A642" s="15"/>
      <c r="I642" s="11"/>
    </row>
    <row r="643" spans="1:9" x14ac:dyDescent="0.2">
      <c r="A643" s="15"/>
      <c r="I643" s="11"/>
    </row>
    <row r="644" spans="1:9" x14ac:dyDescent="0.2">
      <c r="A644" s="15"/>
      <c r="I644" s="11"/>
    </row>
    <row r="645" spans="1:9" x14ac:dyDescent="0.2">
      <c r="A645" s="15"/>
      <c r="I645" s="11"/>
    </row>
    <row r="646" spans="1:9" x14ac:dyDescent="0.2">
      <c r="A646" s="15"/>
      <c r="I646" s="11"/>
    </row>
    <row r="647" spans="1:9" x14ac:dyDescent="0.2">
      <c r="A647" s="15"/>
      <c r="I647" s="11"/>
    </row>
    <row r="648" spans="1:9" x14ac:dyDescent="0.2">
      <c r="A648" s="15"/>
      <c r="I648" s="11"/>
    </row>
    <row r="649" spans="1:9" x14ac:dyDescent="0.2">
      <c r="A649" s="15"/>
      <c r="I649" s="11"/>
    </row>
    <row r="650" spans="1:9" x14ac:dyDescent="0.2">
      <c r="A650" s="15"/>
      <c r="I650" s="11"/>
    </row>
    <row r="651" spans="1:9" x14ac:dyDescent="0.2">
      <c r="A651" s="15"/>
      <c r="I651" s="11"/>
    </row>
    <row r="652" spans="1:9" x14ac:dyDescent="0.2">
      <c r="A652" s="15"/>
      <c r="I652" s="11"/>
    </row>
    <row r="653" spans="1:9" x14ac:dyDescent="0.2">
      <c r="A653" s="15"/>
      <c r="I653" s="11"/>
    </row>
    <row r="654" spans="1:9" x14ac:dyDescent="0.2">
      <c r="A654" s="15"/>
      <c r="I654" s="11"/>
    </row>
    <row r="655" spans="1:9" x14ac:dyDescent="0.2">
      <c r="A655" s="15"/>
      <c r="I655" s="11"/>
    </row>
    <row r="656" spans="1:9" x14ac:dyDescent="0.2">
      <c r="A656" s="15"/>
      <c r="I656" s="11"/>
    </row>
    <row r="657" spans="1:9" x14ac:dyDescent="0.2">
      <c r="A657" s="15"/>
      <c r="I657" s="11"/>
    </row>
    <row r="658" spans="1:9" x14ac:dyDescent="0.2">
      <c r="A658" s="15"/>
      <c r="I658" s="11"/>
    </row>
    <row r="659" spans="1:9" x14ac:dyDescent="0.2">
      <c r="A659" s="15"/>
      <c r="I659" s="11"/>
    </row>
    <row r="660" spans="1:9" x14ac:dyDescent="0.2">
      <c r="A660" s="15"/>
      <c r="I660" s="11"/>
    </row>
    <row r="661" spans="1:9" x14ac:dyDescent="0.2">
      <c r="A661" s="15"/>
      <c r="I661" s="11"/>
    </row>
    <row r="662" spans="1:9" x14ac:dyDescent="0.2">
      <c r="A662" s="15"/>
      <c r="I662" s="11"/>
    </row>
    <row r="663" spans="1:9" x14ac:dyDescent="0.2">
      <c r="A663" s="15"/>
      <c r="I663" s="11"/>
    </row>
    <row r="664" spans="1:9" x14ac:dyDescent="0.2">
      <c r="A664" s="15"/>
      <c r="I664" s="11"/>
    </row>
    <row r="665" spans="1:9" x14ac:dyDescent="0.2">
      <c r="A665" s="15"/>
      <c r="I665" s="11"/>
    </row>
    <row r="666" spans="1:9" x14ac:dyDescent="0.2">
      <c r="A666" s="15"/>
      <c r="I666" s="11"/>
    </row>
    <row r="667" spans="1:9" x14ac:dyDescent="0.2">
      <c r="A667" s="15"/>
      <c r="I667" s="11"/>
    </row>
    <row r="668" spans="1:9" x14ac:dyDescent="0.2">
      <c r="A668" s="15"/>
      <c r="I668" s="11"/>
    </row>
    <row r="669" spans="1:9" x14ac:dyDescent="0.2">
      <c r="A669" s="15"/>
      <c r="I669" s="11"/>
    </row>
    <row r="670" spans="1:9" x14ac:dyDescent="0.2">
      <c r="A670" s="15"/>
      <c r="I670" s="11"/>
    </row>
    <row r="671" spans="1:9" x14ac:dyDescent="0.2">
      <c r="A671" s="15"/>
      <c r="I671" s="11"/>
    </row>
    <row r="672" spans="1:9" x14ac:dyDescent="0.2">
      <c r="A672" s="15"/>
      <c r="I672" s="11"/>
    </row>
    <row r="673" spans="1:9" x14ac:dyDescent="0.2">
      <c r="A673" s="15"/>
      <c r="I673" s="11"/>
    </row>
    <row r="674" spans="1:9" x14ac:dyDescent="0.2">
      <c r="A674" s="15"/>
      <c r="I674" s="11"/>
    </row>
    <row r="675" spans="1:9" x14ac:dyDescent="0.2">
      <c r="A675" s="15"/>
      <c r="I675" s="11"/>
    </row>
    <row r="676" spans="1:9" x14ac:dyDescent="0.2">
      <c r="A676" s="15"/>
      <c r="I676" s="11"/>
    </row>
    <row r="677" spans="1:9" x14ac:dyDescent="0.2">
      <c r="A677" s="15"/>
      <c r="I677" s="11"/>
    </row>
    <row r="678" spans="1:9" x14ac:dyDescent="0.2">
      <c r="A678" s="15"/>
      <c r="I678" s="11"/>
    </row>
    <row r="679" spans="1:9" x14ac:dyDescent="0.2">
      <c r="A679" s="15"/>
      <c r="I679" s="11"/>
    </row>
    <row r="680" spans="1:9" x14ac:dyDescent="0.2">
      <c r="A680" s="15"/>
      <c r="I680" s="11"/>
    </row>
    <row r="681" spans="1:9" x14ac:dyDescent="0.2">
      <c r="A681" s="15"/>
      <c r="I681" s="11"/>
    </row>
    <row r="682" spans="1:9" x14ac:dyDescent="0.2">
      <c r="A682" s="15"/>
      <c r="I682" s="11"/>
    </row>
    <row r="683" spans="1:9" x14ac:dyDescent="0.2">
      <c r="A683" s="15"/>
      <c r="I683" s="11"/>
    </row>
    <row r="684" spans="1:9" x14ac:dyDescent="0.2">
      <c r="A684" s="15"/>
      <c r="I684" s="11"/>
    </row>
    <row r="685" spans="1:9" x14ac:dyDescent="0.2">
      <c r="A685" s="15"/>
      <c r="I685" s="11"/>
    </row>
    <row r="686" spans="1:9" x14ac:dyDescent="0.2">
      <c r="A686" s="15"/>
      <c r="I686" s="11"/>
    </row>
    <row r="687" spans="1:9" x14ac:dyDescent="0.2">
      <c r="A687" s="15"/>
      <c r="I687" s="11"/>
    </row>
    <row r="688" spans="1:9" x14ac:dyDescent="0.2">
      <c r="A688" s="15"/>
      <c r="I688" s="11"/>
    </row>
    <row r="689" spans="1:9" x14ac:dyDescent="0.2">
      <c r="A689" s="15"/>
      <c r="I689" s="11"/>
    </row>
    <row r="690" spans="1:9" x14ac:dyDescent="0.2">
      <c r="A690" s="15"/>
      <c r="I690" s="11"/>
    </row>
    <row r="691" spans="1:9" x14ac:dyDescent="0.2">
      <c r="A691" s="15"/>
      <c r="I691" s="11"/>
    </row>
    <row r="692" spans="1:9" x14ac:dyDescent="0.2">
      <c r="A692" s="15"/>
      <c r="I692" s="11"/>
    </row>
    <row r="693" spans="1:9" x14ac:dyDescent="0.2">
      <c r="A693" s="15"/>
      <c r="I693" s="11"/>
    </row>
    <row r="694" spans="1:9" x14ac:dyDescent="0.2">
      <c r="A694" s="15"/>
      <c r="I694" s="11"/>
    </row>
    <row r="695" spans="1:9" x14ac:dyDescent="0.2">
      <c r="A695" s="15"/>
      <c r="I695" s="11"/>
    </row>
    <row r="696" spans="1:9" x14ac:dyDescent="0.2">
      <c r="A696" s="15"/>
      <c r="I696" s="11"/>
    </row>
    <row r="697" spans="1:9" x14ac:dyDescent="0.2">
      <c r="A697" s="15"/>
      <c r="I697" s="11"/>
    </row>
    <row r="698" spans="1:9" x14ac:dyDescent="0.2">
      <c r="A698" s="15"/>
      <c r="I698" s="11"/>
    </row>
    <row r="699" spans="1:9" x14ac:dyDescent="0.2">
      <c r="A699" s="15"/>
      <c r="I699" s="11"/>
    </row>
    <row r="700" spans="1:9" x14ac:dyDescent="0.2">
      <c r="A700" s="15"/>
      <c r="I700" s="11"/>
    </row>
    <row r="701" spans="1:9" x14ac:dyDescent="0.2">
      <c r="A701" s="15"/>
      <c r="I701" s="11"/>
    </row>
    <row r="702" spans="1:9" x14ac:dyDescent="0.2">
      <c r="A702" s="15"/>
      <c r="I702" s="11"/>
    </row>
    <row r="703" spans="1:9" x14ac:dyDescent="0.2">
      <c r="A703" s="15"/>
      <c r="I703" s="11"/>
    </row>
    <row r="704" spans="1:9" x14ac:dyDescent="0.2">
      <c r="A704" s="15"/>
      <c r="I704" s="11"/>
    </row>
    <row r="705" spans="1:9" x14ac:dyDescent="0.2">
      <c r="A705" s="15"/>
      <c r="I705" s="11"/>
    </row>
    <row r="706" spans="1:9" x14ac:dyDescent="0.2">
      <c r="A706" s="15"/>
      <c r="I706" s="11"/>
    </row>
    <row r="707" spans="1:9" x14ac:dyDescent="0.2">
      <c r="A707" s="15"/>
      <c r="I707" s="11"/>
    </row>
    <row r="708" spans="1:9" x14ac:dyDescent="0.2">
      <c r="A708" s="15"/>
      <c r="I708" s="11"/>
    </row>
    <row r="709" spans="1:9" x14ac:dyDescent="0.2">
      <c r="A709" s="15"/>
      <c r="I709" s="11"/>
    </row>
    <row r="710" spans="1:9" x14ac:dyDescent="0.2">
      <c r="A710" s="15"/>
      <c r="I710" s="11"/>
    </row>
    <row r="711" spans="1:9" x14ac:dyDescent="0.2">
      <c r="A711" s="15"/>
      <c r="I711" s="11"/>
    </row>
    <row r="712" spans="1:9" x14ac:dyDescent="0.2">
      <c r="A712" s="15"/>
      <c r="I712" s="11"/>
    </row>
    <row r="713" spans="1:9" x14ac:dyDescent="0.2">
      <c r="A713" s="15"/>
      <c r="I713" s="11"/>
    </row>
    <row r="714" spans="1:9" x14ac:dyDescent="0.2">
      <c r="A714" s="11"/>
      <c r="I714" s="11"/>
    </row>
    <row r="715" spans="1:9" x14ac:dyDescent="0.2">
      <c r="A715" s="11"/>
      <c r="I715" s="11"/>
    </row>
    <row r="716" spans="1:9" x14ac:dyDescent="0.2">
      <c r="A716" s="11"/>
      <c r="I716" s="11"/>
    </row>
    <row r="717" spans="1:9" x14ac:dyDescent="0.2">
      <c r="A717" s="11"/>
      <c r="I717" s="11"/>
    </row>
    <row r="718" spans="1:9" x14ac:dyDescent="0.2">
      <c r="A718" s="11"/>
      <c r="I718" s="11"/>
    </row>
    <row r="719" spans="1:9" x14ac:dyDescent="0.2">
      <c r="A719" s="11"/>
      <c r="I719" s="11"/>
    </row>
    <row r="720" spans="1:9" x14ac:dyDescent="0.2">
      <c r="A720" s="11"/>
      <c r="I720" s="11"/>
    </row>
    <row r="721" spans="1:9" x14ac:dyDescent="0.2">
      <c r="A721" s="11"/>
      <c r="I721" s="11"/>
    </row>
    <row r="722" spans="1:9" x14ac:dyDescent="0.2">
      <c r="A722" s="11"/>
      <c r="I722" s="11"/>
    </row>
    <row r="723" spans="1:9" x14ac:dyDescent="0.2">
      <c r="A723" s="11"/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484">
      <sortCondition ref="A1"/>
    </sortState>
  </autoFilter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882"/>
  <sheetViews>
    <sheetView workbookViewId="0">
      <selection activeCell="A4" sqref="A4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290</v>
      </c>
      <c r="C2" s="12">
        <v>320</v>
      </c>
      <c r="D2" s="12">
        <v>290</v>
      </c>
      <c r="E2" s="12">
        <v>320</v>
      </c>
      <c r="F2" s="14">
        <v>798000</v>
      </c>
      <c r="G2" s="12">
        <v>318.02999999999997</v>
      </c>
      <c r="I2" s="11">
        <f>'^JKSE'!I2</f>
        <v>40893</v>
      </c>
      <c r="J2" s="12">
        <f>VLOOKUP($I$2:$I$751,$A$2:$G$705,7)</f>
        <v>650</v>
      </c>
    </row>
    <row r="3" spans="1:10" x14ac:dyDescent="0.2">
      <c r="A3" s="11">
        <v>39819</v>
      </c>
      <c r="B3" s="12">
        <v>290</v>
      </c>
      <c r="C3" s="12">
        <v>315</v>
      </c>
      <c r="D3" s="12">
        <v>290</v>
      </c>
      <c r="E3" s="12">
        <v>315</v>
      </c>
      <c r="F3" s="14">
        <v>97000</v>
      </c>
      <c r="G3" s="12">
        <v>313.06</v>
      </c>
      <c r="I3" s="11">
        <f>'^JKSE'!I3</f>
        <v>40892</v>
      </c>
      <c r="J3" s="12">
        <f t="shared" ref="J3:J66" si="0">VLOOKUP($I$2:$I$751,$A$2:$G$705,7)</f>
        <v>650</v>
      </c>
    </row>
    <row r="4" spans="1:10" x14ac:dyDescent="0.2">
      <c r="A4" s="11">
        <v>39820</v>
      </c>
      <c r="B4" s="12">
        <v>285</v>
      </c>
      <c r="C4" s="12">
        <v>305</v>
      </c>
      <c r="D4" s="12">
        <v>285</v>
      </c>
      <c r="E4" s="12">
        <v>305</v>
      </c>
      <c r="F4" s="14">
        <v>269000</v>
      </c>
      <c r="G4" s="12">
        <v>303.12</v>
      </c>
      <c r="I4" s="11">
        <f>'^JKSE'!I4</f>
        <v>40891</v>
      </c>
      <c r="J4" s="12">
        <f t="shared" si="0"/>
        <v>650</v>
      </c>
    </row>
    <row r="5" spans="1:10" x14ac:dyDescent="0.2">
      <c r="A5" s="11">
        <v>39821</v>
      </c>
      <c r="B5" s="12">
        <v>280</v>
      </c>
      <c r="C5" s="12">
        <v>305</v>
      </c>
      <c r="D5" s="12">
        <v>280</v>
      </c>
      <c r="E5" s="12">
        <v>305</v>
      </c>
      <c r="F5" s="14">
        <v>369000</v>
      </c>
      <c r="G5" s="12">
        <v>303.12</v>
      </c>
      <c r="I5" s="11">
        <f>'^JKSE'!I5</f>
        <v>40890</v>
      </c>
      <c r="J5" s="12">
        <f t="shared" si="0"/>
        <v>650</v>
      </c>
    </row>
    <row r="6" spans="1:10" x14ac:dyDescent="0.2">
      <c r="A6" s="11">
        <v>39822</v>
      </c>
      <c r="B6" s="12">
        <v>300</v>
      </c>
      <c r="C6" s="12">
        <v>305</v>
      </c>
      <c r="D6" s="12">
        <v>290</v>
      </c>
      <c r="E6" s="12">
        <v>305</v>
      </c>
      <c r="F6" s="14">
        <v>67500</v>
      </c>
      <c r="G6" s="12">
        <v>303.12</v>
      </c>
      <c r="I6" s="11">
        <f>'^JKSE'!I6</f>
        <v>40889</v>
      </c>
      <c r="J6" s="12">
        <f t="shared" si="0"/>
        <v>650</v>
      </c>
    </row>
    <row r="7" spans="1:10" x14ac:dyDescent="0.2">
      <c r="A7" s="11">
        <v>39825</v>
      </c>
      <c r="B7" s="12">
        <v>290</v>
      </c>
      <c r="C7" s="12">
        <v>305</v>
      </c>
      <c r="D7" s="12">
        <v>275</v>
      </c>
      <c r="E7" s="12">
        <v>305</v>
      </c>
      <c r="F7" s="14">
        <v>1503000</v>
      </c>
      <c r="G7" s="12">
        <v>303.12</v>
      </c>
      <c r="I7" s="11">
        <f>'^JKSE'!I7</f>
        <v>40886</v>
      </c>
      <c r="J7" s="12">
        <f t="shared" si="0"/>
        <v>650</v>
      </c>
    </row>
    <row r="8" spans="1:10" x14ac:dyDescent="0.2">
      <c r="A8" s="11">
        <v>39826</v>
      </c>
      <c r="B8" s="12">
        <v>290</v>
      </c>
      <c r="C8" s="12">
        <v>290</v>
      </c>
      <c r="D8" s="12">
        <v>275</v>
      </c>
      <c r="E8" s="12">
        <v>285</v>
      </c>
      <c r="F8" s="14">
        <v>762000</v>
      </c>
      <c r="G8" s="12">
        <v>283.25</v>
      </c>
      <c r="I8" s="11">
        <f>'^JKSE'!I8</f>
        <v>40885</v>
      </c>
      <c r="J8" s="12">
        <f t="shared" si="0"/>
        <v>650</v>
      </c>
    </row>
    <row r="9" spans="1:10" x14ac:dyDescent="0.2">
      <c r="A9" s="11">
        <v>39827</v>
      </c>
      <c r="B9" s="12">
        <v>260</v>
      </c>
      <c r="C9" s="12">
        <v>275</v>
      </c>
      <c r="D9" s="12">
        <v>260</v>
      </c>
      <c r="E9" s="12">
        <v>275</v>
      </c>
      <c r="F9" s="14">
        <v>77000</v>
      </c>
      <c r="G9" s="12">
        <v>273.31</v>
      </c>
      <c r="I9" s="11">
        <f>'^JKSE'!I9</f>
        <v>40884</v>
      </c>
      <c r="J9" s="12">
        <f t="shared" si="0"/>
        <v>650</v>
      </c>
    </row>
    <row r="10" spans="1:10" x14ac:dyDescent="0.2">
      <c r="A10" s="11">
        <v>39828</v>
      </c>
      <c r="B10" s="12">
        <v>250</v>
      </c>
      <c r="C10" s="12">
        <v>270</v>
      </c>
      <c r="D10" s="12">
        <v>250</v>
      </c>
      <c r="E10" s="12">
        <v>270</v>
      </c>
      <c r="F10" s="14">
        <v>348500</v>
      </c>
      <c r="G10" s="12">
        <v>268.33999999999997</v>
      </c>
      <c r="I10" s="11">
        <f>'^JKSE'!I10</f>
        <v>40883</v>
      </c>
      <c r="J10" s="12">
        <f t="shared" si="0"/>
        <v>650</v>
      </c>
    </row>
    <row r="11" spans="1:10" x14ac:dyDescent="0.2">
      <c r="A11" s="11">
        <v>39829</v>
      </c>
      <c r="B11" s="12">
        <v>250</v>
      </c>
      <c r="C11" s="12">
        <v>255</v>
      </c>
      <c r="D11" s="12">
        <v>245</v>
      </c>
      <c r="E11" s="12">
        <v>255</v>
      </c>
      <c r="F11" s="14">
        <v>348000</v>
      </c>
      <c r="G11" s="12">
        <v>253.43</v>
      </c>
      <c r="I11" s="11">
        <f>'^JKSE'!I11</f>
        <v>40882</v>
      </c>
      <c r="J11" s="12">
        <f t="shared" si="0"/>
        <v>650</v>
      </c>
    </row>
    <row r="12" spans="1:10" x14ac:dyDescent="0.2">
      <c r="A12" s="11">
        <v>39832</v>
      </c>
      <c r="B12" s="12">
        <v>210</v>
      </c>
      <c r="C12" s="12">
        <v>250</v>
      </c>
      <c r="D12" s="12">
        <v>210</v>
      </c>
      <c r="E12" s="12">
        <v>250</v>
      </c>
      <c r="F12" s="14">
        <v>86500</v>
      </c>
      <c r="G12" s="12">
        <v>248.46</v>
      </c>
      <c r="I12" s="11">
        <f>'^JKSE'!I12</f>
        <v>40879</v>
      </c>
      <c r="J12" s="12">
        <f t="shared" si="0"/>
        <v>650</v>
      </c>
    </row>
    <row r="13" spans="1:10" x14ac:dyDescent="0.2">
      <c r="A13" s="15">
        <v>39833</v>
      </c>
      <c r="B13" s="12">
        <v>215</v>
      </c>
      <c r="C13" s="12">
        <v>265</v>
      </c>
      <c r="D13" s="12">
        <v>195</v>
      </c>
      <c r="E13" s="12">
        <v>265</v>
      </c>
      <c r="F13" s="14">
        <v>1524000</v>
      </c>
      <c r="G13" s="12">
        <v>263.37</v>
      </c>
      <c r="I13" s="11">
        <f>'^JKSE'!I13</f>
        <v>40878</v>
      </c>
      <c r="J13" s="12">
        <f t="shared" si="0"/>
        <v>650</v>
      </c>
    </row>
    <row r="14" spans="1:10" x14ac:dyDescent="0.2">
      <c r="A14" s="15">
        <v>39834</v>
      </c>
      <c r="B14" s="12">
        <v>215</v>
      </c>
      <c r="C14" s="12">
        <v>245</v>
      </c>
      <c r="D14" s="12">
        <v>210</v>
      </c>
      <c r="E14" s="12">
        <v>245</v>
      </c>
      <c r="F14" s="14">
        <v>716500</v>
      </c>
      <c r="G14" s="12">
        <v>243.49</v>
      </c>
      <c r="I14" s="11">
        <f>'^JKSE'!I14</f>
        <v>40877</v>
      </c>
      <c r="J14" s="12">
        <f t="shared" si="0"/>
        <v>650</v>
      </c>
    </row>
    <row r="15" spans="1:10" x14ac:dyDescent="0.2">
      <c r="A15" s="15">
        <v>39835</v>
      </c>
      <c r="B15" s="12">
        <v>215</v>
      </c>
      <c r="C15" s="12">
        <v>240</v>
      </c>
      <c r="D15" s="12">
        <v>215</v>
      </c>
      <c r="E15" s="12">
        <v>240</v>
      </c>
      <c r="F15" s="14">
        <v>846500</v>
      </c>
      <c r="G15" s="12">
        <v>238.52</v>
      </c>
      <c r="I15" s="11">
        <f>'^JKSE'!I15</f>
        <v>40876</v>
      </c>
      <c r="J15" s="12">
        <f t="shared" si="0"/>
        <v>650</v>
      </c>
    </row>
    <row r="16" spans="1:10" x14ac:dyDescent="0.2">
      <c r="A16" s="15">
        <v>39836</v>
      </c>
      <c r="B16" s="12">
        <v>220</v>
      </c>
      <c r="C16" s="12">
        <v>220</v>
      </c>
      <c r="D16" s="12">
        <v>210</v>
      </c>
      <c r="E16" s="12">
        <v>220</v>
      </c>
      <c r="F16" s="14">
        <v>497500</v>
      </c>
      <c r="G16" s="12">
        <v>218.65</v>
      </c>
      <c r="I16" s="11">
        <f>'^JKSE'!I16</f>
        <v>40875</v>
      </c>
      <c r="J16" s="12">
        <f t="shared" si="0"/>
        <v>650</v>
      </c>
    </row>
    <row r="17" spans="1:10" x14ac:dyDescent="0.2">
      <c r="A17" s="15">
        <v>39840</v>
      </c>
      <c r="B17" s="12">
        <v>200</v>
      </c>
      <c r="C17" s="12">
        <v>235</v>
      </c>
      <c r="D17" s="12">
        <v>200</v>
      </c>
      <c r="E17" s="12">
        <v>235</v>
      </c>
      <c r="F17" s="14">
        <v>611000</v>
      </c>
      <c r="G17" s="12">
        <v>233.55</v>
      </c>
      <c r="I17" s="11">
        <f>'^JKSE'!I17</f>
        <v>40872</v>
      </c>
      <c r="J17" s="12">
        <f t="shared" si="0"/>
        <v>650</v>
      </c>
    </row>
    <row r="18" spans="1:10" x14ac:dyDescent="0.2">
      <c r="A18" s="15">
        <v>39841</v>
      </c>
      <c r="B18" s="12">
        <v>210</v>
      </c>
      <c r="C18" s="12">
        <v>230</v>
      </c>
      <c r="D18" s="12">
        <v>210</v>
      </c>
      <c r="E18" s="12">
        <v>230</v>
      </c>
      <c r="F18" s="14">
        <v>1500</v>
      </c>
      <c r="G18" s="12">
        <v>228.58</v>
      </c>
      <c r="I18" s="11">
        <f>'^JKSE'!I18</f>
        <v>40871</v>
      </c>
      <c r="J18" s="12">
        <f t="shared" si="0"/>
        <v>650</v>
      </c>
    </row>
    <row r="19" spans="1:10" x14ac:dyDescent="0.2">
      <c r="A19" s="15">
        <v>39842</v>
      </c>
      <c r="B19" s="12">
        <v>225</v>
      </c>
      <c r="C19" s="12">
        <v>230</v>
      </c>
      <c r="D19" s="12">
        <v>225</v>
      </c>
      <c r="E19" s="12">
        <v>230</v>
      </c>
      <c r="F19" s="14">
        <v>31000</v>
      </c>
      <c r="G19" s="12">
        <v>228.58</v>
      </c>
      <c r="I19" s="11">
        <f>'^JKSE'!I19</f>
        <v>40870</v>
      </c>
      <c r="J19" s="12">
        <f t="shared" si="0"/>
        <v>650</v>
      </c>
    </row>
    <row r="20" spans="1:10" x14ac:dyDescent="0.2">
      <c r="A20" s="15">
        <v>39843</v>
      </c>
      <c r="B20" s="12">
        <v>220</v>
      </c>
      <c r="C20" s="12">
        <v>225</v>
      </c>
      <c r="D20" s="12">
        <v>220</v>
      </c>
      <c r="E20" s="12">
        <v>220</v>
      </c>
      <c r="F20" s="14">
        <v>0</v>
      </c>
      <c r="G20" s="12">
        <v>218.65</v>
      </c>
      <c r="I20" s="11">
        <f>'^JKSE'!I20</f>
        <v>40869</v>
      </c>
      <c r="J20" s="12">
        <f t="shared" si="0"/>
        <v>650</v>
      </c>
    </row>
    <row r="21" spans="1:10" x14ac:dyDescent="0.2">
      <c r="A21" s="15">
        <v>39846</v>
      </c>
      <c r="B21" s="12">
        <v>220</v>
      </c>
      <c r="C21" s="12">
        <v>225</v>
      </c>
      <c r="D21" s="12">
        <v>220</v>
      </c>
      <c r="E21" s="12">
        <v>220</v>
      </c>
      <c r="F21" s="14">
        <v>0</v>
      </c>
      <c r="G21" s="12">
        <v>218.65</v>
      </c>
      <c r="I21" s="11">
        <f>'^JKSE'!I21</f>
        <v>40868</v>
      </c>
      <c r="J21" s="12">
        <f t="shared" si="0"/>
        <v>650</v>
      </c>
    </row>
    <row r="22" spans="1:10" x14ac:dyDescent="0.2">
      <c r="A22" s="15">
        <v>39847</v>
      </c>
      <c r="B22" s="12">
        <v>200</v>
      </c>
      <c r="C22" s="12">
        <v>225</v>
      </c>
      <c r="D22" s="12">
        <v>200</v>
      </c>
      <c r="E22" s="12">
        <v>225</v>
      </c>
      <c r="F22" s="14">
        <v>208500</v>
      </c>
      <c r="G22" s="12">
        <v>223.62</v>
      </c>
      <c r="I22" s="11">
        <f>'^JKSE'!I22</f>
        <v>40865</v>
      </c>
      <c r="J22" s="12">
        <f t="shared" si="0"/>
        <v>690</v>
      </c>
    </row>
    <row r="23" spans="1:10" x14ac:dyDescent="0.2">
      <c r="A23" s="15">
        <v>39848</v>
      </c>
      <c r="B23" s="12">
        <v>205</v>
      </c>
      <c r="C23" s="12">
        <v>210</v>
      </c>
      <c r="D23" s="12">
        <v>195</v>
      </c>
      <c r="E23" s="12">
        <v>195</v>
      </c>
      <c r="F23" s="14">
        <v>303500</v>
      </c>
      <c r="G23" s="12">
        <v>193.8</v>
      </c>
      <c r="I23" s="11">
        <f>'^JKSE'!I23</f>
        <v>40864</v>
      </c>
      <c r="J23" s="12">
        <f t="shared" si="0"/>
        <v>690</v>
      </c>
    </row>
    <row r="24" spans="1:10" x14ac:dyDescent="0.2">
      <c r="A24" s="15">
        <v>39849</v>
      </c>
      <c r="B24" s="12">
        <v>195</v>
      </c>
      <c r="C24" s="12">
        <v>201</v>
      </c>
      <c r="D24" s="12">
        <v>195</v>
      </c>
      <c r="E24" s="12">
        <v>200</v>
      </c>
      <c r="F24" s="14">
        <v>50500</v>
      </c>
      <c r="G24" s="12">
        <v>198.77</v>
      </c>
      <c r="I24" s="11">
        <f>'^JKSE'!I24</f>
        <v>40863</v>
      </c>
      <c r="J24" s="12">
        <f t="shared" si="0"/>
        <v>690</v>
      </c>
    </row>
    <row r="25" spans="1:10" x14ac:dyDescent="0.2">
      <c r="A25" s="15">
        <v>39850</v>
      </c>
      <c r="B25" s="12">
        <v>200</v>
      </c>
      <c r="C25" s="12">
        <v>215</v>
      </c>
      <c r="D25" s="12">
        <v>200</v>
      </c>
      <c r="E25" s="12">
        <v>215</v>
      </c>
      <c r="F25" s="14">
        <v>243000</v>
      </c>
      <c r="G25" s="12">
        <v>213.68</v>
      </c>
      <c r="I25" s="11">
        <f>'^JKSE'!I25</f>
        <v>40862</v>
      </c>
      <c r="J25" s="12">
        <f t="shared" si="0"/>
        <v>690</v>
      </c>
    </row>
    <row r="26" spans="1:10" x14ac:dyDescent="0.2">
      <c r="A26" s="15">
        <v>39853</v>
      </c>
      <c r="B26" s="12">
        <v>205</v>
      </c>
      <c r="C26" s="12">
        <v>210</v>
      </c>
      <c r="D26" s="12">
        <v>200</v>
      </c>
      <c r="E26" s="12">
        <v>210</v>
      </c>
      <c r="F26" s="14">
        <v>134000</v>
      </c>
      <c r="G26" s="12">
        <v>208.71</v>
      </c>
      <c r="I26" s="11">
        <f>'^JKSE'!I26</f>
        <v>40861</v>
      </c>
      <c r="J26" s="12">
        <f t="shared" si="0"/>
        <v>690</v>
      </c>
    </row>
    <row r="27" spans="1:10" x14ac:dyDescent="0.2">
      <c r="A27" s="15">
        <v>39854</v>
      </c>
      <c r="B27" s="12">
        <v>200</v>
      </c>
      <c r="C27" s="12">
        <v>200</v>
      </c>
      <c r="D27" s="12">
        <v>195</v>
      </c>
      <c r="E27" s="12">
        <v>200</v>
      </c>
      <c r="F27" s="14">
        <v>169000</v>
      </c>
      <c r="G27" s="12">
        <v>198.77</v>
      </c>
      <c r="I27" s="11">
        <f>'^JKSE'!I27</f>
        <v>40858</v>
      </c>
      <c r="J27" s="12">
        <f t="shared" si="0"/>
        <v>680</v>
      </c>
    </row>
    <row r="28" spans="1:10" x14ac:dyDescent="0.2">
      <c r="A28" s="15">
        <v>39855</v>
      </c>
      <c r="B28" s="12">
        <v>200</v>
      </c>
      <c r="C28" s="12">
        <v>200</v>
      </c>
      <c r="D28" s="12">
        <v>200</v>
      </c>
      <c r="E28" s="12">
        <v>200</v>
      </c>
      <c r="F28" s="14">
        <v>1000</v>
      </c>
      <c r="G28" s="12">
        <v>198.77</v>
      </c>
      <c r="I28" s="11">
        <f>'^JKSE'!I28</f>
        <v>40857</v>
      </c>
      <c r="J28" s="12">
        <f t="shared" si="0"/>
        <v>680</v>
      </c>
    </row>
    <row r="29" spans="1:10" x14ac:dyDescent="0.2">
      <c r="A29" s="15">
        <v>39856</v>
      </c>
      <c r="B29" s="12">
        <v>195</v>
      </c>
      <c r="C29" s="12">
        <v>200</v>
      </c>
      <c r="D29" s="12">
        <v>195</v>
      </c>
      <c r="E29" s="12">
        <v>200</v>
      </c>
      <c r="F29" s="14">
        <v>14500</v>
      </c>
      <c r="G29" s="12">
        <v>198.77</v>
      </c>
      <c r="I29" s="11">
        <f>'^JKSE'!I29</f>
        <v>40856</v>
      </c>
      <c r="J29" s="12">
        <f t="shared" si="0"/>
        <v>680</v>
      </c>
    </row>
    <row r="30" spans="1:10" x14ac:dyDescent="0.2">
      <c r="A30" s="15">
        <v>39857</v>
      </c>
      <c r="B30" s="12">
        <v>195</v>
      </c>
      <c r="C30" s="12">
        <v>200</v>
      </c>
      <c r="D30" s="12">
        <v>195</v>
      </c>
      <c r="E30" s="12">
        <v>200</v>
      </c>
      <c r="F30" s="14">
        <v>6500</v>
      </c>
      <c r="G30" s="12">
        <v>198.77</v>
      </c>
      <c r="I30" s="11">
        <f>'^JKSE'!I30</f>
        <v>40855</v>
      </c>
      <c r="J30" s="12">
        <f t="shared" si="0"/>
        <v>690</v>
      </c>
    </row>
    <row r="31" spans="1:10" x14ac:dyDescent="0.2">
      <c r="A31" s="15">
        <v>39860</v>
      </c>
      <c r="B31" s="12">
        <v>195</v>
      </c>
      <c r="C31" s="12">
        <v>200</v>
      </c>
      <c r="D31" s="12">
        <v>195</v>
      </c>
      <c r="E31" s="12">
        <v>195</v>
      </c>
      <c r="F31" s="14">
        <v>0</v>
      </c>
      <c r="G31" s="12">
        <v>193.8</v>
      </c>
      <c r="I31" s="11">
        <f>'^JKSE'!I31</f>
        <v>40854</v>
      </c>
      <c r="J31" s="12">
        <f t="shared" si="0"/>
        <v>680</v>
      </c>
    </row>
    <row r="32" spans="1:10" x14ac:dyDescent="0.2">
      <c r="A32" s="15">
        <v>39861</v>
      </c>
      <c r="B32" s="12">
        <v>190</v>
      </c>
      <c r="C32" s="12">
        <v>200</v>
      </c>
      <c r="D32" s="12">
        <v>185</v>
      </c>
      <c r="E32" s="12">
        <v>200</v>
      </c>
      <c r="F32" s="14">
        <v>150000</v>
      </c>
      <c r="G32" s="12">
        <v>198.77</v>
      </c>
      <c r="I32" s="11">
        <f>'^JKSE'!I32</f>
        <v>40851</v>
      </c>
      <c r="J32" s="12">
        <f t="shared" si="0"/>
        <v>670</v>
      </c>
    </row>
    <row r="33" spans="1:10" x14ac:dyDescent="0.2">
      <c r="A33" s="15">
        <v>39862</v>
      </c>
      <c r="B33" s="12">
        <v>195</v>
      </c>
      <c r="C33" s="12">
        <v>200</v>
      </c>
      <c r="D33" s="12">
        <v>190</v>
      </c>
      <c r="E33" s="12">
        <v>200</v>
      </c>
      <c r="F33" s="14">
        <v>210000</v>
      </c>
      <c r="G33" s="12">
        <v>198.77</v>
      </c>
      <c r="I33" s="11">
        <f>'^JKSE'!I33</f>
        <v>40850</v>
      </c>
      <c r="J33" s="12">
        <f t="shared" si="0"/>
        <v>640</v>
      </c>
    </row>
    <row r="34" spans="1:10" x14ac:dyDescent="0.2">
      <c r="A34" s="15">
        <v>39863</v>
      </c>
      <c r="B34" s="12">
        <v>190</v>
      </c>
      <c r="C34" s="12">
        <v>195</v>
      </c>
      <c r="D34" s="12">
        <v>190</v>
      </c>
      <c r="E34" s="12">
        <v>195</v>
      </c>
      <c r="F34" s="14">
        <v>81000</v>
      </c>
      <c r="G34" s="12">
        <v>193.8</v>
      </c>
      <c r="I34" s="11">
        <f>'^JKSE'!I34</f>
        <v>40849</v>
      </c>
      <c r="J34" s="12">
        <f t="shared" si="0"/>
        <v>590</v>
      </c>
    </row>
    <row r="35" spans="1:10" x14ac:dyDescent="0.2">
      <c r="A35" s="15">
        <v>39864</v>
      </c>
      <c r="B35" s="12">
        <v>190</v>
      </c>
      <c r="C35" s="12">
        <v>195</v>
      </c>
      <c r="D35" s="12">
        <v>190</v>
      </c>
      <c r="E35" s="12">
        <v>195</v>
      </c>
      <c r="F35" s="14">
        <v>45500</v>
      </c>
      <c r="G35" s="12">
        <v>193.8</v>
      </c>
      <c r="I35" s="11">
        <f>'^JKSE'!I35</f>
        <v>40848</v>
      </c>
      <c r="J35" s="12">
        <f t="shared" si="0"/>
        <v>700</v>
      </c>
    </row>
    <row r="36" spans="1:10" x14ac:dyDescent="0.2">
      <c r="A36" s="15">
        <v>39867</v>
      </c>
      <c r="B36" s="12">
        <v>185</v>
      </c>
      <c r="C36" s="12">
        <v>193</v>
      </c>
      <c r="D36" s="12">
        <v>181</v>
      </c>
      <c r="E36" s="12">
        <v>193</v>
      </c>
      <c r="F36" s="14">
        <v>46500</v>
      </c>
      <c r="G36" s="12">
        <v>191.81</v>
      </c>
      <c r="I36" s="11">
        <f>'^JKSE'!I36</f>
        <v>40847</v>
      </c>
      <c r="J36" s="12">
        <f t="shared" si="0"/>
        <v>700</v>
      </c>
    </row>
    <row r="37" spans="1:10" x14ac:dyDescent="0.2">
      <c r="A37" s="15">
        <v>39868</v>
      </c>
      <c r="B37" s="12">
        <v>190</v>
      </c>
      <c r="C37" s="12">
        <v>190</v>
      </c>
      <c r="D37" s="12">
        <v>190</v>
      </c>
      <c r="E37" s="12">
        <v>190</v>
      </c>
      <c r="F37" s="14">
        <v>3500</v>
      </c>
      <c r="G37" s="12">
        <v>188.83</v>
      </c>
      <c r="I37" s="11">
        <f>'^JKSE'!I37</f>
        <v>40844</v>
      </c>
      <c r="J37" s="12">
        <f t="shared" si="0"/>
        <v>700</v>
      </c>
    </row>
    <row r="38" spans="1:10" x14ac:dyDescent="0.2">
      <c r="A38" s="15">
        <v>39869</v>
      </c>
      <c r="B38" s="12">
        <v>190</v>
      </c>
      <c r="C38" s="12">
        <v>200</v>
      </c>
      <c r="D38" s="12">
        <v>190</v>
      </c>
      <c r="E38" s="12">
        <v>200</v>
      </c>
      <c r="F38" s="14">
        <v>11000</v>
      </c>
      <c r="G38" s="12">
        <v>198.77</v>
      </c>
      <c r="I38" s="11">
        <f>'^JKSE'!I38</f>
        <v>40843</v>
      </c>
      <c r="J38" s="12">
        <f t="shared" si="0"/>
        <v>700</v>
      </c>
    </row>
    <row r="39" spans="1:10" x14ac:dyDescent="0.2">
      <c r="A39" s="15">
        <v>39870</v>
      </c>
      <c r="B39" s="12">
        <v>195</v>
      </c>
      <c r="C39" s="12">
        <v>200</v>
      </c>
      <c r="D39" s="12">
        <v>185</v>
      </c>
      <c r="E39" s="12">
        <v>200</v>
      </c>
      <c r="F39" s="14">
        <v>57500</v>
      </c>
      <c r="G39" s="12">
        <v>198.77</v>
      </c>
      <c r="I39" s="11">
        <f>'^JKSE'!I39</f>
        <v>40842</v>
      </c>
      <c r="J39" s="12">
        <f t="shared" si="0"/>
        <v>700</v>
      </c>
    </row>
    <row r="40" spans="1:10" x14ac:dyDescent="0.2">
      <c r="A40" s="15">
        <v>39871</v>
      </c>
      <c r="B40" s="12">
        <v>190</v>
      </c>
      <c r="C40" s="12">
        <v>195</v>
      </c>
      <c r="D40" s="12">
        <v>190</v>
      </c>
      <c r="E40" s="12">
        <v>190</v>
      </c>
      <c r="F40" s="14">
        <v>0</v>
      </c>
      <c r="G40" s="12">
        <v>188.83</v>
      </c>
      <c r="I40" s="11">
        <f>'^JKSE'!I40</f>
        <v>40841</v>
      </c>
      <c r="J40" s="12">
        <f t="shared" si="0"/>
        <v>700</v>
      </c>
    </row>
    <row r="41" spans="1:10" x14ac:dyDescent="0.2">
      <c r="A41" s="15">
        <v>39874</v>
      </c>
      <c r="B41" s="12">
        <v>175</v>
      </c>
      <c r="C41" s="12">
        <v>200</v>
      </c>
      <c r="D41" s="12">
        <v>175</v>
      </c>
      <c r="E41" s="12">
        <v>175</v>
      </c>
      <c r="F41" s="14">
        <v>0</v>
      </c>
      <c r="G41" s="12">
        <v>173.92</v>
      </c>
      <c r="I41" s="11">
        <f>'^JKSE'!I41</f>
        <v>40840</v>
      </c>
      <c r="J41" s="12">
        <f t="shared" si="0"/>
        <v>700</v>
      </c>
    </row>
    <row r="42" spans="1:10" x14ac:dyDescent="0.2">
      <c r="A42" s="15">
        <v>39875</v>
      </c>
      <c r="B42" s="12">
        <v>195</v>
      </c>
      <c r="C42" s="12">
        <v>200</v>
      </c>
      <c r="D42" s="12">
        <v>195</v>
      </c>
      <c r="E42" s="12">
        <v>200</v>
      </c>
      <c r="F42" s="14">
        <v>101000</v>
      </c>
      <c r="G42" s="12">
        <v>198.77</v>
      </c>
      <c r="I42" s="11">
        <f>'^JKSE'!I42</f>
        <v>40837</v>
      </c>
      <c r="J42" s="12">
        <f t="shared" si="0"/>
        <v>700</v>
      </c>
    </row>
    <row r="43" spans="1:10" x14ac:dyDescent="0.2">
      <c r="A43" s="15">
        <v>39876</v>
      </c>
      <c r="B43" s="12">
        <v>197</v>
      </c>
      <c r="C43" s="12">
        <v>198</v>
      </c>
      <c r="D43" s="12">
        <v>197</v>
      </c>
      <c r="E43" s="12">
        <v>197</v>
      </c>
      <c r="F43" s="14">
        <v>0</v>
      </c>
      <c r="G43" s="12">
        <v>195.79</v>
      </c>
      <c r="I43" s="11">
        <f>'^JKSE'!I43</f>
        <v>40836</v>
      </c>
      <c r="J43" s="12">
        <f t="shared" si="0"/>
        <v>700</v>
      </c>
    </row>
    <row r="44" spans="1:10" x14ac:dyDescent="0.2">
      <c r="A44" s="15">
        <v>39877</v>
      </c>
      <c r="B44" s="12">
        <v>195</v>
      </c>
      <c r="C44" s="12">
        <v>200</v>
      </c>
      <c r="D44" s="12">
        <v>195</v>
      </c>
      <c r="E44" s="12">
        <v>195</v>
      </c>
      <c r="F44" s="14">
        <v>0</v>
      </c>
      <c r="G44" s="12">
        <v>193.8</v>
      </c>
      <c r="I44" s="11">
        <f>'^JKSE'!I44</f>
        <v>40835</v>
      </c>
      <c r="J44" s="12">
        <f t="shared" si="0"/>
        <v>740</v>
      </c>
    </row>
    <row r="45" spans="1:10" x14ac:dyDescent="0.2">
      <c r="A45" s="15">
        <v>39878</v>
      </c>
      <c r="B45" s="12">
        <v>195</v>
      </c>
      <c r="C45" s="12">
        <v>198</v>
      </c>
      <c r="D45" s="12">
        <v>195</v>
      </c>
      <c r="E45" s="12">
        <v>195</v>
      </c>
      <c r="F45" s="14">
        <v>0</v>
      </c>
      <c r="G45" s="12">
        <v>193.8</v>
      </c>
      <c r="I45" s="11">
        <f>'^JKSE'!I45</f>
        <v>40834</v>
      </c>
      <c r="J45" s="12">
        <f t="shared" si="0"/>
        <v>730</v>
      </c>
    </row>
    <row r="46" spans="1:10" x14ac:dyDescent="0.2">
      <c r="A46" s="15">
        <v>39882</v>
      </c>
      <c r="B46" s="12">
        <v>188</v>
      </c>
      <c r="C46" s="12">
        <v>195</v>
      </c>
      <c r="D46" s="12">
        <v>188</v>
      </c>
      <c r="E46" s="12">
        <v>195</v>
      </c>
      <c r="F46" s="14">
        <v>2000</v>
      </c>
      <c r="G46" s="12">
        <v>193.8</v>
      </c>
      <c r="I46" s="11">
        <f>'^JKSE'!I46</f>
        <v>40833</v>
      </c>
      <c r="J46" s="12">
        <f t="shared" si="0"/>
        <v>750</v>
      </c>
    </row>
    <row r="47" spans="1:10" x14ac:dyDescent="0.2">
      <c r="A47" s="15">
        <v>39883</v>
      </c>
      <c r="B47" s="12">
        <v>198</v>
      </c>
      <c r="C47" s="12">
        <v>199</v>
      </c>
      <c r="D47" s="12">
        <v>198</v>
      </c>
      <c r="E47" s="12">
        <v>198</v>
      </c>
      <c r="F47" s="14">
        <v>0</v>
      </c>
      <c r="G47" s="12">
        <v>196.78</v>
      </c>
      <c r="I47" s="11">
        <f>'^JKSE'!I47</f>
        <v>40830</v>
      </c>
      <c r="J47" s="12">
        <f t="shared" si="0"/>
        <v>650</v>
      </c>
    </row>
    <row r="48" spans="1:10" x14ac:dyDescent="0.2">
      <c r="A48" s="15">
        <v>39884</v>
      </c>
      <c r="B48" s="12">
        <v>194</v>
      </c>
      <c r="C48" s="12">
        <v>195</v>
      </c>
      <c r="D48" s="12">
        <v>194</v>
      </c>
      <c r="E48" s="12">
        <v>194</v>
      </c>
      <c r="F48" s="14">
        <v>0</v>
      </c>
      <c r="G48" s="12">
        <v>192.81</v>
      </c>
      <c r="I48" s="11">
        <f>'^JKSE'!I48</f>
        <v>40829</v>
      </c>
      <c r="J48" s="12">
        <f t="shared" si="0"/>
        <v>710</v>
      </c>
    </row>
    <row r="49" spans="1:10" x14ac:dyDescent="0.2">
      <c r="A49" s="15">
        <v>39885</v>
      </c>
      <c r="B49" s="12">
        <v>205</v>
      </c>
      <c r="C49" s="12">
        <v>205</v>
      </c>
      <c r="D49" s="12">
        <v>200</v>
      </c>
      <c r="E49" s="12">
        <v>200</v>
      </c>
      <c r="F49" s="14">
        <v>1000</v>
      </c>
      <c r="G49" s="12">
        <v>198.77</v>
      </c>
      <c r="I49" s="11">
        <f>'^JKSE'!I49</f>
        <v>40828</v>
      </c>
      <c r="J49" s="12">
        <f t="shared" si="0"/>
        <v>670</v>
      </c>
    </row>
    <row r="50" spans="1:10" x14ac:dyDescent="0.2">
      <c r="A50" s="15">
        <v>39888</v>
      </c>
      <c r="B50" s="12">
        <v>200</v>
      </c>
      <c r="C50" s="12">
        <v>200</v>
      </c>
      <c r="D50" s="12">
        <v>200</v>
      </c>
      <c r="E50" s="12">
        <v>200</v>
      </c>
      <c r="F50" s="14">
        <v>5000</v>
      </c>
      <c r="G50" s="12">
        <v>198.77</v>
      </c>
      <c r="I50" s="11">
        <f>'^JKSE'!I50</f>
        <v>40827</v>
      </c>
      <c r="J50" s="12">
        <f t="shared" si="0"/>
        <v>670</v>
      </c>
    </row>
    <row r="51" spans="1:10" x14ac:dyDescent="0.2">
      <c r="A51" s="15">
        <v>39889</v>
      </c>
      <c r="B51" s="12">
        <v>199</v>
      </c>
      <c r="C51" s="12">
        <v>200</v>
      </c>
      <c r="D51" s="12">
        <v>199</v>
      </c>
      <c r="E51" s="12">
        <v>199</v>
      </c>
      <c r="F51" s="14">
        <v>0</v>
      </c>
      <c r="G51" s="12">
        <v>197.78</v>
      </c>
      <c r="I51" s="11">
        <f>'^JKSE'!I51</f>
        <v>40826</v>
      </c>
      <c r="J51" s="12">
        <f t="shared" si="0"/>
        <v>670</v>
      </c>
    </row>
    <row r="52" spans="1:10" x14ac:dyDescent="0.2">
      <c r="A52" s="15">
        <v>39890</v>
      </c>
      <c r="B52" s="12">
        <v>215</v>
      </c>
      <c r="C52" s="12">
        <v>215</v>
      </c>
      <c r="D52" s="12">
        <v>215</v>
      </c>
      <c r="E52" s="12">
        <v>215</v>
      </c>
      <c r="F52" s="14">
        <v>25000</v>
      </c>
      <c r="G52" s="12">
        <v>213.68</v>
      </c>
      <c r="I52" s="11">
        <f>'^JKSE'!I52</f>
        <v>40823</v>
      </c>
      <c r="J52" s="12">
        <f t="shared" si="0"/>
        <v>710</v>
      </c>
    </row>
    <row r="53" spans="1:10" x14ac:dyDescent="0.2">
      <c r="A53" s="15">
        <v>39891</v>
      </c>
      <c r="B53" s="12">
        <v>200</v>
      </c>
      <c r="C53" s="12">
        <v>205</v>
      </c>
      <c r="D53" s="12">
        <v>200</v>
      </c>
      <c r="E53" s="12">
        <v>200</v>
      </c>
      <c r="F53" s="14">
        <v>0</v>
      </c>
      <c r="G53" s="12">
        <v>198.77</v>
      </c>
      <c r="I53" s="11">
        <f>'^JKSE'!I53</f>
        <v>40822</v>
      </c>
      <c r="J53" s="12">
        <f t="shared" si="0"/>
        <v>720</v>
      </c>
    </row>
    <row r="54" spans="1:10" x14ac:dyDescent="0.2">
      <c r="A54" s="15">
        <v>39892</v>
      </c>
      <c r="B54" s="12">
        <v>199</v>
      </c>
      <c r="C54" s="12">
        <v>200</v>
      </c>
      <c r="D54" s="12">
        <v>199</v>
      </c>
      <c r="E54" s="12">
        <v>199</v>
      </c>
      <c r="F54" s="14">
        <v>0</v>
      </c>
      <c r="G54" s="12">
        <v>197.78</v>
      </c>
      <c r="I54" s="11">
        <f>'^JKSE'!I54</f>
        <v>40821</v>
      </c>
      <c r="J54" s="12">
        <f t="shared" si="0"/>
        <v>710</v>
      </c>
    </row>
    <row r="55" spans="1:10" x14ac:dyDescent="0.2">
      <c r="A55" s="15">
        <v>39895</v>
      </c>
      <c r="B55" s="12">
        <v>200</v>
      </c>
      <c r="C55" s="12">
        <v>215</v>
      </c>
      <c r="D55" s="12">
        <v>200</v>
      </c>
      <c r="E55" s="12">
        <v>200</v>
      </c>
      <c r="F55" s="14">
        <v>0</v>
      </c>
      <c r="G55" s="12">
        <v>198.77</v>
      </c>
      <c r="I55" s="11">
        <f>'^JKSE'!I55</f>
        <v>40820</v>
      </c>
      <c r="J55" s="12">
        <f t="shared" si="0"/>
        <v>690</v>
      </c>
    </row>
    <row r="56" spans="1:10" x14ac:dyDescent="0.2">
      <c r="A56" s="15">
        <v>39896</v>
      </c>
      <c r="B56" s="12">
        <v>181</v>
      </c>
      <c r="C56" s="12">
        <v>215</v>
      </c>
      <c r="D56" s="12">
        <v>181</v>
      </c>
      <c r="E56" s="12">
        <v>215</v>
      </c>
      <c r="F56" s="14">
        <v>1000</v>
      </c>
      <c r="G56" s="12">
        <v>213.68</v>
      </c>
      <c r="I56" s="11">
        <f>'^JKSE'!I56</f>
        <v>40819</v>
      </c>
      <c r="J56" s="12">
        <f t="shared" si="0"/>
        <v>660</v>
      </c>
    </row>
    <row r="57" spans="1:10" x14ac:dyDescent="0.2">
      <c r="A57" s="15">
        <v>39897</v>
      </c>
      <c r="B57" s="12">
        <v>195</v>
      </c>
      <c r="C57" s="12">
        <v>195</v>
      </c>
      <c r="D57" s="12">
        <v>195</v>
      </c>
      <c r="E57" s="12">
        <v>195</v>
      </c>
      <c r="F57" s="14">
        <v>5000</v>
      </c>
      <c r="G57" s="12">
        <v>193.8</v>
      </c>
      <c r="I57" s="11">
        <f>'^JKSE'!I57</f>
        <v>40816</v>
      </c>
      <c r="J57" s="12">
        <f t="shared" si="0"/>
        <v>660</v>
      </c>
    </row>
    <row r="58" spans="1:10" x14ac:dyDescent="0.2">
      <c r="A58" s="15">
        <v>39899</v>
      </c>
      <c r="B58" s="12">
        <v>200</v>
      </c>
      <c r="C58" s="12">
        <v>240</v>
      </c>
      <c r="D58" s="12">
        <v>195</v>
      </c>
      <c r="E58" s="12">
        <v>240</v>
      </c>
      <c r="F58" s="14">
        <v>181500</v>
      </c>
      <c r="G58" s="12">
        <v>238.52</v>
      </c>
      <c r="I58" s="11">
        <f>'^JKSE'!I58</f>
        <v>40815</v>
      </c>
      <c r="J58" s="12">
        <f t="shared" si="0"/>
        <v>650</v>
      </c>
    </row>
    <row r="59" spans="1:10" x14ac:dyDescent="0.2">
      <c r="A59" s="15">
        <v>39902</v>
      </c>
      <c r="B59" s="12">
        <v>230</v>
      </c>
      <c r="C59" s="12">
        <v>260</v>
      </c>
      <c r="D59" s="12">
        <v>230</v>
      </c>
      <c r="E59" s="12">
        <v>260</v>
      </c>
      <c r="F59" s="14">
        <v>306000</v>
      </c>
      <c r="G59" s="12">
        <v>258.39999999999998</v>
      </c>
      <c r="I59" s="11">
        <f>'^JKSE'!I59</f>
        <v>40814</v>
      </c>
      <c r="J59" s="12">
        <f t="shared" si="0"/>
        <v>660</v>
      </c>
    </row>
    <row r="60" spans="1:10" x14ac:dyDescent="0.2">
      <c r="A60" s="15">
        <v>39903</v>
      </c>
      <c r="B60" s="12">
        <v>270</v>
      </c>
      <c r="C60" s="12">
        <v>275</v>
      </c>
      <c r="D60" s="12">
        <v>265</v>
      </c>
      <c r="E60" s="12">
        <v>270</v>
      </c>
      <c r="F60" s="14">
        <v>219500</v>
      </c>
      <c r="G60" s="12">
        <v>268.33999999999997</v>
      </c>
      <c r="I60" s="11">
        <f>'^JKSE'!I60</f>
        <v>40813</v>
      </c>
      <c r="J60" s="12">
        <f t="shared" si="0"/>
        <v>690</v>
      </c>
    </row>
    <row r="61" spans="1:10" x14ac:dyDescent="0.2">
      <c r="A61" s="15">
        <v>39904</v>
      </c>
      <c r="B61" s="12">
        <v>235</v>
      </c>
      <c r="C61" s="12">
        <v>270</v>
      </c>
      <c r="D61" s="12">
        <v>235</v>
      </c>
      <c r="E61" s="12">
        <v>235</v>
      </c>
      <c r="F61" s="14">
        <v>0</v>
      </c>
      <c r="G61" s="12">
        <v>233.55</v>
      </c>
      <c r="I61" s="11">
        <f>'^JKSE'!I61</f>
        <v>40812</v>
      </c>
      <c r="J61" s="12">
        <f t="shared" si="0"/>
        <v>630</v>
      </c>
    </row>
    <row r="62" spans="1:10" x14ac:dyDescent="0.2">
      <c r="A62" s="15">
        <v>39905</v>
      </c>
      <c r="B62" s="12">
        <v>230</v>
      </c>
      <c r="C62" s="12">
        <v>270</v>
      </c>
      <c r="D62" s="12">
        <v>230</v>
      </c>
      <c r="E62" s="12">
        <v>230</v>
      </c>
      <c r="F62" s="14">
        <v>0</v>
      </c>
      <c r="G62" s="12">
        <v>228.58</v>
      </c>
      <c r="I62" s="11">
        <f>'^JKSE'!I62</f>
        <v>40809</v>
      </c>
      <c r="J62" s="12">
        <f t="shared" si="0"/>
        <v>730</v>
      </c>
    </row>
    <row r="63" spans="1:10" x14ac:dyDescent="0.2">
      <c r="A63" s="15">
        <v>39906</v>
      </c>
      <c r="B63" s="12">
        <v>235</v>
      </c>
      <c r="C63" s="12">
        <v>265</v>
      </c>
      <c r="D63" s="12">
        <v>235</v>
      </c>
      <c r="E63" s="12">
        <v>265</v>
      </c>
      <c r="F63" s="14">
        <v>1000</v>
      </c>
      <c r="G63" s="12">
        <v>263.37</v>
      </c>
      <c r="I63" s="11">
        <f>'^JKSE'!I63</f>
        <v>40808</v>
      </c>
      <c r="J63" s="12">
        <f t="shared" si="0"/>
        <v>700</v>
      </c>
    </row>
    <row r="64" spans="1:10" x14ac:dyDescent="0.2">
      <c r="A64" s="15">
        <v>39909</v>
      </c>
      <c r="B64" s="12">
        <v>210</v>
      </c>
      <c r="C64" s="12">
        <v>265</v>
      </c>
      <c r="D64" s="12">
        <v>210</v>
      </c>
      <c r="E64" s="12">
        <v>210</v>
      </c>
      <c r="F64" s="14">
        <v>0</v>
      </c>
      <c r="G64" s="12">
        <v>208.71</v>
      </c>
      <c r="I64" s="11">
        <f>'^JKSE'!I64</f>
        <v>40807</v>
      </c>
      <c r="J64" s="12">
        <f t="shared" si="0"/>
        <v>740</v>
      </c>
    </row>
    <row r="65" spans="1:10" x14ac:dyDescent="0.2">
      <c r="A65" s="15">
        <v>39910</v>
      </c>
      <c r="B65" s="12">
        <v>200</v>
      </c>
      <c r="C65" s="12">
        <v>255</v>
      </c>
      <c r="D65" s="12">
        <v>200</v>
      </c>
      <c r="E65" s="12">
        <v>250</v>
      </c>
      <c r="F65" s="14">
        <v>12000</v>
      </c>
      <c r="G65" s="12">
        <v>248.46</v>
      </c>
      <c r="I65" s="11">
        <f>'^JKSE'!I65</f>
        <v>40806</v>
      </c>
      <c r="J65" s="12">
        <f t="shared" si="0"/>
        <v>740</v>
      </c>
    </row>
    <row r="66" spans="1:10" x14ac:dyDescent="0.2">
      <c r="A66" s="15">
        <v>39911</v>
      </c>
      <c r="B66" s="12">
        <v>215</v>
      </c>
      <c r="C66" s="12">
        <v>265</v>
      </c>
      <c r="D66" s="12">
        <v>215</v>
      </c>
      <c r="E66" s="12">
        <v>215</v>
      </c>
      <c r="F66" s="14">
        <v>0</v>
      </c>
      <c r="G66" s="12">
        <v>213.68</v>
      </c>
      <c r="I66" s="11">
        <f>'^JKSE'!I66</f>
        <v>40805</v>
      </c>
      <c r="J66" s="12">
        <f t="shared" si="0"/>
        <v>700</v>
      </c>
    </row>
    <row r="67" spans="1:10" x14ac:dyDescent="0.2">
      <c r="A67" s="15">
        <v>39916</v>
      </c>
      <c r="B67" s="12">
        <v>210</v>
      </c>
      <c r="C67" s="12">
        <v>230</v>
      </c>
      <c r="D67" s="12">
        <v>210</v>
      </c>
      <c r="E67" s="12">
        <v>230</v>
      </c>
      <c r="F67" s="14">
        <v>13000</v>
      </c>
      <c r="G67" s="12">
        <v>228.58</v>
      </c>
      <c r="I67" s="11">
        <f>'^JKSE'!I67</f>
        <v>40802</v>
      </c>
      <c r="J67" s="12">
        <f t="shared" ref="J67:J130" si="1">VLOOKUP($I$2:$I$751,$A$2:$G$705,7)</f>
        <v>720</v>
      </c>
    </row>
    <row r="68" spans="1:10" x14ac:dyDescent="0.2">
      <c r="A68" s="15">
        <v>39917</v>
      </c>
      <c r="B68" s="12">
        <v>230</v>
      </c>
      <c r="C68" s="12">
        <v>250</v>
      </c>
      <c r="D68" s="12">
        <v>210</v>
      </c>
      <c r="E68" s="12">
        <v>245</v>
      </c>
      <c r="F68" s="14">
        <v>73000</v>
      </c>
      <c r="G68" s="12">
        <v>243.49</v>
      </c>
      <c r="I68" s="11">
        <f>'^JKSE'!I68</f>
        <v>40801</v>
      </c>
      <c r="J68" s="12">
        <f t="shared" si="1"/>
        <v>650</v>
      </c>
    </row>
    <row r="69" spans="1:10" x14ac:dyDescent="0.2">
      <c r="A69" s="15">
        <v>39918</v>
      </c>
      <c r="B69" s="12">
        <v>230</v>
      </c>
      <c r="C69" s="12">
        <v>235</v>
      </c>
      <c r="D69" s="12">
        <v>215</v>
      </c>
      <c r="E69" s="12">
        <v>235</v>
      </c>
      <c r="F69" s="14">
        <v>35500</v>
      </c>
      <c r="G69" s="12">
        <v>233.55</v>
      </c>
      <c r="I69" s="11">
        <f>'^JKSE'!I69</f>
        <v>40800</v>
      </c>
      <c r="J69" s="12">
        <f t="shared" si="1"/>
        <v>710</v>
      </c>
    </row>
    <row r="70" spans="1:10" x14ac:dyDescent="0.2">
      <c r="A70" s="15">
        <v>39919</v>
      </c>
      <c r="B70" s="12">
        <v>225</v>
      </c>
      <c r="C70" s="12">
        <v>250</v>
      </c>
      <c r="D70" s="12">
        <v>210</v>
      </c>
      <c r="E70" s="12">
        <v>250</v>
      </c>
      <c r="F70" s="14">
        <v>204500</v>
      </c>
      <c r="G70" s="12">
        <v>248.46</v>
      </c>
      <c r="I70" s="11">
        <f>'^JKSE'!I70</f>
        <v>40799</v>
      </c>
      <c r="J70" s="12">
        <f t="shared" si="1"/>
        <v>650</v>
      </c>
    </row>
    <row r="71" spans="1:10" x14ac:dyDescent="0.2">
      <c r="A71" s="15">
        <v>39920</v>
      </c>
      <c r="B71" s="12">
        <v>225</v>
      </c>
      <c r="C71" s="12">
        <v>235</v>
      </c>
      <c r="D71" s="12">
        <v>225</v>
      </c>
      <c r="E71" s="12">
        <v>225</v>
      </c>
      <c r="F71" s="14">
        <v>0</v>
      </c>
      <c r="G71" s="12">
        <v>223.62</v>
      </c>
      <c r="I71" s="11">
        <f>'^JKSE'!I71</f>
        <v>40798</v>
      </c>
      <c r="J71" s="12">
        <f t="shared" si="1"/>
        <v>650</v>
      </c>
    </row>
    <row r="72" spans="1:10" x14ac:dyDescent="0.2">
      <c r="A72" s="15">
        <v>39923</v>
      </c>
      <c r="B72" s="12">
        <v>225</v>
      </c>
      <c r="C72" s="12">
        <v>250</v>
      </c>
      <c r="D72" s="12">
        <v>225</v>
      </c>
      <c r="E72" s="12">
        <v>225</v>
      </c>
      <c r="F72" s="14">
        <v>0</v>
      </c>
      <c r="G72" s="12">
        <v>223.62</v>
      </c>
      <c r="I72" s="11">
        <f>'^JKSE'!I72</f>
        <v>40795</v>
      </c>
      <c r="J72" s="12">
        <f t="shared" si="1"/>
        <v>720</v>
      </c>
    </row>
    <row r="73" spans="1:10" x14ac:dyDescent="0.2">
      <c r="A73" s="15">
        <v>39924</v>
      </c>
      <c r="B73" s="12">
        <v>215</v>
      </c>
      <c r="C73" s="12">
        <v>240</v>
      </c>
      <c r="D73" s="12">
        <v>215</v>
      </c>
      <c r="E73" s="12">
        <v>240</v>
      </c>
      <c r="F73" s="14">
        <v>95000</v>
      </c>
      <c r="G73" s="12">
        <v>238.52</v>
      </c>
      <c r="I73" s="11">
        <f>'^JKSE'!I73</f>
        <v>40794</v>
      </c>
      <c r="J73" s="12">
        <f t="shared" si="1"/>
        <v>700</v>
      </c>
    </row>
    <row r="74" spans="1:10" x14ac:dyDescent="0.2">
      <c r="A74" s="15">
        <v>39925</v>
      </c>
      <c r="B74" s="12">
        <v>210</v>
      </c>
      <c r="C74" s="12">
        <v>220</v>
      </c>
      <c r="D74" s="12">
        <v>210</v>
      </c>
      <c r="E74" s="12">
        <v>220</v>
      </c>
      <c r="F74" s="14">
        <v>25500</v>
      </c>
      <c r="G74" s="12">
        <v>218.65</v>
      </c>
      <c r="I74" s="11">
        <f>'^JKSE'!I74</f>
        <v>40793</v>
      </c>
      <c r="J74" s="12">
        <f t="shared" si="1"/>
        <v>750</v>
      </c>
    </row>
    <row r="75" spans="1:10" x14ac:dyDescent="0.2">
      <c r="A75" s="15">
        <v>39926</v>
      </c>
      <c r="B75" s="12">
        <v>200</v>
      </c>
      <c r="C75" s="12">
        <v>220</v>
      </c>
      <c r="D75" s="12">
        <v>200</v>
      </c>
      <c r="E75" s="12">
        <v>220</v>
      </c>
      <c r="F75" s="14">
        <v>34000</v>
      </c>
      <c r="G75" s="12">
        <v>218.65</v>
      </c>
      <c r="I75" s="11">
        <f>'^JKSE'!I75</f>
        <v>40792</v>
      </c>
      <c r="J75" s="12">
        <f t="shared" si="1"/>
        <v>720</v>
      </c>
    </row>
    <row r="76" spans="1:10" x14ac:dyDescent="0.2">
      <c r="A76" s="15">
        <v>39927</v>
      </c>
      <c r="B76" s="12">
        <v>220</v>
      </c>
      <c r="C76" s="12">
        <v>220</v>
      </c>
      <c r="D76" s="12">
        <v>200</v>
      </c>
      <c r="E76" s="12">
        <v>215</v>
      </c>
      <c r="F76" s="14">
        <v>10500</v>
      </c>
      <c r="G76" s="12">
        <v>213.68</v>
      </c>
      <c r="I76" s="11">
        <f>'^JKSE'!I76</f>
        <v>40791</v>
      </c>
      <c r="J76" s="12">
        <f t="shared" si="1"/>
        <v>690</v>
      </c>
    </row>
    <row r="77" spans="1:10" x14ac:dyDescent="0.2">
      <c r="A77" s="15">
        <v>39930</v>
      </c>
      <c r="B77" s="12">
        <v>200</v>
      </c>
      <c r="C77" s="12">
        <v>215</v>
      </c>
      <c r="D77" s="12">
        <v>200</v>
      </c>
      <c r="E77" s="12">
        <v>215</v>
      </c>
      <c r="F77" s="14">
        <v>51000</v>
      </c>
      <c r="G77" s="12">
        <v>213.68</v>
      </c>
      <c r="I77" s="11">
        <f>'^JKSE'!I77</f>
        <v>40788</v>
      </c>
      <c r="J77" s="12">
        <f t="shared" si="1"/>
        <v>650</v>
      </c>
    </row>
    <row r="78" spans="1:10" x14ac:dyDescent="0.2">
      <c r="A78" s="15">
        <v>39931</v>
      </c>
      <c r="B78" s="12">
        <v>205</v>
      </c>
      <c r="C78" s="12">
        <v>210</v>
      </c>
      <c r="D78" s="12">
        <v>205</v>
      </c>
      <c r="E78" s="12">
        <v>210</v>
      </c>
      <c r="F78" s="14">
        <v>5500</v>
      </c>
      <c r="G78" s="12">
        <v>208.71</v>
      </c>
      <c r="I78" s="11">
        <f>'^JKSE'!I78</f>
        <v>40787</v>
      </c>
      <c r="J78" s="12">
        <f t="shared" si="1"/>
        <v>650</v>
      </c>
    </row>
    <row r="79" spans="1:10" x14ac:dyDescent="0.2">
      <c r="A79" s="15">
        <v>39932</v>
      </c>
      <c r="B79" s="12">
        <v>200</v>
      </c>
      <c r="C79" s="12">
        <v>210</v>
      </c>
      <c r="D79" s="12">
        <v>200</v>
      </c>
      <c r="E79" s="12">
        <v>200</v>
      </c>
      <c r="F79" s="14">
        <v>0</v>
      </c>
      <c r="G79" s="12">
        <v>198.77</v>
      </c>
      <c r="I79" s="11">
        <f>'^JKSE'!I79</f>
        <v>40786</v>
      </c>
      <c r="J79" s="12">
        <f t="shared" si="1"/>
        <v>650</v>
      </c>
    </row>
    <row r="80" spans="1:10" x14ac:dyDescent="0.2">
      <c r="A80" s="15">
        <v>39933</v>
      </c>
      <c r="B80" s="12">
        <v>200</v>
      </c>
      <c r="C80" s="12">
        <v>215</v>
      </c>
      <c r="D80" s="12">
        <v>200</v>
      </c>
      <c r="E80" s="12">
        <v>200</v>
      </c>
      <c r="F80" s="14">
        <v>0</v>
      </c>
      <c r="G80" s="12">
        <v>198.77</v>
      </c>
      <c r="I80" s="11">
        <f>'^JKSE'!I80</f>
        <v>40785</v>
      </c>
      <c r="J80" s="12">
        <f t="shared" si="1"/>
        <v>650</v>
      </c>
    </row>
    <row r="81" spans="1:10" x14ac:dyDescent="0.2">
      <c r="A81" s="15">
        <v>39934</v>
      </c>
      <c r="B81" s="12">
        <v>200</v>
      </c>
      <c r="C81" s="12">
        <v>215</v>
      </c>
      <c r="D81" s="12">
        <v>200</v>
      </c>
      <c r="E81" s="12">
        <v>215</v>
      </c>
      <c r="F81" s="14">
        <v>130000</v>
      </c>
      <c r="G81" s="12">
        <v>213.68</v>
      </c>
      <c r="I81" s="11">
        <f>'^JKSE'!I81</f>
        <v>40784</v>
      </c>
      <c r="J81" s="12">
        <f t="shared" si="1"/>
        <v>650</v>
      </c>
    </row>
    <row r="82" spans="1:10" x14ac:dyDescent="0.2">
      <c r="A82" s="15">
        <v>39937</v>
      </c>
      <c r="B82" s="12">
        <v>195</v>
      </c>
      <c r="C82" s="12">
        <v>215</v>
      </c>
      <c r="D82" s="12">
        <v>195</v>
      </c>
      <c r="E82" s="12">
        <v>195</v>
      </c>
      <c r="F82" s="14">
        <v>0</v>
      </c>
      <c r="G82" s="12">
        <v>193.8</v>
      </c>
      <c r="I82" s="11">
        <f>'^JKSE'!I82</f>
        <v>40781</v>
      </c>
      <c r="J82" s="12">
        <f t="shared" si="1"/>
        <v>650</v>
      </c>
    </row>
    <row r="83" spans="1:10" x14ac:dyDescent="0.2">
      <c r="A83" s="15">
        <v>39938</v>
      </c>
      <c r="B83" s="12">
        <v>195</v>
      </c>
      <c r="C83" s="12">
        <v>215</v>
      </c>
      <c r="D83" s="12">
        <v>195</v>
      </c>
      <c r="E83" s="12">
        <v>215</v>
      </c>
      <c r="F83" s="14">
        <v>186000</v>
      </c>
      <c r="G83" s="12">
        <v>213.68</v>
      </c>
      <c r="I83" s="11">
        <f>'^JKSE'!I83</f>
        <v>40780</v>
      </c>
      <c r="J83" s="12">
        <f t="shared" si="1"/>
        <v>680</v>
      </c>
    </row>
    <row r="84" spans="1:10" x14ac:dyDescent="0.2">
      <c r="A84" s="15">
        <v>39939</v>
      </c>
      <c r="B84" s="12">
        <v>200</v>
      </c>
      <c r="C84" s="12">
        <v>210</v>
      </c>
      <c r="D84" s="12">
        <v>200</v>
      </c>
      <c r="E84" s="12">
        <v>210</v>
      </c>
      <c r="F84" s="14">
        <v>97500</v>
      </c>
      <c r="G84" s="12">
        <v>208.71</v>
      </c>
      <c r="I84" s="11">
        <f>'^JKSE'!I84</f>
        <v>40779</v>
      </c>
      <c r="J84" s="12">
        <f t="shared" si="1"/>
        <v>700</v>
      </c>
    </row>
    <row r="85" spans="1:10" x14ac:dyDescent="0.2">
      <c r="A85" s="15">
        <v>39940</v>
      </c>
      <c r="B85" s="12">
        <v>205</v>
      </c>
      <c r="C85" s="12">
        <v>210</v>
      </c>
      <c r="D85" s="12">
        <v>200</v>
      </c>
      <c r="E85" s="12">
        <v>210</v>
      </c>
      <c r="F85" s="14">
        <v>43500</v>
      </c>
      <c r="G85" s="12">
        <v>208.71</v>
      </c>
      <c r="I85" s="11">
        <f>'^JKSE'!I85</f>
        <v>40778</v>
      </c>
      <c r="J85" s="12">
        <f t="shared" si="1"/>
        <v>730</v>
      </c>
    </row>
    <row r="86" spans="1:10" x14ac:dyDescent="0.2">
      <c r="A86" s="15">
        <v>39941</v>
      </c>
      <c r="B86" s="12">
        <v>205</v>
      </c>
      <c r="C86" s="12">
        <v>225</v>
      </c>
      <c r="D86" s="12">
        <v>200</v>
      </c>
      <c r="E86" s="12">
        <v>225</v>
      </c>
      <c r="F86" s="14">
        <v>54000</v>
      </c>
      <c r="G86" s="12">
        <v>223.62</v>
      </c>
      <c r="I86" s="11">
        <f>'^JKSE'!I86</f>
        <v>40777</v>
      </c>
      <c r="J86" s="12">
        <f t="shared" si="1"/>
        <v>720</v>
      </c>
    </row>
    <row r="87" spans="1:10" x14ac:dyDescent="0.2">
      <c r="A87" s="15">
        <v>39944</v>
      </c>
      <c r="B87" s="12">
        <v>215</v>
      </c>
      <c r="C87" s="12">
        <v>220</v>
      </c>
      <c r="D87" s="12">
        <v>215</v>
      </c>
      <c r="E87" s="12">
        <v>215</v>
      </c>
      <c r="F87" s="14">
        <v>0</v>
      </c>
      <c r="G87" s="12">
        <v>213.68</v>
      </c>
      <c r="I87" s="11">
        <f>'^JKSE'!I87</f>
        <v>40774</v>
      </c>
      <c r="J87" s="12">
        <f t="shared" si="1"/>
        <v>720</v>
      </c>
    </row>
    <row r="88" spans="1:10" x14ac:dyDescent="0.2">
      <c r="A88" s="15">
        <v>39945</v>
      </c>
      <c r="B88" s="12">
        <v>220</v>
      </c>
      <c r="C88" s="12">
        <v>230</v>
      </c>
      <c r="D88" s="12">
        <v>205</v>
      </c>
      <c r="E88" s="12">
        <v>230</v>
      </c>
      <c r="F88" s="14">
        <v>385000</v>
      </c>
      <c r="G88" s="12">
        <v>228.58</v>
      </c>
      <c r="I88" s="11">
        <f>'^JKSE'!I88</f>
        <v>40773</v>
      </c>
      <c r="J88" s="12">
        <f t="shared" si="1"/>
        <v>740</v>
      </c>
    </row>
    <row r="89" spans="1:10" x14ac:dyDescent="0.2">
      <c r="A89" s="15">
        <v>39946</v>
      </c>
      <c r="B89" s="12">
        <v>210</v>
      </c>
      <c r="C89" s="12">
        <v>250</v>
      </c>
      <c r="D89" s="12">
        <v>210</v>
      </c>
      <c r="E89" s="12">
        <v>215</v>
      </c>
      <c r="F89" s="14">
        <v>183500</v>
      </c>
      <c r="G89" s="12">
        <v>213.68</v>
      </c>
      <c r="I89" s="11">
        <f>'^JKSE'!I89</f>
        <v>40772</v>
      </c>
      <c r="J89" s="12">
        <f t="shared" si="1"/>
        <v>740</v>
      </c>
    </row>
    <row r="90" spans="1:10" x14ac:dyDescent="0.2">
      <c r="A90" s="15">
        <v>39947</v>
      </c>
      <c r="B90" s="12">
        <v>220</v>
      </c>
      <c r="C90" s="12">
        <v>230</v>
      </c>
      <c r="D90" s="12">
        <v>210</v>
      </c>
      <c r="E90" s="12">
        <v>230</v>
      </c>
      <c r="F90" s="14">
        <v>50500</v>
      </c>
      <c r="G90" s="12">
        <v>228.58</v>
      </c>
      <c r="I90" s="11">
        <f>'^JKSE'!I90</f>
        <v>40771</v>
      </c>
      <c r="J90" s="12">
        <f t="shared" si="1"/>
        <v>740</v>
      </c>
    </row>
    <row r="91" spans="1:10" x14ac:dyDescent="0.2">
      <c r="A91" s="15">
        <v>39948</v>
      </c>
      <c r="B91" s="12">
        <v>210</v>
      </c>
      <c r="C91" s="12">
        <v>240</v>
      </c>
      <c r="D91" s="12">
        <v>210</v>
      </c>
      <c r="E91" s="12">
        <v>240</v>
      </c>
      <c r="F91" s="14">
        <v>52500</v>
      </c>
      <c r="G91" s="12">
        <v>238.52</v>
      </c>
      <c r="I91" s="11">
        <f>'^JKSE'!I91</f>
        <v>40770</v>
      </c>
      <c r="J91" s="12">
        <f t="shared" si="1"/>
        <v>720</v>
      </c>
    </row>
    <row r="92" spans="1:10" x14ac:dyDescent="0.2">
      <c r="A92" s="15">
        <v>39951</v>
      </c>
      <c r="B92" s="12">
        <v>210</v>
      </c>
      <c r="C92" s="12">
        <v>230</v>
      </c>
      <c r="D92" s="12">
        <v>210</v>
      </c>
      <c r="E92" s="12">
        <v>210</v>
      </c>
      <c r="F92" s="14">
        <v>0</v>
      </c>
      <c r="G92" s="12">
        <v>208.71</v>
      </c>
      <c r="I92" s="11">
        <f>'^JKSE'!I92</f>
        <v>40767</v>
      </c>
      <c r="J92" s="12">
        <f t="shared" si="1"/>
        <v>720</v>
      </c>
    </row>
    <row r="93" spans="1:10" x14ac:dyDescent="0.2">
      <c r="A93" s="15">
        <v>39952</v>
      </c>
      <c r="B93" s="12">
        <v>210</v>
      </c>
      <c r="C93" s="12">
        <v>240</v>
      </c>
      <c r="D93" s="12">
        <v>210</v>
      </c>
      <c r="E93" s="12">
        <v>210</v>
      </c>
      <c r="F93" s="14">
        <v>0</v>
      </c>
      <c r="G93" s="12">
        <v>208.71</v>
      </c>
      <c r="I93" s="11">
        <f>'^JKSE'!I93</f>
        <v>40766</v>
      </c>
      <c r="J93" s="12">
        <f t="shared" si="1"/>
        <v>660</v>
      </c>
    </row>
    <row r="94" spans="1:10" x14ac:dyDescent="0.2">
      <c r="A94" s="15">
        <v>39953</v>
      </c>
      <c r="B94" s="12">
        <v>210</v>
      </c>
      <c r="C94" s="12">
        <v>235</v>
      </c>
      <c r="D94" s="12">
        <v>210</v>
      </c>
      <c r="E94" s="12">
        <v>210</v>
      </c>
      <c r="F94" s="14">
        <v>0</v>
      </c>
      <c r="G94" s="12">
        <v>208.71</v>
      </c>
      <c r="I94" s="11">
        <f>'^JKSE'!I94</f>
        <v>40765</v>
      </c>
      <c r="J94" s="12">
        <f t="shared" si="1"/>
        <v>720</v>
      </c>
    </row>
    <row r="95" spans="1:10" x14ac:dyDescent="0.2">
      <c r="A95" s="15">
        <v>39955</v>
      </c>
      <c r="B95" s="12">
        <v>210</v>
      </c>
      <c r="C95" s="12">
        <v>235</v>
      </c>
      <c r="D95" s="12">
        <v>210</v>
      </c>
      <c r="E95" s="12">
        <v>210</v>
      </c>
      <c r="F95" s="14">
        <v>0</v>
      </c>
      <c r="G95" s="12">
        <v>208.71</v>
      </c>
      <c r="I95" s="11">
        <f>'^JKSE'!I95</f>
        <v>40764</v>
      </c>
      <c r="J95" s="12">
        <f t="shared" si="1"/>
        <v>660</v>
      </c>
    </row>
    <row r="96" spans="1:10" x14ac:dyDescent="0.2">
      <c r="A96" s="15">
        <v>39958</v>
      </c>
      <c r="B96" s="12">
        <v>210</v>
      </c>
      <c r="C96" s="12">
        <v>235</v>
      </c>
      <c r="D96" s="12">
        <v>210</v>
      </c>
      <c r="E96" s="12">
        <v>210</v>
      </c>
      <c r="F96" s="14">
        <v>0</v>
      </c>
      <c r="G96" s="12">
        <v>208.71</v>
      </c>
      <c r="I96" s="11">
        <f>'^JKSE'!I96</f>
        <v>40763</v>
      </c>
      <c r="J96" s="12">
        <f t="shared" si="1"/>
        <v>680</v>
      </c>
    </row>
    <row r="97" spans="1:10" x14ac:dyDescent="0.2">
      <c r="A97" s="15">
        <v>39959</v>
      </c>
      <c r="B97" s="12">
        <v>210</v>
      </c>
      <c r="C97" s="12">
        <v>230</v>
      </c>
      <c r="D97" s="12">
        <v>210</v>
      </c>
      <c r="E97" s="12">
        <v>210</v>
      </c>
      <c r="F97" s="14">
        <v>0</v>
      </c>
      <c r="G97" s="12">
        <v>208.71</v>
      </c>
      <c r="I97" s="11">
        <f>'^JKSE'!I97</f>
        <v>40760</v>
      </c>
      <c r="J97" s="12">
        <f t="shared" si="1"/>
        <v>680</v>
      </c>
    </row>
    <row r="98" spans="1:10" x14ac:dyDescent="0.2">
      <c r="A98" s="15">
        <v>39960</v>
      </c>
      <c r="B98" s="12">
        <v>210</v>
      </c>
      <c r="C98" s="12">
        <v>235</v>
      </c>
      <c r="D98" s="12">
        <v>210</v>
      </c>
      <c r="E98" s="12">
        <v>210</v>
      </c>
      <c r="F98" s="14">
        <v>0</v>
      </c>
      <c r="G98" s="12">
        <v>208.71</v>
      </c>
      <c r="I98" s="11">
        <f>'^JKSE'!I98</f>
        <v>40759</v>
      </c>
      <c r="J98" s="12">
        <f t="shared" si="1"/>
        <v>670</v>
      </c>
    </row>
    <row r="99" spans="1:10" x14ac:dyDescent="0.2">
      <c r="A99" s="15">
        <v>39961</v>
      </c>
      <c r="B99" s="12">
        <v>210</v>
      </c>
      <c r="C99" s="12">
        <v>230</v>
      </c>
      <c r="D99" s="12">
        <v>210</v>
      </c>
      <c r="E99" s="12">
        <v>210</v>
      </c>
      <c r="F99" s="14">
        <v>0</v>
      </c>
      <c r="G99" s="12">
        <v>208.71</v>
      </c>
      <c r="I99" s="11">
        <f>'^JKSE'!I99</f>
        <v>40758</v>
      </c>
      <c r="J99" s="12">
        <f t="shared" si="1"/>
        <v>530</v>
      </c>
    </row>
    <row r="100" spans="1:10" x14ac:dyDescent="0.2">
      <c r="A100" s="15">
        <v>39962</v>
      </c>
      <c r="B100" s="12">
        <v>210</v>
      </c>
      <c r="C100" s="12">
        <v>235</v>
      </c>
      <c r="D100" s="12">
        <v>210</v>
      </c>
      <c r="E100" s="12">
        <v>210</v>
      </c>
      <c r="F100" s="14">
        <v>0</v>
      </c>
      <c r="G100" s="12">
        <v>208.71</v>
      </c>
      <c r="I100" s="11">
        <f>'^JKSE'!I100</f>
        <v>40757</v>
      </c>
      <c r="J100" s="12">
        <f t="shared" si="1"/>
        <v>560</v>
      </c>
    </row>
    <row r="101" spans="1:10" x14ac:dyDescent="0.2">
      <c r="A101" s="15">
        <v>39965</v>
      </c>
      <c r="B101" s="12">
        <v>220</v>
      </c>
      <c r="C101" s="12">
        <v>240</v>
      </c>
      <c r="D101" s="12">
        <v>220</v>
      </c>
      <c r="E101" s="12">
        <v>220</v>
      </c>
      <c r="F101" s="14">
        <v>0</v>
      </c>
      <c r="G101" s="12">
        <v>218.65</v>
      </c>
      <c r="I101" s="11">
        <f>'^JKSE'!I101</f>
        <v>40756</v>
      </c>
      <c r="J101" s="12">
        <f t="shared" si="1"/>
        <v>530</v>
      </c>
    </row>
    <row r="102" spans="1:10" x14ac:dyDescent="0.2">
      <c r="A102" s="15">
        <v>39966</v>
      </c>
      <c r="B102" s="12">
        <v>220</v>
      </c>
      <c r="C102" s="12">
        <v>235</v>
      </c>
      <c r="D102" s="12">
        <v>220</v>
      </c>
      <c r="E102" s="12">
        <v>230</v>
      </c>
      <c r="F102" s="14">
        <v>1500</v>
      </c>
      <c r="G102" s="12">
        <v>228.58</v>
      </c>
      <c r="I102" s="11">
        <f>'^JKSE'!I102</f>
        <v>40753</v>
      </c>
      <c r="J102" s="12">
        <f t="shared" si="1"/>
        <v>550</v>
      </c>
    </row>
    <row r="103" spans="1:10" x14ac:dyDescent="0.2">
      <c r="A103" s="15">
        <v>39967</v>
      </c>
      <c r="B103" s="12">
        <v>220</v>
      </c>
      <c r="C103" s="12">
        <v>230</v>
      </c>
      <c r="D103" s="12">
        <v>220</v>
      </c>
      <c r="E103" s="12">
        <v>220</v>
      </c>
      <c r="F103" s="14">
        <v>0</v>
      </c>
      <c r="G103" s="12">
        <v>218.65</v>
      </c>
      <c r="I103" s="11">
        <f>'^JKSE'!I103</f>
        <v>40752</v>
      </c>
      <c r="J103" s="12">
        <f t="shared" si="1"/>
        <v>570</v>
      </c>
    </row>
    <row r="104" spans="1:10" x14ac:dyDescent="0.2">
      <c r="A104" s="15">
        <v>39968</v>
      </c>
      <c r="B104" s="12">
        <v>215</v>
      </c>
      <c r="C104" s="12">
        <v>230</v>
      </c>
      <c r="D104" s="12">
        <v>215</v>
      </c>
      <c r="E104" s="12">
        <v>215</v>
      </c>
      <c r="F104" s="14">
        <v>0</v>
      </c>
      <c r="G104" s="12">
        <v>213.68</v>
      </c>
      <c r="I104" s="11">
        <f>'^JKSE'!I104</f>
        <v>40751</v>
      </c>
      <c r="J104" s="12">
        <f t="shared" si="1"/>
        <v>570</v>
      </c>
    </row>
    <row r="105" spans="1:10" x14ac:dyDescent="0.2">
      <c r="A105" s="15">
        <v>39969</v>
      </c>
      <c r="B105" s="12">
        <v>225</v>
      </c>
      <c r="C105" s="12">
        <v>240</v>
      </c>
      <c r="D105" s="12">
        <v>225</v>
      </c>
      <c r="E105" s="12">
        <v>240</v>
      </c>
      <c r="F105" s="14">
        <v>62000</v>
      </c>
      <c r="G105" s="12">
        <v>238.52</v>
      </c>
      <c r="I105" s="11">
        <f>'^JKSE'!I105</f>
        <v>40750</v>
      </c>
      <c r="J105" s="12">
        <f t="shared" si="1"/>
        <v>540</v>
      </c>
    </row>
    <row r="106" spans="1:10" x14ac:dyDescent="0.2">
      <c r="A106" s="15">
        <v>39972</v>
      </c>
      <c r="B106" s="12">
        <v>235</v>
      </c>
      <c r="C106" s="12">
        <v>240</v>
      </c>
      <c r="D106" s="12">
        <v>215</v>
      </c>
      <c r="E106" s="12">
        <v>235</v>
      </c>
      <c r="F106" s="14">
        <v>191500</v>
      </c>
      <c r="G106" s="12">
        <v>233.55</v>
      </c>
      <c r="I106" s="11">
        <f>'^JKSE'!I106</f>
        <v>40749</v>
      </c>
      <c r="J106" s="12">
        <f t="shared" si="1"/>
        <v>540</v>
      </c>
    </row>
    <row r="107" spans="1:10" x14ac:dyDescent="0.2">
      <c r="A107" s="15">
        <v>39973</v>
      </c>
      <c r="B107" s="12">
        <v>240</v>
      </c>
      <c r="C107" s="12">
        <v>270</v>
      </c>
      <c r="D107" s="12">
        <v>235</v>
      </c>
      <c r="E107" s="12">
        <v>265</v>
      </c>
      <c r="F107" s="14">
        <v>59500</v>
      </c>
      <c r="G107" s="12">
        <v>263.37</v>
      </c>
      <c r="I107" s="11">
        <f>'^JKSE'!I107</f>
        <v>40746</v>
      </c>
      <c r="J107" s="12">
        <f t="shared" si="1"/>
        <v>530</v>
      </c>
    </row>
    <row r="108" spans="1:10" x14ac:dyDescent="0.2">
      <c r="A108" s="15">
        <v>39974</v>
      </c>
      <c r="B108" s="12">
        <v>270</v>
      </c>
      <c r="C108" s="12">
        <v>300</v>
      </c>
      <c r="D108" s="12">
        <v>270</v>
      </c>
      <c r="E108" s="12">
        <v>285</v>
      </c>
      <c r="F108" s="14">
        <v>219500</v>
      </c>
      <c r="G108" s="12">
        <v>283.25</v>
      </c>
      <c r="I108" s="11">
        <f>'^JKSE'!I108</f>
        <v>40745</v>
      </c>
      <c r="J108" s="12">
        <f t="shared" si="1"/>
        <v>560</v>
      </c>
    </row>
    <row r="109" spans="1:10" x14ac:dyDescent="0.2">
      <c r="A109" s="15">
        <v>39975</v>
      </c>
      <c r="B109" s="12">
        <v>305</v>
      </c>
      <c r="C109" s="12">
        <v>305</v>
      </c>
      <c r="D109" s="12">
        <v>270</v>
      </c>
      <c r="E109" s="12">
        <v>270</v>
      </c>
      <c r="F109" s="14">
        <v>137000</v>
      </c>
      <c r="G109" s="12">
        <v>268.33999999999997</v>
      </c>
      <c r="I109" s="11">
        <f>'^JKSE'!I109</f>
        <v>40744</v>
      </c>
      <c r="J109" s="12">
        <f t="shared" si="1"/>
        <v>530</v>
      </c>
    </row>
    <row r="110" spans="1:10" x14ac:dyDescent="0.2">
      <c r="A110" s="15">
        <v>39976</v>
      </c>
      <c r="B110" s="12">
        <v>265</v>
      </c>
      <c r="C110" s="12">
        <v>265</v>
      </c>
      <c r="D110" s="12">
        <v>265</v>
      </c>
      <c r="E110" s="12">
        <v>265</v>
      </c>
      <c r="F110" s="14">
        <v>5000</v>
      </c>
      <c r="G110" s="12">
        <v>263.37</v>
      </c>
      <c r="I110" s="11">
        <f>'^JKSE'!I110</f>
        <v>40743</v>
      </c>
      <c r="J110" s="12">
        <f t="shared" si="1"/>
        <v>530</v>
      </c>
    </row>
    <row r="111" spans="1:10" x14ac:dyDescent="0.2">
      <c r="A111" s="15">
        <v>39979</v>
      </c>
      <c r="B111" s="12">
        <v>260</v>
      </c>
      <c r="C111" s="12">
        <v>300</v>
      </c>
      <c r="D111" s="12">
        <v>260</v>
      </c>
      <c r="E111" s="12">
        <v>260</v>
      </c>
      <c r="F111" s="14">
        <v>0</v>
      </c>
      <c r="G111" s="12">
        <v>258.39999999999998</v>
      </c>
      <c r="I111" s="11">
        <f>'^JKSE'!I111</f>
        <v>40742</v>
      </c>
      <c r="J111" s="12">
        <f t="shared" si="1"/>
        <v>550</v>
      </c>
    </row>
    <row r="112" spans="1:10" x14ac:dyDescent="0.2">
      <c r="A112" s="15">
        <v>39980</v>
      </c>
      <c r="B112" s="12">
        <v>250</v>
      </c>
      <c r="C112" s="12">
        <v>265</v>
      </c>
      <c r="D112" s="12">
        <v>250</v>
      </c>
      <c r="E112" s="12">
        <v>265</v>
      </c>
      <c r="F112" s="14">
        <v>30000</v>
      </c>
      <c r="G112" s="12">
        <v>263.37</v>
      </c>
      <c r="I112" s="11">
        <f>'^JKSE'!I112</f>
        <v>40739</v>
      </c>
      <c r="J112" s="12">
        <f t="shared" si="1"/>
        <v>550</v>
      </c>
    </row>
    <row r="113" spans="1:10" x14ac:dyDescent="0.2">
      <c r="A113" s="15">
        <v>39981</v>
      </c>
      <c r="B113" s="12">
        <v>260</v>
      </c>
      <c r="C113" s="12">
        <v>285</v>
      </c>
      <c r="D113" s="12">
        <v>260</v>
      </c>
      <c r="E113" s="12">
        <v>285</v>
      </c>
      <c r="F113" s="14">
        <v>15500</v>
      </c>
      <c r="G113" s="12">
        <v>283.25</v>
      </c>
      <c r="I113" s="11">
        <f>'^JKSE'!I113</f>
        <v>40738</v>
      </c>
      <c r="J113" s="12">
        <f t="shared" si="1"/>
        <v>560</v>
      </c>
    </row>
    <row r="114" spans="1:10" x14ac:dyDescent="0.2">
      <c r="A114" s="15">
        <v>39982</v>
      </c>
      <c r="B114" s="12">
        <v>265</v>
      </c>
      <c r="C114" s="12">
        <v>280</v>
      </c>
      <c r="D114" s="12">
        <v>265</v>
      </c>
      <c r="E114" s="12">
        <v>265</v>
      </c>
      <c r="F114" s="14">
        <v>75500</v>
      </c>
      <c r="G114" s="12">
        <v>263.37</v>
      </c>
      <c r="I114" s="11">
        <f>'^JKSE'!I114</f>
        <v>40737</v>
      </c>
      <c r="J114" s="12">
        <f t="shared" si="1"/>
        <v>530</v>
      </c>
    </row>
    <row r="115" spans="1:10" x14ac:dyDescent="0.2">
      <c r="A115" s="15">
        <v>39983</v>
      </c>
      <c r="B115" s="12">
        <v>260</v>
      </c>
      <c r="C115" s="12">
        <v>295</v>
      </c>
      <c r="D115" s="12">
        <v>260</v>
      </c>
      <c r="E115" s="12">
        <v>285</v>
      </c>
      <c r="F115" s="14">
        <v>3500</v>
      </c>
      <c r="G115" s="12">
        <v>283.25</v>
      </c>
      <c r="I115" s="11">
        <f>'^JKSE'!I115</f>
        <v>40736</v>
      </c>
      <c r="J115" s="12">
        <f t="shared" si="1"/>
        <v>530</v>
      </c>
    </row>
    <row r="116" spans="1:10" x14ac:dyDescent="0.2">
      <c r="A116" s="15">
        <v>39986</v>
      </c>
      <c r="B116" s="12">
        <v>260</v>
      </c>
      <c r="C116" s="12">
        <v>285</v>
      </c>
      <c r="D116" s="12">
        <v>260</v>
      </c>
      <c r="E116" s="12">
        <v>260</v>
      </c>
      <c r="F116" s="14">
        <v>0</v>
      </c>
      <c r="G116" s="12">
        <v>258.39999999999998</v>
      </c>
      <c r="I116" s="11">
        <f>'^JKSE'!I116</f>
        <v>40735</v>
      </c>
      <c r="J116" s="12">
        <f t="shared" si="1"/>
        <v>530</v>
      </c>
    </row>
    <row r="117" spans="1:10" x14ac:dyDescent="0.2">
      <c r="A117" s="15">
        <v>39987</v>
      </c>
      <c r="B117" s="12">
        <v>260</v>
      </c>
      <c r="C117" s="12">
        <v>275</v>
      </c>
      <c r="D117" s="12">
        <v>260</v>
      </c>
      <c r="E117" s="12">
        <v>260</v>
      </c>
      <c r="F117" s="14">
        <v>0</v>
      </c>
      <c r="G117" s="12">
        <v>258.39999999999998</v>
      </c>
      <c r="I117" s="11">
        <f>'^JKSE'!I117</f>
        <v>40732</v>
      </c>
      <c r="J117" s="12">
        <f t="shared" si="1"/>
        <v>560</v>
      </c>
    </row>
    <row r="118" spans="1:10" x14ac:dyDescent="0.2">
      <c r="A118" s="15">
        <v>39988</v>
      </c>
      <c r="B118" s="12">
        <v>260</v>
      </c>
      <c r="C118" s="12">
        <v>285</v>
      </c>
      <c r="D118" s="12">
        <v>260</v>
      </c>
      <c r="E118" s="12">
        <v>270</v>
      </c>
      <c r="F118" s="14">
        <v>55500</v>
      </c>
      <c r="G118" s="12">
        <v>268.33999999999997</v>
      </c>
      <c r="I118" s="11">
        <f>'^JKSE'!I118</f>
        <v>40731</v>
      </c>
      <c r="J118" s="12">
        <f t="shared" si="1"/>
        <v>560</v>
      </c>
    </row>
    <row r="119" spans="1:10" x14ac:dyDescent="0.2">
      <c r="A119" s="15">
        <v>39989</v>
      </c>
      <c r="B119" s="12">
        <v>285</v>
      </c>
      <c r="C119" s="12">
        <v>285</v>
      </c>
      <c r="D119" s="12">
        <v>260</v>
      </c>
      <c r="E119" s="12">
        <v>285</v>
      </c>
      <c r="F119" s="14">
        <v>20000</v>
      </c>
      <c r="G119" s="12">
        <v>283.25</v>
      </c>
      <c r="I119" s="11">
        <f>'^JKSE'!I119</f>
        <v>40730</v>
      </c>
      <c r="J119" s="12">
        <f t="shared" si="1"/>
        <v>570</v>
      </c>
    </row>
    <row r="120" spans="1:10" x14ac:dyDescent="0.2">
      <c r="A120" s="15">
        <v>39990</v>
      </c>
      <c r="B120" s="12">
        <v>270</v>
      </c>
      <c r="C120" s="12">
        <v>285</v>
      </c>
      <c r="D120" s="12">
        <v>270</v>
      </c>
      <c r="E120" s="12">
        <v>270</v>
      </c>
      <c r="F120" s="14">
        <v>0</v>
      </c>
      <c r="G120" s="12">
        <v>268.33999999999997</v>
      </c>
      <c r="I120" s="11">
        <f>'^JKSE'!I120</f>
        <v>40729</v>
      </c>
      <c r="J120" s="12">
        <f t="shared" si="1"/>
        <v>570</v>
      </c>
    </row>
    <row r="121" spans="1:10" x14ac:dyDescent="0.2">
      <c r="A121" s="15">
        <v>39993</v>
      </c>
      <c r="B121" s="12">
        <v>270</v>
      </c>
      <c r="C121" s="12">
        <v>270</v>
      </c>
      <c r="D121" s="12">
        <v>270</v>
      </c>
      <c r="E121" s="12">
        <v>270</v>
      </c>
      <c r="F121" s="14">
        <v>500</v>
      </c>
      <c r="G121" s="12">
        <v>268.33999999999997</v>
      </c>
      <c r="I121" s="11">
        <f>'^JKSE'!I121</f>
        <v>40728</v>
      </c>
      <c r="J121" s="12">
        <f t="shared" si="1"/>
        <v>570</v>
      </c>
    </row>
    <row r="122" spans="1:10" x14ac:dyDescent="0.2">
      <c r="A122" s="15">
        <v>39994</v>
      </c>
      <c r="B122" s="12">
        <v>265</v>
      </c>
      <c r="C122" s="12">
        <v>275</v>
      </c>
      <c r="D122" s="12">
        <v>265</v>
      </c>
      <c r="E122" s="12">
        <v>275</v>
      </c>
      <c r="F122" s="14">
        <v>35500</v>
      </c>
      <c r="G122" s="12">
        <v>273.31</v>
      </c>
      <c r="I122" s="11">
        <f>'^JKSE'!I122</f>
        <v>40725</v>
      </c>
      <c r="J122" s="12">
        <f t="shared" si="1"/>
        <v>560</v>
      </c>
    </row>
    <row r="123" spans="1:10" x14ac:dyDescent="0.2">
      <c r="A123" s="15">
        <v>39995</v>
      </c>
      <c r="B123" s="12">
        <v>265</v>
      </c>
      <c r="C123" s="12">
        <v>285</v>
      </c>
      <c r="D123" s="12">
        <v>265</v>
      </c>
      <c r="E123" s="12">
        <v>265</v>
      </c>
      <c r="F123" s="14">
        <v>0</v>
      </c>
      <c r="G123" s="12">
        <v>263.37</v>
      </c>
      <c r="I123" s="11">
        <f>'^JKSE'!I123</f>
        <v>40724</v>
      </c>
      <c r="J123" s="12">
        <f t="shared" si="1"/>
        <v>570</v>
      </c>
    </row>
    <row r="124" spans="1:10" x14ac:dyDescent="0.2">
      <c r="A124" s="15">
        <v>39996</v>
      </c>
      <c r="B124" s="12">
        <v>260</v>
      </c>
      <c r="C124" s="12">
        <v>295</v>
      </c>
      <c r="D124" s="12">
        <v>260</v>
      </c>
      <c r="E124" s="12">
        <v>260</v>
      </c>
      <c r="F124" s="14">
        <v>0</v>
      </c>
      <c r="G124" s="12">
        <v>258.39999999999998</v>
      </c>
      <c r="I124" s="11">
        <f>'^JKSE'!I124</f>
        <v>40723</v>
      </c>
      <c r="J124" s="12">
        <f t="shared" si="1"/>
        <v>530</v>
      </c>
    </row>
    <row r="125" spans="1:10" x14ac:dyDescent="0.2">
      <c r="A125" s="15">
        <v>39997</v>
      </c>
      <c r="B125" s="12">
        <v>265</v>
      </c>
      <c r="C125" s="12">
        <v>295</v>
      </c>
      <c r="D125" s="12">
        <v>265</v>
      </c>
      <c r="E125" s="12">
        <v>265</v>
      </c>
      <c r="F125" s="14">
        <v>0</v>
      </c>
      <c r="G125" s="12">
        <v>263.37</v>
      </c>
      <c r="I125" s="11">
        <f>'^JKSE'!I125</f>
        <v>40722</v>
      </c>
      <c r="J125" s="12">
        <f t="shared" si="1"/>
        <v>530</v>
      </c>
    </row>
    <row r="126" spans="1:10" x14ac:dyDescent="0.2">
      <c r="A126" s="15">
        <v>40000</v>
      </c>
      <c r="B126" s="12">
        <v>240</v>
      </c>
      <c r="C126" s="12">
        <v>275</v>
      </c>
      <c r="D126" s="12">
        <v>240</v>
      </c>
      <c r="E126" s="12">
        <v>240</v>
      </c>
      <c r="F126" s="14">
        <v>0</v>
      </c>
      <c r="G126" s="12">
        <v>238.52</v>
      </c>
      <c r="I126" s="11">
        <f>'^JKSE'!I126</f>
        <v>40721</v>
      </c>
      <c r="J126" s="12">
        <f t="shared" si="1"/>
        <v>540</v>
      </c>
    </row>
    <row r="127" spans="1:10" x14ac:dyDescent="0.2">
      <c r="A127" s="15">
        <v>40001</v>
      </c>
      <c r="B127" s="12">
        <v>260</v>
      </c>
      <c r="C127" s="12">
        <v>280</v>
      </c>
      <c r="D127" s="12">
        <v>260</v>
      </c>
      <c r="E127" s="12">
        <v>260</v>
      </c>
      <c r="F127" s="14">
        <v>0</v>
      </c>
      <c r="G127" s="12">
        <v>258.39999999999998</v>
      </c>
      <c r="I127" s="11">
        <f>'^JKSE'!I127</f>
        <v>40718</v>
      </c>
      <c r="J127" s="12">
        <f t="shared" si="1"/>
        <v>530</v>
      </c>
    </row>
    <row r="128" spans="1:10" x14ac:dyDescent="0.2">
      <c r="A128" s="15">
        <v>40003</v>
      </c>
      <c r="B128" s="12">
        <v>280</v>
      </c>
      <c r="C128" s="12">
        <v>280</v>
      </c>
      <c r="D128" s="12">
        <v>260</v>
      </c>
      <c r="E128" s="12">
        <v>280</v>
      </c>
      <c r="F128" s="14">
        <v>5000</v>
      </c>
      <c r="G128" s="12">
        <v>278.27999999999997</v>
      </c>
      <c r="I128" s="11">
        <f>'^JKSE'!I128</f>
        <v>40717</v>
      </c>
      <c r="J128" s="12">
        <f t="shared" si="1"/>
        <v>540</v>
      </c>
    </row>
    <row r="129" spans="1:10" x14ac:dyDescent="0.2">
      <c r="A129" s="15">
        <v>40004</v>
      </c>
      <c r="B129" s="12">
        <v>250</v>
      </c>
      <c r="C129" s="12">
        <v>285</v>
      </c>
      <c r="D129" s="12">
        <v>250</v>
      </c>
      <c r="E129" s="12">
        <v>250</v>
      </c>
      <c r="F129" s="14">
        <v>0</v>
      </c>
      <c r="G129" s="12">
        <v>248.46</v>
      </c>
      <c r="I129" s="11">
        <f>'^JKSE'!I129</f>
        <v>40716</v>
      </c>
      <c r="J129" s="12">
        <f t="shared" si="1"/>
        <v>530</v>
      </c>
    </row>
    <row r="130" spans="1:10" x14ac:dyDescent="0.2">
      <c r="A130" s="15">
        <v>40007</v>
      </c>
      <c r="B130" s="12">
        <v>255</v>
      </c>
      <c r="C130" s="12">
        <v>285</v>
      </c>
      <c r="D130" s="12">
        <v>255</v>
      </c>
      <c r="E130" s="12">
        <v>255</v>
      </c>
      <c r="F130" s="14">
        <v>0</v>
      </c>
      <c r="G130" s="12">
        <v>253.43</v>
      </c>
      <c r="I130" s="11">
        <f>'^JKSE'!I130</f>
        <v>40715</v>
      </c>
      <c r="J130" s="12">
        <f t="shared" si="1"/>
        <v>540</v>
      </c>
    </row>
    <row r="131" spans="1:10" x14ac:dyDescent="0.2">
      <c r="A131" s="15">
        <v>40008</v>
      </c>
      <c r="B131" s="12">
        <v>250</v>
      </c>
      <c r="C131" s="12">
        <v>285</v>
      </c>
      <c r="D131" s="12">
        <v>250</v>
      </c>
      <c r="E131" s="12">
        <v>250</v>
      </c>
      <c r="F131" s="14">
        <v>0</v>
      </c>
      <c r="G131" s="12">
        <v>248.46</v>
      </c>
      <c r="I131" s="11">
        <f>'^JKSE'!I131</f>
        <v>40714</v>
      </c>
      <c r="J131" s="12">
        <f t="shared" ref="J131:J194" si="2">VLOOKUP($I$2:$I$751,$A$2:$G$705,7)</f>
        <v>570</v>
      </c>
    </row>
    <row r="132" spans="1:10" x14ac:dyDescent="0.2">
      <c r="A132" s="15">
        <v>40009</v>
      </c>
      <c r="B132" s="12">
        <v>230</v>
      </c>
      <c r="C132" s="12">
        <v>285</v>
      </c>
      <c r="D132" s="12">
        <v>230</v>
      </c>
      <c r="E132" s="12">
        <v>285</v>
      </c>
      <c r="F132" s="14">
        <v>10500</v>
      </c>
      <c r="G132" s="12">
        <v>283.25</v>
      </c>
      <c r="I132" s="11">
        <f>'^JKSE'!I132</f>
        <v>40711</v>
      </c>
      <c r="J132" s="12">
        <f t="shared" si="2"/>
        <v>550</v>
      </c>
    </row>
    <row r="133" spans="1:10" x14ac:dyDescent="0.2">
      <c r="A133" s="15">
        <v>40010</v>
      </c>
      <c r="B133" s="12">
        <v>250</v>
      </c>
      <c r="C133" s="12">
        <v>280</v>
      </c>
      <c r="D133" s="12">
        <v>250</v>
      </c>
      <c r="E133" s="12">
        <v>250</v>
      </c>
      <c r="F133" s="14">
        <v>0</v>
      </c>
      <c r="G133" s="12">
        <v>248.46</v>
      </c>
      <c r="I133" s="11">
        <f>'^JKSE'!I133</f>
        <v>40710</v>
      </c>
      <c r="J133" s="12">
        <f t="shared" si="2"/>
        <v>550</v>
      </c>
    </row>
    <row r="134" spans="1:10" x14ac:dyDescent="0.2">
      <c r="A134" s="15">
        <v>40011</v>
      </c>
      <c r="B134" s="12">
        <v>220</v>
      </c>
      <c r="C134" s="12">
        <v>275</v>
      </c>
      <c r="D134" s="12">
        <v>220</v>
      </c>
      <c r="E134" s="12">
        <v>220</v>
      </c>
      <c r="F134" s="14">
        <v>0</v>
      </c>
      <c r="G134" s="12">
        <v>218.65</v>
      </c>
      <c r="I134" s="11">
        <f>'^JKSE'!I134</f>
        <v>40709</v>
      </c>
      <c r="J134" s="12">
        <f t="shared" si="2"/>
        <v>560</v>
      </c>
    </row>
    <row r="135" spans="1:10" x14ac:dyDescent="0.2">
      <c r="A135" s="15">
        <v>40015</v>
      </c>
      <c r="B135" s="12">
        <v>250</v>
      </c>
      <c r="C135" s="12">
        <v>285</v>
      </c>
      <c r="D135" s="12">
        <v>250</v>
      </c>
      <c r="E135" s="12">
        <v>250</v>
      </c>
      <c r="F135" s="14">
        <v>0</v>
      </c>
      <c r="G135" s="12">
        <v>248.46</v>
      </c>
      <c r="I135" s="11">
        <f>'^JKSE'!I135</f>
        <v>40708</v>
      </c>
      <c r="J135" s="12">
        <f t="shared" si="2"/>
        <v>560</v>
      </c>
    </row>
    <row r="136" spans="1:10" x14ac:dyDescent="0.2">
      <c r="A136" s="15">
        <v>40016</v>
      </c>
      <c r="B136" s="12">
        <v>250</v>
      </c>
      <c r="C136" s="12">
        <v>280</v>
      </c>
      <c r="D136" s="12">
        <v>250</v>
      </c>
      <c r="E136" s="12">
        <v>250</v>
      </c>
      <c r="F136" s="14">
        <v>0</v>
      </c>
      <c r="G136" s="12">
        <v>248.46</v>
      </c>
      <c r="I136" s="11">
        <f>'^JKSE'!I136</f>
        <v>40707</v>
      </c>
      <c r="J136" s="12">
        <f t="shared" si="2"/>
        <v>540</v>
      </c>
    </row>
    <row r="137" spans="1:10" x14ac:dyDescent="0.2">
      <c r="A137" s="15">
        <v>40017</v>
      </c>
      <c r="B137" s="12">
        <v>280</v>
      </c>
      <c r="C137" s="12">
        <v>280</v>
      </c>
      <c r="D137" s="12">
        <v>280</v>
      </c>
      <c r="E137" s="12">
        <v>280</v>
      </c>
      <c r="F137" s="14">
        <v>500</v>
      </c>
      <c r="G137" s="12">
        <v>278.27999999999997</v>
      </c>
      <c r="I137" s="11">
        <f>'^JKSE'!I137</f>
        <v>40704</v>
      </c>
      <c r="J137" s="12">
        <f t="shared" si="2"/>
        <v>550</v>
      </c>
    </row>
    <row r="138" spans="1:10" x14ac:dyDescent="0.2">
      <c r="A138" s="15">
        <v>40018</v>
      </c>
      <c r="B138" s="12">
        <v>255</v>
      </c>
      <c r="C138" s="12">
        <v>280</v>
      </c>
      <c r="D138" s="12">
        <v>255</v>
      </c>
      <c r="E138" s="12">
        <v>255</v>
      </c>
      <c r="F138" s="14">
        <v>0</v>
      </c>
      <c r="G138" s="12">
        <v>253.43</v>
      </c>
      <c r="I138" s="11">
        <f>'^JKSE'!I138</f>
        <v>40703</v>
      </c>
      <c r="J138" s="12">
        <f t="shared" si="2"/>
        <v>540</v>
      </c>
    </row>
    <row r="139" spans="1:10" x14ac:dyDescent="0.2">
      <c r="A139" s="15">
        <v>40021</v>
      </c>
      <c r="B139" s="12">
        <v>250</v>
      </c>
      <c r="C139" s="12">
        <v>280</v>
      </c>
      <c r="D139" s="12">
        <v>250</v>
      </c>
      <c r="E139" s="12">
        <v>280</v>
      </c>
      <c r="F139" s="14">
        <v>38000</v>
      </c>
      <c r="G139" s="12">
        <v>278.27999999999997</v>
      </c>
      <c r="I139" s="11">
        <f>'^JKSE'!I139</f>
        <v>40702</v>
      </c>
      <c r="J139" s="12">
        <f t="shared" si="2"/>
        <v>550</v>
      </c>
    </row>
    <row r="140" spans="1:10" x14ac:dyDescent="0.2">
      <c r="A140" s="15">
        <v>40022</v>
      </c>
      <c r="B140" s="12">
        <v>255</v>
      </c>
      <c r="C140" s="12">
        <v>280</v>
      </c>
      <c r="D140" s="12">
        <v>255</v>
      </c>
      <c r="E140" s="12">
        <v>255</v>
      </c>
      <c r="F140" s="14">
        <v>0</v>
      </c>
      <c r="G140" s="12">
        <v>253.43</v>
      </c>
      <c r="I140" s="11">
        <f>'^JKSE'!I140</f>
        <v>40701</v>
      </c>
      <c r="J140" s="12">
        <f t="shared" si="2"/>
        <v>570</v>
      </c>
    </row>
    <row r="141" spans="1:10" x14ac:dyDescent="0.2">
      <c r="A141" s="15">
        <v>40023</v>
      </c>
      <c r="B141" s="12">
        <v>255</v>
      </c>
      <c r="C141" s="12">
        <v>275</v>
      </c>
      <c r="D141" s="12">
        <v>250</v>
      </c>
      <c r="E141" s="12">
        <v>275</v>
      </c>
      <c r="F141" s="14">
        <v>75500</v>
      </c>
      <c r="G141" s="12">
        <v>273.31</v>
      </c>
      <c r="I141" s="11">
        <f>'^JKSE'!I141</f>
        <v>40700</v>
      </c>
      <c r="J141" s="12">
        <f t="shared" si="2"/>
        <v>570</v>
      </c>
    </row>
    <row r="142" spans="1:10" x14ac:dyDescent="0.2">
      <c r="A142" s="15">
        <v>40024</v>
      </c>
      <c r="B142" s="12">
        <v>275</v>
      </c>
      <c r="C142" s="12">
        <v>275</v>
      </c>
      <c r="D142" s="12">
        <v>275</v>
      </c>
      <c r="E142" s="12">
        <v>275</v>
      </c>
      <c r="F142" s="14">
        <v>500</v>
      </c>
      <c r="G142" s="12">
        <v>273.31</v>
      </c>
      <c r="I142" s="11">
        <f>'^JKSE'!I142</f>
        <v>40697</v>
      </c>
      <c r="J142" s="12">
        <f t="shared" si="2"/>
        <v>570</v>
      </c>
    </row>
    <row r="143" spans="1:10" x14ac:dyDescent="0.2">
      <c r="A143" s="15">
        <v>40025</v>
      </c>
      <c r="B143" s="12">
        <v>250</v>
      </c>
      <c r="C143" s="12">
        <v>280</v>
      </c>
      <c r="D143" s="12">
        <v>250</v>
      </c>
      <c r="E143" s="12">
        <v>250</v>
      </c>
      <c r="F143" s="14">
        <v>0</v>
      </c>
      <c r="G143" s="12">
        <v>248.46</v>
      </c>
      <c r="I143" s="11">
        <f>'^JKSE'!I143</f>
        <v>40696</v>
      </c>
      <c r="J143" s="12">
        <f t="shared" si="2"/>
        <v>570</v>
      </c>
    </row>
    <row r="144" spans="1:10" x14ac:dyDescent="0.2">
      <c r="A144" s="15">
        <v>40028</v>
      </c>
      <c r="B144" s="12">
        <v>275</v>
      </c>
      <c r="C144" s="12">
        <v>275</v>
      </c>
      <c r="D144" s="12">
        <v>275</v>
      </c>
      <c r="E144" s="12">
        <v>275</v>
      </c>
      <c r="F144" s="14">
        <v>500</v>
      </c>
      <c r="G144" s="12">
        <v>273.31</v>
      </c>
      <c r="I144" s="11">
        <f>'^JKSE'!I144</f>
        <v>40695</v>
      </c>
      <c r="J144" s="12">
        <f t="shared" si="2"/>
        <v>570</v>
      </c>
    </row>
    <row r="145" spans="1:10" x14ac:dyDescent="0.2">
      <c r="A145" s="15">
        <v>40029</v>
      </c>
      <c r="B145" s="12">
        <v>270</v>
      </c>
      <c r="C145" s="12">
        <v>275</v>
      </c>
      <c r="D145" s="12">
        <v>270</v>
      </c>
      <c r="E145" s="12">
        <v>275</v>
      </c>
      <c r="F145" s="14">
        <v>5000</v>
      </c>
      <c r="G145" s="12">
        <v>273.31</v>
      </c>
      <c r="I145" s="11">
        <f>'^JKSE'!I145</f>
        <v>40694</v>
      </c>
      <c r="J145" s="12">
        <f t="shared" si="2"/>
        <v>570</v>
      </c>
    </row>
    <row r="146" spans="1:10" x14ac:dyDescent="0.2">
      <c r="A146" s="15">
        <v>40030</v>
      </c>
      <c r="B146" s="12">
        <v>270</v>
      </c>
      <c r="C146" s="12">
        <v>280</v>
      </c>
      <c r="D146" s="12">
        <v>270</v>
      </c>
      <c r="E146" s="12">
        <v>275</v>
      </c>
      <c r="F146" s="14">
        <v>51500</v>
      </c>
      <c r="G146" s="12">
        <v>273.31</v>
      </c>
      <c r="I146" s="11">
        <f>'^JKSE'!I146</f>
        <v>40693</v>
      </c>
      <c r="J146" s="12">
        <f t="shared" si="2"/>
        <v>570</v>
      </c>
    </row>
    <row r="147" spans="1:10" x14ac:dyDescent="0.2">
      <c r="A147" s="15">
        <v>40031</v>
      </c>
      <c r="B147" s="12">
        <v>255</v>
      </c>
      <c r="C147" s="12">
        <v>285</v>
      </c>
      <c r="D147" s="12">
        <v>255</v>
      </c>
      <c r="E147" s="12">
        <v>255</v>
      </c>
      <c r="F147" s="14">
        <v>0</v>
      </c>
      <c r="G147" s="12">
        <v>253.43</v>
      </c>
      <c r="I147" s="11">
        <f>'^JKSE'!I147</f>
        <v>40690</v>
      </c>
      <c r="J147" s="12">
        <f t="shared" si="2"/>
        <v>570</v>
      </c>
    </row>
    <row r="148" spans="1:10" x14ac:dyDescent="0.2">
      <c r="A148" s="15">
        <v>40032</v>
      </c>
      <c r="B148" s="12">
        <v>255</v>
      </c>
      <c r="C148" s="12">
        <v>285</v>
      </c>
      <c r="D148" s="12">
        <v>255</v>
      </c>
      <c r="E148" s="12">
        <v>255</v>
      </c>
      <c r="F148" s="14">
        <v>0</v>
      </c>
      <c r="G148" s="12">
        <v>253.43</v>
      </c>
      <c r="I148" s="11">
        <f>'^JKSE'!I148</f>
        <v>40689</v>
      </c>
      <c r="J148" s="12">
        <f t="shared" si="2"/>
        <v>560</v>
      </c>
    </row>
    <row r="149" spans="1:10" x14ac:dyDescent="0.2">
      <c r="A149" s="15">
        <v>40035</v>
      </c>
      <c r="B149" s="12">
        <v>275</v>
      </c>
      <c r="C149" s="12">
        <v>280</v>
      </c>
      <c r="D149" s="12">
        <v>275</v>
      </c>
      <c r="E149" s="12">
        <v>275</v>
      </c>
      <c r="F149" s="14">
        <v>2500</v>
      </c>
      <c r="G149" s="12">
        <v>273.31</v>
      </c>
      <c r="I149" s="11">
        <f>'^JKSE'!I149</f>
        <v>40688</v>
      </c>
      <c r="J149" s="12">
        <f t="shared" si="2"/>
        <v>560</v>
      </c>
    </row>
    <row r="150" spans="1:10" x14ac:dyDescent="0.2">
      <c r="A150" s="15">
        <v>40036</v>
      </c>
      <c r="B150" s="12">
        <v>250</v>
      </c>
      <c r="C150" s="12">
        <v>300</v>
      </c>
      <c r="D150" s="12">
        <v>250</v>
      </c>
      <c r="E150" s="12">
        <v>290</v>
      </c>
      <c r="F150" s="14">
        <v>52000</v>
      </c>
      <c r="G150" s="12">
        <v>288.22000000000003</v>
      </c>
      <c r="I150" s="11">
        <f>'^JKSE'!I150</f>
        <v>40687</v>
      </c>
      <c r="J150" s="12">
        <f t="shared" si="2"/>
        <v>560</v>
      </c>
    </row>
    <row r="151" spans="1:10" x14ac:dyDescent="0.2">
      <c r="A151" s="15">
        <v>40037</v>
      </c>
      <c r="B151" s="12">
        <v>260</v>
      </c>
      <c r="C151" s="12">
        <v>290</v>
      </c>
      <c r="D151" s="12">
        <v>260</v>
      </c>
      <c r="E151" s="12">
        <v>280</v>
      </c>
      <c r="F151" s="14">
        <v>42000</v>
      </c>
      <c r="G151" s="12">
        <v>278.27999999999997</v>
      </c>
      <c r="I151" s="11">
        <f>'^JKSE'!I151</f>
        <v>40686</v>
      </c>
      <c r="J151" s="12">
        <f t="shared" si="2"/>
        <v>520</v>
      </c>
    </row>
    <row r="152" spans="1:10" x14ac:dyDescent="0.2">
      <c r="A152" s="15">
        <v>40038</v>
      </c>
      <c r="B152" s="12">
        <v>285</v>
      </c>
      <c r="C152" s="12">
        <v>285</v>
      </c>
      <c r="D152" s="12">
        <v>285</v>
      </c>
      <c r="E152" s="12">
        <v>285</v>
      </c>
      <c r="F152" s="14">
        <v>500</v>
      </c>
      <c r="G152" s="12">
        <v>283.25</v>
      </c>
      <c r="I152" s="11">
        <f>'^JKSE'!I152</f>
        <v>40683</v>
      </c>
      <c r="J152" s="12">
        <f t="shared" si="2"/>
        <v>570</v>
      </c>
    </row>
    <row r="153" spans="1:10" x14ac:dyDescent="0.2">
      <c r="A153" s="15">
        <v>40039</v>
      </c>
      <c r="B153" s="12">
        <v>280</v>
      </c>
      <c r="C153" s="12">
        <v>280</v>
      </c>
      <c r="D153" s="12">
        <v>255</v>
      </c>
      <c r="E153" s="12">
        <v>265</v>
      </c>
      <c r="F153" s="14">
        <v>241000</v>
      </c>
      <c r="G153" s="12">
        <v>263.37</v>
      </c>
      <c r="I153" s="11">
        <f>'^JKSE'!I153</f>
        <v>40682</v>
      </c>
      <c r="J153" s="12">
        <f t="shared" si="2"/>
        <v>570</v>
      </c>
    </row>
    <row r="154" spans="1:10" x14ac:dyDescent="0.2">
      <c r="A154" s="15">
        <v>40043</v>
      </c>
      <c r="B154" s="12">
        <v>265</v>
      </c>
      <c r="C154" s="12">
        <v>265</v>
      </c>
      <c r="D154" s="12">
        <v>265</v>
      </c>
      <c r="E154" s="12">
        <v>265</v>
      </c>
      <c r="F154" s="14">
        <v>500</v>
      </c>
      <c r="G154" s="12">
        <v>263.37</v>
      </c>
      <c r="I154" s="11">
        <f>'^JKSE'!I154</f>
        <v>40681</v>
      </c>
      <c r="J154" s="12">
        <f t="shared" si="2"/>
        <v>570</v>
      </c>
    </row>
    <row r="155" spans="1:10" x14ac:dyDescent="0.2">
      <c r="A155" s="15">
        <v>40044</v>
      </c>
      <c r="B155" s="12">
        <v>270</v>
      </c>
      <c r="C155" s="12">
        <v>270</v>
      </c>
      <c r="D155" s="12">
        <v>230</v>
      </c>
      <c r="E155" s="12">
        <v>260</v>
      </c>
      <c r="F155" s="14">
        <v>383500</v>
      </c>
      <c r="G155" s="12">
        <v>258.39999999999998</v>
      </c>
      <c r="I155" s="11">
        <f>'^JKSE'!I155</f>
        <v>40680</v>
      </c>
      <c r="J155" s="12">
        <f t="shared" si="2"/>
        <v>570</v>
      </c>
    </row>
    <row r="156" spans="1:10" x14ac:dyDescent="0.2">
      <c r="A156" s="15">
        <v>40045</v>
      </c>
      <c r="B156" s="12">
        <v>240</v>
      </c>
      <c r="C156" s="12">
        <v>270</v>
      </c>
      <c r="D156" s="12">
        <v>240</v>
      </c>
      <c r="E156" s="12">
        <v>245</v>
      </c>
      <c r="F156" s="14">
        <v>1500</v>
      </c>
      <c r="G156" s="12">
        <v>243.49</v>
      </c>
      <c r="I156" s="11">
        <f>'^JKSE'!I156</f>
        <v>40679</v>
      </c>
      <c r="J156" s="12">
        <f t="shared" si="2"/>
        <v>570</v>
      </c>
    </row>
    <row r="157" spans="1:10" x14ac:dyDescent="0.2">
      <c r="A157" s="15">
        <v>40046</v>
      </c>
      <c r="B157" s="12">
        <v>245</v>
      </c>
      <c r="C157" s="12">
        <v>270</v>
      </c>
      <c r="D157" s="12">
        <v>245</v>
      </c>
      <c r="E157" s="12">
        <v>245</v>
      </c>
      <c r="F157" s="14">
        <v>0</v>
      </c>
      <c r="G157" s="12">
        <v>243.49</v>
      </c>
      <c r="I157" s="11">
        <f>'^JKSE'!I157</f>
        <v>40676</v>
      </c>
      <c r="J157" s="12">
        <f t="shared" si="2"/>
        <v>570</v>
      </c>
    </row>
    <row r="158" spans="1:10" x14ac:dyDescent="0.2">
      <c r="A158" s="15">
        <v>40049</v>
      </c>
      <c r="B158" s="12">
        <v>270</v>
      </c>
      <c r="C158" s="12">
        <v>270</v>
      </c>
      <c r="D158" s="12">
        <v>270</v>
      </c>
      <c r="E158" s="12">
        <v>270</v>
      </c>
      <c r="F158" s="14">
        <v>500</v>
      </c>
      <c r="G158" s="12">
        <v>268.33999999999997</v>
      </c>
      <c r="I158" s="11">
        <f>'^JKSE'!I158</f>
        <v>40675</v>
      </c>
      <c r="J158" s="12">
        <f t="shared" si="2"/>
        <v>570</v>
      </c>
    </row>
    <row r="159" spans="1:10" x14ac:dyDescent="0.2">
      <c r="A159" s="15">
        <v>40050</v>
      </c>
      <c r="B159" s="12">
        <v>250</v>
      </c>
      <c r="C159" s="12">
        <v>270</v>
      </c>
      <c r="D159" s="12">
        <v>250</v>
      </c>
      <c r="E159" s="12">
        <v>250</v>
      </c>
      <c r="F159" s="14">
        <v>0</v>
      </c>
      <c r="G159" s="12">
        <v>248.46</v>
      </c>
      <c r="I159" s="11">
        <f>'^JKSE'!I159</f>
        <v>40674</v>
      </c>
      <c r="J159" s="12">
        <f t="shared" si="2"/>
        <v>570</v>
      </c>
    </row>
    <row r="160" spans="1:10" x14ac:dyDescent="0.2">
      <c r="A160" s="15">
        <v>40051</v>
      </c>
      <c r="B160" s="12">
        <v>270</v>
      </c>
      <c r="C160" s="12">
        <v>270</v>
      </c>
      <c r="D160" s="12">
        <v>270</v>
      </c>
      <c r="E160" s="12">
        <v>270</v>
      </c>
      <c r="F160" s="14">
        <v>3500</v>
      </c>
      <c r="G160" s="12">
        <v>268.33999999999997</v>
      </c>
      <c r="I160" s="11">
        <f>'^JKSE'!I160</f>
        <v>40673</v>
      </c>
      <c r="J160" s="12">
        <f t="shared" si="2"/>
        <v>530</v>
      </c>
    </row>
    <row r="161" spans="1:10" x14ac:dyDescent="0.2">
      <c r="A161" s="15">
        <v>40052</v>
      </c>
      <c r="B161" s="12">
        <v>275</v>
      </c>
      <c r="C161" s="12">
        <v>275</v>
      </c>
      <c r="D161" s="12">
        <v>275</v>
      </c>
      <c r="E161" s="12">
        <v>275</v>
      </c>
      <c r="F161" s="14">
        <v>500</v>
      </c>
      <c r="G161" s="12">
        <v>273.31</v>
      </c>
      <c r="I161" s="11">
        <f>'^JKSE'!I161</f>
        <v>40672</v>
      </c>
      <c r="J161" s="12">
        <f t="shared" si="2"/>
        <v>560</v>
      </c>
    </row>
    <row r="162" spans="1:10" x14ac:dyDescent="0.2">
      <c r="A162" s="15">
        <v>40053</v>
      </c>
      <c r="B162" s="12">
        <v>240</v>
      </c>
      <c r="C162" s="12">
        <v>265</v>
      </c>
      <c r="D162" s="12">
        <v>240</v>
      </c>
      <c r="E162" s="12">
        <v>255</v>
      </c>
      <c r="F162" s="14">
        <v>85500</v>
      </c>
      <c r="G162" s="12">
        <v>253.43</v>
      </c>
      <c r="I162" s="11">
        <f>'^JKSE'!I162</f>
        <v>40669</v>
      </c>
      <c r="J162" s="12">
        <f t="shared" si="2"/>
        <v>560</v>
      </c>
    </row>
    <row r="163" spans="1:10" x14ac:dyDescent="0.2">
      <c r="A163" s="15">
        <v>40056</v>
      </c>
      <c r="B163" s="12">
        <v>240</v>
      </c>
      <c r="C163" s="12">
        <v>245</v>
      </c>
      <c r="D163" s="12">
        <v>235</v>
      </c>
      <c r="E163" s="12">
        <v>245</v>
      </c>
      <c r="F163" s="14">
        <v>112000</v>
      </c>
      <c r="G163" s="12">
        <v>243.49</v>
      </c>
      <c r="I163" s="11">
        <f>'^JKSE'!I163</f>
        <v>40668</v>
      </c>
      <c r="J163" s="12">
        <f t="shared" si="2"/>
        <v>560</v>
      </c>
    </row>
    <row r="164" spans="1:10" x14ac:dyDescent="0.2">
      <c r="A164" s="15">
        <v>40057</v>
      </c>
      <c r="B164" s="12">
        <v>230</v>
      </c>
      <c r="C164" s="12">
        <v>245</v>
      </c>
      <c r="D164" s="12">
        <v>230</v>
      </c>
      <c r="E164" s="12">
        <v>230</v>
      </c>
      <c r="F164" s="14">
        <v>0</v>
      </c>
      <c r="G164" s="12">
        <v>228.58</v>
      </c>
      <c r="I164" s="11">
        <f>'^JKSE'!I164</f>
        <v>40667</v>
      </c>
      <c r="J164" s="12">
        <f t="shared" si="2"/>
        <v>560</v>
      </c>
    </row>
    <row r="165" spans="1:10" x14ac:dyDescent="0.2">
      <c r="A165" s="15">
        <v>40058</v>
      </c>
      <c r="B165" s="12">
        <v>225</v>
      </c>
      <c r="C165" s="12">
        <v>245</v>
      </c>
      <c r="D165" s="12">
        <v>225</v>
      </c>
      <c r="E165" s="12">
        <v>225</v>
      </c>
      <c r="F165" s="14">
        <v>0</v>
      </c>
      <c r="G165" s="12">
        <v>223.62</v>
      </c>
      <c r="I165" s="11">
        <f>'^JKSE'!I165</f>
        <v>40666</v>
      </c>
      <c r="J165" s="12">
        <f t="shared" si="2"/>
        <v>560</v>
      </c>
    </row>
    <row r="166" spans="1:10" x14ac:dyDescent="0.2">
      <c r="A166" s="15">
        <v>40059</v>
      </c>
      <c r="B166" s="12">
        <v>245</v>
      </c>
      <c r="C166" s="12">
        <v>245</v>
      </c>
      <c r="D166" s="12">
        <v>245</v>
      </c>
      <c r="E166" s="12">
        <v>245</v>
      </c>
      <c r="F166" s="14">
        <v>7500</v>
      </c>
      <c r="G166" s="12">
        <v>243.49</v>
      </c>
      <c r="I166" s="11">
        <f>'^JKSE'!I166</f>
        <v>40665</v>
      </c>
      <c r="J166" s="12">
        <f t="shared" si="2"/>
        <v>560</v>
      </c>
    </row>
    <row r="167" spans="1:10" x14ac:dyDescent="0.2">
      <c r="A167" s="15">
        <v>40060</v>
      </c>
      <c r="B167" s="12">
        <v>230</v>
      </c>
      <c r="C167" s="12">
        <v>245</v>
      </c>
      <c r="D167" s="12">
        <v>230</v>
      </c>
      <c r="E167" s="12">
        <v>230</v>
      </c>
      <c r="F167" s="14">
        <v>0</v>
      </c>
      <c r="G167" s="12">
        <v>228.58</v>
      </c>
      <c r="I167" s="11">
        <f>'^JKSE'!I167</f>
        <v>40662</v>
      </c>
      <c r="J167" s="12">
        <f t="shared" si="2"/>
        <v>560</v>
      </c>
    </row>
    <row r="168" spans="1:10" x14ac:dyDescent="0.2">
      <c r="A168" s="15">
        <v>40063</v>
      </c>
      <c r="B168" s="12">
        <v>225</v>
      </c>
      <c r="C168" s="12">
        <v>245</v>
      </c>
      <c r="D168" s="12">
        <v>225</v>
      </c>
      <c r="E168" s="12">
        <v>225</v>
      </c>
      <c r="F168" s="14">
        <v>0</v>
      </c>
      <c r="G168" s="12">
        <v>223.62</v>
      </c>
      <c r="I168" s="11">
        <f>'^JKSE'!I168</f>
        <v>40661</v>
      </c>
      <c r="J168" s="12">
        <f t="shared" si="2"/>
        <v>560</v>
      </c>
    </row>
    <row r="169" spans="1:10" x14ac:dyDescent="0.2">
      <c r="A169" s="15">
        <v>40064</v>
      </c>
      <c r="B169" s="12">
        <v>225</v>
      </c>
      <c r="C169" s="12">
        <v>245</v>
      </c>
      <c r="D169" s="12">
        <v>225</v>
      </c>
      <c r="E169" s="12">
        <v>225</v>
      </c>
      <c r="F169" s="14">
        <v>0</v>
      </c>
      <c r="G169" s="12">
        <v>223.62</v>
      </c>
      <c r="I169" s="11">
        <f>'^JKSE'!I169</f>
        <v>40660</v>
      </c>
      <c r="J169" s="12">
        <f t="shared" si="2"/>
        <v>560</v>
      </c>
    </row>
    <row r="170" spans="1:10" x14ac:dyDescent="0.2">
      <c r="A170" s="15">
        <v>40065</v>
      </c>
      <c r="B170" s="12">
        <v>225</v>
      </c>
      <c r="C170" s="12">
        <v>245</v>
      </c>
      <c r="D170" s="12">
        <v>225</v>
      </c>
      <c r="E170" s="12">
        <v>225</v>
      </c>
      <c r="F170" s="14">
        <v>0</v>
      </c>
      <c r="G170" s="12">
        <v>223.62</v>
      </c>
      <c r="I170" s="11">
        <f>'^JKSE'!I170</f>
        <v>40659</v>
      </c>
      <c r="J170" s="12">
        <f t="shared" si="2"/>
        <v>560</v>
      </c>
    </row>
    <row r="171" spans="1:10" x14ac:dyDescent="0.2">
      <c r="A171" s="15">
        <v>40066</v>
      </c>
      <c r="B171" s="12">
        <v>225</v>
      </c>
      <c r="C171" s="12">
        <v>260</v>
      </c>
      <c r="D171" s="12">
        <v>225</v>
      </c>
      <c r="E171" s="12">
        <v>260</v>
      </c>
      <c r="F171" s="14">
        <v>42500</v>
      </c>
      <c r="G171" s="12">
        <v>258.39999999999998</v>
      </c>
      <c r="I171" s="11">
        <f>'^JKSE'!I171</f>
        <v>40658</v>
      </c>
      <c r="J171" s="12">
        <f t="shared" si="2"/>
        <v>560</v>
      </c>
    </row>
    <row r="172" spans="1:10" x14ac:dyDescent="0.2">
      <c r="A172" s="15">
        <v>40067</v>
      </c>
      <c r="B172" s="12">
        <v>270</v>
      </c>
      <c r="C172" s="12">
        <v>280</v>
      </c>
      <c r="D172" s="12">
        <v>270</v>
      </c>
      <c r="E172" s="12">
        <v>280</v>
      </c>
      <c r="F172" s="14">
        <v>25000</v>
      </c>
      <c r="G172" s="12">
        <v>278.27999999999997</v>
      </c>
      <c r="I172" s="11">
        <f>'^JKSE'!I172</f>
        <v>40655</v>
      </c>
      <c r="J172" s="12">
        <f t="shared" si="2"/>
        <v>560</v>
      </c>
    </row>
    <row r="173" spans="1:10" x14ac:dyDescent="0.2">
      <c r="A173" s="15">
        <v>40071</v>
      </c>
      <c r="B173" s="12">
        <v>245</v>
      </c>
      <c r="C173" s="12">
        <v>285</v>
      </c>
      <c r="D173" s="12">
        <v>245</v>
      </c>
      <c r="E173" s="12">
        <v>245</v>
      </c>
      <c r="F173" s="14">
        <v>0</v>
      </c>
      <c r="G173" s="12">
        <v>243.49</v>
      </c>
      <c r="I173" s="11">
        <f>'^JKSE'!I173</f>
        <v>40654</v>
      </c>
      <c r="J173" s="12">
        <f t="shared" si="2"/>
        <v>560</v>
      </c>
    </row>
    <row r="174" spans="1:10" x14ac:dyDescent="0.2">
      <c r="A174" s="15">
        <v>40072</v>
      </c>
      <c r="B174" s="12">
        <v>240</v>
      </c>
      <c r="C174" s="12">
        <v>285</v>
      </c>
      <c r="D174" s="12">
        <v>240</v>
      </c>
      <c r="E174" s="12">
        <v>240</v>
      </c>
      <c r="F174" s="14">
        <v>0</v>
      </c>
      <c r="G174" s="12">
        <v>238.52</v>
      </c>
      <c r="I174" s="11">
        <f>'^JKSE'!I174</f>
        <v>40653</v>
      </c>
      <c r="J174" s="12">
        <f t="shared" si="2"/>
        <v>560</v>
      </c>
    </row>
    <row r="175" spans="1:10" x14ac:dyDescent="0.2">
      <c r="A175" s="15">
        <v>40073</v>
      </c>
      <c r="B175" s="12">
        <v>240</v>
      </c>
      <c r="C175" s="12">
        <v>280</v>
      </c>
      <c r="D175" s="12">
        <v>240</v>
      </c>
      <c r="E175" s="12">
        <v>240</v>
      </c>
      <c r="F175" s="14">
        <v>0</v>
      </c>
      <c r="G175" s="12">
        <v>238.52</v>
      </c>
      <c r="I175" s="11">
        <f>'^JKSE'!I175</f>
        <v>40652</v>
      </c>
      <c r="J175" s="12">
        <f t="shared" si="2"/>
        <v>560</v>
      </c>
    </row>
    <row r="176" spans="1:10" x14ac:dyDescent="0.2">
      <c r="A176" s="15">
        <v>40080</v>
      </c>
      <c r="B176" s="12">
        <v>245</v>
      </c>
      <c r="C176" s="12">
        <v>280</v>
      </c>
      <c r="D176" s="12">
        <v>245</v>
      </c>
      <c r="E176" s="12">
        <v>245</v>
      </c>
      <c r="F176" s="14">
        <v>0</v>
      </c>
      <c r="G176" s="12">
        <v>243.49</v>
      </c>
      <c r="I176" s="11">
        <f>'^JKSE'!I176</f>
        <v>40651</v>
      </c>
      <c r="J176" s="12">
        <f t="shared" si="2"/>
        <v>560</v>
      </c>
    </row>
    <row r="177" spans="1:10" x14ac:dyDescent="0.2">
      <c r="A177" s="15">
        <v>40081</v>
      </c>
      <c r="B177" s="12">
        <v>230</v>
      </c>
      <c r="C177" s="12">
        <v>285</v>
      </c>
      <c r="D177" s="12">
        <v>230</v>
      </c>
      <c r="E177" s="12">
        <v>230</v>
      </c>
      <c r="F177" s="14">
        <v>0</v>
      </c>
      <c r="G177" s="12">
        <v>228.58</v>
      </c>
      <c r="I177" s="11">
        <f>'^JKSE'!I177</f>
        <v>40648</v>
      </c>
      <c r="J177" s="12">
        <f t="shared" si="2"/>
        <v>560</v>
      </c>
    </row>
    <row r="178" spans="1:10" x14ac:dyDescent="0.2">
      <c r="A178" s="15">
        <v>40084</v>
      </c>
      <c r="B178" s="12">
        <v>250</v>
      </c>
      <c r="C178" s="12">
        <v>270</v>
      </c>
      <c r="D178" s="12">
        <v>250</v>
      </c>
      <c r="E178" s="12">
        <v>250</v>
      </c>
      <c r="F178" s="14">
        <v>0</v>
      </c>
      <c r="G178" s="12">
        <v>248.46</v>
      </c>
      <c r="I178" s="11">
        <f>'^JKSE'!I178</f>
        <v>40647</v>
      </c>
      <c r="J178" s="12">
        <f t="shared" si="2"/>
        <v>560</v>
      </c>
    </row>
    <row r="179" spans="1:10" x14ac:dyDescent="0.2">
      <c r="A179" s="15">
        <v>40085</v>
      </c>
      <c r="B179" s="12">
        <v>280</v>
      </c>
      <c r="C179" s="12">
        <v>290</v>
      </c>
      <c r="D179" s="12">
        <v>280</v>
      </c>
      <c r="E179" s="12">
        <v>290</v>
      </c>
      <c r="F179" s="14">
        <v>24500</v>
      </c>
      <c r="G179" s="12">
        <v>288.22000000000003</v>
      </c>
      <c r="I179" s="11">
        <f>'^JKSE'!I179</f>
        <v>40646</v>
      </c>
      <c r="J179" s="12">
        <f t="shared" si="2"/>
        <v>560</v>
      </c>
    </row>
    <row r="180" spans="1:10" x14ac:dyDescent="0.2">
      <c r="A180" s="15">
        <v>40086</v>
      </c>
      <c r="B180" s="12">
        <v>255</v>
      </c>
      <c r="C180" s="12">
        <v>295</v>
      </c>
      <c r="D180" s="12">
        <v>255</v>
      </c>
      <c r="E180" s="12">
        <v>295</v>
      </c>
      <c r="F180" s="14">
        <v>24000</v>
      </c>
      <c r="G180" s="12">
        <v>293.18</v>
      </c>
      <c r="I180" s="11">
        <f>'^JKSE'!I180</f>
        <v>40645</v>
      </c>
      <c r="J180" s="12">
        <f t="shared" si="2"/>
        <v>550</v>
      </c>
    </row>
    <row r="181" spans="1:10" x14ac:dyDescent="0.2">
      <c r="A181" s="15">
        <v>40087</v>
      </c>
      <c r="B181" s="12">
        <v>260</v>
      </c>
      <c r="C181" s="12">
        <v>290</v>
      </c>
      <c r="D181" s="12">
        <v>260</v>
      </c>
      <c r="E181" s="12">
        <v>260</v>
      </c>
      <c r="F181" s="14">
        <v>0</v>
      </c>
      <c r="G181" s="12">
        <v>258.39999999999998</v>
      </c>
      <c r="I181" s="11">
        <f>'^JKSE'!I181</f>
        <v>40644</v>
      </c>
      <c r="J181" s="12">
        <f t="shared" si="2"/>
        <v>550</v>
      </c>
    </row>
    <row r="182" spans="1:10" x14ac:dyDescent="0.2">
      <c r="A182" s="15">
        <v>40088</v>
      </c>
      <c r="B182" s="12">
        <v>255</v>
      </c>
      <c r="C182" s="12">
        <v>295</v>
      </c>
      <c r="D182" s="12">
        <v>255</v>
      </c>
      <c r="E182" s="12">
        <v>255</v>
      </c>
      <c r="F182" s="14">
        <v>0</v>
      </c>
      <c r="G182" s="12">
        <v>253.43</v>
      </c>
      <c r="I182" s="11">
        <f>'^JKSE'!I182</f>
        <v>40641</v>
      </c>
      <c r="J182" s="12">
        <f t="shared" si="2"/>
        <v>550</v>
      </c>
    </row>
    <row r="183" spans="1:10" x14ac:dyDescent="0.2">
      <c r="A183" s="15">
        <v>40091</v>
      </c>
      <c r="B183" s="12">
        <v>280</v>
      </c>
      <c r="C183" s="12">
        <v>305</v>
      </c>
      <c r="D183" s="12">
        <v>280</v>
      </c>
      <c r="E183" s="12">
        <v>280</v>
      </c>
      <c r="F183" s="14">
        <v>0</v>
      </c>
      <c r="G183" s="12">
        <v>278.27999999999997</v>
      </c>
      <c r="I183" s="11">
        <f>'^JKSE'!I183</f>
        <v>40640</v>
      </c>
      <c r="J183" s="12">
        <f t="shared" si="2"/>
        <v>560</v>
      </c>
    </row>
    <row r="184" spans="1:10" x14ac:dyDescent="0.2">
      <c r="A184" s="15">
        <v>40092</v>
      </c>
      <c r="B184" s="12">
        <v>260</v>
      </c>
      <c r="C184" s="12">
        <v>295</v>
      </c>
      <c r="D184" s="12">
        <v>260</v>
      </c>
      <c r="E184" s="12">
        <v>260</v>
      </c>
      <c r="F184" s="14">
        <v>0</v>
      </c>
      <c r="G184" s="12">
        <v>258.39999999999998</v>
      </c>
      <c r="I184" s="11">
        <f>'^JKSE'!I184</f>
        <v>40639</v>
      </c>
      <c r="J184" s="12">
        <f t="shared" si="2"/>
        <v>550</v>
      </c>
    </row>
    <row r="185" spans="1:10" x14ac:dyDescent="0.2">
      <c r="A185" s="15">
        <v>40093</v>
      </c>
      <c r="B185" s="12">
        <v>260</v>
      </c>
      <c r="C185" s="12">
        <v>300</v>
      </c>
      <c r="D185" s="12">
        <v>260</v>
      </c>
      <c r="E185" s="12">
        <v>300</v>
      </c>
      <c r="F185" s="14">
        <v>13500</v>
      </c>
      <c r="G185" s="12">
        <v>298.14999999999998</v>
      </c>
      <c r="I185" s="11">
        <f>'^JKSE'!I185</f>
        <v>40638</v>
      </c>
      <c r="J185" s="12">
        <f t="shared" si="2"/>
        <v>550</v>
      </c>
    </row>
    <row r="186" spans="1:10" x14ac:dyDescent="0.2">
      <c r="A186" s="15">
        <v>40094</v>
      </c>
      <c r="B186" s="12">
        <v>260</v>
      </c>
      <c r="C186" s="12">
        <v>295</v>
      </c>
      <c r="D186" s="12">
        <v>260</v>
      </c>
      <c r="E186" s="12">
        <v>295</v>
      </c>
      <c r="F186" s="14">
        <v>7000</v>
      </c>
      <c r="G186" s="12">
        <v>293.18</v>
      </c>
      <c r="I186" s="11">
        <f>'^JKSE'!I186</f>
        <v>40637</v>
      </c>
      <c r="J186" s="12">
        <f t="shared" si="2"/>
        <v>550</v>
      </c>
    </row>
    <row r="187" spans="1:10" x14ac:dyDescent="0.2">
      <c r="A187" s="15">
        <v>40095</v>
      </c>
      <c r="B187" s="12">
        <v>265</v>
      </c>
      <c r="C187" s="12">
        <v>285</v>
      </c>
      <c r="D187" s="12">
        <v>265</v>
      </c>
      <c r="E187" s="12">
        <v>285</v>
      </c>
      <c r="F187" s="14">
        <v>4500</v>
      </c>
      <c r="G187" s="12">
        <v>283.25</v>
      </c>
      <c r="I187" s="11">
        <f>'^JKSE'!I187</f>
        <v>40634</v>
      </c>
      <c r="J187" s="12">
        <f t="shared" si="2"/>
        <v>530</v>
      </c>
    </row>
    <row r="188" spans="1:10" x14ac:dyDescent="0.2">
      <c r="A188" s="15">
        <v>40098</v>
      </c>
      <c r="B188" s="12">
        <v>265</v>
      </c>
      <c r="C188" s="12">
        <v>265</v>
      </c>
      <c r="D188" s="12">
        <v>265</v>
      </c>
      <c r="E188" s="12">
        <v>265</v>
      </c>
      <c r="F188" s="14">
        <v>28500</v>
      </c>
      <c r="G188" s="12">
        <v>263.37</v>
      </c>
      <c r="I188" s="11">
        <f>'^JKSE'!I188</f>
        <v>40633</v>
      </c>
      <c r="J188" s="12">
        <f t="shared" si="2"/>
        <v>540</v>
      </c>
    </row>
    <row r="189" spans="1:10" x14ac:dyDescent="0.2">
      <c r="A189" s="15">
        <v>40099</v>
      </c>
      <c r="B189" s="12">
        <v>265</v>
      </c>
      <c r="C189" s="12">
        <v>265</v>
      </c>
      <c r="D189" s="12">
        <v>265</v>
      </c>
      <c r="E189" s="12">
        <v>265</v>
      </c>
      <c r="F189" s="14">
        <v>17500</v>
      </c>
      <c r="G189" s="12">
        <v>263.37</v>
      </c>
      <c r="I189" s="11">
        <f>'^JKSE'!I189</f>
        <v>40632</v>
      </c>
      <c r="J189" s="12">
        <f t="shared" si="2"/>
        <v>540</v>
      </c>
    </row>
    <row r="190" spans="1:10" x14ac:dyDescent="0.2">
      <c r="A190" s="15">
        <v>40100</v>
      </c>
      <c r="B190" s="12">
        <v>260</v>
      </c>
      <c r="C190" s="12">
        <v>265</v>
      </c>
      <c r="D190" s="12">
        <v>260</v>
      </c>
      <c r="E190" s="12">
        <v>265</v>
      </c>
      <c r="F190" s="14">
        <v>4500</v>
      </c>
      <c r="G190" s="12">
        <v>263.37</v>
      </c>
      <c r="I190" s="11">
        <f>'^JKSE'!I190</f>
        <v>40631</v>
      </c>
      <c r="J190" s="12">
        <f t="shared" si="2"/>
        <v>520</v>
      </c>
    </row>
    <row r="191" spans="1:10" x14ac:dyDescent="0.2">
      <c r="A191" s="15">
        <v>40101</v>
      </c>
      <c r="B191" s="12">
        <v>260</v>
      </c>
      <c r="C191" s="12">
        <v>265</v>
      </c>
      <c r="D191" s="12">
        <v>260</v>
      </c>
      <c r="E191" s="12">
        <v>260</v>
      </c>
      <c r="F191" s="14">
        <v>0</v>
      </c>
      <c r="G191" s="12">
        <v>258.39999999999998</v>
      </c>
      <c r="I191" s="11">
        <f>'^JKSE'!I191</f>
        <v>40630</v>
      </c>
      <c r="J191" s="12">
        <f t="shared" si="2"/>
        <v>530</v>
      </c>
    </row>
    <row r="192" spans="1:10" x14ac:dyDescent="0.2">
      <c r="A192" s="15">
        <v>40102</v>
      </c>
      <c r="B192" s="12">
        <v>265</v>
      </c>
      <c r="C192" s="12">
        <v>270</v>
      </c>
      <c r="D192" s="12">
        <v>260</v>
      </c>
      <c r="E192" s="12">
        <v>270</v>
      </c>
      <c r="F192" s="14">
        <v>38500</v>
      </c>
      <c r="G192" s="12">
        <v>268.33999999999997</v>
      </c>
      <c r="I192" s="11">
        <f>'^JKSE'!I192</f>
        <v>40627</v>
      </c>
      <c r="J192" s="12">
        <f t="shared" si="2"/>
        <v>540</v>
      </c>
    </row>
    <row r="193" spans="1:10" x14ac:dyDescent="0.2">
      <c r="A193" s="15">
        <v>40105</v>
      </c>
      <c r="B193" s="12">
        <v>265</v>
      </c>
      <c r="C193" s="12">
        <v>270</v>
      </c>
      <c r="D193" s="12">
        <v>265</v>
      </c>
      <c r="E193" s="12">
        <v>265</v>
      </c>
      <c r="F193" s="14">
        <v>0</v>
      </c>
      <c r="G193" s="12">
        <v>263.37</v>
      </c>
      <c r="I193" s="11">
        <f>'^JKSE'!I193</f>
        <v>40626</v>
      </c>
      <c r="J193" s="12">
        <f t="shared" si="2"/>
        <v>540</v>
      </c>
    </row>
    <row r="194" spans="1:10" x14ac:dyDescent="0.2">
      <c r="A194" s="15">
        <v>40106</v>
      </c>
      <c r="B194" s="12">
        <v>265</v>
      </c>
      <c r="C194" s="12">
        <v>280</v>
      </c>
      <c r="D194" s="12">
        <v>260</v>
      </c>
      <c r="E194" s="12">
        <v>270</v>
      </c>
      <c r="F194" s="14">
        <v>39500</v>
      </c>
      <c r="G194" s="12">
        <v>268.33999999999997</v>
      </c>
      <c r="I194" s="11">
        <f>'^JKSE'!I194</f>
        <v>40625</v>
      </c>
      <c r="J194" s="12">
        <f t="shared" si="2"/>
        <v>540</v>
      </c>
    </row>
    <row r="195" spans="1:10" x14ac:dyDescent="0.2">
      <c r="A195" s="15">
        <v>40107</v>
      </c>
      <c r="B195" s="12">
        <v>260</v>
      </c>
      <c r="C195" s="12">
        <v>270</v>
      </c>
      <c r="D195" s="12">
        <v>260</v>
      </c>
      <c r="E195" s="12">
        <v>260</v>
      </c>
      <c r="F195" s="14">
        <v>0</v>
      </c>
      <c r="G195" s="12">
        <v>258.39999999999998</v>
      </c>
      <c r="I195" s="11">
        <f>'^JKSE'!I195</f>
        <v>40624</v>
      </c>
      <c r="J195" s="12">
        <f t="shared" ref="J195:J258" si="3">VLOOKUP($I$2:$I$751,$A$2:$G$705,7)</f>
        <v>540</v>
      </c>
    </row>
    <row r="196" spans="1:10" x14ac:dyDescent="0.2">
      <c r="A196" s="15">
        <v>40108</v>
      </c>
      <c r="B196" s="12">
        <v>260</v>
      </c>
      <c r="C196" s="12">
        <v>270</v>
      </c>
      <c r="D196" s="12">
        <v>260</v>
      </c>
      <c r="E196" s="12">
        <v>260</v>
      </c>
      <c r="F196" s="14">
        <v>0</v>
      </c>
      <c r="G196" s="12">
        <v>258.39999999999998</v>
      </c>
      <c r="I196" s="11">
        <f>'^JKSE'!I196</f>
        <v>40623</v>
      </c>
      <c r="J196" s="12">
        <f t="shared" si="3"/>
        <v>590</v>
      </c>
    </row>
    <row r="197" spans="1:10" x14ac:dyDescent="0.2">
      <c r="A197" s="15">
        <v>40109</v>
      </c>
      <c r="B197" s="12">
        <v>255</v>
      </c>
      <c r="C197" s="12">
        <v>260</v>
      </c>
      <c r="D197" s="12">
        <v>250</v>
      </c>
      <c r="E197" s="12">
        <v>260</v>
      </c>
      <c r="F197" s="14">
        <v>207500</v>
      </c>
      <c r="G197" s="12">
        <v>258.39999999999998</v>
      </c>
      <c r="I197" s="11">
        <f>'^JKSE'!I197</f>
        <v>40620</v>
      </c>
      <c r="J197" s="12">
        <f t="shared" si="3"/>
        <v>540</v>
      </c>
    </row>
    <row r="198" spans="1:10" x14ac:dyDescent="0.2">
      <c r="A198" s="15">
        <v>40112</v>
      </c>
      <c r="B198" s="12">
        <v>250</v>
      </c>
      <c r="C198" s="12">
        <v>260</v>
      </c>
      <c r="D198" s="12">
        <v>245</v>
      </c>
      <c r="E198" s="12">
        <v>260</v>
      </c>
      <c r="F198" s="14">
        <v>677000</v>
      </c>
      <c r="G198" s="12">
        <v>258.39999999999998</v>
      </c>
      <c r="I198" s="11">
        <f>'^JKSE'!I198</f>
        <v>40619</v>
      </c>
      <c r="J198" s="12">
        <f t="shared" si="3"/>
        <v>520</v>
      </c>
    </row>
    <row r="199" spans="1:10" x14ac:dyDescent="0.2">
      <c r="A199" s="15">
        <v>40113</v>
      </c>
      <c r="B199" s="12">
        <v>250</v>
      </c>
      <c r="C199" s="12">
        <v>260</v>
      </c>
      <c r="D199" s="12">
        <v>250</v>
      </c>
      <c r="E199" s="12">
        <v>260</v>
      </c>
      <c r="F199" s="14">
        <v>201500</v>
      </c>
      <c r="G199" s="12">
        <v>258.39999999999998</v>
      </c>
      <c r="I199" s="11">
        <f>'^JKSE'!I199</f>
        <v>40618</v>
      </c>
      <c r="J199" s="12">
        <f t="shared" si="3"/>
        <v>530</v>
      </c>
    </row>
    <row r="200" spans="1:10" x14ac:dyDescent="0.2">
      <c r="A200" s="15">
        <v>40114</v>
      </c>
      <c r="B200" s="12">
        <v>240</v>
      </c>
      <c r="C200" s="12">
        <v>265</v>
      </c>
      <c r="D200" s="12">
        <v>240</v>
      </c>
      <c r="E200" s="12">
        <v>265</v>
      </c>
      <c r="F200" s="14">
        <v>13000</v>
      </c>
      <c r="G200" s="12">
        <v>263.37</v>
      </c>
      <c r="I200" s="11">
        <f>'^JKSE'!I200</f>
        <v>40617</v>
      </c>
      <c r="J200" s="12">
        <f t="shared" si="3"/>
        <v>560</v>
      </c>
    </row>
    <row r="201" spans="1:10" x14ac:dyDescent="0.2">
      <c r="A201" s="15">
        <v>40115</v>
      </c>
      <c r="B201" s="12">
        <v>215</v>
      </c>
      <c r="C201" s="12">
        <v>265</v>
      </c>
      <c r="D201" s="12">
        <v>215</v>
      </c>
      <c r="E201" s="12">
        <v>265</v>
      </c>
      <c r="F201" s="14">
        <v>1500</v>
      </c>
      <c r="G201" s="12">
        <v>263.37</v>
      </c>
      <c r="I201" s="11">
        <f>'^JKSE'!I201</f>
        <v>40616</v>
      </c>
      <c r="J201" s="12">
        <f t="shared" si="3"/>
        <v>550</v>
      </c>
    </row>
    <row r="202" spans="1:10" x14ac:dyDescent="0.2">
      <c r="A202" s="15">
        <v>40116</v>
      </c>
      <c r="B202" s="12">
        <v>230</v>
      </c>
      <c r="C202" s="12">
        <v>265</v>
      </c>
      <c r="D202" s="12">
        <v>230</v>
      </c>
      <c r="E202" s="12">
        <v>265</v>
      </c>
      <c r="F202" s="14">
        <v>196500</v>
      </c>
      <c r="G202" s="12">
        <v>263.37</v>
      </c>
      <c r="I202" s="11">
        <f>'^JKSE'!I202</f>
        <v>40613</v>
      </c>
      <c r="J202" s="12">
        <f t="shared" si="3"/>
        <v>520</v>
      </c>
    </row>
    <row r="203" spans="1:10" x14ac:dyDescent="0.2">
      <c r="A203" s="15">
        <v>40119</v>
      </c>
      <c r="B203" s="12">
        <v>245</v>
      </c>
      <c r="C203" s="12">
        <v>255</v>
      </c>
      <c r="D203" s="12">
        <v>245</v>
      </c>
      <c r="E203" s="12">
        <v>245</v>
      </c>
      <c r="F203" s="14">
        <v>248000</v>
      </c>
      <c r="G203" s="12">
        <v>243.49</v>
      </c>
      <c r="I203" s="11">
        <f>'^JKSE'!I203</f>
        <v>40612</v>
      </c>
      <c r="J203" s="12">
        <f t="shared" si="3"/>
        <v>520</v>
      </c>
    </row>
    <row r="204" spans="1:10" x14ac:dyDescent="0.2">
      <c r="A204" s="15">
        <v>40120</v>
      </c>
      <c r="B204" s="12">
        <v>245</v>
      </c>
      <c r="C204" s="12">
        <v>260</v>
      </c>
      <c r="D204" s="12">
        <v>240</v>
      </c>
      <c r="E204" s="12">
        <v>260</v>
      </c>
      <c r="F204" s="14">
        <v>98000</v>
      </c>
      <c r="G204" s="12">
        <v>258.39999999999998</v>
      </c>
      <c r="I204" s="11">
        <f>'^JKSE'!I204</f>
        <v>40611</v>
      </c>
      <c r="J204" s="12">
        <f t="shared" si="3"/>
        <v>500</v>
      </c>
    </row>
    <row r="205" spans="1:10" x14ac:dyDescent="0.2">
      <c r="A205" s="15">
        <v>40121</v>
      </c>
      <c r="B205" s="12">
        <v>260</v>
      </c>
      <c r="C205" s="12">
        <v>260</v>
      </c>
      <c r="D205" s="12">
        <v>240</v>
      </c>
      <c r="E205" s="12">
        <v>245</v>
      </c>
      <c r="F205" s="14">
        <v>437500</v>
      </c>
      <c r="G205" s="12">
        <v>243.49</v>
      </c>
      <c r="I205" s="11">
        <f>'^JKSE'!I205</f>
        <v>40610</v>
      </c>
      <c r="J205" s="12">
        <f t="shared" si="3"/>
        <v>530</v>
      </c>
    </row>
    <row r="206" spans="1:10" x14ac:dyDescent="0.2">
      <c r="A206" s="15">
        <v>40122</v>
      </c>
      <c r="B206" s="12">
        <v>235</v>
      </c>
      <c r="C206" s="12">
        <v>245</v>
      </c>
      <c r="D206" s="12">
        <v>235</v>
      </c>
      <c r="E206" s="12">
        <v>245</v>
      </c>
      <c r="F206" s="14">
        <v>133000</v>
      </c>
      <c r="G206" s="12">
        <v>243.49</v>
      </c>
      <c r="I206" s="11">
        <f>'^JKSE'!I206</f>
        <v>40609</v>
      </c>
      <c r="J206" s="12">
        <f t="shared" si="3"/>
        <v>520</v>
      </c>
    </row>
    <row r="207" spans="1:10" x14ac:dyDescent="0.2">
      <c r="A207" s="15">
        <v>40123</v>
      </c>
      <c r="B207" s="12">
        <v>230</v>
      </c>
      <c r="C207" s="12">
        <v>245</v>
      </c>
      <c r="D207" s="12">
        <v>230</v>
      </c>
      <c r="E207" s="12">
        <v>245</v>
      </c>
      <c r="F207" s="14">
        <v>49500</v>
      </c>
      <c r="G207" s="12">
        <v>243.49</v>
      </c>
      <c r="I207" s="11">
        <f>'^JKSE'!I207</f>
        <v>40606</v>
      </c>
      <c r="J207" s="12">
        <f t="shared" si="3"/>
        <v>530</v>
      </c>
    </row>
    <row r="208" spans="1:10" x14ac:dyDescent="0.2">
      <c r="A208" s="15">
        <v>40126</v>
      </c>
      <c r="B208" s="12">
        <v>230</v>
      </c>
      <c r="C208" s="12">
        <v>245</v>
      </c>
      <c r="D208" s="12">
        <v>230</v>
      </c>
      <c r="E208" s="12">
        <v>230</v>
      </c>
      <c r="F208" s="14">
        <v>0</v>
      </c>
      <c r="G208" s="12">
        <v>228.58</v>
      </c>
      <c r="I208" s="11">
        <f>'^JKSE'!I208</f>
        <v>40605</v>
      </c>
      <c r="J208" s="12">
        <f t="shared" si="3"/>
        <v>495</v>
      </c>
    </row>
    <row r="209" spans="1:10" x14ac:dyDescent="0.2">
      <c r="A209" s="15">
        <v>40127</v>
      </c>
      <c r="B209" s="12">
        <v>230</v>
      </c>
      <c r="C209" s="12">
        <v>245</v>
      </c>
      <c r="D209" s="12">
        <v>230</v>
      </c>
      <c r="E209" s="12">
        <v>230</v>
      </c>
      <c r="F209" s="14">
        <v>0</v>
      </c>
      <c r="G209" s="12">
        <v>228.58</v>
      </c>
      <c r="I209" s="11">
        <f>'^JKSE'!I209</f>
        <v>40604</v>
      </c>
      <c r="J209" s="12">
        <f t="shared" si="3"/>
        <v>540</v>
      </c>
    </row>
    <row r="210" spans="1:10" x14ac:dyDescent="0.2">
      <c r="A210" s="15">
        <v>40128</v>
      </c>
      <c r="B210" s="12">
        <v>230</v>
      </c>
      <c r="C210" s="12">
        <v>245</v>
      </c>
      <c r="D210" s="12">
        <v>230</v>
      </c>
      <c r="E210" s="12">
        <v>245</v>
      </c>
      <c r="F210" s="14">
        <v>3000</v>
      </c>
      <c r="G210" s="12">
        <v>243.49</v>
      </c>
      <c r="I210" s="11">
        <f>'^JKSE'!I210</f>
        <v>40603</v>
      </c>
      <c r="J210" s="12">
        <f t="shared" si="3"/>
        <v>550</v>
      </c>
    </row>
    <row r="211" spans="1:10" x14ac:dyDescent="0.2">
      <c r="A211" s="15">
        <v>40129</v>
      </c>
      <c r="B211" s="12">
        <v>230</v>
      </c>
      <c r="C211" s="12">
        <v>245</v>
      </c>
      <c r="D211" s="12">
        <v>230</v>
      </c>
      <c r="E211" s="12">
        <v>230</v>
      </c>
      <c r="F211" s="14">
        <v>0</v>
      </c>
      <c r="G211" s="12">
        <v>228.58</v>
      </c>
      <c r="I211" s="11">
        <f>'^JKSE'!I211</f>
        <v>40602</v>
      </c>
      <c r="J211" s="12">
        <f t="shared" si="3"/>
        <v>560</v>
      </c>
    </row>
    <row r="212" spans="1:10" x14ac:dyDescent="0.2">
      <c r="A212" s="15">
        <v>40130</v>
      </c>
      <c r="B212" s="12">
        <v>230</v>
      </c>
      <c r="C212" s="12">
        <v>245</v>
      </c>
      <c r="D212" s="12">
        <v>230</v>
      </c>
      <c r="E212" s="12">
        <v>245</v>
      </c>
      <c r="F212" s="14">
        <v>26500</v>
      </c>
      <c r="G212" s="12">
        <v>243.49</v>
      </c>
      <c r="I212" s="11">
        <f>'^JKSE'!I212</f>
        <v>40599</v>
      </c>
      <c r="J212" s="12">
        <f t="shared" si="3"/>
        <v>560</v>
      </c>
    </row>
    <row r="213" spans="1:10" x14ac:dyDescent="0.2">
      <c r="A213" s="15">
        <v>40133</v>
      </c>
      <c r="B213" s="12">
        <v>230</v>
      </c>
      <c r="C213" s="12">
        <v>230</v>
      </c>
      <c r="D213" s="12">
        <v>230</v>
      </c>
      <c r="E213" s="12">
        <v>230</v>
      </c>
      <c r="F213" s="14">
        <v>25000</v>
      </c>
      <c r="G213" s="12">
        <v>228.58</v>
      </c>
      <c r="I213" s="11">
        <f>'^JKSE'!I213</f>
        <v>40598</v>
      </c>
      <c r="J213" s="12">
        <f t="shared" si="3"/>
        <v>570</v>
      </c>
    </row>
    <row r="214" spans="1:10" x14ac:dyDescent="0.2">
      <c r="A214" s="15">
        <v>40134</v>
      </c>
      <c r="B214" s="12">
        <v>245</v>
      </c>
      <c r="C214" s="12">
        <v>245</v>
      </c>
      <c r="D214" s="12">
        <v>245</v>
      </c>
      <c r="E214" s="12">
        <v>245</v>
      </c>
      <c r="F214" s="14">
        <v>1000</v>
      </c>
      <c r="G214" s="12">
        <v>243.49</v>
      </c>
      <c r="I214" s="11">
        <f>'^JKSE'!I214</f>
        <v>40597</v>
      </c>
      <c r="J214" s="12">
        <f t="shared" si="3"/>
        <v>560</v>
      </c>
    </row>
    <row r="215" spans="1:10" x14ac:dyDescent="0.2">
      <c r="A215" s="15">
        <v>40135</v>
      </c>
      <c r="B215" s="12">
        <v>230</v>
      </c>
      <c r="C215" s="12">
        <v>240</v>
      </c>
      <c r="D215" s="12">
        <v>230</v>
      </c>
      <c r="E215" s="12">
        <v>230</v>
      </c>
      <c r="F215" s="14">
        <v>0</v>
      </c>
      <c r="G215" s="12">
        <v>228.58</v>
      </c>
      <c r="I215" s="11">
        <f>'^JKSE'!I215</f>
        <v>40596</v>
      </c>
      <c r="J215" s="12">
        <f t="shared" si="3"/>
        <v>580</v>
      </c>
    </row>
    <row r="216" spans="1:10" x14ac:dyDescent="0.2">
      <c r="A216" s="15">
        <v>40136</v>
      </c>
      <c r="B216" s="12">
        <v>240</v>
      </c>
      <c r="C216" s="12">
        <v>245</v>
      </c>
      <c r="D216" s="12">
        <v>240</v>
      </c>
      <c r="E216" s="12">
        <v>245</v>
      </c>
      <c r="F216" s="14">
        <v>13000</v>
      </c>
      <c r="G216" s="12">
        <v>243.49</v>
      </c>
      <c r="I216" s="11">
        <f>'^JKSE'!I216</f>
        <v>40595</v>
      </c>
      <c r="J216" s="12">
        <f t="shared" si="3"/>
        <v>570</v>
      </c>
    </row>
    <row r="217" spans="1:10" x14ac:dyDescent="0.2">
      <c r="A217" s="15">
        <v>40137</v>
      </c>
      <c r="B217" s="12">
        <v>240</v>
      </c>
      <c r="C217" s="12">
        <v>245</v>
      </c>
      <c r="D217" s="12">
        <v>235</v>
      </c>
      <c r="E217" s="12">
        <v>245</v>
      </c>
      <c r="F217" s="14">
        <v>56500</v>
      </c>
      <c r="G217" s="12">
        <v>243.49</v>
      </c>
      <c r="I217" s="11">
        <f>'^JKSE'!I217</f>
        <v>40592</v>
      </c>
      <c r="J217" s="12">
        <f t="shared" si="3"/>
        <v>570</v>
      </c>
    </row>
    <row r="218" spans="1:10" x14ac:dyDescent="0.2">
      <c r="A218" s="15">
        <v>40140</v>
      </c>
      <c r="B218" s="12">
        <v>240</v>
      </c>
      <c r="C218" s="12">
        <v>240</v>
      </c>
      <c r="D218" s="12">
        <v>240</v>
      </c>
      <c r="E218" s="12">
        <v>240</v>
      </c>
      <c r="F218" s="14">
        <v>15000</v>
      </c>
      <c r="G218" s="12">
        <v>238.52</v>
      </c>
      <c r="I218" s="11">
        <f>'^JKSE'!I218</f>
        <v>40591</v>
      </c>
      <c r="J218" s="12">
        <f t="shared" si="3"/>
        <v>580</v>
      </c>
    </row>
    <row r="219" spans="1:10" x14ac:dyDescent="0.2">
      <c r="A219" s="15">
        <v>40141</v>
      </c>
      <c r="B219" s="12">
        <v>225</v>
      </c>
      <c r="C219" s="12">
        <v>245</v>
      </c>
      <c r="D219" s="12">
        <v>225</v>
      </c>
      <c r="E219" s="12">
        <v>245</v>
      </c>
      <c r="F219" s="14">
        <v>26000</v>
      </c>
      <c r="G219" s="12">
        <v>243.49</v>
      </c>
      <c r="I219" s="11">
        <f>'^JKSE'!I219</f>
        <v>40590</v>
      </c>
      <c r="J219" s="12">
        <f t="shared" si="3"/>
        <v>590</v>
      </c>
    </row>
    <row r="220" spans="1:10" x14ac:dyDescent="0.2">
      <c r="A220" s="15">
        <v>40142</v>
      </c>
      <c r="B220" s="12">
        <v>225</v>
      </c>
      <c r="C220" s="12">
        <v>245</v>
      </c>
      <c r="D220" s="12">
        <v>225</v>
      </c>
      <c r="E220" s="12">
        <v>225</v>
      </c>
      <c r="F220" s="14">
        <v>0</v>
      </c>
      <c r="G220" s="12">
        <v>223.62</v>
      </c>
      <c r="I220" s="11">
        <f>'^JKSE'!I220</f>
        <v>40589</v>
      </c>
      <c r="J220" s="12">
        <f t="shared" si="3"/>
        <v>580</v>
      </c>
    </row>
    <row r="221" spans="1:10" x14ac:dyDescent="0.2">
      <c r="A221" s="15">
        <v>40143</v>
      </c>
      <c r="B221" s="12">
        <v>230</v>
      </c>
      <c r="C221" s="12">
        <v>245</v>
      </c>
      <c r="D221" s="12">
        <v>230</v>
      </c>
      <c r="E221" s="12">
        <v>230</v>
      </c>
      <c r="F221" s="14">
        <v>0</v>
      </c>
      <c r="G221" s="12">
        <v>228.58</v>
      </c>
      <c r="I221" s="11">
        <f>'^JKSE'!I221</f>
        <v>40588</v>
      </c>
      <c r="J221" s="12">
        <f t="shared" si="3"/>
        <v>580</v>
      </c>
    </row>
    <row r="222" spans="1:10" x14ac:dyDescent="0.2">
      <c r="A222" s="15">
        <v>40147</v>
      </c>
      <c r="B222" s="12">
        <v>245</v>
      </c>
      <c r="C222" s="12">
        <v>245</v>
      </c>
      <c r="D222" s="12">
        <v>245</v>
      </c>
      <c r="E222" s="12">
        <v>245</v>
      </c>
      <c r="F222" s="14">
        <v>5000</v>
      </c>
      <c r="G222" s="12">
        <v>243.49</v>
      </c>
      <c r="I222" s="11">
        <f>'^JKSE'!I222</f>
        <v>40585</v>
      </c>
      <c r="J222" s="12">
        <f t="shared" si="3"/>
        <v>570</v>
      </c>
    </row>
    <row r="223" spans="1:10" x14ac:dyDescent="0.2">
      <c r="A223" s="15">
        <v>40148</v>
      </c>
      <c r="B223" s="12">
        <v>240</v>
      </c>
      <c r="C223" s="12">
        <v>245</v>
      </c>
      <c r="D223" s="12">
        <v>235</v>
      </c>
      <c r="E223" s="12">
        <v>245</v>
      </c>
      <c r="F223" s="14">
        <v>292500</v>
      </c>
      <c r="G223" s="12">
        <v>243.49</v>
      </c>
      <c r="I223" s="11">
        <f>'^JKSE'!I223</f>
        <v>40584</v>
      </c>
      <c r="J223" s="12">
        <f t="shared" si="3"/>
        <v>580</v>
      </c>
    </row>
    <row r="224" spans="1:10" x14ac:dyDescent="0.2">
      <c r="A224" s="15">
        <v>40149</v>
      </c>
      <c r="B224" s="12">
        <v>245</v>
      </c>
      <c r="C224" s="12">
        <v>245</v>
      </c>
      <c r="D224" s="12">
        <v>245</v>
      </c>
      <c r="E224" s="12">
        <v>245</v>
      </c>
      <c r="F224" s="14">
        <v>15000</v>
      </c>
      <c r="G224" s="12">
        <v>243.49</v>
      </c>
      <c r="I224" s="11">
        <f>'^JKSE'!I224</f>
        <v>40583</v>
      </c>
      <c r="J224" s="12">
        <f t="shared" si="3"/>
        <v>570</v>
      </c>
    </row>
    <row r="225" spans="1:10" x14ac:dyDescent="0.2">
      <c r="A225" s="15">
        <v>40150</v>
      </c>
      <c r="B225" s="12">
        <v>240</v>
      </c>
      <c r="C225" s="12">
        <v>240</v>
      </c>
      <c r="D225" s="12">
        <v>240</v>
      </c>
      <c r="E225" s="12">
        <v>240</v>
      </c>
      <c r="F225" s="14">
        <v>137500</v>
      </c>
      <c r="G225" s="12">
        <v>238.52</v>
      </c>
      <c r="I225" s="11">
        <f>'^JKSE'!I225</f>
        <v>40582</v>
      </c>
      <c r="J225" s="12">
        <f t="shared" si="3"/>
        <v>580</v>
      </c>
    </row>
    <row r="226" spans="1:10" x14ac:dyDescent="0.2">
      <c r="A226" s="15">
        <v>40151</v>
      </c>
      <c r="B226" s="12">
        <v>245</v>
      </c>
      <c r="C226" s="12">
        <v>245</v>
      </c>
      <c r="D226" s="12">
        <v>245</v>
      </c>
      <c r="E226" s="12">
        <v>245</v>
      </c>
      <c r="F226" s="14">
        <v>45000</v>
      </c>
      <c r="G226" s="12">
        <v>243.49</v>
      </c>
      <c r="I226" s="11">
        <f>'^JKSE'!I226</f>
        <v>40581</v>
      </c>
      <c r="J226" s="12">
        <f t="shared" si="3"/>
        <v>570</v>
      </c>
    </row>
    <row r="227" spans="1:10" x14ac:dyDescent="0.2">
      <c r="A227" s="15">
        <v>40154</v>
      </c>
      <c r="B227" s="12">
        <v>245</v>
      </c>
      <c r="C227" s="12">
        <v>245</v>
      </c>
      <c r="D227" s="12">
        <v>245</v>
      </c>
      <c r="E227" s="12">
        <v>245</v>
      </c>
      <c r="F227" s="14">
        <v>55000</v>
      </c>
      <c r="G227" s="12">
        <v>243.49</v>
      </c>
      <c r="I227" s="11">
        <f>'^JKSE'!I227</f>
        <v>40578</v>
      </c>
      <c r="J227" s="12">
        <f t="shared" si="3"/>
        <v>580</v>
      </c>
    </row>
    <row r="228" spans="1:10" x14ac:dyDescent="0.2">
      <c r="A228" s="15">
        <v>40155</v>
      </c>
      <c r="B228" s="12">
        <v>240</v>
      </c>
      <c r="C228" s="12">
        <v>245</v>
      </c>
      <c r="D228" s="12">
        <v>240</v>
      </c>
      <c r="E228" s="12">
        <v>245</v>
      </c>
      <c r="F228" s="14">
        <v>25000</v>
      </c>
      <c r="G228" s="12">
        <v>243.49</v>
      </c>
      <c r="I228" s="11">
        <f>'^JKSE'!I228</f>
        <v>40577</v>
      </c>
      <c r="J228" s="12">
        <f t="shared" si="3"/>
        <v>570</v>
      </c>
    </row>
    <row r="229" spans="1:10" x14ac:dyDescent="0.2">
      <c r="A229" s="15">
        <v>40156</v>
      </c>
      <c r="B229" s="12">
        <v>230</v>
      </c>
      <c r="C229" s="12">
        <v>250</v>
      </c>
      <c r="D229" s="12">
        <v>230</v>
      </c>
      <c r="E229" s="12">
        <v>230</v>
      </c>
      <c r="F229" s="14">
        <v>0</v>
      </c>
      <c r="G229" s="12">
        <v>228.58</v>
      </c>
      <c r="I229" s="11">
        <f>'^JKSE'!I229</f>
        <v>40576</v>
      </c>
      <c r="J229" s="12">
        <f t="shared" si="3"/>
        <v>570</v>
      </c>
    </row>
    <row r="230" spans="1:10" x14ac:dyDescent="0.2">
      <c r="A230" s="15">
        <v>40157</v>
      </c>
      <c r="B230" s="12">
        <v>230</v>
      </c>
      <c r="C230" s="12">
        <v>245</v>
      </c>
      <c r="D230" s="12">
        <v>230</v>
      </c>
      <c r="E230" s="12">
        <v>230</v>
      </c>
      <c r="F230" s="14">
        <v>0</v>
      </c>
      <c r="G230" s="12">
        <v>228.58</v>
      </c>
      <c r="I230" s="11">
        <f>'^JKSE'!I230</f>
        <v>40575</v>
      </c>
      <c r="J230" s="12">
        <f t="shared" si="3"/>
        <v>580</v>
      </c>
    </row>
    <row r="231" spans="1:10" x14ac:dyDescent="0.2">
      <c r="A231" s="15">
        <v>40158</v>
      </c>
      <c r="B231" s="12">
        <v>250</v>
      </c>
      <c r="C231" s="12">
        <v>250</v>
      </c>
      <c r="D231" s="12">
        <v>250</v>
      </c>
      <c r="E231" s="12">
        <v>250</v>
      </c>
      <c r="F231" s="14">
        <v>60000</v>
      </c>
      <c r="G231" s="12">
        <v>248.46</v>
      </c>
      <c r="I231" s="11">
        <f>'^JKSE'!I231</f>
        <v>40574</v>
      </c>
      <c r="J231" s="12">
        <f t="shared" si="3"/>
        <v>590</v>
      </c>
    </row>
    <row r="232" spans="1:10" x14ac:dyDescent="0.2">
      <c r="A232" s="15">
        <v>40161</v>
      </c>
      <c r="B232" s="12">
        <v>250</v>
      </c>
      <c r="C232" s="12">
        <v>250</v>
      </c>
      <c r="D232" s="12">
        <v>250</v>
      </c>
      <c r="E232" s="12">
        <v>250</v>
      </c>
      <c r="F232" s="14">
        <v>1000</v>
      </c>
      <c r="G232" s="12">
        <v>248.46</v>
      </c>
      <c r="I232" s="11">
        <f>'^JKSE'!I232</f>
        <v>40571</v>
      </c>
      <c r="J232" s="12">
        <f t="shared" si="3"/>
        <v>600</v>
      </c>
    </row>
    <row r="233" spans="1:10" x14ac:dyDescent="0.2">
      <c r="A233" s="15">
        <v>40162</v>
      </c>
      <c r="B233" s="12">
        <v>250</v>
      </c>
      <c r="C233" s="12">
        <v>250</v>
      </c>
      <c r="D233" s="12">
        <v>250</v>
      </c>
      <c r="E233" s="12">
        <v>250</v>
      </c>
      <c r="F233" s="14">
        <v>5000</v>
      </c>
      <c r="G233" s="12">
        <v>248.46</v>
      </c>
      <c r="I233" s="11">
        <f>'^JKSE'!I233</f>
        <v>40570</v>
      </c>
      <c r="J233" s="12">
        <f t="shared" si="3"/>
        <v>600</v>
      </c>
    </row>
    <row r="234" spans="1:10" x14ac:dyDescent="0.2">
      <c r="A234" s="15">
        <v>40163</v>
      </c>
      <c r="B234" s="12">
        <v>230</v>
      </c>
      <c r="C234" s="12">
        <v>245</v>
      </c>
      <c r="D234" s="12">
        <v>230</v>
      </c>
      <c r="E234" s="12">
        <v>245</v>
      </c>
      <c r="F234" s="14">
        <v>104500</v>
      </c>
      <c r="G234" s="12">
        <v>243.49</v>
      </c>
      <c r="I234" s="11">
        <f>'^JKSE'!I234</f>
        <v>40569</v>
      </c>
      <c r="J234" s="12">
        <f t="shared" si="3"/>
        <v>590</v>
      </c>
    </row>
    <row r="235" spans="1:10" x14ac:dyDescent="0.2">
      <c r="A235" s="15">
        <v>40164</v>
      </c>
      <c r="B235" s="12">
        <v>250</v>
      </c>
      <c r="C235" s="12">
        <v>250</v>
      </c>
      <c r="D235" s="12">
        <v>235</v>
      </c>
      <c r="E235" s="12">
        <v>245</v>
      </c>
      <c r="F235" s="14">
        <v>36000</v>
      </c>
      <c r="G235" s="12">
        <v>243.49</v>
      </c>
      <c r="I235" s="11">
        <f>'^JKSE'!I235</f>
        <v>40568</v>
      </c>
      <c r="J235" s="12">
        <f t="shared" si="3"/>
        <v>580</v>
      </c>
    </row>
    <row r="236" spans="1:10" x14ac:dyDescent="0.2">
      <c r="A236" s="15">
        <v>40168</v>
      </c>
      <c r="B236" s="12">
        <v>230</v>
      </c>
      <c r="C236" s="12">
        <v>245</v>
      </c>
      <c r="D236" s="12">
        <v>230</v>
      </c>
      <c r="E236" s="12">
        <v>230</v>
      </c>
      <c r="F236" s="14">
        <v>0</v>
      </c>
      <c r="G236" s="12">
        <v>228.58</v>
      </c>
      <c r="I236" s="11">
        <f>'^JKSE'!I236</f>
        <v>40567</v>
      </c>
      <c r="J236" s="12">
        <f t="shared" si="3"/>
        <v>540</v>
      </c>
    </row>
    <row r="237" spans="1:10" x14ac:dyDescent="0.2">
      <c r="A237" s="15">
        <v>40169</v>
      </c>
      <c r="B237" s="12">
        <v>250</v>
      </c>
      <c r="C237" s="12">
        <v>250</v>
      </c>
      <c r="D237" s="12">
        <v>250</v>
      </c>
      <c r="E237" s="12">
        <v>250</v>
      </c>
      <c r="F237" s="14">
        <v>5000</v>
      </c>
      <c r="G237" s="12">
        <v>248.46</v>
      </c>
      <c r="I237" s="11">
        <f>'^JKSE'!I237</f>
        <v>40564</v>
      </c>
      <c r="J237" s="12">
        <f t="shared" si="3"/>
        <v>530</v>
      </c>
    </row>
    <row r="238" spans="1:10" x14ac:dyDescent="0.2">
      <c r="A238" s="15">
        <v>40170</v>
      </c>
      <c r="B238" s="12">
        <v>240</v>
      </c>
      <c r="C238" s="12">
        <v>240</v>
      </c>
      <c r="D238" s="12">
        <v>240</v>
      </c>
      <c r="E238" s="12">
        <v>240</v>
      </c>
      <c r="F238" s="14">
        <v>25000</v>
      </c>
      <c r="G238" s="12">
        <v>238.52</v>
      </c>
      <c r="I238" s="11">
        <f>'^JKSE'!I238</f>
        <v>40563</v>
      </c>
      <c r="J238" s="12">
        <f t="shared" si="3"/>
        <v>500</v>
      </c>
    </row>
    <row r="239" spans="1:10" x14ac:dyDescent="0.2">
      <c r="A239" s="15">
        <v>40175</v>
      </c>
      <c r="B239" s="12">
        <v>220</v>
      </c>
      <c r="C239" s="12">
        <v>240</v>
      </c>
      <c r="D239" s="12">
        <v>220</v>
      </c>
      <c r="E239" s="12">
        <v>220</v>
      </c>
      <c r="F239" s="14">
        <v>0</v>
      </c>
      <c r="G239" s="12">
        <v>218.65</v>
      </c>
      <c r="I239" s="11">
        <f>'^JKSE'!I239</f>
        <v>40562</v>
      </c>
      <c r="J239" s="12">
        <f t="shared" si="3"/>
        <v>465</v>
      </c>
    </row>
    <row r="240" spans="1:10" x14ac:dyDescent="0.2">
      <c r="A240" s="15">
        <v>40176</v>
      </c>
      <c r="B240" s="12">
        <v>250</v>
      </c>
      <c r="C240" s="12">
        <v>265</v>
      </c>
      <c r="D240" s="12">
        <v>245</v>
      </c>
      <c r="E240" s="12">
        <v>255</v>
      </c>
      <c r="F240" s="14">
        <v>393500</v>
      </c>
      <c r="G240" s="12">
        <v>253.43</v>
      </c>
      <c r="I240" s="11">
        <f>'^JKSE'!I240</f>
        <v>40561</v>
      </c>
      <c r="J240" s="12">
        <f t="shared" si="3"/>
        <v>435</v>
      </c>
    </row>
    <row r="241" spans="1:10" x14ac:dyDescent="0.2">
      <c r="A241" s="15">
        <v>40177</v>
      </c>
      <c r="B241" s="12">
        <v>265</v>
      </c>
      <c r="C241" s="12">
        <v>315</v>
      </c>
      <c r="D241" s="12">
        <v>255</v>
      </c>
      <c r="E241" s="12">
        <v>315</v>
      </c>
      <c r="F241" s="14">
        <v>3888500</v>
      </c>
      <c r="G241" s="12">
        <v>313.06</v>
      </c>
      <c r="I241" s="11">
        <f>'^JKSE'!I241</f>
        <v>40560</v>
      </c>
      <c r="J241" s="12">
        <f t="shared" si="3"/>
        <v>430</v>
      </c>
    </row>
    <row r="242" spans="1:10" x14ac:dyDescent="0.2">
      <c r="A242" s="15">
        <v>40182</v>
      </c>
      <c r="B242" s="12">
        <v>320</v>
      </c>
      <c r="C242" s="12">
        <v>320</v>
      </c>
      <c r="D242" s="12">
        <v>285</v>
      </c>
      <c r="E242" s="12">
        <v>300</v>
      </c>
      <c r="F242" s="14">
        <v>90500</v>
      </c>
      <c r="G242" s="12">
        <v>298.14999999999998</v>
      </c>
      <c r="I242" s="11">
        <f>'^JKSE'!I242</f>
        <v>40557</v>
      </c>
      <c r="J242" s="12">
        <f t="shared" si="3"/>
        <v>430</v>
      </c>
    </row>
    <row r="243" spans="1:10" x14ac:dyDescent="0.2">
      <c r="A243" s="15">
        <v>40183</v>
      </c>
      <c r="B243" s="12">
        <v>275</v>
      </c>
      <c r="C243" s="12">
        <v>300</v>
      </c>
      <c r="D243" s="12">
        <v>275</v>
      </c>
      <c r="E243" s="12">
        <v>300</v>
      </c>
      <c r="F243" s="14">
        <v>26500</v>
      </c>
      <c r="G243" s="12">
        <v>298.14999999999998</v>
      </c>
      <c r="I243" s="11">
        <f>'^JKSE'!I243</f>
        <v>40556</v>
      </c>
      <c r="J243" s="12">
        <f t="shared" si="3"/>
        <v>430</v>
      </c>
    </row>
    <row r="244" spans="1:10" x14ac:dyDescent="0.2">
      <c r="A244" s="15">
        <v>40184</v>
      </c>
      <c r="B244" s="12">
        <v>275</v>
      </c>
      <c r="C244" s="12">
        <v>300</v>
      </c>
      <c r="D244" s="12">
        <v>275</v>
      </c>
      <c r="E244" s="12">
        <v>295</v>
      </c>
      <c r="F244" s="14">
        <v>95000</v>
      </c>
      <c r="G244" s="12">
        <v>293.18</v>
      </c>
      <c r="I244" s="11">
        <f>'^JKSE'!I244</f>
        <v>40555</v>
      </c>
      <c r="J244" s="12">
        <f t="shared" si="3"/>
        <v>430</v>
      </c>
    </row>
    <row r="245" spans="1:10" x14ac:dyDescent="0.2">
      <c r="A245" s="15">
        <v>40185</v>
      </c>
      <c r="B245" s="12">
        <v>275</v>
      </c>
      <c r="C245" s="12">
        <v>285</v>
      </c>
      <c r="D245" s="12">
        <v>275</v>
      </c>
      <c r="E245" s="12">
        <v>285</v>
      </c>
      <c r="F245" s="14">
        <v>119000</v>
      </c>
      <c r="G245" s="12">
        <v>283.25</v>
      </c>
      <c r="I245" s="11">
        <f>'^JKSE'!I245</f>
        <v>40554</v>
      </c>
      <c r="J245" s="12">
        <f t="shared" si="3"/>
        <v>425</v>
      </c>
    </row>
    <row r="246" spans="1:10" x14ac:dyDescent="0.2">
      <c r="A246" s="15">
        <v>40186</v>
      </c>
      <c r="B246" s="12">
        <v>275</v>
      </c>
      <c r="C246" s="12">
        <v>285</v>
      </c>
      <c r="D246" s="12">
        <v>270</v>
      </c>
      <c r="E246" s="12">
        <v>285</v>
      </c>
      <c r="F246" s="14">
        <v>27500</v>
      </c>
      <c r="G246" s="12">
        <v>283.25</v>
      </c>
      <c r="I246" s="11">
        <f>'^JKSE'!I246</f>
        <v>40553</v>
      </c>
      <c r="J246" s="12">
        <f t="shared" si="3"/>
        <v>425</v>
      </c>
    </row>
    <row r="247" spans="1:10" x14ac:dyDescent="0.2">
      <c r="A247" s="15">
        <v>40189</v>
      </c>
      <c r="B247" s="12">
        <v>270</v>
      </c>
      <c r="C247" s="12">
        <v>285</v>
      </c>
      <c r="D247" s="12">
        <v>270</v>
      </c>
      <c r="E247" s="12">
        <v>285</v>
      </c>
      <c r="F247" s="14">
        <v>66500</v>
      </c>
      <c r="G247" s="12">
        <v>283.25</v>
      </c>
      <c r="I247" s="11">
        <f>'^JKSE'!I247</f>
        <v>40550</v>
      </c>
      <c r="J247" s="12">
        <f t="shared" si="3"/>
        <v>425</v>
      </c>
    </row>
    <row r="248" spans="1:10" x14ac:dyDescent="0.2">
      <c r="A248" s="15">
        <v>40190</v>
      </c>
      <c r="B248" s="12">
        <v>270</v>
      </c>
      <c r="C248" s="12">
        <v>285</v>
      </c>
      <c r="D248" s="12">
        <v>270</v>
      </c>
      <c r="E248" s="12">
        <v>285</v>
      </c>
      <c r="F248" s="14">
        <v>100500</v>
      </c>
      <c r="G248" s="12">
        <v>283.25</v>
      </c>
      <c r="I248" s="11">
        <f>'^JKSE'!I248</f>
        <v>40549</v>
      </c>
      <c r="J248" s="12">
        <f t="shared" si="3"/>
        <v>430</v>
      </c>
    </row>
    <row r="249" spans="1:10" x14ac:dyDescent="0.2">
      <c r="A249" s="15">
        <v>40191</v>
      </c>
      <c r="B249" s="12">
        <v>270</v>
      </c>
      <c r="C249" s="12">
        <v>280</v>
      </c>
      <c r="D249" s="12">
        <v>270</v>
      </c>
      <c r="E249" s="12">
        <v>280</v>
      </c>
      <c r="F249" s="14">
        <v>4500</v>
      </c>
      <c r="G249" s="12">
        <v>278.27999999999997</v>
      </c>
      <c r="I249" s="11">
        <f>'^JKSE'!I249</f>
        <v>40548</v>
      </c>
      <c r="J249" s="12">
        <f t="shared" si="3"/>
        <v>420</v>
      </c>
    </row>
    <row r="250" spans="1:10" x14ac:dyDescent="0.2">
      <c r="A250" s="15">
        <v>40192</v>
      </c>
      <c r="B250" s="12">
        <v>280</v>
      </c>
      <c r="C250" s="12">
        <v>285</v>
      </c>
      <c r="D250" s="12">
        <v>275</v>
      </c>
      <c r="E250" s="12">
        <v>285</v>
      </c>
      <c r="F250" s="14">
        <v>104000</v>
      </c>
      <c r="G250" s="12">
        <v>283.25</v>
      </c>
      <c r="I250" s="11">
        <f>'^JKSE'!I250</f>
        <v>40547</v>
      </c>
      <c r="J250" s="12">
        <f t="shared" si="3"/>
        <v>430</v>
      </c>
    </row>
    <row r="251" spans="1:10" x14ac:dyDescent="0.2">
      <c r="A251" s="15">
        <v>40193</v>
      </c>
      <c r="B251" s="12">
        <v>285</v>
      </c>
      <c r="C251" s="12">
        <v>285</v>
      </c>
      <c r="D251" s="12">
        <v>285</v>
      </c>
      <c r="E251" s="12">
        <v>285</v>
      </c>
      <c r="F251" s="14">
        <v>500</v>
      </c>
      <c r="G251" s="12">
        <v>283.25</v>
      </c>
      <c r="I251" s="11">
        <f>'^JKSE'!I251</f>
        <v>40546</v>
      </c>
      <c r="J251" s="12">
        <f t="shared" si="3"/>
        <v>430</v>
      </c>
    </row>
    <row r="252" spans="1:10" x14ac:dyDescent="0.2">
      <c r="A252" s="15">
        <v>40196</v>
      </c>
      <c r="B252" s="12">
        <v>285</v>
      </c>
      <c r="C252" s="12">
        <v>285</v>
      </c>
      <c r="D252" s="12">
        <v>285</v>
      </c>
      <c r="E252" s="12">
        <v>285</v>
      </c>
      <c r="F252" s="14">
        <v>500</v>
      </c>
      <c r="G252" s="12">
        <v>283.25</v>
      </c>
      <c r="I252" s="11">
        <f>'^JKSE'!I252</f>
        <v>40543</v>
      </c>
      <c r="J252" s="12">
        <f t="shared" si="3"/>
        <v>395</v>
      </c>
    </row>
    <row r="253" spans="1:10" x14ac:dyDescent="0.2">
      <c r="A253" s="15">
        <v>40197</v>
      </c>
      <c r="B253" s="12">
        <v>285</v>
      </c>
      <c r="C253" s="12">
        <v>285</v>
      </c>
      <c r="D253" s="12">
        <v>285</v>
      </c>
      <c r="E253" s="12">
        <v>285</v>
      </c>
      <c r="F253" s="14">
        <v>500</v>
      </c>
      <c r="G253" s="12">
        <v>283.25</v>
      </c>
      <c r="I253" s="11">
        <f>'^JKSE'!I253</f>
        <v>40542</v>
      </c>
      <c r="J253" s="12">
        <f t="shared" si="3"/>
        <v>395</v>
      </c>
    </row>
    <row r="254" spans="1:10" x14ac:dyDescent="0.2">
      <c r="A254" s="15">
        <v>40198</v>
      </c>
      <c r="B254" s="12">
        <v>275</v>
      </c>
      <c r="C254" s="12">
        <v>285</v>
      </c>
      <c r="D254" s="12">
        <v>275</v>
      </c>
      <c r="E254" s="12">
        <v>275</v>
      </c>
      <c r="F254" s="14">
        <v>0</v>
      </c>
      <c r="G254" s="12">
        <v>273.31</v>
      </c>
      <c r="I254" s="11">
        <f>'^JKSE'!I254</f>
        <v>40541</v>
      </c>
      <c r="J254" s="12">
        <f t="shared" si="3"/>
        <v>400</v>
      </c>
    </row>
    <row r="255" spans="1:10" x14ac:dyDescent="0.2">
      <c r="A255" s="15">
        <v>40199</v>
      </c>
      <c r="B255" s="12">
        <v>285</v>
      </c>
      <c r="C255" s="12">
        <v>300</v>
      </c>
      <c r="D255" s="12">
        <v>285</v>
      </c>
      <c r="E255" s="12">
        <v>300</v>
      </c>
      <c r="F255" s="14">
        <v>9000</v>
      </c>
      <c r="G255" s="12">
        <v>298.14999999999998</v>
      </c>
      <c r="I255" s="11">
        <f>'^JKSE'!I255</f>
        <v>40540</v>
      </c>
      <c r="J255" s="12">
        <f t="shared" si="3"/>
        <v>360</v>
      </c>
    </row>
    <row r="256" spans="1:10" x14ac:dyDescent="0.2">
      <c r="A256" s="15">
        <v>40200</v>
      </c>
      <c r="B256" s="12">
        <v>300</v>
      </c>
      <c r="C256" s="12">
        <v>315</v>
      </c>
      <c r="D256" s="12">
        <v>280</v>
      </c>
      <c r="E256" s="12">
        <v>315</v>
      </c>
      <c r="F256" s="14">
        <v>42000</v>
      </c>
      <c r="G256" s="12">
        <v>313.06</v>
      </c>
      <c r="I256" s="11">
        <f>'^JKSE'!I256</f>
        <v>40539</v>
      </c>
      <c r="J256" s="12">
        <f t="shared" si="3"/>
        <v>365</v>
      </c>
    </row>
    <row r="257" spans="1:10" x14ac:dyDescent="0.2">
      <c r="A257" s="15">
        <v>40203</v>
      </c>
      <c r="B257" s="12">
        <v>285</v>
      </c>
      <c r="C257" s="12">
        <v>320</v>
      </c>
      <c r="D257" s="12">
        <v>285</v>
      </c>
      <c r="E257" s="12">
        <v>285</v>
      </c>
      <c r="F257" s="14">
        <v>0</v>
      </c>
      <c r="G257" s="12">
        <v>283.25</v>
      </c>
      <c r="I257" s="11">
        <f>'^JKSE'!I257</f>
        <v>40536</v>
      </c>
      <c r="J257" s="12">
        <f t="shared" si="3"/>
        <v>395</v>
      </c>
    </row>
    <row r="258" spans="1:10" x14ac:dyDescent="0.2">
      <c r="A258" s="15">
        <v>40204</v>
      </c>
      <c r="B258" s="12">
        <v>285</v>
      </c>
      <c r="C258" s="12">
        <v>320</v>
      </c>
      <c r="D258" s="12">
        <v>285</v>
      </c>
      <c r="E258" s="12">
        <v>285</v>
      </c>
      <c r="F258" s="14">
        <v>0</v>
      </c>
      <c r="G258" s="12">
        <v>283.25</v>
      </c>
      <c r="I258" s="11">
        <f>'^JKSE'!I258</f>
        <v>40535</v>
      </c>
      <c r="J258" s="12">
        <f t="shared" si="3"/>
        <v>395</v>
      </c>
    </row>
    <row r="259" spans="1:10" x14ac:dyDescent="0.2">
      <c r="A259" s="15">
        <v>40205</v>
      </c>
      <c r="B259" s="12">
        <v>280</v>
      </c>
      <c r="C259" s="12">
        <v>315</v>
      </c>
      <c r="D259" s="12">
        <v>280</v>
      </c>
      <c r="E259" s="12">
        <v>280</v>
      </c>
      <c r="F259" s="14">
        <v>0</v>
      </c>
      <c r="G259" s="12">
        <v>278.27999999999997</v>
      </c>
      <c r="I259" s="11">
        <f>'^JKSE'!I259</f>
        <v>40534</v>
      </c>
      <c r="J259" s="12">
        <f t="shared" ref="J259:J265" si="4">VLOOKUP($I$2:$I$751,$A$2:$G$705,7)</f>
        <v>360</v>
      </c>
    </row>
    <row r="260" spans="1:10" x14ac:dyDescent="0.2">
      <c r="A260" s="15">
        <v>40206</v>
      </c>
      <c r="B260" s="12">
        <v>315</v>
      </c>
      <c r="C260" s="12">
        <v>330</v>
      </c>
      <c r="D260" s="12">
        <v>315</v>
      </c>
      <c r="E260" s="12">
        <v>330</v>
      </c>
      <c r="F260" s="14">
        <v>15000</v>
      </c>
      <c r="G260" s="12">
        <v>327.97</v>
      </c>
      <c r="I260" s="11">
        <f>'^JKSE'!I260</f>
        <v>40533</v>
      </c>
      <c r="J260" s="12">
        <f t="shared" si="4"/>
        <v>395</v>
      </c>
    </row>
    <row r="261" spans="1:10" x14ac:dyDescent="0.2">
      <c r="A261" s="15">
        <v>40207</v>
      </c>
      <c r="B261" s="12">
        <v>290</v>
      </c>
      <c r="C261" s="12">
        <v>290</v>
      </c>
      <c r="D261" s="12">
        <v>290</v>
      </c>
      <c r="E261" s="12">
        <v>290</v>
      </c>
      <c r="F261" s="14">
        <v>500</v>
      </c>
      <c r="G261" s="12">
        <v>288.22000000000003</v>
      </c>
      <c r="I261" s="11">
        <f>'^JKSE'!I261</f>
        <v>40532</v>
      </c>
      <c r="J261" s="12">
        <f t="shared" si="4"/>
        <v>360</v>
      </c>
    </row>
    <row r="262" spans="1:10" x14ac:dyDescent="0.2">
      <c r="A262" s="15">
        <v>40210</v>
      </c>
      <c r="B262" s="12">
        <v>305</v>
      </c>
      <c r="C262" s="12">
        <v>310</v>
      </c>
      <c r="D262" s="12">
        <v>305</v>
      </c>
      <c r="E262" s="12">
        <v>310</v>
      </c>
      <c r="F262" s="14">
        <v>10000</v>
      </c>
      <c r="G262" s="12">
        <v>308.08999999999997</v>
      </c>
      <c r="I262" s="11">
        <f>'^JKSE'!I262</f>
        <v>40529</v>
      </c>
      <c r="J262" s="12">
        <f t="shared" si="4"/>
        <v>325</v>
      </c>
    </row>
    <row r="263" spans="1:10" x14ac:dyDescent="0.2">
      <c r="A263" s="15">
        <v>40211</v>
      </c>
      <c r="B263" s="12">
        <v>310</v>
      </c>
      <c r="C263" s="12">
        <v>310</v>
      </c>
      <c r="D263" s="12">
        <v>305</v>
      </c>
      <c r="E263" s="12">
        <v>305</v>
      </c>
      <c r="F263" s="14">
        <v>20000</v>
      </c>
      <c r="G263" s="12">
        <v>303.12</v>
      </c>
      <c r="I263" s="11">
        <f>'^JKSE'!I263</f>
        <v>40528</v>
      </c>
      <c r="J263" s="12">
        <f t="shared" si="4"/>
        <v>360</v>
      </c>
    </row>
    <row r="264" spans="1:10" x14ac:dyDescent="0.2">
      <c r="A264" s="15">
        <v>40212</v>
      </c>
      <c r="B264" s="12">
        <v>305</v>
      </c>
      <c r="C264" s="12">
        <v>320</v>
      </c>
      <c r="D264" s="12">
        <v>280</v>
      </c>
      <c r="E264" s="12">
        <v>320</v>
      </c>
      <c r="F264" s="14">
        <v>25500</v>
      </c>
      <c r="G264" s="12">
        <v>318.02999999999997</v>
      </c>
      <c r="I264" s="11">
        <f>'^JKSE'!I264</f>
        <v>40527</v>
      </c>
      <c r="J264" s="12">
        <f t="shared" si="4"/>
        <v>360</v>
      </c>
    </row>
    <row r="265" spans="1:10" x14ac:dyDescent="0.2">
      <c r="A265" s="15">
        <v>40213</v>
      </c>
      <c r="B265" s="12">
        <v>315</v>
      </c>
      <c r="C265" s="12">
        <v>315</v>
      </c>
      <c r="D265" s="12">
        <v>315</v>
      </c>
      <c r="E265" s="12">
        <v>315</v>
      </c>
      <c r="F265" s="14">
        <v>24000</v>
      </c>
      <c r="G265" s="12">
        <v>313.06</v>
      </c>
      <c r="I265" s="11">
        <f>'^JKSE'!I265</f>
        <v>40526</v>
      </c>
      <c r="J265" s="12">
        <f t="shared" si="4"/>
        <v>365</v>
      </c>
    </row>
    <row r="266" spans="1:10" x14ac:dyDescent="0.2">
      <c r="A266" s="15">
        <v>40214</v>
      </c>
      <c r="B266" s="12">
        <v>305</v>
      </c>
      <c r="C266" s="12">
        <v>305</v>
      </c>
      <c r="D266" s="12">
        <v>305</v>
      </c>
      <c r="E266" s="12">
        <v>305</v>
      </c>
      <c r="F266" s="14">
        <v>3500</v>
      </c>
      <c r="G266" s="12">
        <v>303.12</v>
      </c>
      <c r="I266" s="11">
        <f>'^JKSE'!I266</f>
        <v>40525</v>
      </c>
      <c r="J266" s="12">
        <f>VLOOKUP($I$2:$I$751,$A$2:$G$685,7)</f>
        <v>360</v>
      </c>
    </row>
    <row r="267" spans="1:10" x14ac:dyDescent="0.2">
      <c r="A267" s="15">
        <v>40217</v>
      </c>
      <c r="B267" s="12">
        <v>290</v>
      </c>
      <c r="C267" s="12">
        <v>310</v>
      </c>
      <c r="D267" s="12">
        <v>290</v>
      </c>
      <c r="E267" s="12">
        <v>290</v>
      </c>
      <c r="F267" s="14">
        <v>0</v>
      </c>
      <c r="G267" s="12">
        <v>288.22000000000003</v>
      </c>
      <c r="I267" s="11">
        <f>'^JKSE'!I267</f>
        <v>40522</v>
      </c>
      <c r="J267" s="12">
        <f>VLOOKUP($I$2:$I$751,$A$2:$G$685,7)</f>
        <v>355</v>
      </c>
    </row>
    <row r="268" spans="1:10" x14ac:dyDescent="0.2">
      <c r="A268" s="15">
        <v>40218</v>
      </c>
      <c r="B268" s="12">
        <v>300</v>
      </c>
      <c r="C268" s="12">
        <v>310</v>
      </c>
      <c r="D268" s="12">
        <v>285</v>
      </c>
      <c r="E268" s="12">
        <v>310</v>
      </c>
      <c r="F268" s="14">
        <v>41000</v>
      </c>
      <c r="G268" s="12">
        <v>308.08999999999997</v>
      </c>
      <c r="I268" s="11"/>
    </row>
    <row r="269" spans="1:10" x14ac:dyDescent="0.2">
      <c r="A269" s="15">
        <v>40219</v>
      </c>
      <c r="B269" s="12">
        <v>310</v>
      </c>
      <c r="C269" s="12">
        <v>310</v>
      </c>
      <c r="D269" s="12">
        <v>310</v>
      </c>
      <c r="E269" s="12">
        <v>310</v>
      </c>
      <c r="F269" s="14">
        <v>97500</v>
      </c>
      <c r="G269" s="12">
        <v>308.08999999999997</v>
      </c>
      <c r="I269" s="11"/>
    </row>
    <row r="270" spans="1:10" x14ac:dyDescent="0.2">
      <c r="A270" s="15">
        <v>40220</v>
      </c>
      <c r="B270" s="12">
        <v>310</v>
      </c>
      <c r="C270" s="12">
        <v>320</v>
      </c>
      <c r="D270" s="12">
        <v>310</v>
      </c>
      <c r="E270" s="12">
        <v>310</v>
      </c>
      <c r="F270" s="14">
        <v>0</v>
      </c>
      <c r="G270" s="12">
        <v>308.08999999999997</v>
      </c>
      <c r="I270" s="11"/>
    </row>
    <row r="271" spans="1:10" x14ac:dyDescent="0.2">
      <c r="A271" s="15">
        <v>40221</v>
      </c>
      <c r="B271" s="12">
        <v>310</v>
      </c>
      <c r="C271" s="12">
        <v>325</v>
      </c>
      <c r="D271" s="12">
        <v>310</v>
      </c>
      <c r="E271" s="12">
        <v>310</v>
      </c>
      <c r="F271" s="14">
        <v>0</v>
      </c>
      <c r="G271" s="12">
        <v>308.08999999999997</v>
      </c>
      <c r="I271" s="11"/>
    </row>
    <row r="272" spans="1:10" x14ac:dyDescent="0.2">
      <c r="A272" s="15">
        <v>40224</v>
      </c>
      <c r="B272" s="12">
        <v>310</v>
      </c>
      <c r="C272" s="12">
        <v>310</v>
      </c>
      <c r="D272" s="12">
        <v>310</v>
      </c>
      <c r="E272" s="12">
        <v>310</v>
      </c>
      <c r="F272" s="14">
        <v>62500</v>
      </c>
      <c r="G272" s="12">
        <v>308.08999999999997</v>
      </c>
      <c r="I272" s="11"/>
    </row>
    <row r="273" spans="1:9" x14ac:dyDescent="0.2">
      <c r="A273" s="15">
        <v>40225</v>
      </c>
      <c r="B273" s="12">
        <v>310</v>
      </c>
      <c r="C273" s="12">
        <v>330</v>
      </c>
      <c r="D273" s="12">
        <v>310</v>
      </c>
      <c r="E273" s="12">
        <v>310</v>
      </c>
      <c r="F273" s="14">
        <v>0</v>
      </c>
      <c r="G273" s="12">
        <v>308.08999999999997</v>
      </c>
      <c r="I273" s="11"/>
    </row>
    <row r="274" spans="1:9" x14ac:dyDescent="0.2">
      <c r="A274" s="15">
        <v>40226</v>
      </c>
      <c r="B274" s="12">
        <v>310</v>
      </c>
      <c r="C274" s="12">
        <v>325</v>
      </c>
      <c r="D274" s="12">
        <v>310</v>
      </c>
      <c r="E274" s="12">
        <v>310</v>
      </c>
      <c r="F274" s="14">
        <v>0</v>
      </c>
      <c r="G274" s="12">
        <v>308.08999999999997</v>
      </c>
      <c r="I274" s="11"/>
    </row>
    <row r="275" spans="1:9" x14ac:dyDescent="0.2">
      <c r="A275" s="15">
        <v>40227</v>
      </c>
      <c r="B275" s="12">
        <v>330</v>
      </c>
      <c r="C275" s="12">
        <v>330</v>
      </c>
      <c r="D275" s="12">
        <v>330</v>
      </c>
      <c r="E275" s="12">
        <v>330</v>
      </c>
      <c r="F275" s="14">
        <v>500</v>
      </c>
      <c r="G275" s="12">
        <v>327.97</v>
      </c>
      <c r="I275" s="11"/>
    </row>
    <row r="276" spans="1:9" x14ac:dyDescent="0.2">
      <c r="A276" s="15">
        <v>40228</v>
      </c>
      <c r="B276" s="12">
        <v>310</v>
      </c>
      <c r="C276" s="12">
        <v>340</v>
      </c>
      <c r="D276" s="12">
        <v>310</v>
      </c>
      <c r="E276" s="12">
        <v>310</v>
      </c>
      <c r="F276" s="14">
        <v>0</v>
      </c>
      <c r="G276" s="12">
        <v>308.08999999999997</v>
      </c>
      <c r="I276" s="11"/>
    </row>
    <row r="277" spans="1:9" x14ac:dyDescent="0.2">
      <c r="A277" s="15">
        <v>40231</v>
      </c>
      <c r="B277" s="12">
        <v>340</v>
      </c>
      <c r="C277" s="12">
        <v>345</v>
      </c>
      <c r="D277" s="12">
        <v>320</v>
      </c>
      <c r="E277" s="12">
        <v>320</v>
      </c>
      <c r="F277" s="14">
        <v>14500</v>
      </c>
      <c r="G277" s="12">
        <v>318.02999999999997</v>
      </c>
      <c r="I277" s="11"/>
    </row>
    <row r="278" spans="1:9" x14ac:dyDescent="0.2">
      <c r="A278" s="15">
        <v>40232</v>
      </c>
      <c r="B278" s="12">
        <v>325</v>
      </c>
      <c r="C278" s="12">
        <v>325</v>
      </c>
      <c r="D278" s="12">
        <v>325</v>
      </c>
      <c r="E278" s="12">
        <v>325</v>
      </c>
      <c r="F278" s="14">
        <v>15000</v>
      </c>
      <c r="G278" s="12">
        <v>323</v>
      </c>
      <c r="I278" s="11"/>
    </row>
    <row r="279" spans="1:9" x14ac:dyDescent="0.2">
      <c r="A279" s="15">
        <v>40233</v>
      </c>
      <c r="B279" s="12">
        <v>310</v>
      </c>
      <c r="C279" s="12">
        <v>325</v>
      </c>
      <c r="D279" s="12">
        <v>275</v>
      </c>
      <c r="E279" s="12">
        <v>325</v>
      </c>
      <c r="F279" s="14">
        <v>15000</v>
      </c>
      <c r="G279" s="12">
        <v>323</v>
      </c>
      <c r="I279" s="11"/>
    </row>
    <row r="280" spans="1:9" x14ac:dyDescent="0.2">
      <c r="A280" s="15">
        <v>40234</v>
      </c>
      <c r="B280" s="12">
        <v>315</v>
      </c>
      <c r="C280" s="12">
        <v>325</v>
      </c>
      <c r="D280" s="12">
        <v>315</v>
      </c>
      <c r="E280" s="12">
        <v>315</v>
      </c>
      <c r="F280" s="14">
        <v>0</v>
      </c>
      <c r="G280" s="12">
        <v>313.06</v>
      </c>
      <c r="I280" s="11"/>
    </row>
    <row r="281" spans="1:9" x14ac:dyDescent="0.2">
      <c r="A281" s="15">
        <v>40238</v>
      </c>
      <c r="B281" s="12">
        <v>325</v>
      </c>
      <c r="C281" s="12">
        <v>365</v>
      </c>
      <c r="D281" s="12">
        <v>325</v>
      </c>
      <c r="E281" s="12">
        <v>325</v>
      </c>
      <c r="F281" s="14">
        <v>0</v>
      </c>
      <c r="G281" s="12">
        <v>323</v>
      </c>
      <c r="I281" s="11"/>
    </row>
    <row r="282" spans="1:9" x14ac:dyDescent="0.2">
      <c r="A282" s="15">
        <v>40239</v>
      </c>
      <c r="B282" s="12">
        <v>325</v>
      </c>
      <c r="C282" s="12">
        <v>330</v>
      </c>
      <c r="D282" s="12">
        <v>325</v>
      </c>
      <c r="E282" s="12">
        <v>330</v>
      </c>
      <c r="F282" s="14">
        <v>32500</v>
      </c>
      <c r="G282" s="12">
        <v>327.97</v>
      </c>
      <c r="I282" s="11"/>
    </row>
    <row r="283" spans="1:9" x14ac:dyDescent="0.2">
      <c r="A283" s="15">
        <v>40240</v>
      </c>
      <c r="B283" s="12">
        <v>340</v>
      </c>
      <c r="C283" s="12">
        <v>340</v>
      </c>
      <c r="D283" s="12">
        <v>340</v>
      </c>
      <c r="E283" s="12">
        <v>340</v>
      </c>
      <c r="F283" s="14">
        <v>500</v>
      </c>
      <c r="G283" s="12">
        <v>337.91</v>
      </c>
      <c r="I283" s="11"/>
    </row>
    <row r="284" spans="1:9" x14ac:dyDescent="0.2">
      <c r="A284" s="15">
        <v>40241</v>
      </c>
      <c r="B284" s="12">
        <v>325</v>
      </c>
      <c r="C284" s="12">
        <v>340</v>
      </c>
      <c r="D284" s="12">
        <v>325</v>
      </c>
      <c r="E284" s="12">
        <v>340</v>
      </c>
      <c r="F284" s="14">
        <v>275000</v>
      </c>
      <c r="G284" s="12">
        <v>337.91</v>
      </c>
      <c r="I284" s="11"/>
    </row>
    <row r="285" spans="1:9" x14ac:dyDescent="0.2">
      <c r="A285" s="15">
        <v>40242</v>
      </c>
      <c r="B285" s="12">
        <v>340</v>
      </c>
      <c r="C285" s="12">
        <v>340</v>
      </c>
      <c r="D285" s="12">
        <v>340</v>
      </c>
      <c r="E285" s="12">
        <v>340</v>
      </c>
      <c r="F285" s="14">
        <v>75000</v>
      </c>
      <c r="G285" s="12">
        <v>337.91</v>
      </c>
      <c r="I285" s="11"/>
    </row>
    <row r="286" spans="1:9" x14ac:dyDescent="0.2">
      <c r="A286" s="15">
        <v>40245</v>
      </c>
      <c r="B286" s="12">
        <v>335</v>
      </c>
      <c r="C286" s="12">
        <v>360</v>
      </c>
      <c r="D286" s="12">
        <v>335</v>
      </c>
      <c r="E286" s="12">
        <v>335</v>
      </c>
      <c r="F286" s="14">
        <v>0</v>
      </c>
      <c r="G286" s="12">
        <v>332.94</v>
      </c>
      <c r="I286" s="11"/>
    </row>
    <row r="287" spans="1:9" x14ac:dyDescent="0.2">
      <c r="A287" s="15">
        <v>40246</v>
      </c>
      <c r="B287" s="12">
        <v>350</v>
      </c>
      <c r="C287" s="12">
        <v>350</v>
      </c>
      <c r="D287" s="12">
        <v>325</v>
      </c>
      <c r="E287" s="12">
        <v>325</v>
      </c>
      <c r="F287" s="14">
        <v>84500</v>
      </c>
      <c r="G287" s="12">
        <v>323</v>
      </c>
      <c r="I287" s="11"/>
    </row>
    <row r="288" spans="1:9" x14ac:dyDescent="0.2">
      <c r="A288" s="15">
        <v>40247</v>
      </c>
      <c r="B288" s="12">
        <v>400</v>
      </c>
      <c r="C288" s="12">
        <v>400</v>
      </c>
      <c r="D288" s="12">
        <v>325</v>
      </c>
      <c r="E288" s="12">
        <v>335</v>
      </c>
      <c r="F288" s="14">
        <v>148500</v>
      </c>
      <c r="G288" s="12">
        <v>332.94</v>
      </c>
      <c r="I288" s="11"/>
    </row>
    <row r="289" spans="1:9" x14ac:dyDescent="0.2">
      <c r="A289" s="15">
        <v>40248</v>
      </c>
      <c r="B289" s="12">
        <v>330</v>
      </c>
      <c r="C289" s="12">
        <v>340</v>
      </c>
      <c r="D289" s="12">
        <v>330</v>
      </c>
      <c r="E289" s="12">
        <v>330</v>
      </c>
      <c r="F289" s="14">
        <v>0</v>
      </c>
      <c r="G289" s="12">
        <v>327.97</v>
      </c>
      <c r="I289" s="11"/>
    </row>
    <row r="290" spans="1:9" x14ac:dyDescent="0.2">
      <c r="A290" s="15">
        <v>40249</v>
      </c>
      <c r="B290" s="12">
        <v>335</v>
      </c>
      <c r="C290" s="12">
        <v>335</v>
      </c>
      <c r="D290" s="12">
        <v>330</v>
      </c>
      <c r="E290" s="12">
        <v>330</v>
      </c>
      <c r="F290" s="14">
        <v>11000</v>
      </c>
      <c r="G290" s="12">
        <v>327.97</v>
      </c>
      <c r="I290" s="11"/>
    </row>
    <row r="291" spans="1:9" x14ac:dyDescent="0.2">
      <c r="A291" s="15">
        <v>40252</v>
      </c>
      <c r="B291" s="12">
        <v>310</v>
      </c>
      <c r="C291" s="12">
        <v>335</v>
      </c>
      <c r="D291" s="12">
        <v>310</v>
      </c>
      <c r="E291" s="12">
        <v>335</v>
      </c>
      <c r="F291" s="14">
        <v>94500</v>
      </c>
      <c r="G291" s="12">
        <v>332.94</v>
      </c>
      <c r="I291" s="11"/>
    </row>
    <row r="292" spans="1:9" x14ac:dyDescent="0.2">
      <c r="A292" s="15">
        <v>40254</v>
      </c>
      <c r="B292" s="12">
        <v>330</v>
      </c>
      <c r="C292" s="12">
        <v>350</v>
      </c>
      <c r="D292" s="12">
        <v>330</v>
      </c>
      <c r="E292" s="12">
        <v>350</v>
      </c>
      <c r="F292" s="14">
        <v>94000</v>
      </c>
      <c r="G292" s="12">
        <v>347.85</v>
      </c>
      <c r="I292" s="11"/>
    </row>
    <row r="293" spans="1:9" x14ac:dyDescent="0.2">
      <c r="A293" s="15">
        <v>40255</v>
      </c>
      <c r="B293" s="12">
        <v>350</v>
      </c>
      <c r="C293" s="12">
        <v>350</v>
      </c>
      <c r="D293" s="12">
        <v>350</v>
      </c>
      <c r="E293" s="12">
        <v>350</v>
      </c>
      <c r="F293" s="14">
        <v>145500</v>
      </c>
      <c r="G293" s="12">
        <v>347.85</v>
      </c>
      <c r="I293" s="11"/>
    </row>
    <row r="294" spans="1:9" x14ac:dyDescent="0.2">
      <c r="A294" s="15">
        <v>40256</v>
      </c>
      <c r="B294" s="12">
        <v>400</v>
      </c>
      <c r="C294" s="12">
        <v>400</v>
      </c>
      <c r="D294" s="12">
        <v>350</v>
      </c>
      <c r="E294" s="12">
        <v>365</v>
      </c>
      <c r="F294" s="14">
        <v>36500</v>
      </c>
      <c r="G294" s="12">
        <v>362.75</v>
      </c>
      <c r="I294" s="11"/>
    </row>
    <row r="295" spans="1:9" x14ac:dyDescent="0.2">
      <c r="A295" s="15">
        <v>40259</v>
      </c>
      <c r="B295" s="12">
        <v>340</v>
      </c>
      <c r="C295" s="12">
        <v>365</v>
      </c>
      <c r="D295" s="12">
        <v>340</v>
      </c>
      <c r="E295" s="12">
        <v>340</v>
      </c>
      <c r="F295" s="14">
        <v>0</v>
      </c>
      <c r="G295" s="12">
        <v>337.91</v>
      </c>
      <c r="I295" s="11"/>
    </row>
    <row r="296" spans="1:9" x14ac:dyDescent="0.2">
      <c r="A296" s="15">
        <v>40260</v>
      </c>
      <c r="B296" s="12">
        <v>340</v>
      </c>
      <c r="C296" s="12">
        <v>365</v>
      </c>
      <c r="D296" s="12">
        <v>335</v>
      </c>
      <c r="E296" s="12">
        <v>365</v>
      </c>
      <c r="F296" s="14">
        <v>25500</v>
      </c>
      <c r="G296" s="12">
        <v>362.75</v>
      </c>
      <c r="I296" s="11"/>
    </row>
    <row r="297" spans="1:9" x14ac:dyDescent="0.2">
      <c r="A297" s="15">
        <v>40261</v>
      </c>
      <c r="B297" s="12">
        <v>340</v>
      </c>
      <c r="C297" s="12">
        <v>420</v>
      </c>
      <c r="D297" s="12">
        <v>340</v>
      </c>
      <c r="E297" s="12">
        <v>340</v>
      </c>
      <c r="F297" s="14">
        <v>0</v>
      </c>
      <c r="G297" s="12">
        <v>337.91</v>
      </c>
      <c r="I297" s="11"/>
    </row>
    <row r="298" spans="1:9" x14ac:dyDescent="0.2">
      <c r="A298" s="15">
        <v>40262</v>
      </c>
      <c r="B298" s="12">
        <v>340</v>
      </c>
      <c r="C298" s="12">
        <v>410</v>
      </c>
      <c r="D298" s="12">
        <v>340</v>
      </c>
      <c r="E298" s="12">
        <v>340</v>
      </c>
      <c r="F298" s="14">
        <v>0</v>
      </c>
      <c r="G298" s="12">
        <v>337.91</v>
      </c>
      <c r="I298" s="11"/>
    </row>
    <row r="299" spans="1:9" x14ac:dyDescent="0.2">
      <c r="A299" s="15">
        <v>40263</v>
      </c>
      <c r="B299" s="12">
        <v>415</v>
      </c>
      <c r="C299" s="12">
        <v>415</v>
      </c>
      <c r="D299" s="12">
        <v>415</v>
      </c>
      <c r="E299" s="12">
        <v>415</v>
      </c>
      <c r="F299" s="14">
        <v>500</v>
      </c>
      <c r="G299" s="12">
        <v>412.45</v>
      </c>
      <c r="I299" s="11"/>
    </row>
    <row r="300" spans="1:9" x14ac:dyDescent="0.2">
      <c r="A300" s="15">
        <v>40266</v>
      </c>
      <c r="B300" s="12">
        <v>350</v>
      </c>
      <c r="C300" s="12">
        <v>400</v>
      </c>
      <c r="D300" s="12">
        <v>350</v>
      </c>
      <c r="E300" s="12">
        <v>350</v>
      </c>
      <c r="F300" s="14">
        <v>0</v>
      </c>
      <c r="G300" s="12">
        <v>347.85</v>
      </c>
      <c r="I300" s="11"/>
    </row>
    <row r="301" spans="1:9" x14ac:dyDescent="0.2">
      <c r="A301" s="15">
        <v>40267</v>
      </c>
      <c r="B301" s="12">
        <v>350</v>
      </c>
      <c r="C301" s="12">
        <v>415</v>
      </c>
      <c r="D301" s="12">
        <v>350</v>
      </c>
      <c r="E301" s="12">
        <v>350</v>
      </c>
      <c r="F301" s="14">
        <v>0</v>
      </c>
      <c r="G301" s="12">
        <v>347.85</v>
      </c>
      <c r="I301" s="11"/>
    </row>
    <row r="302" spans="1:9" x14ac:dyDescent="0.2">
      <c r="A302" s="15">
        <v>40268</v>
      </c>
      <c r="B302" s="12">
        <v>350</v>
      </c>
      <c r="C302" s="12">
        <v>475</v>
      </c>
      <c r="D302" s="12">
        <v>325</v>
      </c>
      <c r="E302" s="12">
        <v>475</v>
      </c>
      <c r="F302" s="14">
        <v>73500</v>
      </c>
      <c r="G302" s="12">
        <v>472.08</v>
      </c>
      <c r="I302" s="11"/>
    </row>
    <row r="303" spans="1:9" x14ac:dyDescent="0.2">
      <c r="A303" s="15">
        <v>40269</v>
      </c>
      <c r="B303" s="12">
        <v>400</v>
      </c>
      <c r="C303" s="12">
        <v>450</v>
      </c>
      <c r="D303" s="12">
        <v>400</v>
      </c>
      <c r="E303" s="12">
        <v>450</v>
      </c>
      <c r="F303" s="14">
        <v>35000</v>
      </c>
      <c r="G303" s="12">
        <v>447.23</v>
      </c>
      <c r="I303" s="11"/>
    </row>
    <row r="304" spans="1:9" x14ac:dyDescent="0.2">
      <c r="A304" s="15">
        <v>40273</v>
      </c>
      <c r="B304" s="12">
        <v>450</v>
      </c>
      <c r="C304" s="12">
        <v>475</v>
      </c>
      <c r="D304" s="12">
        <v>430</v>
      </c>
      <c r="E304" s="12">
        <v>470</v>
      </c>
      <c r="F304" s="14">
        <v>138000</v>
      </c>
      <c r="G304" s="12">
        <v>467.11</v>
      </c>
      <c r="I304" s="11"/>
    </row>
    <row r="305" spans="1:9" x14ac:dyDescent="0.2">
      <c r="A305" s="15">
        <v>40274</v>
      </c>
      <c r="B305" s="12">
        <v>435</v>
      </c>
      <c r="C305" s="12">
        <v>470</v>
      </c>
      <c r="D305" s="12">
        <v>435</v>
      </c>
      <c r="E305" s="12">
        <v>435</v>
      </c>
      <c r="F305" s="14">
        <v>0</v>
      </c>
      <c r="G305" s="12">
        <v>432.32</v>
      </c>
      <c r="I305" s="11"/>
    </row>
    <row r="306" spans="1:9" x14ac:dyDescent="0.2">
      <c r="A306" s="15">
        <v>40275</v>
      </c>
      <c r="B306" s="12">
        <v>425</v>
      </c>
      <c r="C306" s="12">
        <v>470</v>
      </c>
      <c r="D306" s="12">
        <v>425</v>
      </c>
      <c r="E306" s="12">
        <v>425</v>
      </c>
      <c r="F306" s="14">
        <v>0</v>
      </c>
      <c r="G306" s="12">
        <v>422.38</v>
      </c>
      <c r="I306" s="11"/>
    </row>
    <row r="307" spans="1:9" x14ac:dyDescent="0.2">
      <c r="A307" s="15">
        <v>40276</v>
      </c>
      <c r="B307" s="12">
        <v>425</v>
      </c>
      <c r="C307" s="12">
        <v>450</v>
      </c>
      <c r="D307" s="12">
        <v>425</v>
      </c>
      <c r="E307" s="12">
        <v>425</v>
      </c>
      <c r="F307" s="14">
        <v>0</v>
      </c>
      <c r="G307" s="12">
        <v>422.38</v>
      </c>
      <c r="I307" s="11"/>
    </row>
    <row r="308" spans="1:9" x14ac:dyDescent="0.2">
      <c r="A308" s="15">
        <v>40277</v>
      </c>
      <c r="B308" s="12">
        <v>425</v>
      </c>
      <c r="C308" s="12">
        <v>425</v>
      </c>
      <c r="D308" s="12">
        <v>425</v>
      </c>
      <c r="E308" s="12">
        <v>425</v>
      </c>
      <c r="F308" s="14">
        <v>20000</v>
      </c>
      <c r="G308" s="12">
        <v>422.38</v>
      </c>
      <c r="I308" s="11"/>
    </row>
    <row r="309" spans="1:9" x14ac:dyDescent="0.2">
      <c r="A309" s="15">
        <v>40280</v>
      </c>
      <c r="B309" s="12">
        <v>450</v>
      </c>
      <c r="C309" s="12">
        <v>450</v>
      </c>
      <c r="D309" s="12">
        <v>450</v>
      </c>
      <c r="E309" s="12">
        <v>450</v>
      </c>
      <c r="F309" s="14">
        <v>25000</v>
      </c>
      <c r="G309" s="12">
        <v>447.23</v>
      </c>
      <c r="I309" s="11"/>
    </row>
    <row r="310" spans="1:9" x14ac:dyDescent="0.2">
      <c r="A310" s="15">
        <v>40281</v>
      </c>
      <c r="B310" s="12">
        <v>410</v>
      </c>
      <c r="C310" s="12">
        <v>450</v>
      </c>
      <c r="D310" s="12">
        <v>410</v>
      </c>
      <c r="E310" s="12">
        <v>450</v>
      </c>
      <c r="F310" s="14">
        <v>55500</v>
      </c>
      <c r="G310" s="12">
        <v>447.23</v>
      </c>
      <c r="I310" s="11"/>
    </row>
    <row r="311" spans="1:9" x14ac:dyDescent="0.2">
      <c r="A311" s="15">
        <v>40282</v>
      </c>
      <c r="B311" s="12">
        <v>460</v>
      </c>
      <c r="C311" s="12">
        <v>460</v>
      </c>
      <c r="D311" s="12">
        <v>460</v>
      </c>
      <c r="E311" s="12">
        <v>460</v>
      </c>
      <c r="F311" s="14">
        <v>2500</v>
      </c>
      <c r="G311" s="12">
        <v>457.17</v>
      </c>
      <c r="I311" s="11"/>
    </row>
    <row r="312" spans="1:9" x14ac:dyDescent="0.2">
      <c r="A312" s="15">
        <v>40283</v>
      </c>
      <c r="B312" s="12">
        <v>425</v>
      </c>
      <c r="C312" s="12">
        <v>455</v>
      </c>
      <c r="D312" s="12">
        <v>425</v>
      </c>
      <c r="E312" s="12">
        <v>425</v>
      </c>
      <c r="F312" s="14">
        <v>0</v>
      </c>
      <c r="G312" s="12">
        <v>422.38</v>
      </c>
      <c r="I312" s="11"/>
    </row>
    <row r="313" spans="1:9" x14ac:dyDescent="0.2">
      <c r="A313" s="15">
        <v>40284</v>
      </c>
      <c r="B313" s="12">
        <v>420</v>
      </c>
      <c r="C313" s="12">
        <v>455</v>
      </c>
      <c r="D313" s="12">
        <v>420</v>
      </c>
      <c r="E313" s="12">
        <v>420</v>
      </c>
      <c r="F313" s="14">
        <v>0</v>
      </c>
      <c r="G313" s="12">
        <v>417.42</v>
      </c>
      <c r="I313" s="11"/>
    </row>
    <row r="314" spans="1:9" x14ac:dyDescent="0.2">
      <c r="A314" s="15">
        <v>40287</v>
      </c>
      <c r="B314" s="12">
        <v>410</v>
      </c>
      <c r="C314" s="12">
        <v>450</v>
      </c>
      <c r="D314" s="12">
        <v>410</v>
      </c>
      <c r="E314" s="12">
        <v>445</v>
      </c>
      <c r="F314" s="14">
        <v>25000</v>
      </c>
      <c r="G314" s="12">
        <v>442.26</v>
      </c>
      <c r="I314" s="11"/>
    </row>
    <row r="315" spans="1:9" x14ac:dyDescent="0.2">
      <c r="A315" s="15">
        <v>40288</v>
      </c>
      <c r="B315" s="12">
        <v>425</v>
      </c>
      <c r="C315" s="12">
        <v>460</v>
      </c>
      <c r="D315" s="12">
        <v>425</v>
      </c>
      <c r="E315" s="12">
        <v>460</v>
      </c>
      <c r="F315" s="14">
        <v>4500</v>
      </c>
      <c r="G315" s="12">
        <v>457.17</v>
      </c>
      <c r="I315" s="11"/>
    </row>
    <row r="316" spans="1:9" x14ac:dyDescent="0.2">
      <c r="A316" s="15">
        <v>40289</v>
      </c>
      <c r="B316" s="12">
        <v>430</v>
      </c>
      <c r="C316" s="12">
        <v>455</v>
      </c>
      <c r="D316" s="12">
        <v>420</v>
      </c>
      <c r="E316" s="12">
        <v>420</v>
      </c>
      <c r="F316" s="14">
        <v>32000</v>
      </c>
      <c r="G316" s="12">
        <v>417.42</v>
      </c>
      <c r="I316" s="11"/>
    </row>
    <row r="317" spans="1:9" x14ac:dyDescent="0.2">
      <c r="A317" s="15">
        <v>40290</v>
      </c>
      <c r="B317" s="12">
        <v>425</v>
      </c>
      <c r="C317" s="12">
        <v>440</v>
      </c>
      <c r="D317" s="12">
        <v>425</v>
      </c>
      <c r="E317" s="12">
        <v>440</v>
      </c>
      <c r="F317" s="14">
        <v>4500</v>
      </c>
      <c r="G317" s="12">
        <v>437.29</v>
      </c>
      <c r="I317" s="11"/>
    </row>
    <row r="318" spans="1:9" x14ac:dyDescent="0.2">
      <c r="A318" s="15">
        <v>40291</v>
      </c>
      <c r="B318" s="12">
        <v>420</v>
      </c>
      <c r="C318" s="12">
        <v>445</v>
      </c>
      <c r="D318" s="12">
        <v>420</v>
      </c>
      <c r="E318" s="12">
        <v>420</v>
      </c>
      <c r="F318" s="14">
        <v>0</v>
      </c>
      <c r="G318" s="12">
        <v>417.42</v>
      </c>
      <c r="I318" s="11"/>
    </row>
    <row r="319" spans="1:9" x14ac:dyDescent="0.2">
      <c r="A319" s="15">
        <v>40294</v>
      </c>
      <c r="B319" s="12">
        <v>430</v>
      </c>
      <c r="C319" s="12">
        <v>450</v>
      </c>
      <c r="D319" s="12">
        <v>430</v>
      </c>
      <c r="E319" s="12">
        <v>450</v>
      </c>
      <c r="F319" s="14">
        <v>15500</v>
      </c>
      <c r="G319" s="12">
        <v>447.23</v>
      </c>
      <c r="I319" s="11"/>
    </row>
    <row r="320" spans="1:9" x14ac:dyDescent="0.2">
      <c r="A320" s="15">
        <v>40295</v>
      </c>
      <c r="B320" s="12">
        <v>430</v>
      </c>
      <c r="C320" s="12">
        <v>450</v>
      </c>
      <c r="D320" s="12">
        <v>430</v>
      </c>
      <c r="E320" s="12">
        <v>430</v>
      </c>
      <c r="F320" s="14">
        <v>0</v>
      </c>
      <c r="G320" s="12">
        <v>427.35</v>
      </c>
      <c r="I320" s="11"/>
    </row>
    <row r="321" spans="1:9" x14ac:dyDescent="0.2">
      <c r="A321" s="15">
        <v>40296</v>
      </c>
      <c r="B321" s="12">
        <v>430</v>
      </c>
      <c r="C321" s="12">
        <v>445</v>
      </c>
      <c r="D321" s="12">
        <v>425</v>
      </c>
      <c r="E321" s="12">
        <v>440</v>
      </c>
      <c r="F321" s="14">
        <v>70500</v>
      </c>
      <c r="G321" s="12">
        <v>437.29</v>
      </c>
      <c r="I321" s="11"/>
    </row>
    <row r="322" spans="1:9" x14ac:dyDescent="0.2">
      <c r="A322" s="15">
        <v>40297</v>
      </c>
      <c r="B322" s="12">
        <v>430</v>
      </c>
      <c r="C322" s="12">
        <v>430</v>
      </c>
      <c r="D322" s="12">
        <v>425</v>
      </c>
      <c r="E322" s="12">
        <v>425</v>
      </c>
      <c r="F322" s="14">
        <v>60000</v>
      </c>
      <c r="G322" s="12">
        <v>422.38</v>
      </c>
      <c r="I322" s="11"/>
    </row>
    <row r="323" spans="1:9" x14ac:dyDescent="0.2">
      <c r="A323" s="15">
        <v>40298</v>
      </c>
      <c r="B323" s="12">
        <v>425</v>
      </c>
      <c r="C323" s="12">
        <v>425</v>
      </c>
      <c r="D323" s="12">
        <v>400</v>
      </c>
      <c r="E323" s="12">
        <v>400</v>
      </c>
      <c r="F323" s="14">
        <v>185000</v>
      </c>
      <c r="G323" s="12">
        <v>397.54</v>
      </c>
      <c r="I323" s="11"/>
    </row>
    <row r="324" spans="1:9" x14ac:dyDescent="0.2">
      <c r="A324" s="15">
        <v>40301</v>
      </c>
      <c r="B324" s="12">
        <v>410</v>
      </c>
      <c r="C324" s="12">
        <v>415</v>
      </c>
      <c r="D324" s="12">
        <v>410</v>
      </c>
      <c r="E324" s="12">
        <v>415</v>
      </c>
      <c r="F324" s="14">
        <v>10000</v>
      </c>
      <c r="G324" s="12">
        <v>412.45</v>
      </c>
      <c r="I324" s="11"/>
    </row>
    <row r="325" spans="1:9" x14ac:dyDescent="0.2">
      <c r="A325" s="15">
        <v>40302</v>
      </c>
      <c r="B325" s="12">
        <v>395</v>
      </c>
      <c r="C325" s="12">
        <v>415</v>
      </c>
      <c r="D325" s="12">
        <v>395</v>
      </c>
      <c r="E325" s="12">
        <v>395</v>
      </c>
      <c r="F325" s="14">
        <v>0</v>
      </c>
      <c r="G325" s="12">
        <v>392.57</v>
      </c>
      <c r="I325" s="11"/>
    </row>
    <row r="326" spans="1:9" x14ac:dyDescent="0.2">
      <c r="A326" s="15">
        <v>40303</v>
      </c>
      <c r="B326" s="12">
        <v>370</v>
      </c>
      <c r="C326" s="12">
        <v>415</v>
      </c>
      <c r="D326" s="12">
        <v>370</v>
      </c>
      <c r="E326" s="12">
        <v>370</v>
      </c>
      <c r="F326" s="14">
        <v>0</v>
      </c>
      <c r="G326" s="12">
        <v>367.72</v>
      </c>
      <c r="I326" s="11"/>
    </row>
    <row r="327" spans="1:9" x14ac:dyDescent="0.2">
      <c r="A327" s="15">
        <v>40304</v>
      </c>
      <c r="B327" s="12">
        <v>350</v>
      </c>
      <c r="C327" s="12">
        <v>415</v>
      </c>
      <c r="D327" s="12">
        <v>350</v>
      </c>
      <c r="E327" s="12">
        <v>350</v>
      </c>
      <c r="F327" s="14">
        <v>0</v>
      </c>
      <c r="G327" s="12">
        <v>347.85</v>
      </c>
      <c r="I327" s="11"/>
    </row>
    <row r="328" spans="1:9" x14ac:dyDescent="0.2">
      <c r="A328" s="15">
        <v>40305</v>
      </c>
      <c r="B328" s="12">
        <v>330</v>
      </c>
      <c r="C328" s="12">
        <v>415</v>
      </c>
      <c r="D328" s="12">
        <v>330</v>
      </c>
      <c r="E328" s="12">
        <v>330</v>
      </c>
      <c r="F328" s="14">
        <v>0</v>
      </c>
      <c r="G328" s="12">
        <v>327.97</v>
      </c>
      <c r="I328" s="11"/>
    </row>
    <row r="329" spans="1:9" x14ac:dyDescent="0.2">
      <c r="A329" s="15">
        <v>40308</v>
      </c>
      <c r="B329" s="12">
        <v>350</v>
      </c>
      <c r="C329" s="12">
        <v>415</v>
      </c>
      <c r="D329" s="12">
        <v>350</v>
      </c>
      <c r="E329" s="12">
        <v>350</v>
      </c>
      <c r="F329" s="14">
        <v>0</v>
      </c>
      <c r="G329" s="12">
        <v>347.85</v>
      </c>
      <c r="I329" s="11"/>
    </row>
    <row r="330" spans="1:9" x14ac:dyDescent="0.2">
      <c r="A330" s="15">
        <v>40309</v>
      </c>
      <c r="B330" s="12">
        <v>350</v>
      </c>
      <c r="C330" s="12">
        <v>415</v>
      </c>
      <c r="D330" s="12">
        <v>350</v>
      </c>
      <c r="E330" s="12">
        <v>350</v>
      </c>
      <c r="F330" s="14">
        <v>0</v>
      </c>
      <c r="G330" s="12">
        <v>347.85</v>
      </c>
      <c r="I330" s="11"/>
    </row>
    <row r="331" spans="1:9" x14ac:dyDescent="0.2">
      <c r="A331" s="15">
        <v>40310</v>
      </c>
      <c r="B331" s="12">
        <v>350</v>
      </c>
      <c r="C331" s="12">
        <v>415</v>
      </c>
      <c r="D331" s="12">
        <v>350</v>
      </c>
      <c r="E331" s="12">
        <v>350</v>
      </c>
      <c r="F331" s="14">
        <v>0</v>
      </c>
      <c r="G331" s="12">
        <v>347.85</v>
      </c>
      <c r="I331" s="11"/>
    </row>
    <row r="332" spans="1:9" x14ac:dyDescent="0.2">
      <c r="A332" s="15">
        <v>40312</v>
      </c>
      <c r="B332" s="12">
        <v>340</v>
      </c>
      <c r="C332" s="12">
        <v>415</v>
      </c>
      <c r="D332" s="12">
        <v>340</v>
      </c>
      <c r="E332" s="12">
        <v>340</v>
      </c>
      <c r="F332" s="14">
        <v>0</v>
      </c>
      <c r="G332" s="12">
        <v>337.91</v>
      </c>
      <c r="I332" s="11"/>
    </row>
    <row r="333" spans="1:9" x14ac:dyDescent="0.2">
      <c r="A333" s="15">
        <v>40315</v>
      </c>
      <c r="B333" s="12">
        <v>340</v>
      </c>
      <c r="C333" s="12">
        <v>410</v>
      </c>
      <c r="D333" s="12">
        <v>340</v>
      </c>
      <c r="E333" s="12">
        <v>340</v>
      </c>
      <c r="F333" s="14">
        <v>0</v>
      </c>
      <c r="G333" s="12">
        <v>337.91</v>
      </c>
      <c r="I333" s="11"/>
    </row>
    <row r="334" spans="1:9" x14ac:dyDescent="0.2">
      <c r="A334" s="15">
        <v>40316</v>
      </c>
      <c r="B334" s="12">
        <v>315</v>
      </c>
      <c r="C334" s="12">
        <v>415</v>
      </c>
      <c r="D334" s="12">
        <v>315</v>
      </c>
      <c r="E334" s="12">
        <v>315</v>
      </c>
      <c r="F334" s="14">
        <v>0</v>
      </c>
      <c r="G334" s="12">
        <v>313.06</v>
      </c>
      <c r="I334" s="11"/>
    </row>
    <row r="335" spans="1:9" x14ac:dyDescent="0.2">
      <c r="A335" s="15">
        <v>40317</v>
      </c>
      <c r="B335" s="12">
        <v>315</v>
      </c>
      <c r="C335" s="12">
        <v>415</v>
      </c>
      <c r="D335" s="12">
        <v>315</v>
      </c>
      <c r="E335" s="12">
        <v>315</v>
      </c>
      <c r="F335" s="14">
        <v>0</v>
      </c>
      <c r="G335" s="12">
        <v>313.06</v>
      </c>
      <c r="I335" s="11"/>
    </row>
    <row r="336" spans="1:9" x14ac:dyDescent="0.2">
      <c r="A336" s="15">
        <v>40318</v>
      </c>
      <c r="B336" s="12">
        <v>325</v>
      </c>
      <c r="C336" s="12">
        <v>410</v>
      </c>
      <c r="D336" s="12">
        <v>325</v>
      </c>
      <c r="E336" s="12">
        <v>325</v>
      </c>
      <c r="F336" s="14">
        <v>0</v>
      </c>
      <c r="G336" s="12">
        <v>323</v>
      </c>
      <c r="I336" s="11"/>
    </row>
    <row r="337" spans="1:9" x14ac:dyDescent="0.2">
      <c r="A337" s="15">
        <v>40319</v>
      </c>
      <c r="B337" s="12">
        <v>410</v>
      </c>
      <c r="C337" s="12">
        <v>410</v>
      </c>
      <c r="D337" s="12">
        <v>410</v>
      </c>
      <c r="E337" s="12">
        <v>410</v>
      </c>
      <c r="F337" s="14">
        <v>0</v>
      </c>
      <c r="G337" s="12">
        <v>407.48</v>
      </c>
      <c r="I337" s="11"/>
    </row>
    <row r="338" spans="1:9" x14ac:dyDescent="0.2">
      <c r="A338" s="15">
        <v>40322</v>
      </c>
      <c r="B338" s="12">
        <v>320</v>
      </c>
      <c r="C338" s="12">
        <v>410</v>
      </c>
      <c r="D338" s="12">
        <v>320</v>
      </c>
      <c r="E338" s="12">
        <v>320</v>
      </c>
      <c r="F338" s="14">
        <v>0</v>
      </c>
      <c r="G338" s="12">
        <v>318.02999999999997</v>
      </c>
      <c r="I338" s="11"/>
    </row>
    <row r="339" spans="1:9" x14ac:dyDescent="0.2">
      <c r="A339" s="15">
        <v>40323</v>
      </c>
      <c r="B339" s="12">
        <v>315</v>
      </c>
      <c r="C339" s="12">
        <v>410</v>
      </c>
      <c r="D339" s="12">
        <v>315</v>
      </c>
      <c r="E339" s="12">
        <v>315</v>
      </c>
      <c r="F339" s="14">
        <v>0</v>
      </c>
      <c r="G339" s="12">
        <v>313.06</v>
      </c>
      <c r="I339" s="11"/>
    </row>
    <row r="340" spans="1:9" x14ac:dyDescent="0.2">
      <c r="A340" s="15">
        <v>40324</v>
      </c>
      <c r="B340" s="12">
        <v>315</v>
      </c>
      <c r="C340" s="12">
        <v>315</v>
      </c>
      <c r="D340" s="12">
        <v>315</v>
      </c>
      <c r="E340" s="12">
        <v>315</v>
      </c>
      <c r="F340" s="14">
        <v>2500</v>
      </c>
      <c r="G340" s="12">
        <v>313.06</v>
      </c>
      <c r="I340" s="11"/>
    </row>
    <row r="341" spans="1:9" x14ac:dyDescent="0.2">
      <c r="A341" s="15">
        <v>40325</v>
      </c>
      <c r="B341" s="12">
        <v>390</v>
      </c>
      <c r="C341" s="12">
        <v>390</v>
      </c>
      <c r="D341" s="12">
        <v>385</v>
      </c>
      <c r="E341" s="12">
        <v>385</v>
      </c>
      <c r="F341" s="14">
        <v>4000</v>
      </c>
      <c r="G341" s="12">
        <v>382.63</v>
      </c>
      <c r="I341" s="11"/>
    </row>
    <row r="342" spans="1:9" x14ac:dyDescent="0.2">
      <c r="A342" s="15">
        <v>40329</v>
      </c>
      <c r="B342" s="12">
        <v>400</v>
      </c>
      <c r="C342" s="12">
        <v>400</v>
      </c>
      <c r="D342" s="12">
        <v>390</v>
      </c>
      <c r="E342" s="12">
        <v>390</v>
      </c>
      <c r="F342" s="14">
        <v>5000</v>
      </c>
      <c r="G342" s="12">
        <v>387.6</v>
      </c>
      <c r="I342" s="11"/>
    </row>
    <row r="343" spans="1:9" x14ac:dyDescent="0.2">
      <c r="A343" s="15">
        <v>40330</v>
      </c>
      <c r="B343" s="12">
        <v>415</v>
      </c>
      <c r="C343" s="12">
        <v>415</v>
      </c>
      <c r="D343" s="12">
        <v>415</v>
      </c>
      <c r="E343" s="12">
        <v>415</v>
      </c>
      <c r="F343" s="14">
        <v>1000</v>
      </c>
      <c r="G343" s="12">
        <v>412.45</v>
      </c>
      <c r="I343" s="11"/>
    </row>
    <row r="344" spans="1:9" x14ac:dyDescent="0.2">
      <c r="A344" s="15">
        <v>40331</v>
      </c>
      <c r="B344" s="12">
        <v>390</v>
      </c>
      <c r="C344" s="12">
        <v>405</v>
      </c>
      <c r="D344" s="12">
        <v>390</v>
      </c>
      <c r="E344" s="12">
        <v>405</v>
      </c>
      <c r="F344" s="14">
        <v>5000</v>
      </c>
      <c r="G344" s="12">
        <v>402.51</v>
      </c>
      <c r="I344" s="11"/>
    </row>
    <row r="345" spans="1:9" x14ac:dyDescent="0.2">
      <c r="A345" s="15">
        <v>40332</v>
      </c>
      <c r="B345" s="12">
        <v>410</v>
      </c>
      <c r="C345" s="12">
        <v>410</v>
      </c>
      <c r="D345" s="12">
        <v>400</v>
      </c>
      <c r="E345" s="12">
        <v>410</v>
      </c>
      <c r="F345" s="14">
        <v>29000</v>
      </c>
      <c r="G345" s="12">
        <v>407.48</v>
      </c>
      <c r="I345" s="11"/>
    </row>
    <row r="346" spans="1:9" x14ac:dyDescent="0.2">
      <c r="A346" s="15">
        <v>40333</v>
      </c>
      <c r="B346" s="12">
        <v>400</v>
      </c>
      <c r="C346" s="12">
        <v>415</v>
      </c>
      <c r="D346" s="12">
        <v>400</v>
      </c>
      <c r="E346" s="12">
        <v>400</v>
      </c>
      <c r="F346" s="14">
        <v>0</v>
      </c>
      <c r="G346" s="12">
        <v>397.54</v>
      </c>
      <c r="I346" s="11"/>
    </row>
    <row r="347" spans="1:9" x14ac:dyDescent="0.2">
      <c r="A347" s="15">
        <v>40336</v>
      </c>
      <c r="B347" s="12">
        <v>350</v>
      </c>
      <c r="C347" s="12">
        <v>410</v>
      </c>
      <c r="D347" s="12">
        <v>350</v>
      </c>
      <c r="E347" s="12">
        <v>350</v>
      </c>
      <c r="F347" s="14">
        <v>0</v>
      </c>
      <c r="G347" s="12">
        <v>347.85</v>
      </c>
      <c r="I347" s="11"/>
    </row>
    <row r="348" spans="1:9" x14ac:dyDescent="0.2">
      <c r="A348" s="15">
        <v>40337</v>
      </c>
      <c r="B348" s="12">
        <v>365</v>
      </c>
      <c r="C348" s="12">
        <v>410</v>
      </c>
      <c r="D348" s="12">
        <v>365</v>
      </c>
      <c r="E348" s="12">
        <v>365</v>
      </c>
      <c r="F348" s="14">
        <v>0</v>
      </c>
      <c r="G348" s="12">
        <v>362.75</v>
      </c>
      <c r="I348" s="11"/>
    </row>
    <row r="349" spans="1:9" x14ac:dyDescent="0.2">
      <c r="A349" s="15">
        <v>40338</v>
      </c>
      <c r="B349" s="12">
        <v>400</v>
      </c>
      <c r="C349" s="12">
        <v>400</v>
      </c>
      <c r="D349" s="12">
        <v>400</v>
      </c>
      <c r="E349" s="12">
        <v>400</v>
      </c>
      <c r="F349" s="14">
        <v>500</v>
      </c>
      <c r="G349" s="12">
        <v>397.54</v>
      </c>
      <c r="I349" s="11"/>
    </row>
    <row r="350" spans="1:9" x14ac:dyDescent="0.2">
      <c r="A350" s="15">
        <v>40339</v>
      </c>
      <c r="B350" s="12">
        <v>400</v>
      </c>
      <c r="C350" s="12">
        <v>410</v>
      </c>
      <c r="D350" s="12">
        <v>400</v>
      </c>
      <c r="E350" s="12">
        <v>400</v>
      </c>
      <c r="F350" s="14">
        <v>0</v>
      </c>
      <c r="G350" s="12">
        <v>397.54</v>
      </c>
      <c r="I350" s="11"/>
    </row>
    <row r="351" spans="1:9" x14ac:dyDescent="0.2">
      <c r="A351" s="15">
        <v>40340</v>
      </c>
      <c r="B351" s="12">
        <v>400</v>
      </c>
      <c r="C351" s="12">
        <v>400</v>
      </c>
      <c r="D351" s="12">
        <v>400</v>
      </c>
      <c r="E351" s="12">
        <v>400</v>
      </c>
      <c r="F351" s="14">
        <v>5000</v>
      </c>
      <c r="G351" s="12">
        <v>397.54</v>
      </c>
      <c r="I351" s="11"/>
    </row>
    <row r="352" spans="1:9" x14ac:dyDescent="0.2">
      <c r="A352" s="15">
        <v>40343</v>
      </c>
      <c r="B352" s="12">
        <v>400</v>
      </c>
      <c r="C352" s="12">
        <v>410</v>
      </c>
      <c r="D352" s="12">
        <v>400</v>
      </c>
      <c r="E352" s="12">
        <v>400</v>
      </c>
      <c r="F352" s="14">
        <v>10500</v>
      </c>
      <c r="G352" s="12">
        <v>397.54</v>
      </c>
      <c r="I352" s="11"/>
    </row>
    <row r="353" spans="1:9" x14ac:dyDescent="0.2">
      <c r="A353" s="15">
        <v>40344</v>
      </c>
      <c r="B353" s="12">
        <v>400</v>
      </c>
      <c r="C353" s="12">
        <v>410</v>
      </c>
      <c r="D353" s="12">
        <v>400</v>
      </c>
      <c r="E353" s="12">
        <v>400</v>
      </c>
      <c r="F353" s="14">
        <v>0</v>
      </c>
      <c r="G353" s="12">
        <v>397.54</v>
      </c>
      <c r="I353" s="11"/>
    </row>
    <row r="354" spans="1:9" x14ac:dyDescent="0.2">
      <c r="A354" s="15">
        <v>40345</v>
      </c>
      <c r="B354" s="12">
        <v>395</v>
      </c>
      <c r="C354" s="12">
        <v>400</v>
      </c>
      <c r="D354" s="12">
        <v>395</v>
      </c>
      <c r="E354" s="12">
        <v>395</v>
      </c>
      <c r="F354" s="14">
        <v>0</v>
      </c>
      <c r="G354" s="12">
        <v>392.57</v>
      </c>
      <c r="I354" s="11"/>
    </row>
    <row r="355" spans="1:9" x14ac:dyDescent="0.2">
      <c r="A355" s="15">
        <v>40346</v>
      </c>
      <c r="B355" s="12">
        <v>395</v>
      </c>
      <c r="C355" s="12">
        <v>400</v>
      </c>
      <c r="D355" s="12">
        <v>390</v>
      </c>
      <c r="E355" s="12">
        <v>400</v>
      </c>
      <c r="F355" s="14">
        <v>10500</v>
      </c>
      <c r="G355" s="12">
        <v>397.54</v>
      </c>
      <c r="I355" s="11"/>
    </row>
    <row r="356" spans="1:9" x14ac:dyDescent="0.2">
      <c r="A356" s="15">
        <v>40347</v>
      </c>
      <c r="B356" s="12">
        <v>395</v>
      </c>
      <c r="C356" s="12">
        <v>400</v>
      </c>
      <c r="D356" s="12">
        <v>395</v>
      </c>
      <c r="E356" s="12">
        <v>400</v>
      </c>
      <c r="F356" s="14">
        <v>25000</v>
      </c>
      <c r="G356" s="12">
        <v>397.54</v>
      </c>
      <c r="I356" s="11"/>
    </row>
    <row r="357" spans="1:9" x14ac:dyDescent="0.2">
      <c r="A357" s="15">
        <v>40350</v>
      </c>
      <c r="B357" s="12">
        <v>400</v>
      </c>
      <c r="C357" s="12">
        <v>400</v>
      </c>
      <c r="D357" s="12">
        <v>400</v>
      </c>
      <c r="E357" s="12">
        <v>400</v>
      </c>
      <c r="F357" s="14">
        <v>0</v>
      </c>
      <c r="G357" s="12">
        <v>397.54</v>
      </c>
      <c r="I357" s="11"/>
    </row>
    <row r="358" spans="1:9" x14ac:dyDescent="0.2">
      <c r="A358" s="15">
        <v>40351</v>
      </c>
      <c r="B358" s="12">
        <v>395</v>
      </c>
      <c r="C358" s="12">
        <v>400</v>
      </c>
      <c r="D358" s="12">
        <v>395</v>
      </c>
      <c r="E358" s="12">
        <v>395</v>
      </c>
      <c r="F358" s="14">
        <v>0</v>
      </c>
      <c r="G358" s="12">
        <v>392.57</v>
      </c>
      <c r="I358" s="11"/>
    </row>
    <row r="359" spans="1:9" x14ac:dyDescent="0.2">
      <c r="A359" s="15">
        <v>40352</v>
      </c>
      <c r="B359" s="12">
        <v>410</v>
      </c>
      <c r="C359" s="12">
        <v>410</v>
      </c>
      <c r="D359" s="12">
        <v>410</v>
      </c>
      <c r="E359" s="12">
        <v>410</v>
      </c>
      <c r="F359" s="14">
        <v>500</v>
      </c>
      <c r="G359" s="12">
        <v>407.48</v>
      </c>
      <c r="I359" s="11"/>
    </row>
    <row r="360" spans="1:9" x14ac:dyDescent="0.2">
      <c r="A360" s="15">
        <v>40353</v>
      </c>
      <c r="B360" s="12">
        <v>335</v>
      </c>
      <c r="C360" s="12">
        <v>410</v>
      </c>
      <c r="D360" s="12">
        <v>335</v>
      </c>
      <c r="E360" s="12">
        <v>335</v>
      </c>
      <c r="F360" s="14">
        <v>0</v>
      </c>
      <c r="G360" s="12">
        <v>332.94</v>
      </c>
      <c r="I360" s="11"/>
    </row>
    <row r="361" spans="1:9" x14ac:dyDescent="0.2">
      <c r="A361" s="15">
        <v>40354</v>
      </c>
      <c r="B361" s="12">
        <v>360</v>
      </c>
      <c r="C361" s="12">
        <v>410</v>
      </c>
      <c r="D361" s="12">
        <v>360</v>
      </c>
      <c r="E361" s="12">
        <v>360</v>
      </c>
      <c r="F361" s="14">
        <v>0</v>
      </c>
      <c r="G361" s="12">
        <v>357.78</v>
      </c>
      <c r="I361" s="11"/>
    </row>
    <row r="362" spans="1:9" x14ac:dyDescent="0.2">
      <c r="A362" s="15">
        <v>40357</v>
      </c>
      <c r="B362" s="12">
        <v>335</v>
      </c>
      <c r="C362" s="12">
        <v>410</v>
      </c>
      <c r="D362" s="12">
        <v>335</v>
      </c>
      <c r="E362" s="12">
        <v>335</v>
      </c>
      <c r="F362" s="14">
        <v>0</v>
      </c>
      <c r="G362" s="12">
        <v>332.94</v>
      </c>
      <c r="I362" s="11"/>
    </row>
    <row r="363" spans="1:9" x14ac:dyDescent="0.2">
      <c r="A363" s="15">
        <v>40358</v>
      </c>
      <c r="B363" s="12">
        <v>335</v>
      </c>
      <c r="C363" s="12">
        <v>410</v>
      </c>
      <c r="D363" s="12">
        <v>335</v>
      </c>
      <c r="E363" s="12">
        <v>335</v>
      </c>
      <c r="F363" s="14">
        <v>0</v>
      </c>
      <c r="G363" s="12">
        <v>332.94</v>
      </c>
      <c r="I363" s="11"/>
    </row>
    <row r="364" spans="1:9" x14ac:dyDescent="0.2">
      <c r="A364" s="15">
        <v>40359</v>
      </c>
      <c r="B364" s="12">
        <v>335</v>
      </c>
      <c r="C364" s="12">
        <v>410</v>
      </c>
      <c r="D364" s="12">
        <v>335</v>
      </c>
      <c r="E364" s="12">
        <v>335</v>
      </c>
      <c r="F364" s="14">
        <v>0</v>
      </c>
      <c r="G364" s="12">
        <v>332.94</v>
      </c>
      <c r="I364" s="11"/>
    </row>
    <row r="365" spans="1:9" x14ac:dyDescent="0.2">
      <c r="A365" s="15">
        <v>40360</v>
      </c>
      <c r="B365" s="12">
        <v>410</v>
      </c>
      <c r="C365" s="12">
        <v>410</v>
      </c>
      <c r="D365" s="12">
        <v>410</v>
      </c>
      <c r="E365" s="12">
        <v>410</v>
      </c>
      <c r="F365" s="14">
        <v>0</v>
      </c>
      <c r="G365" s="12">
        <v>407.48</v>
      </c>
      <c r="I365" s="11"/>
    </row>
    <row r="366" spans="1:9" x14ac:dyDescent="0.2">
      <c r="A366" s="15">
        <v>40361</v>
      </c>
      <c r="B366" s="12">
        <v>335</v>
      </c>
      <c r="C366" s="12">
        <v>410</v>
      </c>
      <c r="D366" s="12">
        <v>335</v>
      </c>
      <c r="E366" s="12">
        <v>335</v>
      </c>
      <c r="F366" s="14">
        <v>0</v>
      </c>
      <c r="G366" s="12">
        <v>332.94</v>
      </c>
      <c r="I366" s="11"/>
    </row>
    <row r="367" spans="1:9" x14ac:dyDescent="0.2">
      <c r="A367" s="15">
        <v>40364</v>
      </c>
      <c r="B367" s="12">
        <v>335</v>
      </c>
      <c r="C367" s="12">
        <v>410</v>
      </c>
      <c r="D367" s="12">
        <v>335</v>
      </c>
      <c r="E367" s="12">
        <v>335</v>
      </c>
      <c r="F367" s="14">
        <v>0</v>
      </c>
      <c r="G367" s="12">
        <v>332.94</v>
      </c>
      <c r="I367" s="11"/>
    </row>
    <row r="368" spans="1:9" x14ac:dyDescent="0.2">
      <c r="A368" s="15">
        <v>40365</v>
      </c>
      <c r="B368" s="12">
        <v>410</v>
      </c>
      <c r="C368" s="12">
        <v>450</v>
      </c>
      <c r="D368" s="12">
        <v>410</v>
      </c>
      <c r="E368" s="12">
        <v>415</v>
      </c>
      <c r="F368" s="14">
        <v>23500</v>
      </c>
      <c r="G368" s="12">
        <v>412.45</v>
      </c>
      <c r="I368" s="11"/>
    </row>
    <row r="369" spans="1:9" x14ac:dyDescent="0.2">
      <c r="A369" s="15">
        <v>40366</v>
      </c>
      <c r="B369" s="12">
        <v>350</v>
      </c>
      <c r="C369" s="12">
        <v>415</v>
      </c>
      <c r="D369" s="12">
        <v>350</v>
      </c>
      <c r="E369" s="12">
        <v>350</v>
      </c>
      <c r="F369" s="14">
        <v>0</v>
      </c>
      <c r="G369" s="12">
        <v>347.85</v>
      </c>
      <c r="I369" s="11"/>
    </row>
    <row r="370" spans="1:9" x14ac:dyDescent="0.2">
      <c r="A370" s="15">
        <v>40367</v>
      </c>
      <c r="B370" s="12">
        <v>355</v>
      </c>
      <c r="C370" s="12">
        <v>415</v>
      </c>
      <c r="D370" s="12">
        <v>355</v>
      </c>
      <c r="E370" s="12">
        <v>355</v>
      </c>
      <c r="F370" s="14">
        <v>0</v>
      </c>
      <c r="G370" s="12">
        <v>352.82</v>
      </c>
      <c r="I370" s="11"/>
    </row>
    <row r="371" spans="1:9" x14ac:dyDescent="0.2">
      <c r="A371" s="15">
        <v>40368</v>
      </c>
      <c r="B371" s="12">
        <v>350</v>
      </c>
      <c r="C371" s="12">
        <v>410</v>
      </c>
      <c r="D371" s="12">
        <v>350</v>
      </c>
      <c r="E371" s="12">
        <v>350</v>
      </c>
      <c r="F371" s="14">
        <v>0</v>
      </c>
      <c r="G371" s="12">
        <v>347.85</v>
      </c>
      <c r="I371" s="11"/>
    </row>
    <row r="372" spans="1:9" x14ac:dyDescent="0.2">
      <c r="A372" s="15">
        <v>40371</v>
      </c>
      <c r="B372" s="12">
        <v>350</v>
      </c>
      <c r="C372" s="12">
        <v>415</v>
      </c>
      <c r="D372" s="12">
        <v>350</v>
      </c>
      <c r="E372" s="12">
        <v>350</v>
      </c>
      <c r="F372" s="14">
        <v>0</v>
      </c>
      <c r="G372" s="12">
        <v>347.85</v>
      </c>
      <c r="I372" s="11"/>
    </row>
    <row r="373" spans="1:9" x14ac:dyDescent="0.2">
      <c r="A373" s="15">
        <v>40372</v>
      </c>
      <c r="B373" s="12">
        <v>350</v>
      </c>
      <c r="C373" s="12">
        <v>415</v>
      </c>
      <c r="D373" s="12">
        <v>350</v>
      </c>
      <c r="E373" s="12">
        <v>350</v>
      </c>
      <c r="F373" s="14">
        <v>0</v>
      </c>
      <c r="G373" s="12">
        <v>347.85</v>
      </c>
      <c r="I373" s="11"/>
    </row>
    <row r="374" spans="1:9" x14ac:dyDescent="0.2">
      <c r="A374" s="15">
        <v>40373</v>
      </c>
      <c r="B374" s="12">
        <v>350</v>
      </c>
      <c r="C374" s="12">
        <v>410</v>
      </c>
      <c r="D374" s="12">
        <v>350</v>
      </c>
      <c r="E374" s="12">
        <v>350</v>
      </c>
      <c r="F374" s="14">
        <v>0</v>
      </c>
      <c r="G374" s="12">
        <v>347.85</v>
      </c>
      <c r="I374" s="11"/>
    </row>
    <row r="375" spans="1:9" x14ac:dyDescent="0.2">
      <c r="A375" s="15">
        <v>40374</v>
      </c>
      <c r="B375" s="12">
        <v>350</v>
      </c>
      <c r="C375" s="12">
        <v>405</v>
      </c>
      <c r="D375" s="12">
        <v>350</v>
      </c>
      <c r="E375" s="12">
        <v>350</v>
      </c>
      <c r="F375" s="14">
        <v>0</v>
      </c>
      <c r="G375" s="12">
        <v>347.85</v>
      </c>
      <c r="I375" s="11"/>
    </row>
    <row r="376" spans="1:9" x14ac:dyDescent="0.2">
      <c r="A376" s="15">
        <v>40375</v>
      </c>
      <c r="B376" s="12">
        <v>350</v>
      </c>
      <c r="C376" s="12">
        <v>415</v>
      </c>
      <c r="D376" s="12">
        <v>350</v>
      </c>
      <c r="E376" s="12">
        <v>350</v>
      </c>
      <c r="F376" s="14">
        <v>0</v>
      </c>
      <c r="G376" s="12">
        <v>347.85</v>
      </c>
      <c r="I376" s="11"/>
    </row>
    <row r="377" spans="1:9" x14ac:dyDescent="0.2">
      <c r="A377" s="15">
        <v>40378</v>
      </c>
      <c r="B377" s="12">
        <v>370</v>
      </c>
      <c r="C377" s="12">
        <v>415</v>
      </c>
      <c r="D377" s="12">
        <v>370</v>
      </c>
      <c r="E377" s="12">
        <v>370</v>
      </c>
      <c r="F377" s="14">
        <v>0</v>
      </c>
      <c r="G377" s="12">
        <v>367.72</v>
      </c>
      <c r="I377" s="11"/>
    </row>
    <row r="378" spans="1:9" x14ac:dyDescent="0.2">
      <c r="A378" s="15">
        <v>40379</v>
      </c>
      <c r="B378" s="12">
        <v>325</v>
      </c>
      <c r="C378" s="12">
        <v>415</v>
      </c>
      <c r="D378" s="12">
        <v>325</v>
      </c>
      <c r="E378" s="12">
        <v>325</v>
      </c>
      <c r="F378" s="14">
        <v>0</v>
      </c>
      <c r="G378" s="12">
        <v>323</v>
      </c>
      <c r="I378" s="11"/>
    </row>
    <row r="379" spans="1:9" x14ac:dyDescent="0.2">
      <c r="A379" s="15">
        <v>40380</v>
      </c>
      <c r="B379" s="12">
        <v>350</v>
      </c>
      <c r="C379" s="12">
        <v>415</v>
      </c>
      <c r="D379" s="12">
        <v>350</v>
      </c>
      <c r="E379" s="12">
        <v>350</v>
      </c>
      <c r="F379" s="14">
        <v>0</v>
      </c>
      <c r="G379" s="12">
        <v>347.85</v>
      </c>
      <c r="I379" s="11"/>
    </row>
    <row r="380" spans="1:9" x14ac:dyDescent="0.2">
      <c r="A380" s="15">
        <v>40381</v>
      </c>
      <c r="B380" s="12">
        <v>350</v>
      </c>
      <c r="C380" s="12">
        <v>415</v>
      </c>
      <c r="D380" s="12">
        <v>350</v>
      </c>
      <c r="E380" s="12">
        <v>350</v>
      </c>
      <c r="F380" s="14">
        <v>0</v>
      </c>
      <c r="G380" s="12">
        <v>347.85</v>
      </c>
      <c r="I380" s="11"/>
    </row>
    <row r="381" spans="1:9" x14ac:dyDescent="0.2">
      <c r="A381" s="15">
        <v>40382</v>
      </c>
      <c r="B381" s="12">
        <v>350</v>
      </c>
      <c r="C381" s="12">
        <v>415</v>
      </c>
      <c r="D381" s="12">
        <v>350</v>
      </c>
      <c r="E381" s="12">
        <v>350</v>
      </c>
      <c r="F381" s="14">
        <v>0</v>
      </c>
      <c r="G381" s="12">
        <v>347.85</v>
      </c>
      <c r="I381" s="11"/>
    </row>
    <row r="382" spans="1:9" x14ac:dyDescent="0.2">
      <c r="A382" s="15">
        <v>40385</v>
      </c>
      <c r="B382" s="12">
        <v>350</v>
      </c>
      <c r="C382" s="12">
        <v>415</v>
      </c>
      <c r="D382" s="12">
        <v>350</v>
      </c>
      <c r="E382" s="12">
        <v>350</v>
      </c>
      <c r="F382" s="14">
        <v>0</v>
      </c>
      <c r="G382" s="12">
        <v>347.85</v>
      </c>
      <c r="I382" s="11"/>
    </row>
    <row r="383" spans="1:9" x14ac:dyDescent="0.2">
      <c r="A383" s="15">
        <v>40386</v>
      </c>
      <c r="B383" s="12">
        <v>350</v>
      </c>
      <c r="C383" s="12">
        <v>415</v>
      </c>
      <c r="D383" s="12">
        <v>350</v>
      </c>
      <c r="E383" s="12">
        <v>350</v>
      </c>
      <c r="F383" s="14">
        <v>0</v>
      </c>
      <c r="G383" s="12">
        <v>347.85</v>
      </c>
      <c r="I383" s="11"/>
    </row>
    <row r="384" spans="1:9" x14ac:dyDescent="0.2">
      <c r="A384" s="15">
        <v>40387</v>
      </c>
      <c r="B384" s="12">
        <v>365</v>
      </c>
      <c r="C384" s="12">
        <v>415</v>
      </c>
      <c r="D384" s="12">
        <v>365</v>
      </c>
      <c r="E384" s="12">
        <v>365</v>
      </c>
      <c r="F384" s="14">
        <v>0</v>
      </c>
      <c r="G384" s="12">
        <v>362.75</v>
      </c>
      <c r="I384" s="11"/>
    </row>
    <row r="385" spans="1:9" x14ac:dyDescent="0.2">
      <c r="A385" s="15">
        <v>40388</v>
      </c>
      <c r="B385" s="12">
        <v>350</v>
      </c>
      <c r="C385" s="12">
        <v>415</v>
      </c>
      <c r="D385" s="12">
        <v>350</v>
      </c>
      <c r="E385" s="12">
        <v>350</v>
      </c>
      <c r="F385" s="14">
        <v>0</v>
      </c>
      <c r="G385" s="12">
        <v>347.85</v>
      </c>
      <c r="I385" s="11"/>
    </row>
    <row r="386" spans="1:9" x14ac:dyDescent="0.2">
      <c r="A386" s="15">
        <v>40389</v>
      </c>
      <c r="B386" s="12">
        <v>415</v>
      </c>
      <c r="C386" s="12">
        <v>415</v>
      </c>
      <c r="D386" s="12">
        <v>415</v>
      </c>
      <c r="E386" s="12">
        <v>415</v>
      </c>
      <c r="F386" s="14">
        <v>0</v>
      </c>
      <c r="G386" s="12">
        <v>412.45</v>
      </c>
      <c r="I386" s="11"/>
    </row>
    <row r="387" spans="1:9" x14ac:dyDescent="0.2">
      <c r="A387" s="15">
        <v>40392</v>
      </c>
      <c r="B387" s="12">
        <v>350</v>
      </c>
      <c r="C387" s="12">
        <v>415</v>
      </c>
      <c r="D387" s="12">
        <v>350</v>
      </c>
      <c r="E387" s="12">
        <v>350</v>
      </c>
      <c r="F387" s="14">
        <v>0</v>
      </c>
      <c r="G387" s="12">
        <v>347.85</v>
      </c>
      <c r="I387" s="11"/>
    </row>
    <row r="388" spans="1:9" x14ac:dyDescent="0.2">
      <c r="A388" s="15">
        <v>40393</v>
      </c>
      <c r="B388" s="12">
        <v>355</v>
      </c>
      <c r="C388" s="12">
        <v>355</v>
      </c>
      <c r="D388" s="12">
        <v>355</v>
      </c>
      <c r="E388" s="12">
        <v>355</v>
      </c>
      <c r="F388" s="14">
        <v>60000</v>
      </c>
      <c r="G388" s="12">
        <v>352.82</v>
      </c>
      <c r="I388" s="11"/>
    </row>
    <row r="389" spans="1:9" x14ac:dyDescent="0.2">
      <c r="A389" s="15">
        <v>40394</v>
      </c>
      <c r="B389" s="12">
        <v>370</v>
      </c>
      <c r="C389" s="12">
        <v>385</v>
      </c>
      <c r="D389" s="12">
        <v>360</v>
      </c>
      <c r="E389" s="12">
        <v>385</v>
      </c>
      <c r="F389" s="14">
        <v>9000</v>
      </c>
      <c r="G389" s="12">
        <v>382.63</v>
      </c>
      <c r="I389" s="11"/>
    </row>
    <row r="390" spans="1:9" x14ac:dyDescent="0.2">
      <c r="A390" s="15">
        <v>40395</v>
      </c>
      <c r="B390" s="12">
        <v>390</v>
      </c>
      <c r="C390" s="12">
        <v>395</v>
      </c>
      <c r="D390" s="12">
        <v>390</v>
      </c>
      <c r="E390" s="12">
        <v>395</v>
      </c>
      <c r="F390" s="14">
        <v>6000</v>
      </c>
      <c r="G390" s="12">
        <v>392.57</v>
      </c>
      <c r="I390" s="11"/>
    </row>
    <row r="391" spans="1:9" x14ac:dyDescent="0.2">
      <c r="A391" s="15">
        <v>40396</v>
      </c>
      <c r="B391" s="12">
        <v>380</v>
      </c>
      <c r="C391" s="12">
        <v>405</v>
      </c>
      <c r="D391" s="12">
        <v>380</v>
      </c>
      <c r="E391" s="12">
        <v>405</v>
      </c>
      <c r="F391" s="14">
        <v>15000</v>
      </c>
      <c r="G391" s="12">
        <v>402.51</v>
      </c>
      <c r="I391" s="11"/>
    </row>
    <row r="392" spans="1:9" x14ac:dyDescent="0.2">
      <c r="A392" s="15">
        <v>40399</v>
      </c>
      <c r="B392" s="12">
        <v>385</v>
      </c>
      <c r="C392" s="12">
        <v>410</v>
      </c>
      <c r="D392" s="12">
        <v>385</v>
      </c>
      <c r="E392" s="12">
        <v>410</v>
      </c>
      <c r="F392" s="14">
        <v>8000</v>
      </c>
      <c r="G392" s="12">
        <v>407.48</v>
      </c>
      <c r="I392" s="11"/>
    </row>
    <row r="393" spans="1:9" x14ac:dyDescent="0.2">
      <c r="A393" s="15">
        <v>40400</v>
      </c>
      <c r="B393" s="12">
        <v>410</v>
      </c>
      <c r="C393" s="12">
        <v>415</v>
      </c>
      <c r="D393" s="12">
        <v>410</v>
      </c>
      <c r="E393" s="12">
        <v>415</v>
      </c>
      <c r="F393" s="14">
        <v>1500</v>
      </c>
      <c r="G393" s="12">
        <v>412.45</v>
      </c>
      <c r="I393" s="11"/>
    </row>
    <row r="394" spans="1:9" x14ac:dyDescent="0.2">
      <c r="A394" s="15">
        <v>40401</v>
      </c>
      <c r="B394" s="12">
        <v>360</v>
      </c>
      <c r="C394" s="12">
        <v>415</v>
      </c>
      <c r="D394" s="12">
        <v>360</v>
      </c>
      <c r="E394" s="12">
        <v>360</v>
      </c>
      <c r="F394" s="14">
        <v>0</v>
      </c>
      <c r="G394" s="12">
        <v>357.78</v>
      </c>
      <c r="I394" s="11"/>
    </row>
    <row r="395" spans="1:9" x14ac:dyDescent="0.2">
      <c r="A395" s="15">
        <v>40402</v>
      </c>
      <c r="B395" s="12">
        <v>350</v>
      </c>
      <c r="C395" s="12">
        <v>415</v>
      </c>
      <c r="D395" s="12">
        <v>350</v>
      </c>
      <c r="E395" s="12">
        <v>350</v>
      </c>
      <c r="F395" s="14">
        <v>0</v>
      </c>
      <c r="G395" s="12">
        <v>347.85</v>
      </c>
      <c r="I395" s="11"/>
    </row>
    <row r="396" spans="1:9" x14ac:dyDescent="0.2">
      <c r="A396" s="15">
        <v>40403</v>
      </c>
      <c r="B396" s="12">
        <v>410</v>
      </c>
      <c r="C396" s="12">
        <v>415</v>
      </c>
      <c r="D396" s="12">
        <v>410</v>
      </c>
      <c r="E396" s="12">
        <v>415</v>
      </c>
      <c r="F396" s="14">
        <v>3000</v>
      </c>
      <c r="G396" s="12">
        <v>412.45</v>
      </c>
      <c r="I396" s="11"/>
    </row>
    <row r="397" spans="1:9" x14ac:dyDescent="0.2">
      <c r="A397" s="15">
        <v>40406</v>
      </c>
      <c r="B397" s="12">
        <v>350</v>
      </c>
      <c r="C397" s="12">
        <v>415</v>
      </c>
      <c r="D397" s="12">
        <v>350</v>
      </c>
      <c r="E397" s="12">
        <v>350</v>
      </c>
      <c r="F397" s="14">
        <v>0</v>
      </c>
      <c r="G397" s="12">
        <v>347.85</v>
      </c>
      <c r="I397" s="11"/>
    </row>
    <row r="398" spans="1:9" x14ac:dyDescent="0.2">
      <c r="A398" s="15">
        <v>40408</v>
      </c>
      <c r="B398" s="12">
        <v>350</v>
      </c>
      <c r="C398" s="12">
        <v>410</v>
      </c>
      <c r="D398" s="12">
        <v>350</v>
      </c>
      <c r="E398" s="12">
        <v>350</v>
      </c>
      <c r="F398" s="14">
        <v>0</v>
      </c>
      <c r="G398" s="12">
        <v>347.85</v>
      </c>
      <c r="I398" s="11"/>
    </row>
    <row r="399" spans="1:9" x14ac:dyDescent="0.2">
      <c r="A399" s="15">
        <v>40409</v>
      </c>
      <c r="B399" s="12">
        <v>385</v>
      </c>
      <c r="C399" s="12">
        <v>385</v>
      </c>
      <c r="D399" s="12">
        <v>375</v>
      </c>
      <c r="E399" s="12">
        <v>385</v>
      </c>
      <c r="F399" s="14">
        <v>23000</v>
      </c>
      <c r="G399" s="12">
        <v>382.63</v>
      </c>
      <c r="I399" s="11"/>
    </row>
    <row r="400" spans="1:9" x14ac:dyDescent="0.2">
      <c r="A400" s="15">
        <v>40410</v>
      </c>
      <c r="B400" s="12">
        <v>400</v>
      </c>
      <c r="C400" s="12">
        <v>400</v>
      </c>
      <c r="D400" s="12">
        <v>400</v>
      </c>
      <c r="E400" s="12">
        <v>400</v>
      </c>
      <c r="F400" s="14">
        <v>500</v>
      </c>
      <c r="G400" s="12">
        <v>397.54</v>
      </c>
      <c r="I400" s="11"/>
    </row>
    <row r="401" spans="1:9" x14ac:dyDescent="0.2">
      <c r="A401" s="15">
        <v>40413</v>
      </c>
      <c r="B401" s="12">
        <v>375</v>
      </c>
      <c r="C401" s="12">
        <v>395</v>
      </c>
      <c r="D401" s="12">
        <v>375</v>
      </c>
      <c r="E401" s="12">
        <v>395</v>
      </c>
      <c r="F401" s="14">
        <v>1500</v>
      </c>
      <c r="G401" s="12">
        <v>392.57</v>
      </c>
      <c r="I401" s="11"/>
    </row>
    <row r="402" spans="1:9" x14ac:dyDescent="0.2">
      <c r="A402" s="15">
        <v>40414</v>
      </c>
      <c r="B402" s="12">
        <v>375</v>
      </c>
      <c r="C402" s="12">
        <v>395</v>
      </c>
      <c r="D402" s="12">
        <v>375</v>
      </c>
      <c r="E402" s="12">
        <v>375</v>
      </c>
      <c r="F402" s="14">
        <v>0</v>
      </c>
      <c r="G402" s="12">
        <v>372.69</v>
      </c>
      <c r="I402" s="11"/>
    </row>
    <row r="403" spans="1:9" x14ac:dyDescent="0.2">
      <c r="A403" s="15">
        <v>40415</v>
      </c>
      <c r="B403" s="12">
        <v>350</v>
      </c>
      <c r="C403" s="12">
        <v>390</v>
      </c>
      <c r="D403" s="12">
        <v>350</v>
      </c>
      <c r="E403" s="12">
        <v>365</v>
      </c>
      <c r="F403" s="14">
        <v>37000</v>
      </c>
      <c r="G403" s="12">
        <v>362.75</v>
      </c>
      <c r="I403" s="11"/>
    </row>
    <row r="404" spans="1:9" x14ac:dyDescent="0.2">
      <c r="A404" s="15">
        <v>40416</v>
      </c>
      <c r="B404" s="12">
        <v>365</v>
      </c>
      <c r="C404" s="12">
        <v>395</v>
      </c>
      <c r="D404" s="12">
        <v>365</v>
      </c>
      <c r="E404" s="12">
        <v>395</v>
      </c>
      <c r="F404" s="14">
        <v>7000</v>
      </c>
      <c r="G404" s="12">
        <v>392.57</v>
      </c>
      <c r="I404" s="11"/>
    </row>
    <row r="405" spans="1:9" x14ac:dyDescent="0.2">
      <c r="A405" s="15">
        <v>40417</v>
      </c>
      <c r="B405" s="12">
        <v>365</v>
      </c>
      <c r="C405" s="12">
        <v>390</v>
      </c>
      <c r="D405" s="12">
        <v>360</v>
      </c>
      <c r="E405" s="12">
        <v>385</v>
      </c>
      <c r="F405" s="14">
        <v>204500</v>
      </c>
      <c r="G405" s="12">
        <v>382.63</v>
      </c>
      <c r="I405" s="11"/>
    </row>
    <row r="406" spans="1:9" x14ac:dyDescent="0.2">
      <c r="A406" s="15">
        <v>40420</v>
      </c>
      <c r="B406" s="12">
        <v>375</v>
      </c>
      <c r="C406" s="12">
        <v>390</v>
      </c>
      <c r="D406" s="12">
        <v>375</v>
      </c>
      <c r="E406" s="12">
        <v>390</v>
      </c>
      <c r="F406" s="14">
        <v>4000</v>
      </c>
      <c r="G406" s="12">
        <v>387.6</v>
      </c>
      <c r="I406" s="11"/>
    </row>
    <row r="407" spans="1:9" x14ac:dyDescent="0.2">
      <c r="A407" s="15">
        <v>40421</v>
      </c>
      <c r="B407" s="12">
        <v>360</v>
      </c>
      <c r="C407" s="12">
        <v>380</v>
      </c>
      <c r="D407" s="12">
        <v>360</v>
      </c>
      <c r="E407" s="12">
        <v>360</v>
      </c>
      <c r="F407" s="14">
        <v>0</v>
      </c>
      <c r="G407" s="12">
        <v>357.78</v>
      </c>
      <c r="I407" s="11"/>
    </row>
    <row r="408" spans="1:9" x14ac:dyDescent="0.2">
      <c r="A408" s="15">
        <v>40422</v>
      </c>
      <c r="B408" s="12">
        <v>360</v>
      </c>
      <c r="C408" s="12">
        <v>380</v>
      </c>
      <c r="D408" s="12">
        <v>360</v>
      </c>
      <c r="E408" s="12">
        <v>360</v>
      </c>
      <c r="F408" s="14">
        <v>0</v>
      </c>
      <c r="G408" s="12">
        <v>357.78</v>
      </c>
      <c r="I408" s="11"/>
    </row>
    <row r="409" spans="1:9" x14ac:dyDescent="0.2">
      <c r="A409" s="15">
        <v>40423</v>
      </c>
      <c r="B409" s="12">
        <v>380</v>
      </c>
      <c r="C409" s="12">
        <v>380</v>
      </c>
      <c r="D409" s="12">
        <v>380</v>
      </c>
      <c r="E409" s="12">
        <v>380</v>
      </c>
      <c r="F409" s="14">
        <v>500</v>
      </c>
      <c r="G409" s="12">
        <v>377.66</v>
      </c>
      <c r="I409" s="11"/>
    </row>
    <row r="410" spans="1:9" x14ac:dyDescent="0.2">
      <c r="A410" s="15">
        <v>40424</v>
      </c>
      <c r="B410" s="12">
        <v>355</v>
      </c>
      <c r="C410" s="12">
        <v>380</v>
      </c>
      <c r="D410" s="12">
        <v>355</v>
      </c>
      <c r="E410" s="12">
        <v>355</v>
      </c>
      <c r="F410" s="14">
        <v>0</v>
      </c>
      <c r="G410" s="12">
        <v>352.82</v>
      </c>
      <c r="I410" s="11"/>
    </row>
    <row r="411" spans="1:9" x14ac:dyDescent="0.2">
      <c r="A411" s="15">
        <v>40427</v>
      </c>
      <c r="B411" s="12">
        <v>395</v>
      </c>
      <c r="C411" s="12">
        <v>395</v>
      </c>
      <c r="D411" s="12">
        <v>395</v>
      </c>
      <c r="E411" s="12">
        <v>395</v>
      </c>
      <c r="F411" s="14">
        <v>500</v>
      </c>
      <c r="G411" s="12">
        <v>392.57</v>
      </c>
      <c r="I411" s="11"/>
    </row>
    <row r="412" spans="1:9" x14ac:dyDescent="0.2">
      <c r="A412" s="15">
        <v>40428</v>
      </c>
      <c r="B412" s="12">
        <v>385</v>
      </c>
      <c r="C412" s="12">
        <v>395</v>
      </c>
      <c r="D412" s="12">
        <v>385</v>
      </c>
      <c r="E412" s="12">
        <v>395</v>
      </c>
      <c r="F412" s="14">
        <v>7500</v>
      </c>
      <c r="G412" s="12">
        <v>392.57</v>
      </c>
      <c r="I412" s="11"/>
    </row>
    <row r="413" spans="1:9" x14ac:dyDescent="0.2">
      <c r="A413" s="15">
        <v>40436</v>
      </c>
      <c r="B413" s="12">
        <v>370</v>
      </c>
      <c r="C413" s="12">
        <v>385</v>
      </c>
      <c r="D413" s="12">
        <v>370</v>
      </c>
      <c r="E413" s="12">
        <v>385</v>
      </c>
      <c r="F413" s="14">
        <v>42500</v>
      </c>
      <c r="G413" s="12">
        <v>382.63</v>
      </c>
      <c r="I413" s="11"/>
    </row>
    <row r="414" spans="1:9" x14ac:dyDescent="0.2">
      <c r="A414" s="15">
        <v>40437</v>
      </c>
      <c r="B414" s="12">
        <v>380</v>
      </c>
      <c r="C414" s="12">
        <v>385</v>
      </c>
      <c r="D414" s="12">
        <v>380</v>
      </c>
      <c r="E414" s="12">
        <v>385</v>
      </c>
      <c r="F414" s="14">
        <v>15000</v>
      </c>
      <c r="G414" s="12">
        <v>382.63</v>
      </c>
      <c r="I414" s="11"/>
    </row>
    <row r="415" spans="1:9" x14ac:dyDescent="0.2">
      <c r="A415" s="15">
        <v>40438</v>
      </c>
      <c r="B415" s="12">
        <v>370</v>
      </c>
      <c r="C415" s="12">
        <v>385</v>
      </c>
      <c r="D415" s="12">
        <v>370</v>
      </c>
      <c r="E415" s="12">
        <v>370</v>
      </c>
      <c r="F415" s="14">
        <v>0</v>
      </c>
      <c r="G415" s="12">
        <v>367.72</v>
      </c>
      <c r="I415" s="11"/>
    </row>
    <row r="416" spans="1:9" x14ac:dyDescent="0.2">
      <c r="A416" s="15">
        <v>40441</v>
      </c>
      <c r="B416" s="12">
        <v>370</v>
      </c>
      <c r="C416" s="12">
        <v>380</v>
      </c>
      <c r="D416" s="12">
        <v>370</v>
      </c>
      <c r="E416" s="12">
        <v>370</v>
      </c>
      <c r="F416" s="14">
        <v>239500</v>
      </c>
      <c r="G416" s="12">
        <v>367.72</v>
      </c>
      <c r="I416" s="11"/>
    </row>
    <row r="417" spans="1:9" x14ac:dyDescent="0.2">
      <c r="A417" s="15">
        <v>40442</v>
      </c>
      <c r="B417" s="12">
        <v>370</v>
      </c>
      <c r="C417" s="12">
        <v>380</v>
      </c>
      <c r="D417" s="12">
        <v>370</v>
      </c>
      <c r="E417" s="12">
        <v>380</v>
      </c>
      <c r="F417" s="14">
        <v>385500</v>
      </c>
      <c r="G417" s="12">
        <v>377.66</v>
      </c>
      <c r="I417" s="11"/>
    </row>
    <row r="418" spans="1:9" x14ac:dyDescent="0.2">
      <c r="A418" s="15">
        <v>40443</v>
      </c>
      <c r="B418" s="12">
        <v>380</v>
      </c>
      <c r="C418" s="12">
        <v>380</v>
      </c>
      <c r="D418" s="12">
        <v>375</v>
      </c>
      <c r="E418" s="12">
        <v>375</v>
      </c>
      <c r="F418" s="14">
        <v>44500</v>
      </c>
      <c r="G418" s="12">
        <v>372.69</v>
      </c>
      <c r="I418" s="11"/>
    </row>
    <row r="419" spans="1:9" x14ac:dyDescent="0.2">
      <c r="A419" s="15">
        <v>40444</v>
      </c>
      <c r="B419" s="12">
        <v>370</v>
      </c>
      <c r="C419" s="12">
        <v>380</v>
      </c>
      <c r="D419" s="12">
        <v>370</v>
      </c>
      <c r="E419" s="12">
        <v>370</v>
      </c>
      <c r="F419" s="14">
        <v>0</v>
      </c>
      <c r="G419" s="12">
        <v>367.72</v>
      </c>
      <c r="I419" s="11"/>
    </row>
    <row r="420" spans="1:9" x14ac:dyDescent="0.2">
      <c r="A420" s="15">
        <v>40445</v>
      </c>
      <c r="B420" s="12">
        <v>370</v>
      </c>
      <c r="C420" s="12">
        <v>380</v>
      </c>
      <c r="D420" s="12">
        <v>370</v>
      </c>
      <c r="E420" s="12">
        <v>380</v>
      </c>
      <c r="F420" s="14">
        <v>1000</v>
      </c>
      <c r="G420" s="12">
        <v>377.66</v>
      </c>
      <c r="I420" s="11"/>
    </row>
    <row r="421" spans="1:9" x14ac:dyDescent="0.2">
      <c r="A421" s="15">
        <v>40448</v>
      </c>
      <c r="B421" s="12">
        <v>380</v>
      </c>
      <c r="C421" s="12">
        <v>385</v>
      </c>
      <c r="D421" s="12">
        <v>380</v>
      </c>
      <c r="E421" s="12">
        <v>385</v>
      </c>
      <c r="F421" s="14">
        <v>25500</v>
      </c>
      <c r="G421" s="12">
        <v>382.63</v>
      </c>
      <c r="I421" s="11"/>
    </row>
    <row r="422" spans="1:9" x14ac:dyDescent="0.2">
      <c r="A422" s="15">
        <v>40449</v>
      </c>
      <c r="B422" s="12">
        <v>370</v>
      </c>
      <c r="C422" s="12">
        <v>380</v>
      </c>
      <c r="D422" s="12">
        <v>370</v>
      </c>
      <c r="E422" s="12">
        <v>380</v>
      </c>
      <c r="F422" s="14">
        <v>3000</v>
      </c>
      <c r="G422" s="12">
        <v>377.66</v>
      </c>
      <c r="I422" s="11"/>
    </row>
    <row r="423" spans="1:9" x14ac:dyDescent="0.2">
      <c r="A423" s="15">
        <v>40450</v>
      </c>
      <c r="B423" s="12">
        <v>380</v>
      </c>
      <c r="C423" s="12">
        <v>380</v>
      </c>
      <c r="D423" s="12">
        <v>380</v>
      </c>
      <c r="E423" s="12">
        <v>380</v>
      </c>
      <c r="F423" s="14">
        <v>500</v>
      </c>
      <c r="G423" s="12">
        <v>377.66</v>
      </c>
      <c r="I423" s="11"/>
    </row>
    <row r="424" spans="1:9" x14ac:dyDescent="0.2">
      <c r="A424" s="15">
        <v>40451</v>
      </c>
      <c r="B424" s="12">
        <v>380</v>
      </c>
      <c r="C424" s="12">
        <v>405</v>
      </c>
      <c r="D424" s="12">
        <v>380</v>
      </c>
      <c r="E424" s="12">
        <v>405</v>
      </c>
      <c r="F424" s="14">
        <v>151000</v>
      </c>
      <c r="G424" s="12">
        <v>402.51</v>
      </c>
      <c r="I424" s="11"/>
    </row>
    <row r="425" spans="1:9" x14ac:dyDescent="0.2">
      <c r="A425" s="15">
        <v>40452</v>
      </c>
      <c r="B425" s="12">
        <v>405</v>
      </c>
      <c r="C425" s="12">
        <v>405</v>
      </c>
      <c r="D425" s="12">
        <v>400</v>
      </c>
      <c r="E425" s="12">
        <v>400</v>
      </c>
      <c r="F425" s="14">
        <v>54000</v>
      </c>
      <c r="G425" s="12">
        <v>397.54</v>
      </c>
      <c r="I425" s="11"/>
    </row>
    <row r="426" spans="1:9" x14ac:dyDescent="0.2">
      <c r="A426" s="15">
        <v>40455</v>
      </c>
      <c r="B426" s="12">
        <v>380</v>
      </c>
      <c r="C426" s="12">
        <v>390</v>
      </c>
      <c r="D426" s="12">
        <v>380</v>
      </c>
      <c r="E426" s="12">
        <v>390</v>
      </c>
      <c r="F426" s="14">
        <v>45000</v>
      </c>
      <c r="G426" s="12">
        <v>387.6</v>
      </c>
      <c r="I426" s="11"/>
    </row>
    <row r="427" spans="1:9" x14ac:dyDescent="0.2">
      <c r="A427" s="15">
        <v>40456</v>
      </c>
      <c r="B427" s="12">
        <v>385</v>
      </c>
      <c r="C427" s="12">
        <v>400</v>
      </c>
      <c r="D427" s="12">
        <v>385</v>
      </c>
      <c r="E427" s="12">
        <v>385</v>
      </c>
      <c r="F427" s="14">
        <v>0</v>
      </c>
      <c r="G427" s="12">
        <v>382.63</v>
      </c>
      <c r="I427" s="11"/>
    </row>
    <row r="428" spans="1:9" x14ac:dyDescent="0.2">
      <c r="A428" s="15">
        <v>40457</v>
      </c>
      <c r="B428" s="12">
        <v>380</v>
      </c>
      <c r="C428" s="12">
        <v>395</v>
      </c>
      <c r="D428" s="12">
        <v>380</v>
      </c>
      <c r="E428" s="12">
        <v>380</v>
      </c>
      <c r="F428" s="14">
        <v>0</v>
      </c>
      <c r="G428" s="12">
        <v>377.66</v>
      </c>
      <c r="I428" s="11"/>
    </row>
    <row r="429" spans="1:9" x14ac:dyDescent="0.2">
      <c r="A429" s="15">
        <v>40458</v>
      </c>
      <c r="B429" s="12">
        <v>375</v>
      </c>
      <c r="C429" s="12">
        <v>385</v>
      </c>
      <c r="D429" s="12">
        <v>375</v>
      </c>
      <c r="E429" s="12">
        <v>385</v>
      </c>
      <c r="F429" s="14">
        <v>16500</v>
      </c>
      <c r="G429" s="12">
        <v>382.63</v>
      </c>
      <c r="I429" s="11"/>
    </row>
    <row r="430" spans="1:9" x14ac:dyDescent="0.2">
      <c r="A430" s="15">
        <v>40459</v>
      </c>
      <c r="B430" s="12">
        <v>380</v>
      </c>
      <c r="C430" s="12">
        <v>385</v>
      </c>
      <c r="D430" s="12">
        <v>380</v>
      </c>
      <c r="E430" s="12">
        <v>380</v>
      </c>
      <c r="F430" s="14">
        <v>0</v>
      </c>
      <c r="G430" s="12">
        <v>377.66</v>
      </c>
      <c r="I430" s="11"/>
    </row>
    <row r="431" spans="1:9" x14ac:dyDescent="0.2">
      <c r="A431" s="15">
        <v>40462</v>
      </c>
      <c r="B431" s="12">
        <v>400</v>
      </c>
      <c r="C431" s="12">
        <v>400</v>
      </c>
      <c r="D431" s="12">
        <v>370</v>
      </c>
      <c r="E431" s="12">
        <v>370</v>
      </c>
      <c r="F431" s="14">
        <v>3000</v>
      </c>
      <c r="G431" s="12">
        <v>367.72</v>
      </c>
      <c r="I431" s="11"/>
    </row>
    <row r="432" spans="1:9" x14ac:dyDescent="0.2">
      <c r="A432" s="15">
        <v>40463</v>
      </c>
      <c r="B432" s="12">
        <v>370</v>
      </c>
      <c r="C432" s="12">
        <v>385</v>
      </c>
      <c r="D432" s="12">
        <v>370</v>
      </c>
      <c r="E432" s="12">
        <v>370</v>
      </c>
      <c r="F432" s="14">
        <v>0</v>
      </c>
      <c r="G432" s="12">
        <v>367.72</v>
      </c>
      <c r="I432" s="11"/>
    </row>
    <row r="433" spans="1:9" x14ac:dyDescent="0.2">
      <c r="A433" s="15">
        <v>40464</v>
      </c>
      <c r="B433" s="12">
        <v>370</v>
      </c>
      <c r="C433" s="12">
        <v>385</v>
      </c>
      <c r="D433" s="12">
        <v>370</v>
      </c>
      <c r="E433" s="12">
        <v>370</v>
      </c>
      <c r="F433" s="14">
        <v>0</v>
      </c>
      <c r="G433" s="12">
        <v>367.72</v>
      </c>
      <c r="I433" s="11"/>
    </row>
    <row r="434" spans="1:9" x14ac:dyDescent="0.2">
      <c r="A434" s="15">
        <v>40465</v>
      </c>
      <c r="B434" s="12">
        <v>370</v>
      </c>
      <c r="C434" s="12">
        <v>370</v>
      </c>
      <c r="D434" s="12">
        <v>370</v>
      </c>
      <c r="E434" s="12">
        <v>370</v>
      </c>
      <c r="F434" s="14">
        <v>25000</v>
      </c>
      <c r="G434" s="12">
        <v>367.72</v>
      </c>
      <c r="I434" s="11"/>
    </row>
    <row r="435" spans="1:9" x14ac:dyDescent="0.2">
      <c r="A435" s="15">
        <v>40466</v>
      </c>
      <c r="B435" s="12">
        <v>365</v>
      </c>
      <c r="C435" s="12">
        <v>380</v>
      </c>
      <c r="D435" s="12">
        <v>365</v>
      </c>
      <c r="E435" s="12">
        <v>365</v>
      </c>
      <c r="F435" s="14">
        <v>0</v>
      </c>
      <c r="G435" s="12">
        <v>362.75</v>
      </c>
      <c r="I435" s="11"/>
    </row>
    <row r="436" spans="1:9" x14ac:dyDescent="0.2">
      <c r="A436" s="15">
        <v>40469</v>
      </c>
      <c r="B436" s="12">
        <v>360</v>
      </c>
      <c r="C436" s="12">
        <v>360</v>
      </c>
      <c r="D436" s="12">
        <v>350</v>
      </c>
      <c r="E436" s="12">
        <v>350</v>
      </c>
      <c r="F436" s="14">
        <v>39500</v>
      </c>
      <c r="G436" s="12">
        <v>347.85</v>
      </c>
      <c r="I436" s="11"/>
    </row>
    <row r="437" spans="1:9" x14ac:dyDescent="0.2">
      <c r="A437" s="15">
        <v>40470</v>
      </c>
      <c r="B437" s="12">
        <v>360</v>
      </c>
      <c r="C437" s="12">
        <v>360</v>
      </c>
      <c r="D437" s="12">
        <v>360</v>
      </c>
      <c r="E437" s="12">
        <v>360</v>
      </c>
      <c r="F437" s="14">
        <v>10000</v>
      </c>
      <c r="G437" s="12">
        <v>357.78</v>
      </c>
      <c r="I437" s="11"/>
    </row>
    <row r="438" spans="1:9" x14ac:dyDescent="0.2">
      <c r="A438" s="15">
        <v>40471</v>
      </c>
      <c r="B438" s="12">
        <v>360</v>
      </c>
      <c r="C438" s="12">
        <v>370</v>
      </c>
      <c r="D438" s="12">
        <v>360</v>
      </c>
      <c r="E438" s="12">
        <v>360</v>
      </c>
      <c r="F438" s="14">
        <v>0</v>
      </c>
      <c r="G438" s="12">
        <v>357.78</v>
      </c>
      <c r="I438" s="11"/>
    </row>
    <row r="439" spans="1:9" x14ac:dyDescent="0.2">
      <c r="A439" s="15">
        <v>40472</v>
      </c>
      <c r="B439" s="12">
        <v>360</v>
      </c>
      <c r="C439" s="12">
        <v>380</v>
      </c>
      <c r="D439" s="12">
        <v>360</v>
      </c>
      <c r="E439" s="12">
        <v>360</v>
      </c>
      <c r="F439" s="14">
        <v>0</v>
      </c>
      <c r="G439" s="12">
        <v>357.78</v>
      </c>
      <c r="I439" s="11"/>
    </row>
    <row r="440" spans="1:9" x14ac:dyDescent="0.2">
      <c r="A440" s="15">
        <v>40473</v>
      </c>
      <c r="B440" s="12">
        <v>360</v>
      </c>
      <c r="C440" s="12">
        <v>400</v>
      </c>
      <c r="D440" s="12">
        <v>360</v>
      </c>
      <c r="E440" s="12">
        <v>360</v>
      </c>
      <c r="F440" s="14">
        <v>0</v>
      </c>
      <c r="G440" s="12">
        <v>357.78</v>
      </c>
      <c r="I440" s="11"/>
    </row>
    <row r="441" spans="1:9" x14ac:dyDescent="0.2">
      <c r="A441" s="15">
        <v>40476</v>
      </c>
      <c r="B441" s="12">
        <v>355</v>
      </c>
      <c r="C441" s="12">
        <v>355</v>
      </c>
      <c r="D441" s="12">
        <v>355</v>
      </c>
      <c r="E441" s="12">
        <v>355</v>
      </c>
      <c r="F441" s="14">
        <v>12500</v>
      </c>
      <c r="G441" s="12">
        <v>352.82</v>
      </c>
      <c r="I441" s="11"/>
    </row>
    <row r="442" spans="1:9" x14ac:dyDescent="0.2">
      <c r="A442" s="15">
        <v>40477</v>
      </c>
      <c r="B442" s="12">
        <v>400</v>
      </c>
      <c r="C442" s="12">
        <v>400</v>
      </c>
      <c r="D442" s="12">
        <v>400</v>
      </c>
      <c r="E442" s="12">
        <v>400</v>
      </c>
      <c r="F442" s="14">
        <v>500</v>
      </c>
      <c r="G442" s="12">
        <v>397.54</v>
      </c>
      <c r="I442" s="11"/>
    </row>
    <row r="443" spans="1:9" x14ac:dyDescent="0.2">
      <c r="A443" s="15">
        <v>40478</v>
      </c>
      <c r="B443" s="12">
        <v>360</v>
      </c>
      <c r="C443" s="12">
        <v>385</v>
      </c>
      <c r="D443" s="12">
        <v>360</v>
      </c>
      <c r="E443" s="12">
        <v>360</v>
      </c>
      <c r="F443" s="14">
        <v>0</v>
      </c>
      <c r="G443" s="12">
        <v>357.78</v>
      </c>
      <c r="I443" s="11"/>
    </row>
    <row r="444" spans="1:9" x14ac:dyDescent="0.2">
      <c r="A444" s="15">
        <v>40479</v>
      </c>
      <c r="B444" s="12">
        <v>370</v>
      </c>
      <c r="C444" s="12">
        <v>405</v>
      </c>
      <c r="D444" s="12">
        <v>370</v>
      </c>
      <c r="E444" s="12">
        <v>370</v>
      </c>
      <c r="F444" s="14">
        <v>0</v>
      </c>
      <c r="G444" s="12">
        <v>367.72</v>
      </c>
      <c r="I444" s="11"/>
    </row>
    <row r="445" spans="1:9" x14ac:dyDescent="0.2">
      <c r="A445" s="15">
        <v>40480</v>
      </c>
      <c r="B445" s="12">
        <v>360</v>
      </c>
      <c r="C445" s="12">
        <v>405</v>
      </c>
      <c r="D445" s="12">
        <v>360</v>
      </c>
      <c r="E445" s="12">
        <v>405</v>
      </c>
      <c r="F445" s="14">
        <v>33000</v>
      </c>
      <c r="G445" s="12">
        <v>402.51</v>
      </c>
      <c r="I445" s="11"/>
    </row>
    <row r="446" spans="1:9" x14ac:dyDescent="0.2">
      <c r="A446" s="15">
        <v>40483</v>
      </c>
      <c r="B446" s="12">
        <v>365</v>
      </c>
      <c r="C446" s="12">
        <v>365</v>
      </c>
      <c r="D446" s="12">
        <v>365</v>
      </c>
      <c r="E446" s="12">
        <v>365</v>
      </c>
      <c r="F446" s="14">
        <v>30000</v>
      </c>
      <c r="G446" s="12">
        <v>362.75</v>
      </c>
      <c r="I446" s="11"/>
    </row>
    <row r="447" spans="1:9" x14ac:dyDescent="0.2">
      <c r="A447" s="15">
        <v>40484</v>
      </c>
      <c r="B447" s="12">
        <v>365</v>
      </c>
      <c r="C447" s="12">
        <v>365</v>
      </c>
      <c r="D447" s="12">
        <v>365</v>
      </c>
      <c r="E447" s="12">
        <v>365</v>
      </c>
      <c r="F447" s="14">
        <v>6500</v>
      </c>
      <c r="G447" s="12">
        <v>362.75</v>
      </c>
      <c r="I447" s="11"/>
    </row>
    <row r="448" spans="1:9" x14ac:dyDescent="0.2">
      <c r="A448" s="15">
        <v>40485</v>
      </c>
      <c r="B448" s="12">
        <v>350</v>
      </c>
      <c r="C448" s="12">
        <v>385</v>
      </c>
      <c r="D448" s="12">
        <v>350</v>
      </c>
      <c r="E448" s="12">
        <v>350</v>
      </c>
      <c r="F448" s="14">
        <v>0</v>
      </c>
      <c r="G448" s="12">
        <v>347.85</v>
      </c>
      <c r="I448" s="11"/>
    </row>
    <row r="449" spans="1:9" x14ac:dyDescent="0.2">
      <c r="A449" s="15">
        <v>40486</v>
      </c>
      <c r="B449" s="12">
        <v>350</v>
      </c>
      <c r="C449" s="12">
        <v>375</v>
      </c>
      <c r="D449" s="12">
        <v>350</v>
      </c>
      <c r="E449" s="12">
        <v>360</v>
      </c>
      <c r="F449" s="14">
        <v>19000</v>
      </c>
      <c r="G449" s="12">
        <v>357.78</v>
      </c>
      <c r="I449" s="11"/>
    </row>
    <row r="450" spans="1:9" x14ac:dyDescent="0.2">
      <c r="A450" s="15">
        <v>40487</v>
      </c>
      <c r="B450" s="12">
        <v>360</v>
      </c>
      <c r="C450" s="12">
        <v>380</v>
      </c>
      <c r="D450" s="12">
        <v>360</v>
      </c>
      <c r="E450" s="12">
        <v>360</v>
      </c>
      <c r="F450" s="14">
        <v>0</v>
      </c>
      <c r="G450" s="12">
        <v>357.78</v>
      </c>
      <c r="I450" s="11"/>
    </row>
    <row r="451" spans="1:9" x14ac:dyDescent="0.2">
      <c r="A451" s="15">
        <v>40490</v>
      </c>
      <c r="B451" s="12">
        <v>355</v>
      </c>
      <c r="C451" s="12">
        <v>380</v>
      </c>
      <c r="D451" s="12">
        <v>355</v>
      </c>
      <c r="E451" s="12">
        <v>355</v>
      </c>
      <c r="F451" s="14">
        <v>0</v>
      </c>
      <c r="G451" s="12">
        <v>352.82</v>
      </c>
      <c r="I451" s="11"/>
    </row>
    <row r="452" spans="1:9" x14ac:dyDescent="0.2">
      <c r="A452" s="15">
        <v>40491</v>
      </c>
      <c r="B452" s="12">
        <v>350</v>
      </c>
      <c r="C452" s="12">
        <v>370</v>
      </c>
      <c r="D452" s="12">
        <v>350</v>
      </c>
      <c r="E452" s="12">
        <v>370</v>
      </c>
      <c r="F452" s="14">
        <v>10000</v>
      </c>
      <c r="G452" s="12">
        <v>367.72</v>
      </c>
      <c r="I452" s="11"/>
    </row>
    <row r="453" spans="1:9" x14ac:dyDescent="0.2">
      <c r="A453" s="15">
        <v>40492</v>
      </c>
      <c r="B453" s="12">
        <v>350</v>
      </c>
      <c r="C453" s="12">
        <v>350</v>
      </c>
      <c r="D453" s="12">
        <v>350</v>
      </c>
      <c r="E453" s="12">
        <v>350</v>
      </c>
      <c r="F453" s="14">
        <v>5000</v>
      </c>
      <c r="G453" s="12">
        <v>347.85</v>
      </c>
      <c r="I453" s="11"/>
    </row>
    <row r="454" spans="1:9" x14ac:dyDescent="0.2">
      <c r="A454" s="15">
        <v>40493</v>
      </c>
      <c r="B454" s="12">
        <v>350</v>
      </c>
      <c r="C454" s="12">
        <v>365</v>
      </c>
      <c r="D454" s="12">
        <v>350</v>
      </c>
      <c r="E454" s="12">
        <v>350</v>
      </c>
      <c r="F454" s="14">
        <v>0</v>
      </c>
      <c r="G454" s="12">
        <v>347.85</v>
      </c>
      <c r="I454" s="11"/>
    </row>
    <row r="455" spans="1:9" x14ac:dyDescent="0.2">
      <c r="A455" s="15">
        <v>40494</v>
      </c>
      <c r="B455" s="12">
        <v>340</v>
      </c>
      <c r="C455" s="12">
        <v>365</v>
      </c>
      <c r="D455" s="12">
        <v>340</v>
      </c>
      <c r="E455" s="12">
        <v>340</v>
      </c>
      <c r="F455" s="14">
        <v>0</v>
      </c>
      <c r="G455" s="12">
        <v>337.91</v>
      </c>
      <c r="I455" s="11"/>
    </row>
    <row r="456" spans="1:9" x14ac:dyDescent="0.2">
      <c r="A456" s="15">
        <v>40497</v>
      </c>
      <c r="B456" s="12">
        <v>340</v>
      </c>
      <c r="C456" s="12">
        <v>350</v>
      </c>
      <c r="D456" s="12">
        <v>340</v>
      </c>
      <c r="E456" s="12">
        <v>350</v>
      </c>
      <c r="F456" s="14">
        <v>127500</v>
      </c>
      <c r="G456" s="12">
        <v>347.85</v>
      </c>
      <c r="I456" s="11"/>
    </row>
    <row r="457" spans="1:9" x14ac:dyDescent="0.2">
      <c r="A457" s="15">
        <v>40498</v>
      </c>
      <c r="B457" s="12">
        <v>340</v>
      </c>
      <c r="C457" s="12">
        <v>340</v>
      </c>
      <c r="D457" s="12">
        <v>340</v>
      </c>
      <c r="E457" s="12">
        <v>340</v>
      </c>
      <c r="F457" s="14">
        <v>75000</v>
      </c>
      <c r="G457" s="12">
        <v>337.91</v>
      </c>
      <c r="I457" s="11"/>
    </row>
    <row r="458" spans="1:9" x14ac:dyDescent="0.2">
      <c r="A458" s="15">
        <v>40500</v>
      </c>
      <c r="B458" s="12">
        <v>360</v>
      </c>
      <c r="C458" s="12">
        <v>380</v>
      </c>
      <c r="D458" s="12">
        <v>360</v>
      </c>
      <c r="E458" s="12">
        <v>375</v>
      </c>
      <c r="F458" s="14">
        <v>22500</v>
      </c>
      <c r="G458" s="12">
        <v>372.69</v>
      </c>
      <c r="I458" s="11"/>
    </row>
    <row r="459" spans="1:9" x14ac:dyDescent="0.2">
      <c r="A459" s="15">
        <v>40501</v>
      </c>
      <c r="B459" s="12">
        <v>340</v>
      </c>
      <c r="C459" s="12">
        <v>375</v>
      </c>
      <c r="D459" s="12">
        <v>340</v>
      </c>
      <c r="E459" s="12">
        <v>340</v>
      </c>
      <c r="F459" s="14">
        <v>0</v>
      </c>
      <c r="G459" s="12">
        <v>337.91</v>
      </c>
      <c r="I459" s="11"/>
    </row>
    <row r="460" spans="1:9" x14ac:dyDescent="0.2">
      <c r="A460" s="15">
        <v>40504</v>
      </c>
      <c r="B460" s="12">
        <v>345</v>
      </c>
      <c r="C460" s="12">
        <v>380</v>
      </c>
      <c r="D460" s="12">
        <v>345</v>
      </c>
      <c r="E460" s="12">
        <v>345</v>
      </c>
      <c r="F460" s="14">
        <v>0</v>
      </c>
      <c r="G460" s="12">
        <v>342.88</v>
      </c>
      <c r="I460" s="11"/>
    </row>
    <row r="461" spans="1:9" x14ac:dyDescent="0.2">
      <c r="A461" s="11">
        <v>40505</v>
      </c>
      <c r="B461" s="12">
        <v>325</v>
      </c>
      <c r="C461" s="12">
        <v>380</v>
      </c>
      <c r="D461" s="12">
        <v>325</v>
      </c>
      <c r="E461" s="12">
        <v>325</v>
      </c>
      <c r="F461" s="14">
        <v>0</v>
      </c>
      <c r="G461" s="12">
        <v>323</v>
      </c>
      <c r="I461" s="11"/>
    </row>
    <row r="462" spans="1:9" x14ac:dyDescent="0.2">
      <c r="A462" s="11">
        <v>40506</v>
      </c>
      <c r="B462" s="12">
        <v>340</v>
      </c>
      <c r="C462" s="12">
        <v>380</v>
      </c>
      <c r="D462" s="12">
        <v>340</v>
      </c>
      <c r="E462" s="12">
        <v>340</v>
      </c>
      <c r="F462" s="14">
        <v>0</v>
      </c>
      <c r="G462" s="12">
        <v>340</v>
      </c>
      <c r="I462" s="11"/>
    </row>
    <row r="463" spans="1:9" x14ac:dyDescent="0.2">
      <c r="A463" s="11">
        <v>40507</v>
      </c>
      <c r="B463" s="12">
        <v>335</v>
      </c>
      <c r="C463" s="12">
        <v>375</v>
      </c>
      <c r="D463" s="12">
        <v>335</v>
      </c>
      <c r="E463" s="12">
        <v>375</v>
      </c>
      <c r="F463" s="14">
        <v>20500</v>
      </c>
      <c r="G463" s="12">
        <v>375</v>
      </c>
      <c r="I463" s="11"/>
    </row>
    <row r="464" spans="1:9" x14ac:dyDescent="0.2">
      <c r="A464" s="11">
        <v>40508</v>
      </c>
      <c r="B464" s="12">
        <v>350</v>
      </c>
      <c r="C464" s="12">
        <v>375</v>
      </c>
      <c r="D464" s="12">
        <v>350</v>
      </c>
      <c r="E464" s="12">
        <v>350</v>
      </c>
      <c r="F464" s="14">
        <v>0</v>
      </c>
      <c r="G464" s="12">
        <v>350</v>
      </c>
      <c r="I464" s="11"/>
    </row>
    <row r="465" spans="1:9" x14ac:dyDescent="0.2">
      <c r="A465" s="11">
        <v>40511</v>
      </c>
      <c r="B465" s="12">
        <v>375</v>
      </c>
      <c r="C465" s="12">
        <v>375</v>
      </c>
      <c r="D465" s="12">
        <v>350</v>
      </c>
      <c r="E465" s="12">
        <v>375</v>
      </c>
      <c r="F465" s="14">
        <v>58000</v>
      </c>
      <c r="G465" s="12">
        <v>375</v>
      </c>
      <c r="I465" s="11"/>
    </row>
    <row r="466" spans="1:9" x14ac:dyDescent="0.2">
      <c r="A466" s="11">
        <v>40512</v>
      </c>
      <c r="B466" s="12">
        <v>350</v>
      </c>
      <c r="C466" s="12">
        <v>375</v>
      </c>
      <c r="D466" s="12">
        <v>350</v>
      </c>
      <c r="E466" s="12">
        <v>375</v>
      </c>
      <c r="F466" s="14">
        <v>24000</v>
      </c>
      <c r="G466" s="12">
        <v>375</v>
      </c>
      <c r="I466" s="11"/>
    </row>
    <row r="467" spans="1:9" x14ac:dyDescent="0.2">
      <c r="A467" s="11">
        <v>40513</v>
      </c>
      <c r="B467" s="12">
        <v>350</v>
      </c>
      <c r="C467" s="12">
        <v>375</v>
      </c>
      <c r="D467" s="12">
        <v>350</v>
      </c>
      <c r="E467" s="12">
        <v>350</v>
      </c>
      <c r="F467" s="14">
        <v>0</v>
      </c>
      <c r="G467" s="12">
        <v>350</v>
      </c>
      <c r="I467" s="11"/>
    </row>
    <row r="468" spans="1:9" x14ac:dyDescent="0.2">
      <c r="A468" s="11">
        <v>40514</v>
      </c>
      <c r="B468" s="12">
        <v>350</v>
      </c>
      <c r="C468" s="12">
        <v>370</v>
      </c>
      <c r="D468" s="12">
        <v>350</v>
      </c>
      <c r="E468" s="12">
        <v>370</v>
      </c>
      <c r="F468" s="14">
        <v>5500</v>
      </c>
      <c r="G468" s="12">
        <v>370</v>
      </c>
      <c r="I468" s="11"/>
    </row>
    <row r="469" spans="1:9" x14ac:dyDescent="0.2">
      <c r="A469" s="11">
        <v>40515</v>
      </c>
      <c r="B469" s="12">
        <v>360</v>
      </c>
      <c r="C469" s="12">
        <v>375</v>
      </c>
      <c r="D469" s="12">
        <v>360</v>
      </c>
      <c r="E469" s="12">
        <v>375</v>
      </c>
      <c r="F469" s="14">
        <v>5000</v>
      </c>
      <c r="G469" s="12">
        <v>375</v>
      </c>
      <c r="I469" s="11"/>
    </row>
    <row r="470" spans="1:9" x14ac:dyDescent="0.2">
      <c r="A470" s="11">
        <v>40518</v>
      </c>
      <c r="B470" s="12">
        <v>360</v>
      </c>
      <c r="C470" s="12">
        <v>360</v>
      </c>
      <c r="D470" s="12">
        <v>355</v>
      </c>
      <c r="E470" s="12">
        <v>355</v>
      </c>
      <c r="F470" s="14">
        <v>8500</v>
      </c>
      <c r="G470" s="12">
        <v>355</v>
      </c>
      <c r="I470" s="11"/>
    </row>
    <row r="471" spans="1:9" x14ac:dyDescent="0.2">
      <c r="A471" s="11">
        <v>40520</v>
      </c>
      <c r="B471" s="12">
        <v>355</v>
      </c>
      <c r="C471" s="12">
        <v>375</v>
      </c>
      <c r="D471" s="12">
        <v>355</v>
      </c>
      <c r="E471" s="12">
        <v>355</v>
      </c>
      <c r="F471" s="14">
        <v>0</v>
      </c>
      <c r="G471" s="12">
        <v>355</v>
      </c>
      <c r="I471" s="11"/>
    </row>
    <row r="472" spans="1:9" x14ac:dyDescent="0.2">
      <c r="A472" s="11">
        <v>40521</v>
      </c>
      <c r="B472" s="12">
        <v>340</v>
      </c>
      <c r="C472" s="12">
        <v>375</v>
      </c>
      <c r="D472" s="12">
        <v>340</v>
      </c>
      <c r="E472" s="12">
        <v>340</v>
      </c>
      <c r="F472" s="14">
        <v>0</v>
      </c>
      <c r="G472" s="12">
        <v>340</v>
      </c>
      <c r="I472" s="11"/>
    </row>
    <row r="473" spans="1:9" x14ac:dyDescent="0.2">
      <c r="A473" s="11">
        <v>40522</v>
      </c>
      <c r="B473" s="12">
        <v>355</v>
      </c>
      <c r="C473" s="12">
        <v>355</v>
      </c>
      <c r="D473" s="12">
        <v>355</v>
      </c>
      <c r="E473" s="12">
        <v>355</v>
      </c>
      <c r="F473" s="14">
        <v>2500</v>
      </c>
      <c r="G473" s="12">
        <v>355</v>
      </c>
      <c r="I473" s="11"/>
    </row>
    <row r="474" spans="1:9" x14ac:dyDescent="0.2">
      <c r="A474" s="11">
        <v>40525</v>
      </c>
      <c r="B474" s="12">
        <v>360</v>
      </c>
      <c r="C474" s="12">
        <v>380</v>
      </c>
      <c r="D474" s="12">
        <v>360</v>
      </c>
      <c r="E474" s="12">
        <v>360</v>
      </c>
      <c r="F474" s="14">
        <v>0</v>
      </c>
      <c r="G474" s="12">
        <v>360</v>
      </c>
      <c r="I474" s="11"/>
    </row>
    <row r="475" spans="1:9" x14ac:dyDescent="0.2">
      <c r="A475" s="11">
        <v>40526</v>
      </c>
      <c r="B475" s="12">
        <v>365</v>
      </c>
      <c r="C475" s="12">
        <v>365</v>
      </c>
      <c r="D475" s="12">
        <v>365</v>
      </c>
      <c r="E475" s="12">
        <v>365</v>
      </c>
      <c r="F475" s="14">
        <v>7000</v>
      </c>
      <c r="G475" s="12">
        <v>365</v>
      </c>
      <c r="I475" s="11"/>
    </row>
    <row r="476" spans="1:9" x14ac:dyDescent="0.2">
      <c r="A476" s="11">
        <v>40527</v>
      </c>
      <c r="B476" s="12">
        <v>360</v>
      </c>
      <c r="C476" s="12">
        <v>395</v>
      </c>
      <c r="D476" s="12">
        <v>360</v>
      </c>
      <c r="E476" s="12">
        <v>360</v>
      </c>
      <c r="F476" s="14">
        <v>0</v>
      </c>
      <c r="G476" s="12">
        <v>360</v>
      </c>
      <c r="I476" s="11"/>
    </row>
    <row r="477" spans="1:9" x14ac:dyDescent="0.2">
      <c r="A477" s="11">
        <v>40528</v>
      </c>
      <c r="B477" s="12">
        <v>360</v>
      </c>
      <c r="C477" s="12">
        <v>360</v>
      </c>
      <c r="D477" s="12">
        <v>360</v>
      </c>
      <c r="E477" s="12">
        <v>360</v>
      </c>
      <c r="F477" s="14">
        <v>60000</v>
      </c>
      <c r="G477" s="12">
        <v>360</v>
      </c>
      <c r="I477" s="11"/>
    </row>
    <row r="478" spans="1:9" x14ac:dyDescent="0.2">
      <c r="A478" s="11">
        <v>40529</v>
      </c>
      <c r="B478" s="12">
        <v>325</v>
      </c>
      <c r="C478" s="12">
        <v>390</v>
      </c>
      <c r="D478" s="12">
        <v>325</v>
      </c>
      <c r="E478" s="12">
        <v>325</v>
      </c>
      <c r="F478" s="14">
        <v>0</v>
      </c>
      <c r="G478" s="12">
        <v>325</v>
      </c>
      <c r="I478" s="11"/>
    </row>
    <row r="479" spans="1:9" x14ac:dyDescent="0.2">
      <c r="A479" s="11">
        <v>40532</v>
      </c>
      <c r="B479" s="12">
        <v>360</v>
      </c>
      <c r="C479" s="12">
        <v>360</v>
      </c>
      <c r="D479" s="12">
        <v>360</v>
      </c>
      <c r="E479" s="12">
        <v>360</v>
      </c>
      <c r="F479" s="14">
        <v>20000</v>
      </c>
      <c r="G479" s="12">
        <v>360</v>
      </c>
      <c r="I479" s="11"/>
    </row>
    <row r="480" spans="1:9" x14ac:dyDescent="0.2">
      <c r="A480" s="11">
        <v>40533</v>
      </c>
      <c r="B480" s="12">
        <v>395</v>
      </c>
      <c r="C480" s="12">
        <v>395</v>
      </c>
      <c r="D480" s="12">
        <v>395</v>
      </c>
      <c r="E480" s="12">
        <v>395</v>
      </c>
      <c r="F480" s="14">
        <v>2500</v>
      </c>
      <c r="G480" s="12">
        <v>395</v>
      </c>
      <c r="I480" s="11"/>
    </row>
    <row r="481" spans="1:9" x14ac:dyDescent="0.2">
      <c r="A481" s="11">
        <v>40534</v>
      </c>
      <c r="B481" s="12">
        <v>360</v>
      </c>
      <c r="C481" s="12">
        <v>385</v>
      </c>
      <c r="D481" s="12">
        <v>360</v>
      </c>
      <c r="E481" s="12">
        <v>360</v>
      </c>
      <c r="F481" s="14">
        <v>0</v>
      </c>
      <c r="G481" s="12">
        <v>360</v>
      </c>
      <c r="I481" s="11"/>
    </row>
    <row r="482" spans="1:9" x14ac:dyDescent="0.2">
      <c r="A482" s="11">
        <v>40535</v>
      </c>
      <c r="B482" s="12">
        <v>380</v>
      </c>
      <c r="C482" s="12">
        <v>395</v>
      </c>
      <c r="D482" s="12">
        <v>380</v>
      </c>
      <c r="E482" s="12">
        <v>395</v>
      </c>
      <c r="F482" s="14">
        <v>23500</v>
      </c>
      <c r="G482" s="12">
        <v>395</v>
      </c>
      <c r="I482" s="11"/>
    </row>
    <row r="483" spans="1:9" x14ac:dyDescent="0.2">
      <c r="A483" s="11">
        <v>40539</v>
      </c>
      <c r="B483" s="12">
        <v>365</v>
      </c>
      <c r="C483" s="12">
        <v>395</v>
      </c>
      <c r="D483" s="12">
        <v>365</v>
      </c>
      <c r="E483" s="12">
        <v>365</v>
      </c>
      <c r="F483" s="14">
        <v>0</v>
      </c>
      <c r="G483" s="12">
        <v>365</v>
      </c>
      <c r="I483" s="11"/>
    </row>
    <row r="484" spans="1:9" x14ac:dyDescent="0.2">
      <c r="A484" s="11">
        <v>40540</v>
      </c>
      <c r="B484" s="12">
        <v>360</v>
      </c>
      <c r="C484" s="12">
        <v>400</v>
      </c>
      <c r="D484" s="12">
        <v>360</v>
      </c>
      <c r="E484" s="12">
        <v>360</v>
      </c>
      <c r="F484" s="14">
        <v>0</v>
      </c>
      <c r="G484" s="12">
        <v>360</v>
      </c>
      <c r="I484" s="11"/>
    </row>
    <row r="485" spans="1:9" x14ac:dyDescent="0.2">
      <c r="A485" s="11">
        <v>40541</v>
      </c>
      <c r="B485" s="12">
        <v>400</v>
      </c>
      <c r="C485" s="12">
        <v>400</v>
      </c>
      <c r="D485" s="12">
        <v>400</v>
      </c>
      <c r="E485" s="12">
        <v>400</v>
      </c>
      <c r="F485" s="14">
        <v>1500</v>
      </c>
      <c r="G485" s="12">
        <v>400</v>
      </c>
      <c r="I485" s="11"/>
    </row>
    <row r="486" spans="1:9" x14ac:dyDescent="0.2">
      <c r="A486" s="11">
        <v>40542</v>
      </c>
      <c r="B486" s="12">
        <v>400</v>
      </c>
      <c r="C486" s="12">
        <v>420</v>
      </c>
      <c r="D486" s="12">
        <v>395</v>
      </c>
      <c r="E486" s="12">
        <v>395</v>
      </c>
      <c r="F486" s="14">
        <v>212000</v>
      </c>
      <c r="G486" s="12">
        <v>395</v>
      </c>
      <c r="I486" s="11"/>
    </row>
    <row r="487" spans="1:9" x14ac:dyDescent="0.2">
      <c r="A487" s="11">
        <v>40546</v>
      </c>
      <c r="B487" s="12">
        <v>395</v>
      </c>
      <c r="C487" s="12">
        <v>435</v>
      </c>
      <c r="D487" s="12">
        <v>395</v>
      </c>
      <c r="E487" s="12">
        <v>430</v>
      </c>
      <c r="F487" s="14">
        <v>766500</v>
      </c>
      <c r="G487" s="12">
        <v>430</v>
      </c>
      <c r="I487" s="11"/>
    </row>
    <row r="488" spans="1:9" x14ac:dyDescent="0.2">
      <c r="A488" s="11">
        <v>40547</v>
      </c>
      <c r="B488" s="12">
        <v>420</v>
      </c>
      <c r="C488" s="12">
        <v>430</v>
      </c>
      <c r="D488" s="12">
        <v>415</v>
      </c>
      <c r="E488" s="12">
        <v>430</v>
      </c>
      <c r="F488" s="14">
        <v>37500</v>
      </c>
      <c r="G488" s="12">
        <v>430</v>
      </c>
      <c r="I488" s="11"/>
    </row>
    <row r="489" spans="1:9" x14ac:dyDescent="0.2">
      <c r="A489" s="11">
        <v>40548</v>
      </c>
      <c r="B489" s="12">
        <v>425</v>
      </c>
      <c r="C489" s="12">
        <v>425</v>
      </c>
      <c r="D489" s="12">
        <v>420</v>
      </c>
      <c r="E489" s="12">
        <v>420</v>
      </c>
      <c r="F489" s="14">
        <v>23500</v>
      </c>
      <c r="G489" s="12">
        <v>420</v>
      </c>
      <c r="I489" s="11"/>
    </row>
    <row r="490" spans="1:9" x14ac:dyDescent="0.2">
      <c r="A490" s="11">
        <v>40549</v>
      </c>
      <c r="B490" s="12">
        <v>415</v>
      </c>
      <c r="C490" s="12">
        <v>430</v>
      </c>
      <c r="D490" s="12">
        <v>415</v>
      </c>
      <c r="E490" s="12">
        <v>430</v>
      </c>
      <c r="F490" s="14">
        <v>147000</v>
      </c>
      <c r="G490" s="12">
        <v>430</v>
      </c>
      <c r="I490" s="11"/>
    </row>
    <row r="491" spans="1:9" x14ac:dyDescent="0.2">
      <c r="A491" s="11">
        <v>40550</v>
      </c>
      <c r="B491" s="12">
        <v>415</v>
      </c>
      <c r="C491" s="12">
        <v>425</v>
      </c>
      <c r="D491" s="12">
        <v>410</v>
      </c>
      <c r="E491" s="12">
        <v>425</v>
      </c>
      <c r="F491" s="14">
        <v>70000</v>
      </c>
      <c r="G491" s="12">
        <v>425</v>
      </c>
      <c r="I491" s="11"/>
    </row>
    <row r="492" spans="1:9" x14ac:dyDescent="0.2">
      <c r="A492" s="11">
        <v>40553</v>
      </c>
      <c r="B492" s="12">
        <v>410</v>
      </c>
      <c r="C492" s="12">
        <v>425</v>
      </c>
      <c r="D492" s="12">
        <v>410</v>
      </c>
      <c r="E492" s="12">
        <v>425</v>
      </c>
      <c r="F492" s="14">
        <v>15000</v>
      </c>
      <c r="G492" s="12">
        <v>425</v>
      </c>
      <c r="I492" s="11"/>
    </row>
    <row r="493" spans="1:9" x14ac:dyDescent="0.2">
      <c r="A493" s="11">
        <v>40554</v>
      </c>
      <c r="B493" s="12">
        <v>425</v>
      </c>
      <c r="C493" s="12">
        <v>445</v>
      </c>
      <c r="D493" s="12">
        <v>405</v>
      </c>
      <c r="E493" s="12">
        <v>425</v>
      </c>
      <c r="F493" s="14">
        <v>127500</v>
      </c>
      <c r="G493" s="12">
        <v>425</v>
      </c>
      <c r="I493" s="11"/>
    </row>
    <row r="494" spans="1:9" x14ac:dyDescent="0.2">
      <c r="A494" s="11">
        <v>40555</v>
      </c>
      <c r="B494" s="12">
        <v>415</v>
      </c>
      <c r="C494" s="12">
        <v>430</v>
      </c>
      <c r="D494" s="12">
        <v>415</v>
      </c>
      <c r="E494" s="12">
        <v>430</v>
      </c>
      <c r="F494" s="14">
        <v>22500</v>
      </c>
      <c r="G494" s="12">
        <v>430</v>
      </c>
      <c r="I494" s="11"/>
    </row>
    <row r="495" spans="1:9" x14ac:dyDescent="0.2">
      <c r="A495" s="11">
        <v>40556</v>
      </c>
      <c r="B495" s="12">
        <v>420</v>
      </c>
      <c r="C495" s="12">
        <v>430</v>
      </c>
      <c r="D495" s="12">
        <v>420</v>
      </c>
      <c r="E495" s="12">
        <v>430</v>
      </c>
      <c r="F495" s="14">
        <v>51000</v>
      </c>
      <c r="G495" s="12">
        <v>430</v>
      </c>
      <c r="I495" s="11"/>
    </row>
    <row r="496" spans="1:9" x14ac:dyDescent="0.2">
      <c r="A496" s="11">
        <v>40557</v>
      </c>
      <c r="B496" s="12">
        <v>425</v>
      </c>
      <c r="C496" s="12">
        <v>430</v>
      </c>
      <c r="D496" s="12">
        <v>420</v>
      </c>
      <c r="E496" s="12">
        <v>430</v>
      </c>
      <c r="F496" s="14">
        <v>120000</v>
      </c>
      <c r="G496" s="12">
        <v>430</v>
      </c>
      <c r="I496" s="11"/>
    </row>
    <row r="497" spans="1:9" x14ac:dyDescent="0.2">
      <c r="A497" s="11">
        <v>40560</v>
      </c>
      <c r="B497" s="12">
        <v>425</v>
      </c>
      <c r="C497" s="12">
        <v>435</v>
      </c>
      <c r="D497" s="12">
        <v>425</v>
      </c>
      <c r="E497" s="12">
        <v>430</v>
      </c>
      <c r="F497" s="14">
        <v>21500</v>
      </c>
      <c r="G497" s="12">
        <v>430</v>
      </c>
      <c r="I497" s="11"/>
    </row>
    <row r="498" spans="1:9" x14ac:dyDescent="0.2">
      <c r="A498" s="11">
        <v>40561</v>
      </c>
      <c r="B498" s="12">
        <v>435</v>
      </c>
      <c r="C498" s="12">
        <v>435</v>
      </c>
      <c r="D498" s="12">
        <v>435</v>
      </c>
      <c r="E498" s="12">
        <v>435</v>
      </c>
      <c r="F498" s="14">
        <v>500</v>
      </c>
      <c r="G498" s="12">
        <v>435</v>
      </c>
      <c r="I498" s="11"/>
    </row>
    <row r="499" spans="1:9" x14ac:dyDescent="0.2">
      <c r="A499" s="11">
        <v>40562</v>
      </c>
      <c r="B499" s="12">
        <v>435</v>
      </c>
      <c r="C499" s="12">
        <v>475</v>
      </c>
      <c r="D499" s="12">
        <v>435</v>
      </c>
      <c r="E499" s="12">
        <v>465</v>
      </c>
      <c r="F499" s="14">
        <v>284500</v>
      </c>
      <c r="G499" s="12">
        <v>465</v>
      </c>
      <c r="I499" s="11"/>
    </row>
    <row r="500" spans="1:9" x14ac:dyDescent="0.2">
      <c r="A500" s="11">
        <v>40563</v>
      </c>
      <c r="B500" s="12">
        <v>465</v>
      </c>
      <c r="C500" s="12">
        <v>500</v>
      </c>
      <c r="D500" s="12">
        <v>465</v>
      </c>
      <c r="E500" s="12">
        <v>500</v>
      </c>
      <c r="F500" s="14">
        <v>912500</v>
      </c>
      <c r="G500" s="12">
        <v>500</v>
      </c>
      <c r="I500" s="11"/>
    </row>
    <row r="501" spans="1:9" x14ac:dyDescent="0.2">
      <c r="A501" s="11">
        <v>40564</v>
      </c>
      <c r="B501" s="12">
        <v>510</v>
      </c>
      <c r="C501" s="12">
        <v>570</v>
      </c>
      <c r="D501" s="12">
        <v>490</v>
      </c>
      <c r="E501" s="12">
        <v>530</v>
      </c>
      <c r="F501" s="14">
        <v>1636000</v>
      </c>
      <c r="G501" s="12">
        <v>530</v>
      </c>
      <c r="I501" s="11"/>
    </row>
    <row r="502" spans="1:9" x14ac:dyDescent="0.2">
      <c r="A502" s="11">
        <v>40567</v>
      </c>
      <c r="B502" s="12">
        <v>530</v>
      </c>
      <c r="C502" s="12">
        <v>540</v>
      </c>
      <c r="D502" s="12">
        <v>510</v>
      </c>
      <c r="E502" s="12">
        <v>540</v>
      </c>
      <c r="F502" s="14">
        <v>111500</v>
      </c>
      <c r="G502" s="12">
        <v>540</v>
      </c>
      <c r="I502" s="11"/>
    </row>
    <row r="503" spans="1:9" x14ac:dyDescent="0.2">
      <c r="A503" s="11">
        <v>40568</v>
      </c>
      <c r="B503" s="12">
        <v>540</v>
      </c>
      <c r="C503" s="12">
        <v>590</v>
      </c>
      <c r="D503" s="12">
        <v>510</v>
      </c>
      <c r="E503" s="12">
        <v>580</v>
      </c>
      <c r="F503" s="14">
        <v>10941000</v>
      </c>
      <c r="G503" s="12">
        <v>580</v>
      </c>
      <c r="I503" s="11"/>
    </row>
    <row r="504" spans="1:9" x14ac:dyDescent="0.2">
      <c r="A504" s="11">
        <v>40569</v>
      </c>
      <c r="B504" s="12">
        <v>580</v>
      </c>
      <c r="C504" s="12">
        <v>600</v>
      </c>
      <c r="D504" s="12">
        <v>560</v>
      </c>
      <c r="E504" s="12">
        <v>590</v>
      </c>
      <c r="F504" s="14">
        <v>4573500</v>
      </c>
      <c r="G504" s="12">
        <v>590</v>
      </c>
      <c r="I504" s="11"/>
    </row>
    <row r="505" spans="1:9" x14ac:dyDescent="0.2">
      <c r="A505" s="11">
        <v>40570</v>
      </c>
      <c r="B505" s="12">
        <v>590</v>
      </c>
      <c r="C505" s="12">
        <v>600</v>
      </c>
      <c r="D505" s="12">
        <v>570</v>
      </c>
      <c r="E505" s="12">
        <v>600</v>
      </c>
      <c r="F505" s="14">
        <v>1086500</v>
      </c>
      <c r="G505" s="12">
        <v>600</v>
      </c>
      <c r="I505" s="11"/>
    </row>
    <row r="506" spans="1:9" x14ac:dyDescent="0.2">
      <c r="A506" s="11">
        <v>40571</v>
      </c>
      <c r="B506" s="12">
        <v>590</v>
      </c>
      <c r="C506" s="12">
        <v>600</v>
      </c>
      <c r="D506" s="12">
        <v>580</v>
      </c>
      <c r="E506" s="12">
        <v>600</v>
      </c>
      <c r="F506" s="14">
        <v>404500</v>
      </c>
      <c r="G506" s="12">
        <v>600</v>
      </c>
      <c r="I506" s="11"/>
    </row>
    <row r="507" spans="1:9" x14ac:dyDescent="0.2">
      <c r="A507" s="11">
        <v>40574</v>
      </c>
      <c r="B507" s="12">
        <v>580</v>
      </c>
      <c r="C507" s="12">
        <v>590</v>
      </c>
      <c r="D507" s="12">
        <v>580</v>
      </c>
      <c r="E507" s="12">
        <v>590</v>
      </c>
      <c r="F507" s="14">
        <v>283500</v>
      </c>
      <c r="G507" s="12">
        <v>590</v>
      </c>
      <c r="I507" s="11"/>
    </row>
    <row r="508" spans="1:9" x14ac:dyDescent="0.2">
      <c r="A508" s="11">
        <v>40575</v>
      </c>
      <c r="B508" s="12">
        <v>580</v>
      </c>
      <c r="C508" s="12">
        <v>580</v>
      </c>
      <c r="D508" s="12">
        <v>560</v>
      </c>
      <c r="E508" s="12">
        <v>580</v>
      </c>
      <c r="F508" s="14">
        <v>883500</v>
      </c>
      <c r="G508" s="12">
        <v>580</v>
      </c>
      <c r="I508" s="11"/>
    </row>
    <row r="509" spans="1:9" x14ac:dyDescent="0.2">
      <c r="A509" s="11">
        <v>40576</v>
      </c>
      <c r="B509" s="12">
        <v>570</v>
      </c>
      <c r="C509" s="12">
        <v>570</v>
      </c>
      <c r="D509" s="12">
        <v>560</v>
      </c>
      <c r="E509" s="12">
        <v>570</v>
      </c>
      <c r="F509" s="14">
        <v>194500</v>
      </c>
      <c r="G509" s="12">
        <v>570</v>
      </c>
      <c r="I509" s="11"/>
    </row>
    <row r="510" spans="1:9" x14ac:dyDescent="0.2">
      <c r="A510" s="11">
        <v>40578</v>
      </c>
      <c r="B510" s="12">
        <v>560</v>
      </c>
      <c r="C510" s="12">
        <v>580</v>
      </c>
      <c r="D510" s="12">
        <v>560</v>
      </c>
      <c r="E510" s="12">
        <v>580</v>
      </c>
      <c r="F510" s="14">
        <v>53000</v>
      </c>
      <c r="G510" s="12">
        <v>580</v>
      </c>
      <c r="I510" s="11"/>
    </row>
    <row r="511" spans="1:9" x14ac:dyDescent="0.2">
      <c r="A511" s="11">
        <v>40581</v>
      </c>
      <c r="B511" s="12">
        <v>560</v>
      </c>
      <c r="C511" s="12">
        <v>570</v>
      </c>
      <c r="D511" s="12">
        <v>560</v>
      </c>
      <c r="E511" s="12">
        <v>570</v>
      </c>
      <c r="F511" s="14">
        <v>242500</v>
      </c>
      <c r="G511" s="12">
        <v>570</v>
      </c>
      <c r="I511" s="11"/>
    </row>
    <row r="512" spans="1:9" x14ac:dyDescent="0.2">
      <c r="A512" s="11">
        <v>40582</v>
      </c>
      <c r="B512" s="12">
        <v>560</v>
      </c>
      <c r="C512" s="12">
        <v>580</v>
      </c>
      <c r="D512" s="12">
        <v>550</v>
      </c>
      <c r="E512" s="12">
        <v>580</v>
      </c>
      <c r="F512" s="14">
        <v>440500</v>
      </c>
      <c r="G512" s="12">
        <v>580</v>
      </c>
      <c r="I512" s="11"/>
    </row>
    <row r="513" spans="1:9" x14ac:dyDescent="0.2">
      <c r="A513" s="11">
        <v>40583</v>
      </c>
      <c r="B513" s="12">
        <v>560</v>
      </c>
      <c r="C513" s="12">
        <v>570</v>
      </c>
      <c r="D513" s="12">
        <v>550</v>
      </c>
      <c r="E513" s="12">
        <v>570</v>
      </c>
      <c r="F513" s="14">
        <v>279000</v>
      </c>
      <c r="G513" s="12">
        <v>570</v>
      </c>
      <c r="I513" s="11"/>
    </row>
    <row r="514" spans="1:9" x14ac:dyDescent="0.2">
      <c r="A514" s="11">
        <v>40584</v>
      </c>
      <c r="B514" s="12">
        <v>550</v>
      </c>
      <c r="C514" s="12">
        <v>580</v>
      </c>
      <c r="D514" s="12">
        <v>550</v>
      </c>
      <c r="E514" s="12">
        <v>580</v>
      </c>
      <c r="F514" s="14">
        <v>1153500</v>
      </c>
      <c r="G514" s="12">
        <v>580</v>
      </c>
      <c r="I514" s="11"/>
    </row>
    <row r="515" spans="1:9" x14ac:dyDescent="0.2">
      <c r="A515" s="11">
        <v>40585</v>
      </c>
      <c r="B515" s="12">
        <v>580</v>
      </c>
      <c r="C515" s="12">
        <v>580</v>
      </c>
      <c r="D515" s="12">
        <v>560</v>
      </c>
      <c r="E515" s="12">
        <v>570</v>
      </c>
      <c r="F515" s="14">
        <v>28000</v>
      </c>
      <c r="G515" s="12">
        <v>570</v>
      </c>
      <c r="I515" s="11"/>
    </row>
    <row r="516" spans="1:9" x14ac:dyDescent="0.2">
      <c r="A516" s="11">
        <v>40588</v>
      </c>
      <c r="B516" s="12">
        <v>570</v>
      </c>
      <c r="C516" s="12">
        <v>590</v>
      </c>
      <c r="D516" s="12">
        <v>560</v>
      </c>
      <c r="E516" s="12">
        <v>580</v>
      </c>
      <c r="F516" s="14">
        <v>1294000</v>
      </c>
      <c r="G516" s="12">
        <v>580</v>
      </c>
      <c r="I516" s="11"/>
    </row>
    <row r="517" spans="1:9" x14ac:dyDescent="0.2">
      <c r="A517" s="11">
        <v>40590</v>
      </c>
      <c r="B517" s="12">
        <v>580</v>
      </c>
      <c r="C517" s="12">
        <v>590</v>
      </c>
      <c r="D517" s="12">
        <v>570</v>
      </c>
      <c r="E517" s="12">
        <v>590</v>
      </c>
      <c r="F517" s="14">
        <v>276000</v>
      </c>
      <c r="G517" s="12">
        <v>590</v>
      </c>
      <c r="I517" s="11"/>
    </row>
    <row r="518" spans="1:9" x14ac:dyDescent="0.2">
      <c r="A518" s="11">
        <v>40591</v>
      </c>
      <c r="B518" s="12">
        <v>580</v>
      </c>
      <c r="C518" s="12">
        <v>580</v>
      </c>
      <c r="D518" s="12">
        <v>580</v>
      </c>
      <c r="E518" s="12">
        <v>580</v>
      </c>
      <c r="F518" s="14">
        <v>83500</v>
      </c>
      <c r="G518" s="12">
        <v>580</v>
      </c>
      <c r="I518" s="11"/>
    </row>
    <row r="519" spans="1:9" x14ac:dyDescent="0.2">
      <c r="A519" s="11">
        <v>40592</v>
      </c>
      <c r="B519" s="12">
        <v>570</v>
      </c>
      <c r="C519" s="12">
        <v>580</v>
      </c>
      <c r="D519" s="12">
        <v>570</v>
      </c>
      <c r="E519" s="12">
        <v>570</v>
      </c>
      <c r="F519" s="14">
        <v>0</v>
      </c>
      <c r="G519" s="12">
        <v>570</v>
      </c>
      <c r="I519" s="11"/>
    </row>
    <row r="520" spans="1:9" x14ac:dyDescent="0.2">
      <c r="A520" s="11">
        <v>40595</v>
      </c>
      <c r="B520" s="12">
        <v>570</v>
      </c>
      <c r="C520" s="12">
        <v>570</v>
      </c>
      <c r="D520" s="12">
        <v>570</v>
      </c>
      <c r="E520" s="12">
        <v>570</v>
      </c>
      <c r="F520" s="14">
        <v>30000</v>
      </c>
      <c r="G520" s="12">
        <v>570</v>
      </c>
      <c r="I520" s="11"/>
    </row>
    <row r="521" spans="1:9" x14ac:dyDescent="0.2">
      <c r="A521" s="11">
        <v>40596</v>
      </c>
      <c r="B521" s="12">
        <v>560</v>
      </c>
      <c r="C521" s="12">
        <v>580</v>
      </c>
      <c r="D521" s="12">
        <v>560</v>
      </c>
      <c r="E521" s="12">
        <v>580</v>
      </c>
      <c r="F521" s="14">
        <v>160500</v>
      </c>
      <c r="G521" s="12">
        <v>580</v>
      </c>
      <c r="I521" s="11"/>
    </row>
    <row r="522" spans="1:9" x14ac:dyDescent="0.2">
      <c r="A522" s="11">
        <v>40597</v>
      </c>
      <c r="B522" s="12">
        <v>570</v>
      </c>
      <c r="C522" s="12">
        <v>570</v>
      </c>
      <c r="D522" s="12">
        <v>560</v>
      </c>
      <c r="E522" s="12">
        <v>560</v>
      </c>
      <c r="F522" s="14">
        <v>255000</v>
      </c>
      <c r="G522" s="12">
        <v>560</v>
      </c>
      <c r="I522" s="11"/>
    </row>
    <row r="523" spans="1:9" x14ac:dyDescent="0.2">
      <c r="A523" s="11">
        <v>40598</v>
      </c>
      <c r="B523" s="12">
        <v>560</v>
      </c>
      <c r="C523" s="12">
        <v>570</v>
      </c>
      <c r="D523" s="12">
        <v>560</v>
      </c>
      <c r="E523" s="12">
        <v>570</v>
      </c>
      <c r="F523" s="14">
        <v>5500</v>
      </c>
      <c r="G523" s="12">
        <v>570</v>
      </c>
      <c r="I523" s="11"/>
    </row>
    <row r="524" spans="1:9" x14ac:dyDescent="0.2">
      <c r="A524" s="11">
        <v>40599</v>
      </c>
      <c r="B524" s="12">
        <v>560</v>
      </c>
      <c r="C524" s="12">
        <v>570</v>
      </c>
      <c r="D524" s="12">
        <v>560</v>
      </c>
      <c r="E524" s="12">
        <v>560</v>
      </c>
      <c r="F524" s="14">
        <v>12000</v>
      </c>
      <c r="G524" s="12">
        <v>560</v>
      </c>
      <c r="I524" s="11"/>
    </row>
    <row r="525" spans="1:9" x14ac:dyDescent="0.2">
      <c r="A525" s="11">
        <v>40602</v>
      </c>
      <c r="B525" s="12">
        <v>550</v>
      </c>
      <c r="C525" s="12">
        <v>560</v>
      </c>
      <c r="D525" s="12">
        <v>550</v>
      </c>
      <c r="E525" s="12">
        <v>560</v>
      </c>
      <c r="F525" s="14">
        <v>66000</v>
      </c>
      <c r="G525" s="12">
        <v>560</v>
      </c>
      <c r="I525" s="11"/>
    </row>
    <row r="526" spans="1:9" x14ac:dyDescent="0.2">
      <c r="A526" s="11">
        <v>40603</v>
      </c>
      <c r="B526" s="12">
        <v>550</v>
      </c>
      <c r="C526" s="12">
        <v>550</v>
      </c>
      <c r="D526" s="12">
        <v>540</v>
      </c>
      <c r="E526" s="12">
        <v>550</v>
      </c>
      <c r="F526" s="14">
        <v>166000</v>
      </c>
      <c r="G526" s="12">
        <v>550</v>
      </c>
      <c r="I526" s="11"/>
    </row>
    <row r="527" spans="1:9" x14ac:dyDescent="0.2">
      <c r="A527" s="11">
        <v>40604</v>
      </c>
      <c r="B527" s="12">
        <v>530</v>
      </c>
      <c r="C527" s="12">
        <v>540</v>
      </c>
      <c r="D527" s="12">
        <v>530</v>
      </c>
      <c r="E527" s="12">
        <v>540</v>
      </c>
      <c r="F527" s="14">
        <v>105000</v>
      </c>
      <c r="G527" s="12">
        <v>540</v>
      </c>
      <c r="I527" s="11"/>
    </row>
    <row r="528" spans="1:9" x14ac:dyDescent="0.2">
      <c r="A528" s="11">
        <v>40605</v>
      </c>
      <c r="B528" s="12">
        <v>540</v>
      </c>
      <c r="C528" s="12">
        <v>540</v>
      </c>
      <c r="D528" s="12">
        <v>495</v>
      </c>
      <c r="E528" s="12">
        <v>495</v>
      </c>
      <c r="F528" s="14">
        <v>514000</v>
      </c>
      <c r="G528" s="12">
        <v>495</v>
      </c>
      <c r="I528" s="11"/>
    </row>
    <row r="529" spans="1:9" x14ac:dyDescent="0.2">
      <c r="A529" s="11">
        <v>40606</v>
      </c>
      <c r="B529" s="12">
        <v>500</v>
      </c>
      <c r="C529" s="12">
        <v>530</v>
      </c>
      <c r="D529" s="12">
        <v>500</v>
      </c>
      <c r="E529" s="12">
        <v>530</v>
      </c>
      <c r="F529" s="14">
        <v>121500</v>
      </c>
      <c r="G529" s="12">
        <v>530</v>
      </c>
      <c r="I529" s="11"/>
    </row>
    <row r="530" spans="1:9" x14ac:dyDescent="0.2">
      <c r="A530" s="11">
        <v>40609</v>
      </c>
      <c r="B530" s="12">
        <v>530</v>
      </c>
      <c r="C530" s="12">
        <v>530</v>
      </c>
      <c r="D530" s="12">
        <v>520</v>
      </c>
      <c r="E530" s="12">
        <v>520</v>
      </c>
      <c r="F530" s="14">
        <v>21500</v>
      </c>
      <c r="G530" s="12">
        <v>520</v>
      </c>
      <c r="I530" s="11"/>
    </row>
    <row r="531" spans="1:9" x14ac:dyDescent="0.2">
      <c r="A531" s="11">
        <v>40610</v>
      </c>
      <c r="B531" s="12">
        <v>520</v>
      </c>
      <c r="C531" s="12">
        <v>530</v>
      </c>
      <c r="D531" s="12">
        <v>520</v>
      </c>
      <c r="E531" s="12">
        <v>530</v>
      </c>
      <c r="F531" s="14">
        <v>32000</v>
      </c>
      <c r="G531" s="12">
        <v>530</v>
      </c>
      <c r="I531" s="11"/>
    </row>
    <row r="532" spans="1:9" x14ac:dyDescent="0.2">
      <c r="A532" s="11">
        <v>40611</v>
      </c>
      <c r="B532" s="12">
        <v>520</v>
      </c>
      <c r="C532" s="12">
        <v>520</v>
      </c>
      <c r="D532" s="12">
        <v>500</v>
      </c>
      <c r="E532" s="12">
        <v>500</v>
      </c>
      <c r="F532" s="14">
        <v>249500</v>
      </c>
      <c r="G532" s="12">
        <v>500</v>
      </c>
      <c r="I532" s="11"/>
    </row>
    <row r="533" spans="1:9" x14ac:dyDescent="0.2">
      <c r="A533" s="11">
        <v>40612</v>
      </c>
      <c r="B533" s="12">
        <v>500</v>
      </c>
      <c r="C533" s="12">
        <v>530</v>
      </c>
      <c r="D533" s="12">
        <v>500</v>
      </c>
      <c r="E533" s="12">
        <v>520</v>
      </c>
      <c r="F533" s="14">
        <v>21500</v>
      </c>
      <c r="G533" s="12">
        <v>520</v>
      </c>
      <c r="I533" s="11"/>
    </row>
    <row r="534" spans="1:9" x14ac:dyDescent="0.2">
      <c r="A534" s="11">
        <v>40613</v>
      </c>
      <c r="B534" s="12">
        <v>500</v>
      </c>
      <c r="C534" s="12">
        <v>520</v>
      </c>
      <c r="D534" s="12">
        <v>500</v>
      </c>
      <c r="E534" s="12">
        <v>520</v>
      </c>
      <c r="F534" s="14">
        <v>151000</v>
      </c>
      <c r="G534" s="12">
        <v>520</v>
      </c>
      <c r="I534" s="11"/>
    </row>
    <row r="535" spans="1:9" x14ac:dyDescent="0.2">
      <c r="A535" s="11">
        <v>40616</v>
      </c>
      <c r="B535" s="12">
        <v>520</v>
      </c>
      <c r="C535" s="12">
        <v>550</v>
      </c>
      <c r="D535" s="12">
        <v>520</v>
      </c>
      <c r="E535" s="12">
        <v>550</v>
      </c>
      <c r="F535" s="14">
        <v>247500</v>
      </c>
      <c r="G535" s="12">
        <v>550</v>
      </c>
      <c r="I535" s="11"/>
    </row>
    <row r="536" spans="1:9" x14ac:dyDescent="0.2">
      <c r="A536" s="11">
        <v>40617</v>
      </c>
      <c r="B536" s="12">
        <v>530</v>
      </c>
      <c r="C536" s="12">
        <v>560</v>
      </c>
      <c r="D536" s="12">
        <v>530</v>
      </c>
      <c r="E536" s="12">
        <v>560</v>
      </c>
      <c r="F536" s="14">
        <v>108000</v>
      </c>
      <c r="G536" s="12">
        <v>560</v>
      </c>
      <c r="I536" s="11"/>
    </row>
    <row r="537" spans="1:9" x14ac:dyDescent="0.2">
      <c r="A537" s="11">
        <v>40618</v>
      </c>
      <c r="B537" s="12">
        <v>550</v>
      </c>
      <c r="C537" s="12">
        <v>550</v>
      </c>
      <c r="D537" s="12">
        <v>530</v>
      </c>
      <c r="E537" s="12">
        <v>530</v>
      </c>
      <c r="F537" s="14">
        <v>216000</v>
      </c>
      <c r="G537" s="12">
        <v>530</v>
      </c>
      <c r="I537" s="11"/>
    </row>
    <row r="538" spans="1:9" x14ac:dyDescent="0.2">
      <c r="A538" s="11">
        <v>40619</v>
      </c>
      <c r="B538" s="12">
        <v>520</v>
      </c>
      <c r="C538" s="12">
        <v>540</v>
      </c>
      <c r="D538" s="12">
        <v>520</v>
      </c>
      <c r="E538" s="12">
        <v>520</v>
      </c>
      <c r="F538" s="14">
        <v>0</v>
      </c>
      <c r="G538" s="12">
        <v>520</v>
      </c>
      <c r="I538" s="11"/>
    </row>
    <row r="539" spans="1:9" x14ac:dyDescent="0.2">
      <c r="A539" s="11">
        <v>40620</v>
      </c>
      <c r="B539" s="12">
        <v>540</v>
      </c>
      <c r="C539" s="12">
        <v>540</v>
      </c>
      <c r="D539" s="12">
        <v>540</v>
      </c>
      <c r="E539" s="12">
        <v>540</v>
      </c>
      <c r="F539" s="14">
        <v>36000</v>
      </c>
      <c r="G539" s="12">
        <v>540</v>
      </c>
      <c r="I539" s="11"/>
    </row>
    <row r="540" spans="1:9" x14ac:dyDescent="0.2">
      <c r="A540" s="11">
        <v>40623</v>
      </c>
      <c r="B540" s="12">
        <v>540</v>
      </c>
      <c r="C540" s="12">
        <v>590</v>
      </c>
      <c r="D540" s="12">
        <v>540</v>
      </c>
      <c r="E540" s="12">
        <v>590</v>
      </c>
      <c r="F540" s="14">
        <v>222500</v>
      </c>
      <c r="G540" s="12">
        <v>590</v>
      </c>
      <c r="I540" s="11"/>
    </row>
    <row r="541" spans="1:9" x14ac:dyDescent="0.2">
      <c r="A541" s="11">
        <v>40624</v>
      </c>
      <c r="B541" s="12">
        <v>560</v>
      </c>
      <c r="C541" s="12">
        <v>560</v>
      </c>
      <c r="D541" s="12">
        <v>540</v>
      </c>
      <c r="E541" s="12">
        <v>540</v>
      </c>
      <c r="F541" s="14">
        <v>186000</v>
      </c>
      <c r="G541" s="12">
        <v>540</v>
      </c>
      <c r="I541" s="11"/>
    </row>
    <row r="542" spans="1:9" x14ac:dyDescent="0.2">
      <c r="A542" s="11">
        <v>40625</v>
      </c>
      <c r="B542" s="12">
        <v>540</v>
      </c>
      <c r="C542" s="12">
        <v>540</v>
      </c>
      <c r="D542" s="12">
        <v>540</v>
      </c>
      <c r="E542" s="12">
        <v>540</v>
      </c>
      <c r="F542" s="14">
        <v>35000</v>
      </c>
      <c r="G542" s="12">
        <v>540</v>
      </c>
      <c r="I542" s="11"/>
    </row>
    <row r="543" spans="1:9" x14ac:dyDescent="0.2">
      <c r="A543" s="11">
        <v>40626</v>
      </c>
      <c r="B543" s="12">
        <v>540</v>
      </c>
      <c r="C543" s="12">
        <v>550</v>
      </c>
      <c r="D543" s="12">
        <v>540</v>
      </c>
      <c r="E543" s="12">
        <v>540</v>
      </c>
      <c r="F543" s="14">
        <v>0</v>
      </c>
      <c r="G543" s="12">
        <v>540</v>
      </c>
      <c r="I543" s="11"/>
    </row>
    <row r="544" spans="1:9" x14ac:dyDescent="0.2">
      <c r="A544" s="11">
        <v>40627</v>
      </c>
      <c r="B544" s="12">
        <v>540</v>
      </c>
      <c r="C544" s="12">
        <v>560</v>
      </c>
      <c r="D544" s="12">
        <v>540</v>
      </c>
      <c r="E544" s="12">
        <v>540</v>
      </c>
      <c r="F544" s="14">
        <v>0</v>
      </c>
      <c r="G544" s="12">
        <v>540</v>
      </c>
      <c r="I544" s="11"/>
    </row>
    <row r="545" spans="1:9" x14ac:dyDescent="0.2">
      <c r="A545" s="11">
        <v>40630</v>
      </c>
      <c r="B545" s="12">
        <v>530</v>
      </c>
      <c r="C545" s="12">
        <v>550</v>
      </c>
      <c r="D545" s="12">
        <v>530</v>
      </c>
      <c r="E545" s="12">
        <v>530</v>
      </c>
      <c r="F545" s="14">
        <v>0</v>
      </c>
      <c r="G545" s="12">
        <v>530</v>
      </c>
      <c r="I545" s="11"/>
    </row>
    <row r="546" spans="1:9" x14ac:dyDescent="0.2">
      <c r="A546" s="11">
        <v>40631</v>
      </c>
      <c r="B546" s="12">
        <v>520</v>
      </c>
      <c r="C546" s="12">
        <v>550</v>
      </c>
      <c r="D546" s="12">
        <v>520</v>
      </c>
      <c r="E546" s="12">
        <v>520</v>
      </c>
      <c r="F546" s="14">
        <v>0</v>
      </c>
      <c r="G546" s="12">
        <v>520</v>
      </c>
      <c r="I546" s="11"/>
    </row>
    <row r="547" spans="1:9" x14ac:dyDescent="0.2">
      <c r="A547" s="11">
        <v>40632</v>
      </c>
      <c r="B547" s="12">
        <v>540</v>
      </c>
      <c r="C547" s="12">
        <v>540</v>
      </c>
      <c r="D547" s="12">
        <v>540</v>
      </c>
      <c r="E547" s="12">
        <v>540</v>
      </c>
      <c r="F547" s="14">
        <v>3000</v>
      </c>
      <c r="G547" s="12">
        <v>540</v>
      </c>
      <c r="I547" s="11"/>
    </row>
    <row r="548" spans="1:9" x14ac:dyDescent="0.2">
      <c r="A548" s="11">
        <v>40633</v>
      </c>
      <c r="B548" s="12">
        <v>550</v>
      </c>
      <c r="C548" s="12">
        <v>570</v>
      </c>
      <c r="D548" s="12">
        <v>540</v>
      </c>
      <c r="E548" s="12">
        <v>540</v>
      </c>
      <c r="F548" s="14">
        <v>42000</v>
      </c>
      <c r="G548" s="12">
        <v>540</v>
      </c>
      <c r="I548" s="11"/>
    </row>
    <row r="549" spans="1:9" x14ac:dyDescent="0.2">
      <c r="A549" s="11">
        <v>40634</v>
      </c>
      <c r="B549" s="12">
        <v>530</v>
      </c>
      <c r="C549" s="12">
        <v>550</v>
      </c>
      <c r="D549" s="12">
        <v>530</v>
      </c>
      <c r="E549" s="12">
        <v>530</v>
      </c>
      <c r="F549" s="14">
        <v>0</v>
      </c>
      <c r="G549" s="12">
        <v>530</v>
      </c>
      <c r="I549" s="11"/>
    </row>
    <row r="550" spans="1:9" x14ac:dyDescent="0.2">
      <c r="A550" s="11">
        <v>40637</v>
      </c>
      <c r="B550" s="12">
        <v>550</v>
      </c>
      <c r="C550" s="12">
        <v>550</v>
      </c>
      <c r="D550" s="12">
        <v>550</v>
      </c>
      <c r="E550" s="12">
        <v>550</v>
      </c>
      <c r="F550" s="14">
        <v>500</v>
      </c>
      <c r="G550" s="12">
        <v>550</v>
      </c>
      <c r="I550" s="11"/>
    </row>
    <row r="551" spans="1:9" x14ac:dyDescent="0.2">
      <c r="A551" s="11">
        <v>40638</v>
      </c>
      <c r="B551" s="12">
        <v>550</v>
      </c>
      <c r="C551" s="12">
        <v>550</v>
      </c>
      <c r="D551" s="12">
        <v>550</v>
      </c>
      <c r="E551" s="12">
        <v>550</v>
      </c>
      <c r="F551" s="14">
        <v>500</v>
      </c>
      <c r="G551" s="12">
        <v>550</v>
      </c>
      <c r="I551" s="11"/>
    </row>
    <row r="552" spans="1:9" x14ac:dyDescent="0.2">
      <c r="A552" s="11">
        <v>40639</v>
      </c>
      <c r="B552" s="12">
        <v>550</v>
      </c>
      <c r="C552" s="12">
        <v>550</v>
      </c>
      <c r="D552" s="12">
        <v>550</v>
      </c>
      <c r="E552" s="12">
        <v>550</v>
      </c>
      <c r="F552" s="14">
        <v>500</v>
      </c>
      <c r="G552" s="12">
        <v>550</v>
      </c>
      <c r="I552" s="11"/>
    </row>
    <row r="553" spans="1:9" x14ac:dyDescent="0.2">
      <c r="A553" s="11">
        <v>40640</v>
      </c>
      <c r="B553" s="12">
        <v>550</v>
      </c>
      <c r="C553" s="12">
        <v>560</v>
      </c>
      <c r="D553" s="12">
        <v>540</v>
      </c>
      <c r="E553" s="12">
        <v>560</v>
      </c>
      <c r="F553" s="14">
        <v>31500</v>
      </c>
      <c r="G553" s="12">
        <v>560</v>
      </c>
      <c r="I553" s="11"/>
    </row>
    <row r="554" spans="1:9" x14ac:dyDescent="0.2">
      <c r="A554" s="11">
        <v>40641</v>
      </c>
      <c r="B554" s="12">
        <v>530</v>
      </c>
      <c r="C554" s="12">
        <v>550</v>
      </c>
      <c r="D554" s="12">
        <v>530</v>
      </c>
      <c r="E554" s="12">
        <v>550</v>
      </c>
      <c r="F554" s="14">
        <v>35500</v>
      </c>
      <c r="G554" s="12">
        <v>550</v>
      </c>
      <c r="I554" s="11"/>
    </row>
    <row r="555" spans="1:9" x14ac:dyDescent="0.2">
      <c r="A555" s="11">
        <v>40644</v>
      </c>
      <c r="B555" s="12">
        <v>550</v>
      </c>
      <c r="C555" s="12">
        <v>550</v>
      </c>
      <c r="D555" s="12">
        <v>550</v>
      </c>
      <c r="E555" s="12">
        <v>550</v>
      </c>
      <c r="F555" s="14">
        <v>33000</v>
      </c>
      <c r="G555" s="12">
        <v>550</v>
      </c>
      <c r="I555" s="11"/>
    </row>
    <row r="556" spans="1:9" x14ac:dyDescent="0.2">
      <c r="A556" s="11">
        <v>40645</v>
      </c>
      <c r="B556" s="12">
        <v>550</v>
      </c>
      <c r="C556" s="12">
        <v>550</v>
      </c>
      <c r="D556" s="12">
        <v>550</v>
      </c>
      <c r="E556" s="12">
        <v>550</v>
      </c>
      <c r="F556" s="14">
        <v>3500</v>
      </c>
      <c r="G556" s="12">
        <v>550</v>
      </c>
      <c r="I556" s="11"/>
    </row>
    <row r="557" spans="1:9" x14ac:dyDescent="0.2">
      <c r="A557" s="11">
        <v>40646</v>
      </c>
      <c r="B557" s="12">
        <v>560</v>
      </c>
      <c r="C557" s="12">
        <v>560</v>
      </c>
      <c r="D557" s="12">
        <v>540</v>
      </c>
      <c r="E557" s="12">
        <v>560</v>
      </c>
      <c r="F557" s="14">
        <v>139500</v>
      </c>
      <c r="G557" s="12">
        <v>560</v>
      </c>
      <c r="I557" s="11"/>
    </row>
    <row r="558" spans="1:9" x14ac:dyDescent="0.2">
      <c r="A558" s="11">
        <v>40647</v>
      </c>
      <c r="B558" s="12">
        <v>550</v>
      </c>
      <c r="C558" s="12">
        <v>560</v>
      </c>
      <c r="D558" s="12">
        <v>550</v>
      </c>
      <c r="E558" s="12">
        <v>560</v>
      </c>
      <c r="F558" s="14">
        <v>33500</v>
      </c>
      <c r="G558" s="12">
        <v>560</v>
      </c>
      <c r="I558" s="11"/>
    </row>
    <row r="559" spans="1:9" x14ac:dyDescent="0.2">
      <c r="A559" s="11">
        <v>40648</v>
      </c>
      <c r="B559" s="12">
        <v>550</v>
      </c>
      <c r="C559" s="12">
        <v>560</v>
      </c>
      <c r="D559" s="12">
        <v>540</v>
      </c>
      <c r="E559" s="12">
        <v>560</v>
      </c>
      <c r="F559" s="14">
        <v>115000</v>
      </c>
      <c r="G559" s="12">
        <v>560</v>
      </c>
      <c r="I559" s="11"/>
    </row>
    <row r="560" spans="1:9" x14ac:dyDescent="0.2">
      <c r="A560" s="11">
        <v>40651</v>
      </c>
      <c r="B560" s="12">
        <v>540</v>
      </c>
      <c r="C560" s="12">
        <v>560</v>
      </c>
      <c r="D560" s="12">
        <v>540</v>
      </c>
      <c r="E560" s="12">
        <v>560</v>
      </c>
      <c r="F560" s="14">
        <v>90500</v>
      </c>
      <c r="G560" s="12">
        <v>560</v>
      </c>
      <c r="I560" s="11"/>
    </row>
    <row r="561" spans="1:9" x14ac:dyDescent="0.2">
      <c r="A561" s="11">
        <v>40652</v>
      </c>
      <c r="B561" s="12">
        <v>550</v>
      </c>
      <c r="C561" s="12">
        <v>560</v>
      </c>
      <c r="D561" s="12">
        <v>550</v>
      </c>
      <c r="E561" s="12">
        <v>560</v>
      </c>
      <c r="F561" s="14">
        <v>60500</v>
      </c>
      <c r="G561" s="12">
        <v>560</v>
      </c>
      <c r="I561" s="11"/>
    </row>
    <row r="562" spans="1:9" x14ac:dyDescent="0.2">
      <c r="A562" s="11">
        <v>40653</v>
      </c>
      <c r="B562" s="12">
        <v>550</v>
      </c>
      <c r="C562" s="12">
        <v>560</v>
      </c>
      <c r="D562" s="12">
        <v>550</v>
      </c>
      <c r="E562" s="12">
        <v>560</v>
      </c>
      <c r="F562" s="14">
        <v>32500</v>
      </c>
      <c r="G562" s="12">
        <v>560</v>
      </c>
      <c r="I562" s="11"/>
    </row>
    <row r="563" spans="1:9" x14ac:dyDescent="0.2">
      <c r="A563" s="11">
        <v>40654</v>
      </c>
      <c r="B563" s="12">
        <v>560</v>
      </c>
      <c r="C563" s="12">
        <v>560</v>
      </c>
      <c r="D563" s="12">
        <v>560</v>
      </c>
      <c r="E563" s="12">
        <v>560</v>
      </c>
      <c r="F563" s="14">
        <v>500</v>
      </c>
      <c r="G563" s="12">
        <v>560</v>
      </c>
      <c r="I563" s="11"/>
    </row>
    <row r="564" spans="1:9" x14ac:dyDescent="0.2">
      <c r="A564" s="11">
        <v>40658</v>
      </c>
      <c r="B564" s="12">
        <v>550</v>
      </c>
      <c r="C564" s="12">
        <v>560</v>
      </c>
      <c r="D564" s="12">
        <v>540</v>
      </c>
      <c r="E564" s="12">
        <v>560</v>
      </c>
      <c r="F564" s="14">
        <v>251000</v>
      </c>
      <c r="G564" s="12">
        <v>560</v>
      </c>
      <c r="I564" s="11"/>
    </row>
    <row r="565" spans="1:9" x14ac:dyDescent="0.2">
      <c r="A565" s="11">
        <v>40659</v>
      </c>
      <c r="B565" s="12">
        <v>560</v>
      </c>
      <c r="C565" s="12">
        <v>560</v>
      </c>
      <c r="D565" s="12">
        <v>550</v>
      </c>
      <c r="E565" s="12">
        <v>560</v>
      </c>
      <c r="F565" s="14">
        <v>26000</v>
      </c>
      <c r="G565" s="12">
        <v>560</v>
      </c>
      <c r="I565" s="11"/>
    </row>
    <row r="566" spans="1:9" x14ac:dyDescent="0.2">
      <c r="A566" s="11">
        <v>40660</v>
      </c>
      <c r="B566" s="12">
        <v>560</v>
      </c>
      <c r="C566" s="12">
        <v>560</v>
      </c>
      <c r="D566" s="12">
        <v>540</v>
      </c>
      <c r="E566" s="12">
        <v>560</v>
      </c>
      <c r="F566" s="14">
        <v>151500</v>
      </c>
      <c r="G566" s="12">
        <v>560</v>
      </c>
      <c r="I566" s="11"/>
    </row>
    <row r="567" spans="1:9" x14ac:dyDescent="0.2">
      <c r="A567" s="11">
        <v>40661</v>
      </c>
      <c r="B567" s="12">
        <v>560</v>
      </c>
      <c r="C567" s="12">
        <v>560</v>
      </c>
      <c r="D567" s="12">
        <v>560</v>
      </c>
      <c r="E567" s="12">
        <v>560</v>
      </c>
      <c r="F567" s="14">
        <v>500</v>
      </c>
      <c r="G567" s="12">
        <v>560</v>
      </c>
      <c r="I567" s="11"/>
    </row>
    <row r="568" spans="1:9" x14ac:dyDescent="0.2">
      <c r="A568" s="11">
        <v>40662</v>
      </c>
      <c r="B568" s="12">
        <v>560</v>
      </c>
      <c r="C568" s="12">
        <v>560</v>
      </c>
      <c r="D568" s="12">
        <v>560</v>
      </c>
      <c r="E568" s="12">
        <v>560</v>
      </c>
      <c r="F568" s="14">
        <v>500</v>
      </c>
      <c r="G568" s="12">
        <v>560</v>
      </c>
      <c r="I568" s="11"/>
    </row>
    <row r="569" spans="1:9" x14ac:dyDescent="0.2">
      <c r="A569" s="11">
        <v>40665</v>
      </c>
      <c r="B569" s="12">
        <v>560</v>
      </c>
      <c r="C569" s="12">
        <v>560</v>
      </c>
      <c r="D569" s="12">
        <v>550</v>
      </c>
      <c r="E569" s="12">
        <v>560</v>
      </c>
      <c r="F569" s="14">
        <v>53000</v>
      </c>
      <c r="G569" s="12">
        <v>560</v>
      </c>
      <c r="I569" s="11"/>
    </row>
    <row r="570" spans="1:9" x14ac:dyDescent="0.2">
      <c r="A570" s="11">
        <v>40666</v>
      </c>
      <c r="B570" s="12">
        <v>560</v>
      </c>
      <c r="C570" s="12">
        <v>560</v>
      </c>
      <c r="D570" s="12">
        <v>540</v>
      </c>
      <c r="E570" s="12">
        <v>560</v>
      </c>
      <c r="F570" s="14">
        <v>126000</v>
      </c>
      <c r="G570" s="12">
        <v>560</v>
      </c>
      <c r="I570" s="11"/>
    </row>
    <row r="571" spans="1:9" x14ac:dyDescent="0.2">
      <c r="A571" s="11">
        <v>40667</v>
      </c>
      <c r="B571" s="12">
        <v>560</v>
      </c>
      <c r="C571" s="12">
        <v>560</v>
      </c>
      <c r="D571" s="12">
        <v>560</v>
      </c>
      <c r="E571" s="12">
        <v>560</v>
      </c>
      <c r="F571" s="14">
        <v>500</v>
      </c>
      <c r="G571" s="12">
        <v>560</v>
      </c>
      <c r="I571" s="11"/>
    </row>
    <row r="572" spans="1:9" x14ac:dyDescent="0.2">
      <c r="A572" s="11">
        <v>40668</v>
      </c>
      <c r="B572" s="12">
        <v>560</v>
      </c>
      <c r="C572" s="12">
        <v>560</v>
      </c>
      <c r="D572" s="12">
        <v>540</v>
      </c>
      <c r="E572" s="12">
        <v>560</v>
      </c>
      <c r="F572" s="14">
        <v>51000</v>
      </c>
      <c r="G572" s="12">
        <v>560</v>
      </c>
      <c r="I572" s="11"/>
    </row>
    <row r="573" spans="1:9" x14ac:dyDescent="0.2">
      <c r="A573" s="11">
        <v>40669</v>
      </c>
      <c r="B573" s="12">
        <v>560</v>
      </c>
      <c r="C573" s="12">
        <v>560</v>
      </c>
      <c r="D573" s="12">
        <v>540</v>
      </c>
      <c r="E573" s="12">
        <v>560</v>
      </c>
      <c r="F573" s="14">
        <v>25500</v>
      </c>
      <c r="G573" s="12">
        <v>560</v>
      </c>
      <c r="I573" s="11"/>
    </row>
    <row r="574" spans="1:9" x14ac:dyDescent="0.2">
      <c r="A574" s="11">
        <v>40672</v>
      </c>
      <c r="B574" s="12">
        <v>560</v>
      </c>
      <c r="C574" s="12">
        <v>560</v>
      </c>
      <c r="D574" s="12">
        <v>560</v>
      </c>
      <c r="E574" s="12">
        <v>560</v>
      </c>
      <c r="F574" s="14">
        <v>500</v>
      </c>
      <c r="G574" s="12">
        <v>560</v>
      </c>
      <c r="I574" s="11"/>
    </row>
    <row r="575" spans="1:9" x14ac:dyDescent="0.2">
      <c r="A575" s="11">
        <v>40673</v>
      </c>
      <c r="B575" s="12">
        <v>530</v>
      </c>
      <c r="C575" s="12">
        <v>560</v>
      </c>
      <c r="D575" s="12">
        <v>530</v>
      </c>
      <c r="E575" s="12">
        <v>530</v>
      </c>
      <c r="F575" s="14">
        <v>0</v>
      </c>
      <c r="G575" s="12">
        <v>530</v>
      </c>
      <c r="I575" s="11"/>
    </row>
    <row r="576" spans="1:9" x14ac:dyDescent="0.2">
      <c r="A576" s="11">
        <v>40674</v>
      </c>
      <c r="B576" s="12">
        <v>560</v>
      </c>
      <c r="C576" s="12">
        <v>570</v>
      </c>
      <c r="D576" s="12">
        <v>560</v>
      </c>
      <c r="E576" s="12">
        <v>570</v>
      </c>
      <c r="F576" s="14">
        <v>107500</v>
      </c>
      <c r="G576" s="12">
        <v>570</v>
      </c>
      <c r="I576" s="11"/>
    </row>
    <row r="577" spans="1:9" x14ac:dyDescent="0.2">
      <c r="A577" s="11">
        <v>40675</v>
      </c>
      <c r="B577" s="12">
        <v>560</v>
      </c>
      <c r="C577" s="12">
        <v>570</v>
      </c>
      <c r="D577" s="12">
        <v>560</v>
      </c>
      <c r="E577" s="12">
        <v>570</v>
      </c>
      <c r="F577" s="14">
        <v>9500</v>
      </c>
      <c r="G577" s="12">
        <v>570</v>
      </c>
      <c r="I577" s="11"/>
    </row>
    <row r="578" spans="1:9" x14ac:dyDescent="0.2">
      <c r="A578" s="11">
        <v>40676</v>
      </c>
      <c r="B578" s="12">
        <v>570</v>
      </c>
      <c r="C578" s="12">
        <v>570</v>
      </c>
      <c r="D578" s="12">
        <v>570</v>
      </c>
      <c r="E578" s="12">
        <v>570</v>
      </c>
      <c r="F578" s="14">
        <v>1000</v>
      </c>
      <c r="G578" s="12">
        <v>570</v>
      </c>
      <c r="I578" s="11"/>
    </row>
    <row r="579" spans="1:9" x14ac:dyDescent="0.2">
      <c r="A579" s="11">
        <v>40679</v>
      </c>
      <c r="B579" s="12">
        <v>570</v>
      </c>
      <c r="C579" s="12">
        <v>570</v>
      </c>
      <c r="D579" s="12">
        <v>570</v>
      </c>
      <c r="E579" s="12">
        <v>570</v>
      </c>
      <c r="F579" s="14">
        <v>1000</v>
      </c>
      <c r="G579" s="12">
        <v>570</v>
      </c>
      <c r="I579" s="11"/>
    </row>
    <row r="580" spans="1:9" x14ac:dyDescent="0.2">
      <c r="A580" s="11">
        <v>40681</v>
      </c>
      <c r="B580" s="12">
        <v>570</v>
      </c>
      <c r="C580" s="12">
        <v>570</v>
      </c>
      <c r="D580" s="12">
        <v>560</v>
      </c>
      <c r="E580" s="12">
        <v>570</v>
      </c>
      <c r="F580" s="14">
        <v>98500</v>
      </c>
      <c r="G580" s="12">
        <v>570</v>
      </c>
      <c r="I580" s="11"/>
    </row>
    <row r="581" spans="1:9" x14ac:dyDescent="0.2">
      <c r="A581" s="11">
        <v>40682</v>
      </c>
      <c r="B581" s="12">
        <v>570</v>
      </c>
      <c r="C581" s="12">
        <v>570</v>
      </c>
      <c r="D581" s="12">
        <v>560</v>
      </c>
      <c r="E581" s="12">
        <v>570</v>
      </c>
      <c r="F581" s="14">
        <v>52500</v>
      </c>
      <c r="G581" s="12">
        <v>570</v>
      </c>
      <c r="I581" s="11"/>
    </row>
    <row r="582" spans="1:9" x14ac:dyDescent="0.2">
      <c r="A582" s="11">
        <v>40683</v>
      </c>
      <c r="B582" s="12">
        <v>570</v>
      </c>
      <c r="C582" s="12">
        <v>570</v>
      </c>
      <c r="D582" s="12">
        <v>560</v>
      </c>
      <c r="E582" s="12">
        <v>570</v>
      </c>
      <c r="F582" s="14">
        <v>25000</v>
      </c>
      <c r="G582" s="12">
        <v>570</v>
      </c>
      <c r="I582" s="11"/>
    </row>
    <row r="583" spans="1:9" x14ac:dyDescent="0.2">
      <c r="A583" s="11">
        <v>40686</v>
      </c>
      <c r="B583" s="12">
        <v>560</v>
      </c>
      <c r="C583" s="12">
        <v>570</v>
      </c>
      <c r="D583" s="12">
        <v>520</v>
      </c>
      <c r="E583" s="12">
        <v>520</v>
      </c>
      <c r="F583" s="14">
        <v>211500</v>
      </c>
      <c r="G583" s="12">
        <v>520</v>
      </c>
      <c r="I583" s="11"/>
    </row>
    <row r="584" spans="1:9" x14ac:dyDescent="0.2">
      <c r="A584" s="11">
        <v>40687</v>
      </c>
      <c r="B584" s="12">
        <v>570</v>
      </c>
      <c r="C584" s="12">
        <v>570</v>
      </c>
      <c r="D584" s="12">
        <v>560</v>
      </c>
      <c r="E584" s="12">
        <v>560</v>
      </c>
      <c r="F584" s="14">
        <v>1000</v>
      </c>
      <c r="G584" s="12">
        <v>560</v>
      </c>
      <c r="I584" s="11"/>
    </row>
    <row r="585" spans="1:9" x14ac:dyDescent="0.2">
      <c r="A585" s="11">
        <v>40688</v>
      </c>
      <c r="B585" s="12">
        <v>560</v>
      </c>
      <c r="C585" s="12">
        <v>560</v>
      </c>
      <c r="D585" s="12">
        <v>560</v>
      </c>
      <c r="E585" s="12">
        <v>560</v>
      </c>
      <c r="F585" s="14">
        <v>500</v>
      </c>
      <c r="G585" s="12">
        <v>560</v>
      </c>
      <c r="I585" s="11"/>
    </row>
    <row r="586" spans="1:9" x14ac:dyDescent="0.2">
      <c r="A586" s="11">
        <v>40689</v>
      </c>
      <c r="B586" s="12">
        <v>560</v>
      </c>
      <c r="C586" s="12">
        <v>560</v>
      </c>
      <c r="D586" s="12">
        <v>560</v>
      </c>
      <c r="E586" s="12">
        <v>560</v>
      </c>
      <c r="F586" s="14">
        <v>500</v>
      </c>
      <c r="G586" s="12">
        <v>560</v>
      </c>
      <c r="I586" s="11"/>
    </row>
    <row r="587" spans="1:9" x14ac:dyDescent="0.2">
      <c r="A587" s="11">
        <v>40690</v>
      </c>
      <c r="B587" s="12">
        <v>570</v>
      </c>
      <c r="C587" s="12">
        <v>570</v>
      </c>
      <c r="D587" s="12">
        <v>570</v>
      </c>
      <c r="E587" s="12">
        <v>570</v>
      </c>
      <c r="F587" s="14">
        <v>500</v>
      </c>
      <c r="G587" s="12">
        <v>570</v>
      </c>
      <c r="I587" s="11"/>
    </row>
    <row r="588" spans="1:9" x14ac:dyDescent="0.2">
      <c r="A588" s="11">
        <v>40693</v>
      </c>
      <c r="B588" s="12">
        <v>570</v>
      </c>
      <c r="C588" s="12">
        <v>570</v>
      </c>
      <c r="D588" s="12">
        <v>570</v>
      </c>
      <c r="E588" s="12">
        <v>570</v>
      </c>
      <c r="F588" s="14">
        <v>500</v>
      </c>
      <c r="G588" s="12">
        <v>570</v>
      </c>
      <c r="I588" s="11"/>
    </row>
    <row r="589" spans="1:9" x14ac:dyDescent="0.2">
      <c r="A589" s="11">
        <v>40694</v>
      </c>
      <c r="B589" s="12">
        <v>560</v>
      </c>
      <c r="C589" s="12">
        <v>570</v>
      </c>
      <c r="D589" s="12">
        <v>560</v>
      </c>
      <c r="E589" s="12">
        <v>570</v>
      </c>
      <c r="F589" s="14">
        <v>36500</v>
      </c>
      <c r="G589" s="12">
        <v>570</v>
      </c>
      <c r="I589" s="11"/>
    </row>
    <row r="590" spans="1:9" x14ac:dyDescent="0.2">
      <c r="A590" s="11">
        <v>40695</v>
      </c>
      <c r="B590" s="12">
        <v>570</v>
      </c>
      <c r="C590" s="12">
        <v>570</v>
      </c>
      <c r="D590" s="12">
        <v>570</v>
      </c>
      <c r="E590" s="12">
        <v>570</v>
      </c>
      <c r="F590" s="14">
        <v>500</v>
      </c>
      <c r="G590" s="12">
        <v>570</v>
      </c>
      <c r="I590" s="11"/>
    </row>
    <row r="591" spans="1:9" x14ac:dyDescent="0.2">
      <c r="A591" s="11">
        <v>40697</v>
      </c>
      <c r="B591" s="12">
        <v>570</v>
      </c>
      <c r="C591" s="12">
        <v>570</v>
      </c>
      <c r="D591" s="12">
        <v>570</v>
      </c>
      <c r="E591" s="12">
        <v>570</v>
      </c>
      <c r="F591" s="14">
        <v>1000</v>
      </c>
      <c r="G591" s="12">
        <v>570</v>
      </c>
      <c r="I591" s="11"/>
    </row>
    <row r="592" spans="1:9" x14ac:dyDescent="0.2">
      <c r="A592" s="11">
        <v>40700</v>
      </c>
      <c r="B592" s="12">
        <v>570</v>
      </c>
      <c r="C592" s="12">
        <v>570</v>
      </c>
      <c r="D592" s="12">
        <v>570</v>
      </c>
      <c r="E592" s="12">
        <v>570</v>
      </c>
      <c r="F592" s="14">
        <v>11500</v>
      </c>
      <c r="G592" s="12">
        <v>570</v>
      </c>
      <c r="I592" s="11"/>
    </row>
    <row r="593" spans="1:9" x14ac:dyDescent="0.2">
      <c r="A593" s="11">
        <v>40701</v>
      </c>
      <c r="B593" s="12">
        <v>570</v>
      </c>
      <c r="C593" s="12">
        <v>570</v>
      </c>
      <c r="D593" s="12">
        <v>570</v>
      </c>
      <c r="E593" s="12">
        <v>570</v>
      </c>
      <c r="F593" s="14">
        <v>1000</v>
      </c>
      <c r="G593" s="12">
        <v>570</v>
      </c>
      <c r="I593" s="11"/>
    </row>
    <row r="594" spans="1:9" x14ac:dyDescent="0.2">
      <c r="A594" s="11">
        <v>40702</v>
      </c>
      <c r="B594" s="12">
        <v>550</v>
      </c>
      <c r="C594" s="12">
        <v>570</v>
      </c>
      <c r="D594" s="12">
        <v>550</v>
      </c>
      <c r="E594" s="12">
        <v>550</v>
      </c>
      <c r="F594" s="14">
        <v>0</v>
      </c>
      <c r="G594" s="12">
        <v>550</v>
      </c>
      <c r="I594" s="11"/>
    </row>
    <row r="595" spans="1:9" x14ac:dyDescent="0.2">
      <c r="A595" s="11">
        <v>40703</v>
      </c>
      <c r="B595" s="12">
        <v>540</v>
      </c>
      <c r="C595" s="12">
        <v>570</v>
      </c>
      <c r="D595" s="12">
        <v>540</v>
      </c>
      <c r="E595" s="12">
        <v>540</v>
      </c>
      <c r="F595" s="14">
        <v>0</v>
      </c>
      <c r="G595" s="12">
        <v>540</v>
      </c>
      <c r="I595" s="11"/>
    </row>
    <row r="596" spans="1:9" x14ac:dyDescent="0.2">
      <c r="A596" s="11">
        <v>40704</v>
      </c>
      <c r="B596" s="12">
        <v>550</v>
      </c>
      <c r="C596" s="12">
        <v>570</v>
      </c>
      <c r="D596" s="12">
        <v>550</v>
      </c>
      <c r="E596" s="12">
        <v>550</v>
      </c>
      <c r="F596" s="14">
        <v>0</v>
      </c>
      <c r="G596" s="12">
        <v>550</v>
      </c>
      <c r="I596" s="11"/>
    </row>
    <row r="597" spans="1:9" x14ac:dyDescent="0.2">
      <c r="A597" s="11">
        <v>40707</v>
      </c>
      <c r="B597" s="12">
        <v>540</v>
      </c>
      <c r="C597" s="12">
        <v>540</v>
      </c>
      <c r="D597" s="12">
        <v>540</v>
      </c>
      <c r="E597" s="12">
        <v>540</v>
      </c>
      <c r="F597" s="14">
        <v>2500</v>
      </c>
      <c r="G597" s="12">
        <v>540</v>
      </c>
      <c r="I597" s="11"/>
    </row>
    <row r="598" spans="1:9" x14ac:dyDescent="0.2">
      <c r="A598" s="11">
        <v>40708</v>
      </c>
      <c r="B598" s="12">
        <v>560</v>
      </c>
      <c r="C598" s="12">
        <v>560</v>
      </c>
      <c r="D598" s="12">
        <v>540</v>
      </c>
      <c r="E598" s="12">
        <v>560</v>
      </c>
      <c r="F598" s="14">
        <v>29500</v>
      </c>
      <c r="G598" s="12">
        <v>560</v>
      </c>
      <c r="I598" s="11"/>
    </row>
    <row r="599" spans="1:9" x14ac:dyDescent="0.2">
      <c r="A599" s="11">
        <v>40709</v>
      </c>
      <c r="B599" s="12">
        <v>570</v>
      </c>
      <c r="C599" s="12">
        <v>570</v>
      </c>
      <c r="D599" s="12">
        <v>550</v>
      </c>
      <c r="E599" s="12">
        <v>560</v>
      </c>
      <c r="F599" s="14">
        <v>27000</v>
      </c>
      <c r="G599" s="12">
        <v>560</v>
      </c>
      <c r="I599" s="11"/>
    </row>
    <row r="600" spans="1:9" x14ac:dyDescent="0.2">
      <c r="A600" s="11">
        <v>40710</v>
      </c>
      <c r="B600" s="12">
        <v>550</v>
      </c>
      <c r="C600" s="12">
        <v>570</v>
      </c>
      <c r="D600" s="12">
        <v>550</v>
      </c>
      <c r="E600" s="12">
        <v>550</v>
      </c>
      <c r="F600" s="14">
        <v>0</v>
      </c>
      <c r="G600" s="12">
        <v>550</v>
      </c>
      <c r="I600" s="11"/>
    </row>
    <row r="601" spans="1:9" x14ac:dyDescent="0.2">
      <c r="A601" s="11">
        <v>40711</v>
      </c>
      <c r="B601" s="12">
        <v>550</v>
      </c>
      <c r="C601" s="12">
        <v>570</v>
      </c>
      <c r="D601" s="12">
        <v>550</v>
      </c>
      <c r="E601" s="12">
        <v>550</v>
      </c>
      <c r="F601" s="14">
        <v>0</v>
      </c>
      <c r="G601" s="12">
        <v>550</v>
      </c>
      <c r="I601" s="11"/>
    </row>
    <row r="602" spans="1:9" x14ac:dyDescent="0.2">
      <c r="A602" s="11">
        <v>40714</v>
      </c>
      <c r="B602" s="12">
        <v>560</v>
      </c>
      <c r="C602" s="12">
        <v>570</v>
      </c>
      <c r="D602" s="12">
        <v>560</v>
      </c>
      <c r="E602" s="12">
        <v>570</v>
      </c>
      <c r="F602" s="14">
        <v>1000</v>
      </c>
      <c r="G602" s="12">
        <v>570</v>
      </c>
      <c r="I602" s="11"/>
    </row>
    <row r="603" spans="1:9" x14ac:dyDescent="0.2">
      <c r="A603" s="11">
        <v>40715</v>
      </c>
      <c r="B603" s="12">
        <v>550</v>
      </c>
      <c r="C603" s="12">
        <v>560</v>
      </c>
      <c r="D603" s="12">
        <v>540</v>
      </c>
      <c r="E603" s="12">
        <v>540</v>
      </c>
      <c r="F603" s="14">
        <v>756000</v>
      </c>
      <c r="G603" s="12">
        <v>540</v>
      </c>
      <c r="I603" s="11"/>
    </row>
    <row r="604" spans="1:9" x14ac:dyDescent="0.2">
      <c r="A604" s="11">
        <v>40716</v>
      </c>
      <c r="B604" s="12">
        <v>530</v>
      </c>
      <c r="C604" s="12">
        <v>550</v>
      </c>
      <c r="D604" s="12">
        <v>530</v>
      </c>
      <c r="E604" s="12">
        <v>530</v>
      </c>
      <c r="F604" s="14">
        <v>0</v>
      </c>
      <c r="G604" s="12">
        <v>530</v>
      </c>
      <c r="I604" s="11"/>
    </row>
    <row r="605" spans="1:9" x14ac:dyDescent="0.2">
      <c r="A605" s="11">
        <v>40717</v>
      </c>
      <c r="B605" s="12">
        <v>560</v>
      </c>
      <c r="C605" s="12">
        <v>570</v>
      </c>
      <c r="D605" s="12">
        <v>540</v>
      </c>
      <c r="E605" s="12">
        <v>540</v>
      </c>
      <c r="F605" s="14">
        <v>266000</v>
      </c>
      <c r="G605" s="12">
        <v>540</v>
      </c>
      <c r="I605" s="11"/>
    </row>
    <row r="606" spans="1:9" x14ac:dyDescent="0.2">
      <c r="A606" s="11">
        <v>40718</v>
      </c>
      <c r="B606" s="12">
        <v>530</v>
      </c>
      <c r="C606" s="12">
        <v>570</v>
      </c>
      <c r="D606" s="12">
        <v>530</v>
      </c>
      <c r="E606" s="12">
        <v>530</v>
      </c>
      <c r="F606" s="14">
        <v>0</v>
      </c>
      <c r="G606" s="12">
        <v>530</v>
      </c>
      <c r="I606" s="11"/>
    </row>
    <row r="607" spans="1:9" x14ac:dyDescent="0.2">
      <c r="A607" s="11">
        <v>40721</v>
      </c>
      <c r="B607" s="12">
        <v>540</v>
      </c>
      <c r="C607" s="12">
        <v>540</v>
      </c>
      <c r="D607" s="12">
        <v>540</v>
      </c>
      <c r="E607" s="12">
        <v>540</v>
      </c>
      <c r="F607" s="14">
        <v>17500</v>
      </c>
      <c r="G607" s="12">
        <v>540</v>
      </c>
      <c r="I607" s="11"/>
    </row>
    <row r="608" spans="1:9" x14ac:dyDescent="0.2">
      <c r="A608" s="11">
        <v>40722</v>
      </c>
      <c r="B608" s="12">
        <v>530</v>
      </c>
      <c r="C608" s="12">
        <v>570</v>
      </c>
      <c r="D608" s="12">
        <v>530</v>
      </c>
      <c r="E608" s="12">
        <v>530</v>
      </c>
      <c r="F608" s="14">
        <v>0</v>
      </c>
      <c r="G608" s="12">
        <v>530</v>
      </c>
      <c r="I608" s="11"/>
    </row>
    <row r="609" spans="1:9" x14ac:dyDescent="0.2">
      <c r="A609" s="11">
        <v>40724</v>
      </c>
      <c r="B609" s="12">
        <v>560</v>
      </c>
      <c r="C609" s="12">
        <v>570</v>
      </c>
      <c r="D609" s="12">
        <v>560</v>
      </c>
      <c r="E609" s="12">
        <v>570</v>
      </c>
      <c r="F609" s="14">
        <v>5500</v>
      </c>
      <c r="G609" s="12">
        <v>570</v>
      </c>
      <c r="I609" s="11"/>
    </row>
    <row r="610" spans="1:9" x14ac:dyDescent="0.2">
      <c r="A610" s="11">
        <v>40725</v>
      </c>
      <c r="B610" s="12">
        <v>560</v>
      </c>
      <c r="C610" s="12">
        <v>560</v>
      </c>
      <c r="D610" s="12">
        <v>560</v>
      </c>
      <c r="E610" s="12">
        <v>560</v>
      </c>
      <c r="F610" s="14">
        <v>2500</v>
      </c>
      <c r="G610" s="12">
        <v>560</v>
      </c>
      <c r="I610" s="11"/>
    </row>
    <row r="611" spans="1:9" x14ac:dyDescent="0.2">
      <c r="A611" s="11">
        <v>40728</v>
      </c>
      <c r="B611" s="12">
        <v>530</v>
      </c>
      <c r="C611" s="12">
        <v>570</v>
      </c>
      <c r="D611" s="12">
        <v>530</v>
      </c>
      <c r="E611" s="12">
        <v>570</v>
      </c>
      <c r="F611" s="14">
        <v>8500</v>
      </c>
      <c r="G611" s="12">
        <v>570</v>
      </c>
      <c r="I611" s="11"/>
    </row>
    <row r="612" spans="1:9" x14ac:dyDescent="0.2">
      <c r="A612" s="11">
        <v>40729</v>
      </c>
      <c r="B612" s="12">
        <v>560</v>
      </c>
      <c r="C612" s="12">
        <v>570</v>
      </c>
      <c r="D612" s="12">
        <v>560</v>
      </c>
      <c r="E612" s="12">
        <v>570</v>
      </c>
      <c r="F612" s="14">
        <v>5500</v>
      </c>
      <c r="G612" s="12">
        <v>570</v>
      </c>
      <c r="I612" s="11"/>
    </row>
    <row r="613" spans="1:9" x14ac:dyDescent="0.2">
      <c r="A613" s="11">
        <v>40730</v>
      </c>
      <c r="B613" s="12">
        <v>570</v>
      </c>
      <c r="C613" s="12">
        <v>570</v>
      </c>
      <c r="D613" s="12">
        <v>570</v>
      </c>
      <c r="E613" s="12">
        <v>570</v>
      </c>
      <c r="F613" s="14">
        <v>500</v>
      </c>
      <c r="G613" s="12">
        <v>570</v>
      </c>
      <c r="I613" s="11"/>
    </row>
    <row r="614" spans="1:9" x14ac:dyDescent="0.2">
      <c r="A614" s="11">
        <v>40731</v>
      </c>
      <c r="B614" s="12">
        <v>560</v>
      </c>
      <c r="C614" s="12">
        <v>560</v>
      </c>
      <c r="D614" s="12">
        <v>560</v>
      </c>
      <c r="E614" s="12">
        <v>560</v>
      </c>
      <c r="F614" s="14">
        <v>500</v>
      </c>
      <c r="G614" s="12">
        <v>560</v>
      </c>
      <c r="I614" s="11"/>
    </row>
    <row r="615" spans="1:9" x14ac:dyDescent="0.2">
      <c r="A615" s="11">
        <v>40732</v>
      </c>
      <c r="B615" s="12">
        <v>560</v>
      </c>
      <c r="C615" s="12">
        <v>560</v>
      </c>
      <c r="D615" s="12">
        <v>560</v>
      </c>
      <c r="E615" s="12">
        <v>560</v>
      </c>
      <c r="F615" s="14">
        <v>500</v>
      </c>
      <c r="G615" s="12">
        <v>560</v>
      </c>
      <c r="I615" s="11"/>
    </row>
    <row r="616" spans="1:9" x14ac:dyDescent="0.2">
      <c r="A616" s="11">
        <v>40735</v>
      </c>
      <c r="B616" s="12">
        <v>530</v>
      </c>
      <c r="C616" s="12">
        <v>560</v>
      </c>
      <c r="D616" s="12">
        <v>530</v>
      </c>
      <c r="E616" s="12">
        <v>530</v>
      </c>
      <c r="F616" s="14">
        <v>0</v>
      </c>
      <c r="G616" s="12">
        <v>530</v>
      </c>
      <c r="I616" s="11"/>
    </row>
    <row r="617" spans="1:9" x14ac:dyDescent="0.2">
      <c r="A617" s="11">
        <v>40736</v>
      </c>
      <c r="B617" s="12">
        <v>530</v>
      </c>
      <c r="C617" s="12">
        <v>560</v>
      </c>
      <c r="D617" s="12">
        <v>530</v>
      </c>
      <c r="E617" s="12">
        <v>530</v>
      </c>
      <c r="F617" s="14">
        <v>0</v>
      </c>
      <c r="G617" s="12">
        <v>530</v>
      </c>
      <c r="I617" s="11"/>
    </row>
    <row r="618" spans="1:9" x14ac:dyDescent="0.2">
      <c r="A618" s="11">
        <v>40737</v>
      </c>
      <c r="B618" s="12">
        <v>530</v>
      </c>
      <c r="C618" s="12">
        <v>560</v>
      </c>
      <c r="D618" s="12">
        <v>530</v>
      </c>
      <c r="E618" s="12">
        <v>530</v>
      </c>
      <c r="F618" s="14">
        <v>0</v>
      </c>
      <c r="G618" s="12">
        <v>530</v>
      </c>
      <c r="I618" s="11"/>
    </row>
    <row r="619" spans="1:9" x14ac:dyDescent="0.2">
      <c r="A619" s="11">
        <v>40738</v>
      </c>
      <c r="B619" s="12">
        <v>560</v>
      </c>
      <c r="C619" s="12">
        <v>560</v>
      </c>
      <c r="D619" s="12">
        <v>560</v>
      </c>
      <c r="E619" s="12">
        <v>560</v>
      </c>
      <c r="F619" s="14">
        <v>500</v>
      </c>
      <c r="G619" s="12">
        <v>560</v>
      </c>
      <c r="I619" s="11"/>
    </row>
    <row r="620" spans="1:9" x14ac:dyDescent="0.2">
      <c r="A620" s="11">
        <v>40739</v>
      </c>
      <c r="B620" s="12">
        <v>530</v>
      </c>
      <c r="C620" s="12">
        <v>550</v>
      </c>
      <c r="D620" s="12">
        <v>530</v>
      </c>
      <c r="E620" s="12">
        <v>550</v>
      </c>
      <c r="F620" s="14">
        <v>80500</v>
      </c>
      <c r="G620" s="12">
        <v>550</v>
      </c>
      <c r="I620" s="11"/>
    </row>
    <row r="621" spans="1:9" x14ac:dyDescent="0.2">
      <c r="A621" s="11">
        <v>40742</v>
      </c>
      <c r="B621" s="12">
        <v>550</v>
      </c>
      <c r="C621" s="12">
        <v>550</v>
      </c>
      <c r="D621" s="12">
        <v>550</v>
      </c>
      <c r="E621" s="12">
        <v>550</v>
      </c>
      <c r="F621" s="14">
        <v>1500</v>
      </c>
      <c r="G621" s="12">
        <v>550</v>
      </c>
      <c r="I621" s="11"/>
    </row>
    <row r="622" spans="1:9" x14ac:dyDescent="0.2">
      <c r="A622" s="11">
        <v>40743</v>
      </c>
      <c r="B622" s="12">
        <v>530</v>
      </c>
      <c r="C622" s="12">
        <v>540</v>
      </c>
      <c r="D622" s="12">
        <v>530</v>
      </c>
      <c r="E622" s="12">
        <v>530</v>
      </c>
      <c r="F622" s="14">
        <v>0</v>
      </c>
      <c r="G622" s="12">
        <v>530</v>
      </c>
      <c r="I622" s="11"/>
    </row>
    <row r="623" spans="1:9" x14ac:dyDescent="0.2">
      <c r="A623" s="11">
        <v>40744</v>
      </c>
      <c r="B623" s="12">
        <v>530</v>
      </c>
      <c r="C623" s="12">
        <v>560</v>
      </c>
      <c r="D623" s="12">
        <v>530</v>
      </c>
      <c r="E623" s="12">
        <v>530</v>
      </c>
      <c r="F623" s="14">
        <v>0</v>
      </c>
      <c r="G623" s="12">
        <v>530</v>
      </c>
      <c r="I623" s="11"/>
    </row>
    <row r="624" spans="1:9" x14ac:dyDescent="0.2">
      <c r="A624" s="11">
        <v>40745</v>
      </c>
      <c r="B624" s="12">
        <v>560</v>
      </c>
      <c r="C624" s="12">
        <v>560</v>
      </c>
      <c r="D624" s="12">
        <v>530</v>
      </c>
      <c r="E624" s="12">
        <v>560</v>
      </c>
      <c r="F624" s="14">
        <v>51500</v>
      </c>
      <c r="G624" s="12">
        <v>560</v>
      </c>
      <c r="I624" s="11"/>
    </row>
    <row r="625" spans="1:9" x14ac:dyDescent="0.2">
      <c r="A625" s="11">
        <v>40746</v>
      </c>
      <c r="B625" s="12">
        <v>520</v>
      </c>
      <c r="C625" s="12">
        <v>540</v>
      </c>
      <c r="D625" s="12">
        <v>520</v>
      </c>
      <c r="E625" s="12">
        <v>530</v>
      </c>
      <c r="F625" s="14">
        <v>154500</v>
      </c>
      <c r="G625" s="12">
        <v>530</v>
      </c>
      <c r="I625" s="11"/>
    </row>
    <row r="626" spans="1:9" x14ac:dyDescent="0.2">
      <c r="A626" s="11">
        <v>40749</v>
      </c>
      <c r="B626" s="12">
        <v>540</v>
      </c>
      <c r="C626" s="12">
        <v>540</v>
      </c>
      <c r="D626" s="12">
        <v>510</v>
      </c>
      <c r="E626" s="12">
        <v>540</v>
      </c>
      <c r="F626" s="14">
        <v>64000</v>
      </c>
      <c r="G626" s="12">
        <v>540</v>
      </c>
      <c r="I626" s="11"/>
    </row>
    <row r="627" spans="1:9" x14ac:dyDescent="0.2">
      <c r="A627" s="11">
        <v>40750</v>
      </c>
      <c r="B627" s="12">
        <v>540</v>
      </c>
      <c r="C627" s="12">
        <v>550</v>
      </c>
      <c r="D627" s="12">
        <v>540</v>
      </c>
      <c r="E627" s="12">
        <v>540</v>
      </c>
      <c r="F627" s="14">
        <v>15000</v>
      </c>
      <c r="G627" s="12">
        <v>540</v>
      </c>
      <c r="I627" s="11"/>
    </row>
    <row r="628" spans="1:9" x14ac:dyDescent="0.2">
      <c r="A628" s="11">
        <v>40751</v>
      </c>
      <c r="B628" s="12">
        <v>550</v>
      </c>
      <c r="C628" s="12">
        <v>570</v>
      </c>
      <c r="D628" s="12">
        <v>530</v>
      </c>
      <c r="E628" s="12">
        <v>570</v>
      </c>
      <c r="F628" s="14">
        <v>26500</v>
      </c>
      <c r="G628" s="12">
        <v>570</v>
      </c>
      <c r="I628" s="11"/>
    </row>
    <row r="629" spans="1:9" x14ac:dyDescent="0.2">
      <c r="A629" s="11">
        <v>40752</v>
      </c>
      <c r="B629" s="12">
        <v>570</v>
      </c>
      <c r="C629" s="12">
        <v>570</v>
      </c>
      <c r="D629" s="12">
        <v>570</v>
      </c>
      <c r="E629" s="12">
        <v>570</v>
      </c>
      <c r="F629" s="14">
        <v>500</v>
      </c>
      <c r="G629" s="12">
        <v>570</v>
      </c>
      <c r="I629" s="11"/>
    </row>
    <row r="630" spans="1:9" x14ac:dyDescent="0.2">
      <c r="A630" s="11">
        <v>40753</v>
      </c>
      <c r="B630" s="12">
        <v>560</v>
      </c>
      <c r="C630" s="12">
        <v>560</v>
      </c>
      <c r="D630" s="12">
        <v>540</v>
      </c>
      <c r="E630" s="12">
        <v>550</v>
      </c>
      <c r="F630" s="14">
        <v>65500</v>
      </c>
      <c r="G630" s="12">
        <v>550</v>
      </c>
      <c r="I630" s="11"/>
    </row>
    <row r="631" spans="1:9" x14ac:dyDescent="0.2">
      <c r="A631" s="11">
        <v>40756</v>
      </c>
      <c r="B631" s="12">
        <v>530</v>
      </c>
      <c r="C631" s="12">
        <v>560</v>
      </c>
      <c r="D631" s="12">
        <v>530</v>
      </c>
      <c r="E631" s="12">
        <v>530</v>
      </c>
      <c r="F631" s="14">
        <v>0</v>
      </c>
      <c r="G631" s="12">
        <v>530</v>
      </c>
      <c r="I631" s="11"/>
    </row>
    <row r="632" spans="1:9" x14ac:dyDescent="0.2">
      <c r="A632" s="11">
        <v>40757</v>
      </c>
      <c r="B632" s="12">
        <v>520</v>
      </c>
      <c r="C632" s="12">
        <v>560</v>
      </c>
      <c r="D632" s="12">
        <v>520</v>
      </c>
      <c r="E632" s="12">
        <v>560</v>
      </c>
      <c r="F632" s="14">
        <v>1000</v>
      </c>
      <c r="G632" s="12">
        <v>560</v>
      </c>
      <c r="I632" s="11"/>
    </row>
    <row r="633" spans="1:9" x14ac:dyDescent="0.2">
      <c r="A633" s="11">
        <v>40758</v>
      </c>
      <c r="B633" s="12">
        <v>530</v>
      </c>
      <c r="C633" s="12">
        <v>550</v>
      </c>
      <c r="D633" s="12">
        <v>530</v>
      </c>
      <c r="E633" s="12">
        <v>530</v>
      </c>
      <c r="F633" s="14">
        <v>0</v>
      </c>
      <c r="G633" s="12">
        <v>530</v>
      </c>
      <c r="I633" s="11"/>
    </row>
    <row r="634" spans="1:9" x14ac:dyDescent="0.2">
      <c r="A634" s="11">
        <v>40759</v>
      </c>
      <c r="B634" s="12">
        <v>560</v>
      </c>
      <c r="C634" s="12">
        <v>700</v>
      </c>
      <c r="D634" s="12">
        <v>560</v>
      </c>
      <c r="E634" s="12">
        <v>670</v>
      </c>
      <c r="F634" s="14">
        <v>135000</v>
      </c>
      <c r="G634" s="12">
        <v>670</v>
      </c>
      <c r="I634" s="11"/>
    </row>
    <row r="635" spans="1:9" x14ac:dyDescent="0.2">
      <c r="A635" s="11">
        <v>40760</v>
      </c>
      <c r="B635" s="12">
        <v>630</v>
      </c>
      <c r="C635" s="12">
        <v>680</v>
      </c>
      <c r="D635" s="12">
        <v>630</v>
      </c>
      <c r="E635" s="12">
        <v>680</v>
      </c>
      <c r="F635" s="14">
        <v>67500</v>
      </c>
      <c r="G635" s="12">
        <v>680</v>
      </c>
      <c r="I635" s="11"/>
    </row>
    <row r="636" spans="1:9" x14ac:dyDescent="0.2">
      <c r="A636" s="11">
        <v>40763</v>
      </c>
      <c r="B636" s="12">
        <v>600</v>
      </c>
      <c r="C636" s="12">
        <v>680</v>
      </c>
      <c r="D636" s="12">
        <v>600</v>
      </c>
      <c r="E636" s="12">
        <v>680</v>
      </c>
      <c r="F636" s="14">
        <v>53500</v>
      </c>
      <c r="G636" s="12">
        <v>680</v>
      </c>
      <c r="I636" s="11"/>
    </row>
    <row r="637" spans="1:9" x14ac:dyDescent="0.2">
      <c r="A637" s="11">
        <v>40764</v>
      </c>
      <c r="B637" s="12">
        <v>620</v>
      </c>
      <c r="C637" s="12">
        <v>680</v>
      </c>
      <c r="D637" s="12">
        <v>620</v>
      </c>
      <c r="E637" s="12">
        <v>660</v>
      </c>
      <c r="F637" s="14">
        <v>36500</v>
      </c>
      <c r="G637" s="12">
        <v>660</v>
      </c>
      <c r="I637" s="11"/>
    </row>
    <row r="638" spans="1:9" x14ac:dyDescent="0.2">
      <c r="A638" s="11">
        <v>40765</v>
      </c>
      <c r="B638" s="12">
        <v>690</v>
      </c>
      <c r="C638" s="12">
        <v>720</v>
      </c>
      <c r="D638" s="12">
        <v>690</v>
      </c>
      <c r="E638" s="12">
        <v>720</v>
      </c>
      <c r="F638" s="14">
        <v>13000</v>
      </c>
      <c r="G638" s="12">
        <v>720</v>
      </c>
      <c r="I638" s="11"/>
    </row>
    <row r="639" spans="1:9" x14ac:dyDescent="0.2">
      <c r="A639" s="11">
        <v>40766</v>
      </c>
      <c r="B639" s="12">
        <v>660</v>
      </c>
      <c r="C639" s="12">
        <v>710</v>
      </c>
      <c r="D639" s="12">
        <v>660</v>
      </c>
      <c r="E639" s="12">
        <v>660</v>
      </c>
      <c r="F639" s="14">
        <v>0</v>
      </c>
      <c r="G639" s="12">
        <v>660</v>
      </c>
      <c r="I639" s="11"/>
    </row>
    <row r="640" spans="1:9" x14ac:dyDescent="0.2">
      <c r="A640" s="11">
        <v>40767</v>
      </c>
      <c r="B640" s="12">
        <v>660</v>
      </c>
      <c r="C640" s="12">
        <v>720</v>
      </c>
      <c r="D640" s="12">
        <v>660</v>
      </c>
      <c r="E640" s="12">
        <v>720</v>
      </c>
      <c r="F640" s="14">
        <v>17500</v>
      </c>
      <c r="G640" s="12">
        <v>720</v>
      </c>
      <c r="I640" s="11"/>
    </row>
    <row r="641" spans="1:9" x14ac:dyDescent="0.2">
      <c r="A641" s="11">
        <v>40770</v>
      </c>
      <c r="B641" s="12">
        <v>720</v>
      </c>
      <c r="C641" s="12">
        <v>720</v>
      </c>
      <c r="D641" s="12">
        <v>720</v>
      </c>
      <c r="E641" s="12">
        <v>720</v>
      </c>
      <c r="F641" s="14">
        <v>5000</v>
      </c>
      <c r="G641" s="12">
        <v>720</v>
      </c>
      <c r="I641" s="11"/>
    </row>
    <row r="642" spans="1:9" x14ac:dyDescent="0.2">
      <c r="A642" s="11">
        <v>40771</v>
      </c>
      <c r="B642" s="12">
        <v>720</v>
      </c>
      <c r="C642" s="12">
        <v>740</v>
      </c>
      <c r="D642" s="12">
        <v>720</v>
      </c>
      <c r="E642" s="12">
        <v>740</v>
      </c>
      <c r="F642" s="14">
        <v>15000</v>
      </c>
      <c r="G642" s="12">
        <v>740</v>
      </c>
      <c r="I642" s="11"/>
    </row>
    <row r="643" spans="1:9" x14ac:dyDescent="0.2">
      <c r="A643" s="11">
        <v>40773</v>
      </c>
      <c r="B643" s="12">
        <v>740</v>
      </c>
      <c r="C643" s="12">
        <v>740</v>
      </c>
      <c r="D643" s="12">
        <v>740</v>
      </c>
      <c r="E643" s="12">
        <v>740</v>
      </c>
      <c r="F643" s="14">
        <v>29000</v>
      </c>
      <c r="G643" s="12">
        <v>740</v>
      </c>
      <c r="I643" s="11"/>
    </row>
    <row r="644" spans="1:9" x14ac:dyDescent="0.2">
      <c r="A644" s="11">
        <v>40774</v>
      </c>
      <c r="B644" s="12">
        <v>740</v>
      </c>
      <c r="C644" s="12">
        <v>740</v>
      </c>
      <c r="D644" s="12">
        <v>700</v>
      </c>
      <c r="E644" s="12">
        <v>720</v>
      </c>
      <c r="F644" s="14">
        <v>61000</v>
      </c>
      <c r="G644" s="12">
        <v>720</v>
      </c>
      <c r="I644" s="11"/>
    </row>
    <row r="645" spans="1:9" x14ac:dyDescent="0.2">
      <c r="A645" s="11">
        <v>40777</v>
      </c>
      <c r="B645" s="12">
        <v>700</v>
      </c>
      <c r="C645" s="12">
        <v>720</v>
      </c>
      <c r="D645" s="12">
        <v>700</v>
      </c>
      <c r="E645" s="12">
        <v>720</v>
      </c>
      <c r="F645" s="14">
        <v>16500</v>
      </c>
      <c r="G645" s="12">
        <v>720</v>
      </c>
      <c r="I645" s="11"/>
    </row>
    <row r="646" spans="1:9" x14ac:dyDescent="0.2">
      <c r="A646" s="11">
        <v>40778</v>
      </c>
      <c r="B646" s="12">
        <v>720</v>
      </c>
      <c r="C646" s="12">
        <v>730</v>
      </c>
      <c r="D646" s="12">
        <v>720</v>
      </c>
      <c r="E646" s="12">
        <v>730</v>
      </c>
      <c r="F646" s="14">
        <v>15000</v>
      </c>
      <c r="G646" s="12">
        <v>730</v>
      </c>
      <c r="I646" s="11"/>
    </row>
    <row r="647" spans="1:9" x14ac:dyDescent="0.2">
      <c r="A647" s="11">
        <v>40779</v>
      </c>
      <c r="B647" s="12">
        <v>710</v>
      </c>
      <c r="C647" s="12">
        <v>720</v>
      </c>
      <c r="D647" s="12">
        <v>700</v>
      </c>
      <c r="E647" s="12">
        <v>700</v>
      </c>
      <c r="F647" s="14">
        <v>21000</v>
      </c>
      <c r="G647" s="12">
        <v>700</v>
      </c>
      <c r="I647" s="11"/>
    </row>
    <row r="648" spans="1:9" x14ac:dyDescent="0.2">
      <c r="A648" s="11">
        <v>40780</v>
      </c>
      <c r="B648" s="12">
        <v>680</v>
      </c>
      <c r="C648" s="12">
        <v>720</v>
      </c>
      <c r="D648" s="12">
        <v>680</v>
      </c>
      <c r="E648" s="12">
        <v>680</v>
      </c>
      <c r="F648" s="14">
        <v>0</v>
      </c>
      <c r="G648" s="12">
        <v>680</v>
      </c>
      <c r="I648" s="11"/>
    </row>
    <row r="649" spans="1:9" x14ac:dyDescent="0.2">
      <c r="A649" s="11">
        <v>40781</v>
      </c>
      <c r="B649" s="12">
        <v>650</v>
      </c>
      <c r="C649" s="12">
        <v>720</v>
      </c>
      <c r="D649" s="12">
        <v>650</v>
      </c>
      <c r="E649" s="12">
        <v>650</v>
      </c>
      <c r="F649" s="14">
        <v>0</v>
      </c>
      <c r="G649" s="12">
        <v>650</v>
      </c>
      <c r="I649" s="11"/>
    </row>
    <row r="650" spans="1:9" x14ac:dyDescent="0.2">
      <c r="A650" s="11">
        <v>40791</v>
      </c>
      <c r="B650" s="12">
        <v>690</v>
      </c>
      <c r="C650" s="12">
        <v>710</v>
      </c>
      <c r="D650" s="12">
        <v>690</v>
      </c>
      <c r="E650" s="12">
        <v>690</v>
      </c>
      <c r="F650" s="14">
        <v>0</v>
      </c>
      <c r="G650" s="12">
        <v>690</v>
      </c>
      <c r="I650" s="11"/>
    </row>
    <row r="651" spans="1:9" x14ac:dyDescent="0.2">
      <c r="A651" s="11">
        <v>40792</v>
      </c>
      <c r="B651" s="12">
        <v>720</v>
      </c>
      <c r="C651" s="12">
        <v>720</v>
      </c>
      <c r="D651" s="12">
        <v>720</v>
      </c>
      <c r="E651" s="12">
        <v>720</v>
      </c>
      <c r="F651" s="14">
        <v>16000</v>
      </c>
      <c r="G651" s="12">
        <v>720</v>
      </c>
      <c r="I651" s="11"/>
    </row>
    <row r="652" spans="1:9" x14ac:dyDescent="0.2">
      <c r="A652" s="11">
        <v>40793</v>
      </c>
      <c r="B652" s="12">
        <v>700</v>
      </c>
      <c r="C652" s="12">
        <v>790</v>
      </c>
      <c r="D652" s="12">
        <v>700</v>
      </c>
      <c r="E652" s="12">
        <v>750</v>
      </c>
      <c r="F652" s="14">
        <v>105000</v>
      </c>
      <c r="G652" s="12">
        <v>750</v>
      </c>
      <c r="I652" s="11"/>
    </row>
    <row r="653" spans="1:9" x14ac:dyDescent="0.2">
      <c r="A653" s="11">
        <v>40794</v>
      </c>
      <c r="B653" s="12">
        <v>670</v>
      </c>
      <c r="C653" s="12">
        <v>750</v>
      </c>
      <c r="D653" s="12">
        <v>650</v>
      </c>
      <c r="E653" s="12">
        <v>700</v>
      </c>
      <c r="F653" s="14">
        <v>333500</v>
      </c>
      <c r="G653" s="12">
        <v>700</v>
      </c>
      <c r="I653" s="11"/>
    </row>
    <row r="654" spans="1:9" x14ac:dyDescent="0.2">
      <c r="A654" s="11">
        <v>40795</v>
      </c>
      <c r="B654" s="12">
        <v>710</v>
      </c>
      <c r="C654" s="12">
        <v>720</v>
      </c>
      <c r="D654" s="12">
        <v>710</v>
      </c>
      <c r="E654" s="12">
        <v>720</v>
      </c>
      <c r="F654" s="14">
        <v>6000</v>
      </c>
      <c r="G654" s="12">
        <v>720</v>
      </c>
      <c r="I654" s="11"/>
    </row>
    <row r="655" spans="1:9" x14ac:dyDescent="0.2">
      <c r="A655" s="11">
        <v>40798</v>
      </c>
      <c r="B655" s="12">
        <v>650</v>
      </c>
      <c r="C655" s="12">
        <v>710</v>
      </c>
      <c r="D655" s="12">
        <v>650</v>
      </c>
      <c r="E655" s="12">
        <v>650</v>
      </c>
      <c r="F655" s="14">
        <v>0</v>
      </c>
      <c r="G655" s="12">
        <v>650</v>
      </c>
      <c r="I655" s="11"/>
    </row>
    <row r="656" spans="1:9" x14ac:dyDescent="0.2">
      <c r="A656" s="11">
        <v>40799</v>
      </c>
      <c r="B656" s="12">
        <v>650</v>
      </c>
      <c r="C656" s="12">
        <v>710</v>
      </c>
      <c r="D656" s="12">
        <v>650</v>
      </c>
      <c r="E656" s="12">
        <v>650</v>
      </c>
      <c r="F656" s="14">
        <v>0</v>
      </c>
      <c r="G656" s="12">
        <v>650</v>
      </c>
      <c r="I656" s="11"/>
    </row>
    <row r="657" spans="1:9" x14ac:dyDescent="0.2">
      <c r="A657" s="11">
        <v>40800</v>
      </c>
      <c r="B657" s="12">
        <v>710</v>
      </c>
      <c r="C657" s="12">
        <v>710</v>
      </c>
      <c r="D657" s="12">
        <v>710</v>
      </c>
      <c r="E657" s="12">
        <v>710</v>
      </c>
      <c r="F657" s="14">
        <v>9000</v>
      </c>
      <c r="G657" s="12">
        <v>710</v>
      </c>
      <c r="I657" s="11"/>
    </row>
    <row r="658" spans="1:9" x14ac:dyDescent="0.2">
      <c r="A658" s="11">
        <v>40801</v>
      </c>
      <c r="B658" s="12">
        <v>650</v>
      </c>
      <c r="C658" s="12">
        <v>710</v>
      </c>
      <c r="D658" s="12">
        <v>650</v>
      </c>
      <c r="E658" s="12">
        <v>650</v>
      </c>
      <c r="F658" s="14">
        <v>0</v>
      </c>
      <c r="G658" s="12">
        <v>650</v>
      </c>
      <c r="I658" s="11"/>
    </row>
    <row r="659" spans="1:9" x14ac:dyDescent="0.2">
      <c r="A659" s="11">
        <v>40802</v>
      </c>
      <c r="B659" s="12">
        <v>720</v>
      </c>
      <c r="C659" s="12">
        <v>720</v>
      </c>
      <c r="D659" s="12">
        <v>720</v>
      </c>
      <c r="E659" s="12">
        <v>720</v>
      </c>
      <c r="F659" s="14">
        <v>500</v>
      </c>
      <c r="G659" s="12">
        <v>720</v>
      </c>
      <c r="I659" s="11"/>
    </row>
    <row r="660" spans="1:9" x14ac:dyDescent="0.2">
      <c r="A660" s="11">
        <v>40805</v>
      </c>
      <c r="B660" s="12">
        <v>710</v>
      </c>
      <c r="C660" s="12">
        <v>750</v>
      </c>
      <c r="D660" s="12">
        <v>700</v>
      </c>
      <c r="E660" s="12">
        <v>700</v>
      </c>
      <c r="F660" s="14">
        <v>53000</v>
      </c>
      <c r="G660" s="12">
        <v>700</v>
      </c>
      <c r="I660" s="11"/>
    </row>
    <row r="661" spans="1:9" x14ac:dyDescent="0.2">
      <c r="A661" s="11">
        <v>40806</v>
      </c>
      <c r="B661" s="12">
        <v>720</v>
      </c>
      <c r="C661" s="12">
        <v>740</v>
      </c>
      <c r="D661" s="12">
        <v>700</v>
      </c>
      <c r="E661" s="12">
        <v>740</v>
      </c>
      <c r="F661" s="14">
        <v>27000</v>
      </c>
      <c r="G661" s="12">
        <v>740</v>
      </c>
      <c r="I661" s="11"/>
    </row>
    <row r="662" spans="1:9" x14ac:dyDescent="0.2">
      <c r="A662" s="11">
        <v>40807</v>
      </c>
      <c r="B662" s="12">
        <v>700</v>
      </c>
      <c r="C662" s="12">
        <v>740</v>
      </c>
      <c r="D662" s="12">
        <v>700</v>
      </c>
      <c r="E662" s="12">
        <v>740</v>
      </c>
      <c r="F662" s="14">
        <v>36000</v>
      </c>
      <c r="G662" s="12">
        <v>740</v>
      </c>
      <c r="I662" s="11"/>
    </row>
    <row r="663" spans="1:9" x14ac:dyDescent="0.2">
      <c r="A663" s="11">
        <v>40808</v>
      </c>
      <c r="B663" s="12">
        <v>700</v>
      </c>
      <c r="C663" s="12">
        <v>740</v>
      </c>
      <c r="D663" s="12">
        <v>700</v>
      </c>
      <c r="E663" s="12">
        <v>700</v>
      </c>
      <c r="F663" s="14">
        <v>0</v>
      </c>
      <c r="G663" s="12">
        <v>700</v>
      </c>
      <c r="I663" s="11"/>
    </row>
    <row r="664" spans="1:9" x14ac:dyDescent="0.2">
      <c r="A664" s="11">
        <v>40809</v>
      </c>
      <c r="B664" s="12">
        <v>730</v>
      </c>
      <c r="C664" s="12">
        <v>730</v>
      </c>
      <c r="D664" s="12">
        <v>730</v>
      </c>
      <c r="E664" s="12">
        <v>730</v>
      </c>
      <c r="F664" s="14">
        <v>500</v>
      </c>
      <c r="G664" s="12">
        <v>730</v>
      </c>
      <c r="I664" s="11"/>
    </row>
    <row r="665" spans="1:9" x14ac:dyDescent="0.2">
      <c r="A665" s="11">
        <v>40812</v>
      </c>
      <c r="B665" s="12">
        <v>630</v>
      </c>
      <c r="C665" s="12">
        <v>730</v>
      </c>
      <c r="D665" s="12">
        <v>630</v>
      </c>
      <c r="E665" s="12">
        <v>630</v>
      </c>
      <c r="F665" s="14">
        <v>0</v>
      </c>
      <c r="G665" s="12">
        <v>630</v>
      </c>
      <c r="I665" s="11"/>
    </row>
    <row r="666" spans="1:9" x14ac:dyDescent="0.2">
      <c r="A666" s="11">
        <v>40813</v>
      </c>
      <c r="B666" s="12">
        <v>690</v>
      </c>
      <c r="C666" s="12">
        <v>700</v>
      </c>
      <c r="D666" s="12">
        <v>690</v>
      </c>
      <c r="E666" s="12">
        <v>690</v>
      </c>
      <c r="F666" s="14">
        <v>0</v>
      </c>
      <c r="G666" s="12">
        <v>690</v>
      </c>
      <c r="I666" s="11"/>
    </row>
    <row r="667" spans="1:9" x14ac:dyDescent="0.2">
      <c r="A667" s="11">
        <v>40814</v>
      </c>
      <c r="B667" s="12">
        <v>660</v>
      </c>
      <c r="C667" s="12">
        <v>730</v>
      </c>
      <c r="D667" s="12">
        <v>660</v>
      </c>
      <c r="E667" s="12">
        <v>660</v>
      </c>
      <c r="F667" s="14">
        <v>0</v>
      </c>
      <c r="G667" s="12">
        <v>660</v>
      </c>
      <c r="I667" s="11"/>
    </row>
    <row r="668" spans="1:9" x14ac:dyDescent="0.2">
      <c r="A668" s="11">
        <v>40815</v>
      </c>
      <c r="B668" s="12">
        <v>650</v>
      </c>
      <c r="C668" s="12">
        <v>720</v>
      </c>
      <c r="D668" s="12">
        <v>650</v>
      </c>
      <c r="E668" s="12">
        <v>650</v>
      </c>
      <c r="F668" s="14">
        <v>0</v>
      </c>
      <c r="G668" s="12">
        <v>650</v>
      </c>
      <c r="I668" s="11"/>
    </row>
    <row r="669" spans="1:9" x14ac:dyDescent="0.2">
      <c r="A669" s="11">
        <v>40816</v>
      </c>
      <c r="B669" s="12">
        <v>660</v>
      </c>
      <c r="C669" s="12">
        <v>730</v>
      </c>
      <c r="D669" s="12">
        <v>660</v>
      </c>
      <c r="E669" s="12">
        <v>660</v>
      </c>
      <c r="F669" s="14">
        <v>0</v>
      </c>
      <c r="G669" s="12">
        <v>660</v>
      </c>
      <c r="I669" s="11"/>
    </row>
    <row r="670" spans="1:9" x14ac:dyDescent="0.2">
      <c r="A670" s="11">
        <v>40819</v>
      </c>
      <c r="B670" s="12">
        <v>660</v>
      </c>
      <c r="C670" s="12">
        <v>720</v>
      </c>
      <c r="D670" s="12">
        <v>660</v>
      </c>
      <c r="E670" s="12">
        <v>660</v>
      </c>
      <c r="F670" s="14">
        <v>0</v>
      </c>
      <c r="G670" s="12">
        <v>660</v>
      </c>
      <c r="I670" s="11"/>
    </row>
    <row r="671" spans="1:9" x14ac:dyDescent="0.2">
      <c r="A671" s="11">
        <v>40820</v>
      </c>
      <c r="B671" s="12">
        <v>650</v>
      </c>
      <c r="C671" s="12">
        <v>690</v>
      </c>
      <c r="D671" s="12">
        <v>650</v>
      </c>
      <c r="E671" s="12">
        <v>690</v>
      </c>
      <c r="F671" s="14">
        <v>10500</v>
      </c>
      <c r="G671" s="12">
        <v>690</v>
      </c>
      <c r="I671" s="11"/>
    </row>
    <row r="672" spans="1:9" x14ac:dyDescent="0.2">
      <c r="A672" s="11">
        <v>40821</v>
      </c>
      <c r="B672" s="12">
        <v>710</v>
      </c>
      <c r="C672" s="12">
        <v>710</v>
      </c>
      <c r="D672" s="12">
        <v>650</v>
      </c>
      <c r="E672" s="12">
        <v>710</v>
      </c>
      <c r="F672" s="14">
        <v>78500</v>
      </c>
      <c r="G672" s="12">
        <v>710</v>
      </c>
      <c r="I672" s="11"/>
    </row>
    <row r="673" spans="1:9" x14ac:dyDescent="0.2">
      <c r="A673" s="11">
        <v>40822</v>
      </c>
      <c r="B673" s="12">
        <v>710</v>
      </c>
      <c r="C673" s="12">
        <v>730</v>
      </c>
      <c r="D673" s="12">
        <v>710</v>
      </c>
      <c r="E673" s="12">
        <v>720</v>
      </c>
      <c r="F673" s="14">
        <v>6000</v>
      </c>
      <c r="G673" s="12">
        <v>720</v>
      </c>
      <c r="I673" s="11"/>
    </row>
    <row r="674" spans="1:9" x14ac:dyDescent="0.2">
      <c r="A674" s="11">
        <v>40823</v>
      </c>
      <c r="B674" s="12">
        <v>720</v>
      </c>
      <c r="C674" s="12">
        <v>720</v>
      </c>
      <c r="D674" s="12">
        <v>670</v>
      </c>
      <c r="E674" s="12">
        <v>710</v>
      </c>
      <c r="F674" s="14">
        <v>9500</v>
      </c>
      <c r="G674" s="12">
        <v>710</v>
      </c>
      <c r="I674" s="11"/>
    </row>
    <row r="675" spans="1:9" x14ac:dyDescent="0.2">
      <c r="A675" s="11">
        <v>40826</v>
      </c>
      <c r="B675" s="12">
        <v>670</v>
      </c>
      <c r="C675" s="12">
        <v>710</v>
      </c>
      <c r="D675" s="12">
        <v>670</v>
      </c>
      <c r="E675" s="12">
        <v>670</v>
      </c>
      <c r="F675" s="14">
        <v>0</v>
      </c>
      <c r="G675" s="12">
        <v>670</v>
      </c>
      <c r="I675" s="11"/>
    </row>
    <row r="676" spans="1:9" x14ac:dyDescent="0.2">
      <c r="A676" s="11">
        <v>40827</v>
      </c>
      <c r="B676" s="12">
        <v>670</v>
      </c>
      <c r="C676" s="12">
        <v>710</v>
      </c>
      <c r="D676" s="12">
        <v>670</v>
      </c>
      <c r="E676" s="12">
        <v>670</v>
      </c>
      <c r="F676" s="14">
        <v>0</v>
      </c>
      <c r="G676" s="12">
        <v>670</v>
      </c>
      <c r="I676" s="11"/>
    </row>
    <row r="677" spans="1:9" x14ac:dyDescent="0.2">
      <c r="A677" s="11">
        <v>40828</v>
      </c>
      <c r="B677" s="12">
        <v>670</v>
      </c>
      <c r="C677" s="12">
        <v>710</v>
      </c>
      <c r="D677" s="12">
        <v>670</v>
      </c>
      <c r="E677" s="12">
        <v>670</v>
      </c>
      <c r="F677" s="14">
        <v>0</v>
      </c>
      <c r="G677" s="12">
        <v>670</v>
      </c>
      <c r="I677" s="11"/>
    </row>
    <row r="678" spans="1:9" x14ac:dyDescent="0.2">
      <c r="A678" s="11">
        <v>40829</v>
      </c>
      <c r="B678" s="12">
        <v>710</v>
      </c>
      <c r="C678" s="12">
        <v>710</v>
      </c>
      <c r="D678" s="12">
        <v>710</v>
      </c>
      <c r="E678" s="12">
        <v>710</v>
      </c>
      <c r="F678" s="14">
        <v>500</v>
      </c>
      <c r="G678" s="12">
        <v>710</v>
      </c>
      <c r="I678" s="11"/>
    </row>
    <row r="679" spans="1:9" x14ac:dyDescent="0.2">
      <c r="A679" s="11">
        <v>40830</v>
      </c>
      <c r="B679" s="12">
        <v>650</v>
      </c>
      <c r="C679" s="12">
        <v>710</v>
      </c>
      <c r="D679" s="12">
        <v>650</v>
      </c>
      <c r="E679" s="12">
        <v>650</v>
      </c>
      <c r="F679" s="14">
        <v>0</v>
      </c>
      <c r="G679" s="12">
        <v>650</v>
      </c>
      <c r="I679" s="11"/>
    </row>
    <row r="680" spans="1:9" x14ac:dyDescent="0.2">
      <c r="A680" s="11">
        <v>40833</v>
      </c>
      <c r="B680" s="12">
        <v>710</v>
      </c>
      <c r="C680" s="12">
        <v>750</v>
      </c>
      <c r="D680" s="12">
        <v>710</v>
      </c>
      <c r="E680" s="12">
        <v>750</v>
      </c>
      <c r="F680" s="14">
        <v>133000</v>
      </c>
      <c r="G680" s="12">
        <v>750</v>
      </c>
      <c r="I680" s="11"/>
    </row>
    <row r="681" spans="1:9" x14ac:dyDescent="0.2">
      <c r="A681" s="11">
        <v>40834</v>
      </c>
      <c r="B681" s="12">
        <v>710</v>
      </c>
      <c r="C681" s="12">
        <v>740</v>
      </c>
      <c r="D681" s="12">
        <v>710</v>
      </c>
      <c r="E681" s="12">
        <v>730</v>
      </c>
      <c r="F681" s="14">
        <v>88500</v>
      </c>
      <c r="G681" s="12">
        <v>730</v>
      </c>
      <c r="I681" s="11"/>
    </row>
    <row r="682" spans="1:9" x14ac:dyDescent="0.2">
      <c r="A682" s="11">
        <v>40835</v>
      </c>
      <c r="B682" s="12">
        <v>730</v>
      </c>
      <c r="C682" s="12">
        <v>760</v>
      </c>
      <c r="D682" s="12">
        <v>730</v>
      </c>
      <c r="E682" s="12">
        <v>740</v>
      </c>
      <c r="F682" s="14">
        <v>63500</v>
      </c>
      <c r="G682" s="12">
        <v>740</v>
      </c>
      <c r="I682" s="11"/>
    </row>
    <row r="683" spans="1:9" x14ac:dyDescent="0.2">
      <c r="A683" s="11">
        <v>40836</v>
      </c>
      <c r="B683" s="12">
        <v>740</v>
      </c>
      <c r="C683" s="12">
        <v>740</v>
      </c>
      <c r="D683" s="12">
        <v>700</v>
      </c>
      <c r="E683" s="12">
        <v>700</v>
      </c>
      <c r="F683" s="14">
        <v>100000</v>
      </c>
      <c r="G683" s="12">
        <v>700</v>
      </c>
      <c r="I683" s="11"/>
    </row>
    <row r="684" spans="1:9" x14ac:dyDescent="0.2">
      <c r="A684" s="11">
        <v>40837</v>
      </c>
      <c r="B684" s="12">
        <v>710</v>
      </c>
      <c r="C684" s="12">
        <v>710</v>
      </c>
      <c r="D684" s="12">
        <v>700</v>
      </c>
      <c r="E684" s="12">
        <v>700</v>
      </c>
      <c r="F684" s="14">
        <v>25000</v>
      </c>
      <c r="G684" s="12">
        <v>700</v>
      </c>
      <c r="I684" s="11"/>
    </row>
    <row r="685" spans="1:9" x14ac:dyDescent="0.2">
      <c r="A685" s="11">
        <v>40840</v>
      </c>
      <c r="B685" s="12">
        <v>700</v>
      </c>
      <c r="C685" s="12">
        <v>700</v>
      </c>
      <c r="D685" s="12">
        <v>700</v>
      </c>
      <c r="E685" s="12">
        <v>700</v>
      </c>
      <c r="F685" s="14">
        <v>20000</v>
      </c>
      <c r="G685" s="12">
        <v>700</v>
      </c>
      <c r="I685" s="11"/>
    </row>
    <row r="686" spans="1:9" x14ac:dyDescent="0.2">
      <c r="A686" s="11">
        <v>40841</v>
      </c>
      <c r="B686" s="12">
        <v>700</v>
      </c>
      <c r="C686" s="12">
        <v>700</v>
      </c>
      <c r="D686" s="12">
        <v>680</v>
      </c>
      <c r="E686" s="12">
        <v>700</v>
      </c>
      <c r="F686" s="14">
        <v>15500</v>
      </c>
      <c r="G686" s="12">
        <v>700</v>
      </c>
      <c r="I686" s="11"/>
    </row>
    <row r="687" spans="1:9" x14ac:dyDescent="0.2">
      <c r="A687" s="11">
        <v>40842</v>
      </c>
      <c r="B687" s="12">
        <v>700</v>
      </c>
      <c r="C687" s="12">
        <v>700</v>
      </c>
      <c r="D687" s="12">
        <v>700</v>
      </c>
      <c r="E687" s="12">
        <v>700</v>
      </c>
      <c r="F687" s="14">
        <v>7500</v>
      </c>
      <c r="G687" s="12">
        <v>700</v>
      </c>
      <c r="I687" s="11"/>
    </row>
    <row r="688" spans="1:9" x14ac:dyDescent="0.2">
      <c r="A688" s="11">
        <v>40843</v>
      </c>
      <c r="B688" s="12">
        <v>700</v>
      </c>
      <c r="C688" s="12">
        <v>700</v>
      </c>
      <c r="D688" s="12">
        <v>700</v>
      </c>
      <c r="E688" s="12">
        <v>700</v>
      </c>
      <c r="F688" s="14">
        <v>55000</v>
      </c>
      <c r="G688" s="12">
        <v>700</v>
      </c>
      <c r="I688" s="11"/>
    </row>
    <row r="689" spans="1:9" x14ac:dyDescent="0.2">
      <c r="A689" s="11">
        <v>40844</v>
      </c>
      <c r="B689" s="12">
        <v>700</v>
      </c>
      <c r="C689" s="12">
        <v>710</v>
      </c>
      <c r="D689" s="12">
        <v>680</v>
      </c>
      <c r="E689" s="12">
        <v>700</v>
      </c>
      <c r="F689" s="14">
        <v>420500</v>
      </c>
      <c r="G689" s="12">
        <v>700</v>
      </c>
      <c r="I689" s="11"/>
    </row>
    <row r="690" spans="1:9" x14ac:dyDescent="0.2">
      <c r="A690" s="11">
        <v>40847</v>
      </c>
      <c r="B690" s="12">
        <v>700</v>
      </c>
      <c r="C690" s="12">
        <v>700</v>
      </c>
      <c r="D690" s="12">
        <v>700</v>
      </c>
      <c r="E690" s="12">
        <v>700</v>
      </c>
      <c r="F690" s="14">
        <v>135000</v>
      </c>
      <c r="G690" s="12">
        <v>700</v>
      </c>
      <c r="I690" s="11"/>
    </row>
    <row r="691" spans="1:9" x14ac:dyDescent="0.2">
      <c r="A691" s="11">
        <v>40848</v>
      </c>
      <c r="B691" s="12">
        <v>700</v>
      </c>
      <c r="C691" s="12">
        <v>700</v>
      </c>
      <c r="D691" s="12">
        <v>700</v>
      </c>
      <c r="E691" s="12">
        <v>700</v>
      </c>
      <c r="F691" s="14">
        <v>847500</v>
      </c>
      <c r="G691" s="12">
        <v>700</v>
      </c>
      <c r="I691" s="11"/>
    </row>
    <row r="692" spans="1:9" x14ac:dyDescent="0.2">
      <c r="A692" s="11">
        <v>40849</v>
      </c>
      <c r="B692" s="12">
        <v>650</v>
      </c>
      <c r="C692" s="12">
        <v>670</v>
      </c>
      <c r="D692" s="12">
        <v>590</v>
      </c>
      <c r="E692" s="12">
        <v>590</v>
      </c>
      <c r="F692" s="14">
        <v>328500</v>
      </c>
      <c r="G692" s="12">
        <v>590</v>
      </c>
      <c r="I692" s="11"/>
    </row>
    <row r="693" spans="1:9" x14ac:dyDescent="0.2">
      <c r="A693" s="11">
        <v>40850</v>
      </c>
      <c r="B693" s="12">
        <v>620</v>
      </c>
      <c r="C693" s="12">
        <v>680</v>
      </c>
      <c r="D693" s="12">
        <v>620</v>
      </c>
      <c r="E693" s="12">
        <v>640</v>
      </c>
      <c r="F693" s="14">
        <v>205000</v>
      </c>
      <c r="G693" s="12">
        <v>640</v>
      </c>
      <c r="I693" s="11"/>
    </row>
    <row r="694" spans="1:9" x14ac:dyDescent="0.2">
      <c r="A694" s="11">
        <v>40851</v>
      </c>
      <c r="B694" s="12">
        <v>660</v>
      </c>
      <c r="C694" s="12">
        <v>670</v>
      </c>
      <c r="D694" s="12">
        <v>640</v>
      </c>
      <c r="E694" s="12">
        <v>670</v>
      </c>
      <c r="F694" s="14">
        <v>49500</v>
      </c>
      <c r="G694" s="12">
        <v>670</v>
      </c>
      <c r="I694" s="11"/>
    </row>
    <row r="695" spans="1:9" x14ac:dyDescent="0.2">
      <c r="A695" s="11">
        <v>40854</v>
      </c>
      <c r="B695" s="12">
        <v>650</v>
      </c>
      <c r="C695" s="12">
        <v>680</v>
      </c>
      <c r="D695" s="12">
        <v>650</v>
      </c>
      <c r="E695" s="12">
        <v>680</v>
      </c>
      <c r="F695" s="14">
        <v>17000</v>
      </c>
      <c r="G695" s="12">
        <v>680</v>
      </c>
      <c r="I695" s="11"/>
    </row>
    <row r="696" spans="1:9" x14ac:dyDescent="0.2">
      <c r="A696" s="11">
        <v>40855</v>
      </c>
      <c r="B696" s="12">
        <v>700</v>
      </c>
      <c r="C696" s="12">
        <v>700</v>
      </c>
      <c r="D696" s="12">
        <v>690</v>
      </c>
      <c r="E696" s="12">
        <v>690</v>
      </c>
      <c r="F696" s="14">
        <v>5000</v>
      </c>
      <c r="G696" s="12">
        <v>690</v>
      </c>
      <c r="I696" s="11"/>
    </row>
    <row r="697" spans="1:9" x14ac:dyDescent="0.2">
      <c r="A697" s="11">
        <v>40856</v>
      </c>
      <c r="B697" s="12">
        <v>680</v>
      </c>
      <c r="C697" s="12">
        <v>700</v>
      </c>
      <c r="D697" s="12">
        <v>680</v>
      </c>
      <c r="E697" s="12">
        <v>680</v>
      </c>
      <c r="F697" s="14">
        <v>13500</v>
      </c>
      <c r="G697" s="12">
        <v>680</v>
      </c>
      <c r="I697" s="11"/>
    </row>
    <row r="698" spans="1:9" x14ac:dyDescent="0.2">
      <c r="A698" s="11">
        <v>40857</v>
      </c>
      <c r="B698" s="12">
        <v>680</v>
      </c>
      <c r="C698" s="12">
        <v>680</v>
      </c>
      <c r="D698" s="12">
        <v>680</v>
      </c>
      <c r="E698" s="12">
        <v>680</v>
      </c>
      <c r="F698" s="14">
        <v>5000</v>
      </c>
      <c r="G698" s="12">
        <v>680</v>
      </c>
      <c r="I698" s="11"/>
    </row>
    <row r="699" spans="1:9" x14ac:dyDescent="0.2">
      <c r="A699" s="11">
        <v>40858</v>
      </c>
      <c r="B699" s="12">
        <v>680</v>
      </c>
      <c r="C699" s="12">
        <v>680</v>
      </c>
      <c r="D699" s="12">
        <v>680</v>
      </c>
      <c r="E699" s="12">
        <v>680</v>
      </c>
      <c r="F699" s="14">
        <v>42500</v>
      </c>
      <c r="G699" s="12">
        <v>680</v>
      </c>
      <c r="I699" s="11"/>
    </row>
    <row r="700" spans="1:9" x14ac:dyDescent="0.2">
      <c r="A700" s="11">
        <v>40861</v>
      </c>
      <c r="B700" s="12">
        <v>690</v>
      </c>
      <c r="C700" s="12">
        <v>690</v>
      </c>
      <c r="D700" s="12">
        <v>690</v>
      </c>
      <c r="E700" s="12">
        <v>690</v>
      </c>
      <c r="F700" s="14">
        <v>500</v>
      </c>
      <c r="G700" s="12">
        <v>690</v>
      </c>
      <c r="I700" s="11"/>
    </row>
    <row r="701" spans="1:9" x14ac:dyDescent="0.2">
      <c r="A701" s="11">
        <v>40862</v>
      </c>
      <c r="B701" s="12">
        <v>690</v>
      </c>
      <c r="C701" s="12">
        <v>690</v>
      </c>
      <c r="D701" s="12">
        <v>690</v>
      </c>
      <c r="E701" s="12">
        <v>690</v>
      </c>
      <c r="F701" s="14">
        <v>1500</v>
      </c>
      <c r="G701" s="12">
        <v>690</v>
      </c>
      <c r="I701" s="11"/>
    </row>
    <row r="702" spans="1:9" x14ac:dyDescent="0.2">
      <c r="A702" s="11">
        <v>40863</v>
      </c>
      <c r="B702" s="12">
        <v>690</v>
      </c>
      <c r="C702" s="12">
        <v>690</v>
      </c>
      <c r="D702" s="12">
        <v>690</v>
      </c>
      <c r="E702" s="12">
        <v>690</v>
      </c>
      <c r="F702" s="14">
        <v>500</v>
      </c>
      <c r="G702" s="12">
        <v>690</v>
      </c>
      <c r="I702" s="11"/>
    </row>
    <row r="703" spans="1:9" x14ac:dyDescent="0.2">
      <c r="A703" s="11">
        <v>40864</v>
      </c>
      <c r="B703" s="12">
        <v>690</v>
      </c>
      <c r="C703" s="12">
        <v>690</v>
      </c>
      <c r="D703" s="12">
        <v>690</v>
      </c>
      <c r="E703" s="12">
        <v>690</v>
      </c>
      <c r="F703" s="14">
        <v>500</v>
      </c>
      <c r="G703" s="12">
        <v>690</v>
      </c>
      <c r="I703" s="11"/>
    </row>
    <row r="704" spans="1:9" x14ac:dyDescent="0.2">
      <c r="A704" s="11">
        <v>40865</v>
      </c>
      <c r="B704" s="12">
        <v>690</v>
      </c>
      <c r="C704" s="12">
        <v>690</v>
      </c>
      <c r="D704" s="12">
        <v>690</v>
      </c>
      <c r="E704" s="12">
        <v>690</v>
      </c>
      <c r="F704" s="14">
        <v>500</v>
      </c>
      <c r="G704" s="12">
        <v>690</v>
      </c>
      <c r="I704" s="11"/>
    </row>
    <row r="705" spans="1:9" x14ac:dyDescent="0.2">
      <c r="A705" s="11">
        <v>40868</v>
      </c>
      <c r="B705" s="12">
        <v>650</v>
      </c>
      <c r="C705" s="12">
        <v>690</v>
      </c>
      <c r="D705" s="12">
        <v>650</v>
      </c>
      <c r="E705" s="12">
        <v>650</v>
      </c>
      <c r="F705" s="14">
        <v>0</v>
      </c>
      <c r="G705" s="12">
        <v>650</v>
      </c>
      <c r="I705" s="11"/>
    </row>
    <row r="706" spans="1:9" x14ac:dyDescent="0.2">
      <c r="A706" s="11">
        <v>40869</v>
      </c>
      <c r="B706" s="12">
        <v>690</v>
      </c>
      <c r="C706" s="12">
        <v>690</v>
      </c>
      <c r="D706" s="12">
        <v>690</v>
      </c>
      <c r="E706" s="12">
        <v>690</v>
      </c>
      <c r="F706" s="14">
        <v>500</v>
      </c>
      <c r="G706" s="12">
        <v>690</v>
      </c>
      <c r="I706" s="11"/>
    </row>
    <row r="707" spans="1:9" x14ac:dyDescent="0.2">
      <c r="A707" s="11">
        <v>40870</v>
      </c>
      <c r="B707" s="12">
        <v>660</v>
      </c>
      <c r="C707" s="12">
        <v>690</v>
      </c>
      <c r="D707" s="12">
        <v>660</v>
      </c>
      <c r="E707" s="12">
        <v>660</v>
      </c>
      <c r="F707" s="14">
        <v>0</v>
      </c>
      <c r="G707" s="12">
        <v>660</v>
      </c>
      <c r="I707" s="11"/>
    </row>
    <row r="708" spans="1:9" x14ac:dyDescent="0.2">
      <c r="A708" s="11">
        <v>40871</v>
      </c>
      <c r="B708" s="12">
        <v>690</v>
      </c>
      <c r="C708" s="12">
        <v>690</v>
      </c>
      <c r="D708" s="12">
        <v>650</v>
      </c>
      <c r="E708" s="12">
        <v>690</v>
      </c>
      <c r="F708" s="14">
        <v>31000</v>
      </c>
      <c r="G708" s="12">
        <v>690</v>
      </c>
      <c r="I708" s="11"/>
    </row>
    <row r="709" spans="1:9" x14ac:dyDescent="0.2">
      <c r="A709" s="11">
        <v>40872</v>
      </c>
      <c r="B709" s="12">
        <v>690</v>
      </c>
      <c r="C709" s="12">
        <v>690</v>
      </c>
      <c r="D709" s="12">
        <v>690</v>
      </c>
      <c r="E709" s="12">
        <v>690</v>
      </c>
      <c r="F709" s="14">
        <v>500</v>
      </c>
      <c r="G709" s="12">
        <v>690</v>
      </c>
      <c r="I709" s="11"/>
    </row>
    <row r="710" spans="1:9" x14ac:dyDescent="0.2">
      <c r="A710" s="11">
        <v>40875</v>
      </c>
      <c r="B710" s="12">
        <v>690</v>
      </c>
      <c r="C710" s="12">
        <v>690</v>
      </c>
      <c r="D710" s="12">
        <v>690</v>
      </c>
      <c r="E710" s="12">
        <v>690</v>
      </c>
      <c r="F710" s="14">
        <v>500</v>
      </c>
      <c r="G710" s="12">
        <v>690</v>
      </c>
      <c r="I710" s="11"/>
    </row>
    <row r="711" spans="1:9" x14ac:dyDescent="0.2">
      <c r="A711" s="11">
        <v>40876</v>
      </c>
      <c r="B711" s="12">
        <v>690</v>
      </c>
      <c r="C711" s="12">
        <v>690</v>
      </c>
      <c r="D711" s="12">
        <v>690</v>
      </c>
      <c r="E711" s="12">
        <v>690</v>
      </c>
      <c r="F711" s="14">
        <v>2500</v>
      </c>
      <c r="G711" s="12">
        <v>690</v>
      </c>
      <c r="I711" s="11"/>
    </row>
    <row r="712" spans="1:9" x14ac:dyDescent="0.2">
      <c r="A712" s="11">
        <v>40877</v>
      </c>
      <c r="B712" s="12">
        <v>690</v>
      </c>
      <c r="C712" s="12">
        <v>690</v>
      </c>
      <c r="D712" s="12">
        <v>650</v>
      </c>
      <c r="E712" s="12">
        <v>690</v>
      </c>
      <c r="F712" s="14">
        <v>17000</v>
      </c>
      <c r="G712" s="12">
        <v>690</v>
      </c>
      <c r="I712" s="11"/>
    </row>
    <row r="713" spans="1:9" x14ac:dyDescent="0.2">
      <c r="A713" s="11">
        <v>40878</v>
      </c>
      <c r="B713" s="12">
        <v>690</v>
      </c>
      <c r="C713" s="12">
        <v>700</v>
      </c>
      <c r="D713" s="12">
        <v>690</v>
      </c>
      <c r="E713" s="12">
        <v>700</v>
      </c>
      <c r="F713" s="14">
        <v>3000</v>
      </c>
      <c r="G713" s="12">
        <v>700</v>
      </c>
      <c r="I713" s="11"/>
    </row>
    <row r="714" spans="1:9" x14ac:dyDescent="0.2">
      <c r="A714" s="11">
        <v>40879</v>
      </c>
      <c r="B714" s="12">
        <v>650</v>
      </c>
      <c r="C714" s="12">
        <v>690</v>
      </c>
      <c r="D714" s="12">
        <v>650</v>
      </c>
      <c r="E714" s="12">
        <v>650</v>
      </c>
      <c r="F714" s="14">
        <v>0</v>
      </c>
      <c r="G714" s="12">
        <v>650</v>
      </c>
      <c r="I714" s="11"/>
    </row>
    <row r="715" spans="1:9" x14ac:dyDescent="0.2">
      <c r="A715" s="11">
        <v>40882</v>
      </c>
      <c r="B715" s="12">
        <v>650</v>
      </c>
      <c r="C715" s="12">
        <v>690</v>
      </c>
      <c r="D715" s="12">
        <v>650</v>
      </c>
      <c r="E715" s="12">
        <v>650</v>
      </c>
      <c r="F715" s="14">
        <v>0</v>
      </c>
      <c r="G715" s="12">
        <v>650</v>
      </c>
      <c r="I715" s="11"/>
    </row>
    <row r="716" spans="1:9" x14ac:dyDescent="0.2">
      <c r="A716" s="11">
        <v>40883</v>
      </c>
      <c r="B716" s="12">
        <v>660</v>
      </c>
      <c r="C716" s="12">
        <v>690</v>
      </c>
      <c r="D716" s="12">
        <v>660</v>
      </c>
      <c r="E716" s="12">
        <v>660</v>
      </c>
      <c r="F716" s="14">
        <v>0</v>
      </c>
      <c r="G716" s="12">
        <v>660</v>
      </c>
      <c r="I716" s="11"/>
    </row>
    <row r="717" spans="1:9" x14ac:dyDescent="0.2">
      <c r="A717" s="11">
        <v>40884</v>
      </c>
      <c r="B717" s="12">
        <v>650</v>
      </c>
      <c r="C717" s="12">
        <v>690</v>
      </c>
      <c r="D717" s="12">
        <v>650</v>
      </c>
      <c r="E717" s="12">
        <v>650</v>
      </c>
      <c r="F717" s="14">
        <v>0</v>
      </c>
      <c r="G717" s="12">
        <v>650</v>
      </c>
      <c r="I717" s="11"/>
    </row>
    <row r="718" spans="1:9" x14ac:dyDescent="0.2">
      <c r="A718" s="11">
        <v>40885</v>
      </c>
      <c r="B718" s="12">
        <v>650</v>
      </c>
      <c r="C718" s="12">
        <v>690</v>
      </c>
      <c r="D718" s="12">
        <v>650</v>
      </c>
      <c r="E718" s="12">
        <v>650</v>
      </c>
      <c r="F718" s="14">
        <v>0</v>
      </c>
      <c r="G718" s="12">
        <v>650</v>
      </c>
      <c r="I718" s="11"/>
    </row>
    <row r="719" spans="1:9" x14ac:dyDescent="0.2">
      <c r="A719" s="11">
        <v>40886</v>
      </c>
      <c r="B719" s="12">
        <v>650</v>
      </c>
      <c r="C719" s="12">
        <v>690</v>
      </c>
      <c r="D719" s="12">
        <v>650</v>
      </c>
      <c r="E719" s="12">
        <v>650</v>
      </c>
      <c r="F719" s="14">
        <v>0</v>
      </c>
      <c r="G719" s="12">
        <v>650</v>
      </c>
      <c r="I719" s="11"/>
    </row>
    <row r="720" spans="1:9" x14ac:dyDescent="0.2">
      <c r="A720" s="11">
        <v>40889</v>
      </c>
      <c r="B720" s="12">
        <v>650</v>
      </c>
      <c r="C720" s="12">
        <v>690</v>
      </c>
      <c r="D720" s="12">
        <v>650</v>
      </c>
      <c r="E720" s="12">
        <v>650</v>
      </c>
      <c r="F720" s="14">
        <v>0</v>
      </c>
      <c r="G720" s="12">
        <v>650</v>
      </c>
      <c r="I720" s="11"/>
    </row>
    <row r="721" spans="1:9" x14ac:dyDescent="0.2">
      <c r="A721" s="11">
        <v>40890</v>
      </c>
      <c r="B721" s="12">
        <v>620</v>
      </c>
      <c r="C721" s="12">
        <v>690</v>
      </c>
      <c r="D721" s="12">
        <v>620</v>
      </c>
      <c r="E721" s="12">
        <v>620</v>
      </c>
      <c r="F721" s="14">
        <v>0</v>
      </c>
      <c r="G721" s="12">
        <v>620</v>
      </c>
      <c r="I721" s="11"/>
    </row>
    <row r="722" spans="1:9" x14ac:dyDescent="0.2">
      <c r="A722" s="11">
        <v>40891</v>
      </c>
      <c r="B722" s="12">
        <v>650</v>
      </c>
      <c r="C722" s="12">
        <v>690</v>
      </c>
      <c r="D722" s="12">
        <v>650</v>
      </c>
      <c r="E722" s="12">
        <v>650</v>
      </c>
      <c r="F722" s="14">
        <v>0</v>
      </c>
      <c r="G722" s="12">
        <v>650</v>
      </c>
      <c r="I722" s="11"/>
    </row>
    <row r="723" spans="1:9" x14ac:dyDescent="0.2">
      <c r="A723" s="11">
        <v>40892</v>
      </c>
      <c r="B723" s="12">
        <v>650</v>
      </c>
      <c r="C723" s="12">
        <v>690</v>
      </c>
      <c r="D723" s="12">
        <v>650</v>
      </c>
      <c r="E723" s="12">
        <v>650</v>
      </c>
      <c r="F723" s="14">
        <v>0</v>
      </c>
      <c r="G723" s="12">
        <v>650</v>
      </c>
      <c r="I723" s="11"/>
    </row>
    <row r="724" spans="1:9" x14ac:dyDescent="0.2">
      <c r="A724" s="11">
        <v>40893</v>
      </c>
      <c r="B724" s="12">
        <v>650</v>
      </c>
      <c r="C724" s="12">
        <v>690</v>
      </c>
      <c r="D724" s="12">
        <v>650</v>
      </c>
      <c r="E724" s="12">
        <v>650</v>
      </c>
      <c r="F724" s="14">
        <v>0</v>
      </c>
      <c r="G724" s="12">
        <v>650</v>
      </c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4">
      <sortCondition ref="A1"/>
    </sortState>
  </autoFilter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882"/>
  <sheetViews>
    <sheetView workbookViewId="0">
      <selection activeCell="B8" sqref="B8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310</v>
      </c>
      <c r="C2" s="12">
        <v>320</v>
      </c>
      <c r="D2" s="12">
        <v>310</v>
      </c>
      <c r="E2" s="12">
        <v>320</v>
      </c>
      <c r="F2" s="14">
        <v>1250500</v>
      </c>
      <c r="G2" s="12">
        <v>316.89999999999998</v>
      </c>
      <c r="I2" s="11">
        <f>'^JKSE'!I2</f>
        <v>40893</v>
      </c>
      <c r="J2" s="12">
        <f>VLOOKUP($I$2:$I$751,$A$2:$G$705,7)</f>
        <v>710</v>
      </c>
    </row>
    <row r="3" spans="1:10" x14ac:dyDescent="0.2">
      <c r="A3" s="11">
        <v>39819</v>
      </c>
      <c r="B3" s="12">
        <v>320</v>
      </c>
      <c r="C3" s="12">
        <v>320</v>
      </c>
      <c r="D3" s="12">
        <v>310</v>
      </c>
      <c r="E3" s="12">
        <v>310</v>
      </c>
      <c r="F3" s="14">
        <v>2093500</v>
      </c>
      <c r="G3" s="12">
        <v>307</v>
      </c>
      <c r="I3" s="11">
        <f>'^JKSE'!I3</f>
        <v>40892</v>
      </c>
      <c r="J3" s="12">
        <f t="shared" ref="J3:J66" si="0">VLOOKUP($I$2:$I$751,$A$2:$G$705,7)</f>
        <v>710</v>
      </c>
    </row>
    <row r="4" spans="1:10" x14ac:dyDescent="0.2">
      <c r="A4" s="11">
        <v>39820</v>
      </c>
      <c r="B4" s="12">
        <v>310</v>
      </c>
      <c r="C4" s="12">
        <v>315</v>
      </c>
      <c r="D4" s="12">
        <v>305</v>
      </c>
      <c r="E4" s="12">
        <v>305</v>
      </c>
      <c r="F4" s="14">
        <v>2028000</v>
      </c>
      <c r="G4" s="12">
        <v>302.05</v>
      </c>
      <c r="I4" s="11">
        <f>'^JKSE'!I4</f>
        <v>40891</v>
      </c>
      <c r="J4" s="12">
        <f t="shared" si="0"/>
        <v>710</v>
      </c>
    </row>
    <row r="5" spans="1:10" x14ac:dyDescent="0.2">
      <c r="A5" s="11">
        <v>39821</v>
      </c>
      <c r="B5" s="12">
        <v>300</v>
      </c>
      <c r="C5" s="12">
        <v>300</v>
      </c>
      <c r="D5" s="12">
        <v>295</v>
      </c>
      <c r="E5" s="12">
        <v>295</v>
      </c>
      <c r="F5" s="14">
        <v>1254500</v>
      </c>
      <c r="G5" s="12">
        <v>292.14</v>
      </c>
      <c r="I5" s="11">
        <f>'^JKSE'!I5</f>
        <v>40890</v>
      </c>
      <c r="J5" s="12">
        <f t="shared" si="0"/>
        <v>710</v>
      </c>
    </row>
    <row r="6" spans="1:10" x14ac:dyDescent="0.2">
      <c r="A6" s="11">
        <v>39822</v>
      </c>
      <c r="B6" s="12">
        <v>295</v>
      </c>
      <c r="C6" s="12">
        <v>300</v>
      </c>
      <c r="D6" s="12">
        <v>295</v>
      </c>
      <c r="E6" s="12">
        <v>300</v>
      </c>
      <c r="F6" s="14">
        <v>1127000</v>
      </c>
      <c r="G6" s="12">
        <v>297.08999999999997</v>
      </c>
      <c r="I6" s="11">
        <f>'^JKSE'!I6</f>
        <v>40889</v>
      </c>
      <c r="J6" s="12">
        <f t="shared" si="0"/>
        <v>710</v>
      </c>
    </row>
    <row r="7" spans="1:10" x14ac:dyDescent="0.2">
      <c r="A7" s="11">
        <v>39825</v>
      </c>
      <c r="B7" s="12">
        <v>300</v>
      </c>
      <c r="C7" s="12">
        <v>300</v>
      </c>
      <c r="D7" s="12">
        <v>295</v>
      </c>
      <c r="E7" s="12">
        <v>295</v>
      </c>
      <c r="F7" s="14">
        <v>611000</v>
      </c>
      <c r="G7" s="12">
        <v>292.14</v>
      </c>
      <c r="I7" s="11">
        <f>'^JKSE'!I7</f>
        <v>40886</v>
      </c>
      <c r="J7" s="12">
        <f t="shared" si="0"/>
        <v>710</v>
      </c>
    </row>
    <row r="8" spans="1:10" x14ac:dyDescent="0.2">
      <c r="A8" s="11">
        <v>39826</v>
      </c>
      <c r="B8" s="12">
        <v>295</v>
      </c>
      <c r="C8" s="12">
        <v>300</v>
      </c>
      <c r="D8" s="12">
        <v>290</v>
      </c>
      <c r="E8" s="12">
        <v>290</v>
      </c>
      <c r="F8" s="14">
        <v>1212500</v>
      </c>
      <c r="G8" s="12">
        <v>287.19</v>
      </c>
      <c r="I8" s="11">
        <f>'^JKSE'!I8</f>
        <v>40885</v>
      </c>
      <c r="J8" s="12">
        <f t="shared" si="0"/>
        <v>710</v>
      </c>
    </row>
    <row r="9" spans="1:10" x14ac:dyDescent="0.2">
      <c r="A9" s="11">
        <v>39827</v>
      </c>
      <c r="B9" s="12">
        <v>295</v>
      </c>
      <c r="C9" s="12">
        <v>295</v>
      </c>
      <c r="D9" s="12">
        <v>290</v>
      </c>
      <c r="E9" s="12">
        <v>290</v>
      </c>
      <c r="F9" s="14">
        <v>382500</v>
      </c>
      <c r="G9" s="12">
        <v>287.19</v>
      </c>
      <c r="I9" s="11">
        <f>'^JKSE'!I9</f>
        <v>40884</v>
      </c>
      <c r="J9" s="12">
        <f t="shared" si="0"/>
        <v>710</v>
      </c>
    </row>
    <row r="10" spans="1:10" x14ac:dyDescent="0.2">
      <c r="A10" s="11">
        <v>39828</v>
      </c>
      <c r="B10" s="12">
        <v>290</v>
      </c>
      <c r="C10" s="12">
        <v>290</v>
      </c>
      <c r="D10" s="12">
        <v>285</v>
      </c>
      <c r="E10" s="12">
        <v>285</v>
      </c>
      <c r="F10" s="14">
        <v>1063500</v>
      </c>
      <c r="G10" s="12">
        <v>282.24</v>
      </c>
      <c r="I10" s="11">
        <f>'^JKSE'!I10</f>
        <v>40883</v>
      </c>
      <c r="J10" s="12">
        <f t="shared" si="0"/>
        <v>710</v>
      </c>
    </row>
    <row r="11" spans="1:10" x14ac:dyDescent="0.2">
      <c r="A11" s="11">
        <v>39829</v>
      </c>
      <c r="B11" s="12">
        <v>285</v>
      </c>
      <c r="C11" s="12">
        <v>290</v>
      </c>
      <c r="D11" s="12">
        <v>285</v>
      </c>
      <c r="E11" s="12">
        <v>290</v>
      </c>
      <c r="F11" s="14">
        <v>634500</v>
      </c>
      <c r="G11" s="12">
        <v>287.19</v>
      </c>
      <c r="I11" s="11">
        <f>'^JKSE'!I11</f>
        <v>40882</v>
      </c>
      <c r="J11" s="12">
        <f t="shared" si="0"/>
        <v>710</v>
      </c>
    </row>
    <row r="12" spans="1:10" x14ac:dyDescent="0.2">
      <c r="A12" s="11">
        <v>39832</v>
      </c>
      <c r="B12" s="12">
        <v>285</v>
      </c>
      <c r="C12" s="12">
        <v>285</v>
      </c>
      <c r="D12" s="12">
        <v>285</v>
      </c>
      <c r="E12" s="12">
        <v>285</v>
      </c>
      <c r="F12" s="14">
        <v>280000</v>
      </c>
      <c r="G12" s="12">
        <v>282.24</v>
      </c>
      <c r="I12" s="11">
        <f>'^JKSE'!I12</f>
        <v>40879</v>
      </c>
      <c r="J12" s="12">
        <f t="shared" si="0"/>
        <v>710</v>
      </c>
    </row>
    <row r="13" spans="1:10" x14ac:dyDescent="0.2">
      <c r="A13" s="11">
        <v>39833</v>
      </c>
      <c r="B13" s="12">
        <v>285</v>
      </c>
      <c r="C13" s="12">
        <v>285</v>
      </c>
      <c r="D13" s="12">
        <v>280</v>
      </c>
      <c r="E13" s="12">
        <v>285</v>
      </c>
      <c r="F13" s="14">
        <v>228500</v>
      </c>
      <c r="G13" s="12">
        <v>282.24</v>
      </c>
      <c r="I13" s="11">
        <f>'^JKSE'!I13</f>
        <v>40878</v>
      </c>
      <c r="J13" s="12">
        <f t="shared" si="0"/>
        <v>710</v>
      </c>
    </row>
    <row r="14" spans="1:10" x14ac:dyDescent="0.2">
      <c r="A14" s="15">
        <v>39834</v>
      </c>
      <c r="B14" s="12">
        <v>280</v>
      </c>
      <c r="C14" s="12">
        <v>285</v>
      </c>
      <c r="D14" s="12">
        <v>280</v>
      </c>
      <c r="E14" s="12">
        <v>280</v>
      </c>
      <c r="F14" s="14">
        <v>328500</v>
      </c>
      <c r="G14" s="12">
        <v>277.29000000000002</v>
      </c>
      <c r="I14" s="11">
        <f>'^JKSE'!I14</f>
        <v>40877</v>
      </c>
      <c r="J14" s="12">
        <f t="shared" si="0"/>
        <v>710</v>
      </c>
    </row>
    <row r="15" spans="1:10" x14ac:dyDescent="0.2">
      <c r="A15" s="15">
        <v>39835</v>
      </c>
      <c r="B15" s="12">
        <v>285</v>
      </c>
      <c r="C15" s="12">
        <v>285</v>
      </c>
      <c r="D15" s="12">
        <v>285</v>
      </c>
      <c r="E15" s="12">
        <v>285</v>
      </c>
      <c r="F15" s="14">
        <v>150000</v>
      </c>
      <c r="G15" s="12">
        <v>282.24</v>
      </c>
      <c r="I15" s="11">
        <f>'^JKSE'!I15</f>
        <v>40876</v>
      </c>
      <c r="J15" s="12">
        <f t="shared" si="0"/>
        <v>710</v>
      </c>
    </row>
    <row r="16" spans="1:10" x14ac:dyDescent="0.2">
      <c r="A16" s="15">
        <v>39836</v>
      </c>
      <c r="B16" s="12">
        <v>285</v>
      </c>
      <c r="C16" s="12">
        <v>285</v>
      </c>
      <c r="D16" s="12">
        <v>285</v>
      </c>
      <c r="E16" s="12">
        <v>285</v>
      </c>
      <c r="F16" s="14">
        <v>273000</v>
      </c>
      <c r="G16" s="12">
        <v>282.24</v>
      </c>
      <c r="I16" s="11">
        <f>'^JKSE'!I16</f>
        <v>40875</v>
      </c>
      <c r="J16" s="12">
        <f t="shared" si="0"/>
        <v>710</v>
      </c>
    </row>
    <row r="17" spans="1:10" x14ac:dyDescent="0.2">
      <c r="A17" s="15">
        <v>39840</v>
      </c>
      <c r="B17" s="12">
        <v>285</v>
      </c>
      <c r="C17" s="12">
        <v>290</v>
      </c>
      <c r="D17" s="12">
        <v>285</v>
      </c>
      <c r="E17" s="12">
        <v>290</v>
      </c>
      <c r="F17" s="14">
        <v>419500</v>
      </c>
      <c r="G17" s="12">
        <v>287.19</v>
      </c>
      <c r="I17" s="11">
        <f>'^JKSE'!I17</f>
        <v>40872</v>
      </c>
      <c r="J17" s="12">
        <f t="shared" si="0"/>
        <v>710</v>
      </c>
    </row>
    <row r="18" spans="1:10" x14ac:dyDescent="0.2">
      <c r="A18" s="15">
        <v>39841</v>
      </c>
      <c r="B18" s="12">
        <v>285</v>
      </c>
      <c r="C18" s="12">
        <v>285</v>
      </c>
      <c r="D18" s="12">
        <v>285</v>
      </c>
      <c r="E18" s="12">
        <v>285</v>
      </c>
      <c r="F18" s="14">
        <v>294500</v>
      </c>
      <c r="G18" s="12">
        <v>282.24</v>
      </c>
      <c r="I18" s="11">
        <f>'^JKSE'!I18</f>
        <v>40871</v>
      </c>
      <c r="J18" s="12">
        <f t="shared" si="0"/>
        <v>710</v>
      </c>
    </row>
    <row r="19" spans="1:10" x14ac:dyDescent="0.2">
      <c r="A19" s="15">
        <v>39842</v>
      </c>
      <c r="B19" s="12">
        <v>285</v>
      </c>
      <c r="C19" s="12">
        <v>285</v>
      </c>
      <c r="D19" s="12">
        <v>285</v>
      </c>
      <c r="E19" s="12">
        <v>285</v>
      </c>
      <c r="F19" s="14">
        <v>234500</v>
      </c>
      <c r="G19" s="12">
        <v>282.24</v>
      </c>
      <c r="I19" s="11">
        <f>'^JKSE'!I19</f>
        <v>40870</v>
      </c>
      <c r="J19" s="12">
        <f t="shared" si="0"/>
        <v>710</v>
      </c>
    </row>
    <row r="20" spans="1:10" x14ac:dyDescent="0.2">
      <c r="A20" s="15">
        <v>39843</v>
      </c>
      <c r="B20" s="12">
        <v>290</v>
      </c>
      <c r="C20" s="12">
        <v>290</v>
      </c>
      <c r="D20" s="12">
        <v>290</v>
      </c>
      <c r="E20" s="12">
        <v>290</v>
      </c>
      <c r="F20" s="14">
        <v>194500</v>
      </c>
      <c r="G20" s="12">
        <v>287.19</v>
      </c>
      <c r="I20" s="11">
        <f>'^JKSE'!I20</f>
        <v>40869</v>
      </c>
      <c r="J20" s="12">
        <f t="shared" si="0"/>
        <v>710</v>
      </c>
    </row>
    <row r="21" spans="1:10" x14ac:dyDescent="0.2">
      <c r="A21" s="15">
        <v>39846</v>
      </c>
      <c r="B21" s="12">
        <v>285</v>
      </c>
      <c r="C21" s="12">
        <v>285</v>
      </c>
      <c r="D21" s="12">
        <v>285</v>
      </c>
      <c r="E21" s="12">
        <v>285</v>
      </c>
      <c r="F21" s="14">
        <v>125000</v>
      </c>
      <c r="G21" s="12">
        <v>282.24</v>
      </c>
      <c r="I21" s="11">
        <f>'^JKSE'!I21</f>
        <v>40868</v>
      </c>
      <c r="J21" s="12">
        <f t="shared" si="0"/>
        <v>710</v>
      </c>
    </row>
    <row r="22" spans="1:10" x14ac:dyDescent="0.2">
      <c r="A22" s="15">
        <v>39847</v>
      </c>
      <c r="B22" s="12">
        <v>280</v>
      </c>
      <c r="C22" s="12">
        <v>280</v>
      </c>
      <c r="D22" s="12">
        <v>280</v>
      </c>
      <c r="E22" s="12">
        <v>280</v>
      </c>
      <c r="F22" s="14">
        <v>175000</v>
      </c>
      <c r="G22" s="12">
        <v>277.29000000000002</v>
      </c>
      <c r="I22" s="11">
        <f>'^JKSE'!I22</f>
        <v>40865</v>
      </c>
      <c r="J22" s="12">
        <f t="shared" si="0"/>
        <v>710</v>
      </c>
    </row>
    <row r="23" spans="1:10" x14ac:dyDescent="0.2">
      <c r="A23" s="15">
        <v>39848</v>
      </c>
      <c r="B23" s="12">
        <v>280</v>
      </c>
      <c r="C23" s="12">
        <v>285</v>
      </c>
      <c r="D23" s="12">
        <v>280</v>
      </c>
      <c r="E23" s="12">
        <v>280</v>
      </c>
      <c r="F23" s="14">
        <v>0</v>
      </c>
      <c r="G23" s="12">
        <v>277.29000000000002</v>
      </c>
      <c r="I23" s="11">
        <f>'^JKSE'!I23</f>
        <v>40864</v>
      </c>
      <c r="J23" s="12">
        <f t="shared" si="0"/>
        <v>720</v>
      </c>
    </row>
    <row r="24" spans="1:10" x14ac:dyDescent="0.2">
      <c r="A24" s="15">
        <v>39849</v>
      </c>
      <c r="B24" s="12">
        <v>285</v>
      </c>
      <c r="C24" s="12">
        <v>285</v>
      </c>
      <c r="D24" s="12">
        <v>285</v>
      </c>
      <c r="E24" s="12">
        <v>285</v>
      </c>
      <c r="F24" s="14">
        <v>194500</v>
      </c>
      <c r="G24" s="12">
        <v>282.24</v>
      </c>
      <c r="I24" s="11">
        <f>'^JKSE'!I24</f>
        <v>40863</v>
      </c>
      <c r="J24" s="12">
        <f t="shared" si="0"/>
        <v>730</v>
      </c>
    </row>
    <row r="25" spans="1:10" x14ac:dyDescent="0.2">
      <c r="A25" s="15">
        <v>39850</v>
      </c>
      <c r="B25" s="12">
        <v>285</v>
      </c>
      <c r="C25" s="12">
        <v>285</v>
      </c>
      <c r="D25" s="12">
        <v>285</v>
      </c>
      <c r="E25" s="12">
        <v>285</v>
      </c>
      <c r="F25" s="14">
        <v>179500</v>
      </c>
      <c r="G25" s="12">
        <v>282.24</v>
      </c>
      <c r="I25" s="11">
        <f>'^JKSE'!I25</f>
        <v>40862</v>
      </c>
      <c r="J25" s="12">
        <f t="shared" si="0"/>
        <v>720</v>
      </c>
    </row>
    <row r="26" spans="1:10" x14ac:dyDescent="0.2">
      <c r="A26" s="15">
        <v>39853</v>
      </c>
      <c r="B26" s="12">
        <v>285</v>
      </c>
      <c r="C26" s="12">
        <v>285</v>
      </c>
      <c r="D26" s="12">
        <v>285</v>
      </c>
      <c r="E26" s="12">
        <v>285</v>
      </c>
      <c r="F26" s="14">
        <v>376500</v>
      </c>
      <c r="G26" s="12">
        <v>282.24</v>
      </c>
      <c r="I26" s="11">
        <f>'^JKSE'!I26</f>
        <v>40861</v>
      </c>
      <c r="J26" s="12">
        <f t="shared" si="0"/>
        <v>750</v>
      </c>
    </row>
    <row r="27" spans="1:10" x14ac:dyDescent="0.2">
      <c r="A27" s="15">
        <v>39854</v>
      </c>
      <c r="B27" s="12">
        <v>280</v>
      </c>
      <c r="C27" s="12">
        <v>280</v>
      </c>
      <c r="D27" s="12">
        <v>280</v>
      </c>
      <c r="E27" s="12">
        <v>280</v>
      </c>
      <c r="F27" s="14">
        <v>279000</v>
      </c>
      <c r="G27" s="12">
        <v>277.29000000000002</v>
      </c>
      <c r="I27" s="11">
        <f>'^JKSE'!I27</f>
        <v>40858</v>
      </c>
      <c r="J27" s="12">
        <f t="shared" si="0"/>
        <v>740</v>
      </c>
    </row>
    <row r="28" spans="1:10" x14ac:dyDescent="0.2">
      <c r="A28" s="15">
        <v>39855</v>
      </c>
      <c r="B28" s="12">
        <v>275</v>
      </c>
      <c r="C28" s="12">
        <v>280</v>
      </c>
      <c r="D28" s="12">
        <v>275</v>
      </c>
      <c r="E28" s="12">
        <v>275</v>
      </c>
      <c r="F28" s="14">
        <v>0</v>
      </c>
      <c r="G28" s="12">
        <v>272.33999999999997</v>
      </c>
      <c r="I28" s="11">
        <f>'^JKSE'!I28</f>
        <v>40857</v>
      </c>
      <c r="J28" s="12">
        <f t="shared" si="0"/>
        <v>730</v>
      </c>
    </row>
    <row r="29" spans="1:10" x14ac:dyDescent="0.2">
      <c r="A29" s="15">
        <v>39856</v>
      </c>
      <c r="B29" s="12">
        <v>280</v>
      </c>
      <c r="C29" s="12">
        <v>280</v>
      </c>
      <c r="D29" s="12">
        <v>280</v>
      </c>
      <c r="E29" s="12">
        <v>280</v>
      </c>
      <c r="F29" s="14">
        <v>207000</v>
      </c>
      <c r="G29" s="12">
        <v>277.29000000000002</v>
      </c>
      <c r="I29" s="11">
        <f>'^JKSE'!I29</f>
        <v>40856</v>
      </c>
      <c r="J29" s="12">
        <f t="shared" si="0"/>
        <v>740</v>
      </c>
    </row>
    <row r="30" spans="1:10" x14ac:dyDescent="0.2">
      <c r="A30" s="15">
        <v>39857</v>
      </c>
      <c r="B30" s="12">
        <v>280</v>
      </c>
      <c r="C30" s="12">
        <v>280</v>
      </c>
      <c r="D30" s="12">
        <v>280</v>
      </c>
      <c r="E30" s="12">
        <v>280</v>
      </c>
      <c r="F30" s="14">
        <v>232500</v>
      </c>
      <c r="G30" s="12">
        <v>277.29000000000002</v>
      </c>
      <c r="I30" s="11">
        <f>'^JKSE'!I30</f>
        <v>40855</v>
      </c>
      <c r="J30" s="12">
        <f t="shared" si="0"/>
        <v>730</v>
      </c>
    </row>
    <row r="31" spans="1:10" x14ac:dyDescent="0.2">
      <c r="A31" s="15">
        <v>39860</v>
      </c>
      <c r="B31" s="12">
        <v>280</v>
      </c>
      <c r="C31" s="12">
        <v>285</v>
      </c>
      <c r="D31" s="12">
        <v>280</v>
      </c>
      <c r="E31" s="12">
        <v>280</v>
      </c>
      <c r="F31" s="14">
        <v>0</v>
      </c>
      <c r="G31" s="12">
        <v>277.29000000000002</v>
      </c>
      <c r="I31" s="11">
        <f>'^JKSE'!I31</f>
        <v>40854</v>
      </c>
      <c r="J31" s="12">
        <f t="shared" si="0"/>
        <v>720</v>
      </c>
    </row>
    <row r="32" spans="1:10" x14ac:dyDescent="0.2">
      <c r="A32" s="15">
        <v>39861</v>
      </c>
      <c r="B32" s="12">
        <v>280</v>
      </c>
      <c r="C32" s="12">
        <v>280</v>
      </c>
      <c r="D32" s="12">
        <v>280</v>
      </c>
      <c r="E32" s="12">
        <v>280</v>
      </c>
      <c r="F32" s="14">
        <v>162500</v>
      </c>
      <c r="G32" s="12">
        <v>277.29000000000002</v>
      </c>
      <c r="I32" s="11">
        <f>'^JKSE'!I32</f>
        <v>40851</v>
      </c>
      <c r="J32" s="12">
        <f t="shared" si="0"/>
        <v>720</v>
      </c>
    </row>
    <row r="33" spans="1:10" x14ac:dyDescent="0.2">
      <c r="A33" s="15">
        <v>39862</v>
      </c>
      <c r="B33" s="12">
        <v>280</v>
      </c>
      <c r="C33" s="12">
        <v>285</v>
      </c>
      <c r="D33" s="12">
        <v>280</v>
      </c>
      <c r="E33" s="12">
        <v>280</v>
      </c>
      <c r="F33" s="14">
        <v>0</v>
      </c>
      <c r="G33" s="12">
        <v>277.29000000000002</v>
      </c>
      <c r="I33" s="11">
        <f>'^JKSE'!I33</f>
        <v>40850</v>
      </c>
      <c r="J33" s="12">
        <f t="shared" si="0"/>
        <v>720</v>
      </c>
    </row>
    <row r="34" spans="1:10" x14ac:dyDescent="0.2">
      <c r="A34" s="15">
        <v>39863</v>
      </c>
      <c r="B34" s="12">
        <v>280</v>
      </c>
      <c r="C34" s="12">
        <v>280</v>
      </c>
      <c r="D34" s="12">
        <v>275</v>
      </c>
      <c r="E34" s="12">
        <v>275</v>
      </c>
      <c r="F34" s="14">
        <v>588500</v>
      </c>
      <c r="G34" s="12">
        <v>272.33999999999997</v>
      </c>
      <c r="I34" s="11">
        <f>'^JKSE'!I34</f>
        <v>40849</v>
      </c>
      <c r="J34" s="12">
        <f t="shared" si="0"/>
        <v>720</v>
      </c>
    </row>
    <row r="35" spans="1:10" x14ac:dyDescent="0.2">
      <c r="A35" s="15">
        <v>39864</v>
      </c>
      <c r="B35" s="12">
        <v>270</v>
      </c>
      <c r="C35" s="12">
        <v>270</v>
      </c>
      <c r="D35" s="12">
        <v>270</v>
      </c>
      <c r="E35" s="12">
        <v>270</v>
      </c>
      <c r="F35" s="14">
        <v>142500</v>
      </c>
      <c r="G35" s="12">
        <v>267.38</v>
      </c>
      <c r="I35" s="11">
        <f>'^JKSE'!I35</f>
        <v>40848</v>
      </c>
      <c r="J35" s="12">
        <f t="shared" si="0"/>
        <v>710</v>
      </c>
    </row>
    <row r="36" spans="1:10" x14ac:dyDescent="0.2">
      <c r="A36" s="15">
        <v>39867</v>
      </c>
      <c r="B36" s="12">
        <v>275</v>
      </c>
      <c r="C36" s="12">
        <v>275</v>
      </c>
      <c r="D36" s="12">
        <v>275</v>
      </c>
      <c r="E36" s="12">
        <v>275</v>
      </c>
      <c r="F36" s="14">
        <v>208000</v>
      </c>
      <c r="G36" s="12">
        <v>272.33999999999997</v>
      </c>
      <c r="I36" s="11">
        <f>'^JKSE'!I36</f>
        <v>40847</v>
      </c>
      <c r="J36" s="12">
        <f t="shared" si="0"/>
        <v>720</v>
      </c>
    </row>
    <row r="37" spans="1:10" x14ac:dyDescent="0.2">
      <c r="A37" s="15">
        <v>39868</v>
      </c>
      <c r="B37" s="12">
        <v>270</v>
      </c>
      <c r="C37" s="12">
        <v>270</v>
      </c>
      <c r="D37" s="12">
        <v>265</v>
      </c>
      <c r="E37" s="12">
        <v>265</v>
      </c>
      <c r="F37" s="14">
        <v>403500</v>
      </c>
      <c r="G37" s="12">
        <v>262.43</v>
      </c>
      <c r="I37" s="11">
        <f>'^JKSE'!I37</f>
        <v>40844</v>
      </c>
      <c r="J37" s="12">
        <f t="shared" si="0"/>
        <v>740</v>
      </c>
    </row>
    <row r="38" spans="1:10" x14ac:dyDescent="0.2">
      <c r="A38" s="15">
        <v>39869</v>
      </c>
      <c r="B38" s="12">
        <v>270</v>
      </c>
      <c r="C38" s="12">
        <v>275</v>
      </c>
      <c r="D38" s="12">
        <v>270</v>
      </c>
      <c r="E38" s="12">
        <v>275</v>
      </c>
      <c r="F38" s="14">
        <v>625500</v>
      </c>
      <c r="G38" s="12">
        <v>272.33999999999997</v>
      </c>
      <c r="I38" s="11">
        <f>'^JKSE'!I38</f>
        <v>40843</v>
      </c>
      <c r="J38" s="12">
        <f t="shared" si="0"/>
        <v>730</v>
      </c>
    </row>
    <row r="39" spans="1:10" x14ac:dyDescent="0.2">
      <c r="A39" s="15">
        <v>39870</v>
      </c>
      <c r="B39" s="12">
        <v>275</v>
      </c>
      <c r="C39" s="12">
        <v>275</v>
      </c>
      <c r="D39" s="12">
        <v>275</v>
      </c>
      <c r="E39" s="12">
        <v>275</v>
      </c>
      <c r="F39" s="14">
        <v>200000</v>
      </c>
      <c r="G39" s="12">
        <v>272.33999999999997</v>
      </c>
      <c r="I39" s="11">
        <f>'^JKSE'!I39</f>
        <v>40842</v>
      </c>
      <c r="J39" s="12">
        <f t="shared" si="0"/>
        <v>720</v>
      </c>
    </row>
    <row r="40" spans="1:10" x14ac:dyDescent="0.2">
      <c r="A40" s="15">
        <v>39871</v>
      </c>
      <c r="B40" s="12">
        <v>275</v>
      </c>
      <c r="C40" s="12">
        <v>275</v>
      </c>
      <c r="D40" s="12">
        <v>275</v>
      </c>
      <c r="E40" s="12">
        <v>275</v>
      </c>
      <c r="F40" s="14">
        <v>100000</v>
      </c>
      <c r="G40" s="12">
        <v>272.33999999999997</v>
      </c>
      <c r="I40" s="11">
        <f>'^JKSE'!I40</f>
        <v>40841</v>
      </c>
      <c r="J40" s="12">
        <f t="shared" si="0"/>
        <v>710</v>
      </c>
    </row>
    <row r="41" spans="1:10" x14ac:dyDescent="0.2">
      <c r="A41" s="15">
        <v>39874</v>
      </c>
      <c r="B41" s="12">
        <v>270</v>
      </c>
      <c r="C41" s="12">
        <v>270</v>
      </c>
      <c r="D41" s="12">
        <v>270</v>
      </c>
      <c r="E41" s="12">
        <v>270</v>
      </c>
      <c r="F41" s="14">
        <v>221000</v>
      </c>
      <c r="G41" s="12">
        <v>267.38</v>
      </c>
      <c r="I41" s="11">
        <f>'^JKSE'!I41</f>
        <v>40840</v>
      </c>
      <c r="J41" s="12">
        <f t="shared" si="0"/>
        <v>720</v>
      </c>
    </row>
    <row r="42" spans="1:10" x14ac:dyDescent="0.2">
      <c r="A42" s="15">
        <v>39875</v>
      </c>
      <c r="B42" s="12">
        <v>270</v>
      </c>
      <c r="C42" s="12">
        <v>285</v>
      </c>
      <c r="D42" s="12">
        <v>270</v>
      </c>
      <c r="E42" s="12">
        <v>285</v>
      </c>
      <c r="F42" s="14">
        <v>757000</v>
      </c>
      <c r="G42" s="12">
        <v>282.24</v>
      </c>
      <c r="I42" s="11">
        <f>'^JKSE'!I42</f>
        <v>40837</v>
      </c>
      <c r="J42" s="12">
        <f t="shared" si="0"/>
        <v>720</v>
      </c>
    </row>
    <row r="43" spans="1:10" x14ac:dyDescent="0.2">
      <c r="A43" s="15">
        <v>39876</v>
      </c>
      <c r="B43" s="12">
        <v>280</v>
      </c>
      <c r="C43" s="12">
        <v>295</v>
      </c>
      <c r="D43" s="12">
        <v>280</v>
      </c>
      <c r="E43" s="12">
        <v>295</v>
      </c>
      <c r="F43" s="14">
        <v>696000</v>
      </c>
      <c r="G43" s="12">
        <v>292.14</v>
      </c>
      <c r="I43" s="11">
        <f>'^JKSE'!I43</f>
        <v>40836</v>
      </c>
      <c r="J43" s="12">
        <f t="shared" si="0"/>
        <v>710</v>
      </c>
    </row>
    <row r="44" spans="1:10" x14ac:dyDescent="0.2">
      <c r="A44" s="15">
        <v>39877</v>
      </c>
      <c r="B44" s="12">
        <v>295</v>
      </c>
      <c r="C44" s="12">
        <v>295</v>
      </c>
      <c r="D44" s="12">
        <v>285</v>
      </c>
      <c r="E44" s="12">
        <v>290</v>
      </c>
      <c r="F44" s="14">
        <v>1114500</v>
      </c>
      <c r="G44" s="12">
        <v>287.19</v>
      </c>
      <c r="I44" s="11">
        <f>'^JKSE'!I44</f>
        <v>40835</v>
      </c>
      <c r="J44" s="12">
        <f t="shared" si="0"/>
        <v>730</v>
      </c>
    </row>
    <row r="45" spans="1:10" x14ac:dyDescent="0.2">
      <c r="A45" s="15">
        <v>39878</v>
      </c>
      <c r="B45" s="12">
        <v>290</v>
      </c>
      <c r="C45" s="12">
        <v>290</v>
      </c>
      <c r="D45" s="12">
        <v>290</v>
      </c>
      <c r="E45" s="12">
        <v>290</v>
      </c>
      <c r="F45" s="14">
        <v>491500</v>
      </c>
      <c r="G45" s="12">
        <v>287.19</v>
      </c>
      <c r="I45" s="11">
        <f>'^JKSE'!I45</f>
        <v>40834</v>
      </c>
      <c r="J45" s="12">
        <f t="shared" si="0"/>
        <v>690</v>
      </c>
    </row>
    <row r="46" spans="1:10" x14ac:dyDescent="0.2">
      <c r="A46" s="15">
        <v>39882</v>
      </c>
      <c r="B46" s="12">
        <v>290</v>
      </c>
      <c r="C46" s="12">
        <v>295</v>
      </c>
      <c r="D46" s="12">
        <v>290</v>
      </c>
      <c r="E46" s="12">
        <v>295</v>
      </c>
      <c r="F46" s="14">
        <v>662000</v>
      </c>
      <c r="G46" s="12">
        <v>292.14</v>
      </c>
      <c r="I46" s="11">
        <f>'^JKSE'!I46</f>
        <v>40833</v>
      </c>
      <c r="J46" s="12">
        <f t="shared" si="0"/>
        <v>730</v>
      </c>
    </row>
    <row r="47" spans="1:10" x14ac:dyDescent="0.2">
      <c r="A47" s="15">
        <v>39883</v>
      </c>
      <c r="B47" s="12">
        <v>295</v>
      </c>
      <c r="C47" s="12">
        <v>305</v>
      </c>
      <c r="D47" s="12">
        <v>295</v>
      </c>
      <c r="E47" s="12">
        <v>300</v>
      </c>
      <c r="F47" s="14">
        <v>825500</v>
      </c>
      <c r="G47" s="12">
        <v>297.08999999999997</v>
      </c>
      <c r="I47" s="11">
        <f>'^JKSE'!I47</f>
        <v>40830</v>
      </c>
      <c r="J47" s="12">
        <f t="shared" si="0"/>
        <v>680</v>
      </c>
    </row>
    <row r="48" spans="1:10" x14ac:dyDescent="0.2">
      <c r="A48" s="15">
        <v>39884</v>
      </c>
      <c r="B48" s="12">
        <v>300</v>
      </c>
      <c r="C48" s="12">
        <v>300</v>
      </c>
      <c r="D48" s="12">
        <v>295</v>
      </c>
      <c r="E48" s="12">
        <v>295</v>
      </c>
      <c r="F48" s="14">
        <v>495500</v>
      </c>
      <c r="G48" s="12">
        <v>292.14</v>
      </c>
      <c r="I48" s="11">
        <f>'^JKSE'!I48</f>
        <v>40829</v>
      </c>
      <c r="J48" s="12">
        <f t="shared" si="0"/>
        <v>690</v>
      </c>
    </row>
    <row r="49" spans="1:10" x14ac:dyDescent="0.2">
      <c r="A49" s="15">
        <v>39885</v>
      </c>
      <c r="B49" s="12">
        <v>295</v>
      </c>
      <c r="C49" s="12">
        <v>300</v>
      </c>
      <c r="D49" s="12">
        <v>295</v>
      </c>
      <c r="E49" s="12">
        <v>300</v>
      </c>
      <c r="F49" s="14">
        <v>833000</v>
      </c>
      <c r="G49" s="12">
        <v>297.08999999999997</v>
      </c>
      <c r="I49" s="11">
        <f>'^JKSE'!I49</f>
        <v>40828</v>
      </c>
      <c r="J49" s="12">
        <f t="shared" si="0"/>
        <v>710</v>
      </c>
    </row>
    <row r="50" spans="1:10" x14ac:dyDescent="0.2">
      <c r="A50" s="15">
        <v>39888</v>
      </c>
      <c r="B50" s="12">
        <v>300</v>
      </c>
      <c r="C50" s="12">
        <v>300</v>
      </c>
      <c r="D50" s="12">
        <v>295</v>
      </c>
      <c r="E50" s="12">
        <v>295</v>
      </c>
      <c r="F50" s="14">
        <v>519500</v>
      </c>
      <c r="G50" s="12">
        <v>292.14</v>
      </c>
      <c r="I50" s="11">
        <f>'^JKSE'!I50</f>
        <v>40827</v>
      </c>
      <c r="J50" s="12">
        <f t="shared" si="0"/>
        <v>620</v>
      </c>
    </row>
    <row r="51" spans="1:10" x14ac:dyDescent="0.2">
      <c r="A51" s="15">
        <v>39889</v>
      </c>
      <c r="B51" s="12">
        <v>295</v>
      </c>
      <c r="C51" s="12">
        <v>295</v>
      </c>
      <c r="D51" s="12">
        <v>295</v>
      </c>
      <c r="E51" s="12">
        <v>295</v>
      </c>
      <c r="F51" s="14">
        <v>613500</v>
      </c>
      <c r="G51" s="12">
        <v>292.14</v>
      </c>
      <c r="I51" s="11">
        <f>'^JKSE'!I51</f>
        <v>40826</v>
      </c>
      <c r="J51" s="12">
        <f t="shared" si="0"/>
        <v>600</v>
      </c>
    </row>
    <row r="52" spans="1:10" x14ac:dyDescent="0.2">
      <c r="A52" s="15">
        <v>39890</v>
      </c>
      <c r="B52" s="12">
        <v>295</v>
      </c>
      <c r="C52" s="12">
        <v>300</v>
      </c>
      <c r="D52" s="12">
        <v>295</v>
      </c>
      <c r="E52" s="12">
        <v>300</v>
      </c>
      <c r="F52" s="14">
        <v>359500</v>
      </c>
      <c r="G52" s="12">
        <v>297.08999999999997</v>
      </c>
      <c r="I52" s="11">
        <f>'^JKSE'!I52</f>
        <v>40823</v>
      </c>
      <c r="J52" s="12">
        <f t="shared" si="0"/>
        <v>600</v>
      </c>
    </row>
    <row r="53" spans="1:10" x14ac:dyDescent="0.2">
      <c r="A53" s="15">
        <v>39891</v>
      </c>
      <c r="B53" s="12">
        <v>305</v>
      </c>
      <c r="C53" s="12">
        <v>305</v>
      </c>
      <c r="D53" s="12">
        <v>300</v>
      </c>
      <c r="E53" s="12">
        <v>305</v>
      </c>
      <c r="F53" s="14">
        <v>667500</v>
      </c>
      <c r="G53" s="12">
        <v>302.05</v>
      </c>
      <c r="I53" s="11">
        <f>'^JKSE'!I53</f>
        <v>40822</v>
      </c>
      <c r="J53" s="12">
        <f t="shared" si="0"/>
        <v>600</v>
      </c>
    </row>
    <row r="54" spans="1:10" x14ac:dyDescent="0.2">
      <c r="A54" s="15">
        <v>39892</v>
      </c>
      <c r="B54" s="12">
        <v>305</v>
      </c>
      <c r="C54" s="12">
        <v>305</v>
      </c>
      <c r="D54" s="12">
        <v>305</v>
      </c>
      <c r="E54" s="12">
        <v>305</v>
      </c>
      <c r="F54" s="14">
        <v>375000</v>
      </c>
      <c r="G54" s="12">
        <v>302.05</v>
      </c>
      <c r="I54" s="11">
        <f>'^JKSE'!I54</f>
        <v>40821</v>
      </c>
      <c r="J54" s="12">
        <f t="shared" si="0"/>
        <v>580</v>
      </c>
    </row>
    <row r="55" spans="1:10" x14ac:dyDescent="0.2">
      <c r="A55" s="15">
        <v>39895</v>
      </c>
      <c r="B55" s="12">
        <v>305</v>
      </c>
      <c r="C55" s="12">
        <v>310</v>
      </c>
      <c r="D55" s="12">
        <v>305</v>
      </c>
      <c r="E55" s="12">
        <v>310</v>
      </c>
      <c r="F55" s="14">
        <v>501000</v>
      </c>
      <c r="G55" s="12">
        <v>307</v>
      </c>
      <c r="I55" s="11">
        <f>'^JKSE'!I55</f>
        <v>40820</v>
      </c>
      <c r="J55" s="12">
        <f t="shared" si="0"/>
        <v>580</v>
      </c>
    </row>
    <row r="56" spans="1:10" x14ac:dyDescent="0.2">
      <c r="A56" s="15">
        <v>39896</v>
      </c>
      <c r="B56" s="12">
        <v>305</v>
      </c>
      <c r="C56" s="12">
        <v>310</v>
      </c>
      <c r="D56" s="12">
        <v>305</v>
      </c>
      <c r="E56" s="12">
        <v>310</v>
      </c>
      <c r="F56" s="14">
        <v>750000</v>
      </c>
      <c r="G56" s="12">
        <v>307</v>
      </c>
      <c r="I56" s="11">
        <f>'^JKSE'!I56</f>
        <v>40819</v>
      </c>
      <c r="J56" s="12">
        <f t="shared" si="0"/>
        <v>580</v>
      </c>
    </row>
    <row r="57" spans="1:10" x14ac:dyDescent="0.2">
      <c r="A57" s="15">
        <v>39897</v>
      </c>
      <c r="B57" s="12">
        <v>305</v>
      </c>
      <c r="C57" s="12">
        <v>305</v>
      </c>
      <c r="D57" s="12">
        <v>300</v>
      </c>
      <c r="E57" s="12">
        <v>300</v>
      </c>
      <c r="F57" s="14">
        <v>722500</v>
      </c>
      <c r="G57" s="12">
        <v>297.08999999999997</v>
      </c>
      <c r="I57" s="11">
        <f>'^JKSE'!I57</f>
        <v>40816</v>
      </c>
      <c r="J57" s="12">
        <f t="shared" si="0"/>
        <v>590</v>
      </c>
    </row>
    <row r="58" spans="1:10" x14ac:dyDescent="0.2">
      <c r="A58" s="15">
        <v>39899</v>
      </c>
      <c r="B58" s="12">
        <v>300</v>
      </c>
      <c r="C58" s="12">
        <v>305</v>
      </c>
      <c r="D58" s="12">
        <v>300</v>
      </c>
      <c r="E58" s="12">
        <v>305</v>
      </c>
      <c r="F58" s="14">
        <v>426500</v>
      </c>
      <c r="G58" s="12">
        <v>302.05</v>
      </c>
      <c r="I58" s="11">
        <f>'^JKSE'!I58</f>
        <v>40815</v>
      </c>
      <c r="J58" s="12">
        <f t="shared" si="0"/>
        <v>620</v>
      </c>
    </row>
    <row r="59" spans="1:10" x14ac:dyDescent="0.2">
      <c r="A59" s="15">
        <v>39902</v>
      </c>
      <c r="B59" s="12">
        <v>300</v>
      </c>
      <c r="C59" s="12">
        <v>300</v>
      </c>
      <c r="D59" s="12">
        <v>290</v>
      </c>
      <c r="E59" s="12">
        <v>295</v>
      </c>
      <c r="F59" s="14">
        <v>885500</v>
      </c>
      <c r="G59" s="12">
        <v>292.14</v>
      </c>
      <c r="I59" s="11">
        <f>'^JKSE'!I59</f>
        <v>40814</v>
      </c>
      <c r="J59" s="12">
        <f t="shared" si="0"/>
        <v>660</v>
      </c>
    </row>
    <row r="60" spans="1:10" x14ac:dyDescent="0.2">
      <c r="A60" s="15">
        <v>39903</v>
      </c>
      <c r="B60" s="12">
        <v>295</v>
      </c>
      <c r="C60" s="12">
        <v>305</v>
      </c>
      <c r="D60" s="12">
        <v>295</v>
      </c>
      <c r="E60" s="12">
        <v>305</v>
      </c>
      <c r="F60" s="14">
        <v>1195000</v>
      </c>
      <c r="G60" s="12">
        <v>302.05</v>
      </c>
      <c r="I60" s="11">
        <f>'^JKSE'!I60</f>
        <v>40813</v>
      </c>
      <c r="J60" s="12">
        <f t="shared" si="0"/>
        <v>660</v>
      </c>
    </row>
    <row r="61" spans="1:10" x14ac:dyDescent="0.2">
      <c r="A61" s="15">
        <v>39904</v>
      </c>
      <c r="B61" s="12">
        <v>305</v>
      </c>
      <c r="C61" s="12">
        <v>305</v>
      </c>
      <c r="D61" s="12">
        <v>305</v>
      </c>
      <c r="E61" s="12">
        <v>305</v>
      </c>
      <c r="F61" s="14">
        <v>625000</v>
      </c>
      <c r="G61" s="12">
        <v>302.05</v>
      </c>
      <c r="I61" s="11">
        <f>'^JKSE'!I61</f>
        <v>40812</v>
      </c>
      <c r="J61" s="12">
        <f t="shared" si="0"/>
        <v>600</v>
      </c>
    </row>
    <row r="62" spans="1:10" x14ac:dyDescent="0.2">
      <c r="A62" s="15">
        <v>39905</v>
      </c>
      <c r="B62" s="12">
        <v>310</v>
      </c>
      <c r="C62" s="12">
        <v>310</v>
      </c>
      <c r="D62" s="12">
        <v>305</v>
      </c>
      <c r="E62" s="12">
        <v>310</v>
      </c>
      <c r="F62" s="14">
        <v>694000</v>
      </c>
      <c r="G62" s="12">
        <v>307</v>
      </c>
      <c r="I62" s="11">
        <f>'^JKSE'!I62</f>
        <v>40809</v>
      </c>
      <c r="J62" s="12">
        <f t="shared" si="0"/>
        <v>650</v>
      </c>
    </row>
    <row r="63" spans="1:10" x14ac:dyDescent="0.2">
      <c r="A63" s="15">
        <v>39906</v>
      </c>
      <c r="B63" s="12">
        <v>305</v>
      </c>
      <c r="C63" s="12">
        <v>310</v>
      </c>
      <c r="D63" s="12">
        <v>305</v>
      </c>
      <c r="E63" s="12">
        <v>310</v>
      </c>
      <c r="F63" s="14">
        <v>443000</v>
      </c>
      <c r="G63" s="12">
        <v>307</v>
      </c>
      <c r="I63" s="11">
        <f>'^JKSE'!I63</f>
        <v>40808</v>
      </c>
      <c r="J63" s="12">
        <f t="shared" si="0"/>
        <v>620</v>
      </c>
    </row>
    <row r="64" spans="1:10" x14ac:dyDescent="0.2">
      <c r="A64" s="15">
        <v>39909</v>
      </c>
      <c r="B64" s="12">
        <v>310</v>
      </c>
      <c r="C64" s="12">
        <v>310</v>
      </c>
      <c r="D64" s="12">
        <v>305</v>
      </c>
      <c r="E64" s="12">
        <v>305</v>
      </c>
      <c r="F64" s="14">
        <v>447500</v>
      </c>
      <c r="G64" s="12">
        <v>302.05</v>
      </c>
      <c r="I64" s="11">
        <f>'^JKSE'!I64</f>
        <v>40807</v>
      </c>
      <c r="J64" s="12">
        <f t="shared" si="0"/>
        <v>670</v>
      </c>
    </row>
    <row r="65" spans="1:10" x14ac:dyDescent="0.2">
      <c r="A65" s="15">
        <v>39910</v>
      </c>
      <c r="B65" s="12">
        <v>305</v>
      </c>
      <c r="C65" s="12">
        <v>305</v>
      </c>
      <c r="D65" s="12">
        <v>295</v>
      </c>
      <c r="E65" s="12">
        <v>295</v>
      </c>
      <c r="F65" s="14">
        <v>911000</v>
      </c>
      <c r="G65" s="12">
        <v>292.14</v>
      </c>
      <c r="I65" s="11">
        <f>'^JKSE'!I65</f>
        <v>40806</v>
      </c>
      <c r="J65" s="12">
        <f t="shared" si="0"/>
        <v>690</v>
      </c>
    </row>
    <row r="66" spans="1:10" x14ac:dyDescent="0.2">
      <c r="A66" s="15">
        <v>39911</v>
      </c>
      <c r="B66" s="12">
        <v>295</v>
      </c>
      <c r="C66" s="12">
        <v>300</v>
      </c>
      <c r="D66" s="12">
        <v>295</v>
      </c>
      <c r="E66" s="12">
        <v>295</v>
      </c>
      <c r="F66" s="14">
        <v>394000</v>
      </c>
      <c r="G66" s="12">
        <v>292.14</v>
      </c>
      <c r="I66" s="11">
        <f>'^JKSE'!I66</f>
        <v>40805</v>
      </c>
      <c r="J66" s="12">
        <f t="shared" si="0"/>
        <v>720</v>
      </c>
    </row>
    <row r="67" spans="1:10" x14ac:dyDescent="0.2">
      <c r="A67" s="15">
        <v>39916</v>
      </c>
      <c r="B67" s="12">
        <v>300</v>
      </c>
      <c r="C67" s="12">
        <v>305</v>
      </c>
      <c r="D67" s="12">
        <v>300</v>
      </c>
      <c r="E67" s="12">
        <v>305</v>
      </c>
      <c r="F67" s="14">
        <v>518500</v>
      </c>
      <c r="G67" s="12">
        <v>302.05</v>
      </c>
      <c r="I67" s="11">
        <f>'^JKSE'!I67</f>
        <v>40802</v>
      </c>
      <c r="J67" s="12">
        <f t="shared" ref="J67:J130" si="1">VLOOKUP($I$2:$I$751,$A$2:$G$705,7)</f>
        <v>730</v>
      </c>
    </row>
    <row r="68" spans="1:10" x14ac:dyDescent="0.2">
      <c r="A68" s="15">
        <v>39917</v>
      </c>
      <c r="B68" s="12">
        <v>305</v>
      </c>
      <c r="C68" s="12">
        <v>305</v>
      </c>
      <c r="D68" s="12">
        <v>305</v>
      </c>
      <c r="E68" s="12">
        <v>305</v>
      </c>
      <c r="F68" s="14">
        <v>538000</v>
      </c>
      <c r="G68" s="12">
        <v>302.05</v>
      </c>
      <c r="I68" s="11">
        <f>'^JKSE'!I68</f>
        <v>40801</v>
      </c>
      <c r="J68" s="12">
        <f t="shared" si="1"/>
        <v>720</v>
      </c>
    </row>
    <row r="69" spans="1:10" x14ac:dyDescent="0.2">
      <c r="A69" s="15">
        <v>39918</v>
      </c>
      <c r="B69" s="12">
        <v>305</v>
      </c>
      <c r="C69" s="12">
        <v>305</v>
      </c>
      <c r="D69" s="12">
        <v>305</v>
      </c>
      <c r="E69" s="12">
        <v>305</v>
      </c>
      <c r="F69" s="14">
        <v>625000</v>
      </c>
      <c r="G69" s="12">
        <v>302.05</v>
      </c>
      <c r="I69" s="11">
        <f>'^JKSE'!I69</f>
        <v>40800</v>
      </c>
      <c r="J69" s="12">
        <f t="shared" si="1"/>
        <v>740</v>
      </c>
    </row>
    <row r="70" spans="1:10" x14ac:dyDescent="0.2">
      <c r="A70" s="15">
        <v>39919</v>
      </c>
      <c r="B70" s="12">
        <v>310</v>
      </c>
      <c r="C70" s="12">
        <v>310</v>
      </c>
      <c r="D70" s="12">
        <v>310</v>
      </c>
      <c r="E70" s="12">
        <v>310</v>
      </c>
      <c r="F70" s="14">
        <v>233500</v>
      </c>
      <c r="G70" s="12">
        <v>307</v>
      </c>
      <c r="I70" s="11">
        <f>'^JKSE'!I70</f>
        <v>40799</v>
      </c>
      <c r="J70" s="12">
        <f t="shared" si="1"/>
        <v>750</v>
      </c>
    </row>
    <row r="71" spans="1:10" x14ac:dyDescent="0.2">
      <c r="A71" s="15">
        <v>39920</v>
      </c>
      <c r="B71" s="12">
        <v>310</v>
      </c>
      <c r="C71" s="12">
        <v>310</v>
      </c>
      <c r="D71" s="12">
        <v>305</v>
      </c>
      <c r="E71" s="12">
        <v>305</v>
      </c>
      <c r="F71" s="14">
        <v>525000</v>
      </c>
      <c r="G71" s="12">
        <v>302.05</v>
      </c>
      <c r="I71" s="11">
        <f>'^JKSE'!I71</f>
        <v>40798</v>
      </c>
      <c r="J71" s="12">
        <f t="shared" si="1"/>
        <v>750</v>
      </c>
    </row>
    <row r="72" spans="1:10" x14ac:dyDescent="0.2">
      <c r="A72" s="15">
        <v>39923</v>
      </c>
      <c r="B72" s="12">
        <v>305</v>
      </c>
      <c r="C72" s="12">
        <v>305</v>
      </c>
      <c r="D72" s="12">
        <v>300</v>
      </c>
      <c r="E72" s="12">
        <v>300</v>
      </c>
      <c r="F72" s="14">
        <v>426500</v>
      </c>
      <c r="G72" s="12">
        <v>297.08999999999997</v>
      </c>
      <c r="I72" s="11">
        <f>'^JKSE'!I72</f>
        <v>40795</v>
      </c>
      <c r="J72" s="12">
        <f t="shared" si="1"/>
        <v>770</v>
      </c>
    </row>
    <row r="73" spans="1:10" x14ac:dyDescent="0.2">
      <c r="A73" s="15">
        <v>39924</v>
      </c>
      <c r="B73" s="12">
        <v>300</v>
      </c>
      <c r="C73" s="12">
        <v>300</v>
      </c>
      <c r="D73" s="12">
        <v>300</v>
      </c>
      <c r="E73" s="12">
        <v>300</v>
      </c>
      <c r="F73" s="14">
        <v>315500</v>
      </c>
      <c r="G73" s="12">
        <v>297.08999999999997</v>
      </c>
      <c r="I73" s="11">
        <f>'^JKSE'!I73</f>
        <v>40794</v>
      </c>
      <c r="J73" s="12">
        <f t="shared" si="1"/>
        <v>750</v>
      </c>
    </row>
    <row r="74" spans="1:10" x14ac:dyDescent="0.2">
      <c r="A74" s="15">
        <v>39925</v>
      </c>
      <c r="B74" s="12">
        <v>305</v>
      </c>
      <c r="C74" s="12">
        <v>305</v>
      </c>
      <c r="D74" s="12">
        <v>300</v>
      </c>
      <c r="E74" s="12">
        <v>300</v>
      </c>
      <c r="F74" s="14">
        <v>455500</v>
      </c>
      <c r="G74" s="12">
        <v>297.08999999999997</v>
      </c>
      <c r="I74" s="11">
        <f>'^JKSE'!I74</f>
        <v>40793</v>
      </c>
      <c r="J74" s="12">
        <f t="shared" si="1"/>
        <v>750</v>
      </c>
    </row>
    <row r="75" spans="1:10" x14ac:dyDescent="0.2">
      <c r="A75" s="15">
        <v>39926</v>
      </c>
      <c r="B75" s="12">
        <v>300</v>
      </c>
      <c r="C75" s="12">
        <v>300</v>
      </c>
      <c r="D75" s="12">
        <v>295</v>
      </c>
      <c r="E75" s="12">
        <v>295</v>
      </c>
      <c r="F75" s="14">
        <v>387500</v>
      </c>
      <c r="G75" s="12">
        <v>292.14</v>
      </c>
      <c r="I75" s="11">
        <f>'^JKSE'!I75</f>
        <v>40792</v>
      </c>
      <c r="J75" s="12">
        <f t="shared" si="1"/>
        <v>740</v>
      </c>
    </row>
    <row r="76" spans="1:10" x14ac:dyDescent="0.2">
      <c r="A76" s="15">
        <v>39927</v>
      </c>
      <c r="B76" s="12">
        <v>300</v>
      </c>
      <c r="C76" s="12">
        <v>300</v>
      </c>
      <c r="D76" s="12">
        <v>295</v>
      </c>
      <c r="E76" s="12">
        <v>295</v>
      </c>
      <c r="F76" s="14">
        <v>576000</v>
      </c>
      <c r="G76" s="12">
        <v>292.14</v>
      </c>
      <c r="I76" s="11">
        <f>'^JKSE'!I76</f>
        <v>40791</v>
      </c>
      <c r="J76" s="12">
        <f t="shared" si="1"/>
        <v>750</v>
      </c>
    </row>
    <row r="77" spans="1:10" x14ac:dyDescent="0.2">
      <c r="A77" s="15">
        <v>39930</v>
      </c>
      <c r="B77" s="12">
        <v>295</v>
      </c>
      <c r="C77" s="12">
        <v>295</v>
      </c>
      <c r="D77" s="12">
        <v>295</v>
      </c>
      <c r="E77" s="12">
        <v>295</v>
      </c>
      <c r="F77" s="14">
        <v>525000</v>
      </c>
      <c r="G77" s="12">
        <v>292.14</v>
      </c>
      <c r="I77" s="11">
        <f>'^JKSE'!I77</f>
        <v>40788</v>
      </c>
      <c r="J77" s="12">
        <f t="shared" si="1"/>
        <v>740</v>
      </c>
    </row>
    <row r="78" spans="1:10" x14ac:dyDescent="0.2">
      <c r="A78" s="15">
        <v>39931</v>
      </c>
      <c r="B78" s="12">
        <v>295</v>
      </c>
      <c r="C78" s="12">
        <v>300</v>
      </c>
      <c r="D78" s="12">
        <v>295</v>
      </c>
      <c r="E78" s="12">
        <v>295</v>
      </c>
      <c r="F78" s="14">
        <v>429500</v>
      </c>
      <c r="G78" s="12">
        <v>292.14</v>
      </c>
      <c r="I78" s="11">
        <f>'^JKSE'!I78</f>
        <v>40787</v>
      </c>
      <c r="J78" s="12">
        <f t="shared" si="1"/>
        <v>740</v>
      </c>
    </row>
    <row r="79" spans="1:10" x14ac:dyDescent="0.2">
      <c r="A79" s="15">
        <v>39932</v>
      </c>
      <c r="B79" s="12">
        <v>300</v>
      </c>
      <c r="C79" s="12">
        <v>305</v>
      </c>
      <c r="D79" s="12">
        <v>300</v>
      </c>
      <c r="E79" s="12">
        <v>305</v>
      </c>
      <c r="F79" s="14">
        <v>567500</v>
      </c>
      <c r="G79" s="12">
        <v>302.05</v>
      </c>
      <c r="I79" s="11">
        <f>'^JKSE'!I79</f>
        <v>40786</v>
      </c>
      <c r="J79" s="12">
        <f t="shared" si="1"/>
        <v>740</v>
      </c>
    </row>
    <row r="80" spans="1:10" x14ac:dyDescent="0.2">
      <c r="A80" s="15">
        <v>39933</v>
      </c>
      <c r="B80" s="12">
        <v>305</v>
      </c>
      <c r="C80" s="12">
        <v>310</v>
      </c>
      <c r="D80" s="12">
        <v>305</v>
      </c>
      <c r="E80" s="12">
        <v>310</v>
      </c>
      <c r="F80" s="14">
        <v>616000</v>
      </c>
      <c r="G80" s="12">
        <v>307</v>
      </c>
      <c r="I80" s="11">
        <f>'^JKSE'!I80</f>
        <v>40785</v>
      </c>
      <c r="J80" s="12">
        <f t="shared" si="1"/>
        <v>740</v>
      </c>
    </row>
    <row r="81" spans="1:10" x14ac:dyDescent="0.2">
      <c r="A81" s="15">
        <v>39934</v>
      </c>
      <c r="B81" s="12">
        <v>305</v>
      </c>
      <c r="C81" s="12">
        <v>305</v>
      </c>
      <c r="D81" s="12">
        <v>305</v>
      </c>
      <c r="E81" s="12">
        <v>305</v>
      </c>
      <c r="F81" s="14">
        <v>100000</v>
      </c>
      <c r="G81" s="12">
        <v>302.05</v>
      </c>
      <c r="I81" s="11">
        <f>'^JKSE'!I81</f>
        <v>40784</v>
      </c>
      <c r="J81" s="12">
        <f t="shared" si="1"/>
        <v>740</v>
      </c>
    </row>
    <row r="82" spans="1:10" x14ac:dyDescent="0.2">
      <c r="A82" s="15">
        <v>39937</v>
      </c>
      <c r="B82" s="12">
        <v>310</v>
      </c>
      <c r="C82" s="12">
        <v>315</v>
      </c>
      <c r="D82" s="12">
        <v>305</v>
      </c>
      <c r="E82" s="12">
        <v>315</v>
      </c>
      <c r="F82" s="14">
        <v>1045000</v>
      </c>
      <c r="G82" s="12">
        <v>311.95</v>
      </c>
      <c r="I82" s="11">
        <f>'^JKSE'!I82</f>
        <v>40781</v>
      </c>
      <c r="J82" s="12">
        <f t="shared" si="1"/>
        <v>740</v>
      </c>
    </row>
    <row r="83" spans="1:10" x14ac:dyDescent="0.2">
      <c r="A83" s="15">
        <v>39938</v>
      </c>
      <c r="B83" s="12">
        <v>315</v>
      </c>
      <c r="C83" s="12">
        <v>315</v>
      </c>
      <c r="D83" s="12">
        <v>315</v>
      </c>
      <c r="E83" s="12">
        <v>315</v>
      </c>
      <c r="F83" s="14">
        <v>500000</v>
      </c>
      <c r="G83" s="12">
        <v>311.95</v>
      </c>
      <c r="I83" s="11">
        <f>'^JKSE'!I83</f>
        <v>40780</v>
      </c>
      <c r="J83" s="12">
        <f t="shared" si="1"/>
        <v>750</v>
      </c>
    </row>
    <row r="84" spans="1:10" x14ac:dyDescent="0.2">
      <c r="A84" s="15">
        <v>39939</v>
      </c>
      <c r="B84" s="12">
        <v>310</v>
      </c>
      <c r="C84" s="12">
        <v>315</v>
      </c>
      <c r="D84" s="12">
        <v>310</v>
      </c>
      <c r="E84" s="12">
        <v>310</v>
      </c>
      <c r="F84" s="14">
        <v>853500</v>
      </c>
      <c r="G84" s="12">
        <v>307</v>
      </c>
      <c r="I84" s="11">
        <f>'^JKSE'!I84</f>
        <v>40779</v>
      </c>
      <c r="J84" s="12">
        <f t="shared" si="1"/>
        <v>750</v>
      </c>
    </row>
    <row r="85" spans="1:10" x14ac:dyDescent="0.2">
      <c r="A85" s="15">
        <v>39940</v>
      </c>
      <c r="B85" s="12">
        <v>315</v>
      </c>
      <c r="C85" s="12">
        <v>315</v>
      </c>
      <c r="D85" s="12">
        <v>315</v>
      </c>
      <c r="E85" s="12">
        <v>315</v>
      </c>
      <c r="F85" s="14">
        <v>338000</v>
      </c>
      <c r="G85" s="12">
        <v>311.95</v>
      </c>
      <c r="I85" s="11">
        <f>'^JKSE'!I85</f>
        <v>40778</v>
      </c>
      <c r="J85" s="12">
        <f t="shared" si="1"/>
        <v>760</v>
      </c>
    </row>
    <row r="86" spans="1:10" x14ac:dyDescent="0.2">
      <c r="A86" s="15">
        <v>39941</v>
      </c>
      <c r="B86" s="12">
        <v>315</v>
      </c>
      <c r="C86" s="12">
        <v>320</v>
      </c>
      <c r="D86" s="12">
        <v>315</v>
      </c>
      <c r="E86" s="12">
        <v>320</v>
      </c>
      <c r="F86" s="14">
        <v>400500</v>
      </c>
      <c r="G86" s="12">
        <v>316.89999999999998</v>
      </c>
      <c r="I86" s="11">
        <f>'^JKSE'!I86</f>
        <v>40777</v>
      </c>
      <c r="J86" s="12">
        <f t="shared" si="1"/>
        <v>740</v>
      </c>
    </row>
    <row r="87" spans="1:10" x14ac:dyDescent="0.2">
      <c r="A87" s="15">
        <v>39944</v>
      </c>
      <c r="B87" s="12">
        <v>315</v>
      </c>
      <c r="C87" s="12">
        <v>315</v>
      </c>
      <c r="D87" s="12">
        <v>315</v>
      </c>
      <c r="E87" s="12">
        <v>315</v>
      </c>
      <c r="F87" s="14">
        <v>219000</v>
      </c>
      <c r="G87" s="12">
        <v>311.95</v>
      </c>
      <c r="I87" s="11">
        <f>'^JKSE'!I87</f>
        <v>40774</v>
      </c>
      <c r="J87" s="12">
        <f t="shared" si="1"/>
        <v>750</v>
      </c>
    </row>
    <row r="88" spans="1:10" x14ac:dyDescent="0.2">
      <c r="A88" s="15">
        <v>39945</v>
      </c>
      <c r="B88" s="12">
        <v>315</v>
      </c>
      <c r="C88" s="12">
        <v>315</v>
      </c>
      <c r="D88" s="12">
        <v>310</v>
      </c>
      <c r="E88" s="12">
        <v>315</v>
      </c>
      <c r="F88" s="14">
        <v>888000</v>
      </c>
      <c r="G88" s="12">
        <v>311.95</v>
      </c>
      <c r="I88" s="11">
        <f>'^JKSE'!I88</f>
        <v>40773</v>
      </c>
      <c r="J88" s="12">
        <f t="shared" si="1"/>
        <v>800</v>
      </c>
    </row>
    <row r="89" spans="1:10" x14ac:dyDescent="0.2">
      <c r="A89" s="15">
        <v>39946</v>
      </c>
      <c r="B89" s="12">
        <v>320</v>
      </c>
      <c r="C89" s="12">
        <v>320</v>
      </c>
      <c r="D89" s="12">
        <v>315</v>
      </c>
      <c r="E89" s="12">
        <v>320</v>
      </c>
      <c r="F89" s="14">
        <v>1150000</v>
      </c>
      <c r="G89" s="12">
        <v>316.89999999999998</v>
      </c>
      <c r="I89" s="11">
        <f>'^JKSE'!I89</f>
        <v>40772</v>
      </c>
      <c r="J89" s="12">
        <f t="shared" si="1"/>
        <v>800</v>
      </c>
    </row>
    <row r="90" spans="1:10" x14ac:dyDescent="0.2">
      <c r="A90" s="15">
        <v>39947</v>
      </c>
      <c r="B90" s="12">
        <v>315</v>
      </c>
      <c r="C90" s="12">
        <v>315</v>
      </c>
      <c r="D90" s="12">
        <v>310</v>
      </c>
      <c r="E90" s="12">
        <v>310</v>
      </c>
      <c r="F90" s="14">
        <v>840000</v>
      </c>
      <c r="G90" s="12">
        <v>307</v>
      </c>
      <c r="I90" s="11">
        <f>'^JKSE'!I90</f>
        <v>40771</v>
      </c>
      <c r="J90" s="12">
        <f t="shared" si="1"/>
        <v>800</v>
      </c>
    </row>
    <row r="91" spans="1:10" x14ac:dyDescent="0.2">
      <c r="A91" s="15">
        <v>39948</v>
      </c>
      <c r="B91" s="12">
        <v>310</v>
      </c>
      <c r="C91" s="12">
        <v>310</v>
      </c>
      <c r="D91" s="12">
        <v>310</v>
      </c>
      <c r="E91" s="12">
        <v>310</v>
      </c>
      <c r="F91" s="14">
        <v>341000</v>
      </c>
      <c r="G91" s="12">
        <v>307</v>
      </c>
      <c r="I91" s="11">
        <f>'^JKSE'!I91</f>
        <v>40770</v>
      </c>
      <c r="J91" s="12">
        <f t="shared" si="1"/>
        <v>800</v>
      </c>
    </row>
    <row r="92" spans="1:10" x14ac:dyDescent="0.2">
      <c r="A92" s="15">
        <v>39951</v>
      </c>
      <c r="B92" s="12">
        <v>315</v>
      </c>
      <c r="C92" s="12">
        <v>315</v>
      </c>
      <c r="D92" s="12">
        <v>305</v>
      </c>
      <c r="E92" s="12">
        <v>305</v>
      </c>
      <c r="F92" s="14">
        <v>477000</v>
      </c>
      <c r="G92" s="12">
        <v>302.05</v>
      </c>
      <c r="I92" s="11">
        <f>'^JKSE'!I92</f>
        <v>40767</v>
      </c>
      <c r="J92" s="12">
        <f t="shared" si="1"/>
        <v>750</v>
      </c>
    </row>
    <row r="93" spans="1:10" x14ac:dyDescent="0.2">
      <c r="A93" s="15">
        <v>39952</v>
      </c>
      <c r="B93" s="12">
        <v>310</v>
      </c>
      <c r="C93" s="12">
        <v>315</v>
      </c>
      <c r="D93" s="12">
        <v>310</v>
      </c>
      <c r="E93" s="12">
        <v>315</v>
      </c>
      <c r="F93" s="14">
        <v>717000</v>
      </c>
      <c r="G93" s="12">
        <v>311.95</v>
      </c>
      <c r="I93" s="11">
        <f>'^JKSE'!I93</f>
        <v>40766</v>
      </c>
      <c r="J93" s="12">
        <f t="shared" si="1"/>
        <v>730</v>
      </c>
    </row>
    <row r="94" spans="1:10" x14ac:dyDescent="0.2">
      <c r="A94" s="15">
        <v>39953</v>
      </c>
      <c r="B94" s="12">
        <v>310</v>
      </c>
      <c r="C94" s="12">
        <v>310</v>
      </c>
      <c r="D94" s="12">
        <v>310</v>
      </c>
      <c r="E94" s="12">
        <v>310</v>
      </c>
      <c r="F94" s="14">
        <v>262500</v>
      </c>
      <c r="G94" s="12">
        <v>307</v>
      </c>
      <c r="I94" s="11">
        <f>'^JKSE'!I94</f>
        <v>40765</v>
      </c>
      <c r="J94" s="12">
        <f t="shared" si="1"/>
        <v>660</v>
      </c>
    </row>
    <row r="95" spans="1:10" x14ac:dyDescent="0.2">
      <c r="A95" s="15">
        <v>39955</v>
      </c>
      <c r="B95" s="12">
        <v>310</v>
      </c>
      <c r="C95" s="12">
        <v>310</v>
      </c>
      <c r="D95" s="12">
        <v>305</v>
      </c>
      <c r="E95" s="12">
        <v>305</v>
      </c>
      <c r="F95" s="14">
        <v>802500</v>
      </c>
      <c r="G95" s="12">
        <v>302.05</v>
      </c>
      <c r="I95" s="11">
        <f>'^JKSE'!I95</f>
        <v>40764</v>
      </c>
      <c r="J95" s="12">
        <f t="shared" si="1"/>
        <v>620</v>
      </c>
    </row>
    <row r="96" spans="1:10" x14ac:dyDescent="0.2">
      <c r="A96" s="15">
        <v>39958</v>
      </c>
      <c r="B96" s="12">
        <v>305</v>
      </c>
      <c r="C96" s="12">
        <v>315</v>
      </c>
      <c r="D96" s="12">
        <v>305</v>
      </c>
      <c r="E96" s="12">
        <v>315</v>
      </c>
      <c r="F96" s="14">
        <v>604000</v>
      </c>
      <c r="G96" s="12">
        <v>311.95</v>
      </c>
      <c r="I96" s="11">
        <f>'^JKSE'!I96</f>
        <v>40763</v>
      </c>
      <c r="J96" s="12">
        <f t="shared" si="1"/>
        <v>700</v>
      </c>
    </row>
    <row r="97" spans="1:10" x14ac:dyDescent="0.2">
      <c r="A97" s="15">
        <v>39959</v>
      </c>
      <c r="B97" s="12">
        <v>315</v>
      </c>
      <c r="C97" s="12">
        <v>315</v>
      </c>
      <c r="D97" s="12">
        <v>310</v>
      </c>
      <c r="E97" s="12">
        <v>310</v>
      </c>
      <c r="F97" s="14">
        <v>411000</v>
      </c>
      <c r="G97" s="12">
        <v>307</v>
      </c>
      <c r="I97" s="11">
        <f>'^JKSE'!I97</f>
        <v>40760</v>
      </c>
      <c r="J97" s="12">
        <f t="shared" si="1"/>
        <v>760</v>
      </c>
    </row>
    <row r="98" spans="1:10" x14ac:dyDescent="0.2">
      <c r="A98" s="15">
        <v>39960</v>
      </c>
      <c r="B98" s="12">
        <v>310</v>
      </c>
      <c r="C98" s="12">
        <v>315</v>
      </c>
      <c r="D98" s="12">
        <v>310</v>
      </c>
      <c r="E98" s="12">
        <v>310</v>
      </c>
      <c r="F98" s="14">
        <v>564500</v>
      </c>
      <c r="G98" s="12">
        <v>307</v>
      </c>
      <c r="I98" s="11">
        <f>'^JKSE'!I98</f>
        <v>40759</v>
      </c>
      <c r="J98" s="12">
        <f t="shared" si="1"/>
        <v>850</v>
      </c>
    </row>
    <row r="99" spans="1:10" x14ac:dyDescent="0.2">
      <c r="A99" s="15">
        <v>39961</v>
      </c>
      <c r="B99" s="12">
        <v>315</v>
      </c>
      <c r="C99" s="12">
        <v>315</v>
      </c>
      <c r="D99" s="12">
        <v>315</v>
      </c>
      <c r="E99" s="12">
        <v>315</v>
      </c>
      <c r="F99" s="14">
        <v>483500</v>
      </c>
      <c r="G99" s="12">
        <v>311.95</v>
      </c>
      <c r="I99" s="11">
        <f>'^JKSE'!I99</f>
        <v>40758</v>
      </c>
      <c r="J99" s="12">
        <f t="shared" si="1"/>
        <v>830</v>
      </c>
    </row>
    <row r="100" spans="1:10" x14ac:dyDescent="0.2">
      <c r="A100" s="15">
        <v>39962</v>
      </c>
      <c r="B100" s="12">
        <v>315</v>
      </c>
      <c r="C100" s="12">
        <v>320</v>
      </c>
      <c r="D100" s="12">
        <v>315</v>
      </c>
      <c r="E100" s="12">
        <v>320</v>
      </c>
      <c r="F100" s="14">
        <v>986000</v>
      </c>
      <c r="G100" s="12">
        <v>316.89999999999998</v>
      </c>
      <c r="I100" s="11">
        <f>'^JKSE'!I100</f>
        <v>40757</v>
      </c>
      <c r="J100" s="12">
        <f t="shared" si="1"/>
        <v>840</v>
      </c>
    </row>
    <row r="101" spans="1:10" x14ac:dyDescent="0.2">
      <c r="A101" s="15">
        <v>39965</v>
      </c>
      <c r="B101" s="12">
        <v>320</v>
      </c>
      <c r="C101" s="12">
        <v>325</v>
      </c>
      <c r="D101" s="12">
        <v>320</v>
      </c>
      <c r="E101" s="12">
        <v>325</v>
      </c>
      <c r="F101" s="14">
        <v>816000</v>
      </c>
      <c r="G101" s="12">
        <v>321.85000000000002</v>
      </c>
      <c r="I101" s="11">
        <f>'^JKSE'!I101</f>
        <v>40756</v>
      </c>
      <c r="J101" s="12">
        <f t="shared" si="1"/>
        <v>830</v>
      </c>
    </row>
    <row r="102" spans="1:10" x14ac:dyDescent="0.2">
      <c r="A102" s="15">
        <v>39966</v>
      </c>
      <c r="B102" s="12">
        <v>325</v>
      </c>
      <c r="C102" s="12">
        <v>325</v>
      </c>
      <c r="D102" s="12">
        <v>315</v>
      </c>
      <c r="E102" s="12">
        <v>315</v>
      </c>
      <c r="F102" s="14">
        <v>649500</v>
      </c>
      <c r="G102" s="12">
        <v>311.95</v>
      </c>
      <c r="I102" s="11">
        <f>'^JKSE'!I102</f>
        <v>40753</v>
      </c>
      <c r="J102" s="12">
        <f t="shared" si="1"/>
        <v>760</v>
      </c>
    </row>
    <row r="103" spans="1:10" x14ac:dyDescent="0.2">
      <c r="A103" s="15">
        <v>39967</v>
      </c>
      <c r="B103" s="12">
        <v>315</v>
      </c>
      <c r="C103" s="12">
        <v>320</v>
      </c>
      <c r="D103" s="12">
        <v>315</v>
      </c>
      <c r="E103" s="12">
        <v>320</v>
      </c>
      <c r="F103" s="14">
        <v>871000</v>
      </c>
      <c r="G103" s="12">
        <v>316.89999999999998</v>
      </c>
      <c r="I103" s="11">
        <f>'^JKSE'!I103</f>
        <v>40752</v>
      </c>
      <c r="J103" s="12">
        <f t="shared" si="1"/>
        <v>750</v>
      </c>
    </row>
    <row r="104" spans="1:10" x14ac:dyDescent="0.2">
      <c r="A104" s="15">
        <v>39968</v>
      </c>
      <c r="B104" s="12">
        <v>315</v>
      </c>
      <c r="C104" s="12">
        <v>320</v>
      </c>
      <c r="D104" s="12">
        <v>315</v>
      </c>
      <c r="E104" s="12">
        <v>320</v>
      </c>
      <c r="F104" s="14">
        <v>482500</v>
      </c>
      <c r="G104" s="12">
        <v>316.89999999999998</v>
      </c>
      <c r="I104" s="11">
        <f>'^JKSE'!I104</f>
        <v>40751</v>
      </c>
      <c r="J104" s="12">
        <f t="shared" si="1"/>
        <v>750</v>
      </c>
    </row>
    <row r="105" spans="1:10" x14ac:dyDescent="0.2">
      <c r="A105" s="15">
        <v>39969</v>
      </c>
      <c r="B105" s="12">
        <v>320</v>
      </c>
      <c r="C105" s="12">
        <v>325</v>
      </c>
      <c r="D105" s="12">
        <v>320</v>
      </c>
      <c r="E105" s="12">
        <v>325</v>
      </c>
      <c r="F105" s="14">
        <v>392500</v>
      </c>
      <c r="G105" s="12">
        <v>321.85000000000002</v>
      </c>
      <c r="I105" s="11">
        <f>'^JKSE'!I105</f>
        <v>40750</v>
      </c>
      <c r="J105" s="12">
        <f t="shared" si="1"/>
        <v>740</v>
      </c>
    </row>
    <row r="106" spans="1:10" x14ac:dyDescent="0.2">
      <c r="A106" s="15">
        <v>39972</v>
      </c>
      <c r="B106" s="12">
        <v>325</v>
      </c>
      <c r="C106" s="12">
        <v>325</v>
      </c>
      <c r="D106" s="12">
        <v>315</v>
      </c>
      <c r="E106" s="12">
        <v>315</v>
      </c>
      <c r="F106" s="14">
        <v>1467500</v>
      </c>
      <c r="G106" s="12">
        <v>311.95</v>
      </c>
      <c r="I106" s="11">
        <f>'^JKSE'!I106</f>
        <v>40749</v>
      </c>
      <c r="J106" s="12">
        <f t="shared" si="1"/>
        <v>710</v>
      </c>
    </row>
    <row r="107" spans="1:10" x14ac:dyDescent="0.2">
      <c r="A107" s="15">
        <v>39973</v>
      </c>
      <c r="B107" s="12">
        <v>315</v>
      </c>
      <c r="C107" s="12">
        <v>320</v>
      </c>
      <c r="D107" s="12">
        <v>315</v>
      </c>
      <c r="E107" s="12">
        <v>320</v>
      </c>
      <c r="F107" s="14">
        <v>774500</v>
      </c>
      <c r="G107" s="12">
        <v>316.89999999999998</v>
      </c>
      <c r="I107" s="11">
        <f>'^JKSE'!I107</f>
        <v>40746</v>
      </c>
      <c r="J107" s="12">
        <f t="shared" si="1"/>
        <v>730</v>
      </c>
    </row>
    <row r="108" spans="1:10" x14ac:dyDescent="0.2">
      <c r="A108" s="15">
        <v>39974</v>
      </c>
      <c r="B108" s="12">
        <v>320</v>
      </c>
      <c r="C108" s="12">
        <v>335</v>
      </c>
      <c r="D108" s="12">
        <v>320</v>
      </c>
      <c r="E108" s="12">
        <v>335</v>
      </c>
      <c r="F108" s="14">
        <v>1878500</v>
      </c>
      <c r="G108" s="12">
        <v>331.75</v>
      </c>
      <c r="I108" s="11">
        <f>'^JKSE'!I108</f>
        <v>40745</v>
      </c>
      <c r="J108" s="12">
        <f t="shared" si="1"/>
        <v>730</v>
      </c>
    </row>
    <row r="109" spans="1:10" x14ac:dyDescent="0.2">
      <c r="A109" s="15">
        <v>39975</v>
      </c>
      <c r="B109" s="12">
        <v>330</v>
      </c>
      <c r="C109" s="12">
        <v>335</v>
      </c>
      <c r="D109" s="12">
        <v>325</v>
      </c>
      <c r="E109" s="12">
        <v>325</v>
      </c>
      <c r="F109" s="14">
        <v>1428500</v>
      </c>
      <c r="G109" s="12">
        <v>321.85000000000002</v>
      </c>
      <c r="I109" s="11">
        <f>'^JKSE'!I109</f>
        <v>40744</v>
      </c>
      <c r="J109" s="12">
        <f t="shared" si="1"/>
        <v>740</v>
      </c>
    </row>
    <row r="110" spans="1:10" x14ac:dyDescent="0.2">
      <c r="A110" s="15">
        <v>39976</v>
      </c>
      <c r="B110" s="12">
        <v>325</v>
      </c>
      <c r="C110" s="12">
        <v>330</v>
      </c>
      <c r="D110" s="12">
        <v>325</v>
      </c>
      <c r="E110" s="12">
        <v>330</v>
      </c>
      <c r="F110" s="14">
        <v>745000</v>
      </c>
      <c r="G110" s="12">
        <v>326.8</v>
      </c>
      <c r="I110" s="11">
        <f>'^JKSE'!I110</f>
        <v>40743</v>
      </c>
      <c r="J110" s="12">
        <f t="shared" si="1"/>
        <v>740</v>
      </c>
    </row>
    <row r="111" spans="1:10" x14ac:dyDescent="0.2">
      <c r="A111" s="15">
        <v>39979</v>
      </c>
      <c r="B111" s="12">
        <v>330</v>
      </c>
      <c r="C111" s="12">
        <v>330</v>
      </c>
      <c r="D111" s="12">
        <v>325</v>
      </c>
      <c r="E111" s="12">
        <v>330</v>
      </c>
      <c r="F111" s="14">
        <v>783500</v>
      </c>
      <c r="G111" s="12">
        <v>326.8</v>
      </c>
      <c r="I111" s="11">
        <f>'^JKSE'!I111</f>
        <v>40742</v>
      </c>
      <c r="J111" s="12">
        <f t="shared" si="1"/>
        <v>830</v>
      </c>
    </row>
    <row r="112" spans="1:10" x14ac:dyDescent="0.2">
      <c r="A112" s="15">
        <v>39980</v>
      </c>
      <c r="B112" s="12">
        <v>335</v>
      </c>
      <c r="C112" s="12">
        <v>340</v>
      </c>
      <c r="D112" s="12">
        <v>330</v>
      </c>
      <c r="E112" s="12">
        <v>335</v>
      </c>
      <c r="F112" s="14">
        <v>1597500</v>
      </c>
      <c r="G112" s="12">
        <v>331.75</v>
      </c>
      <c r="I112" s="11">
        <f>'^JKSE'!I112</f>
        <v>40739</v>
      </c>
      <c r="J112" s="12">
        <f t="shared" si="1"/>
        <v>920</v>
      </c>
    </row>
    <row r="113" spans="1:10" x14ac:dyDescent="0.2">
      <c r="A113" s="15">
        <v>39981</v>
      </c>
      <c r="B113" s="12">
        <v>335</v>
      </c>
      <c r="C113" s="12">
        <v>340</v>
      </c>
      <c r="D113" s="12">
        <v>335</v>
      </c>
      <c r="E113" s="12">
        <v>340</v>
      </c>
      <c r="F113" s="14">
        <v>799000</v>
      </c>
      <c r="G113" s="12">
        <v>336.71</v>
      </c>
      <c r="I113" s="11">
        <f>'^JKSE'!I113</f>
        <v>40738</v>
      </c>
      <c r="J113" s="12">
        <f t="shared" si="1"/>
        <v>940</v>
      </c>
    </row>
    <row r="114" spans="1:10" x14ac:dyDescent="0.2">
      <c r="A114" s="15">
        <v>39982</v>
      </c>
      <c r="B114" s="12">
        <v>335</v>
      </c>
      <c r="C114" s="12">
        <v>335</v>
      </c>
      <c r="D114" s="12">
        <v>330</v>
      </c>
      <c r="E114" s="12">
        <v>330</v>
      </c>
      <c r="F114" s="14">
        <v>952500</v>
      </c>
      <c r="G114" s="12">
        <v>326.8</v>
      </c>
      <c r="I114" s="11">
        <f>'^JKSE'!I114</f>
        <v>40737</v>
      </c>
      <c r="J114" s="12">
        <f t="shared" si="1"/>
        <v>980</v>
      </c>
    </row>
    <row r="115" spans="1:10" x14ac:dyDescent="0.2">
      <c r="A115" s="15">
        <v>39983</v>
      </c>
      <c r="B115" s="12">
        <v>330</v>
      </c>
      <c r="C115" s="12">
        <v>340</v>
      </c>
      <c r="D115" s="12">
        <v>330</v>
      </c>
      <c r="E115" s="12">
        <v>340</v>
      </c>
      <c r="F115" s="14">
        <v>1787000</v>
      </c>
      <c r="G115" s="12">
        <v>336.71</v>
      </c>
      <c r="I115" s="11">
        <f>'^JKSE'!I115</f>
        <v>40736</v>
      </c>
      <c r="J115" s="12">
        <f t="shared" si="1"/>
        <v>970</v>
      </c>
    </row>
    <row r="116" spans="1:10" x14ac:dyDescent="0.2">
      <c r="A116" s="15">
        <v>39986</v>
      </c>
      <c r="B116" s="12">
        <v>335</v>
      </c>
      <c r="C116" s="12">
        <v>345</v>
      </c>
      <c r="D116" s="12">
        <v>335</v>
      </c>
      <c r="E116" s="12">
        <v>345</v>
      </c>
      <c r="F116" s="14">
        <v>1541000</v>
      </c>
      <c r="G116" s="12">
        <v>341.66</v>
      </c>
      <c r="I116" s="11">
        <f>'^JKSE'!I116</f>
        <v>40735</v>
      </c>
      <c r="J116" s="12">
        <f t="shared" si="1"/>
        <v>960</v>
      </c>
    </row>
    <row r="117" spans="1:10" x14ac:dyDescent="0.2">
      <c r="A117" s="15">
        <v>39987</v>
      </c>
      <c r="B117" s="12">
        <v>340</v>
      </c>
      <c r="C117" s="12">
        <v>340</v>
      </c>
      <c r="D117" s="12">
        <v>330</v>
      </c>
      <c r="E117" s="12">
        <v>330</v>
      </c>
      <c r="F117" s="14">
        <v>871500</v>
      </c>
      <c r="G117" s="12">
        <v>326.8</v>
      </c>
      <c r="I117" s="11">
        <f>'^JKSE'!I117</f>
        <v>40732</v>
      </c>
      <c r="J117" s="12">
        <f t="shared" si="1"/>
        <v>1010</v>
      </c>
    </row>
    <row r="118" spans="1:10" x14ac:dyDescent="0.2">
      <c r="A118" s="15">
        <v>39988</v>
      </c>
      <c r="B118" s="12">
        <v>335</v>
      </c>
      <c r="C118" s="12">
        <v>345</v>
      </c>
      <c r="D118" s="12">
        <v>335</v>
      </c>
      <c r="E118" s="12">
        <v>345</v>
      </c>
      <c r="F118" s="14">
        <v>1334000</v>
      </c>
      <c r="G118" s="12">
        <v>341.66</v>
      </c>
      <c r="I118" s="11">
        <f>'^JKSE'!I118</f>
        <v>40731</v>
      </c>
      <c r="J118" s="12">
        <f t="shared" si="1"/>
        <v>1010</v>
      </c>
    </row>
    <row r="119" spans="1:10" x14ac:dyDescent="0.2">
      <c r="A119" s="15">
        <v>39989</v>
      </c>
      <c r="B119" s="12">
        <v>345</v>
      </c>
      <c r="C119" s="12">
        <v>350</v>
      </c>
      <c r="D119" s="12">
        <v>345</v>
      </c>
      <c r="E119" s="12">
        <v>350</v>
      </c>
      <c r="F119" s="14">
        <v>1017000</v>
      </c>
      <c r="G119" s="12">
        <v>346.61</v>
      </c>
      <c r="I119" s="11">
        <f>'^JKSE'!I119</f>
        <v>40730</v>
      </c>
      <c r="J119" s="12">
        <f t="shared" si="1"/>
        <v>980</v>
      </c>
    </row>
    <row r="120" spans="1:10" x14ac:dyDescent="0.2">
      <c r="A120" s="15">
        <v>39990</v>
      </c>
      <c r="B120" s="12">
        <v>350</v>
      </c>
      <c r="C120" s="12">
        <v>350</v>
      </c>
      <c r="D120" s="12">
        <v>335</v>
      </c>
      <c r="E120" s="12">
        <v>340</v>
      </c>
      <c r="F120" s="14">
        <v>1257000</v>
      </c>
      <c r="G120" s="12">
        <v>336.71</v>
      </c>
      <c r="I120" s="11">
        <f>'^JKSE'!I120</f>
        <v>40729</v>
      </c>
      <c r="J120" s="12">
        <f t="shared" si="1"/>
        <v>970</v>
      </c>
    </row>
    <row r="121" spans="1:10" x14ac:dyDescent="0.2">
      <c r="A121" s="15">
        <v>39993</v>
      </c>
      <c r="B121" s="12">
        <v>340</v>
      </c>
      <c r="C121" s="12">
        <v>345</v>
      </c>
      <c r="D121" s="12">
        <v>340</v>
      </c>
      <c r="E121" s="12">
        <v>340</v>
      </c>
      <c r="F121" s="14">
        <v>928000</v>
      </c>
      <c r="G121" s="12">
        <v>336.71</v>
      </c>
      <c r="I121" s="11">
        <f>'^JKSE'!I121</f>
        <v>40728</v>
      </c>
      <c r="J121" s="12">
        <f t="shared" si="1"/>
        <v>950</v>
      </c>
    </row>
    <row r="122" spans="1:10" x14ac:dyDescent="0.2">
      <c r="A122" s="15">
        <v>39994</v>
      </c>
      <c r="B122" s="12">
        <v>345</v>
      </c>
      <c r="C122" s="12">
        <v>350</v>
      </c>
      <c r="D122" s="12">
        <v>345</v>
      </c>
      <c r="E122" s="12">
        <v>350</v>
      </c>
      <c r="F122" s="14">
        <v>948000</v>
      </c>
      <c r="G122" s="12">
        <v>346.61</v>
      </c>
      <c r="I122" s="11">
        <f>'^JKSE'!I122</f>
        <v>40725</v>
      </c>
      <c r="J122" s="12">
        <f t="shared" si="1"/>
        <v>1000</v>
      </c>
    </row>
    <row r="123" spans="1:10" x14ac:dyDescent="0.2">
      <c r="A123" s="15">
        <v>39995</v>
      </c>
      <c r="B123" s="12">
        <v>350</v>
      </c>
      <c r="C123" s="12">
        <v>350</v>
      </c>
      <c r="D123" s="12">
        <v>345</v>
      </c>
      <c r="E123" s="12">
        <v>345</v>
      </c>
      <c r="F123" s="14">
        <v>805000</v>
      </c>
      <c r="G123" s="12">
        <v>341.66</v>
      </c>
      <c r="I123" s="11">
        <f>'^JKSE'!I123</f>
        <v>40724</v>
      </c>
      <c r="J123" s="12">
        <f t="shared" si="1"/>
        <v>990</v>
      </c>
    </row>
    <row r="124" spans="1:10" x14ac:dyDescent="0.2">
      <c r="A124" s="15">
        <v>39996</v>
      </c>
      <c r="B124" s="12">
        <v>345</v>
      </c>
      <c r="C124" s="12">
        <v>345</v>
      </c>
      <c r="D124" s="12">
        <v>340</v>
      </c>
      <c r="E124" s="12">
        <v>340</v>
      </c>
      <c r="F124" s="14">
        <v>845500</v>
      </c>
      <c r="G124" s="12">
        <v>336.71</v>
      </c>
      <c r="I124" s="11">
        <f>'^JKSE'!I124</f>
        <v>40723</v>
      </c>
      <c r="J124" s="12">
        <f t="shared" si="1"/>
        <v>990</v>
      </c>
    </row>
    <row r="125" spans="1:10" x14ac:dyDescent="0.2">
      <c r="A125" s="15">
        <v>39997</v>
      </c>
      <c r="B125" s="12">
        <v>335</v>
      </c>
      <c r="C125" s="12">
        <v>335</v>
      </c>
      <c r="D125" s="12">
        <v>330</v>
      </c>
      <c r="E125" s="12">
        <v>330</v>
      </c>
      <c r="F125" s="14">
        <v>607000</v>
      </c>
      <c r="G125" s="12">
        <v>326.8</v>
      </c>
      <c r="I125" s="11">
        <f>'^JKSE'!I125</f>
        <v>40722</v>
      </c>
      <c r="J125" s="12">
        <f t="shared" si="1"/>
        <v>990</v>
      </c>
    </row>
    <row r="126" spans="1:10" x14ac:dyDescent="0.2">
      <c r="A126" s="15">
        <v>40000</v>
      </c>
      <c r="B126" s="12">
        <v>325</v>
      </c>
      <c r="C126" s="12">
        <v>330</v>
      </c>
      <c r="D126" s="12">
        <v>325</v>
      </c>
      <c r="E126" s="12">
        <v>330</v>
      </c>
      <c r="F126" s="14">
        <v>507500</v>
      </c>
      <c r="G126" s="12">
        <v>326.8</v>
      </c>
      <c r="I126" s="11">
        <f>'^JKSE'!I126</f>
        <v>40721</v>
      </c>
      <c r="J126" s="12">
        <f t="shared" si="1"/>
        <v>990</v>
      </c>
    </row>
    <row r="127" spans="1:10" x14ac:dyDescent="0.2">
      <c r="A127" s="15">
        <v>40001</v>
      </c>
      <c r="B127" s="12">
        <v>335</v>
      </c>
      <c r="C127" s="12">
        <v>340</v>
      </c>
      <c r="D127" s="12">
        <v>335</v>
      </c>
      <c r="E127" s="12">
        <v>340</v>
      </c>
      <c r="F127" s="14">
        <v>1019500</v>
      </c>
      <c r="G127" s="12">
        <v>336.71</v>
      </c>
      <c r="I127" s="11">
        <f>'^JKSE'!I127</f>
        <v>40718</v>
      </c>
      <c r="J127" s="12">
        <f t="shared" si="1"/>
        <v>1000</v>
      </c>
    </row>
    <row r="128" spans="1:10" x14ac:dyDescent="0.2">
      <c r="A128" s="15">
        <v>40003</v>
      </c>
      <c r="B128" s="12">
        <v>340</v>
      </c>
      <c r="C128" s="12">
        <v>340</v>
      </c>
      <c r="D128" s="12">
        <v>330</v>
      </c>
      <c r="E128" s="12">
        <v>330</v>
      </c>
      <c r="F128" s="14">
        <v>1319000</v>
      </c>
      <c r="G128" s="12">
        <v>326.8</v>
      </c>
      <c r="I128" s="11">
        <f>'^JKSE'!I128</f>
        <v>40717</v>
      </c>
      <c r="J128" s="12">
        <f t="shared" si="1"/>
        <v>1010</v>
      </c>
    </row>
    <row r="129" spans="1:10" x14ac:dyDescent="0.2">
      <c r="A129" s="15">
        <v>40004</v>
      </c>
      <c r="B129" s="12">
        <v>330</v>
      </c>
      <c r="C129" s="12">
        <v>330</v>
      </c>
      <c r="D129" s="12">
        <v>325</v>
      </c>
      <c r="E129" s="12">
        <v>325</v>
      </c>
      <c r="F129" s="14">
        <v>679500</v>
      </c>
      <c r="G129" s="12">
        <v>321.85000000000002</v>
      </c>
      <c r="I129" s="11">
        <f>'^JKSE'!I129</f>
        <v>40716</v>
      </c>
      <c r="J129" s="12">
        <f t="shared" si="1"/>
        <v>950</v>
      </c>
    </row>
    <row r="130" spans="1:10" x14ac:dyDescent="0.2">
      <c r="A130" s="15">
        <v>40007</v>
      </c>
      <c r="B130" s="12">
        <v>325</v>
      </c>
      <c r="C130" s="12">
        <v>325</v>
      </c>
      <c r="D130" s="12">
        <v>325</v>
      </c>
      <c r="E130" s="12">
        <v>325</v>
      </c>
      <c r="F130" s="14">
        <v>407500</v>
      </c>
      <c r="G130" s="12">
        <v>321.85000000000002</v>
      </c>
      <c r="I130" s="11">
        <f>'^JKSE'!I130</f>
        <v>40715</v>
      </c>
      <c r="J130" s="12">
        <f t="shared" si="1"/>
        <v>870</v>
      </c>
    </row>
    <row r="131" spans="1:10" x14ac:dyDescent="0.2">
      <c r="A131" s="15">
        <v>40008</v>
      </c>
      <c r="B131" s="12">
        <v>325</v>
      </c>
      <c r="C131" s="12">
        <v>330</v>
      </c>
      <c r="D131" s="12">
        <v>325</v>
      </c>
      <c r="E131" s="12">
        <v>330</v>
      </c>
      <c r="F131" s="14">
        <v>881000</v>
      </c>
      <c r="G131" s="12">
        <v>326.8</v>
      </c>
      <c r="I131" s="11">
        <f>'^JKSE'!I131</f>
        <v>40714</v>
      </c>
      <c r="J131" s="12">
        <f t="shared" ref="J131:J194" si="2">VLOOKUP($I$2:$I$751,$A$2:$G$705,7)</f>
        <v>860</v>
      </c>
    </row>
    <row r="132" spans="1:10" x14ac:dyDescent="0.2">
      <c r="A132" s="15">
        <v>40009</v>
      </c>
      <c r="B132" s="12">
        <v>330</v>
      </c>
      <c r="C132" s="12">
        <v>335</v>
      </c>
      <c r="D132" s="12">
        <v>330</v>
      </c>
      <c r="E132" s="12">
        <v>335</v>
      </c>
      <c r="F132" s="14">
        <v>549000</v>
      </c>
      <c r="G132" s="12">
        <v>331.75</v>
      </c>
      <c r="I132" s="11">
        <f>'^JKSE'!I132</f>
        <v>40711</v>
      </c>
      <c r="J132" s="12">
        <f t="shared" si="2"/>
        <v>860</v>
      </c>
    </row>
    <row r="133" spans="1:10" x14ac:dyDescent="0.2">
      <c r="A133" s="15">
        <v>40010</v>
      </c>
      <c r="B133" s="12">
        <v>335</v>
      </c>
      <c r="C133" s="12">
        <v>340</v>
      </c>
      <c r="D133" s="12">
        <v>335</v>
      </c>
      <c r="E133" s="12">
        <v>335</v>
      </c>
      <c r="F133" s="14">
        <v>838000</v>
      </c>
      <c r="G133" s="12">
        <v>331.75</v>
      </c>
      <c r="I133" s="11">
        <f>'^JKSE'!I133</f>
        <v>40710</v>
      </c>
      <c r="J133" s="12">
        <f t="shared" si="2"/>
        <v>850</v>
      </c>
    </row>
    <row r="134" spans="1:10" x14ac:dyDescent="0.2">
      <c r="A134" s="15">
        <v>40011</v>
      </c>
      <c r="B134" s="12">
        <v>335</v>
      </c>
      <c r="C134" s="12">
        <v>335</v>
      </c>
      <c r="D134" s="12">
        <v>330</v>
      </c>
      <c r="E134" s="12">
        <v>330</v>
      </c>
      <c r="F134" s="14">
        <v>594500</v>
      </c>
      <c r="G134" s="12">
        <v>326.8</v>
      </c>
      <c r="I134" s="11">
        <f>'^JKSE'!I134</f>
        <v>40709</v>
      </c>
      <c r="J134" s="12">
        <f t="shared" si="2"/>
        <v>860</v>
      </c>
    </row>
    <row r="135" spans="1:10" x14ac:dyDescent="0.2">
      <c r="A135" s="15">
        <v>40015</v>
      </c>
      <c r="B135" s="12">
        <v>335</v>
      </c>
      <c r="C135" s="12">
        <v>340</v>
      </c>
      <c r="D135" s="12">
        <v>335</v>
      </c>
      <c r="E135" s="12">
        <v>340</v>
      </c>
      <c r="F135" s="14">
        <v>1322500</v>
      </c>
      <c r="G135" s="12">
        <v>336.71</v>
      </c>
      <c r="I135" s="11">
        <f>'^JKSE'!I135</f>
        <v>40708</v>
      </c>
      <c r="J135" s="12">
        <f t="shared" si="2"/>
        <v>830</v>
      </c>
    </row>
    <row r="136" spans="1:10" x14ac:dyDescent="0.2">
      <c r="A136" s="15">
        <v>40016</v>
      </c>
      <c r="B136" s="12">
        <v>345</v>
      </c>
      <c r="C136" s="12">
        <v>345</v>
      </c>
      <c r="D136" s="12">
        <v>335</v>
      </c>
      <c r="E136" s="12">
        <v>335</v>
      </c>
      <c r="F136" s="14">
        <v>1371500</v>
      </c>
      <c r="G136" s="12">
        <v>331.75</v>
      </c>
      <c r="I136" s="11">
        <f>'^JKSE'!I136</f>
        <v>40707</v>
      </c>
      <c r="J136" s="12">
        <f t="shared" si="2"/>
        <v>830</v>
      </c>
    </row>
    <row r="137" spans="1:10" x14ac:dyDescent="0.2">
      <c r="A137" s="15">
        <v>40017</v>
      </c>
      <c r="B137" s="12">
        <v>335</v>
      </c>
      <c r="C137" s="12">
        <v>345</v>
      </c>
      <c r="D137" s="12">
        <v>335</v>
      </c>
      <c r="E137" s="12">
        <v>340</v>
      </c>
      <c r="F137" s="14">
        <v>790500</v>
      </c>
      <c r="G137" s="12">
        <v>336.71</v>
      </c>
      <c r="I137" s="11">
        <f>'^JKSE'!I137</f>
        <v>40704</v>
      </c>
      <c r="J137" s="12">
        <f t="shared" si="2"/>
        <v>830</v>
      </c>
    </row>
    <row r="138" spans="1:10" x14ac:dyDescent="0.2">
      <c r="A138" s="15">
        <v>40018</v>
      </c>
      <c r="B138" s="12">
        <v>340</v>
      </c>
      <c r="C138" s="12">
        <v>345</v>
      </c>
      <c r="D138" s="12">
        <v>340</v>
      </c>
      <c r="E138" s="12">
        <v>340</v>
      </c>
      <c r="F138" s="14">
        <v>913500</v>
      </c>
      <c r="G138" s="12">
        <v>336.71</v>
      </c>
      <c r="I138" s="11">
        <f>'^JKSE'!I138</f>
        <v>40703</v>
      </c>
      <c r="J138" s="12">
        <f t="shared" si="2"/>
        <v>830</v>
      </c>
    </row>
    <row r="139" spans="1:10" x14ac:dyDescent="0.2">
      <c r="A139" s="15">
        <v>40021</v>
      </c>
      <c r="B139" s="12">
        <v>345</v>
      </c>
      <c r="C139" s="12">
        <v>345</v>
      </c>
      <c r="D139" s="12">
        <v>345</v>
      </c>
      <c r="E139" s="12">
        <v>345</v>
      </c>
      <c r="F139" s="14">
        <v>350000</v>
      </c>
      <c r="G139" s="12">
        <v>341.66</v>
      </c>
      <c r="I139" s="11">
        <f>'^JKSE'!I139</f>
        <v>40702</v>
      </c>
      <c r="J139" s="12">
        <f t="shared" si="2"/>
        <v>830</v>
      </c>
    </row>
    <row r="140" spans="1:10" x14ac:dyDescent="0.2">
      <c r="A140" s="15">
        <v>40022</v>
      </c>
      <c r="B140" s="12">
        <v>340</v>
      </c>
      <c r="C140" s="12">
        <v>350</v>
      </c>
      <c r="D140" s="12">
        <v>340</v>
      </c>
      <c r="E140" s="12">
        <v>345</v>
      </c>
      <c r="F140" s="14">
        <v>664000</v>
      </c>
      <c r="G140" s="12">
        <v>341.66</v>
      </c>
      <c r="I140" s="11">
        <f>'^JKSE'!I140</f>
        <v>40701</v>
      </c>
      <c r="J140" s="12">
        <f t="shared" si="2"/>
        <v>830</v>
      </c>
    </row>
    <row r="141" spans="1:10" x14ac:dyDescent="0.2">
      <c r="A141" s="15">
        <v>40023</v>
      </c>
      <c r="B141" s="12">
        <v>345</v>
      </c>
      <c r="C141" s="12">
        <v>350</v>
      </c>
      <c r="D141" s="12">
        <v>345</v>
      </c>
      <c r="E141" s="12">
        <v>345</v>
      </c>
      <c r="F141" s="14">
        <v>599000</v>
      </c>
      <c r="G141" s="12">
        <v>341.66</v>
      </c>
      <c r="I141" s="11">
        <f>'^JKSE'!I141</f>
        <v>40700</v>
      </c>
      <c r="J141" s="12">
        <f t="shared" si="2"/>
        <v>840</v>
      </c>
    </row>
    <row r="142" spans="1:10" x14ac:dyDescent="0.2">
      <c r="A142" s="15">
        <v>40024</v>
      </c>
      <c r="B142" s="12">
        <v>350</v>
      </c>
      <c r="C142" s="12">
        <v>355</v>
      </c>
      <c r="D142" s="12">
        <v>350</v>
      </c>
      <c r="E142" s="12">
        <v>355</v>
      </c>
      <c r="F142" s="14">
        <v>800000</v>
      </c>
      <c r="G142" s="12">
        <v>351.56</v>
      </c>
      <c r="I142" s="11">
        <f>'^JKSE'!I142</f>
        <v>40697</v>
      </c>
      <c r="J142" s="12">
        <f t="shared" si="2"/>
        <v>850</v>
      </c>
    </row>
    <row r="143" spans="1:10" x14ac:dyDescent="0.2">
      <c r="A143" s="15">
        <v>40025</v>
      </c>
      <c r="B143" s="12">
        <v>350</v>
      </c>
      <c r="C143" s="12">
        <v>355</v>
      </c>
      <c r="D143" s="12">
        <v>350</v>
      </c>
      <c r="E143" s="12">
        <v>355</v>
      </c>
      <c r="F143" s="14">
        <v>800000</v>
      </c>
      <c r="G143" s="12">
        <v>351.56</v>
      </c>
      <c r="I143" s="11">
        <f>'^JKSE'!I143</f>
        <v>40696</v>
      </c>
      <c r="J143" s="12">
        <f t="shared" si="2"/>
        <v>850</v>
      </c>
    </row>
    <row r="144" spans="1:10" x14ac:dyDescent="0.2">
      <c r="A144" s="15">
        <v>40028</v>
      </c>
      <c r="B144" s="12">
        <v>355</v>
      </c>
      <c r="C144" s="12">
        <v>355</v>
      </c>
      <c r="D144" s="12">
        <v>350</v>
      </c>
      <c r="E144" s="12">
        <v>355</v>
      </c>
      <c r="F144" s="14">
        <v>742000</v>
      </c>
      <c r="G144" s="12">
        <v>351.56</v>
      </c>
      <c r="I144" s="11">
        <f>'^JKSE'!I144</f>
        <v>40695</v>
      </c>
      <c r="J144" s="12">
        <f t="shared" si="2"/>
        <v>850</v>
      </c>
    </row>
    <row r="145" spans="1:10" x14ac:dyDescent="0.2">
      <c r="A145" s="15">
        <v>40029</v>
      </c>
      <c r="B145" s="12">
        <v>355</v>
      </c>
      <c r="C145" s="12">
        <v>355</v>
      </c>
      <c r="D145" s="12">
        <v>350</v>
      </c>
      <c r="E145" s="12">
        <v>350</v>
      </c>
      <c r="F145" s="14">
        <v>672000</v>
      </c>
      <c r="G145" s="12">
        <v>346.61</v>
      </c>
      <c r="I145" s="11">
        <f>'^JKSE'!I145</f>
        <v>40694</v>
      </c>
      <c r="J145" s="12">
        <f t="shared" si="2"/>
        <v>860</v>
      </c>
    </row>
    <row r="146" spans="1:10" x14ac:dyDescent="0.2">
      <c r="A146" s="15">
        <v>40030</v>
      </c>
      <c r="B146" s="12">
        <v>350</v>
      </c>
      <c r="C146" s="12">
        <v>350</v>
      </c>
      <c r="D146" s="12">
        <v>340</v>
      </c>
      <c r="E146" s="12">
        <v>345</v>
      </c>
      <c r="F146" s="14">
        <v>926000</v>
      </c>
      <c r="G146" s="12">
        <v>341.66</v>
      </c>
      <c r="I146" s="11">
        <f>'^JKSE'!I146</f>
        <v>40693</v>
      </c>
      <c r="J146" s="12">
        <f t="shared" si="2"/>
        <v>850</v>
      </c>
    </row>
    <row r="147" spans="1:10" x14ac:dyDescent="0.2">
      <c r="A147" s="15">
        <v>40031</v>
      </c>
      <c r="B147" s="12">
        <v>345</v>
      </c>
      <c r="C147" s="12">
        <v>355</v>
      </c>
      <c r="D147" s="12">
        <v>345</v>
      </c>
      <c r="E147" s="12">
        <v>355</v>
      </c>
      <c r="F147" s="14">
        <v>813500</v>
      </c>
      <c r="G147" s="12">
        <v>351.56</v>
      </c>
      <c r="I147" s="11">
        <f>'^JKSE'!I147</f>
        <v>40690</v>
      </c>
      <c r="J147" s="12">
        <f t="shared" si="2"/>
        <v>850</v>
      </c>
    </row>
    <row r="148" spans="1:10" x14ac:dyDescent="0.2">
      <c r="A148" s="15">
        <v>40032</v>
      </c>
      <c r="B148" s="12">
        <v>350</v>
      </c>
      <c r="C148" s="12">
        <v>350</v>
      </c>
      <c r="D148" s="12">
        <v>345</v>
      </c>
      <c r="E148" s="12">
        <v>345</v>
      </c>
      <c r="F148" s="14">
        <v>894500</v>
      </c>
      <c r="G148" s="12">
        <v>341.66</v>
      </c>
      <c r="I148" s="11">
        <f>'^JKSE'!I148</f>
        <v>40689</v>
      </c>
      <c r="J148" s="12">
        <f t="shared" si="2"/>
        <v>860</v>
      </c>
    </row>
    <row r="149" spans="1:10" x14ac:dyDescent="0.2">
      <c r="A149" s="15">
        <v>40035</v>
      </c>
      <c r="B149" s="12">
        <v>350</v>
      </c>
      <c r="C149" s="12">
        <v>360</v>
      </c>
      <c r="D149" s="12">
        <v>350</v>
      </c>
      <c r="E149" s="12">
        <v>355</v>
      </c>
      <c r="F149" s="14">
        <v>1060500</v>
      </c>
      <c r="G149" s="12">
        <v>351.56</v>
      </c>
      <c r="I149" s="11">
        <f>'^JKSE'!I149</f>
        <v>40688</v>
      </c>
      <c r="J149" s="12">
        <f t="shared" si="2"/>
        <v>850</v>
      </c>
    </row>
    <row r="150" spans="1:10" x14ac:dyDescent="0.2">
      <c r="A150" s="15">
        <v>40036</v>
      </c>
      <c r="B150" s="12">
        <v>350</v>
      </c>
      <c r="C150" s="12">
        <v>350</v>
      </c>
      <c r="D150" s="12">
        <v>340</v>
      </c>
      <c r="E150" s="12">
        <v>340</v>
      </c>
      <c r="F150" s="14">
        <v>920500</v>
      </c>
      <c r="G150" s="12">
        <v>336.71</v>
      </c>
      <c r="I150" s="11">
        <f>'^JKSE'!I150</f>
        <v>40687</v>
      </c>
      <c r="J150" s="12">
        <f t="shared" si="2"/>
        <v>860</v>
      </c>
    </row>
    <row r="151" spans="1:10" x14ac:dyDescent="0.2">
      <c r="A151" s="15">
        <v>40037</v>
      </c>
      <c r="B151" s="12">
        <v>340</v>
      </c>
      <c r="C151" s="12">
        <v>340</v>
      </c>
      <c r="D151" s="12">
        <v>335</v>
      </c>
      <c r="E151" s="12">
        <v>335</v>
      </c>
      <c r="F151" s="14">
        <v>860500</v>
      </c>
      <c r="G151" s="12">
        <v>331.75</v>
      </c>
      <c r="I151" s="11">
        <f>'^JKSE'!I151</f>
        <v>40686</v>
      </c>
      <c r="J151" s="12">
        <f t="shared" si="2"/>
        <v>860</v>
      </c>
    </row>
    <row r="152" spans="1:10" x14ac:dyDescent="0.2">
      <c r="A152" s="15">
        <v>40038</v>
      </c>
      <c r="B152" s="12">
        <v>340</v>
      </c>
      <c r="C152" s="12">
        <v>350</v>
      </c>
      <c r="D152" s="12">
        <v>340</v>
      </c>
      <c r="E152" s="12">
        <v>345</v>
      </c>
      <c r="F152" s="14">
        <v>1251000</v>
      </c>
      <c r="G152" s="12">
        <v>341.66</v>
      </c>
      <c r="I152" s="11">
        <f>'^JKSE'!I152</f>
        <v>40683</v>
      </c>
      <c r="J152" s="12">
        <f t="shared" si="2"/>
        <v>880</v>
      </c>
    </row>
    <row r="153" spans="1:10" x14ac:dyDescent="0.2">
      <c r="A153" s="15">
        <v>40039</v>
      </c>
      <c r="B153" s="12">
        <v>345</v>
      </c>
      <c r="C153" s="12">
        <v>345</v>
      </c>
      <c r="D153" s="12">
        <v>340</v>
      </c>
      <c r="E153" s="12">
        <v>345</v>
      </c>
      <c r="F153" s="14">
        <v>740000</v>
      </c>
      <c r="G153" s="12">
        <v>342.65</v>
      </c>
      <c r="I153" s="11">
        <f>'^JKSE'!I153</f>
        <v>40682</v>
      </c>
      <c r="J153" s="12">
        <f t="shared" si="2"/>
        <v>860</v>
      </c>
    </row>
    <row r="154" spans="1:10" x14ac:dyDescent="0.2">
      <c r="A154" s="15">
        <v>40043</v>
      </c>
      <c r="B154" s="12">
        <v>340</v>
      </c>
      <c r="C154" s="12">
        <v>340</v>
      </c>
      <c r="D154" s="12">
        <v>335</v>
      </c>
      <c r="E154" s="12">
        <v>335</v>
      </c>
      <c r="F154" s="14">
        <v>1187500</v>
      </c>
      <c r="G154" s="12">
        <v>332.72</v>
      </c>
      <c r="I154" s="11">
        <f>'^JKSE'!I154</f>
        <v>40681</v>
      </c>
      <c r="J154" s="12">
        <f t="shared" si="2"/>
        <v>860</v>
      </c>
    </row>
    <row r="155" spans="1:10" x14ac:dyDescent="0.2">
      <c r="A155" s="15">
        <v>40044</v>
      </c>
      <c r="B155" s="12">
        <v>335</v>
      </c>
      <c r="C155" s="12">
        <v>335</v>
      </c>
      <c r="D155" s="12">
        <v>330</v>
      </c>
      <c r="E155" s="12">
        <v>330</v>
      </c>
      <c r="F155" s="14">
        <v>946500</v>
      </c>
      <c r="G155" s="12">
        <v>327.75</v>
      </c>
      <c r="I155" s="11">
        <f>'^JKSE'!I155</f>
        <v>40680</v>
      </c>
      <c r="J155" s="12">
        <f t="shared" si="2"/>
        <v>850</v>
      </c>
    </row>
    <row r="156" spans="1:10" x14ac:dyDescent="0.2">
      <c r="A156" s="15">
        <v>40045</v>
      </c>
      <c r="B156" s="12">
        <v>330</v>
      </c>
      <c r="C156" s="12">
        <v>330</v>
      </c>
      <c r="D156" s="12">
        <v>330</v>
      </c>
      <c r="E156" s="12">
        <v>330</v>
      </c>
      <c r="F156" s="14">
        <v>588000</v>
      </c>
      <c r="G156" s="12">
        <v>327.75</v>
      </c>
      <c r="I156" s="11">
        <f>'^JKSE'!I156</f>
        <v>40679</v>
      </c>
      <c r="J156" s="12">
        <f t="shared" si="2"/>
        <v>850</v>
      </c>
    </row>
    <row r="157" spans="1:10" x14ac:dyDescent="0.2">
      <c r="A157" s="15">
        <v>40046</v>
      </c>
      <c r="B157" s="12">
        <v>335</v>
      </c>
      <c r="C157" s="12">
        <v>335</v>
      </c>
      <c r="D157" s="12">
        <v>330</v>
      </c>
      <c r="E157" s="12">
        <v>330</v>
      </c>
      <c r="F157" s="14">
        <v>873500</v>
      </c>
      <c r="G157" s="12">
        <v>327.75</v>
      </c>
      <c r="I157" s="11">
        <f>'^JKSE'!I157</f>
        <v>40676</v>
      </c>
      <c r="J157" s="12">
        <f t="shared" si="2"/>
        <v>850</v>
      </c>
    </row>
    <row r="158" spans="1:10" x14ac:dyDescent="0.2">
      <c r="A158" s="15">
        <v>40049</v>
      </c>
      <c r="B158" s="12">
        <v>330</v>
      </c>
      <c r="C158" s="12">
        <v>335</v>
      </c>
      <c r="D158" s="12">
        <v>330</v>
      </c>
      <c r="E158" s="12">
        <v>335</v>
      </c>
      <c r="F158" s="14">
        <v>884000</v>
      </c>
      <c r="G158" s="12">
        <v>332.72</v>
      </c>
      <c r="I158" s="11">
        <f>'^JKSE'!I158</f>
        <v>40675</v>
      </c>
      <c r="J158" s="12">
        <f t="shared" si="2"/>
        <v>850</v>
      </c>
    </row>
    <row r="159" spans="1:10" x14ac:dyDescent="0.2">
      <c r="A159" s="15">
        <v>40050</v>
      </c>
      <c r="B159" s="12">
        <v>335</v>
      </c>
      <c r="C159" s="12">
        <v>340</v>
      </c>
      <c r="D159" s="12">
        <v>335</v>
      </c>
      <c r="E159" s="12">
        <v>335</v>
      </c>
      <c r="F159" s="14">
        <v>1119500</v>
      </c>
      <c r="G159" s="12">
        <v>332.72</v>
      </c>
      <c r="I159" s="11">
        <f>'^JKSE'!I159</f>
        <v>40674</v>
      </c>
      <c r="J159" s="12">
        <f t="shared" si="2"/>
        <v>840</v>
      </c>
    </row>
    <row r="160" spans="1:10" x14ac:dyDescent="0.2">
      <c r="A160" s="15">
        <v>40051</v>
      </c>
      <c r="B160" s="12">
        <v>335</v>
      </c>
      <c r="C160" s="12">
        <v>340</v>
      </c>
      <c r="D160" s="12">
        <v>335</v>
      </c>
      <c r="E160" s="12">
        <v>340</v>
      </c>
      <c r="F160" s="14">
        <v>967500</v>
      </c>
      <c r="G160" s="12">
        <v>337.69</v>
      </c>
      <c r="I160" s="11">
        <f>'^JKSE'!I160</f>
        <v>40673</v>
      </c>
      <c r="J160" s="12">
        <f t="shared" si="2"/>
        <v>820</v>
      </c>
    </row>
    <row r="161" spans="1:10" x14ac:dyDescent="0.2">
      <c r="A161" s="15">
        <v>40052</v>
      </c>
      <c r="B161" s="12">
        <v>335</v>
      </c>
      <c r="C161" s="12">
        <v>335</v>
      </c>
      <c r="D161" s="12">
        <v>330</v>
      </c>
      <c r="E161" s="12">
        <v>330</v>
      </c>
      <c r="F161" s="14">
        <v>1074500</v>
      </c>
      <c r="G161" s="12">
        <v>327.75</v>
      </c>
      <c r="I161" s="11">
        <f>'^JKSE'!I161</f>
        <v>40672</v>
      </c>
      <c r="J161" s="12">
        <f t="shared" si="2"/>
        <v>800</v>
      </c>
    </row>
    <row r="162" spans="1:10" x14ac:dyDescent="0.2">
      <c r="A162" s="15">
        <v>40053</v>
      </c>
      <c r="B162" s="12">
        <v>330</v>
      </c>
      <c r="C162" s="12">
        <v>340</v>
      </c>
      <c r="D162" s="12">
        <v>330</v>
      </c>
      <c r="E162" s="12">
        <v>335</v>
      </c>
      <c r="F162" s="14">
        <v>1126500</v>
      </c>
      <c r="G162" s="12">
        <v>332.72</v>
      </c>
      <c r="I162" s="11">
        <f>'^JKSE'!I162</f>
        <v>40669</v>
      </c>
      <c r="J162" s="12">
        <f t="shared" si="2"/>
        <v>800</v>
      </c>
    </row>
    <row r="163" spans="1:10" x14ac:dyDescent="0.2">
      <c r="A163" s="15">
        <v>40056</v>
      </c>
      <c r="B163" s="12">
        <v>335</v>
      </c>
      <c r="C163" s="12">
        <v>335</v>
      </c>
      <c r="D163" s="12">
        <v>325</v>
      </c>
      <c r="E163" s="12">
        <v>325</v>
      </c>
      <c r="F163" s="14">
        <v>1023500</v>
      </c>
      <c r="G163" s="12">
        <v>322.79000000000002</v>
      </c>
      <c r="I163" s="11">
        <f>'^JKSE'!I163</f>
        <v>40668</v>
      </c>
      <c r="J163" s="12">
        <f t="shared" si="2"/>
        <v>800</v>
      </c>
    </row>
    <row r="164" spans="1:10" x14ac:dyDescent="0.2">
      <c r="A164" s="15">
        <v>40057</v>
      </c>
      <c r="B164" s="12">
        <v>330</v>
      </c>
      <c r="C164" s="12">
        <v>330</v>
      </c>
      <c r="D164" s="12">
        <v>325</v>
      </c>
      <c r="E164" s="12">
        <v>330</v>
      </c>
      <c r="F164" s="14">
        <v>718000</v>
      </c>
      <c r="G164" s="12">
        <v>327.75</v>
      </c>
      <c r="I164" s="11">
        <f>'^JKSE'!I164</f>
        <v>40667</v>
      </c>
      <c r="J164" s="12">
        <f t="shared" si="2"/>
        <v>790</v>
      </c>
    </row>
    <row r="165" spans="1:10" x14ac:dyDescent="0.2">
      <c r="A165" s="15">
        <v>40058</v>
      </c>
      <c r="B165" s="12">
        <v>325</v>
      </c>
      <c r="C165" s="12">
        <v>325</v>
      </c>
      <c r="D165" s="12">
        <v>320</v>
      </c>
      <c r="E165" s="12">
        <v>320</v>
      </c>
      <c r="F165" s="14">
        <v>603000</v>
      </c>
      <c r="G165" s="12">
        <v>317.82</v>
      </c>
      <c r="I165" s="11">
        <f>'^JKSE'!I165</f>
        <v>40666</v>
      </c>
      <c r="J165" s="12">
        <f t="shared" si="2"/>
        <v>790</v>
      </c>
    </row>
    <row r="166" spans="1:10" x14ac:dyDescent="0.2">
      <c r="A166" s="15">
        <v>40059</v>
      </c>
      <c r="B166" s="12">
        <v>325</v>
      </c>
      <c r="C166" s="12">
        <v>330</v>
      </c>
      <c r="D166" s="12">
        <v>325</v>
      </c>
      <c r="E166" s="12">
        <v>330</v>
      </c>
      <c r="F166" s="14">
        <v>687000</v>
      </c>
      <c r="G166" s="12">
        <v>327.75</v>
      </c>
      <c r="I166" s="11">
        <f>'^JKSE'!I166</f>
        <v>40665</v>
      </c>
      <c r="J166" s="12">
        <f t="shared" si="2"/>
        <v>810</v>
      </c>
    </row>
    <row r="167" spans="1:10" x14ac:dyDescent="0.2">
      <c r="A167" s="15">
        <v>40060</v>
      </c>
      <c r="B167" s="12">
        <v>335</v>
      </c>
      <c r="C167" s="12">
        <v>335</v>
      </c>
      <c r="D167" s="12">
        <v>330</v>
      </c>
      <c r="E167" s="12">
        <v>330</v>
      </c>
      <c r="F167" s="14">
        <v>702500</v>
      </c>
      <c r="G167" s="12">
        <v>327.75</v>
      </c>
      <c r="I167" s="11">
        <f>'^JKSE'!I167</f>
        <v>40662</v>
      </c>
      <c r="J167" s="12">
        <f t="shared" si="2"/>
        <v>800</v>
      </c>
    </row>
    <row r="168" spans="1:10" x14ac:dyDescent="0.2">
      <c r="A168" s="15">
        <v>40063</v>
      </c>
      <c r="B168" s="12">
        <v>335</v>
      </c>
      <c r="C168" s="12">
        <v>335</v>
      </c>
      <c r="D168" s="12">
        <v>330</v>
      </c>
      <c r="E168" s="12">
        <v>330</v>
      </c>
      <c r="F168" s="14">
        <v>477500</v>
      </c>
      <c r="G168" s="12">
        <v>327.75</v>
      </c>
      <c r="I168" s="11">
        <f>'^JKSE'!I168</f>
        <v>40661</v>
      </c>
      <c r="J168" s="12">
        <f t="shared" si="2"/>
        <v>800</v>
      </c>
    </row>
    <row r="169" spans="1:10" x14ac:dyDescent="0.2">
      <c r="A169" s="15">
        <v>40064</v>
      </c>
      <c r="B169" s="12">
        <v>335</v>
      </c>
      <c r="C169" s="12">
        <v>345</v>
      </c>
      <c r="D169" s="12">
        <v>335</v>
      </c>
      <c r="E169" s="12">
        <v>340</v>
      </c>
      <c r="F169" s="14">
        <v>1373000</v>
      </c>
      <c r="G169" s="12">
        <v>337.69</v>
      </c>
      <c r="I169" s="11">
        <f>'^JKSE'!I169</f>
        <v>40660</v>
      </c>
      <c r="J169" s="12">
        <f t="shared" si="2"/>
        <v>800</v>
      </c>
    </row>
    <row r="170" spans="1:10" x14ac:dyDescent="0.2">
      <c r="A170" s="15">
        <v>40065</v>
      </c>
      <c r="B170" s="12">
        <v>335</v>
      </c>
      <c r="C170" s="12">
        <v>335</v>
      </c>
      <c r="D170" s="12">
        <v>330</v>
      </c>
      <c r="E170" s="12">
        <v>335</v>
      </c>
      <c r="F170" s="14">
        <v>1090500</v>
      </c>
      <c r="G170" s="12">
        <v>332.72</v>
      </c>
      <c r="I170" s="11">
        <f>'^JKSE'!I170</f>
        <v>40659</v>
      </c>
      <c r="J170" s="12">
        <f t="shared" si="2"/>
        <v>780</v>
      </c>
    </row>
    <row r="171" spans="1:10" x14ac:dyDescent="0.2">
      <c r="A171" s="15">
        <v>40066</v>
      </c>
      <c r="B171" s="12">
        <v>335</v>
      </c>
      <c r="C171" s="12">
        <v>340</v>
      </c>
      <c r="D171" s="12">
        <v>335</v>
      </c>
      <c r="E171" s="12">
        <v>340</v>
      </c>
      <c r="F171" s="14">
        <v>975000</v>
      </c>
      <c r="G171" s="12">
        <v>337.69</v>
      </c>
      <c r="I171" s="11">
        <f>'^JKSE'!I171</f>
        <v>40658</v>
      </c>
      <c r="J171" s="12">
        <f t="shared" si="2"/>
        <v>790</v>
      </c>
    </row>
    <row r="172" spans="1:10" x14ac:dyDescent="0.2">
      <c r="A172" s="15">
        <v>40067</v>
      </c>
      <c r="B172" s="12">
        <v>345</v>
      </c>
      <c r="C172" s="12">
        <v>345</v>
      </c>
      <c r="D172" s="12">
        <v>340</v>
      </c>
      <c r="E172" s="12">
        <v>345</v>
      </c>
      <c r="F172" s="14">
        <v>692500</v>
      </c>
      <c r="G172" s="12">
        <v>342.65</v>
      </c>
      <c r="I172" s="11">
        <f>'^JKSE'!I172</f>
        <v>40655</v>
      </c>
      <c r="J172" s="12">
        <f t="shared" si="2"/>
        <v>790</v>
      </c>
    </row>
    <row r="173" spans="1:10" x14ac:dyDescent="0.2">
      <c r="A173" s="15">
        <v>40070</v>
      </c>
      <c r="B173" s="12">
        <v>340</v>
      </c>
      <c r="C173" s="12">
        <v>340</v>
      </c>
      <c r="D173" s="12">
        <v>335</v>
      </c>
      <c r="E173" s="12">
        <v>335</v>
      </c>
      <c r="F173" s="14">
        <v>644500</v>
      </c>
      <c r="G173" s="12">
        <v>332.72</v>
      </c>
      <c r="I173" s="11">
        <f>'^JKSE'!I173</f>
        <v>40654</v>
      </c>
      <c r="J173" s="12">
        <f t="shared" si="2"/>
        <v>790</v>
      </c>
    </row>
    <row r="174" spans="1:10" x14ac:dyDescent="0.2">
      <c r="A174" s="15">
        <v>40071</v>
      </c>
      <c r="B174" s="12">
        <v>335</v>
      </c>
      <c r="C174" s="12">
        <v>340</v>
      </c>
      <c r="D174" s="12">
        <v>335</v>
      </c>
      <c r="E174" s="12">
        <v>340</v>
      </c>
      <c r="F174" s="14">
        <v>961500</v>
      </c>
      <c r="G174" s="12">
        <v>337.69</v>
      </c>
      <c r="I174" s="11">
        <f>'^JKSE'!I174</f>
        <v>40653</v>
      </c>
      <c r="J174" s="12">
        <f t="shared" si="2"/>
        <v>800</v>
      </c>
    </row>
    <row r="175" spans="1:10" x14ac:dyDescent="0.2">
      <c r="A175" s="15">
        <v>40072</v>
      </c>
      <c r="B175" s="12">
        <v>340</v>
      </c>
      <c r="C175" s="12">
        <v>345</v>
      </c>
      <c r="D175" s="12">
        <v>340</v>
      </c>
      <c r="E175" s="12">
        <v>345</v>
      </c>
      <c r="F175" s="14">
        <v>917000</v>
      </c>
      <c r="G175" s="12">
        <v>342.65</v>
      </c>
      <c r="I175" s="11">
        <f>'^JKSE'!I175</f>
        <v>40652</v>
      </c>
      <c r="J175" s="12">
        <f t="shared" si="2"/>
        <v>780</v>
      </c>
    </row>
    <row r="176" spans="1:10" x14ac:dyDescent="0.2">
      <c r="A176" s="15">
        <v>40073</v>
      </c>
      <c r="B176" s="12">
        <v>345</v>
      </c>
      <c r="C176" s="12">
        <v>350</v>
      </c>
      <c r="D176" s="12">
        <v>345</v>
      </c>
      <c r="E176" s="12">
        <v>345</v>
      </c>
      <c r="F176" s="14">
        <v>951500</v>
      </c>
      <c r="G176" s="12">
        <v>342.65</v>
      </c>
      <c r="I176" s="11">
        <f>'^JKSE'!I176</f>
        <v>40651</v>
      </c>
      <c r="J176" s="12">
        <f t="shared" si="2"/>
        <v>780</v>
      </c>
    </row>
    <row r="177" spans="1:10" x14ac:dyDescent="0.2">
      <c r="A177" s="15">
        <v>40080</v>
      </c>
      <c r="B177" s="12">
        <v>345</v>
      </c>
      <c r="C177" s="12">
        <v>345</v>
      </c>
      <c r="D177" s="12">
        <v>340</v>
      </c>
      <c r="E177" s="12">
        <v>340</v>
      </c>
      <c r="F177" s="14">
        <v>587500</v>
      </c>
      <c r="G177" s="12">
        <v>337.69</v>
      </c>
      <c r="I177" s="11">
        <f>'^JKSE'!I177</f>
        <v>40648</v>
      </c>
      <c r="J177" s="12">
        <f t="shared" si="2"/>
        <v>760</v>
      </c>
    </row>
    <row r="178" spans="1:10" x14ac:dyDescent="0.2">
      <c r="A178" s="15">
        <v>40081</v>
      </c>
      <c r="B178" s="12">
        <v>335</v>
      </c>
      <c r="C178" s="12">
        <v>335</v>
      </c>
      <c r="D178" s="12">
        <v>335</v>
      </c>
      <c r="E178" s="12">
        <v>335</v>
      </c>
      <c r="F178" s="14">
        <v>294000</v>
      </c>
      <c r="G178" s="12">
        <v>332.72</v>
      </c>
      <c r="I178" s="11">
        <f>'^JKSE'!I178</f>
        <v>40647</v>
      </c>
      <c r="J178" s="12">
        <f t="shared" si="2"/>
        <v>760</v>
      </c>
    </row>
    <row r="179" spans="1:10" x14ac:dyDescent="0.2">
      <c r="A179" s="15">
        <v>40084</v>
      </c>
      <c r="B179" s="12">
        <v>335</v>
      </c>
      <c r="C179" s="12">
        <v>335</v>
      </c>
      <c r="D179" s="12">
        <v>330</v>
      </c>
      <c r="E179" s="12">
        <v>330</v>
      </c>
      <c r="F179" s="14">
        <v>567500</v>
      </c>
      <c r="G179" s="12">
        <v>327.75</v>
      </c>
      <c r="I179" s="11">
        <f>'^JKSE'!I179</f>
        <v>40646</v>
      </c>
      <c r="J179" s="12">
        <f t="shared" si="2"/>
        <v>760</v>
      </c>
    </row>
    <row r="180" spans="1:10" x14ac:dyDescent="0.2">
      <c r="A180" s="15">
        <v>40085</v>
      </c>
      <c r="B180" s="12">
        <v>330</v>
      </c>
      <c r="C180" s="12">
        <v>340</v>
      </c>
      <c r="D180" s="12">
        <v>330</v>
      </c>
      <c r="E180" s="12">
        <v>335</v>
      </c>
      <c r="F180" s="14">
        <v>1073000</v>
      </c>
      <c r="G180" s="12">
        <v>332.72</v>
      </c>
      <c r="I180" s="11">
        <f>'^JKSE'!I180</f>
        <v>40645</v>
      </c>
      <c r="J180" s="12">
        <f t="shared" si="2"/>
        <v>760</v>
      </c>
    </row>
    <row r="181" spans="1:10" x14ac:dyDescent="0.2">
      <c r="A181" s="15">
        <v>40086</v>
      </c>
      <c r="B181" s="12">
        <v>330</v>
      </c>
      <c r="C181" s="12">
        <v>345</v>
      </c>
      <c r="D181" s="12">
        <v>330</v>
      </c>
      <c r="E181" s="12">
        <v>345</v>
      </c>
      <c r="F181" s="14">
        <v>1282000</v>
      </c>
      <c r="G181" s="12">
        <v>342.65</v>
      </c>
      <c r="I181" s="11">
        <f>'^JKSE'!I181</f>
        <v>40644</v>
      </c>
      <c r="J181" s="12">
        <f t="shared" si="2"/>
        <v>770</v>
      </c>
    </row>
    <row r="182" spans="1:10" x14ac:dyDescent="0.2">
      <c r="A182" s="15">
        <v>40087</v>
      </c>
      <c r="B182" s="12">
        <v>340</v>
      </c>
      <c r="C182" s="12">
        <v>345</v>
      </c>
      <c r="D182" s="12">
        <v>340</v>
      </c>
      <c r="E182" s="12">
        <v>345</v>
      </c>
      <c r="F182" s="14">
        <v>850000</v>
      </c>
      <c r="G182" s="12">
        <v>342.65</v>
      </c>
      <c r="I182" s="11">
        <f>'^JKSE'!I182</f>
        <v>40641</v>
      </c>
      <c r="J182" s="12">
        <f t="shared" si="2"/>
        <v>750</v>
      </c>
    </row>
    <row r="183" spans="1:10" x14ac:dyDescent="0.2">
      <c r="A183" s="15">
        <v>40088</v>
      </c>
      <c r="B183" s="12">
        <v>340</v>
      </c>
      <c r="C183" s="12">
        <v>340</v>
      </c>
      <c r="D183" s="12">
        <v>335</v>
      </c>
      <c r="E183" s="12">
        <v>335</v>
      </c>
      <c r="F183" s="14">
        <v>1021500</v>
      </c>
      <c r="G183" s="12">
        <v>332.72</v>
      </c>
      <c r="I183" s="11">
        <f>'^JKSE'!I183</f>
        <v>40640</v>
      </c>
      <c r="J183" s="12">
        <f t="shared" si="2"/>
        <v>730</v>
      </c>
    </row>
    <row r="184" spans="1:10" x14ac:dyDescent="0.2">
      <c r="A184" s="15">
        <v>40091</v>
      </c>
      <c r="B184" s="12">
        <v>335</v>
      </c>
      <c r="C184" s="12">
        <v>340</v>
      </c>
      <c r="D184" s="12">
        <v>330</v>
      </c>
      <c r="E184" s="12">
        <v>340</v>
      </c>
      <c r="F184" s="14">
        <v>1525000</v>
      </c>
      <c r="G184" s="12">
        <v>337.69</v>
      </c>
      <c r="I184" s="11">
        <f>'^JKSE'!I184</f>
        <v>40639</v>
      </c>
      <c r="J184" s="12">
        <f t="shared" si="2"/>
        <v>730</v>
      </c>
    </row>
    <row r="185" spans="1:10" x14ac:dyDescent="0.2">
      <c r="A185" s="15">
        <v>40092</v>
      </c>
      <c r="B185" s="12">
        <v>340</v>
      </c>
      <c r="C185" s="12">
        <v>350</v>
      </c>
      <c r="D185" s="12">
        <v>340</v>
      </c>
      <c r="E185" s="12">
        <v>350</v>
      </c>
      <c r="F185" s="14">
        <v>1028000</v>
      </c>
      <c r="G185" s="12">
        <v>347.62</v>
      </c>
      <c r="I185" s="11">
        <f>'^JKSE'!I185</f>
        <v>40638</v>
      </c>
      <c r="J185" s="12">
        <f t="shared" si="2"/>
        <v>720</v>
      </c>
    </row>
    <row r="186" spans="1:10" x14ac:dyDescent="0.2">
      <c r="A186" s="15">
        <v>40093</v>
      </c>
      <c r="B186" s="12">
        <v>345</v>
      </c>
      <c r="C186" s="12">
        <v>345</v>
      </c>
      <c r="D186" s="12">
        <v>340</v>
      </c>
      <c r="E186" s="12">
        <v>340</v>
      </c>
      <c r="F186" s="14">
        <v>607000</v>
      </c>
      <c r="G186" s="12">
        <v>337.69</v>
      </c>
      <c r="I186" s="11">
        <f>'^JKSE'!I186</f>
        <v>40637</v>
      </c>
      <c r="J186" s="12">
        <f t="shared" si="2"/>
        <v>730</v>
      </c>
    </row>
    <row r="187" spans="1:10" x14ac:dyDescent="0.2">
      <c r="A187" s="15">
        <v>40094</v>
      </c>
      <c r="B187" s="12">
        <v>340</v>
      </c>
      <c r="C187" s="12">
        <v>340</v>
      </c>
      <c r="D187" s="12">
        <v>335</v>
      </c>
      <c r="E187" s="12">
        <v>335</v>
      </c>
      <c r="F187" s="14">
        <v>795500</v>
      </c>
      <c r="G187" s="12">
        <v>332.72</v>
      </c>
      <c r="I187" s="11">
        <f>'^JKSE'!I187</f>
        <v>40634</v>
      </c>
      <c r="J187" s="12">
        <f t="shared" si="2"/>
        <v>740</v>
      </c>
    </row>
    <row r="188" spans="1:10" x14ac:dyDescent="0.2">
      <c r="A188" s="15">
        <v>40095</v>
      </c>
      <c r="B188" s="12">
        <v>340</v>
      </c>
      <c r="C188" s="12">
        <v>345</v>
      </c>
      <c r="D188" s="12">
        <v>340</v>
      </c>
      <c r="E188" s="12">
        <v>345</v>
      </c>
      <c r="F188" s="14">
        <v>742500</v>
      </c>
      <c r="G188" s="12">
        <v>342.65</v>
      </c>
      <c r="I188" s="11">
        <f>'^JKSE'!I188</f>
        <v>40633</v>
      </c>
      <c r="J188" s="12">
        <f t="shared" si="2"/>
        <v>730</v>
      </c>
    </row>
    <row r="189" spans="1:10" x14ac:dyDescent="0.2">
      <c r="A189" s="15">
        <v>40098</v>
      </c>
      <c r="B189" s="12">
        <v>345</v>
      </c>
      <c r="C189" s="12">
        <v>350</v>
      </c>
      <c r="D189" s="12">
        <v>345</v>
      </c>
      <c r="E189" s="12">
        <v>345</v>
      </c>
      <c r="F189" s="14">
        <v>958000</v>
      </c>
      <c r="G189" s="12">
        <v>342.65</v>
      </c>
      <c r="I189" s="11">
        <f>'^JKSE'!I189</f>
        <v>40632</v>
      </c>
      <c r="J189" s="12">
        <f t="shared" si="2"/>
        <v>700</v>
      </c>
    </row>
    <row r="190" spans="1:10" x14ac:dyDescent="0.2">
      <c r="A190" s="15">
        <v>40099</v>
      </c>
      <c r="B190" s="12">
        <v>345</v>
      </c>
      <c r="C190" s="12">
        <v>355</v>
      </c>
      <c r="D190" s="12">
        <v>345</v>
      </c>
      <c r="E190" s="12">
        <v>350</v>
      </c>
      <c r="F190" s="14">
        <v>971000</v>
      </c>
      <c r="G190" s="12">
        <v>347.62</v>
      </c>
      <c r="I190" s="11">
        <f>'^JKSE'!I190</f>
        <v>40631</v>
      </c>
      <c r="J190" s="12">
        <f t="shared" si="2"/>
        <v>680</v>
      </c>
    </row>
    <row r="191" spans="1:10" x14ac:dyDescent="0.2">
      <c r="A191" s="15">
        <v>40100</v>
      </c>
      <c r="B191" s="12">
        <v>350</v>
      </c>
      <c r="C191" s="12">
        <v>350</v>
      </c>
      <c r="D191" s="12">
        <v>345</v>
      </c>
      <c r="E191" s="12">
        <v>350</v>
      </c>
      <c r="F191" s="14">
        <v>964000</v>
      </c>
      <c r="G191" s="12">
        <v>347.62</v>
      </c>
      <c r="I191" s="11">
        <f>'^JKSE'!I191</f>
        <v>40630</v>
      </c>
      <c r="J191" s="12">
        <f t="shared" si="2"/>
        <v>690</v>
      </c>
    </row>
    <row r="192" spans="1:10" x14ac:dyDescent="0.2">
      <c r="A192" s="15">
        <v>40101</v>
      </c>
      <c r="B192" s="12">
        <v>350</v>
      </c>
      <c r="C192" s="12">
        <v>355</v>
      </c>
      <c r="D192" s="12">
        <v>350</v>
      </c>
      <c r="E192" s="12">
        <v>350</v>
      </c>
      <c r="F192" s="14">
        <v>1450500</v>
      </c>
      <c r="G192" s="12">
        <v>347.62</v>
      </c>
      <c r="I192" s="11">
        <f>'^JKSE'!I192</f>
        <v>40627</v>
      </c>
      <c r="J192" s="12">
        <f t="shared" si="2"/>
        <v>700</v>
      </c>
    </row>
    <row r="193" spans="1:10" x14ac:dyDescent="0.2">
      <c r="A193" s="15">
        <v>40102</v>
      </c>
      <c r="B193" s="12">
        <v>350</v>
      </c>
      <c r="C193" s="12">
        <v>350</v>
      </c>
      <c r="D193" s="12">
        <v>345</v>
      </c>
      <c r="E193" s="12">
        <v>345</v>
      </c>
      <c r="F193" s="14">
        <v>968500</v>
      </c>
      <c r="G193" s="12">
        <v>342.65</v>
      </c>
      <c r="I193" s="11">
        <f>'^JKSE'!I193</f>
        <v>40626</v>
      </c>
      <c r="J193" s="12">
        <f t="shared" si="2"/>
        <v>700</v>
      </c>
    </row>
    <row r="194" spans="1:10" x14ac:dyDescent="0.2">
      <c r="A194" s="15">
        <v>40105</v>
      </c>
      <c r="B194" s="12">
        <v>345</v>
      </c>
      <c r="C194" s="12">
        <v>355</v>
      </c>
      <c r="D194" s="12">
        <v>345</v>
      </c>
      <c r="E194" s="12">
        <v>350</v>
      </c>
      <c r="F194" s="14">
        <v>1333000</v>
      </c>
      <c r="G194" s="12">
        <v>347.62</v>
      </c>
      <c r="I194" s="11">
        <f>'^JKSE'!I194</f>
        <v>40625</v>
      </c>
      <c r="J194" s="12">
        <f t="shared" si="2"/>
        <v>700</v>
      </c>
    </row>
    <row r="195" spans="1:10" x14ac:dyDescent="0.2">
      <c r="A195" s="15">
        <v>40106</v>
      </c>
      <c r="B195" s="12">
        <v>355</v>
      </c>
      <c r="C195" s="12">
        <v>360</v>
      </c>
      <c r="D195" s="12">
        <v>355</v>
      </c>
      <c r="E195" s="12">
        <v>355</v>
      </c>
      <c r="F195" s="14">
        <v>681000</v>
      </c>
      <c r="G195" s="12">
        <v>352.58</v>
      </c>
      <c r="I195" s="11">
        <f>'^JKSE'!I195</f>
        <v>40624</v>
      </c>
      <c r="J195" s="12">
        <f t="shared" ref="J195:J258" si="3">VLOOKUP($I$2:$I$751,$A$2:$G$705,7)</f>
        <v>680</v>
      </c>
    </row>
    <row r="196" spans="1:10" x14ac:dyDescent="0.2">
      <c r="A196" s="15">
        <v>40107</v>
      </c>
      <c r="B196" s="12">
        <v>350</v>
      </c>
      <c r="C196" s="12">
        <v>350</v>
      </c>
      <c r="D196" s="12">
        <v>345</v>
      </c>
      <c r="E196" s="12">
        <v>345</v>
      </c>
      <c r="F196" s="14">
        <v>512500</v>
      </c>
      <c r="G196" s="12">
        <v>342.65</v>
      </c>
      <c r="I196" s="11">
        <f>'^JKSE'!I196</f>
        <v>40623</v>
      </c>
      <c r="J196" s="12">
        <f t="shared" si="3"/>
        <v>690</v>
      </c>
    </row>
    <row r="197" spans="1:10" x14ac:dyDescent="0.2">
      <c r="A197" s="15">
        <v>40108</v>
      </c>
      <c r="B197" s="12">
        <v>345</v>
      </c>
      <c r="C197" s="12">
        <v>350</v>
      </c>
      <c r="D197" s="12">
        <v>345</v>
      </c>
      <c r="E197" s="12">
        <v>350</v>
      </c>
      <c r="F197" s="14">
        <v>890000</v>
      </c>
      <c r="G197" s="12">
        <v>347.62</v>
      </c>
      <c r="I197" s="11">
        <f>'^JKSE'!I197</f>
        <v>40620</v>
      </c>
      <c r="J197" s="12">
        <f t="shared" si="3"/>
        <v>680</v>
      </c>
    </row>
    <row r="198" spans="1:10" x14ac:dyDescent="0.2">
      <c r="A198" s="15">
        <v>40109</v>
      </c>
      <c r="B198" s="12">
        <v>350</v>
      </c>
      <c r="C198" s="12">
        <v>360</v>
      </c>
      <c r="D198" s="12">
        <v>350</v>
      </c>
      <c r="E198" s="12">
        <v>360</v>
      </c>
      <c r="F198" s="14">
        <v>777000</v>
      </c>
      <c r="G198" s="12">
        <v>357.55</v>
      </c>
      <c r="I198" s="11">
        <f>'^JKSE'!I198</f>
        <v>40619</v>
      </c>
      <c r="J198" s="12">
        <f t="shared" si="3"/>
        <v>670</v>
      </c>
    </row>
    <row r="199" spans="1:10" x14ac:dyDescent="0.2">
      <c r="A199" s="15">
        <v>40112</v>
      </c>
      <c r="B199" s="12">
        <v>355</v>
      </c>
      <c r="C199" s="12">
        <v>360</v>
      </c>
      <c r="D199" s="12">
        <v>355</v>
      </c>
      <c r="E199" s="12">
        <v>360</v>
      </c>
      <c r="F199" s="14">
        <v>983000</v>
      </c>
      <c r="G199" s="12">
        <v>357.55</v>
      </c>
      <c r="I199" s="11">
        <f>'^JKSE'!I199</f>
        <v>40618</v>
      </c>
      <c r="J199" s="12">
        <f t="shared" si="3"/>
        <v>690</v>
      </c>
    </row>
    <row r="200" spans="1:10" x14ac:dyDescent="0.2">
      <c r="A200" s="15">
        <v>40113</v>
      </c>
      <c r="B200" s="12">
        <v>355</v>
      </c>
      <c r="C200" s="12">
        <v>360</v>
      </c>
      <c r="D200" s="12">
        <v>350</v>
      </c>
      <c r="E200" s="12">
        <v>355</v>
      </c>
      <c r="F200" s="14">
        <v>1349500</v>
      </c>
      <c r="G200" s="12">
        <v>352.58</v>
      </c>
      <c r="I200" s="11">
        <f>'^JKSE'!I200</f>
        <v>40617</v>
      </c>
      <c r="J200" s="12">
        <f t="shared" si="3"/>
        <v>680</v>
      </c>
    </row>
    <row r="201" spans="1:10" x14ac:dyDescent="0.2">
      <c r="A201" s="15">
        <v>40114</v>
      </c>
      <c r="B201" s="12">
        <v>355</v>
      </c>
      <c r="C201" s="12">
        <v>355</v>
      </c>
      <c r="D201" s="12">
        <v>350</v>
      </c>
      <c r="E201" s="12">
        <v>350</v>
      </c>
      <c r="F201" s="14">
        <v>897000</v>
      </c>
      <c r="G201" s="12">
        <v>347.62</v>
      </c>
      <c r="I201" s="11">
        <f>'^JKSE'!I201</f>
        <v>40616</v>
      </c>
      <c r="J201" s="12">
        <f t="shared" si="3"/>
        <v>680</v>
      </c>
    </row>
    <row r="202" spans="1:10" x14ac:dyDescent="0.2">
      <c r="A202" s="15">
        <v>40115</v>
      </c>
      <c r="B202" s="12">
        <v>345</v>
      </c>
      <c r="C202" s="12">
        <v>345</v>
      </c>
      <c r="D202" s="12">
        <v>340</v>
      </c>
      <c r="E202" s="12">
        <v>345</v>
      </c>
      <c r="F202" s="14">
        <v>1079500</v>
      </c>
      <c r="G202" s="12">
        <v>342.65</v>
      </c>
      <c r="I202" s="11">
        <f>'^JKSE'!I202</f>
        <v>40613</v>
      </c>
      <c r="J202" s="12">
        <f t="shared" si="3"/>
        <v>680</v>
      </c>
    </row>
    <row r="203" spans="1:10" x14ac:dyDescent="0.2">
      <c r="A203" s="15">
        <v>40116</v>
      </c>
      <c r="B203" s="12">
        <v>345</v>
      </c>
      <c r="C203" s="12">
        <v>360</v>
      </c>
      <c r="D203" s="12">
        <v>345</v>
      </c>
      <c r="E203" s="12">
        <v>360</v>
      </c>
      <c r="F203" s="14">
        <v>1449000</v>
      </c>
      <c r="G203" s="12">
        <v>357.55</v>
      </c>
      <c r="I203" s="11">
        <f>'^JKSE'!I203</f>
        <v>40612</v>
      </c>
      <c r="J203" s="12">
        <f t="shared" si="3"/>
        <v>690</v>
      </c>
    </row>
    <row r="204" spans="1:10" x14ac:dyDescent="0.2">
      <c r="A204" s="15">
        <v>40119</v>
      </c>
      <c r="B204" s="12">
        <v>355</v>
      </c>
      <c r="C204" s="12">
        <v>355</v>
      </c>
      <c r="D204" s="12">
        <v>350</v>
      </c>
      <c r="E204" s="12">
        <v>350</v>
      </c>
      <c r="F204" s="14">
        <v>730500</v>
      </c>
      <c r="G204" s="12">
        <v>347.62</v>
      </c>
      <c r="I204" s="11">
        <f>'^JKSE'!I204</f>
        <v>40611</v>
      </c>
      <c r="J204" s="12">
        <f t="shared" si="3"/>
        <v>700</v>
      </c>
    </row>
    <row r="205" spans="1:10" x14ac:dyDescent="0.2">
      <c r="A205" s="15">
        <v>40120</v>
      </c>
      <c r="B205" s="12">
        <v>350</v>
      </c>
      <c r="C205" s="12">
        <v>355</v>
      </c>
      <c r="D205" s="12">
        <v>345</v>
      </c>
      <c r="E205" s="12">
        <v>345</v>
      </c>
      <c r="F205" s="14">
        <v>1340000</v>
      </c>
      <c r="G205" s="12">
        <v>342.65</v>
      </c>
      <c r="I205" s="11">
        <f>'^JKSE'!I205</f>
        <v>40610</v>
      </c>
      <c r="J205" s="12">
        <f t="shared" si="3"/>
        <v>700</v>
      </c>
    </row>
    <row r="206" spans="1:10" x14ac:dyDescent="0.2">
      <c r="A206" s="15">
        <v>40121</v>
      </c>
      <c r="B206" s="12">
        <v>350</v>
      </c>
      <c r="C206" s="12">
        <v>360</v>
      </c>
      <c r="D206" s="12">
        <v>350</v>
      </c>
      <c r="E206" s="12">
        <v>360</v>
      </c>
      <c r="F206" s="14">
        <v>1363500</v>
      </c>
      <c r="G206" s="12">
        <v>357.55</v>
      </c>
      <c r="I206" s="11">
        <f>'^JKSE'!I206</f>
        <v>40609</v>
      </c>
      <c r="J206" s="12">
        <f t="shared" si="3"/>
        <v>690</v>
      </c>
    </row>
    <row r="207" spans="1:10" x14ac:dyDescent="0.2">
      <c r="A207" s="15">
        <v>40122</v>
      </c>
      <c r="B207" s="12">
        <v>355</v>
      </c>
      <c r="C207" s="12">
        <v>355</v>
      </c>
      <c r="D207" s="12">
        <v>345</v>
      </c>
      <c r="E207" s="12">
        <v>345</v>
      </c>
      <c r="F207" s="14">
        <v>1010500</v>
      </c>
      <c r="G207" s="12">
        <v>342.65</v>
      </c>
      <c r="I207" s="11">
        <f>'^JKSE'!I207</f>
        <v>40606</v>
      </c>
      <c r="J207" s="12">
        <f t="shared" si="3"/>
        <v>690</v>
      </c>
    </row>
    <row r="208" spans="1:10" x14ac:dyDescent="0.2">
      <c r="A208" s="15">
        <v>40123</v>
      </c>
      <c r="B208" s="12">
        <v>350</v>
      </c>
      <c r="C208" s="12">
        <v>360</v>
      </c>
      <c r="D208" s="12">
        <v>350</v>
      </c>
      <c r="E208" s="12">
        <v>355</v>
      </c>
      <c r="F208" s="14">
        <v>889000</v>
      </c>
      <c r="G208" s="12">
        <v>352.58</v>
      </c>
      <c r="I208" s="11">
        <f>'^JKSE'!I208</f>
        <v>40605</v>
      </c>
      <c r="J208" s="12">
        <f t="shared" si="3"/>
        <v>680</v>
      </c>
    </row>
    <row r="209" spans="1:10" x14ac:dyDescent="0.2">
      <c r="A209" s="15">
        <v>40126</v>
      </c>
      <c r="B209" s="12">
        <v>355</v>
      </c>
      <c r="C209" s="12">
        <v>355</v>
      </c>
      <c r="D209" s="12">
        <v>350</v>
      </c>
      <c r="E209" s="12">
        <v>355</v>
      </c>
      <c r="F209" s="14">
        <v>911500</v>
      </c>
      <c r="G209" s="12">
        <v>352.58</v>
      </c>
      <c r="I209" s="11">
        <f>'^JKSE'!I209</f>
        <v>40604</v>
      </c>
      <c r="J209" s="12">
        <f t="shared" si="3"/>
        <v>660</v>
      </c>
    </row>
    <row r="210" spans="1:10" x14ac:dyDescent="0.2">
      <c r="A210" s="15">
        <v>40127</v>
      </c>
      <c r="B210" s="12">
        <v>360</v>
      </c>
      <c r="C210" s="12">
        <v>360</v>
      </c>
      <c r="D210" s="12">
        <v>355</v>
      </c>
      <c r="E210" s="12">
        <v>355</v>
      </c>
      <c r="F210" s="14">
        <v>1525000</v>
      </c>
      <c r="G210" s="12">
        <v>352.58</v>
      </c>
      <c r="I210" s="11">
        <f>'^JKSE'!I210</f>
        <v>40603</v>
      </c>
      <c r="J210" s="12">
        <f t="shared" si="3"/>
        <v>670</v>
      </c>
    </row>
    <row r="211" spans="1:10" x14ac:dyDescent="0.2">
      <c r="A211" s="15">
        <v>40128</v>
      </c>
      <c r="B211" s="12">
        <v>355</v>
      </c>
      <c r="C211" s="12">
        <v>370</v>
      </c>
      <c r="D211" s="12">
        <v>355</v>
      </c>
      <c r="E211" s="12">
        <v>365</v>
      </c>
      <c r="F211" s="14">
        <v>1507000</v>
      </c>
      <c r="G211" s="12">
        <v>362.51</v>
      </c>
      <c r="I211" s="11">
        <f>'^JKSE'!I211</f>
        <v>40602</v>
      </c>
      <c r="J211" s="12">
        <f t="shared" si="3"/>
        <v>660</v>
      </c>
    </row>
    <row r="212" spans="1:10" x14ac:dyDescent="0.2">
      <c r="A212" s="15">
        <v>40129</v>
      </c>
      <c r="B212" s="12">
        <v>365</v>
      </c>
      <c r="C212" s="12">
        <v>370</v>
      </c>
      <c r="D212" s="12">
        <v>360</v>
      </c>
      <c r="E212" s="12">
        <v>365</v>
      </c>
      <c r="F212" s="14">
        <v>1425500</v>
      </c>
      <c r="G212" s="12">
        <v>362.51</v>
      </c>
      <c r="I212" s="11">
        <f>'^JKSE'!I212</f>
        <v>40599</v>
      </c>
      <c r="J212" s="12">
        <f t="shared" si="3"/>
        <v>660</v>
      </c>
    </row>
    <row r="213" spans="1:10" x14ac:dyDescent="0.2">
      <c r="A213" s="15">
        <v>40130</v>
      </c>
      <c r="B213" s="12">
        <v>365</v>
      </c>
      <c r="C213" s="12">
        <v>370</v>
      </c>
      <c r="D213" s="12">
        <v>365</v>
      </c>
      <c r="E213" s="12">
        <v>370</v>
      </c>
      <c r="F213" s="14">
        <v>1011000</v>
      </c>
      <c r="G213" s="12">
        <v>367.48</v>
      </c>
      <c r="I213" s="11">
        <f>'^JKSE'!I213</f>
        <v>40598</v>
      </c>
      <c r="J213" s="12">
        <f t="shared" si="3"/>
        <v>650</v>
      </c>
    </row>
    <row r="214" spans="1:10" x14ac:dyDescent="0.2">
      <c r="A214" s="15">
        <v>40133</v>
      </c>
      <c r="B214" s="12">
        <v>370</v>
      </c>
      <c r="C214" s="12">
        <v>380</v>
      </c>
      <c r="D214" s="12">
        <v>370</v>
      </c>
      <c r="E214" s="12">
        <v>375</v>
      </c>
      <c r="F214" s="14">
        <v>1870000</v>
      </c>
      <c r="G214" s="12">
        <v>372.45</v>
      </c>
      <c r="I214" s="11">
        <f>'^JKSE'!I214</f>
        <v>40597</v>
      </c>
      <c r="J214" s="12">
        <f t="shared" si="3"/>
        <v>660</v>
      </c>
    </row>
    <row r="215" spans="1:10" x14ac:dyDescent="0.2">
      <c r="A215" s="15">
        <v>40134</v>
      </c>
      <c r="B215" s="12">
        <v>375</v>
      </c>
      <c r="C215" s="12">
        <v>380</v>
      </c>
      <c r="D215" s="12">
        <v>370</v>
      </c>
      <c r="E215" s="12">
        <v>375</v>
      </c>
      <c r="F215" s="14">
        <v>1345000</v>
      </c>
      <c r="G215" s="12">
        <v>372.45</v>
      </c>
      <c r="I215" s="11">
        <f>'^JKSE'!I215</f>
        <v>40596</v>
      </c>
      <c r="J215" s="12">
        <f t="shared" si="3"/>
        <v>640</v>
      </c>
    </row>
    <row r="216" spans="1:10" x14ac:dyDescent="0.2">
      <c r="A216" s="15">
        <v>40135</v>
      </c>
      <c r="B216" s="12">
        <v>370</v>
      </c>
      <c r="C216" s="12">
        <v>375</v>
      </c>
      <c r="D216" s="12">
        <v>365</v>
      </c>
      <c r="E216" s="12">
        <v>375</v>
      </c>
      <c r="F216" s="14">
        <v>1219500</v>
      </c>
      <c r="G216" s="12">
        <v>372.45</v>
      </c>
      <c r="I216" s="11">
        <f>'^JKSE'!I216</f>
        <v>40595</v>
      </c>
      <c r="J216" s="12">
        <f t="shared" si="3"/>
        <v>650</v>
      </c>
    </row>
    <row r="217" spans="1:10" x14ac:dyDescent="0.2">
      <c r="A217" s="15">
        <v>40136</v>
      </c>
      <c r="B217" s="12">
        <v>375</v>
      </c>
      <c r="C217" s="12">
        <v>385</v>
      </c>
      <c r="D217" s="12">
        <v>375</v>
      </c>
      <c r="E217" s="12">
        <v>380</v>
      </c>
      <c r="F217" s="14">
        <v>1515000</v>
      </c>
      <c r="G217" s="12">
        <v>377.41</v>
      </c>
      <c r="I217" s="11">
        <f>'^JKSE'!I217</f>
        <v>40592</v>
      </c>
      <c r="J217" s="12">
        <f t="shared" si="3"/>
        <v>660</v>
      </c>
    </row>
    <row r="218" spans="1:10" x14ac:dyDescent="0.2">
      <c r="A218" s="15">
        <v>40137</v>
      </c>
      <c r="B218" s="12">
        <v>385</v>
      </c>
      <c r="C218" s="12">
        <v>390</v>
      </c>
      <c r="D218" s="12">
        <v>380</v>
      </c>
      <c r="E218" s="12">
        <v>385</v>
      </c>
      <c r="F218" s="14">
        <v>1205000</v>
      </c>
      <c r="G218" s="12">
        <v>382.38</v>
      </c>
      <c r="I218" s="11">
        <f>'^JKSE'!I218</f>
        <v>40591</v>
      </c>
      <c r="J218" s="12">
        <f t="shared" si="3"/>
        <v>640</v>
      </c>
    </row>
    <row r="219" spans="1:10" x14ac:dyDescent="0.2">
      <c r="A219" s="15">
        <v>40140</v>
      </c>
      <c r="B219" s="12">
        <v>385</v>
      </c>
      <c r="C219" s="12">
        <v>385</v>
      </c>
      <c r="D219" s="12">
        <v>375</v>
      </c>
      <c r="E219" s="12">
        <v>380</v>
      </c>
      <c r="F219" s="14">
        <v>1562000</v>
      </c>
      <c r="G219" s="12">
        <v>377.41</v>
      </c>
      <c r="I219" s="11">
        <f>'^JKSE'!I219</f>
        <v>40590</v>
      </c>
      <c r="J219" s="12">
        <f t="shared" si="3"/>
        <v>630</v>
      </c>
    </row>
    <row r="220" spans="1:10" x14ac:dyDescent="0.2">
      <c r="A220" s="15">
        <v>40141</v>
      </c>
      <c r="B220" s="12">
        <v>380</v>
      </c>
      <c r="C220" s="12">
        <v>385</v>
      </c>
      <c r="D220" s="12">
        <v>375</v>
      </c>
      <c r="E220" s="12">
        <v>375</v>
      </c>
      <c r="F220" s="14">
        <v>1342500</v>
      </c>
      <c r="G220" s="12">
        <v>372.45</v>
      </c>
      <c r="I220" s="11">
        <f>'^JKSE'!I220</f>
        <v>40589</v>
      </c>
      <c r="J220" s="12">
        <f t="shared" si="3"/>
        <v>630</v>
      </c>
    </row>
    <row r="221" spans="1:10" x14ac:dyDescent="0.2">
      <c r="A221" s="15">
        <v>40142</v>
      </c>
      <c r="B221" s="12">
        <v>380</v>
      </c>
      <c r="C221" s="12">
        <v>385</v>
      </c>
      <c r="D221" s="12">
        <v>380</v>
      </c>
      <c r="E221" s="12">
        <v>380</v>
      </c>
      <c r="F221" s="14">
        <v>1165500</v>
      </c>
      <c r="G221" s="12">
        <v>377.41</v>
      </c>
      <c r="I221" s="11">
        <f>'^JKSE'!I221</f>
        <v>40588</v>
      </c>
      <c r="J221" s="12">
        <f t="shared" si="3"/>
        <v>630</v>
      </c>
    </row>
    <row r="222" spans="1:10" x14ac:dyDescent="0.2">
      <c r="A222" s="15">
        <v>40143</v>
      </c>
      <c r="B222" s="12">
        <v>380</v>
      </c>
      <c r="C222" s="12">
        <v>380</v>
      </c>
      <c r="D222" s="12">
        <v>370</v>
      </c>
      <c r="E222" s="12">
        <v>375</v>
      </c>
      <c r="F222" s="14">
        <v>1260500</v>
      </c>
      <c r="G222" s="12">
        <v>372.45</v>
      </c>
      <c r="I222" s="11">
        <f>'^JKSE'!I222</f>
        <v>40585</v>
      </c>
      <c r="J222" s="12">
        <f t="shared" si="3"/>
        <v>610</v>
      </c>
    </row>
    <row r="223" spans="1:10" x14ac:dyDescent="0.2">
      <c r="A223" s="15">
        <v>40147</v>
      </c>
      <c r="B223" s="12">
        <v>375</v>
      </c>
      <c r="C223" s="12">
        <v>385</v>
      </c>
      <c r="D223" s="12">
        <v>375</v>
      </c>
      <c r="E223" s="12">
        <v>380</v>
      </c>
      <c r="F223" s="14">
        <v>732000</v>
      </c>
      <c r="G223" s="12">
        <v>377.41</v>
      </c>
      <c r="I223" s="11">
        <f>'^JKSE'!I223</f>
        <v>40584</v>
      </c>
      <c r="J223" s="12">
        <f t="shared" si="3"/>
        <v>600</v>
      </c>
    </row>
    <row r="224" spans="1:10" x14ac:dyDescent="0.2">
      <c r="A224" s="15">
        <v>40148</v>
      </c>
      <c r="B224" s="12">
        <v>385</v>
      </c>
      <c r="C224" s="12">
        <v>390</v>
      </c>
      <c r="D224" s="12">
        <v>380</v>
      </c>
      <c r="E224" s="12">
        <v>385</v>
      </c>
      <c r="F224" s="14">
        <v>1240500</v>
      </c>
      <c r="G224" s="12">
        <v>382.38</v>
      </c>
      <c r="I224" s="11">
        <f>'^JKSE'!I224</f>
        <v>40583</v>
      </c>
      <c r="J224" s="12">
        <f t="shared" si="3"/>
        <v>600</v>
      </c>
    </row>
    <row r="225" spans="1:10" x14ac:dyDescent="0.2">
      <c r="A225" s="15">
        <v>40149</v>
      </c>
      <c r="B225" s="12">
        <v>385</v>
      </c>
      <c r="C225" s="12">
        <v>395</v>
      </c>
      <c r="D225" s="12">
        <v>385</v>
      </c>
      <c r="E225" s="12">
        <v>390</v>
      </c>
      <c r="F225" s="14">
        <v>1453500</v>
      </c>
      <c r="G225" s="12">
        <v>387.34</v>
      </c>
      <c r="I225" s="11">
        <f>'^JKSE'!I225</f>
        <v>40582</v>
      </c>
      <c r="J225" s="12">
        <f t="shared" si="3"/>
        <v>610</v>
      </c>
    </row>
    <row r="226" spans="1:10" x14ac:dyDescent="0.2">
      <c r="A226" s="15">
        <v>40150</v>
      </c>
      <c r="B226" s="12">
        <v>390</v>
      </c>
      <c r="C226" s="12">
        <v>395</v>
      </c>
      <c r="D226" s="12">
        <v>390</v>
      </c>
      <c r="E226" s="12">
        <v>395</v>
      </c>
      <c r="F226" s="14">
        <v>1248500</v>
      </c>
      <c r="G226" s="12">
        <v>392.31</v>
      </c>
      <c r="I226" s="11">
        <f>'^JKSE'!I226</f>
        <v>40581</v>
      </c>
      <c r="J226" s="12">
        <f t="shared" si="3"/>
        <v>610</v>
      </c>
    </row>
    <row r="227" spans="1:10" x14ac:dyDescent="0.2">
      <c r="A227" s="15">
        <v>40151</v>
      </c>
      <c r="B227" s="12">
        <v>390</v>
      </c>
      <c r="C227" s="12">
        <v>395</v>
      </c>
      <c r="D227" s="12">
        <v>390</v>
      </c>
      <c r="E227" s="12">
        <v>395</v>
      </c>
      <c r="F227" s="14">
        <v>1105000</v>
      </c>
      <c r="G227" s="12">
        <v>392.31</v>
      </c>
      <c r="I227" s="11">
        <f>'^JKSE'!I227</f>
        <v>40578</v>
      </c>
      <c r="J227" s="12">
        <f t="shared" si="3"/>
        <v>620</v>
      </c>
    </row>
    <row r="228" spans="1:10" x14ac:dyDescent="0.2">
      <c r="A228" s="15">
        <v>40154</v>
      </c>
      <c r="B228" s="12">
        <v>395</v>
      </c>
      <c r="C228" s="12">
        <v>395</v>
      </c>
      <c r="D228" s="12">
        <v>385</v>
      </c>
      <c r="E228" s="12">
        <v>385</v>
      </c>
      <c r="F228" s="14">
        <v>958000</v>
      </c>
      <c r="G228" s="12">
        <v>382.38</v>
      </c>
      <c r="I228" s="11">
        <f>'^JKSE'!I228</f>
        <v>40577</v>
      </c>
      <c r="J228" s="12">
        <f t="shared" si="3"/>
        <v>620</v>
      </c>
    </row>
    <row r="229" spans="1:10" x14ac:dyDescent="0.2">
      <c r="A229" s="15">
        <v>40155</v>
      </c>
      <c r="B229" s="12">
        <v>380</v>
      </c>
      <c r="C229" s="12">
        <v>385</v>
      </c>
      <c r="D229" s="12">
        <v>380</v>
      </c>
      <c r="E229" s="12">
        <v>385</v>
      </c>
      <c r="F229" s="14">
        <v>615000</v>
      </c>
      <c r="G229" s="12">
        <v>382.38</v>
      </c>
      <c r="I229" s="11">
        <f>'^JKSE'!I229</f>
        <v>40576</v>
      </c>
      <c r="J229" s="12">
        <f t="shared" si="3"/>
        <v>620</v>
      </c>
    </row>
    <row r="230" spans="1:10" x14ac:dyDescent="0.2">
      <c r="A230" s="15">
        <v>40156</v>
      </c>
      <c r="B230" s="12">
        <v>385</v>
      </c>
      <c r="C230" s="12">
        <v>390</v>
      </c>
      <c r="D230" s="12">
        <v>385</v>
      </c>
      <c r="E230" s="12">
        <v>390</v>
      </c>
      <c r="F230" s="14">
        <v>1104000</v>
      </c>
      <c r="G230" s="12">
        <v>387.34</v>
      </c>
      <c r="I230" s="11">
        <f>'^JKSE'!I230</f>
        <v>40575</v>
      </c>
      <c r="J230" s="12">
        <f t="shared" si="3"/>
        <v>610</v>
      </c>
    </row>
    <row r="231" spans="1:10" x14ac:dyDescent="0.2">
      <c r="A231" s="15">
        <v>40157</v>
      </c>
      <c r="B231" s="12">
        <v>390</v>
      </c>
      <c r="C231" s="12">
        <v>400</v>
      </c>
      <c r="D231" s="12">
        <v>390</v>
      </c>
      <c r="E231" s="12">
        <v>395</v>
      </c>
      <c r="F231" s="14">
        <v>1274000</v>
      </c>
      <c r="G231" s="12">
        <v>392.31</v>
      </c>
      <c r="I231" s="11">
        <f>'^JKSE'!I231</f>
        <v>40574</v>
      </c>
      <c r="J231" s="12">
        <f t="shared" si="3"/>
        <v>590</v>
      </c>
    </row>
    <row r="232" spans="1:10" x14ac:dyDescent="0.2">
      <c r="A232" s="15">
        <v>40158</v>
      </c>
      <c r="B232" s="12">
        <v>395</v>
      </c>
      <c r="C232" s="12">
        <v>400</v>
      </c>
      <c r="D232" s="12">
        <v>395</v>
      </c>
      <c r="E232" s="12">
        <v>400</v>
      </c>
      <c r="F232" s="14">
        <v>1186500</v>
      </c>
      <c r="G232" s="12">
        <v>397.28</v>
      </c>
      <c r="I232" s="11">
        <f>'^JKSE'!I232</f>
        <v>40571</v>
      </c>
      <c r="J232" s="12">
        <f t="shared" si="3"/>
        <v>590</v>
      </c>
    </row>
    <row r="233" spans="1:10" x14ac:dyDescent="0.2">
      <c r="A233" s="15">
        <v>40161</v>
      </c>
      <c r="B233" s="12">
        <v>395</v>
      </c>
      <c r="C233" s="12">
        <v>395</v>
      </c>
      <c r="D233" s="12">
        <v>390</v>
      </c>
      <c r="E233" s="12">
        <v>390</v>
      </c>
      <c r="F233" s="14">
        <v>1271000</v>
      </c>
      <c r="G233" s="12">
        <v>387.34</v>
      </c>
      <c r="I233" s="11">
        <f>'^JKSE'!I233</f>
        <v>40570</v>
      </c>
      <c r="J233" s="12">
        <f t="shared" si="3"/>
        <v>590</v>
      </c>
    </row>
    <row r="234" spans="1:10" x14ac:dyDescent="0.2">
      <c r="A234" s="15">
        <v>40162</v>
      </c>
      <c r="B234" s="12">
        <v>390</v>
      </c>
      <c r="C234" s="12">
        <v>395</v>
      </c>
      <c r="D234" s="12">
        <v>385</v>
      </c>
      <c r="E234" s="12">
        <v>385</v>
      </c>
      <c r="F234" s="14">
        <v>805500</v>
      </c>
      <c r="G234" s="12">
        <v>382.38</v>
      </c>
      <c r="I234" s="11">
        <f>'^JKSE'!I234</f>
        <v>40569</v>
      </c>
      <c r="J234" s="12">
        <f t="shared" si="3"/>
        <v>590</v>
      </c>
    </row>
    <row r="235" spans="1:10" x14ac:dyDescent="0.2">
      <c r="A235" s="15">
        <v>40163</v>
      </c>
      <c r="B235" s="12">
        <v>390</v>
      </c>
      <c r="C235" s="12">
        <v>395</v>
      </c>
      <c r="D235" s="12">
        <v>385</v>
      </c>
      <c r="E235" s="12">
        <v>395</v>
      </c>
      <c r="F235" s="14">
        <v>777000</v>
      </c>
      <c r="G235" s="12">
        <v>392.31</v>
      </c>
      <c r="I235" s="11">
        <f>'^JKSE'!I235</f>
        <v>40568</v>
      </c>
      <c r="J235" s="12">
        <f t="shared" si="3"/>
        <v>560</v>
      </c>
    </row>
    <row r="236" spans="1:10" x14ac:dyDescent="0.2">
      <c r="A236" s="15">
        <v>40164</v>
      </c>
      <c r="B236" s="12">
        <v>395</v>
      </c>
      <c r="C236" s="12">
        <v>400</v>
      </c>
      <c r="D236" s="12">
        <v>395</v>
      </c>
      <c r="E236" s="12">
        <v>395</v>
      </c>
      <c r="F236" s="14">
        <v>888500</v>
      </c>
      <c r="G236" s="12">
        <v>392.31</v>
      </c>
      <c r="I236" s="11">
        <f>'^JKSE'!I236</f>
        <v>40567</v>
      </c>
      <c r="J236" s="12">
        <f t="shared" si="3"/>
        <v>550</v>
      </c>
    </row>
    <row r="237" spans="1:10" x14ac:dyDescent="0.2">
      <c r="A237" s="15">
        <v>40168</v>
      </c>
      <c r="B237" s="12">
        <v>395</v>
      </c>
      <c r="C237" s="12">
        <v>395</v>
      </c>
      <c r="D237" s="12">
        <v>385</v>
      </c>
      <c r="E237" s="12">
        <v>385</v>
      </c>
      <c r="F237" s="14">
        <v>1211000</v>
      </c>
      <c r="G237" s="12">
        <v>382.38</v>
      </c>
      <c r="I237" s="11">
        <f>'^JKSE'!I237</f>
        <v>40564</v>
      </c>
      <c r="J237" s="12">
        <f t="shared" si="3"/>
        <v>550</v>
      </c>
    </row>
    <row r="238" spans="1:10" x14ac:dyDescent="0.2">
      <c r="A238" s="15">
        <v>40169</v>
      </c>
      <c r="B238" s="12">
        <v>390</v>
      </c>
      <c r="C238" s="12">
        <v>395</v>
      </c>
      <c r="D238" s="12">
        <v>385</v>
      </c>
      <c r="E238" s="12">
        <v>395</v>
      </c>
      <c r="F238" s="14">
        <v>824000</v>
      </c>
      <c r="G238" s="12">
        <v>392.31</v>
      </c>
      <c r="I238" s="11">
        <f>'^JKSE'!I238</f>
        <v>40563</v>
      </c>
      <c r="J238" s="12">
        <f t="shared" si="3"/>
        <v>570</v>
      </c>
    </row>
    <row r="239" spans="1:10" x14ac:dyDescent="0.2">
      <c r="A239" s="15">
        <v>40170</v>
      </c>
      <c r="B239" s="12">
        <v>395</v>
      </c>
      <c r="C239" s="12">
        <v>395</v>
      </c>
      <c r="D239" s="12">
        <v>390</v>
      </c>
      <c r="E239" s="12">
        <v>390</v>
      </c>
      <c r="F239" s="14">
        <v>1007000</v>
      </c>
      <c r="G239" s="12">
        <v>387.34</v>
      </c>
      <c r="I239" s="11">
        <f>'^JKSE'!I239</f>
        <v>40562</v>
      </c>
      <c r="J239" s="12">
        <f t="shared" si="3"/>
        <v>590</v>
      </c>
    </row>
    <row r="240" spans="1:10" x14ac:dyDescent="0.2">
      <c r="A240" s="15">
        <v>40175</v>
      </c>
      <c r="B240" s="12">
        <v>390</v>
      </c>
      <c r="C240" s="12">
        <v>400</v>
      </c>
      <c r="D240" s="12">
        <v>385</v>
      </c>
      <c r="E240" s="12">
        <v>395</v>
      </c>
      <c r="F240" s="14">
        <v>993500</v>
      </c>
      <c r="G240" s="12">
        <v>392.31</v>
      </c>
      <c r="I240" s="11">
        <f>'^JKSE'!I240</f>
        <v>40561</v>
      </c>
      <c r="J240" s="12">
        <f t="shared" si="3"/>
        <v>590</v>
      </c>
    </row>
    <row r="241" spans="1:10" x14ac:dyDescent="0.2">
      <c r="A241" s="15">
        <v>40176</v>
      </c>
      <c r="B241" s="12">
        <v>395</v>
      </c>
      <c r="C241" s="12">
        <v>405</v>
      </c>
      <c r="D241" s="12">
        <v>395</v>
      </c>
      <c r="E241" s="12">
        <v>400</v>
      </c>
      <c r="F241" s="14">
        <v>855500</v>
      </c>
      <c r="G241" s="12">
        <v>397.28</v>
      </c>
      <c r="I241" s="11">
        <f>'^JKSE'!I241</f>
        <v>40560</v>
      </c>
      <c r="J241" s="12">
        <f t="shared" si="3"/>
        <v>590</v>
      </c>
    </row>
    <row r="242" spans="1:10" x14ac:dyDescent="0.2">
      <c r="A242" s="15">
        <v>40177</v>
      </c>
      <c r="B242" s="12">
        <v>400</v>
      </c>
      <c r="C242" s="12">
        <v>405</v>
      </c>
      <c r="D242" s="12">
        <v>400</v>
      </c>
      <c r="E242" s="12">
        <v>405</v>
      </c>
      <c r="F242" s="14">
        <v>720500</v>
      </c>
      <c r="G242" s="12">
        <v>402.24</v>
      </c>
      <c r="I242" s="11">
        <f>'^JKSE'!I242</f>
        <v>40557</v>
      </c>
      <c r="J242" s="12">
        <f t="shared" si="3"/>
        <v>610</v>
      </c>
    </row>
    <row r="243" spans="1:10" x14ac:dyDescent="0.2">
      <c r="A243" s="15">
        <v>40182</v>
      </c>
      <c r="B243" s="12">
        <v>405</v>
      </c>
      <c r="C243" s="12">
        <v>410</v>
      </c>
      <c r="D243" s="12">
        <v>400</v>
      </c>
      <c r="E243" s="12">
        <v>400</v>
      </c>
      <c r="F243" s="14">
        <v>872000</v>
      </c>
      <c r="G243" s="12">
        <v>397.28</v>
      </c>
      <c r="I243" s="11">
        <f>'^JKSE'!I243</f>
        <v>40556</v>
      </c>
      <c r="J243" s="12">
        <f t="shared" si="3"/>
        <v>610</v>
      </c>
    </row>
    <row r="244" spans="1:10" x14ac:dyDescent="0.2">
      <c r="A244" s="15">
        <v>40183</v>
      </c>
      <c r="B244" s="12">
        <v>405</v>
      </c>
      <c r="C244" s="12">
        <v>415</v>
      </c>
      <c r="D244" s="12">
        <v>405</v>
      </c>
      <c r="E244" s="12">
        <v>410</v>
      </c>
      <c r="F244" s="14">
        <v>1110000</v>
      </c>
      <c r="G244" s="12">
        <v>407.21</v>
      </c>
      <c r="I244" s="11">
        <f>'^JKSE'!I244</f>
        <v>40555</v>
      </c>
      <c r="J244" s="12">
        <f t="shared" si="3"/>
        <v>600</v>
      </c>
    </row>
    <row r="245" spans="1:10" x14ac:dyDescent="0.2">
      <c r="A245" s="15">
        <v>40184</v>
      </c>
      <c r="B245" s="12">
        <v>405</v>
      </c>
      <c r="C245" s="12">
        <v>410</v>
      </c>
      <c r="D245" s="12">
        <v>405</v>
      </c>
      <c r="E245" s="12">
        <v>405</v>
      </c>
      <c r="F245" s="14">
        <v>758500</v>
      </c>
      <c r="G245" s="12">
        <v>402.24</v>
      </c>
      <c r="I245" s="11">
        <f>'^JKSE'!I245</f>
        <v>40554</v>
      </c>
      <c r="J245" s="12">
        <f t="shared" si="3"/>
        <v>580</v>
      </c>
    </row>
    <row r="246" spans="1:10" x14ac:dyDescent="0.2">
      <c r="A246" s="15">
        <v>40185</v>
      </c>
      <c r="B246" s="12">
        <v>405</v>
      </c>
      <c r="C246" s="12">
        <v>405</v>
      </c>
      <c r="D246" s="12">
        <v>400</v>
      </c>
      <c r="E246" s="12">
        <v>400</v>
      </c>
      <c r="F246" s="14">
        <v>962000</v>
      </c>
      <c r="G246" s="12">
        <v>397.28</v>
      </c>
      <c r="I246" s="11">
        <f>'^JKSE'!I246</f>
        <v>40553</v>
      </c>
      <c r="J246" s="12">
        <f t="shared" si="3"/>
        <v>560</v>
      </c>
    </row>
    <row r="247" spans="1:10" x14ac:dyDescent="0.2">
      <c r="A247" s="15">
        <v>40186</v>
      </c>
      <c r="B247" s="12">
        <v>400</v>
      </c>
      <c r="C247" s="12">
        <v>400</v>
      </c>
      <c r="D247" s="12">
        <v>395</v>
      </c>
      <c r="E247" s="12">
        <v>400</v>
      </c>
      <c r="F247" s="14">
        <v>552000</v>
      </c>
      <c r="G247" s="12">
        <v>397.28</v>
      </c>
      <c r="I247" s="11">
        <f>'^JKSE'!I247</f>
        <v>40550</v>
      </c>
      <c r="J247" s="12">
        <f t="shared" si="3"/>
        <v>580</v>
      </c>
    </row>
    <row r="248" spans="1:10" x14ac:dyDescent="0.2">
      <c r="A248" s="15">
        <v>40189</v>
      </c>
      <c r="B248" s="12">
        <v>400</v>
      </c>
      <c r="C248" s="12">
        <v>405</v>
      </c>
      <c r="D248" s="12">
        <v>400</v>
      </c>
      <c r="E248" s="12">
        <v>405</v>
      </c>
      <c r="F248" s="14">
        <v>1222000</v>
      </c>
      <c r="G248" s="12">
        <v>402.24</v>
      </c>
      <c r="I248" s="11">
        <f>'^JKSE'!I248</f>
        <v>40549</v>
      </c>
      <c r="J248" s="12">
        <f t="shared" si="3"/>
        <v>590</v>
      </c>
    </row>
    <row r="249" spans="1:10" x14ac:dyDescent="0.2">
      <c r="A249" s="15">
        <v>40190</v>
      </c>
      <c r="B249" s="12">
        <v>400</v>
      </c>
      <c r="C249" s="12">
        <v>405</v>
      </c>
      <c r="D249" s="12">
        <v>400</v>
      </c>
      <c r="E249" s="12">
        <v>405</v>
      </c>
      <c r="F249" s="14">
        <v>607000</v>
      </c>
      <c r="G249" s="12">
        <v>402.24</v>
      </c>
      <c r="I249" s="11">
        <f>'^JKSE'!I249</f>
        <v>40548</v>
      </c>
      <c r="J249" s="12">
        <f t="shared" si="3"/>
        <v>610</v>
      </c>
    </row>
    <row r="250" spans="1:10" x14ac:dyDescent="0.2">
      <c r="A250" s="15">
        <v>40191</v>
      </c>
      <c r="B250" s="12">
        <v>405</v>
      </c>
      <c r="C250" s="12">
        <v>405</v>
      </c>
      <c r="D250" s="12">
        <v>400</v>
      </c>
      <c r="E250" s="12">
        <v>400</v>
      </c>
      <c r="F250" s="14">
        <v>987000</v>
      </c>
      <c r="G250" s="12">
        <v>397.28</v>
      </c>
      <c r="I250" s="11">
        <f>'^JKSE'!I250</f>
        <v>40547</v>
      </c>
      <c r="J250" s="12">
        <f t="shared" si="3"/>
        <v>610</v>
      </c>
    </row>
    <row r="251" spans="1:10" x14ac:dyDescent="0.2">
      <c r="A251" s="15">
        <v>40192</v>
      </c>
      <c r="B251" s="12">
        <v>405</v>
      </c>
      <c r="C251" s="12">
        <v>410</v>
      </c>
      <c r="D251" s="12">
        <v>405</v>
      </c>
      <c r="E251" s="12">
        <v>405</v>
      </c>
      <c r="F251" s="14">
        <v>1079000</v>
      </c>
      <c r="G251" s="12">
        <v>402.24</v>
      </c>
      <c r="I251" s="11">
        <f>'^JKSE'!I251</f>
        <v>40546</v>
      </c>
      <c r="J251" s="12">
        <f t="shared" si="3"/>
        <v>610</v>
      </c>
    </row>
    <row r="252" spans="1:10" x14ac:dyDescent="0.2">
      <c r="A252" s="15">
        <v>40193</v>
      </c>
      <c r="B252" s="12">
        <v>405</v>
      </c>
      <c r="C252" s="12">
        <v>405</v>
      </c>
      <c r="D252" s="12">
        <v>400</v>
      </c>
      <c r="E252" s="12">
        <v>400</v>
      </c>
      <c r="F252" s="14">
        <v>335000</v>
      </c>
      <c r="G252" s="12">
        <v>397.28</v>
      </c>
      <c r="I252" s="11">
        <f>'^JKSE'!I252</f>
        <v>40543</v>
      </c>
      <c r="J252" s="12">
        <f t="shared" si="3"/>
        <v>610</v>
      </c>
    </row>
    <row r="253" spans="1:10" x14ac:dyDescent="0.2">
      <c r="A253" s="15">
        <v>40196</v>
      </c>
      <c r="B253" s="12">
        <v>400</v>
      </c>
      <c r="C253" s="12">
        <v>405</v>
      </c>
      <c r="D253" s="12">
        <v>395</v>
      </c>
      <c r="E253" s="12">
        <v>395</v>
      </c>
      <c r="F253" s="14">
        <v>669500</v>
      </c>
      <c r="G253" s="12">
        <v>392.31</v>
      </c>
      <c r="I253" s="11">
        <f>'^JKSE'!I253</f>
        <v>40542</v>
      </c>
      <c r="J253" s="12">
        <f t="shared" si="3"/>
        <v>610</v>
      </c>
    </row>
    <row r="254" spans="1:10" x14ac:dyDescent="0.2">
      <c r="A254" s="15">
        <v>40197</v>
      </c>
      <c r="B254" s="12">
        <v>400</v>
      </c>
      <c r="C254" s="12">
        <v>405</v>
      </c>
      <c r="D254" s="12">
        <v>400</v>
      </c>
      <c r="E254" s="12">
        <v>405</v>
      </c>
      <c r="F254" s="14">
        <v>715000</v>
      </c>
      <c r="G254" s="12">
        <v>402.24</v>
      </c>
      <c r="I254" s="11">
        <f>'^JKSE'!I254</f>
        <v>40541</v>
      </c>
      <c r="J254" s="12">
        <f t="shared" si="3"/>
        <v>580</v>
      </c>
    </row>
    <row r="255" spans="1:10" x14ac:dyDescent="0.2">
      <c r="A255" s="15">
        <v>40198</v>
      </c>
      <c r="B255" s="12">
        <v>405</v>
      </c>
      <c r="C255" s="12">
        <v>410</v>
      </c>
      <c r="D255" s="12">
        <v>405</v>
      </c>
      <c r="E255" s="12">
        <v>410</v>
      </c>
      <c r="F255" s="14">
        <v>878500</v>
      </c>
      <c r="G255" s="12">
        <v>407.21</v>
      </c>
      <c r="I255" s="11">
        <f>'^JKSE'!I255</f>
        <v>40540</v>
      </c>
      <c r="J255" s="12">
        <f t="shared" si="3"/>
        <v>600</v>
      </c>
    </row>
    <row r="256" spans="1:10" x14ac:dyDescent="0.2">
      <c r="A256" s="15">
        <v>40199</v>
      </c>
      <c r="B256" s="12">
        <v>405</v>
      </c>
      <c r="C256" s="12">
        <v>405</v>
      </c>
      <c r="D256" s="12">
        <v>400</v>
      </c>
      <c r="E256" s="12">
        <v>400</v>
      </c>
      <c r="F256" s="14">
        <v>789500</v>
      </c>
      <c r="G256" s="12">
        <v>397.28</v>
      </c>
      <c r="I256" s="11">
        <f>'^JKSE'!I256</f>
        <v>40539</v>
      </c>
      <c r="J256" s="12">
        <f t="shared" si="3"/>
        <v>550</v>
      </c>
    </row>
    <row r="257" spans="1:10" x14ac:dyDescent="0.2">
      <c r="A257" s="15">
        <v>40200</v>
      </c>
      <c r="B257" s="12">
        <v>400</v>
      </c>
      <c r="C257" s="12">
        <v>400</v>
      </c>
      <c r="D257" s="12">
        <v>395</v>
      </c>
      <c r="E257" s="12">
        <v>400</v>
      </c>
      <c r="F257" s="14">
        <v>540000</v>
      </c>
      <c r="G257" s="12">
        <v>397.28</v>
      </c>
      <c r="I257" s="11">
        <f>'^JKSE'!I257</f>
        <v>40536</v>
      </c>
      <c r="J257" s="12">
        <f t="shared" si="3"/>
        <v>520</v>
      </c>
    </row>
    <row r="258" spans="1:10" x14ac:dyDescent="0.2">
      <c r="A258" s="15">
        <v>40203</v>
      </c>
      <c r="B258" s="12">
        <v>400</v>
      </c>
      <c r="C258" s="12">
        <v>400</v>
      </c>
      <c r="D258" s="12">
        <v>395</v>
      </c>
      <c r="E258" s="12">
        <v>395</v>
      </c>
      <c r="F258" s="14">
        <v>689500</v>
      </c>
      <c r="G258" s="12">
        <v>392.31</v>
      </c>
      <c r="I258" s="11">
        <f>'^JKSE'!I258</f>
        <v>40535</v>
      </c>
      <c r="J258" s="12">
        <f t="shared" si="3"/>
        <v>520</v>
      </c>
    </row>
    <row r="259" spans="1:10" x14ac:dyDescent="0.2">
      <c r="A259" s="15">
        <v>40204</v>
      </c>
      <c r="B259" s="12">
        <v>400</v>
      </c>
      <c r="C259" s="12">
        <v>400</v>
      </c>
      <c r="D259" s="12">
        <v>395</v>
      </c>
      <c r="E259" s="12">
        <v>395</v>
      </c>
      <c r="F259" s="14">
        <v>743500</v>
      </c>
      <c r="G259" s="12">
        <v>392.31</v>
      </c>
      <c r="I259" s="11">
        <f>'^JKSE'!I259</f>
        <v>40534</v>
      </c>
      <c r="J259" s="12">
        <f t="shared" ref="J259:J265" si="4">VLOOKUP($I$2:$I$751,$A$2:$G$705,7)</f>
        <v>530</v>
      </c>
    </row>
    <row r="260" spans="1:10" x14ac:dyDescent="0.2">
      <c r="A260" s="15">
        <v>40205</v>
      </c>
      <c r="B260" s="12">
        <v>400</v>
      </c>
      <c r="C260" s="12">
        <v>405</v>
      </c>
      <c r="D260" s="12">
        <v>400</v>
      </c>
      <c r="E260" s="12">
        <v>400</v>
      </c>
      <c r="F260" s="14">
        <v>803500</v>
      </c>
      <c r="G260" s="12">
        <v>397.28</v>
      </c>
      <c r="I260" s="11">
        <f>'^JKSE'!I260</f>
        <v>40533</v>
      </c>
      <c r="J260" s="12">
        <f t="shared" si="4"/>
        <v>530</v>
      </c>
    </row>
    <row r="261" spans="1:10" x14ac:dyDescent="0.2">
      <c r="A261" s="15">
        <v>40206</v>
      </c>
      <c r="B261" s="12">
        <v>405</v>
      </c>
      <c r="C261" s="12">
        <v>410</v>
      </c>
      <c r="D261" s="12">
        <v>405</v>
      </c>
      <c r="E261" s="12">
        <v>405</v>
      </c>
      <c r="F261" s="14">
        <v>934000</v>
      </c>
      <c r="G261" s="12">
        <v>402.24</v>
      </c>
      <c r="I261" s="11">
        <f>'^JKSE'!I261</f>
        <v>40532</v>
      </c>
      <c r="J261" s="12">
        <f t="shared" si="4"/>
        <v>510</v>
      </c>
    </row>
    <row r="262" spans="1:10" x14ac:dyDescent="0.2">
      <c r="A262" s="15">
        <v>40207</v>
      </c>
      <c r="B262" s="12">
        <v>405</v>
      </c>
      <c r="C262" s="12">
        <v>405</v>
      </c>
      <c r="D262" s="12">
        <v>400</v>
      </c>
      <c r="E262" s="12">
        <v>400</v>
      </c>
      <c r="F262" s="14">
        <v>687000</v>
      </c>
      <c r="G262" s="12">
        <v>397.28</v>
      </c>
      <c r="I262" s="11">
        <f>'^JKSE'!I262</f>
        <v>40529</v>
      </c>
      <c r="J262" s="12">
        <f t="shared" si="4"/>
        <v>520</v>
      </c>
    </row>
    <row r="263" spans="1:10" x14ac:dyDescent="0.2">
      <c r="A263" s="15">
        <v>40210</v>
      </c>
      <c r="B263" s="12">
        <v>400</v>
      </c>
      <c r="C263" s="12">
        <v>400</v>
      </c>
      <c r="D263" s="12">
        <v>395</v>
      </c>
      <c r="E263" s="12">
        <v>395</v>
      </c>
      <c r="F263" s="14">
        <v>659500</v>
      </c>
      <c r="G263" s="12">
        <v>392.31</v>
      </c>
      <c r="I263" s="11">
        <f>'^JKSE'!I263</f>
        <v>40528</v>
      </c>
      <c r="J263" s="12">
        <f t="shared" si="4"/>
        <v>510</v>
      </c>
    </row>
    <row r="264" spans="1:10" x14ac:dyDescent="0.2">
      <c r="A264" s="15">
        <v>40211</v>
      </c>
      <c r="B264" s="12">
        <v>400</v>
      </c>
      <c r="C264" s="12">
        <v>405</v>
      </c>
      <c r="D264" s="12">
        <v>400</v>
      </c>
      <c r="E264" s="12">
        <v>400</v>
      </c>
      <c r="F264" s="14">
        <v>561500</v>
      </c>
      <c r="G264" s="12">
        <v>397.28</v>
      </c>
      <c r="I264" s="11">
        <f>'^JKSE'!I264</f>
        <v>40527</v>
      </c>
      <c r="J264" s="12">
        <f t="shared" si="4"/>
        <v>510</v>
      </c>
    </row>
    <row r="265" spans="1:10" x14ac:dyDescent="0.2">
      <c r="A265" s="15">
        <v>40212</v>
      </c>
      <c r="B265" s="12">
        <v>405</v>
      </c>
      <c r="C265" s="12">
        <v>410</v>
      </c>
      <c r="D265" s="12">
        <v>405</v>
      </c>
      <c r="E265" s="12">
        <v>410</v>
      </c>
      <c r="F265" s="14">
        <v>682000</v>
      </c>
      <c r="G265" s="12">
        <v>407.21</v>
      </c>
      <c r="I265" s="11">
        <f>'^JKSE'!I265</f>
        <v>40526</v>
      </c>
      <c r="J265" s="12">
        <f t="shared" si="4"/>
        <v>530</v>
      </c>
    </row>
    <row r="266" spans="1:10" x14ac:dyDescent="0.2">
      <c r="A266" s="15">
        <v>40213</v>
      </c>
      <c r="B266" s="12">
        <v>405</v>
      </c>
      <c r="C266" s="12">
        <v>405</v>
      </c>
      <c r="D266" s="12">
        <v>400</v>
      </c>
      <c r="E266" s="12">
        <v>400</v>
      </c>
      <c r="F266" s="14">
        <v>523500</v>
      </c>
      <c r="G266" s="12">
        <v>397.28</v>
      </c>
      <c r="I266" s="11">
        <f>'^JKSE'!I266</f>
        <v>40525</v>
      </c>
      <c r="J266" s="12">
        <f>VLOOKUP($I$2:$I$751,$A$2:$G$685,7)</f>
        <v>520</v>
      </c>
    </row>
    <row r="267" spans="1:10" x14ac:dyDescent="0.2">
      <c r="A267" s="15">
        <v>40214</v>
      </c>
      <c r="B267" s="12">
        <v>400</v>
      </c>
      <c r="C267" s="12">
        <v>400</v>
      </c>
      <c r="D267" s="12">
        <v>390</v>
      </c>
      <c r="E267" s="12">
        <v>390</v>
      </c>
      <c r="F267" s="14">
        <v>1191000</v>
      </c>
      <c r="G267" s="12">
        <v>387.34</v>
      </c>
      <c r="I267" s="11">
        <f>'^JKSE'!I267</f>
        <v>40522</v>
      </c>
      <c r="J267" s="12">
        <f>VLOOKUP($I$2:$I$751,$A$2:$G$685,7)</f>
        <v>530</v>
      </c>
    </row>
    <row r="268" spans="1:10" x14ac:dyDescent="0.2">
      <c r="A268" s="15">
        <v>40217</v>
      </c>
      <c r="B268" s="12">
        <v>390</v>
      </c>
      <c r="C268" s="12">
        <v>395</v>
      </c>
      <c r="D268" s="12">
        <v>385</v>
      </c>
      <c r="E268" s="12">
        <v>390</v>
      </c>
      <c r="F268" s="14">
        <v>759500</v>
      </c>
      <c r="G268" s="12">
        <v>387.34</v>
      </c>
      <c r="I268" s="11"/>
    </row>
    <row r="269" spans="1:10" x14ac:dyDescent="0.2">
      <c r="A269" s="15">
        <v>40218</v>
      </c>
      <c r="B269" s="12">
        <v>390</v>
      </c>
      <c r="C269" s="12">
        <v>390</v>
      </c>
      <c r="D269" s="12">
        <v>385</v>
      </c>
      <c r="E269" s="12">
        <v>390</v>
      </c>
      <c r="F269" s="14">
        <v>513500</v>
      </c>
      <c r="G269" s="12">
        <v>387.34</v>
      </c>
      <c r="I269" s="11"/>
    </row>
    <row r="270" spans="1:10" x14ac:dyDescent="0.2">
      <c r="A270" s="15">
        <v>40219</v>
      </c>
      <c r="B270" s="12">
        <v>390</v>
      </c>
      <c r="C270" s="12">
        <v>390</v>
      </c>
      <c r="D270" s="12">
        <v>390</v>
      </c>
      <c r="E270" s="12">
        <v>390</v>
      </c>
      <c r="F270" s="14">
        <v>282000</v>
      </c>
      <c r="G270" s="12">
        <v>387.34</v>
      </c>
      <c r="I270" s="11"/>
    </row>
    <row r="271" spans="1:10" x14ac:dyDescent="0.2">
      <c r="A271" s="15">
        <v>40220</v>
      </c>
      <c r="B271" s="12">
        <v>395</v>
      </c>
      <c r="C271" s="12">
        <v>395</v>
      </c>
      <c r="D271" s="12">
        <v>390</v>
      </c>
      <c r="E271" s="12">
        <v>390</v>
      </c>
      <c r="F271" s="14">
        <v>422000</v>
      </c>
      <c r="G271" s="12">
        <v>387.34</v>
      </c>
      <c r="I271" s="11"/>
    </row>
    <row r="272" spans="1:10" x14ac:dyDescent="0.2">
      <c r="A272" s="15">
        <v>40221</v>
      </c>
      <c r="B272" s="12">
        <v>390</v>
      </c>
      <c r="C272" s="12">
        <v>395</v>
      </c>
      <c r="D272" s="12">
        <v>390</v>
      </c>
      <c r="E272" s="12">
        <v>395</v>
      </c>
      <c r="F272" s="14">
        <v>498000</v>
      </c>
      <c r="G272" s="12">
        <v>392.31</v>
      </c>
      <c r="I272" s="11"/>
    </row>
    <row r="273" spans="1:9" x14ac:dyDescent="0.2">
      <c r="A273" s="15">
        <v>40224</v>
      </c>
      <c r="B273" s="12">
        <v>390</v>
      </c>
      <c r="C273" s="12">
        <v>390</v>
      </c>
      <c r="D273" s="12">
        <v>385</v>
      </c>
      <c r="E273" s="12">
        <v>390</v>
      </c>
      <c r="F273" s="14">
        <v>550000</v>
      </c>
      <c r="G273" s="12">
        <v>387.34</v>
      </c>
      <c r="I273" s="11"/>
    </row>
    <row r="274" spans="1:9" x14ac:dyDescent="0.2">
      <c r="A274" s="15">
        <v>40225</v>
      </c>
      <c r="B274" s="12">
        <v>390</v>
      </c>
      <c r="C274" s="12">
        <v>395</v>
      </c>
      <c r="D274" s="12">
        <v>390</v>
      </c>
      <c r="E274" s="12">
        <v>395</v>
      </c>
      <c r="F274" s="14">
        <v>583500</v>
      </c>
      <c r="G274" s="12">
        <v>392.31</v>
      </c>
      <c r="I274" s="11"/>
    </row>
    <row r="275" spans="1:9" x14ac:dyDescent="0.2">
      <c r="A275" s="15">
        <v>40226</v>
      </c>
      <c r="B275" s="12">
        <v>400</v>
      </c>
      <c r="C275" s="12">
        <v>400</v>
      </c>
      <c r="D275" s="12">
        <v>395</v>
      </c>
      <c r="E275" s="12">
        <v>400</v>
      </c>
      <c r="F275" s="14">
        <v>446000</v>
      </c>
      <c r="G275" s="12">
        <v>397.28</v>
      </c>
      <c r="I275" s="11"/>
    </row>
    <row r="276" spans="1:9" x14ac:dyDescent="0.2">
      <c r="A276" s="15">
        <v>40227</v>
      </c>
      <c r="B276" s="12">
        <v>395</v>
      </c>
      <c r="C276" s="12">
        <v>395</v>
      </c>
      <c r="D276" s="12">
        <v>390</v>
      </c>
      <c r="E276" s="12">
        <v>390</v>
      </c>
      <c r="F276" s="14">
        <v>839000</v>
      </c>
      <c r="G276" s="12">
        <v>387.34</v>
      </c>
      <c r="I276" s="11"/>
    </row>
    <row r="277" spans="1:9" x14ac:dyDescent="0.2">
      <c r="A277" s="15">
        <v>40228</v>
      </c>
      <c r="B277" s="12">
        <v>390</v>
      </c>
      <c r="C277" s="12">
        <v>390</v>
      </c>
      <c r="D277" s="12">
        <v>385</v>
      </c>
      <c r="E277" s="12">
        <v>385</v>
      </c>
      <c r="F277" s="14">
        <v>579500</v>
      </c>
      <c r="G277" s="12">
        <v>382.38</v>
      </c>
      <c r="I277" s="11"/>
    </row>
    <row r="278" spans="1:9" x14ac:dyDescent="0.2">
      <c r="A278" s="15">
        <v>40231</v>
      </c>
      <c r="B278" s="12">
        <v>390</v>
      </c>
      <c r="C278" s="12">
        <v>395</v>
      </c>
      <c r="D278" s="12">
        <v>390</v>
      </c>
      <c r="E278" s="12">
        <v>395</v>
      </c>
      <c r="F278" s="14">
        <v>678500</v>
      </c>
      <c r="G278" s="12">
        <v>392.31</v>
      </c>
      <c r="I278" s="11"/>
    </row>
    <row r="279" spans="1:9" x14ac:dyDescent="0.2">
      <c r="A279" s="15">
        <v>40232</v>
      </c>
      <c r="B279" s="12">
        <v>390</v>
      </c>
      <c r="C279" s="12">
        <v>395</v>
      </c>
      <c r="D279" s="12">
        <v>390</v>
      </c>
      <c r="E279" s="12">
        <v>395</v>
      </c>
      <c r="F279" s="14">
        <v>543500</v>
      </c>
      <c r="G279" s="12">
        <v>392.31</v>
      </c>
      <c r="I279" s="11"/>
    </row>
    <row r="280" spans="1:9" x14ac:dyDescent="0.2">
      <c r="A280" s="15">
        <v>40233</v>
      </c>
      <c r="B280" s="12">
        <v>395</v>
      </c>
      <c r="C280" s="12">
        <v>395</v>
      </c>
      <c r="D280" s="12">
        <v>390</v>
      </c>
      <c r="E280" s="12">
        <v>390</v>
      </c>
      <c r="F280" s="14">
        <v>634500</v>
      </c>
      <c r="G280" s="12">
        <v>387.34</v>
      </c>
      <c r="I280" s="11"/>
    </row>
    <row r="281" spans="1:9" x14ac:dyDescent="0.2">
      <c r="A281" s="15">
        <v>40234</v>
      </c>
      <c r="B281" s="12">
        <v>390</v>
      </c>
      <c r="C281" s="12">
        <v>390</v>
      </c>
      <c r="D281" s="12">
        <v>380</v>
      </c>
      <c r="E281" s="12">
        <v>385</v>
      </c>
      <c r="F281" s="14">
        <v>890000</v>
      </c>
      <c r="G281" s="12">
        <v>382.38</v>
      </c>
      <c r="I281" s="11"/>
    </row>
    <row r="282" spans="1:9" x14ac:dyDescent="0.2">
      <c r="A282" s="15">
        <v>40238</v>
      </c>
      <c r="B282" s="12">
        <v>390</v>
      </c>
      <c r="C282" s="12">
        <v>395</v>
      </c>
      <c r="D282" s="12">
        <v>390</v>
      </c>
      <c r="E282" s="12">
        <v>395</v>
      </c>
      <c r="F282" s="14">
        <v>464000</v>
      </c>
      <c r="G282" s="12">
        <v>392.31</v>
      </c>
      <c r="I282" s="11"/>
    </row>
    <row r="283" spans="1:9" x14ac:dyDescent="0.2">
      <c r="A283" s="15">
        <v>40239</v>
      </c>
      <c r="B283" s="12">
        <v>395</v>
      </c>
      <c r="C283" s="12">
        <v>400</v>
      </c>
      <c r="D283" s="12">
        <v>395</v>
      </c>
      <c r="E283" s="12">
        <v>400</v>
      </c>
      <c r="F283" s="14">
        <v>585500</v>
      </c>
      <c r="G283" s="12">
        <v>397.28</v>
      </c>
      <c r="I283" s="11"/>
    </row>
    <row r="284" spans="1:9" x14ac:dyDescent="0.2">
      <c r="A284" s="15">
        <v>40240</v>
      </c>
      <c r="B284" s="12">
        <v>400</v>
      </c>
      <c r="C284" s="12">
        <v>405</v>
      </c>
      <c r="D284" s="12">
        <v>400</v>
      </c>
      <c r="E284" s="12">
        <v>400</v>
      </c>
      <c r="F284" s="14">
        <v>433000</v>
      </c>
      <c r="G284" s="12">
        <v>397.28</v>
      </c>
      <c r="I284" s="11"/>
    </row>
    <row r="285" spans="1:9" x14ac:dyDescent="0.2">
      <c r="A285" s="15">
        <v>40241</v>
      </c>
      <c r="B285" s="12">
        <v>395</v>
      </c>
      <c r="C285" s="12">
        <v>400</v>
      </c>
      <c r="D285" s="12">
        <v>395</v>
      </c>
      <c r="E285" s="12">
        <v>395</v>
      </c>
      <c r="F285" s="14">
        <v>622500</v>
      </c>
      <c r="G285" s="12">
        <v>392.31</v>
      </c>
      <c r="I285" s="11"/>
    </row>
    <row r="286" spans="1:9" x14ac:dyDescent="0.2">
      <c r="A286" s="15">
        <v>40242</v>
      </c>
      <c r="B286" s="12">
        <v>400</v>
      </c>
      <c r="C286" s="12">
        <v>400</v>
      </c>
      <c r="D286" s="12">
        <v>395</v>
      </c>
      <c r="E286" s="12">
        <v>395</v>
      </c>
      <c r="F286" s="14">
        <v>458500</v>
      </c>
      <c r="G286" s="12">
        <v>392.31</v>
      </c>
      <c r="I286" s="11"/>
    </row>
    <row r="287" spans="1:9" x14ac:dyDescent="0.2">
      <c r="A287" s="15">
        <v>40245</v>
      </c>
      <c r="B287" s="12">
        <v>400</v>
      </c>
      <c r="C287" s="12">
        <v>405</v>
      </c>
      <c r="D287" s="12">
        <v>395</v>
      </c>
      <c r="E287" s="12">
        <v>405</v>
      </c>
      <c r="F287" s="14">
        <v>707000</v>
      </c>
      <c r="G287" s="12">
        <v>402.24</v>
      </c>
      <c r="I287" s="11"/>
    </row>
    <row r="288" spans="1:9" x14ac:dyDescent="0.2">
      <c r="A288" s="15">
        <v>40246</v>
      </c>
      <c r="B288" s="12">
        <v>405</v>
      </c>
      <c r="C288" s="12">
        <v>405</v>
      </c>
      <c r="D288" s="12">
        <v>400</v>
      </c>
      <c r="E288" s="12">
        <v>405</v>
      </c>
      <c r="F288" s="14">
        <v>808000</v>
      </c>
      <c r="G288" s="12">
        <v>402.24</v>
      </c>
      <c r="I288" s="11"/>
    </row>
    <row r="289" spans="1:9" x14ac:dyDescent="0.2">
      <c r="A289" s="15">
        <v>40247</v>
      </c>
      <c r="B289" s="12">
        <v>400</v>
      </c>
      <c r="C289" s="12">
        <v>405</v>
      </c>
      <c r="D289" s="12">
        <v>400</v>
      </c>
      <c r="E289" s="12">
        <v>405</v>
      </c>
      <c r="F289" s="14">
        <v>334500</v>
      </c>
      <c r="G289" s="12">
        <v>402.24</v>
      </c>
      <c r="I289" s="11"/>
    </row>
    <row r="290" spans="1:9" x14ac:dyDescent="0.2">
      <c r="A290" s="15">
        <v>40248</v>
      </c>
      <c r="B290" s="12">
        <v>410</v>
      </c>
      <c r="C290" s="12">
        <v>410</v>
      </c>
      <c r="D290" s="12">
        <v>405</v>
      </c>
      <c r="E290" s="12">
        <v>410</v>
      </c>
      <c r="F290" s="14">
        <v>902500</v>
      </c>
      <c r="G290" s="12">
        <v>407.21</v>
      </c>
      <c r="I290" s="11"/>
    </row>
    <row r="291" spans="1:9" x14ac:dyDescent="0.2">
      <c r="A291" s="15">
        <v>40249</v>
      </c>
      <c r="B291" s="12">
        <v>410</v>
      </c>
      <c r="C291" s="12">
        <v>410</v>
      </c>
      <c r="D291" s="12">
        <v>405</v>
      </c>
      <c r="E291" s="12">
        <v>405</v>
      </c>
      <c r="F291" s="14">
        <v>393000</v>
      </c>
      <c r="G291" s="12">
        <v>402.24</v>
      </c>
      <c r="I291" s="11"/>
    </row>
    <row r="292" spans="1:9" x14ac:dyDescent="0.2">
      <c r="A292" s="15">
        <v>40252</v>
      </c>
      <c r="B292" s="12">
        <v>400</v>
      </c>
      <c r="C292" s="12">
        <v>405</v>
      </c>
      <c r="D292" s="12">
        <v>400</v>
      </c>
      <c r="E292" s="12">
        <v>405</v>
      </c>
      <c r="F292" s="14">
        <v>778500</v>
      </c>
      <c r="G292" s="12">
        <v>402.24</v>
      </c>
      <c r="I292" s="11"/>
    </row>
    <row r="293" spans="1:9" x14ac:dyDescent="0.2">
      <c r="A293" s="15">
        <v>40254</v>
      </c>
      <c r="B293" s="12">
        <v>405</v>
      </c>
      <c r="C293" s="12">
        <v>415</v>
      </c>
      <c r="D293" s="12">
        <v>405</v>
      </c>
      <c r="E293" s="12">
        <v>410</v>
      </c>
      <c r="F293" s="14">
        <v>1137000</v>
      </c>
      <c r="G293" s="12">
        <v>407.21</v>
      </c>
      <c r="I293" s="11"/>
    </row>
    <row r="294" spans="1:9" x14ac:dyDescent="0.2">
      <c r="A294" s="15">
        <v>40255</v>
      </c>
      <c r="B294" s="12">
        <v>415</v>
      </c>
      <c r="C294" s="12">
        <v>415</v>
      </c>
      <c r="D294" s="12">
        <v>410</v>
      </c>
      <c r="E294" s="12">
        <v>410</v>
      </c>
      <c r="F294" s="14">
        <v>675000</v>
      </c>
      <c r="G294" s="12">
        <v>407.21</v>
      </c>
      <c r="I294" s="11"/>
    </row>
    <row r="295" spans="1:9" x14ac:dyDescent="0.2">
      <c r="A295" s="15">
        <v>40256</v>
      </c>
      <c r="B295" s="12">
        <v>405</v>
      </c>
      <c r="C295" s="12">
        <v>410</v>
      </c>
      <c r="D295" s="12">
        <v>405</v>
      </c>
      <c r="E295" s="12">
        <v>410</v>
      </c>
      <c r="F295" s="14">
        <v>363000</v>
      </c>
      <c r="G295" s="12">
        <v>407.21</v>
      </c>
      <c r="I295" s="11"/>
    </row>
    <row r="296" spans="1:9" x14ac:dyDescent="0.2">
      <c r="A296" s="15">
        <v>40259</v>
      </c>
      <c r="B296" s="12">
        <v>405</v>
      </c>
      <c r="C296" s="12">
        <v>405</v>
      </c>
      <c r="D296" s="12">
        <v>400</v>
      </c>
      <c r="E296" s="12">
        <v>400</v>
      </c>
      <c r="F296" s="14">
        <v>603500</v>
      </c>
      <c r="G296" s="12">
        <v>397.28</v>
      </c>
      <c r="I296" s="11"/>
    </row>
    <row r="297" spans="1:9" x14ac:dyDescent="0.2">
      <c r="A297" s="15">
        <v>40260</v>
      </c>
      <c r="B297" s="12">
        <v>400</v>
      </c>
      <c r="C297" s="12">
        <v>405</v>
      </c>
      <c r="D297" s="12">
        <v>400</v>
      </c>
      <c r="E297" s="12">
        <v>405</v>
      </c>
      <c r="F297" s="14">
        <v>271500</v>
      </c>
      <c r="G297" s="12">
        <v>402.24</v>
      </c>
      <c r="I297" s="11"/>
    </row>
    <row r="298" spans="1:9" x14ac:dyDescent="0.2">
      <c r="A298" s="15">
        <v>40261</v>
      </c>
      <c r="B298" s="12">
        <v>410</v>
      </c>
      <c r="C298" s="12">
        <v>410</v>
      </c>
      <c r="D298" s="12">
        <v>405</v>
      </c>
      <c r="E298" s="12">
        <v>410</v>
      </c>
      <c r="F298" s="14">
        <v>337500</v>
      </c>
      <c r="G298" s="12">
        <v>407.21</v>
      </c>
      <c r="I298" s="11"/>
    </row>
    <row r="299" spans="1:9" x14ac:dyDescent="0.2">
      <c r="A299" s="15">
        <v>40262</v>
      </c>
      <c r="B299" s="12">
        <v>410</v>
      </c>
      <c r="C299" s="12">
        <v>410</v>
      </c>
      <c r="D299" s="12">
        <v>405</v>
      </c>
      <c r="E299" s="12">
        <v>405</v>
      </c>
      <c r="F299" s="14">
        <v>462500</v>
      </c>
      <c r="G299" s="12">
        <v>402.24</v>
      </c>
      <c r="I299" s="11"/>
    </row>
    <row r="300" spans="1:9" x14ac:dyDescent="0.2">
      <c r="A300" s="15">
        <v>40263</v>
      </c>
      <c r="B300" s="12">
        <v>405</v>
      </c>
      <c r="C300" s="12">
        <v>410</v>
      </c>
      <c r="D300" s="12">
        <v>405</v>
      </c>
      <c r="E300" s="12">
        <v>405</v>
      </c>
      <c r="F300" s="14">
        <v>665000</v>
      </c>
      <c r="G300" s="12">
        <v>402.24</v>
      </c>
      <c r="I300" s="11"/>
    </row>
    <row r="301" spans="1:9" x14ac:dyDescent="0.2">
      <c r="A301" s="15">
        <v>40266</v>
      </c>
      <c r="B301" s="12">
        <v>405</v>
      </c>
      <c r="C301" s="12">
        <v>405</v>
      </c>
      <c r="D301" s="12">
        <v>400</v>
      </c>
      <c r="E301" s="12">
        <v>400</v>
      </c>
      <c r="F301" s="14">
        <v>491000</v>
      </c>
      <c r="G301" s="12">
        <v>397.28</v>
      </c>
      <c r="I301" s="11"/>
    </row>
    <row r="302" spans="1:9" x14ac:dyDescent="0.2">
      <c r="A302" s="15">
        <v>40267</v>
      </c>
      <c r="B302" s="12">
        <v>405</v>
      </c>
      <c r="C302" s="12">
        <v>405</v>
      </c>
      <c r="D302" s="12">
        <v>405</v>
      </c>
      <c r="E302" s="12">
        <v>405</v>
      </c>
      <c r="F302" s="14">
        <v>291500</v>
      </c>
      <c r="G302" s="12">
        <v>402.24</v>
      </c>
      <c r="I302" s="11"/>
    </row>
    <row r="303" spans="1:9" x14ac:dyDescent="0.2">
      <c r="A303" s="15">
        <v>40268</v>
      </c>
      <c r="B303" s="12">
        <v>405</v>
      </c>
      <c r="C303" s="12">
        <v>405</v>
      </c>
      <c r="D303" s="12">
        <v>400</v>
      </c>
      <c r="E303" s="12">
        <v>400</v>
      </c>
      <c r="F303" s="14">
        <v>461500</v>
      </c>
      <c r="G303" s="12">
        <v>397.28</v>
      </c>
      <c r="I303" s="11"/>
    </row>
    <row r="304" spans="1:9" x14ac:dyDescent="0.2">
      <c r="A304" s="15">
        <v>40269</v>
      </c>
      <c r="B304" s="12">
        <v>400</v>
      </c>
      <c r="C304" s="12">
        <v>410</v>
      </c>
      <c r="D304" s="12">
        <v>400</v>
      </c>
      <c r="E304" s="12">
        <v>410</v>
      </c>
      <c r="F304" s="14">
        <v>599500</v>
      </c>
      <c r="G304" s="12">
        <v>407.21</v>
      </c>
      <c r="I304" s="11"/>
    </row>
    <row r="305" spans="1:9" x14ac:dyDescent="0.2">
      <c r="A305" s="15">
        <v>40273</v>
      </c>
      <c r="B305" s="12">
        <v>410</v>
      </c>
      <c r="C305" s="12">
        <v>420</v>
      </c>
      <c r="D305" s="12">
        <v>410</v>
      </c>
      <c r="E305" s="12">
        <v>420</v>
      </c>
      <c r="F305" s="14">
        <v>615500</v>
      </c>
      <c r="G305" s="12">
        <v>417.14</v>
      </c>
      <c r="I305" s="11"/>
    </row>
    <row r="306" spans="1:9" x14ac:dyDescent="0.2">
      <c r="A306" s="15">
        <v>40274</v>
      </c>
      <c r="B306" s="12">
        <v>420</v>
      </c>
      <c r="C306" s="12">
        <v>420</v>
      </c>
      <c r="D306" s="12">
        <v>415</v>
      </c>
      <c r="E306" s="12">
        <v>415</v>
      </c>
      <c r="F306" s="14">
        <v>487500</v>
      </c>
      <c r="G306" s="12">
        <v>412.17</v>
      </c>
      <c r="I306" s="11"/>
    </row>
    <row r="307" spans="1:9" x14ac:dyDescent="0.2">
      <c r="A307" s="15">
        <v>40275</v>
      </c>
      <c r="B307" s="12">
        <v>415</v>
      </c>
      <c r="C307" s="12">
        <v>420</v>
      </c>
      <c r="D307" s="12">
        <v>410</v>
      </c>
      <c r="E307" s="12">
        <v>420</v>
      </c>
      <c r="F307" s="14">
        <v>618500</v>
      </c>
      <c r="G307" s="12">
        <v>417.14</v>
      </c>
      <c r="I307" s="11"/>
    </row>
    <row r="308" spans="1:9" x14ac:dyDescent="0.2">
      <c r="A308" s="15">
        <v>40276</v>
      </c>
      <c r="B308" s="12">
        <v>415</v>
      </c>
      <c r="C308" s="12">
        <v>415</v>
      </c>
      <c r="D308" s="12">
        <v>410</v>
      </c>
      <c r="E308" s="12">
        <v>410</v>
      </c>
      <c r="F308" s="14">
        <v>326500</v>
      </c>
      <c r="G308" s="12">
        <v>407.21</v>
      </c>
      <c r="I308" s="11"/>
    </row>
    <row r="309" spans="1:9" x14ac:dyDescent="0.2">
      <c r="A309" s="15">
        <v>40277</v>
      </c>
      <c r="B309" s="12">
        <v>415</v>
      </c>
      <c r="C309" s="12">
        <v>420</v>
      </c>
      <c r="D309" s="12">
        <v>415</v>
      </c>
      <c r="E309" s="12">
        <v>420</v>
      </c>
      <c r="F309" s="14">
        <v>381000</v>
      </c>
      <c r="G309" s="12">
        <v>417.14</v>
      </c>
      <c r="I309" s="11"/>
    </row>
    <row r="310" spans="1:9" x14ac:dyDescent="0.2">
      <c r="A310" s="15">
        <v>40280</v>
      </c>
      <c r="B310" s="12">
        <v>420</v>
      </c>
      <c r="C310" s="12">
        <v>425</v>
      </c>
      <c r="D310" s="12">
        <v>420</v>
      </c>
      <c r="E310" s="12">
        <v>425</v>
      </c>
      <c r="F310" s="14">
        <v>529500</v>
      </c>
      <c r="G310" s="12">
        <v>422.11</v>
      </c>
      <c r="I310" s="11"/>
    </row>
    <row r="311" spans="1:9" x14ac:dyDescent="0.2">
      <c r="A311" s="15">
        <v>40281</v>
      </c>
      <c r="B311" s="12">
        <v>425</v>
      </c>
      <c r="C311" s="12">
        <v>425</v>
      </c>
      <c r="D311" s="12">
        <v>420</v>
      </c>
      <c r="E311" s="12">
        <v>420</v>
      </c>
      <c r="F311" s="14">
        <v>397500</v>
      </c>
      <c r="G311" s="12">
        <v>417.14</v>
      </c>
      <c r="I311" s="11"/>
    </row>
    <row r="312" spans="1:9" x14ac:dyDescent="0.2">
      <c r="A312" s="15">
        <v>40282</v>
      </c>
      <c r="B312" s="12">
        <v>420</v>
      </c>
      <c r="C312" s="12">
        <v>425</v>
      </c>
      <c r="D312" s="12">
        <v>420</v>
      </c>
      <c r="E312" s="12">
        <v>420</v>
      </c>
      <c r="F312" s="14">
        <v>481000</v>
      </c>
      <c r="G312" s="12">
        <v>417.14</v>
      </c>
      <c r="I312" s="11"/>
    </row>
    <row r="313" spans="1:9" x14ac:dyDescent="0.2">
      <c r="A313" s="15">
        <v>40283</v>
      </c>
      <c r="B313" s="12">
        <v>425</v>
      </c>
      <c r="C313" s="12">
        <v>425</v>
      </c>
      <c r="D313" s="12">
        <v>425</v>
      </c>
      <c r="E313" s="12">
        <v>425</v>
      </c>
      <c r="F313" s="14">
        <v>330500</v>
      </c>
      <c r="G313" s="12">
        <v>422.11</v>
      </c>
      <c r="I313" s="11"/>
    </row>
    <row r="314" spans="1:9" x14ac:dyDescent="0.2">
      <c r="A314" s="15">
        <v>40284</v>
      </c>
      <c r="B314" s="12">
        <v>425</v>
      </c>
      <c r="C314" s="12">
        <v>425</v>
      </c>
      <c r="D314" s="12">
        <v>420</v>
      </c>
      <c r="E314" s="12">
        <v>420</v>
      </c>
      <c r="F314" s="14">
        <v>292000</v>
      </c>
      <c r="G314" s="12">
        <v>417.14</v>
      </c>
      <c r="I314" s="11"/>
    </row>
    <row r="315" spans="1:9" x14ac:dyDescent="0.2">
      <c r="A315" s="15">
        <v>40287</v>
      </c>
      <c r="B315" s="12">
        <v>420</v>
      </c>
      <c r="C315" s="12">
        <v>420</v>
      </c>
      <c r="D315" s="12">
        <v>415</v>
      </c>
      <c r="E315" s="12">
        <v>415</v>
      </c>
      <c r="F315" s="14">
        <v>386000</v>
      </c>
      <c r="G315" s="12">
        <v>412.17</v>
      </c>
      <c r="I315" s="11"/>
    </row>
    <row r="316" spans="1:9" x14ac:dyDescent="0.2">
      <c r="A316" s="15">
        <v>40288</v>
      </c>
      <c r="B316" s="12">
        <v>420</v>
      </c>
      <c r="C316" s="12">
        <v>425</v>
      </c>
      <c r="D316" s="12">
        <v>420</v>
      </c>
      <c r="E316" s="12">
        <v>425</v>
      </c>
      <c r="F316" s="14">
        <v>359500</v>
      </c>
      <c r="G316" s="12">
        <v>422.11</v>
      </c>
      <c r="I316" s="11"/>
    </row>
    <row r="317" spans="1:9" x14ac:dyDescent="0.2">
      <c r="A317" s="15">
        <v>40289</v>
      </c>
      <c r="B317" s="12">
        <v>425</v>
      </c>
      <c r="C317" s="12">
        <v>425</v>
      </c>
      <c r="D317" s="12">
        <v>420</v>
      </c>
      <c r="E317" s="12">
        <v>425</v>
      </c>
      <c r="F317" s="14">
        <v>455000</v>
      </c>
      <c r="G317" s="12">
        <v>422.11</v>
      </c>
      <c r="I317" s="11"/>
    </row>
    <row r="318" spans="1:9" x14ac:dyDescent="0.2">
      <c r="A318" s="15">
        <v>40290</v>
      </c>
      <c r="B318" s="12">
        <v>420</v>
      </c>
      <c r="C318" s="12">
        <v>420</v>
      </c>
      <c r="D318" s="12">
        <v>420</v>
      </c>
      <c r="E318" s="12">
        <v>420</v>
      </c>
      <c r="F318" s="14">
        <v>228000</v>
      </c>
      <c r="G318" s="12">
        <v>417.14</v>
      </c>
      <c r="I318" s="11"/>
    </row>
    <row r="319" spans="1:9" x14ac:dyDescent="0.2">
      <c r="A319" s="15">
        <v>40291</v>
      </c>
      <c r="B319" s="12">
        <v>420</v>
      </c>
      <c r="C319" s="12">
        <v>420</v>
      </c>
      <c r="D319" s="12">
        <v>415</v>
      </c>
      <c r="E319" s="12">
        <v>415</v>
      </c>
      <c r="F319" s="14">
        <v>319500</v>
      </c>
      <c r="G319" s="12">
        <v>412.17</v>
      </c>
      <c r="I319" s="11"/>
    </row>
    <row r="320" spans="1:9" x14ac:dyDescent="0.2">
      <c r="A320" s="15">
        <v>40294</v>
      </c>
      <c r="B320" s="12">
        <v>415</v>
      </c>
      <c r="C320" s="12">
        <v>420</v>
      </c>
      <c r="D320" s="12">
        <v>415</v>
      </c>
      <c r="E320" s="12">
        <v>415</v>
      </c>
      <c r="F320" s="14">
        <v>715500</v>
      </c>
      <c r="G320" s="12">
        <v>412.17</v>
      </c>
      <c r="I320" s="11"/>
    </row>
    <row r="321" spans="1:9" x14ac:dyDescent="0.2">
      <c r="A321" s="15">
        <v>40295</v>
      </c>
      <c r="B321" s="12">
        <v>415</v>
      </c>
      <c r="C321" s="12">
        <v>415</v>
      </c>
      <c r="D321" s="12">
        <v>410</v>
      </c>
      <c r="E321" s="12">
        <v>410</v>
      </c>
      <c r="F321" s="14">
        <v>422000</v>
      </c>
      <c r="G321" s="12">
        <v>407.21</v>
      </c>
      <c r="I321" s="11"/>
    </row>
    <row r="322" spans="1:9" x14ac:dyDescent="0.2">
      <c r="A322" s="15">
        <v>40296</v>
      </c>
      <c r="B322" s="12">
        <v>410</v>
      </c>
      <c r="C322" s="12">
        <v>410</v>
      </c>
      <c r="D322" s="12">
        <v>410</v>
      </c>
      <c r="E322" s="12">
        <v>410</v>
      </c>
      <c r="F322" s="14">
        <v>360000</v>
      </c>
      <c r="G322" s="12">
        <v>407.21</v>
      </c>
      <c r="I322" s="11"/>
    </row>
    <row r="323" spans="1:9" x14ac:dyDescent="0.2">
      <c r="A323" s="15">
        <v>40297</v>
      </c>
      <c r="B323" s="12">
        <v>415</v>
      </c>
      <c r="C323" s="12">
        <v>420</v>
      </c>
      <c r="D323" s="12">
        <v>415</v>
      </c>
      <c r="E323" s="12">
        <v>420</v>
      </c>
      <c r="F323" s="14">
        <v>587500</v>
      </c>
      <c r="G323" s="12">
        <v>417.14</v>
      </c>
      <c r="I323" s="11"/>
    </row>
    <row r="324" spans="1:9" x14ac:dyDescent="0.2">
      <c r="A324" s="15">
        <v>40298</v>
      </c>
      <c r="B324" s="12">
        <v>420</v>
      </c>
      <c r="C324" s="12">
        <v>425</v>
      </c>
      <c r="D324" s="12">
        <v>420</v>
      </c>
      <c r="E324" s="12">
        <v>425</v>
      </c>
      <c r="F324" s="14">
        <v>371500</v>
      </c>
      <c r="G324" s="12">
        <v>422.11</v>
      </c>
      <c r="I324" s="11"/>
    </row>
    <row r="325" spans="1:9" x14ac:dyDescent="0.2">
      <c r="A325" s="15">
        <v>40301</v>
      </c>
      <c r="B325" s="12">
        <v>425</v>
      </c>
      <c r="C325" s="12">
        <v>425</v>
      </c>
      <c r="D325" s="12">
        <v>420</v>
      </c>
      <c r="E325" s="12">
        <v>420</v>
      </c>
      <c r="F325" s="14">
        <v>631500</v>
      </c>
      <c r="G325" s="12">
        <v>417.14</v>
      </c>
      <c r="I325" s="11"/>
    </row>
    <row r="326" spans="1:9" x14ac:dyDescent="0.2">
      <c r="A326" s="15">
        <v>40302</v>
      </c>
      <c r="B326" s="12">
        <v>425</v>
      </c>
      <c r="C326" s="12">
        <v>425</v>
      </c>
      <c r="D326" s="12">
        <v>420</v>
      </c>
      <c r="E326" s="12">
        <v>420</v>
      </c>
      <c r="F326" s="14">
        <v>612500</v>
      </c>
      <c r="G326" s="12">
        <v>417.14</v>
      </c>
      <c r="I326" s="11"/>
    </row>
    <row r="327" spans="1:9" x14ac:dyDescent="0.2">
      <c r="A327" s="15">
        <v>40303</v>
      </c>
      <c r="B327" s="12">
        <v>415</v>
      </c>
      <c r="C327" s="12">
        <v>415</v>
      </c>
      <c r="D327" s="12">
        <v>410</v>
      </c>
      <c r="E327" s="12">
        <v>410</v>
      </c>
      <c r="F327" s="14">
        <v>749000</v>
      </c>
      <c r="G327" s="12">
        <v>407.21</v>
      </c>
      <c r="I327" s="11"/>
    </row>
    <row r="328" spans="1:9" x14ac:dyDescent="0.2">
      <c r="A328" s="15">
        <v>40304</v>
      </c>
      <c r="B328" s="12">
        <v>410</v>
      </c>
      <c r="C328" s="12">
        <v>415</v>
      </c>
      <c r="D328" s="12">
        <v>405</v>
      </c>
      <c r="E328" s="12">
        <v>405</v>
      </c>
      <c r="F328" s="14">
        <v>1111000</v>
      </c>
      <c r="G328" s="12">
        <v>402.24</v>
      </c>
      <c r="I328" s="11"/>
    </row>
    <row r="329" spans="1:9" x14ac:dyDescent="0.2">
      <c r="A329" s="15">
        <v>40305</v>
      </c>
      <c r="B329" s="12">
        <v>405</v>
      </c>
      <c r="C329" s="12">
        <v>405</v>
      </c>
      <c r="D329" s="12">
        <v>395</v>
      </c>
      <c r="E329" s="12">
        <v>400</v>
      </c>
      <c r="F329" s="14">
        <v>813500</v>
      </c>
      <c r="G329" s="12">
        <v>397.28</v>
      </c>
      <c r="I329" s="11"/>
    </row>
    <row r="330" spans="1:9" x14ac:dyDescent="0.2">
      <c r="A330" s="15">
        <v>40308</v>
      </c>
      <c r="B330" s="12">
        <v>400</v>
      </c>
      <c r="C330" s="12">
        <v>410</v>
      </c>
      <c r="D330" s="12">
        <v>400</v>
      </c>
      <c r="E330" s="12">
        <v>405</v>
      </c>
      <c r="F330" s="14">
        <v>1052500</v>
      </c>
      <c r="G330" s="12">
        <v>402.24</v>
      </c>
      <c r="I330" s="11"/>
    </row>
    <row r="331" spans="1:9" x14ac:dyDescent="0.2">
      <c r="A331" s="15">
        <v>40309</v>
      </c>
      <c r="B331" s="12">
        <v>405</v>
      </c>
      <c r="C331" s="12">
        <v>410</v>
      </c>
      <c r="D331" s="12">
        <v>405</v>
      </c>
      <c r="E331" s="12">
        <v>405</v>
      </c>
      <c r="F331" s="14">
        <v>947500</v>
      </c>
      <c r="G331" s="12">
        <v>402.24</v>
      </c>
      <c r="I331" s="11"/>
    </row>
    <row r="332" spans="1:9" x14ac:dyDescent="0.2">
      <c r="A332" s="15">
        <v>40310</v>
      </c>
      <c r="B332" s="12">
        <v>410</v>
      </c>
      <c r="C332" s="12">
        <v>415</v>
      </c>
      <c r="D332" s="12">
        <v>410</v>
      </c>
      <c r="E332" s="12">
        <v>415</v>
      </c>
      <c r="F332" s="14">
        <v>459500</v>
      </c>
      <c r="G332" s="12">
        <v>412.17</v>
      </c>
      <c r="I332" s="11"/>
    </row>
    <row r="333" spans="1:9" x14ac:dyDescent="0.2">
      <c r="A333" s="15">
        <v>40312</v>
      </c>
      <c r="B333" s="12">
        <v>415</v>
      </c>
      <c r="C333" s="12">
        <v>420</v>
      </c>
      <c r="D333" s="12">
        <v>415</v>
      </c>
      <c r="E333" s="12">
        <v>420</v>
      </c>
      <c r="F333" s="14">
        <v>695500</v>
      </c>
      <c r="G333" s="12">
        <v>417.14</v>
      </c>
      <c r="I333" s="11"/>
    </row>
    <row r="334" spans="1:9" x14ac:dyDescent="0.2">
      <c r="A334" s="15">
        <v>40315</v>
      </c>
      <c r="B334" s="12">
        <v>415</v>
      </c>
      <c r="C334" s="12">
        <v>415</v>
      </c>
      <c r="D334" s="12">
        <v>410</v>
      </c>
      <c r="E334" s="12">
        <v>410</v>
      </c>
      <c r="F334" s="14">
        <v>675000</v>
      </c>
      <c r="G334" s="12">
        <v>407.21</v>
      </c>
      <c r="I334" s="11"/>
    </row>
    <row r="335" spans="1:9" x14ac:dyDescent="0.2">
      <c r="A335" s="15">
        <v>40316</v>
      </c>
      <c r="B335" s="12">
        <v>405</v>
      </c>
      <c r="C335" s="12">
        <v>410</v>
      </c>
      <c r="D335" s="12">
        <v>405</v>
      </c>
      <c r="E335" s="12">
        <v>410</v>
      </c>
      <c r="F335" s="14">
        <v>425000</v>
      </c>
      <c r="G335" s="12">
        <v>407.21</v>
      </c>
      <c r="I335" s="11"/>
    </row>
    <row r="336" spans="1:9" x14ac:dyDescent="0.2">
      <c r="A336" s="15">
        <v>40317</v>
      </c>
      <c r="B336" s="12">
        <v>405</v>
      </c>
      <c r="C336" s="12">
        <v>405</v>
      </c>
      <c r="D336" s="12">
        <v>400</v>
      </c>
      <c r="E336" s="12">
        <v>400</v>
      </c>
      <c r="F336" s="14">
        <v>451500</v>
      </c>
      <c r="G336" s="12">
        <v>397.28</v>
      </c>
      <c r="I336" s="11"/>
    </row>
    <row r="337" spans="1:9" x14ac:dyDescent="0.2">
      <c r="A337" s="15">
        <v>40318</v>
      </c>
      <c r="B337" s="12">
        <v>405</v>
      </c>
      <c r="C337" s="12">
        <v>405</v>
      </c>
      <c r="D337" s="12">
        <v>395</v>
      </c>
      <c r="E337" s="12">
        <v>395</v>
      </c>
      <c r="F337" s="14">
        <v>678000</v>
      </c>
      <c r="G337" s="12">
        <v>392.31</v>
      </c>
      <c r="I337" s="11"/>
    </row>
    <row r="338" spans="1:9" x14ac:dyDescent="0.2">
      <c r="A338" s="15">
        <v>40319</v>
      </c>
      <c r="B338" s="12">
        <v>395</v>
      </c>
      <c r="C338" s="12">
        <v>395</v>
      </c>
      <c r="D338" s="12">
        <v>390</v>
      </c>
      <c r="E338" s="12">
        <v>390</v>
      </c>
      <c r="F338" s="14">
        <v>318500</v>
      </c>
      <c r="G338" s="12">
        <v>387.34</v>
      </c>
      <c r="I338" s="11"/>
    </row>
    <row r="339" spans="1:9" x14ac:dyDescent="0.2">
      <c r="A339" s="15">
        <v>40322</v>
      </c>
      <c r="B339" s="12">
        <v>395</v>
      </c>
      <c r="C339" s="12">
        <v>400</v>
      </c>
      <c r="D339" s="12">
        <v>395</v>
      </c>
      <c r="E339" s="12">
        <v>395</v>
      </c>
      <c r="F339" s="14">
        <v>535000</v>
      </c>
      <c r="G339" s="12">
        <v>392.31</v>
      </c>
      <c r="I339" s="11"/>
    </row>
    <row r="340" spans="1:9" x14ac:dyDescent="0.2">
      <c r="A340" s="15">
        <v>40323</v>
      </c>
      <c r="B340" s="12">
        <v>390</v>
      </c>
      <c r="C340" s="12">
        <v>390</v>
      </c>
      <c r="D340" s="12">
        <v>385</v>
      </c>
      <c r="E340" s="12">
        <v>385</v>
      </c>
      <c r="F340" s="14">
        <v>470000</v>
      </c>
      <c r="G340" s="12">
        <v>382.38</v>
      </c>
      <c r="I340" s="11"/>
    </row>
    <row r="341" spans="1:9" x14ac:dyDescent="0.2">
      <c r="A341" s="15">
        <v>40324</v>
      </c>
      <c r="B341" s="12">
        <v>390</v>
      </c>
      <c r="C341" s="12">
        <v>395</v>
      </c>
      <c r="D341" s="12">
        <v>390</v>
      </c>
      <c r="E341" s="12">
        <v>395</v>
      </c>
      <c r="F341" s="14">
        <v>364000</v>
      </c>
      <c r="G341" s="12">
        <v>392.31</v>
      </c>
      <c r="I341" s="11"/>
    </row>
    <row r="342" spans="1:9" x14ac:dyDescent="0.2">
      <c r="A342" s="15">
        <v>40325</v>
      </c>
      <c r="B342" s="12">
        <v>390</v>
      </c>
      <c r="C342" s="12">
        <v>400</v>
      </c>
      <c r="D342" s="12">
        <v>390</v>
      </c>
      <c r="E342" s="12">
        <v>400</v>
      </c>
      <c r="F342" s="14">
        <v>623000</v>
      </c>
      <c r="G342" s="12">
        <v>397.28</v>
      </c>
      <c r="I342" s="11"/>
    </row>
    <row r="343" spans="1:9" x14ac:dyDescent="0.2">
      <c r="A343" s="15">
        <v>40329</v>
      </c>
      <c r="B343" s="12">
        <v>395</v>
      </c>
      <c r="C343" s="12">
        <v>405</v>
      </c>
      <c r="D343" s="12">
        <v>395</v>
      </c>
      <c r="E343" s="12">
        <v>405</v>
      </c>
      <c r="F343" s="14">
        <v>738500</v>
      </c>
      <c r="G343" s="12">
        <v>402.24</v>
      </c>
      <c r="I343" s="11"/>
    </row>
    <row r="344" spans="1:9" x14ac:dyDescent="0.2">
      <c r="A344" s="15">
        <v>40330</v>
      </c>
      <c r="B344" s="12">
        <v>400</v>
      </c>
      <c r="C344" s="12">
        <v>400</v>
      </c>
      <c r="D344" s="12">
        <v>395</v>
      </c>
      <c r="E344" s="12">
        <v>395</v>
      </c>
      <c r="F344" s="14">
        <v>310500</v>
      </c>
      <c r="G344" s="12">
        <v>392.31</v>
      </c>
      <c r="I344" s="11"/>
    </row>
    <row r="345" spans="1:9" x14ac:dyDescent="0.2">
      <c r="A345" s="15">
        <v>40331</v>
      </c>
      <c r="B345" s="12">
        <v>400</v>
      </c>
      <c r="C345" s="12">
        <v>405</v>
      </c>
      <c r="D345" s="12">
        <v>395</v>
      </c>
      <c r="E345" s="12">
        <v>395</v>
      </c>
      <c r="F345" s="14">
        <v>570500</v>
      </c>
      <c r="G345" s="12">
        <v>392.31</v>
      </c>
      <c r="I345" s="11"/>
    </row>
    <row r="346" spans="1:9" x14ac:dyDescent="0.2">
      <c r="A346" s="15">
        <v>40332</v>
      </c>
      <c r="B346" s="12">
        <v>400</v>
      </c>
      <c r="C346" s="12">
        <v>410</v>
      </c>
      <c r="D346" s="12">
        <v>400</v>
      </c>
      <c r="E346" s="12">
        <v>410</v>
      </c>
      <c r="F346" s="14">
        <v>717500</v>
      </c>
      <c r="G346" s="12">
        <v>407.21</v>
      </c>
      <c r="I346" s="11"/>
    </row>
    <row r="347" spans="1:9" x14ac:dyDescent="0.2">
      <c r="A347" s="15">
        <v>40333</v>
      </c>
      <c r="B347" s="12">
        <v>405</v>
      </c>
      <c r="C347" s="12">
        <v>410</v>
      </c>
      <c r="D347" s="12">
        <v>400</v>
      </c>
      <c r="E347" s="12">
        <v>410</v>
      </c>
      <c r="F347" s="14">
        <v>717500</v>
      </c>
      <c r="G347" s="12">
        <v>407.21</v>
      </c>
      <c r="I347" s="11"/>
    </row>
    <row r="348" spans="1:9" x14ac:dyDescent="0.2">
      <c r="A348" s="15">
        <v>40336</v>
      </c>
      <c r="B348" s="12">
        <v>405</v>
      </c>
      <c r="C348" s="12">
        <v>405</v>
      </c>
      <c r="D348" s="12">
        <v>400</v>
      </c>
      <c r="E348" s="12">
        <v>400</v>
      </c>
      <c r="F348" s="14">
        <v>372500</v>
      </c>
      <c r="G348" s="12">
        <v>397.28</v>
      </c>
      <c r="I348" s="11"/>
    </row>
    <row r="349" spans="1:9" x14ac:dyDescent="0.2">
      <c r="A349" s="15">
        <v>40337</v>
      </c>
      <c r="B349" s="12">
        <v>405</v>
      </c>
      <c r="C349" s="12">
        <v>410</v>
      </c>
      <c r="D349" s="12">
        <v>405</v>
      </c>
      <c r="E349" s="12">
        <v>410</v>
      </c>
      <c r="F349" s="14">
        <v>628500</v>
      </c>
      <c r="G349" s="12">
        <v>407.21</v>
      </c>
      <c r="I349" s="11"/>
    </row>
    <row r="350" spans="1:9" x14ac:dyDescent="0.2">
      <c r="A350" s="15">
        <v>40338</v>
      </c>
      <c r="B350" s="12">
        <v>410</v>
      </c>
      <c r="C350" s="12">
        <v>410</v>
      </c>
      <c r="D350" s="12">
        <v>405</v>
      </c>
      <c r="E350" s="12">
        <v>410</v>
      </c>
      <c r="F350" s="14">
        <v>486000</v>
      </c>
      <c r="G350" s="12">
        <v>407.21</v>
      </c>
      <c r="I350" s="11"/>
    </row>
    <row r="351" spans="1:9" x14ac:dyDescent="0.2">
      <c r="A351" s="15">
        <v>40339</v>
      </c>
      <c r="B351" s="12">
        <v>405</v>
      </c>
      <c r="C351" s="12">
        <v>410</v>
      </c>
      <c r="D351" s="12">
        <v>405</v>
      </c>
      <c r="E351" s="12">
        <v>410</v>
      </c>
      <c r="F351" s="14">
        <v>432500</v>
      </c>
      <c r="G351" s="12">
        <v>407.21</v>
      </c>
      <c r="I351" s="11"/>
    </row>
    <row r="352" spans="1:9" x14ac:dyDescent="0.2">
      <c r="A352" s="15">
        <v>40340</v>
      </c>
      <c r="B352" s="12">
        <v>410</v>
      </c>
      <c r="C352" s="12">
        <v>415</v>
      </c>
      <c r="D352" s="12">
        <v>410</v>
      </c>
      <c r="E352" s="12">
        <v>415</v>
      </c>
      <c r="F352" s="14">
        <v>670500</v>
      </c>
      <c r="G352" s="12">
        <v>412.17</v>
      </c>
      <c r="I352" s="11"/>
    </row>
    <row r="353" spans="1:9" x14ac:dyDescent="0.2">
      <c r="A353" s="15">
        <v>40343</v>
      </c>
      <c r="B353" s="12">
        <v>420</v>
      </c>
      <c r="C353" s="12">
        <v>425</v>
      </c>
      <c r="D353" s="12">
        <v>415</v>
      </c>
      <c r="E353" s="12">
        <v>425</v>
      </c>
      <c r="F353" s="14">
        <v>628500</v>
      </c>
      <c r="G353" s="12">
        <v>422.11</v>
      </c>
      <c r="I353" s="11"/>
    </row>
    <row r="354" spans="1:9" x14ac:dyDescent="0.2">
      <c r="A354" s="15">
        <v>40344</v>
      </c>
      <c r="B354" s="12">
        <v>425</v>
      </c>
      <c r="C354" s="12">
        <v>425</v>
      </c>
      <c r="D354" s="12">
        <v>420</v>
      </c>
      <c r="E354" s="12">
        <v>420</v>
      </c>
      <c r="F354" s="14">
        <v>588000</v>
      </c>
      <c r="G354" s="12">
        <v>417.14</v>
      </c>
      <c r="I354" s="11"/>
    </row>
    <row r="355" spans="1:9" x14ac:dyDescent="0.2">
      <c r="A355" s="15">
        <v>40345</v>
      </c>
      <c r="B355" s="12">
        <v>420</v>
      </c>
      <c r="C355" s="12">
        <v>430</v>
      </c>
      <c r="D355" s="12">
        <v>420</v>
      </c>
      <c r="E355" s="12">
        <v>425</v>
      </c>
      <c r="F355" s="14">
        <v>1006000</v>
      </c>
      <c r="G355" s="12">
        <v>422.11</v>
      </c>
      <c r="I355" s="11"/>
    </row>
    <row r="356" spans="1:9" x14ac:dyDescent="0.2">
      <c r="A356" s="15">
        <v>40346</v>
      </c>
      <c r="B356" s="12">
        <v>430</v>
      </c>
      <c r="C356" s="12">
        <v>430</v>
      </c>
      <c r="D356" s="12">
        <v>425</v>
      </c>
      <c r="E356" s="12">
        <v>430</v>
      </c>
      <c r="F356" s="14">
        <v>467500</v>
      </c>
      <c r="G356" s="12">
        <v>427.07</v>
      </c>
      <c r="I356" s="11"/>
    </row>
    <row r="357" spans="1:9" x14ac:dyDescent="0.2">
      <c r="A357" s="15">
        <v>40347</v>
      </c>
      <c r="B357" s="12">
        <v>430</v>
      </c>
      <c r="C357" s="12">
        <v>435</v>
      </c>
      <c r="D357" s="12">
        <v>430</v>
      </c>
      <c r="E357" s="12">
        <v>435</v>
      </c>
      <c r="F357" s="14">
        <v>583000</v>
      </c>
      <c r="G357" s="12">
        <v>432.04</v>
      </c>
      <c r="I357" s="11"/>
    </row>
    <row r="358" spans="1:9" x14ac:dyDescent="0.2">
      <c r="A358" s="15">
        <v>40350</v>
      </c>
      <c r="B358" s="12">
        <v>435</v>
      </c>
      <c r="C358" s="12">
        <v>445</v>
      </c>
      <c r="D358" s="12">
        <v>435</v>
      </c>
      <c r="E358" s="12">
        <v>440</v>
      </c>
      <c r="F358" s="14">
        <v>878500</v>
      </c>
      <c r="G358" s="12">
        <v>437</v>
      </c>
      <c r="I358" s="11"/>
    </row>
    <row r="359" spans="1:9" x14ac:dyDescent="0.2">
      <c r="A359" s="15">
        <v>40351</v>
      </c>
      <c r="B359" s="12">
        <v>440</v>
      </c>
      <c r="C359" s="12">
        <v>440</v>
      </c>
      <c r="D359" s="12">
        <v>430</v>
      </c>
      <c r="E359" s="12">
        <v>430</v>
      </c>
      <c r="F359" s="14">
        <v>754000</v>
      </c>
      <c r="G359" s="12">
        <v>427.07</v>
      </c>
      <c r="I359" s="11"/>
    </row>
    <row r="360" spans="1:9" x14ac:dyDescent="0.2">
      <c r="A360" s="15">
        <v>40352</v>
      </c>
      <c r="B360" s="12">
        <v>430</v>
      </c>
      <c r="C360" s="12">
        <v>430</v>
      </c>
      <c r="D360" s="12">
        <v>425</v>
      </c>
      <c r="E360" s="12">
        <v>425</v>
      </c>
      <c r="F360" s="14">
        <v>300500</v>
      </c>
      <c r="G360" s="12">
        <v>422.11</v>
      </c>
      <c r="I360" s="11"/>
    </row>
    <row r="361" spans="1:9" x14ac:dyDescent="0.2">
      <c r="A361" s="15">
        <v>40353</v>
      </c>
      <c r="B361" s="12">
        <v>430</v>
      </c>
      <c r="C361" s="12">
        <v>435</v>
      </c>
      <c r="D361" s="12">
        <v>430</v>
      </c>
      <c r="E361" s="12">
        <v>435</v>
      </c>
      <c r="F361" s="14">
        <v>562000</v>
      </c>
      <c r="G361" s="12">
        <v>432.04</v>
      </c>
      <c r="I361" s="11"/>
    </row>
    <row r="362" spans="1:9" x14ac:dyDescent="0.2">
      <c r="A362" s="15">
        <v>40354</v>
      </c>
      <c r="B362" s="12">
        <v>440</v>
      </c>
      <c r="C362" s="12">
        <v>440</v>
      </c>
      <c r="D362" s="12">
        <v>435</v>
      </c>
      <c r="E362" s="12">
        <v>440</v>
      </c>
      <c r="F362" s="14">
        <v>567500</v>
      </c>
      <c r="G362" s="12">
        <v>437</v>
      </c>
      <c r="I362" s="11"/>
    </row>
    <row r="363" spans="1:9" x14ac:dyDescent="0.2">
      <c r="A363" s="15">
        <v>40357</v>
      </c>
      <c r="B363" s="12">
        <v>440</v>
      </c>
      <c r="C363" s="12">
        <v>450</v>
      </c>
      <c r="D363" s="12">
        <v>440</v>
      </c>
      <c r="E363" s="12">
        <v>450</v>
      </c>
      <c r="F363" s="14">
        <v>851000</v>
      </c>
      <c r="G363" s="12">
        <v>446.94</v>
      </c>
      <c r="I363" s="11"/>
    </row>
    <row r="364" spans="1:9" x14ac:dyDescent="0.2">
      <c r="A364" s="15">
        <v>40358</v>
      </c>
      <c r="B364" s="12">
        <v>450</v>
      </c>
      <c r="C364" s="12">
        <v>450</v>
      </c>
      <c r="D364" s="12">
        <v>445</v>
      </c>
      <c r="E364" s="12">
        <v>445</v>
      </c>
      <c r="F364" s="14">
        <v>965500</v>
      </c>
      <c r="G364" s="12">
        <v>441.97</v>
      </c>
      <c r="I364" s="11"/>
    </row>
    <row r="365" spans="1:9" x14ac:dyDescent="0.2">
      <c r="A365" s="15">
        <v>40359</v>
      </c>
      <c r="B365" s="12">
        <v>445</v>
      </c>
      <c r="C365" s="12">
        <v>445</v>
      </c>
      <c r="D365" s="12">
        <v>445</v>
      </c>
      <c r="E365" s="12">
        <v>445</v>
      </c>
      <c r="F365" s="14">
        <v>407500</v>
      </c>
      <c r="G365" s="12">
        <v>441.97</v>
      </c>
      <c r="I365" s="11"/>
    </row>
    <row r="366" spans="1:9" x14ac:dyDescent="0.2">
      <c r="A366" s="15">
        <v>40360</v>
      </c>
      <c r="B366" s="12">
        <v>445</v>
      </c>
      <c r="C366" s="12">
        <v>445</v>
      </c>
      <c r="D366" s="12">
        <v>440</v>
      </c>
      <c r="E366" s="12">
        <v>440</v>
      </c>
      <c r="F366" s="14">
        <v>572500</v>
      </c>
      <c r="G366" s="12">
        <v>437</v>
      </c>
      <c r="I366" s="11"/>
    </row>
    <row r="367" spans="1:9" x14ac:dyDescent="0.2">
      <c r="A367" s="15">
        <v>40361</v>
      </c>
      <c r="B367" s="12">
        <v>435</v>
      </c>
      <c r="C367" s="12">
        <v>440</v>
      </c>
      <c r="D367" s="12">
        <v>435</v>
      </c>
      <c r="E367" s="12">
        <v>440</v>
      </c>
      <c r="F367" s="14">
        <v>464500</v>
      </c>
      <c r="G367" s="12">
        <v>437</v>
      </c>
      <c r="I367" s="11"/>
    </row>
    <row r="368" spans="1:9" x14ac:dyDescent="0.2">
      <c r="A368" s="15">
        <v>40364</v>
      </c>
      <c r="B368" s="12">
        <v>440</v>
      </c>
      <c r="C368" s="12">
        <v>445</v>
      </c>
      <c r="D368" s="12">
        <v>440</v>
      </c>
      <c r="E368" s="12">
        <v>445</v>
      </c>
      <c r="F368" s="14">
        <v>850000</v>
      </c>
      <c r="G368" s="12">
        <v>441.97</v>
      </c>
      <c r="I368" s="11"/>
    </row>
    <row r="369" spans="1:9" x14ac:dyDescent="0.2">
      <c r="A369" s="15">
        <v>40365</v>
      </c>
      <c r="B369" s="12">
        <v>445</v>
      </c>
      <c r="C369" s="12">
        <v>455</v>
      </c>
      <c r="D369" s="12">
        <v>445</v>
      </c>
      <c r="E369" s="12">
        <v>455</v>
      </c>
      <c r="F369" s="14">
        <v>891500</v>
      </c>
      <c r="G369" s="12">
        <v>451.9</v>
      </c>
      <c r="I369" s="11"/>
    </row>
    <row r="370" spans="1:9" x14ac:dyDescent="0.2">
      <c r="A370" s="15">
        <v>40366</v>
      </c>
      <c r="B370" s="12">
        <v>450</v>
      </c>
      <c r="C370" s="12">
        <v>455</v>
      </c>
      <c r="D370" s="12">
        <v>450</v>
      </c>
      <c r="E370" s="12">
        <v>450</v>
      </c>
      <c r="F370" s="14">
        <v>545500</v>
      </c>
      <c r="G370" s="12">
        <v>446.94</v>
      </c>
      <c r="I370" s="11"/>
    </row>
    <row r="371" spans="1:9" x14ac:dyDescent="0.2">
      <c r="A371" s="15">
        <v>40367</v>
      </c>
      <c r="B371" s="12">
        <v>450</v>
      </c>
      <c r="C371" s="12">
        <v>465</v>
      </c>
      <c r="D371" s="12">
        <v>450</v>
      </c>
      <c r="E371" s="12">
        <v>465</v>
      </c>
      <c r="F371" s="14">
        <v>1150500</v>
      </c>
      <c r="G371" s="12">
        <v>461.83</v>
      </c>
      <c r="I371" s="11"/>
    </row>
    <row r="372" spans="1:9" x14ac:dyDescent="0.2">
      <c r="A372" s="15">
        <v>40368</v>
      </c>
      <c r="B372" s="12">
        <v>460</v>
      </c>
      <c r="C372" s="12">
        <v>460</v>
      </c>
      <c r="D372" s="12">
        <v>455</v>
      </c>
      <c r="E372" s="12">
        <v>460</v>
      </c>
      <c r="F372" s="14">
        <v>390000</v>
      </c>
      <c r="G372" s="12">
        <v>456.87</v>
      </c>
      <c r="I372" s="11"/>
    </row>
    <row r="373" spans="1:9" x14ac:dyDescent="0.2">
      <c r="A373" s="15">
        <v>40371</v>
      </c>
      <c r="B373" s="12">
        <v>455</v>
      </c>
      <c r="C373" s="12">
        <v>465</v>
      </c>
      <c r="D373" s="12">
        <v>455</v>
      </c>
      <c r="E373" s="12">
        <v>465</v>
      </c>
      <c r="F373" s="14">
        <v>717500</v>
      </c>
      <c r="G373" s="12">
        <v>461.83</v>
      </c>
      <c r="I373" s="11"/>
    </row>
    <row r="374" spans="1:9" x14ac:dyDescent="0.2">
      <c r="A374" s="15">
        <v>40372</v>
      </c>
      <c r="B374" s="12">
        <v>465</v>
      </c>
      <c r="C374" s="12">
        <v>465</v>
      </c>
      <c r="D374" s="12">
        <v>460</v>
      </c>
      <c r="E374" s="12">
        <v>460</v>
      </c>
      <c r="F374" s="14">
        <v>769000</v>
      </c>
      <c r="G374" s="12">
        <v>456.87</v>
      </c>
      <c r="I374" s="11"/>
    </row>
    <row r="375" spans="1:9" x14ac:dyDescent="0.2">
      <c r="A375" s="15">
        <v>40373</v>
      </c>
      <c r="B375" s="12">
        <v>460</v>
      </c>
      <c r="C375" s="12">
        <v>470</v>
      </c>
      <c r="D375" s="12">
        <v>460</v>
      </c>
      <c r="E375" s="12">
        <v>470</v>
      </c>
      <c r="F375" s="14">
        <v>1834500</v>
      </c>
      <c r="G375" s="12">
        <v>466.8</v>
      </c>
      <c r="I375" s="11"/>
    </row>
    <row r="376" spans="1:9" x14ac:dyDescent="0.2">
      <c r="A376" s="15">
        <v>40374</v>
      </c>
      <c r="B376" s="12">
        <v>465</v>
      </c>
      <c r="C376" s="12">
        <v>465</v>
      </c>
      <c r="D376" s="12">
        <v>460</v>
      </c>
      <c r="E376" s="12">
        <v>460</v>
      </c>
      <c r="F376" s="14">
        <v>651000</v>
      </c>
      <c r="G376" s="12">
        <v>456.87</v>
      </c>
      <c r="I376" s="11"/>
    </row>
    <row r="377" spans="1:9" x14ac:dyDescent="0.2">
      <c r="A377" s="15">
        <v>40375</v>
      </c>
      <c r="B377" s="12">
        <v>460</v>
      </c>
      <c r="C377" s="12">
        <v>460</v>
      </c>
      <c r="D377" s="12">
        <v>455</v>
      </c>
      <c r="E377" s="12">
        <v>460</v>
      </c>
      <c r="F377" s="14">
        <v>493000</v>
      </c>
      <c r="G377" s="12">
        <v>456.87</v>
      </c>
      <c r="I377" s="11"/>
    </row>
    <row r="378" spans="1:9" x14ac:dyDescent="0.2">
      <c r="A378" s="15">
        <v>40378</v>
      </c>
      <c r="B378" s="12">
        <v>455</v>
      </c>
      <c r="C378" s="12">
        <v>455</v>
      </c>
      <c r="D378" s="12">
        <v>450</v>
      </c>
      <c r="E378" s="12">
        <v>455</v>
      </c>
      <c r="F378" s="14">
        <v>508500</v>
      </c>
      <c r="G378" s="12">
        <v>451.9</v>
      </c>
      <c r="I378" s="11"/>
    </row>
    <row r="379" spans="1:9" x14ac:dyDescent="0.2">
      <c r="A379" s="15">
        <v>40379</v>
      </c>
      <c r="B379" s="12">
        <v>455</v>
      </c>
      <c r="C379" s="12">
        <v>460</v>
      </c>
      <c r="D379" s="12">
        <v>455</v>
      </c>
      <c r="E379" s="12">
        <v>460</v>
      </c>
      <c r="F379" s="14">
        <v>603000</v>
      </c>
      <c r="G379" s="12">
        <v>456.87</v>
      </c>
      <c r="I379" s="11"/>
    </row>
    <row r="380" spans="1:9" x14ac:dyDescent="0.2">
      <c r="A380" s="15">
        <v>40380</v>
      </c>
      <c r="B380" s="12">
        <v>465</v>
      </c>
      <c r="C380" s="12">
        <v>465</v>
      </c>
      <c r="D380" s="12">
        <v>460</v>
      </c>
      <c r="E380" s="12">
        <v>460</v>
      </c>
      <c r="F380" s="14">
        <v>438000</v>
      </c>
      <c r="G380" s="12">
        <v>456.87</v>
      </c>
      <c r="I380" s="11"/>
    </row>
    <row r="381" spans="1:9" x14ac:dyDescent="0.2">
      <c r="A381" s="15">
        <v>40381</v>
      </c>
      <c r="B381" s="12">
        <v>460</v>
      </c>
      <c r="C381" s="12">
        <v>460</v>
      </c>
      <c r="D381" s="12">
        <v>460</v>
      </c>
      <c r="E381" s="12">
        <v>460</v>
      </c>
      <c r="F381" s="14">
        <v>462500</v>
      </c>
      <c r="G381" s="12">
        <v>456.87</v>
      </c>
      <c r="I381" s="11"/>
    </row>
    <row r="382" spans="1:9" x14ac:dyDescent="0.2">
      <c r="A382" s="15">
        <v>40382</v>
      </c>
      <c r="B382" s="12">
        <v>465</v>
      </c>
      <c r="C382" s="12">
        <v>470</v>
      </c>
      <c r="D382" s="12">
        <v>460</v>
      </c>
      <c r="E382" s="12">
        <v>470</v>
      </c>
      <c r="F382" s="14">
        <v>591000</v>
      </c>
      <c r="G382" s="12">
        <v>466.8</v>
      </c>
      <c r="I382" s="11"/>
    </row>
    <row r="383" spans="1:9" x14ac:dyDescent="0.2">
      <c r="A383" s="15">
        <v>40385</v>
      </c>
      <c r="B383" s="12">
        <v>470</v>
      </c>
      <c r="C383" s="12">
        <v>470</v>
      </c>
      <c r="D383" s="12">
        <v>465</v>
      </c>
      <c r="E383" s="12">
        <v>465</v>
      </c>
      <c r="F383" s="14">
        <v>371500</v>
      </c>
      <c r="G383" s="12">
        <v>461.83</v>
      </c>
      <c r="I383" s="11"/>
    </row>
    <row r="384" spans="1:9" x14ac:dyDescent="0.2">
      <c r="A384" s="15">
        <v>40386</v>
      </c>
      <c r="B384" s="12">
        <v>465</v>
      </c>
      <c r="C384" s="12">
        <v>475</v>
      </c>
      <c r="D384" s="12">
        <v>465</v>
      </c>
      <c r="E384" s="12">
        <v>470</v>
      </c>
      <c r="F384" s="14">
        <v>678000</v>
      </c>
      <c r="G384" s="12">
        <v>466.8</v>
      </c>
      <c r="I384" s="11"/>
    </row>
    <row r="385" spans="1:9" x14ac:dyDescent="0.2">
      <c r="A385" s="15">
        <v>40387</v>
      </c>
      <c r="B385" s="12">
        <v>475</v>
      </c>
      <c r="C385" s="12">
        <v>475</v>
      </c>
      <c r="D385" s="12">
        <v>470</v>
      </c>
      <c r="E385" s="12">
        <v>475</v>
      </c>
      <c r="F385" s="14">
        <v>473500</v>
      </c>
      <c r="G385" s="12">
        <v>471.77</v>
      </c>
      <c r="I385" s="11"/>
    </row>
    <row r="386" spans="1:9" x14ac:dyDescent="0.2">
      <c r="A386" s="15">
        <v>40388</v>
      </c>
      <c r="B386" s="12">
        <v>475</v>
      </c>
      <c r="C386" s="12">
        <v>480</v>
      </c>
      <c r="D386" s="12">
        <v>475</v>
      </c>
      <c r="E386" s="12">
        <v>475</v>
      </c>
      <c r="F386" s="14">
        <v>809500</v>
      </c>
      <c r="G386" s="12">
        <v>471.77</v>
      </c>
      <c r="I386" s="11"/>
    </row>
    <row r="387" spans="1:9" x14ac:dyDescent="0.2">
      <c r="A387" s="15">
        <v>40389</v>
      </c>
      <c r="B387" s="12">
        <v>475</v>
      </c>
      <c r="C387" s="12">
        <v>475</v>
      </c>
      <c r="D387" s="12">
        <v>470</v>
      </c>
      <c r="E387" s="12">
        <v>470</v>
      </c>
      <c r="F387" s="14">
        <v>709000</v>
      </c>
      <c r="G387" s="12">
        <v>466.8</v>
      </c>
      <c r="I387" s="11"/>
    </row>
    <row r="388" spans="1:9" x14ac:dyDescent="0.2">
      <c r="A388" s="15">
        <v>40392</v>
      </c>
      <c r="B388" s="12">
        <v>470</v>
      </c>
      <c r="C388" s="12">
        <v>480</v>
      </c>
      <c r="D388" s="12">
        <v>470</v>
      </c>
      <c r="E388" s="12">
        <v>470</v>
      </c>
      <c r="F388" s="14">
        <v>541000</v>
      </c>
      <c r="G388" s="12">
        <v>466.8</v>
      </c>
      <c r="I388" s="11"/>
    </row>
    <row r="389" spans="1:9" x14ac:dyDescent="0.2">
      <c r="A389" s="15">
        <v>40393</v>
      </c>
      <c r="B389" s="12">
        <v>470</v>
      </c>
      <c r="C389" s="12">
        <v>470</v>
      </c>
      <c r="D389" s="12">
        <v>460</v>
      </c>
      <c r="E389" s="12">
        <v>460</v>
      </c>
      <c r="F389" s="14">
        <v>674500</v>
      </c>
      <c r="G389" s="12">
        <v>456.87</v>
      </c>
      <c r="I389" s="11"/>
    </row>
    <row r="390" spans="1:9" x14ac:dyDescent="0.2">
      <c r="A390" s="15">
        <v>40394</v>
      </c>
      <c r="B390" s="12">
        <v>460</v>
      </c>
      <c r="C390" s="12">
        <v>460</v>
      </c>
      <c r="D390" s="12">
        <v>460</v>
      </c>
      <c r="E390" s="12">
        <v>460</v>
      </c>
      <c r="F390" s="14">
        <v>501500</v>
      </c>
      <c r="G390" s="12">
        <v>456.87</v>
      </c>
      <c r="I390" s="11"/>
    </row>
    <row r="391" spans="1:9" x14ac:dyDescent="0.2">
      <c r="A391" s="15">
        <v>40395</v>
      </c>
      <c r="B391" s="12">
        <v>465</v>
      </c>
      <c r="C391" s="12">
        <v>470</v>
      </c>
      <c r="D391" s="12">
        <v>465</v>
      </c>
      <c r="E391" s="12">
        <v>470</v>
      </c>
      <c r="F391" s="14">
        <v>611500</v>
      </c>
      <c r="G391" s="12">
        <v>466.8</v>
      </c>
      <c r="I391" s="11"/>
    </row>
    <row r="392" spans="1:9" x14ac:dyDescent="0.2">
      <c r="A392" s="15">
        <v>40396</v>
      </c>
      <c r="B392" s="12">
        <v>465</v>
      </c>
      <c r="C392" s="12">
        <v>465</v>
      </c>
      <c r="D392" s="12">
        <v>465</v>
      </c>
      <c r="E392" s="12">
        <v>465</v>
      </c>
      <c r="F392" s="14">
        <v>350000</v>
      </c>
      <c r="G392" s="12">
        <v>465</v>
      </c>
      <c r="I392" s="11"/>
    </row>
    <row r="393" spans="1:9" x14ac:dyDescent="0.2">
      <c r="A393" s="15">
        <v>40399</v>
      </c>
      <c r="B393" s="12">
        <v>470</v>
      </c>
      <c r="C393" s="12">
        <v>470</v>
      </c>
      <c r="D393" s="12">
        <v>465</v>
      </c>
      <c r="E393" s="12">
        <v>470</v>
      </c>
      <c r="F393" s="14">
        <v>697000</v>
      </c>
      <c r="G393" s="12">
        <v>470</v>
      </c>
      <c r="I393" s="11"/>
    </row>
    <row r="394" spans="1:9" x14ac:dyDescent="0.2">
      <c r="A394" s="15">
        <v>40400</v>
      </c>
      <c r="B394" s="12">
        <v>465</v>
      </c>
      <c r="C394" s="12">
        <v>465</v>
      </c>
      <c r="D394" s="12">
        <v>460</v>
      </c>
      <c r="E394" s="12">
        <v>460</v>
      </c>
      <c r="F394" s="14">
        <v>545500</v>
      </c>
      <c r="G394" s="12">
        <v>460</v>
      </c>
      <c r="I394" s="11"/>
    </row>
    <row r="395" spans="1:9" x14ac:dyDescent="0.2">
      <c r="A395" s="15">
        <v>40401</v>
      </c>
      <c r="B395" s="12">
        <v>460</v>
      </c>
      <c r="C395" s="12">
        <v>460</v>
      </c>
      <c r="D395" s="12">
        <v>455</v>
      </c>
      <c r="E395" s="12">
        <v>455</v>
      </c>
      <c r="F395" s="14">
        <v>703000</v>
      </c>
      <c r="G395" s="12">
        <v>455</v>
      </c>
      <c r="I395" s="11"/>
    </row>
    <row r="396" spans="1:9" x14ac:dyDescent="0.2">
      <c r="A396" s="15">
        <v>40402</v>
      </c>
      <c r="B396" s="12">
        <v>455</v>
      </c>
      <c r="C396" s="12">
        <v>455</v>
      </c>
      <c r="D396" s="12">
        <v>450</v>
      </c>
      <c r="E396" s="12">
        <v>450</v>
      </c>
      <c r="F396" s="14">
        <v>392000</v>
      </c>
      <c r="G396" s="12">
        <v>450</v>
      </c>
      <c r="I396" s="11"/>
    </row>
    <row r="397" spans="1:9" x14ac:dyDescent="0.2">
      <c r="A397" s="15">
        <v>40403</v>
      </c>
      <c r="B397" s="12">
        <v>450</v>
      </c>
      <c r="C397" s="12">
        <v>460</v>
      </c>
      <c r="D397" s="12">
        <v>450</v>
      </c>
      <c r="E397" s="12">
        <v>455</v>
      </c>
      <c r="F397" s="14">
        <v>543000</v>
      </c>
      <c r="G397" s="12">
        <v>455</v>
      </c>
      <c r="I397" s="11"/>
    </row>
    <row r="398" spans="1:9" x14ac:dyDescent="0.2">
      <c r="A398" s="15">
        <v>40406</v>
      </c>
      <c r="B398" s="12">
        <v>455</v>
      </c>
      <c r="C398" s="12">
        <v>455</v>
      </c>
      <c r="D398" s="12">
        <v>455</v>
      </c>
      <c r="E398" s="12">
        <v>455</v>
      </c>
      <c r="F398" s="14">
        <v>397500</v>
      </c>
      <c r="G398" s="12">
        <v>455</v>
      </c>
      <c r="I398" s="11"/>
    </row>
    <row r="399" spans="1:9" x14ac:dyDescent="0.2">
      <c r="A399" s="15">
        <v>40408</v>
      </c>
      <c r="B399" s="12">
        <v>455</v>
      </c>
      <c r="C399" s="12">
        <v>460</v>
      </c>
      <c r="D399" s="12">
        <v>455</v>
      </c>
      <c r="E399" s="12">
        <v>460</v>
      </c>
      <c r="F399" s="14">
        <v>435000</v>
      </c>
      <c r="G399" s="12">
        <v>460</v>
      </c>
      <c r="I399" s="11"/>
    </row>
    <row r="400" spans="1:9" x14ac:dyDescent="0.2">
      <c r="A400" s="15">
        <v>40409</v>
      </c>
      <c r="B400" s="12">
        <v>460</v>
      </c>
      <c r="C400" s="12">
        <v>465</v>
      </c>
      <c r="D400" s="12">
        <v>460</v>
      </c>
      <c r="E400" s="12">
        <v>465</v>
      </c>
      <c r="F400" s="14">
        <v>522500</v>
      </c>
      <c r="G400" s="12">
        <v>465</v>
      </c>
      <c r="I400" s="11"/>
    </row>
    <row r="401" spans="1:9" x14ac:dyDescent="0.2">
      <c r="A401" s="15">
        <v>40410</v>
      </c>
      <c r="B401" s="12">
        <v>460</v>
      </c>
      <c r="C401" s="12">
        <v>465</v>
      </c>
      <c r="D401" s="12">
        <v>460</v>
      </c>
      <c r="E401" s="12">
        <v>465</v>
      </c>
      <c r="F401" s="14">
        <v>386000</v>
      </c>
      <c r="G401" s="12">
        <v>465</v>
      </c>
      <c r="I401" s="11"/>
    </row>
    <row r="402" spans="1:9" x14ac:dyDescent="0.2">
      <c r="A402" s="15">
        <v>40413</v>
      </c>
      <c r="B402" s="12">
        <v>465</v>
      </c>
      <c r="C402" s="12">
        <v>465</v>
      </c>
      <c r="D402" s="12">
        <v>460</v>
      </c>
      <c r="E402" s="12">
        <v>465</v>
      </c>
      <c r="F402" s="14">
        <v>484000</v>
      </c>
      <c r="G402" s="12">
        <v>465</v>
      </c>
      <c r="I402" s="11"/>
    </row>
    <row r="403" spans="1:9" x14ac:dyDescent="0.2">
      <c r="A403" s="15">
        <v>40414</v>
      </c>
      <c r="B403" s="12">
        <v>465</v>
      </c>
      <c r="C403" s="12">
        <v>470</v>
      </c>
      <c r="D403" s="12">
        <v>460</v>
      </c>
      <c r="E403" s="12">
        <v>465</v>
      </c>
      <c r="F403" s="14">
        <v>558000</v>
      </c>
      <c r="G403" s="12">
        <v>465</v>
      </c>
      <c r="I403" s="11"/>
    </row>
    <row r="404" spans="1:9" x14ac:dyDescent="0.2">
      <c r="A404" s="15">
        <v>40415</v>
      </c>
      <c r="B404" s="12">
        <v>465</v>
      </c>
      <c r="C404" s="12">
        <v>470</v>
      </c>
      <c r="D404" s="12">
        <v>465</v>
      </c>
      <c r="E404" s="12">
        <v>465</v>
      </c>
      <c r="F404" s="14">
        <v>329000</v>
      </c>
      <c r="G404" s="12">
        <v>465</v>
      </c>
      <c r="I404" s="11"/>
    </row>
    <row r="405" spans="1:9" x14ac:dyDescent="0.2">
      <c r="A405" s="15">
        <v>40416</v>
      </c>
      <c r="B405" s="12">
        <v>465</v>
      </c>
      <c r="C405" s="12">
        <v>470</v>
      </c>
      <c r="D405" s="12">
        <v>465</v>
      </c>
      <c r="E405" s="12">
        <v>470</v>
      </c>
      <c r="F405" s="14">
        <v>604000</v>
      </c>
      <c r="G405" s="12">
        <v>470</v>
      </c>
      <c r="I405" s="11"/>
    </row>
    <row r="406" spans="1:9" x14ac:dyDescent="0.2">
      <c r="A406" s="15">
        <v>40417</v>
      </c>
      <c r="B406" s="12">
        <v>475</v>
      </c>
      <c r="C406" s="12">
        <v>475</v>
      </c>
      <c r="D406" s="12">
        <v>465</v>
      </c>
      <c r="E406" s="12">
        <v>465</v>
      </c>
      <c r="F406" s="14">
        <v>734000</v>
      </c>
      <c r="G406" s="12">
        <v>465</v>
      </c>
      <c r="I406" s="11"/>
    </row>
    <row r="407" spans="1:9" x14ac:dyDescent="0.2">
      <c r="A407" s="15">
        <v>40420</v>
      </c>
      <c r="B407" s="12">
        <v>465</v>
      </c>
      <c r="C407" s="12">
        <v>470</v>
      </c>
      <c r="D407" s="12">
        <v>465</v>
      </c>
      <c r="E407" s="12">
        <v>470</v>
      </c>
      <c r="F407" s="14">
        <v>572500</v>
      </c>
      <c r="G407" s="12">
        <v>470</v>
      </c>
      <c r="I407" s="11"/>
    </row>
    <row r="408" spans="1:9" x14ac:dyDescent="0.2">
      <c r="A408" s="15">
        <v>40421</v>
      </c>
      <c r="B408" s="12">
        <v>465</v>
      </c>
      <c r="C408" s="12">
        <v>465</v>
      </c>
      <c r="D408" s="12">
        <v>460</v>
      </c>
      <c r="E408" s="12">
        <v>460</v>
      </c>
      <c r="F408" s="14">
        <v>471000</v>
      </c>
      <c r="G408" s="12">
        <v>460</v>
      </c>
      <c r="I408" s="11"/>
    </row>
    <row r="409" spans="1:9" x14ac:dyDescent="0.2">
      <c r="A409" s="15">
        <v>40422</v>
      </c>
      <c r="B409" s="12">
        <v>460</v>
      </c>
      <c r="C409" s="12">
        <v>470</v>
      </c>
      <c r="D409" s="12">
        <v>460</v>
      </c>
      <c r="E409" s="12">
        <v>465</v>
      </c>
      <c r="F409" s="14">
        <v>358500</v>
      </c>
      <c r="G409" s="12">
        <v>465</v>
      </c>
      <c r="I409" s="11"/>
    </row>
    <row r="410" spans="1:9" x14ac:dyDescent="0.2">
      <c r="A410" s="15">
        <v>40423</v>
      </c>
      <c r="B410" s="12">
        <v>465</v>
      </c>
      <c r="C410" s="12">
        <v>465</v>
      </c>
      <c r="D410" s="12">
        <v>460</v>
      </c>
      <c r="E410" s="12">
        <v>460</v>
      </c>
      <c r="F410" s="14">
        <v>442000</v>
      </c>
      <c r="G410" s="12">
        <v>460</v>
      </c>
      <c r="I410" s="11"/>
    </row>
    <row r="411" spans="1:9" x14ac:dyDescent="0.2">
      <c r="A411" s="15">
        <v>40424</v>
      </c>
      <c r="B411" s="12">
        <v>460</v>
      </c>
      <c r="C411" s="12">
        <v>465</v>
      </c>
      <c r="D411" s="12">
        <v>460</v>
      </c>
      <c r="E411" s="12">
        <v>465</v>
      </c>
      <c r="F411" s="14">
        <v>345500</v>
      </c>
      <c r="G411" s="12">
        <v>465</v>
      </c>
      <c r="I411" s="11"/>
    </row>
    <row r="412" spans="1:9" x14ac:dyDescent="0.2">
      <c r="A412" s="15">
        <v>40427</v>
      </c>
      <c r="B412" s="12">
        <v>465</v>
      </c>
      <c r="C412" s="12">
        <v>470</v>
      </c>
      <c r="D412" s="12">
        <v>465</v>
      </c>
      <c r="E412" s="12">
        <v>470</v>
      </c>
      <c r="F412" s="14">
        <v>513000</v>
      </c>
      <c r="G412" s="12">
        <v>470</v>
      </c>
      <c r="I412" s="11"/>
    </row>
    <row r="413" spans="1:9" x14ac:dyDescent="0.2">
      <c r="A413" s="15">
        <v>40428</v>
      </c>
      <c r="B413" s="12">
        <v>470</v>
      </c>
      <c r="C413" s="12">
        <v>470</v>
      </c>
      <c r="D413" s="12">
        <v>470</v>
      </c>
      <c r="E413" s="12">
        <v>470</v>
      </c>
      <c r="F413" s="14">
        <v>277500</v>
      </c>
      <c r="G413" s="12">
        <v>470</v>
      </c>
      <c r="I413" s="11"/>
    </row>
    <row r="414" spans="1:9" x14ac:dyDescent="0.2">
      <c r="A414" s="15">
        <v>40436</v>
      </c>
      <c r="B414" s="12">
        <v>470</v>
      </c>
      <c r="C414" s="12">
        <v>480</v>
      </c>
      <c r="D414" s="12">
        <v>470</v>
      </c>
      <c r="E414" s="12">
        <v>480</v>
      </c>
      <c r="F414" s="14">
        <v>622000</v>
      </c>
      <c r="G414" s="12">
        <v>480</v>
      </c>
      <c r="I414" s="11"/>
    </row>
    <row r="415" spans="1:9" x14ac:dyDescent="0.2">
      <c r="A415" s="15">
        <v>40437</v>
      </c>
      <c r="B415" s="12">
        <v>480</v>
      </c>
      <c r="C415" s="12">
        <v>480</v>
      </c>
      <c r="D415" s="12">
        <v>475</v>
      </c>
      <c r="E415" s="12">
        <v>475</v>
      </c>
      <c r="F415" s="14">
        <v>412000</v>
      </c>
      <c r="G415" s="12">
        <v>475</v>
      </c>
      <c r="I415" s="11"/>
    </row>
    <row r="416" spans="1:9" x14ac:dyDescent="0.2">
      <c r="A416" s="15">
        <v>40438</v>
      </c>
      <c r="B416" s="12">
        <v>475</v>
      </c>
      <c r="C416" s="12">
        <v>485</v>
      </c>
      <c r="D416" s="12">
        <v>475</v>
      </c>
      <c r="E416" s="12">
        <v>480</v>
      </c>
      <c r="F416" s="14">
        <v>916000</v>
      </c>
      <c r="G416" s="12">
        <v>480</v>
      </c>
      <c r="I416" s="11"/>
    </row>
    <row r="417" spans="1:9" x14ac:dyDescent="0.2">
      <c r="A417" s="15">
        <v>40441</v>
      </c>
      <c r="B417" s="12">
        <v>475</v>
      </c>
      <c r="C417" s="12">
        <v>475</v>
      </c>
      <c r="D417" s="12">
        <v>475</v>
      </c>
      <c r="E417" s="12">
        <v>475</v>
      </c>
      <c r="F417" s="14">
        <v>375000</v>
      </c>
      <c r="G417" s="12">
        <v>475</v>
      </c>
      <c r="I417" s="11"/>
    </row>
    <row r="418" spans="1:9" x14ac:dyDescent="0.2">
      <c r="A418" s="15">
        <v>40442</v>
      </c>
      <c r="B418" s="12">
        <v>475</v>
      </c>
      <c r="C418" s="12">
        <v>475</v>
      </c>
      <c r="D418" s="12">
        <v>470</v>
      </c>
      <c r="E418" s="12">
        <v>470</v>
      </c>
      <c r="F418" s="14">
        <v>380000</v>
      </c>
      <c r="G418" s="12">
        <v>470</v>
      </c>
      <c r="I418" s="11"/>
    </row>
    <row r="419" spans="1:9" x14ac:dyDescent="0.2">
      <c r="A419" s="15">
        <v>40443</v>
      </c>
      <c r="B419" s="12">
        <v>470</v>
      </c>
      <c r="C419" s="12">
        <v>475</v>
      </c>
      <c r="D419" s="12">
        <v>470</v>
      </c>
      <c r="E419" s="12">
        <v>475</v>
      </c>
      <c r="F419" s="14">
        <v>578000</v>
      </c>
      <c r="G419" s="12">
        <v>475</v>
      </c>
      <c r="I419" s="11"/>
    </row>
    <row r="420" spans="1:9" x14ac:dyDescent="0.2">
      <c r="A420" s="15">
        <v>40444</v>
      </c>
      <c r="B420" s="12">
        <v>475</v>
      </c>
      <c r="C420" s="12">
        <v>475</v>
      </c>
      <c r="D420" s="12">
        <v>470</v>
      </c>
      <c r="E420" s="12">
        <v>475</v>
      </c>
      <c r="F420" s="14">
        <v>423500</v>
      </c>
      <c r="G420" s="12">
        <v>475</v>
      </c>
      <c r="I420" s="11"/>
    </row>
    <row r="421" spans="1:9" x14ac:dyDescent="0.2">
      <c r="A421" s="15">
        <v>40445</v>
      </c>
      <c r="B421" s="12">
        <v>475</v>
      </c>
      <c r="C421" s="12">
        <v>485</v>
      </c>
      <c r="D421" s="12">
        <v>475</v>
      </c>
      <c r="E421" s="12">
        <v>485</v>
      </c>
      <c r="F421" s="14">
        <v>840000</v>
      </c>
      <c r="G421" s="12">
        <v>485</v>
      </c>
      <c r="I421" s="11"/>
    </row>
    <row r="422" spans="1:9" x14ac:dyDescent="0.2">
      <c r="A422" s="15">
        <v>40448</v>
      </c>
      <c r="B422" s="12">
        <v>485</v>
      </c>
      <c r="C422" s="12">
        <v>490</v>
      </c>
      <c r="D422" s="12">
        <v>485</v>
      </c>
      <c r="E422" s="12">
        <v>490</v>
      </c>
      <c r="F422" s="14">
        <v>536000</v>
      </c>
      <c r="G422" s="12">
        <v>490</v>
      </c>
      <c r="I422" s="11"/>
    </row>
    <row r="423" spans="1:9" x14ac:dyDescent="0.2">
      <c r="A423" s="15">
        <v>40449</v>
      </c>
      <c r="B423" s="12">
        <v>490</v>
      </c>
      <c r="C423" s="12">
        <v>495</v>
      </c>
      <c r="D423" s="12">
        <v>490</v>
      </c>
      <c r="E423" s="12">
        <v>490</v>
      </c>
      <c r="F423" s="14">
        <v>472500</v>
      </c>
      <c r="G423" s="12">
        <v>490</v>
      </c>
      <c r="I423" s="11"/>
    </row>
    <row r="424" spans="1:9" x14ac:dyDescent="0.2">
      <c r="A424" s="15">
        <v>40450</v>
      </c>
      <c r="B424" s="12">
        <v>490</v>
      </c>
      <c r="C424" s="12">
        <v>495</v>
      </c>
      <c r="D424" s="12">
        <v>490</v>
      </c>
      <c r="E424" s="12">
        <v>495</v>
      </c>
      <c r="F424" s="14">
        <v>482000</v>
      </c>
      <c r="G424" s="12">
        <v>495</v>
      </c>
      <c r="I424" s="11"/>
    </row>
    <row r="425" spans="1:9" x14ac:dyDescent="0.2">
      <c r="A425" s="15">
        <v>40451</v>
      </c>
      <c r="B425" s="12">
        <v>495</v>
      </c>
      <c r="C425" s="12">
        <v>495</v>
      </c>
      <c r="D425" s="12">
        <v>490</v>
      </c>
      <c r="E425" s="12">
        <v>490</v>
      </c>
      <c r="F425" s="14">
        <v>521500</v>
      </c>
      <c r="G425" s="12">
        <v>490</v>
      </c>
      <c r="I425" s="11"/>
    </row>
    <row r="426" spans="1:9" x14ac:dyDescent="0.2">
      <c r="A426" s="15">
        <v>40452</v>
      </c>
      <c r="B426" s="12">
        <v>490</v>
      </c>
      <c r="C426" s="12">
        <v>500</v>
      </c>
      <c r="D426" s="12">
        <v>490</v>
      </c>
      <c r="E426" s="12">
        <v>500</v>
      </c>
      <c r="F426" s="14">
        <v>691000</v>
      </c>
      <c r="G426" s="12">
        <v>500</v>
      </c>
      <c r="I426" s="11"/>
    </row>
    <row r="427" spans="1:9" x14ac:dyDescent="0.2">
      <c r="A427" s="15">
        <v>40455</v>
      </c>
      <c r="B427" s="12">
        <v>500</v>
      </c>
      <c r="C427" s="12">
        <v>510</v>
      </c>
      <c r="D427" s="12">
        <v>500</v>
      </c>
      <c r="E427" s="12">
        <v>500</v>
      </c>
      <c r="F427" s="14">
        <v>748500</v>
      </c>
      <c r="G427" s="12">
        <v>500</v>
      </c>
      <c r="I427" s="11"/>
    </row>
    <row r="428" spans="1:9" x14ac:dyDescent="0.2">
      <c r="A428" s="15">
        <v>40456</v>
      </c>
      <c r="B428" s="12">
        <v>500</v>
      </c>
      <c r="C428" s="12">
        <v>500</v>
      </c>
      <c r="D428" s="12">
        <v>500</v>
      </c>
      <c r="E428" s="12">
        <v>500</v>
      </c>
      <c r="F428" s="14">
        <v>447500</v>
      </c>
      <c r="G428" s="12">
        <v>500</v>
      </c>
      <c r="I428" s="11"/>
    </row>
    <row r="429" spans="1:9" x14ac:dyDescent="0.2">
      <c r="A429" s="15">
        <v>40457</v>
      </c>
      <c r="B429" s="12">
        <v>500</v>
      </c>
      <c r="C429" s="12">
        <v>500</v>
      </c>
      <c r="D429" s="12">
        <v>495</v>
      </c>
      <c r="E429" s="12">
        <v>495</v>
      </c>
      <c r="F429" s="14">
        <v>477500</v>
      </c>
      <c r="G429" s="12">
        <v>495</v>
      </c>
      <c r="I429" s="11"/>
    </row>
    <row r="430" spans="1:9" x14ac:dyDescent="0.2">
      <c r="A430" s="15">
        <v>40458</v>
      </c>
      <c r="B430" s="12">
        <v>495</v>
      </c>
      <c r="C430" s="12">
        <v>495</v>
      </c>
      <c r="D430" s="12">
        <v>490</v>
      </c>
      <c r="E430" s="12">
        <v>490</v>
      </c>
      <c r="F430" s="14">
        <v>681000</v>
      </c>
      <c r="G430" s="12">
        <v>490</v>
      </c>
      <c r="I430" s="11"/>
    </row>
    <row r="431" spans="1:9" x14ac:dyDescent="0.2">
      <c r="A431" s="15">
        <v>40459</v>
      </c>
      <c r="B431" s="12">
        <v>490</v>
      </c>
      <c r="C431" s="12">
        <v>490</v>
      </c>
      <c r="D431" s="12">
        <v>490</v>
      </c>
      <c r="E431" s="12">
        <v>490</v>
      </c>
      <c r="F431" s="14">
        <v>370500</v>
      </c>
      <c r="G431" s="12">
        <v>490</v>
      </c>
      <c r="I431" s="11"/>
    </row>
    <row r="432" spans="1:9" x14ac:dyDescent="0.2">
      <c r="A432" s="15">
        <v>40462</v>
      </c>
      <c r="B432" s="12">
        <v>490</v>
      </c>
      <c r="C432" s="12">
        <v>490</v>
      </c>
      <c r="D432" s="12">
        <v>490</v>
      </c>
      <c r="E432" s="12">
        <v>490</v>
      </c>
      <c r="F432" s="14">
        <v>281000</v>
      </c>
      <c r="G432" s="12">
        <v>490</v>
      </c>
      <c r="I432" s="11"/>
    </row>
    <row r="433" spans="1:9" x14ac:dyDescent="0.2">
      <c r="A433" s="15">
        <v>40463</v>
      </c>
      <c r="B433" s="12">
        <v>495</v>
      </c>
      <c r="C433" s="12">
        <v>495</v>
      </c>
      <c r="D433" s="12">
        <v>490</v>
      </c>
      <c r="E433" s="12">
        <v>490</v>
      </c>
      <c r="F433" s="14">
        <v>626000</v>
      </c>
      <c r="G433" s="12">
        <v>490</v>
      </c>
      <c r="I433" s="11"/>
    </row>
    <row r="434" spans="1:9" x14ac:dyDescent="0.2">
      <c r="A434" s="15">
        <v>40464</v>
      </c>
      <c r="B434" s="12">
        <v>495</v>
      </c>
      <c r="C434" s="12">
        <v>500</v>
      </c>
      <c r="D434" s="12">
        <v>495</v>
      </c>
      <c r="E434" s="12">
        <v>495</v>
      </c>
      <c r="F434" s="14">
        <v>548000</v>
      </c>
      <c r="G434" s="12">
        <v>495</v>
      </c>
      <c r="I434" s="11"/>
    </row>
    <row r="435" spans="1:9" x14ac:dyDescent="0.2">
      <c r="A435" s="15">
        <v>40465</v>
      </c>
      <c r="B435" s="12">
        <v>500</v>
      </c>
      <c r="C435" s="12">
        <v>500</v>
      </c>
      <c r="D435" s="12">
        <v>490</v>
      </c>
      <c r="E435" s="12">
        <v>495</v>
      </c>
      <c r="F435" s="14">
        <v>773000</v>
      </c>
      <c r="G435" s="12">
        <v>495</v>
      </c>
      <c r="I435" s="11"/>
    </row>
    <row r="436" spans="1:9" x14ac:dyDescent="0.2">
      <c r="A436" s="15">
        <v>40466</v>
      </c>
      <c r="B436" s="12">
        <v>495</v>
      </c>
      <c r="C436" s="12">
        <v>495</v>
      </c>
      <c r="D436" s="12">
        <v>490</v>
      </c>
      <c r="E436" s="12">
        <v>490</v>
      </c>
      <c r="F436" s="14">
        <v>561000</v>
      </c>
      <c r="G436" s="12">
        <v>490</v>
      </c>
      <c r="I436" s="11"/>
    </row>
    <row r="437" spans="1:9" x14ac:dyDescent="0.2">
      <c r="A437" s="15">
        <v>40469</v>
      </c>
      <c r="B437" s="12">
        <v>490</v>
      </c>
      <c r="C437" s="12">
        <v>490</v>
      </c>
      <c r="D437" s="12">
        <v>485</v>
      </c>
      <c r="E437" s="12">
        <v>485</v>
      </c>
      <c r="F437" s="14">
        <v>440500</v>
      </c>
      <c r="G437" s="12">
        <v>485</v>
      </c>
      <c r="I437" s="11"/>
    </row>
    <row r="438" spans="1:9" x14ac:dyDescent="0.2">
      <c r="A438" s="15">
        <v>40470</v>
      </c>
      <c r="B438" s="12">
        <v>490</v>
      </c>
      <c r="C438" s="12">
        <v>490</v>
      </c>
      <c r="D438" s="12">
        <v>490</v>
      </c>
      <c r="E438" s="12">
        <v>490</v>
      </c>
      <c r="F438" s="14">
        <v>397500</v>
      </c>
      <c r="G438" s="12">
        <v>490</v>
      </c>
      <c r="I438" s="11"/>
    </row>
    <row r="439" spans="1:9" x14ac:dyDescent="0.2">
      <c r="A439" s="15">
        <v>40471</v>
      </c>
      <c r="B439" s="12">
        <v>485</v>
      </c>
      <c r="C439" s="12">
        <v>490</v>
      </c>
      <c r="D439" s="12">
        <v>485</v>
      </c>
      <c r="E439" s="12">
        <v>490</v>
      </c>
      <c r="F439" s="14">
        <v>608500</v>
      </c>
      <c r="G439" s="12">
        <v>490</v>
      </c>
      <c r="I439" s="11"/>
    </row>
    <row r="440" spans="1:9" x14ac:dyDescent="0.2">
      <c r="A440" s="15">
        <v>40472</v>
      </c>
      <c r="B440" s="12">
        <v>490</v>
      </c>
      <c r="C440" s="12">
        <v>495</v>
      </c>
      <c r="D440" s="12">
        <v>490</v>
      </c>
      <c r="E440" s="12">
        <v>495</v>
      </c>
      <c r="F440" s="14">
        <v>386000</v>
      </c>
      <c r="G440" s="12">
        <v>495</v>
      </c>
      <c r="I440" s="11"/>
    </row>
    <row r="441" spans="1:9" x14ac:dyDescent="0.2">
      <c r="A441" s="15">
        <v>40473</v>
      </c>
      <c r="B441" s="12">
        <v>495</v>
      </c>
      <c r="C441" s="12">
        <v>495</v>
      </c>
      <c r="D441" s="12">
        <v>495</v>
      </c>
      <c r="E441" s="12">
        <v>495</v>
      </c>
      <c r="F441" s="14">
        <v>258000</v>
      </c>
      <c r="G441" s="12">
        <v>495</v>
      </c>
      <c r="I441" s="11"/>
    </row>
    <row r="442" spans="1:9" x14ac:dyDescent="0.2">
      <c r="A442" s="15">
        <v>40476</v>
      </c>
      <c r="B442" s="12">
        <v>500</v>
      </c>
      <c r="C442" s="12">
        <v>510</v>
      </c>
      <c r="D442" s="12">
        <v>495</v>
      </c>
      <c r="E442" s="12">
        <v>510</v>
      </c>
      <c r="F442" s="14">
        <v>532000</v>
      </c>
      <c r="G442" s="12">
        <v>510</v>
      </c>
      <c r="I442" s="11"/>
    </row>
    <row r="443" spans="1:9" x14ac:dyDescent="0.2">
      <c r="A443" s="15">
        <v>40477</v>
      </c>
      <c r="B443" s="12">
        <v>500</v>
      </c>
      <c r="C443" s="12">
        <v>510</v>
      </c>
      <c r="D443" s="12">
        <v>500</v>
      </c>
      <c r="E443" s="12">
        <v>500</v>
      </c>
      <c r="F443" s="14">
        <v>547500</v>
      </c>
      <c r="G443" s="12">
        <v>500</v>
      </c>
      <c r="I443" s="11"/>
    </row>
    <row r="444" spans="1:9" x14ac:dyDescent="0.2">
      <c r="A444" s="15">
        <v>40478</v>
      </c>
      <c r="B444" s="12">
        <v>510</v>
      </c>
      <c r="C444" s="12">
        <v>620</v>
      </c>
      <c r="D444" s="12">
        <v>480</v>
      </c>
      <c r="E444" s="12">
        <v>520</v>
      </c>
      <c r="F444" s="14">
        <v>4888000</v>
      </c>
      <c r="G444" s="12">
        <v>520</v>
      </c>
      <c r="I444" s="11"/>
    </row>
    <row r="445" spans="1:9" x14ac:dyDescent="0.2">
      <c r="A445" s="15">
        <v>40479</v>
      </c>
      <c r="B445" s="12">
        <v>520</v>
      </c>
      <c r="C445" s="12">
        <v>520</v>
      </c>
      <c r="D445" s="12">
        <v>500</v>
      </c>
      <c r="E445" s="12">
        <v>520</v>
      </c>
      <c r="F445" s="14">
        <v>180000</v>
      </c>
      <c r="G445" s="12">
        <v>520</v>
      </c>
      <c r="I445" s="11"/>
    </row>
    <row r="446" spans="1:9" x14ac:dyDescent="0.2">
      <c r="A446" s="15">
        <v>40480</v>
      </c>
      <c r="B446" s="12">
        <v>510</v>
      </c>
      <c r="C446" s="12">
        <v>520</v>
      </c>
      <c r="D446" s="12">
        <v>510</v>
      </c>
      <c r="E446" s="12">
        <v>520</v>
      </c>
      <c r="F446" s="14">
        <v>287500</v>
      </c>
      <c r="G446" s="12">
        <v>520</v>
      </c>
      <c r="I446" s="11"/>
    </row>
    <row r="447" spans="1:9" x14ac:dyDescent="0.2">
      <c r="A447" s="15">
        <v>40483</v>
      </c>
      <c r="B447" s="12">
        <v>520</v>
      </c>
      <c r="C447" s="12">
        <v>530</v>
      </c>
      <c r="D447" s="12">
        <v>510</v>
      </c>
      <c r="E447" s="12">
        <v>530</v>
      </c>
      <c r="F447" s="14">
        <v>684000</v>
      </c>
      <c r="G447" s="12">
        <v>530</v>
      </c>
      <c r="I447" s="11"/>
    </row>
    <row r="448" spans="1:9" x14ac:dyDescent="0.2">
      <c r="A448" s="15">
        <v>40484</v>
      </c>
      <c r="B448" s="12">
        <v>530</v>
      </c>
      <c r="C448" s="12">
        <v>530</v>
      </c>
      <c r="D448" s="12">
        <v>520</v>
      </c>
      <c r="E448" s="12">
        <v>520</v>
      </c>
      <c r="F448" s="14">
        <v>362500</v>
      </c>
      <c r="G448" s="12">
        <v>520</v>
      </c>
      <c r="I448" s="11"/>
    </row>
    <row r="449" spans="1:9" x14ac:dyDescent="0.2">
      <c r="A449" s="15">
        <v>40485</v>
      </c>
      <c r="B449" s="12">
        <v>520</v>
      </c>
      <c r="C449" s="12">
        <v>520</v>
      </c>
      <c r="D449" s="12">
        <v>520</v>
      </c>
      <c r="E449" s="12">
        <v>520</v>
      </c>
      <c r="F449" s="14">
        <v>286000</v>
      </c>
      <c r="G449" s="12">
        <v>520</v>
      </c>
      <c r="I449" s="11"/>
    </row>
    <row r="450" spans="1:9" x14ac:dyDescent="0.2">
      <c r="A450" s="15">
        <v>40486</v>
      </c>
      <c r="B450" s="12">
        <v>520</v>
      </c>
      <c r="C450" s="12">
        <v>520</v>
      </c>
      <c r="D450" s="12">
        <v>510</v>
      </c>
      <c r="E450" s="12">
        <v>520</v>
      </c>
      <c r="F450" s="14">
        <v>420000</v>
      </c>
      <c r="G450" s="12">
        <v>520</v>
      </c>
      <c r="I450" s="11"/>
    </row>
    <row r="451" spans="1:9" x14ac:dyDescent="0.2">
      <c r="A451" s="15">
        <v>40487</v>
      </c>
      <c r="B451" s="12">
        <v>520</v>
      </c>
      <c r="C451" s="12">
        <v>530</v>
      </c>
      <c r="D451" s="12">
        <v>520</v>
      </c>
      <c r="E451" s="12">
        <v>530</v>
      </c>
      <c r="F451" s="14">
        <v>288500</v>
      </c>
      <c r="G451" s="12">
        <v>530</v>
      </c>
      <c r="I451" s="11"/>
    </row>
    <row r="452" spans="1:9" x14ac:dyDescent="0.2">
      <c r="A452" s="15">
        <v>40490</v>
      </c>
      <c r="B452" s="12">
        <v>530</v>
      </c>
      <c r="C452" s="12">
        <v>540</v>
      </c>
      <c r="D452" s="12">
        <v>530</v>
      </c>
      <c r="E452" s="12">
        <v>540</v>
      </c>
      <c r="F452" s="14">
        <v>614500</v>
      </c>
      <c r="G452" s="12">
        <v>540</v>
      </c>
      <c r="I452" s="11"/>
    </row>
    <row r="453" spans="1:9" x14ac:dyDescent="0.2">
      <c r="A453" s="15">
        <v>40491</v>
      </c>
      <c r="B453" s="12">
        <v>540</v>
      </c>
      <c r="C453" s="12">
        <v>560</v>
      </c>
      <c r="D453" s="12">
        <v>540</v>
      </c>
      <c r="E453" s="12">
        <v>560</v>
      </c>
      <c r="F453" s="14">
        <v>315000</v>
      </c>
      <c r="G453" s="12">
        <v>560</v>
      </c>
      <c r="I453" s="11"/>
    </row>
    <row r="454" spans="1:9" x14ac:dyDescent="0.2">
      <c r="A454" s="15">
        <v>40492</v>
      </c>
      <c r="B454" s="12">
        <v>550</v>
      </c>
      <c r="C454" s="12">
        <v>550</v>
      </c>
      <c r="D454" s="12">
        <v>550</v>
      </c>
      <c r="E454" s="12">
        <v>550</v>
      </c>
      <c r="F454" s="14">
        <v>317000</v>
      </c>
      <c r="G454" s="12">
        <v>550</v>
      </c>
      <c r="I454" s="11"/>
    </row>
    <row r="455" spans="1:9" x14ac:dyDescent="0.2">
      <c r="A455" s="15">
        <v>40493</v>
      </c>
      <c r="B455" s="12">
        <v>560</v>
      </c>
      <c r="C455" s="12">
        <v>560</v>
      </c>
      <c r="D455" s="12">
        <v>540</v>
      </c>
      <c r="E455" s="12">
        <v>550</v>
      </c>
      <c r="F455" s="14">
        <v>460000</v>
      </c>
      <c r="G455" s="12">
        <v>550</v>
      </c>
      <c r="I455" s="11"/>
    </row>
    <row r="456" spans="1:9" x14ac:dyDescent="0.2">
      <c r="A456" s="15">
        <v>40494</v>
      </c>
      <c r="B456" s="12">
        <v>550</v>
      </c>
      <c r="C456" s="12">
        <v>550</v>
      </c>
      <c r="D456" s="12">
        <v>530</v>
      </c>
      <c r="E456" s="12">
        <v>530</v>
      </c>
      <c r="F456" s="14">
        <v>537500</v>
      </c>
      <c r="G456" s="12">
        <v>530</v>
      </c>
      <c r="I456" s="11"/>
    </row>
    <row r="457" spans="1:9" x14ac:dyDescent="0.2">
      <c r="A457" s="15">
        <v>40497</v>
      </c>
      <c r="B457" s="12">
        <v>530</v>
      </c>
      <c r="C457" s="12">
        <v>530</v>
      </c>
      <c r="D457" s="12">
        <v>530</v>
      </c>
      <c r="E457" s="12">
        <v>530</v>
      </c>
      <c r="F457" s="14">
        <v>325000</v>
      </c>
      <c r="G457" s="12">
        <v>530</v>
      </c>
      <c r="I457" s="11"/>
    </row>
    <row r="458" spans="1:9" x14ac:dyDescent="0.2">
      <c r="A458" s="15">
        <v>40498</v>
      </c>
      <c r="B458" s="12">
        <v>530</v>
      </c>
      <c r="C458" s="12">
        <v>540</v>
      </c>
      <c r="D458" s="12">
        <v>530</v>
      </c>
      <c r="E458" s="12">
        <v>530</v>
      </c>
      <c r="F458" s="14">
        <v>400000</v>
      </c>
      <c r="G458" s="12">
        <v>530</v>
      </c>
      <c r="I458" s="11"/>
    </row>
    <row r="459" spans="1:9" x14ac:dyDescent="0.2">
      <c r="A459" s="15">
        <v>40500</v>
      </c>
      <c r="B459" s="12">
        <v>530</v>
      </c>
      <c r="C459" s="12">
        <v>540</v>
      </c>
      <c r="D459" s="12">
        <v>530</v>
      </c>
      <c r="E459" s="12">
        <v>540</v>
      </c>
      <c r="F459" s="14">
        <v>436000</v>
      </c>
      <c r="G459" s="12">
        <v>540</v>
      </c>
      <c r="I459" s="11"/>
    </row>
    <row r="460" spans="1:9" x14ac:dyDescent="0.2">
      <c r="A460" s="15">
        <v>40501</v>
      </c>
      <c r="B460" s="12">
        <v>540</v>
      </c>
      <c r="C460" s="12">
        <v>540</v>
      </c>
      <c r="D460" s="12">
        <v>540</v>
      </c>
      <c r="E460" s="12">
        <v>540</v>
      </c>
      <c r="F460" s="14">
        <v>310000</v>
      </c>
      <c r="G460" s="12">
        <v>540</v>
      </c>
      <c r="I460" s="11"/>
    </row>
    <row r="461" spans="1:9" x14ac:dyDescent="0.2">
      <c r="A461" s="15">
        <v>40504</v>
      </c>
      <c r="B461" s="12">
        <v>530</v>
      </c>
      <c r="C461" s="12">
        <v>530</v>
      </c>
      <c r="D461" s="12">
        <v>530</v>
      </c>
      <c r="E461" s="12">
        <v>530</v>
      </c>
      <c r="F461" s="14">
        <v>175000</v>
      </c>
      <c r="G461" s="12">
        <v>530</v>
      </c>
      <c r="I461" s="11"/>
    </row>
    <row r="462" spans="1:9" x14ac:dyDescent="0.2">
      <c r="A462" s="11">
        <v>40505</v>
      </c>
      <c r="B462" s="12">
        <v>530</v>
      </c>
      <c r="C462" s="12">
        <v>530</v>
      </c>
      <c r="D462" s="12">
        <v>520</v>
      </c>
      <c r="E462" s="12">
        <v>520</v>
      </c>
      <c r="F462" s="14">
        <v>478500</v>
      </c>
      <c r="G462" s="12">
        <v>520</v>
      </c>
      <c r="I462" s="11"/>
    </row>
    <row r="463" spans="1:9" x14ac:dyDescent="0.2">
      <c r="A463" s="11">
        <v>40506</v>
      </c>
      <c r="B463" s="12">
        <v>520</v>
      </c>
      <c r="C463" s="12">
        <v>520</v>
      </c>
      <c r="D463" s="12">
        <v>520</v>
      </c>
      <c r="E463" s="12">
        <v>520</v>
      </c>
      <c r="F463" s="14">
        <v>347500</v>
      </c>
      <c r="G463" s="12">
        <v>520</v>
      </c>
      <c r="I463" s="11"/>
    </row>
    <row r="464" spans="1:9" x14ac:dyDescent="0.2">
      <c r="A464" s="11">
        <v>40507</v>
      </c>
      <c r="B464" s="12">
        <v>520</v>
      </c>
      <c r="C464" s="12">
        <v>540</v>
      </c>
      <c r="D464" s="12">
        <v>520</v>
      </c>
      <c r="E464" s="12">
        <v>530</v>
      </c>
      <c r="F464" s="14">
        <v>716000</v>
      </c>
      <c r="G464" s="12">
        <v>530</v>
      </c>
      <c r="I464" s="11"/>
    </row>
    <row r="465" spans="1:9" x14ac:dyDescent="0.2">
      <c r="A465" s="11">
        <v>40508</v>
      </c>
      <c r="B465" s="12">
        <v>530</v>
      </c>
      <c r="C465" s="12">
        <v>530</v>
      </c>
      <c r="D465" s="12">
        <v>520</v>
      </c>
      <c r="E465" s="12">
        <v>520</v>
      </c>
      <c r="F465" s="14">
        <v>483000</v>
      </c>
      <c r="G465" s="12">
        <v>520</v>
      </c>
      <c r="I465" s="11"/>
    </row>
    <row r="466" spans="1:9" x14ac:dyDescent="0.2">
      <c r="A466" s="11">
        <v>40511</v>
      </c>
      <c r="B466" s="12">
        <v>520</v>
      </c>
      <c r="C466" s="12">
        <v>520</v>
      </c>
      <c r="D466" s="12">
        <v>510</v>
      </c>
      <c r="E466" s="12">
        <v>510</v>
      </c>
      <c r="F466" s="14">
        <v>505500</v>
      </c>
      <c r="G466" s="12">
        <v>510</v>
      </c>
      <c r="I466" s="11"/>
    </row>
    <row r="467" spans="1:9" x14ac:dyDescent="0.2">
      <c r="A467" s="11">
        <v>40512</v>
      </c>
      <c r="B467" s="12">
        <v>510</v>
      </c>
      <c r="C467" s="12">
        <v>510</v>
      </c>
      <c r="D467" s="12">
        <v>500</v>
      </c>
      <c r="E467" s="12">
        <v>500</v>
      </c>
      <c r="F467" s="14">
        <v>523000</v>
      </c>
      <c r="G467" s="12">
        <v>500</v>
      </c>
      <c r="I467" s="11"/>
    </row>
    <row r="468" spans="1:9" x14ac:dyDescent="0.2">
      <c r="A468" s="11">
        <v>40513</v>
      </c>
      <c r="B468" s="12">
        <v>510</v>
      </c>
      <c r="C468" s="12">
        <v>520</v>
      </c>
      <c r="D468" s="12">
        <v>510</v>
      </c>
      <c r="E468" s="12">
        <v>520</v>
      </c>
      <c r="F468" s="14">
        <v>441500</v>
      </c>
      <c r="G468" s="12">
        <v>520</v>
      </c>
      <c r="I468" s="11"/>
    </row>
    <row r="469" spans="1:9" x14ac:dyDescent="0.2">
      <c r="A469" s="11">
        <v>40514</v>
      </c>
      <c r="B469" s="12">
        <v>530</v>
      </c>
      <c r="C469" s="12">
        <v>540</v>
      </c>
      <c r="D469" s="12">
        <v>520</v>
      </c>
      <c r="E469" s="12">
        <v>530</v>
      </c>
      <c r="F469" s="14">
        <v>507500</v>
      </c>
      <c r="G469" s="12">
        <v>530</v>
      </c>
      <c r="I469" s="11"/>
    </row>
    <row r="470" spans="1:9" x14ac:dyDescent="0.2">
      <c r="A470" s="11">
        <v>40515</v>
      </c>
      <c r="B470" s="12">
        <v>530</v>
      </c>
      <c r="C470" s="12">
        <v>540</v>
      </c>
      <c r="D470" s="12">
        <v>530</v>
      </c>
      <c r="E470" s="12">
        <v>540</v>
      </c>
      <c r="F470" s="14">
        <v>484500</v>
      </c>
      <c r="G470" s="12">
        <v>540</v>
      </c>
      <c r="I470" s="11"/>
    </row>
    <row r="471" spans="1:9" x14ac:dyDescent="0.2">
      <c r="A471" s="11">
        <v>40518</v>
      </c>
      <c r="B471" s="12">
        <v>540</v>
      </c>
      <c r="C471" s="12">
        <v>550</v>
      </c>
      <c r="D471" s="12">
        <v>540</v>
      </c>
      <c r="E471" s="12">
        <v>550</v>
      </c>
      <c r="F471" s="14">
        <v>510000</v>
      </c>
      <c r="G471" s="12">
        <v>550</v>
      </c>
      <c r="I471" s="11"/>
    </row>
    <row r="472" spans="1:9" x14ac:dyDescent="0.2">
      <c r="A472" s="11">
        <v>40520</v>
      </c>
      <c r="B472" s="12">
        <v>550</v>
      </c>
      <c r="C472" s="12">
        <v>550</v>
      </c>
      <c r="D472" s="12">
        <v>540</v>
      </c>
      <c r="E472" s="12">
        <v>540</v>
      </c>
      <c r="F472" s="14">
        <v>425500</v>
      </c>
      <c r="G472" s="12">
        <v>540</v>
      </c>
      <c r="I472" s="11"/>
    </row>
    <row r="473" spans="1:9" x14ac:dyDescent="0.2">
      <c r="A473" s="11">
        <v>40521</v>
      </c>
      <c r="B473" s="12">
        <v>540</v>
      </c>
      <c r="C473" s="12">
        <v>550</v>
      </c>
      <c r="D473" s="12">
        <v>540</v>
      </c>
      <c r="E473" s="12">
        <v>540</v>
      </c>
      <c r="F473" s="14">
        <v>488000</v>
      </c>
      <c r="G473" s="12">
        <v>540</v>
      </c>
      <c r="I473" s="11"/>
    </row>
    <row r="474" spans="1:9" x14ac:dyDescent="0.2">
      <c r="A474" s="11">
        <v>40522</v>
      </c>
      <c r="B474" s="12">
        <v>540</v>
      </c>
      <c r="C474" s="12">
        <v>540</v>
      </c>
      <c r="D474" s="12">
        <v>530</v>
      </c>
      <c r="E474" s="12">
        <v>530</v>
      </c>
      <c r="F474" s="14">
        <v>531500</v>
      </c>
      <c r="G474" s="12">
        <v>530</v>
      </c>
      <c r="I474" s="11"/>
    </row>
    <row r="475" spans="1:9" x14ac:dyDescent="0.2">
      <c r="A475" s="11">
        <v>40525</v>
      </c>
      <c r="B475" s="12">
        <v>530</v>
      </c>
      <c r="C475" s="12">
        <v>530</v>
      </c>
      <c r="D475" s="12">
        <v>520</v>
      </c>
      <c r="E475" s="12">
        <v>520</v>
      </c>
      <c r="F475" s="14">
        <v>396000</v>
      </c>
      <c r="G475" s="12">
        <v>520</v>
      </c>
      <c r="I475" s="11"/>
    </row>
    <row r="476" spans="1:9" x14ac:dyDescent="0.2">
      <c r="A476" s="11">
        <v>40526</v>
      </c>
      <c r="B476" s="12">
        <v>530</v>
      </c>
      <c r="C476" s="12">
        <v>530</v>
      </c>
      <c r="D476" s="12">
        <v>520</v>
      </c>
      <c r="E476" s="12">
        <v>530</v>
      </c>
      <c r="F476" s="14">
        <v>372500</v>
      </c>
      <c r="G476" s="12">
        <v>530</v>
      </c>
      <c r="I476" s="11"/>
    </row>
    <row r="477" spans="1:9" x14ac:dyDescent="0.2">
      <c r="A477" s="11">
        <v>40527</v>
      </c>
      <c r="B477" s="12">
        <v>520</v>
      </c>
      <c r="C477" s="12">
        <v>520</v>
      </c>
      <c r="D477" s="12">
        <v>510</v>
      </c>
      <c r="E477" s="12">
        <v>510</v>
      </c>
      <c r="F477" s="14">
        <v>444500</v>
      </c>
      <c r="G477" s="12">
        <v>510</v>
      </c>
      <c r="I477" s="11"/>
    </row>
    <row r="478" spans="1:9" x14ac:dyDescent="0.2">
      <c r="A478" s="11">
        <v>40528</v>
      </c>
      <c r="B478" s="12">
        <v>510</v>
      </c>
      <c r="C478" s="12">
        <v>510</v>
      </c>
      <c r="D478" s="12">
        <v>510</v>
      </c>
      <c r="E478" s="12">
        <v>510</v>
      </c>
      <c r="F478" s="14">
        <v>271500</v>
      </c>
      <c r="G478" s="12">
        <v>510</v>
      </c>
      <c r="I478" s="11"/>
    </row>
    <row r="479" spans="1:9" x14ac:dyDescent="0.2">
      <c r="A479" s="11">
        <v>40529</v>
      </c>
      <c r="B479" s="12">
        <v>510</v>
      </c>
      <c r="C479" s="12">
        <v>520</v>
      </c>
      <c r="D479" s="12">
        <v>510</v>
      </c>
      <c r="E479" s="12">
        <v>520</v>
      </c>
      <c r="F479" s="14">
        <v>443000</v>
      </c>
      <c r="G479" s="12">
        <v>520</v>
      </c>
      <c r="I479" s="11"/>
    </row>
    <row r="480" spans="1:9" x14ac:dyDescent="0.2">
      <c r="A480" s="11">
        <v>40532</v>
      </c>
      <c r="B480" s="12">
        <v>520</v>
      </c>
      <c r="C480" s="12">
        <v>520</v>
      </c>
      <c r="D480" s="12">
        <v>510</v>
      </c>
      <c r="E480" s="12">
        <v>510</v>
      </c>
      <c r="F480" s="14">
        <v>407000</v>
      </c>
      <c r="G480" s="12">
        <v>510</v>
      </c>
      <c r="I480" s="11"/>
    </row>
    <row r="481" spans="1:9" x14ac:dyDescent="0.2">
      <c r="A481" s="11">
        <v>40533</v>
      </c>
      <c r="B481" s="12">
        <v>520</v>
      </c>
      <c r="C481" s="12">
        <v>540</v>
      </c>
      <c r="D481" s="12">
        <v>520</v>
      </c>
      <c r="E481" s="12">
        <v>530</v>
      </c>
      <c r="F481" s="14">
        <v>612000</v>
      </c>
      <c r="G481" s="12">
        <v>530</v>
      </c>
      <c r="I481" s="11"/>
    </row>
    <row r="482" spans="1:9" x14ac:dyDescent="0.2">
      <c r="A482" s="11">
        <v>40534</v>
      </c>
      <c r="B482" s="12">
        <v>530</v>
      </c>
      <c r="C482" s="12">
        <v>530</v>
      </c>
      <c r="D482" s="12">
        <v>520</v>
      </c>
      <c r="E482" s="12">
        <v>530</v>
      </c>
      <c r="F482" s="14">
        <v>372000</v>
      </c>
      <c r="G482" s="12">
        <v>530</v>
      </c>
      <c r="I482" s="11"/>
    </row>
    <row r="483" spans="1:9" x14ac:dyDescent="0.2">
      <c r="A483" s="11">
        <v>40535</v>
      </c>
      <c r="B483" s="12">
        <v>520</v>
      </c>
      <c r="C483" s="12">
        <v>520</v>
      </c>
      <c r="D483" s="12">
        <v>520</v>
      </c>
      <c r="E483" s="12">
        <v>520</v>
      </c>
      <c r="F483" s="14">
        <v>359000</v>
      </c>
      <c r="G483" s="12">
        <v>520</v>
      </c>
      <c r="I483" s="11"/>
    </row>
    <row r="484" spans="1:9" x14ac:dyDescent="0.2">
      <c r="A484" s="11">
        <v>40539</v>
      </c>
      <c r="B484" s="12">
        <v>520</v>
      </c>
      <c r="C484" s="12">
        <v>550</v>
      </c>
      <c r="D484" s="12">
        <v>520</v>
      </c>
      <c r="E484" s="12">
        <v>550</v>
      </c>
      <c r="F484" s="14">
        <v>794000</v>
      </c>
      <c r="G484" s="12">
        <v>550</v>
      </c>
      <c r="I484" s="11"/>
    </row>
    <row r="485" spans="1:9" x14ac:dyDescent="0.2">
      <c r="A485" s="11">
        <v>40540</v>
      </c>
      <c r="B485" s="12">
        <v>550</v>
      </c>
      <c r="C485" s="12">
        <v>600</v>
      </c>
      <c r="D485" s="12">
        <v>540</v>
      </c>
      <c r="E485" s="12">
        <v>600</v>
      </c>
      <c r="F485" s="14">
        <v>2110000</v>
      </c>
      <c r="G485" s="12">
        <v>600</v>
      </c>
      <c r="I485" s="11"/>
    </row>
    <row r="486" spans="1:9" x14ac:dyDescent="0.2">
      <c r="A486" s="11">
        <v>40541</v>
      </c>
      <c r="B486" s="12">
        <v>600</v>
      </c>
      <c r="C486" s="12">
        <v>610</v>
      </c>
      <c r="D486" s="12">
        <v>570</v>
      </c>
      <c r="E486" s="12">
        <v>580</v>
      </c>
      <c r="F486" s="14">
        <v>1082500</v>
      </c>
      <c r="G486" s="12">
        <v>580</v>
      </c>
      <c r="I486" s="11"/>
    </row>
    <row r="487" spans="1:9" x14ac:dyDescent="0.2">
      <c r="A487" s="11">
        <v>40542</v>
      </c>
      <c r="B487" s="12">
        <v>580</v>
      </c>
      <c r="C487" s="12">
        <v>620</v>
      </c>
      <c r="D487" s="12">
        <v>580</v>
      </c>
      <c r="E487" s="12">
        <v>610</v>
      </c>
      <c r="F487" s="14">
        <v>1033000</v>
      </c>
      <c r="G487" s="12">
        <v>610</v>
      </c>
      <c r="I487" s="11"/>
    </row>
    <row r="488" spans="1:9" x14ac:dyDescent="0.2">
      <c r="A488" s="11">
        <v>40546</v>
      </c>
      <c r="B488" s="12">
        <v>610</v>
      </c>
      <c r="C488" s="12">
        <v>610</v>
      </c>
      <c r="D488" s="12">
        <v>590</v>
      </c>
      <c r="E488" s="12">
        <v>610</v>
      </c>
      <c r="F488" s="14">
        <v>1144500</v>
      </c>
      <c r="G488" s="12">
        <v>610</v>
      </c>
      <c r="I488" s="11"/>
    </row>
    <row r="489" spans="1:9" x14ac:dyDescent="0.2">
      <c r="A489" s="11">
        <v>40547</v>
      </c>
      <c r="B489" s="12">
        <v>610</v>
      </c>
      <c r="C489" s="12">
        <v>620</v>
      </c>
      <c r="D489" s="12">
        <v>610</v>
      </c>
      <c r="E489" s="12">
        <v>610</v>
      </c>
      <c r="F489" s="14">
        <v>375000</v>
      </c>
      <c r="G489" s="12">
        <v>610</v>
      </c>
      <c r="I489" s="11"/>
    </row>
    <row r="490" spans="1:9" x14ac:dyDescent="0.2">
      <c r="A490" s="11">
        <v>40548</v>
      </c>
      <c r="B490" s="12">
        <v>600</v>
      </c>
      <c r="C490" s="12">
        <v>610</v>
      </c>
      <c r="D490" s="12">
        <v>600</v>
      </c>
      <c r="E490" s="12">
        <v>610</v>
      </c>
      <c r="F490" s="14">
        <v>686500</v>
      </c>
      <c r="G490" s="12">
        <v>610</v>
      </c>
      <c r="I490" s="11"/>
    </row>
    <row r="491" spans="1:9" x14ac:dyDescent="0.2">
      <c r="A491" s="11">
        <v>40549</v>
      </c>
      <c r="B491" s="12">
        <v>600</v>
      </c>
      <c r="C491" s="12">
        <v>600</v>
      </c>
      <c r="D491" s="12">
        <v>590</v>
      </c>
      <c r="E491" s="12">
        <v>590</v>
      </c>
      <c r="F491" s="14">
        <v>622000</v>
      </c>
      <c r="G491" s="12">
        <v>590</v>
      </c>
      <c r="I491" s="11"/>
    </row>
    <row r="492" spans="1:9" x14ac:dyDescent="0.2">
      <c r="A492" s="11">
        <v>40550</v>
      </c>
      <c r="B492" s="12">
        <v>590</v>
      </c>
      <c r="C492" s="12">
        <v>590</v>
      </c>
      <c r="D492" s="12">
        <v>580</v>
      </c>
      <c r="E492" s="12">
        <v>580</v>
      </c>
      <c r="F492" s="14">
        <v>676000</v>
      </c>
      <c r="G492" s="12">
        <v>580</v>
      </c>
      <c r="I492" s="11"/>
    </row>
    <row r="493" spans="1:9" x14ac:dyDescent="0.2">
      <c r="A493" s="11">
        <v>40553</v>
      </c>
      <c r="B493" s="12">
        <v>570</v>
      </c>
      <c r="C493" s="12">
        <v>570</v>
      </c>
      <c r="D493" s="12">
        <v>560</v>
      </c>
      <c r="E493" s="12">
        <v>560</v>
      </c>
      <c r="F493" s="14">
        <v>701000</v>
      </c>
      <c r="G493" s="12">
        <v>560</v>
      </c>
      <c r="I493" s="11"/>
    </row>
    <row r="494" spans="1:9" x14ac:dyDescent="0.2">
      <c r="A494" s="11">
        <v>40554</v>
      </c>
      <c r="B494" s="12">
        <v>570</v>
      </c>
      <c r="C494" s="12">
        <v>590</v>
      </c>
      <c r="D494" s="12">
        <v>570</v>
      </c>
      <c r="E494" s="12">
        <v>580</v>
      </c>
      <c r="F494" s="14">
        <v>728000</v>
      </c>
      <c r="G494" s="12">
        <v>580</v>
      </c>
      <c r="I494" s="11"/>
    </row>
    <row r="495" spans="1:9" x14ac:dyDescent="0.2">
      <c r="A495" s="11">
        <v>40555</v>
      </c>
      <c r="B495" s="12">
        <v>580</v>
      </c>
      <c r="C495" s="12">
        <v>600</v>
      </c>
      <c r="D495" s="12">
        <v>580</v>
      </c>
      <c r="E495" s="12">
        <v>600</v>
      </c>
      <c r="F495" s="14">
        <v>606000</v>
      </c>
      <c r="G495" s="12">
        <v>600</v>
      </c>
      <c r="I495" s="11"/>
    </row>
    <row r="496" spans="1:9" x14ac:dyDescent="0.2">
      <c r="A496" s="11">
        <v>40556</v>
      </c>
      <c r="B496" s="12">
        <v>600</v>
      </c>
      <c r="C496" s="12">
        <v>610</v>
      </c>
      <c r="D496" s="12">
        <v>600</v>
      </c>
      <c r="E496" s="12">
        <v>610</v>
      </c>
      <c r="F496" s="14">
        <v>569500</v>
      </c>
      <c r="G496" s="12">
        <v>610</v>
      </c>
      <c r="I496" s="11"/>
    </row>
    <row r="497" spans="1:9" x14ac:dyDescent="0.2">
      <c r="A497" s="11">
        <v>40557</v>
      </c>
      <c r="B497" s="12">
        <v>600</v>
      </c>
      <c r="C497" s="12">
        <v>610</v>
      </c>
      <c r="D497" s="12">
        <v>600</v>
      </c>
      <c r="E497" s="12">
        <v>610</v>
      </c>
      <c r="F497" s="14">
        <v>414000</v>
      </c>
      <c r="G497" s="12">
        <v>610</v>
      </c>
      <c r="I497" s="11"/>
    </row>
    <row r="498" spans="1:9" x14ac:dyDescent="0.2">
      <c r="A498" s="11">
        <v>40560</v>
      </c>
      <c r="B498" s="12">
        <v>600</v>
      </c>
      <c r="C498" s="12">
        <v>600</v>
      </c>
      <c r="D498" s="12">
        <v>590</v>
      </c>
      <c r="E498" s="12">
        <v>590</v>
      </c>
      <c r="F498" s="14">
        <v>505000</v>
      </c>
      <c r="G498" s="12">
        <v>590</v>
      </c>
      <c r="I498" s="11"/>
    </row>
    <row r="499" spans="1:9" x14ac:dyDescent="0.2">
      <c r="A499" s="11">
        <v>40561</v>
      </c>
      <c r="B499" s="12">
        <v>600</v>
      </c>
      <c r="C499" s="12">
        <v>600</v>
      </c>
      <c r="D499" s="12">
        <v>590</v>
      </c>
      <c r="E499" s="12">
        <v>590</v>
      </c>
      <c r="F499" s="14">
        <v>296000</v>
      </c>
      <c r="G499" s="12">
        <v>590</v>
      </c>
      <c r="I499" s="11"/>
    </row>
    <row r="500" spans="1:9" x14ac:dyDescent="0.2">
      <c r="A500" s="11">
        <v>40562</v>
      </c>
      <c r="B500" s="12">
        <v>590</v>
      </c>
      <c r="C500" s="12">
        <v>590</v>
      </c>
      <c r="D500" s="12">
        <v>580</v>
      </c>
      <c r="E500" s="12">
        <v>590</v>
      </c>
      <c r="F500" s="14">
        <v>515500</v>
      </c>
      <c r="G500" s="12">
        <v>590</v>
      </c>
      <c r="I500" s="11"/>
    </row>
    <row r="501" spans="1:9" x14ac:dyDescent="0.2">
      <c r="A501" s="11">
        <v>40563</v>
      </c>
      <c r="B501" s="12">
        <v>570</v>
      </c>
      <c r="C501" s="12">
        <v>570</v>
      </c>
      <c r="D501" s="12">
        <v>560</v>
      </c>
      <c r="E501" s="12">
        <v>570</v>
      </c>
      <c r="F501" s="14">
        <v>440500</v>
      </c>
      <c r="G501" s="12">
        <v>570</v>
      </c>
      <c r="I501" s="11"/>
    </row>
    <row r="502" spans="1:9" x14ac:dyDescent="0.2">
      <c r="A502" s="11">
        <v>40564</v>
      </c>
      <c r="B502" s="12">
        <v>560</v>
      </c>
      <c r="C502" s="12">
        <v>570</v>
      </c>
      <c r="D502" s="12">
        <v>550</v>
      </c>
      <c r="E502" s="12">
        <v>550</v>
      </c>
      <c r="F502" s="14">
        <v>368000</v>
      </c>
      <c r="G502" s="12">
        <v>550</v>
      </c>
      <c r="I502" s="11"/>
    </row>
    <row r="503" spans="1:9" x14ac:dyDescent="0.2">
      <c r="A503" s="11">
        <v>40567</v>
      </c>
      <c r="B503" s="12">
        <v>560</v>
      </c>
      <c r="C503" s="12">
        <v>560</v>
      </c>
      <c r="D503" s="12">
        <v>550</v>
      </c>
      <c r="E503" s="12">
        <v>550</v>
      </c>
      <c r="F503" s="14">
        <v>483500</v>
      </c>
      <c r="G503" s="12">
        <v>550</v>
      </c>
      <c r="I503" s="11"/>
    </row>
    <row r="504" spans="1:9" x14ac:dyDescent="0.2">
      <c r="A504" s="11">
        <v>40568</v>
      </c>
      <c r="B504" s="12">
        <v>540</v>
      </c>
      <c r="C504" s="12">
        <v>560</v>
      </c>
      <c r="D504" s="12">
        <v>540</v>
      </c>
      <c r="E504" s="12">
        <v>560</v>
      </c>
      <c r="F504" s="14">
        <v>565500</v>
      </c>
      <c r="G504" s="12">
        <v>560</v>
      </c>
      <c r="I504" s="11"/>
    </row>
    <row r="505" spans="1:9" x14ac:dyDescent="0.2">
      <c r="A505" s="11">
        <v>40569</v>
      </c>
      <c r="B505" s="12">
        <v>570</v>
      </c>
      <c r="C505" s="12">
        <v>590</v>
      </c>
      <c r="D505" s="12">
        <v>560</v>
      </c>
      <c r="E505" s="12">
        <v>590</v>
      </c>
      <c r="F505" s="14">
        <v>752000</v>
      </c>
      <c r="G505" s="12">
        <v>590</v>
      </c>
      <c r="I505" s="11"/>
    </row>
    <row r="506" spans="1:9" x14ac:dyDescent="0.2">
      <c r="A506" s="11">
        <v>40570</v>
      </c>
      <c r="B506" s="12">
        <v>580</v>
      </c>
      <c r="C506" s="12">
        <v>590</v>
      </c>
      <c r="D506" s="12">
        <v>580</v>
      </c>
      <c r="E506" s="12">
        <v>590</v>
      </c>
      <c r="F506" s="14">
        <v>382000</v>
      </c>
      <c r="G506" s="12">
        <v>590</v>
      </c>
      <c r="I506" s="11"/>
    </row>
    <row r="507" spans="1:9" x14ac:dyDescent="0.2">
      <c r="A507" s="11">
        <v>40571</v>
      </c>
      <c r="B507" s="12">
        <v>590</v>
      </c>
      <c r="C507" s="12">
        <v>590</v>
      </c>
      <c r="D507" s="12">
        <v>580</v>
      </c>
      <c r="E507" s="12">
        <v>590</v>
      </c>
      <c r="F507" s="14">
        <v>469000</v>
      </c>
      <c r="G507" s="12">
        <v>590</v>
      </c>
      <c r="I507" s="11"/>
    </row>
    <row r="508" spans="1:9" x14ac:dyDescent="0.2">
      <c r="A508" s="11">
        <v>40574</v>
      </c>
      <c r="B508" s="12">
        <v>580</v>
      </c>
      <c r="C508" s="12">
        <v>590</v>
      </c>
      <c r="D508" s="12">
        <v>580</v>
      </c>
      <c r="E508" s="12">
        <v>590</v>
      </c>
      <c r="F508" s="14">
        <v>776500</v>
      </c>
      <c r="G508" s="12">
        <v>590</v>
      </c>
      <c r="I508" s="11"/>
    </row>
    <row r="509" spans="1:9" x14ac:dyDescent="0.2">
      <c r="A509" s="11">
        <v>40575</v>
      </c>
      <c r="B509" s="12">
        <v>590</v>
      </c>
      <c r="C509" s="12">
        <v>610</v>
      </c>
      <c r="D509" s="12">
        <v>590</v>
      </c>
      <c r="E509" s="12">
        <v>610</v>
      </c>
      <c r="F509" s="14">
        <v>1016500</v>
      </c>
      <c r="G509" s="12">
        <v>610</v>
      </c>
      <c r="I509" s="11"/>
    </row>
    <row r="510" spans="1:9" x14ac:dyDescent="0.2">
      <c r="A510" s="11">
        <v>40576</v>
      </c>
      <c r="B510" s="12">
        <v>610</v>
      </c>
      <c r="C510" s="12">
        <v>630</v>
      </c>
      <c r="D510" s="12">
        <v>610</v>
      </c>
      <c r="E510" s="12">
        <v>620</v>
      </c>
      <c r="F510" s="14">
        <v>646000</v>
      </c>
      <c r="G510" s="12">
        <v>620</v>
      </c>
      <c r="I510" s="11"/>
    </row>
    <row r="511" spans="1:9" x14ac:dyDescent="0.2">
      <c r="A511" s="11">
        <v>40578</v>
      </c>
      <c r="B511" s="12">
        <v>620</v>
      </c>
      <c r="C511" s="12">
        <v>620</v>
      </c>
      <c r="D511" s="12">
        <v>610</v>
      </c>
      <c r="E511" s="12">
        <v>620</v>
      </c>
      <c r="F511" s="14">
        <v>621000</v>
      </c>
      <c r="G511" s="12">
        <v>620</v>
      </c>
      <c r="I511" s="11"/>
    </row>
    <row r="512" spans="1:9" x14ac:dyDescent="0.2">
      <c r="A512" s="11">
        <v>40581</v>
      </c>
      <c r="B512" s="12">
        <v>620</v>
      </c>
      <c r="C512" s="12">
        <v>620</v>
      </c>
      <c r="D512" s="12">
        <v>610</v>
      </c>
      <c r="E512" s="12">
        <v>610</v>
      </c>
      <c r="F512" s="14">
        <v>285000</v>
      </c>
      <c r="G512" s="12">
        <v>610</v>
      </c>
      <c r="I512" s="11"/>
    </row>
    <row r="513" spans="1:9" x14ac:dyDescent="0.2">
      <c r="A513" s="11">
        <v>40582</v>
      </c>
      <c r="B513" s="12">
        <v>620</v>
      </c>
      <c r="C513" s="12">
        <v>620</v>
      </c>
      <c r="D513" s="12">
        <v>610</v>
      </c>
      <c r="E513" s="12">
        <v>610</v>
      </c>
      <c r="F513" s="14">
        <v>432000</v>
      </c>
      <c r="G513" s="12">
        <v>610</v>
      </c>
      <c r="I513" s="11"/>
    </row>
    <row r="514" spans="1:9" x14ac:dyDescent="0.2">
      <c r="A514" s="11">
        <v>40583</v>
      </c>
      <c r="B514" s="12">
        <v>610</v>
      </c>
      <c r="C514" s="12">
        <v>610</v>
      </c>
      <c r="D514" s="12">
        <v>600</v>
      </c>
      <c r="E514" s="12">
        <v>600</v>
      </c>
      <c r="F514" s="14">
        <v>394000</v>
      </c>
      <c r="G514" s="12">
        <v>600</v>
      </c>
      <c r="I514" s="11"/>
    </row>
    <row r="515" spans="1:9" x14ac:dyDescent="0.2">
      <c r="A515" s="11">
        <v>40584</v>
      </c>
      <c r="B515" s="12">
        <v>600</v>
      </c>
      <c r="C515" s="12">
        <v>600</v>
      </c>
      <c r="D515" s="12">
        <v>590</v>
      </c>
      <c r="E515" s="12">
        <v>600</v>
      </c>
      <c r="F515" s="14">
        <v>215500</v>
      </c>
      <c r="G515" s="12">
        <v>600</v>
      </c>
      <c r="I515" s="11"/>
    </row>
    <row r="516" spans="1:9" x14ac:dyDescent="0.2">
      <c r="A516" s="11">
        <v>40585</v>
      </c>
      <c r="B516" s="12">
        <v>600</v>
      </c>
      <c r="C516" s="12">
        <v>610</v>
      </c>
      <c r="D516" s="12">
        <v>600</v>
      </c>
      <c r="E516" s="12">
        <v>610</v>
      </c>
      <c r="F516" s="14">
        <v>441500</v>
      </c>
      <c r="G516" s="12">
        <v>610</v>
      </c>
      <c r="I516" s="11"/>
    </row>
    <row r="517" spans="1:9" x14ac:dyDescent="0.2">
      <c r="A517" s="11">
        <v>40588</v>
      </c>
      <c r="B517" s="12">
        <v>610</v>
      </c>
      <c r="C517" s="12">
        <v>630</v>
      </c>
      <c r="D517" s="12">
        <v>610</v>
      </c>
      <c r="E517" s="12">
        <v>630</v>
      </c>
      <c r="F517" s="14">
        <v>832500</v>
      </c>
      <c r="G517" s="12">
        <v>630</v>
      </c>
      <c r="I517" s="11"/>
    </row>
    <row r="518" spans="1:9" x14ac:dyDescent="0.2">
      <c r="A518" s="11">
        <v>40590</v>
      </c>
      <c r="B518" s="12">
        <v>630</v>
      </c>
      <c r="C518" s="12">
        <v>630</v>
      </c>
      <c r="D518" s="12">
        <v>620</v>
      </c>
      <c r="E518" s="12">
        <v>630</v>
      </c>
      <c r="F518" s="14">
        <v>544000</v>
      </c>
      <c r="G518" s="12">
        <v>630</v>
      </c>
      <c r="I518" s="11"/>
    </row>
    <row r="519" spans="1:9" x14ac:dyDescent="0.2">
      <c r="A519" s="11">
        <v>40591</v>
      </c>
      <c r="B519" s="12">
        <v>630</v>
      </c>
      <c r="C519" s="12">
        <v>650</v>
      </c>
      <c r="D519" s="12">
        <v>630</v>
      </c>
      <c r="E519" s="12">
        <v>640</v>
      </c>
      <c r="F519" s="14">
        <v>844000</v>
      </c>
      <c r="G519" s="12">
        <v>640</v>
      </c>
      <c r="I519" s="11"/>
    </row>
    <row r="520" spans="1:9" x14ac:dyDescent="0.2">
      <c r="A520" s="11">
        <v>40592</v>
      </c>
      <c r="B520" s="12">
        <v>640</v>
      </c>
      <c r="C520" s="12">
        <v>660</v>
      </c>
      <c r="D520" s="12">
        <v>640</v>
      </c>
      <c r="E520" s="12">
        <v>660</v>
      </c>
      <c r="F520" s="14">
        <v>1248500</v>
      </c>
      <c r="G520" s="12">
        <v>660</v>
      </c>
      <c r="I520" s="11"/>
    </row>
    <row r="521" spans="1:9" x14ac:dyDescent="0.2">
      <c r="A521" s="11">
        <v>40595</v>
      </c>
      <c r="B521" s="12">
        <v>660</v>
      </c>
      <c r="C521" s="12">
        <v>660</v>
      </c>
      <c r="D521" s="12">
        <v>640</v>
      </c>
      <c r="E521" s="12">
        <v>650</v>
      </c>
      <c r="F521" s="14">
        <v>456500</v>
      </c>
      <c r="G521" s="12">
        <v>650</v>
      </c>
      <c r="I521" s="11"/>
    </row>
    <row r="522" spans="1:9" x14ac:dyDescent="0.2">
      <c r="A522" s="11">
        <v>40596</v>
      </c>
      <c r="B522" s="12">
        <v>650</v>
      </c>
      <c r="C522" s="12">
        <v>650</v>
      </c>
      <c r="D522" s="12">
        <v>640</v>
      </c>
      <c r="E522" s="12">
        <v>640</v>
      </c>
      <c r="F522" s="14">
        <v>338000</v>
      </c>
      <c r="G522" s="12">
        <v>640</v>
      </c>
      <c r="I522" s="11"/>
    </row>
    <row r="523" spans="1:9" x14ac:dyDescent="0.2">
      <c r="A523" s="11">
        <v>40597</v>
      </c>
      <c r="B523" s="12">
        <v>650</v>
      </c>
      <c r="C523" s="12">
        <v>660</v>
      </c>
      <c r="D523" s="12">
        <v>650</v>
      </c>
      <c r="E523" s="12">
        <v>660</v>
      </c>
      <c r="F523" s="14">
        <v>560000</v>
      </c>
      <c r="G523" s="12">
        <v>660</v>
      </c>
      <c r="I523" s="11"/>
    </row>
    <row r="524" spans="1:9" x14ac:dyDescent="0.2">
      <c r="A524" s="11">
        <v>40598</v>
      </c>
      <c r="B524" s="12">
        <v>650</v>
      </c>
      <c r="C524" s="12">
        <v>650</v>
      </c>
      <c r="D524" s="12">
        <v>650</v>
      </c>
      <c r="E524" s="12">
        <v>650</v>
      </c>
      <c r="F524" s="14">
        <v>405500</v>
      </c>
      <c r="G524" s="12">
        <v>650</v>
      </c>
      <c r="I524" s="11"/>
    </row>
    <row r="525" spans="1:9" x14ac:dyDescent="0.2">
      <c r="A525" s="11">
        <v>40599</v>
      </c>
      <c r="B525" s="12">
        <v>650</v>
      </c>
      <c r="C525" s="12">
        <v>660</v>
      </c>
      <c r="D525" s="12">
        <v>650</v>
      </c>
      <c r="E525" s="12">
        <v>660</v>
      </c>
      <c r="F525" s="14">
        <v>312500</v>
      </c>
      <c r="G525" s="12">
        <v>660</v>
      </c>
      <c r="I525" s="11"/>
    </row>
    <row r="526" spans="1:9" x14ac:dyDescent="0.2">
      <c r="A526" s="11">
        <v>40602</v>
      </c>
      <c r="B526" s="12">
        <v>650</v>
      </c>
      <c r="C526" s="12">
        <v>660</v>
      </c>
      <c r="D526" s="12">
        <v>650</v>
      </c>
      <c r="E526" s="12">
        <v>660</v>
      </c>
      <c r="F526" s="14">
        <v>398000</v>
      </c>
      <c r="G526" s="12">
        <v>660</v>
      </c>
      <c r="I526" s="11"/>
    </row>
    <row r="527" spans="1:9" x14ac:dyDescent="0.2">
      <c r="A527" s="11">
        <v>40603</v>
      </c>
      <c r="B527" s="12">
        <v>660</v>
      </c>
      <c r="C527" s="12">
        <v>670</v>
      </c>
      <c r="D527" s="12">
        <v>660</v>
      </c>
      <c r="E527" s="12">
        <v>670</v>
      </c>
      <c r="F527" s="14">
        <v>452000</v>
      </c>
      <c r="G527" s="12">
        <v>670</v>
      </c>
      <c r="I527" s="11"/>
    </row>
    <row r="528" spans="1:9" x14ac:dyDescent="0.2">
      <c r="A528" s="11">
        <v>40604</v>
      </c>
      <c r="B528" s="12">
        <v>670</v>
      </c>
      <c r="C528" s="12">
        <v>670</v>
      </c>
      <c r="D528" s="12">
        <v>660</v>
      </c>
      <c r="E528" s="12">
        <v>660</v>
      </c>
      <c r="F528" s="14">
        <v>382000</v>
      </c>
      <c r="G528" s="12">
        <v>660</v>
      </c>
      <c r="I528" s="11"/>
    </row>
    <row r="529" spans="1:9" x14ac:dyDescent="0.2">
      <c r="A529" s="11">
        <v>40605</v>
      </c>
      <c r="B529" s="12">
        <v>660</v>
      </c>
      <c r="C529" s="12">
        <v>680</v>
      </c>
      <c r="D529" s="12">
        <v>660</v>
      </c>
      <c r="E529" s="12">
        <v>680</v>
      </c>
      <c r="F529" s="14">
        <v>799000</v>
      </c>
      <c r="G529" s="12">
        <v>680</v>
      </c>
      <c r="I529" s="11"/>
    </row>
    <row r="530" spans="1:9" x14ac:dyDescent="0.2">
      <c r="A530" s="11">
        <v>40606</v>
      </c>
      <c r="B530" s="12">
        <v>680</v>
      </c>
      <c r="C530" s="12">
        <v>690</v>
      </c>
      <c r="D530" s="12">
        <v>670</v>
      </c>
      <c r="E530" s="12">
        <v>690</v>
      </c>
      <c r="F530" s="14">
        <v>388000</v>
      </c>
      <c r="G530" s="12">
        <v>690</v>
      </c>
      <c r="I530" s="11"/>
    </row>
    <row r="531" spans="1:9" x14ac:dyDescent="0.2">
      <c r="A531" s="11">
        <v>40609</v>
      </c>
      <c r="B531" s="12">
        <v>690</v>
      </c>
      <c r="C531" s="12">
        <v>690</v>
      </c>
      <c r="D531" s="12">
        <v>680</v>
      </c>
      <c r="E531" s="12">
        <v>690</v>
      </c>
      <c r="F531" s="14">
        <v>262500</v>
      </c>
      <c r="G531" s="12">
        <v>690</v>
      </c>
      <c r="I531" s="11"/>
    </row>
    <row r="532" spans="1:9" x14ac:dyDescent="0.2">
      <c r="A532" s="11">
        <v>40610</v>
      </c>
      <c r="B532" s="12">
        <v>680</v>
      </c>
      <c r="C532" s="12">
        <v>700</v>
      </c>
      <c r="D532" s="12">
        <v>670</v>
      </c>
      <c r="E532" s="12">
        <v>700</v>
      </c>
      <c r="F532" s="14">
        <v>776000</v>
      </c>
      <c r="G532" s="12">
        <v>700</v>
      </c>
      <c r="I532" s="11"/>
    </row>
    <row r="533" spans="1:9" x14ac:dyDescent="0.2">
      <c r="A533" s="11">
        <v>40611</v>
      </c>
      <c r="B533" s="12">
        <v>700</v>
      </c>
      <c r="C533" s="12">
        <v>700</v>
      </c>
      <c r="D533" s="12">
        <v>700</v>
      </c>
      <c r="E533" s="12">
        <v>700</v>
      </c>
      <c r="F533" s="14">
        <v>357000</v>
      </c>
      <c r="G533" s="12">
        <v>700</v>
      </c>
      <c r="I533" s="11"/>
    </row>
    <row r="534" spans="1:9" x14ac:dyDescent="0.2">
      <c r="A534" s="11">
        <v>40612</v>
      </c>
      <c r="B534" s="12">
        <v>700</v>
      </c>
      <c r="C534" s="12">
        <v>700</v>
      </c>
      <c r="D534" s="12">
        <v>680</v>
      </c>
      <c r="E534" s="12">
        <v>690</v>
      </c>
      <c r="F534" s="14">
        <v>806000</v>
      </c>
      <c r="G534" s="12">
        <v>690</v>
      </c>
      <c r="I534" s="11"/>
    </row>
    <row r="535" spans="1:9" x14ac:dyDescent="0.2">
      <c r="A535" s="11">
        <v>40613</v>
      </c>
      <c r="B535" s="12">
        <v>690</v>
      </c>
      <c r="C535" s="12">
        <v>690</v>
      </c>
      <c r="D535" s="12">
        <v>670</v>
      </c>
      <c r="E535" s="12">
        <v>680</v>
      </c>
      <c r="F535" s="14">
        <v>475500</v>
      </c>
      <c r="G535" s="12">
        <v>680</v>
      </c>
      <c r="I535" s="11"/>
    </row>
    <row r="536" spans="1:9" x14ac:dyDescent="0.2">
      <c r="A536" s="11">
        <v>40616</v>
      </c>
      <c r="B536" s="12">
        <v>670</v>
      </c>
      <c r="C536" s="12">
        <v>690</v>
      </c>
      <c r="D536" s="12">
        <v>670</v>
      </c>
      <c r="E536" s="12">
        <v>680</v>
      </c>
      <c r="F536" s="14">
        <v>554500</v>
      </c>
      <c r="G536" s="12">
        <v>680</v>
      </c>
      <c r="I536" s="11"/>
    </row>
    <row r="537" spans="1:9" x14ac:dyDescent="0.2">
      <c r="A537" s="11">
        <v>40617</v>
      </c>
      <c r="B537" s="12">
        <v>680</v>
      </c>
      <c r="C537" s="12">
        <v>680</v>
      </c>
      <c r="D537" s="12">
        <v>670</v>
      </c>
      <c r="E537" s="12">
        <v>680</v>
      </c>
      <c r="F537" s="14">
        <v>721500</v>
      </c>
      <c r="G537" s="12">
        <v>680</v>
      </c>
      <c r="I537" s="11"/>
    </row>
    <row r="538" spans="1:9" x14ac:dyDescent="0.2">
      <c r="A538" s="11">
        <v>40618</v>
      </c>
      <c r="B538" s="12">
        <v>670</v>
      </c>
      <c r="C538" s="12">
        <v>690</v>
      </c>
      <c r="D538" s="12">
        <v>670</v>
      </c>
      <c r="E538" s="12">
        <v>690</v>
      </c>
      <c r="F538" s="14">
        <v>457000</v>
      </c>
      <c r="G538" s="12">
        <v>690</v>
      </c>
      <c r="I538" s="11"/>
    </row>
    <row r="539" spans="1:9" x14ac:dyDescent="0.2">
      <c r="A539" s="11">
        <v>40619</v>
      </c>
      <c r="B539" s="12">
        <v>690</v>
      </c>
      <c r="C539" s="12">
        <v>690</v>
      </c>
      <c r="D539" s="12">
        <v>670</v>
      </c>
      <c r="E539" s="12">
        <v>670</v>
      </c>
      <c r="F539" s="14">
        <v>393000</v>
      </c>
      <c r="G539" s="12">
        <v>670</v>
      </c>
      <c r="I539" s="11"/>
    </row>
    <row r="540" spans="1:9" x14ac:dyDescent="0.2">
      <c r="A540" s="11">
        <v>40620</v>
      </c>
      <c r="B540" s="12">
        <v>680</v>
      </c>
      <c r="C540" s="12">
        <v>680</v>
      </c>
      <c r="D540" s="12">
        <v>670</v>
      </c>
      <c r="E540" s="12">
        <v>680</v>
      </c>
      <c r="F540" s="14">
        <v>280500</v>
      </c>
      <c r="G540" s="12">
        <v>680</v>
      </c>
      <c r="I540" s="11"/>
    </row>
    <row r="541" spans="1:9" x14ac:dyDescent="0.2">
      <c r="A541" s="11">
        <v>40623</v>
      </c>
      <c r="B541" s="12">
        <v>680</v>
      </c>
      <c r="C541" s="12">
        <v>690</v>
      </c>
      <c r="D541" s="12">
        <v>680</v>
      </c>
      <c r="E541" s="12">
        <v>690</v>
      </c>
      <c r="F541" s="14">
        <v>382000</v>
      </c>
      <c r="G541" s="12">
        <v>690</v>
      </c>
      <c r="I541" s="11"/>
    </row>
    <row r="542" spans="1:9" x14ac:dyDescent="0.2">
      <c r="A542" s="11">
        <v>40624</v>
      </c>
      <c r="B542" s="12">
        <v>680</v>
      </c>
      <c r="C542" s="12">
        <v>680</v>
      </c>
      <c r="D542" s="12">
        <v>680</v>
      </c>
      <c r="E542" s="12">
        <v>680</v>
      </c>
      <c r="F542" s="14">
        <v>345000</v>
      </c>
      <c r="G542" s="12">
        <v>680</v>
      </c>
      <c r="I542" s="11"/>
    </row>
    <row r="543" spans="1:9" x14ac:dyDescent="0.2">
      <c r="A543" s="11">
        <v>40625</v>
      </c>
      <c r="B543" s="12">
        <v>680</v>
      </c>
      <c r="C543" s="12">
        <v>700</v>
      </c>
      <c r="D543" s="12">
        <v>680</v>
      </c>
      <c r="E543" s="12">
        <v>700</v>
      </c>
      <c r="F543" s="14">
        <v>830500</v>
      </c>
      <c r="G543" s="12">
        <v>700</v>
      </c>
      <c r="I543" s="11"/>
    </row>
    <row r="544" spans="1:9" x14ac:dyDescent="0.2">
      <c r="A544" s="11">
        <v>40626</v>
      </c>
      <c r="B544" s="12">
        <v>690</v>
      </c>
      <c r="C544" s="12">
        <v>710</v>
      </c>
      <c r="D544" s="12">
        <v>690</v>
      </c>
      <c r="E544" s="12">
        <v>700</v>
      </c>
      <c r="F544" s="14">
        <v>873000</v>
      </c>
      <c r="G544" s="12">
        <v>700</v>
      </c>
      <c r="I544" s="11"/>
    </row>
    <row r="545" spans="1:9" x14ac:dyDescent="0.2">
      <c r="A545" s="11">
        <v>40627</v>
      </c>
      <c r="B545" s="12">
        <v>710</v>
      </c>
      <c r="C545" s="12">
        <v>710</v>
      </c>
      <c r="D545" s="12">
        <v>700</v>
      </c>
      <c r="E545" s="12">
        <v>700</v>
      </c>
      <c r="F545" s="14">
        <v>525000</v>
      </c>
      <c r="G545" s="12">
        <v>700</v>
      </c>
      <c r="I545" s="11"/>
    </row>
    <row r="546" spans="1:9" x14ac:dyDescent="0.2">
      <c r="A546" s="11">
        <v>40630</v>
      </c>
      <c r="B546" s="12">
        <v>700</v>
      </c>
      <c r="C546" s="12">
        <v>700</v>
      </c>
      <c r="D546" s="12">
        <v>690</v>
      </c>
      <c r="E546" s="12">
        <v>690</v>
      </c>
      <c r="F546" s="14">
        <v>459000</v>
      </c>
      <c r="G546" s="12">
        <v>690</v>
      </c>
      <c r="I546" s="11"/>
    </row>
    <row r="547" spans="1:9" x14ac:dyDescent="0.2">
      <c r="A547" s="11">
        <v>40631</v>
      </c>
      <c r="B547" s="12">
        <v>690</v>
      </c>
      <c r="C547" s="12">
        <v>690</v>
      </c>
      <c r="D547" s="12">
        <v>680</v>
      </c>
      <c r="E547" s="12">
        <v>680</v>
      </c>
      <c r="F547" s="14">
        <v>326500</v>
      </c>
      <c r="G547" s="12">
        <v>680</v>
      </c>
      <c r="I547" s="11"/>
    </row>
    <row r="548" spans="1:9" x14ac:dyDescent="0.2">
      <c r="A548" s="11">
        <v>40632</v>
      </c>
      <c r="B548" s="12">
        <v>690</v>
      </c>
      <c r="C548" s="12">
        <v>700</v>
      </c>
      <c r="D548" s="12">
        <v>690</v>
      </c>
      <c r="E548" s="12">
        <v>700</v>
      </c>
      <c r="F548" s="14">
        <v>611500</v>
      </c>
      <c r="G548" s="12">
        <v>700</v>
      </c>
      <c r="I548" s="11"/>
    </row>
    <row r="549" spans="1:9" x14ac:dyDescent="0.2">
      <c r="A549" s="11">
        <v>40633</v>
      </c>
      <c r="B549" s="12">
        <v>700</v>
      </c>
      <c r="C549" s="12">
        <v>730</v>
      </c>
      <c r="D549" s="12">
        <v>700</v>
      </c>
      <c r="E549" s="12">
        <v>730</v>
      </c>
      <c r="F549" s="14">
        <v>982000</v>
      </c>
      <c r="G549" s="12">
        <v>730</v>
      </c>
      <c r="I549" s="11"/>
    </row>
    <row r="550" spans="1:9" x14ac:dyDescent="0.2">
      <c r="A550" s="11">
        <v>40634</v>
      </c>
      <c r="B550" s="12">
        <v>730</v>
      </c>
      <c r="C550" s="12">
        <v>740</v>
      </c>
      <c r="D550" s="12">
        <v>720</v>
      </c>
      <c r="E550" s="12">
        <v>740</v>
      </c>
      <c r="F550" s="14">
        <v>388500</v>
      </c>
      <c r="G550" s="12">
        <v>740</v>
      </c>
      <c r="I550" s="11"/>
    </row>
    <row r="551" spans="1:9" x14ac:dyDescent="0.2">
      <c r="A551" s="11">
        <v>40637</v>
      </c>
      <c r="B551" s="12">
        <v>740</v>
      </c>
      <c r="C551" s="12">
        <v>740</v>
      </c>
      <c r="D551" s="12">
        <v>720</v>
      </c>
      <c r="E551" s="12">
        <v>730</v>
      </c>
      <c r="F551" s="14">
        <v>596500</v>
      </c>
      <c r="G551" s="12">
        <v>730</v>
      </c>
      <c r="I551" s="11"/>
    </row>
    <row r="552" spans="1:9" x14ac:dyDescent="0.2">
      <c r="A552" s="11">
        <v>40638</v>
      </c>
      <c r="B552" s="12">
        <v>720</v>
      </c>
      <c r="C552" s="12">
        <v>720</v>
      </c>
      <c r="D552" s="12">
        <v>720</v>
      </c>
      <c r="E552" s="12">
        <v>720</v>
      </c>
      <c r="F552" s="14">
        <v>513000</v>
      </c>
      <c r="G552" s="12">
        <v>720</v>
      </c>
      <c r="I552" s="11"/>
    </row>
    <row r="553" spans="1:9" x14ac:dyDescent="0.2">
      <c r="A553" s="11">
        <v>40639</v>
      </c>
      <c r="B553" s="12">
        <v>720</v>
      </c>
      <c r="C553" s="12">
        <v>730</v>
      </c>
      <c r="D553" s="12">
        <v>720</v>
      </c>
      <c r="E553" s="12">
        <v>730</v>
      </c>
      <c r="F553" s="14">
        <v>398000</v>
      </c>
      <c r="G553" s="12">
        <v>730</v>
      </c>
      <c r="I553" s="11"/>
    </row>
    <row r="554" spans="1:9" x14ac:dyDescent="0.2">
      <c r="A554" s="11">
        <v>40640</v>
      </c>
      <c r="B554" s="12">
        <v>730</v>
      </c>
      <c r="C554" s="12">
        <v>730</v>
      </c>
      <c r="D554" s="12">
        <v>720</v>
      </c>
      <c r="E554" s="12">
        <v>730</v>
      </c>
      <c r="F554" s="14">
        <v>384500</v>
      </c>
      <c r="G554" s="12">
        <v>730</v>
      </c>
      <c r="I554" s="11"/>
    </row>
    <row r="555" spans="1:9" x14ac:dyDescent="0.2">
      <c r="A555" s="11">
        <v>40641</v>
      </c>
      <c r="B555" s="12">
        <v>730</v>
      </c>
      <c r="C555" s="12">
        <v>750</v>
      </c>
      <c r="D555" s="12">
        <v>730</v>
      </c>
      <c r="E555" s="12">
        <v>750</v>
      </c>
      <c r="F555" s="14">
        <v>719500</v>
      </c>
      <c r="G555" s="12">
        <v>750</v>
      </c>
      <c r="I555" s="11"/>
    </row>
    <row r="556" spans="1:9" x14ac:dyDescent="0.2">
      <c r="A556" s="11">
        <v>40644</v>
      </c>
      <c r="B556" s="12">
        <v>750</v>
      </c>
      <c r="C556" s="12">
        <v>770</v>
      </c>
      <c r="D556" s="12">
        <v>750</v>
      </c>
      <c r="E556" s="12">
        <v>770</v>
      </c>
      <c r="F556" s="14">
        <v>800500</v>
      </c>
      <c r="G556" s="12">
        <v>770</v>
      </c>
      <c r="I556" s="11"/>
    </row>
    <row r="557" spans="1:9" x14ac:dyDescent="0.2">
      <c r="A557" s="11">
        <v>40645</v>
      </c>
      <c r="B557" s="12">
        <v>770</v>
      </c>
      <c r="C557" s="12">
        <v>770</v>
      </c>
      <c r="D557" s="12">
        <v>750</v>
      </c>
      <c r="E557" s="12">
        <v>760</v>
      </c>
      <c r="F557" s="14">
        <v>585500</v>
      </c>
      <c r="G557" s="12">
        <v>760</v>
      </c>
      <c r="I557" s="11"/>
    </row>
    <row r="558" spans="1:9" x14ac:dyDescent="0.2">
      <c r="A558" s="11">
        <v>40646</v>
      </c>
      <c r="B558" s="12">
        <v>750</v>
      </c>
      <c r="C558" s="12">
        <v>760</v>
      </c>
      <c r="D558" s="12">
        <v>750</v>
      </c>
      <c r="E558" s="12">
        <v>760</v>
      </c>
      <c r="F558" s="14">
        <v>219000</v>
      </c>
      <c r="G558" s="12">
        <v>760</v>
      </c>
      <c r="I558" s="11"/>
    </row>
    <row r="559" spans="1:9" x14ac:dyDescent="0.2">
      <c r="A559" s="11">
        <v>40647</v>
      </c>
      <c r="B559" s="12">
        <v>750</v>
      </c>
      <c r="C559" s="12">
        <v>760</v>
      </c>
      <c r="D559" s="12">
        <v>750</v>
      </c>
      <c r="E559" s="12">
        <v>760</v>
      </c>
      <c r="F559" s="14">
        <v>386000</v>
      </c>
      <c r="G559" s="12">
        <v>760</v>
      </c>
      <c r="I559" s="11"/>
    </row>
    <row r="560" spans="1:9" x14ac:dyDescent="0.2">
      <c r="A560" s="11">
        <v>40648</v>
      </c>
      <c r="B560" s="12">
        <v>760</v>
      </c>
      <c r="C560" s="12">
        <v>760</v>
      </c>
      <c r="D560" s="12">
        <v>750</v>
      </c>
      <c r="E560" s="12">
        <v>760</v>
      </c>
      <c r="F560" s="14">
        <v>692500</v>
      </c>
      <c r="G560" s="12">
        <v>760</v>
      </c>
      <c r="I560" s="11"/>
    </row>
    <row r="561" spans="1:9" x14ac:dyDescent="0.2">
      <c r="A561" s="11">
        <v>40651</v>
      </c>
      <c r="B561" s="12">
        <v>760</v>
      </c>
      <c r="C561" s="12">
        <v>780</v>
      </c>
      <c r="D561" s="12">
        <v>760</v>
      </c>
      <c r="E561" s="12">
        <v>780</v>
      </c>
      <c r="F561" s="14">
        <v>2940000</v>
      </c>
      <c r="G561" s="12">
        <v>780</v>
      </c>
      <c r="I561" s="11"/>
    </row>
    <row r="562" spans="1:9" x14ac:dyDescent="0.2">
      <c r="A562" s="11">
        <v>40652</v>
      </c>
      <c r="B562" s="12">
        <v>780</v>
      </c>
      <c r="C562" s="12">
        <v>790</v>
      </c>
      <c r="D562" s="12">
        <v>770</v>
      </c>
      <c r="E562" s="12">
        <v>780</v>
      </c>
      <c r="F562" s="14">
        <v>3061500</v>
      </c>
      <c r="G562" s="12">
        <v>780</v>
      </c>
      <c r="I562" s="11"/>
    </row>
    <row r="563" spans="1:9" x14ac:dyDescent="0.2">
      <c r="A563" s="11">
        <v>40653</v>
      </c>
      <c r="B563" s="12">
        <v>780</v>
      </c>
      <c r="C563" s="12">
        <v>800</v>
      </c>
      <c r="D563" s="12">
        <v>770</v>
      </c>
      <c r="E563" s="12">
        <v>800</v>
      </c>
      <c r="F563" s="14">
        <v>6050000</v>
      </c>
      <c r="G563" s="12">
        <v>800</v>
      </c>
      <c r="I563" s="11"/>
    </row>
    <row r="564" spans="1:9" x14ac:dyDescent="0.2">
      <c r="A564" s="11">
        <v>40654</v>
      </c>
      <c r="B564" s="12">
        <v>790</v>
      </c>
      <c r="C564" s="12">
        <v>790</v>
      </c>
      <c r="D564" s="12">
        <v>760</v>
      </c>
      <c r="E564" s="12">
        <v>790</v>
      </c>
      <c r="F564" s="14">
        <v>3180500</v>
      </c>
      <c r="G564" s="12">
        <v>790</v>
      </c>
      <c r="I564" s="11"/>
    </row>
    <row r="565" spans="1:9" x14ac:dyDescent="0.2">
      <c r="A565" s="11">
        <v>40658</v>
      </c>
      <c r="B565" s="12">
        <v>790</v>
      </c>
      <c r="C565" s="12">
        <v>800</v>
      </c>
      <c r="D565" s="12">
        <v>780</v>
      </c>
      <c r="E565" s="12">
        <v>790</v>
      </c>
      <c r="F565" s="14">
        <v>1385500</v>
      </c>
      <c r="G565" s="12">
        <v>790</v>
      </c>
      <c r="I565" s="11"/>
    </row>
    <row r="566" spans="1:9" x14ac:dyDescent="0.2">
      <c r="A566" s="11">
        <v>40659</v>
      </c>
      <c r="B566" s="12">
        <v>790</v>
      </c>
      <c r="C566" s="12">
        <v>790</v>
      </c>
      <c r="D566" s="12">
        <v>780</v>
      </c>
      <c r="E566" s="12">
        <v>780</v>
      </c>
      <c r="F566" s="14">
        <v>2485500</v>
      </c>
      <c r="G566" s="12">
        <v>780</v>
      </c>
      <c r="I566" s="11"/>
    </row>
    <row r="567" spans="1:9" x14ac:dyDescent="0.2">
      <c r="A567" s="11">
        <v>40660</v>
      </c>
      <c r="B567" s="12">
        <v>780</v>
      </c>
      <c r="C567" s="12">
        <v>800</v>
      </c>
      <c r="D567" s="12">
        <v>780</v>
      </c>
      <c r="E567" s="12">
        <v>800</v>
      </c>
      <c r="F567" s="14">
        <v>3192000</v>
      </c>
      <c r="G567" s="12">
        <v>800</v>
      </c>
      <c r="I567" s="11"/>
    </row>
    <row r="568" spans="1:9" x14ac:dyDescent="0.2">
      <c r="A568" s="11">
        <v>40661</v>
      </c>
      <c r="B568" s="12">
        <v>800</v>
      </c>
      <c r="C568" s="12">
        <v>800</v>
      </c>
      <c r="D568" s="12">
        <v>790</v>
      </c>
      <c r="E568" s="12">
        <v>800</v>
      </c>
      <c r="F568" s="14">
        <v>1551000</v>
      </c>
      <c r="G568" s="12">
        <v>800</v>
      </c>
      <c r="I568" s="11"/>
    </row>
    <row r="569" spans="1:9" x14ac:dyDescent="0.2">
      <c r="A569" s="11">
        <v>40662</v>
      </c>
      <c r="B569" s="12">
        <v>800</v>
      </c>
      <c r="C569" s="12">
        <v>810</v>
      </c>
      <c r="D569" s="12">
        <v>800</v>
      </c>
      <c r="E569" s="12">
        <v>800</v>
      </c>
      <c r="F569" s="14">
        <v>1626500</v>
      </c>
      <c r="G569" s="12">
        <v>800</v>
      </c>
      <c r="I569" s="11"/>
    </row>
    <row r="570" spans="1:9" x14ac:dyDescent="0.2">
      <c r="A570" s="11">
        <v>40665</v>
      </c>
      <c r="B570" s="12">
        <v>800</v>
      </c>
      <c r="C570" s="12">
        <v>810</v>
      </c>
      <c r="D570" s="12">
        <v>790</v>
      </c>
      <c r="E570" s="12">
        <v>810</v>
      </c>
      <c r="F570" s="14">
        <v>5137000</v>
      </c>
      <c r="G570" s="12">
        <v>810</v>
      </c>
      <c r="I570" s="11"/>
    </row>
    <row r="571" spans="1:9" x14ac:dyDescent="0.2">
      <c r="A571" s="11">
        <v>40666</v>
      </c>
      <c r="B571" s="12">
        <v>800</v>
      </c>
      <c r="C571" s="12">
        <v>820</v>
      </c>
      <c r="D571" s="12">
        <v>790</v>
      </c>
      <c r="E571" s="12">
        <v>790</v>
      </c>
      <c r="F571" s="14">
        <v>1303500</v>
      </c>
      <c r="G571" s="12">
        <v>790</v>
      </c>
      <c r="I571" s="11"/>
    </row>
    <row r="572" spans="1:9" x14ac:dyDescent="0.2">
      <c r="A572" s="11">
        <v>40667</v>
      </c>
      <c r="B572" s="12">
        <v>790</v>
      </c>
      <c r="C572" s="12">
        <v>800</v>
      </c>
      <c r="D572" s="12">
        <v>780</v>
      </c>
      <c r="E572" s="12">
        <v>790</v>
      </c>
      <c r="F572" s="14">
        <v>820500</v>
      </c>
      <c r="G572" s="12">
        <v>790</v>
      </c>
      <c r="I572" s="11"/>
    </row>
    <row r="573" spans="1:9" x14ac:dyDescent="0.2">
      <c r="A573" s="11">
        <v>40668</v>
      </c>
      <c r="B573" s="12">
        <v>780</v>
      </c>
      <c r="C573" s="12">
        <v>800</v>
      </c>
      <c r="D573" s="12">
        <v>780</v>
      </c>
      <c r="E573" s="12">
        <v>800</v>
      </c>
      <c r="F573" s="14">
        <v>1488000</v>
      </c>
      <c r="G573" s="12">
        <v>800</v>
      </c>
      <c r="I573" s="11"/>
    </row>
    <row r="574" spans="1:9" x14ac:dyDescent="0.2">
      <c r="A574" s="11">
        <v>40669</v>
      </c>
      <c r="B574" s="12">
        <v>800</v>
      </c>
      <c r="C574" s="12">
        <v>800</v>
      </c>
      <c r="D574" s="12">
        <v>790</v>
      </c>
      <c r="E574" s="12">
        <v>800</v>
      </c>
      <c r="F574" s="14">
        <v>1110000</v>
      </c>
      <c r="G574" s="12">
        <v>800</v>
      </c>
      <c r="I574" s="11"/>
    </row>
    <row r="575" spans="1:9" x14ac:dyDescent="0.2">
      <c r="A575" s="11">
        <v>40672</v>
      </c>
      <c r="B575" s="12">
        <v>800</v>
      </c>
      <c r="C575" s="12">
        <v>810</v>
      </c>
      <c r="D575" s="12">
        <v>790</v>
      </c>
      <c r="E575" s="12">
        <v>800</v>
      </c>
      <c r="F575" s="14">
        <v>2195500</v>
      </c>
      <c r="G575" s="12">
        <v>800</v>
      </c>
      <c r="I575" s="11"/>
    </row>
    <row r="576" spans="1:9" x14ac:dyDescent="0.2">
      <c r="A576" s="11">
        <v>40673</v>
      </c>
      <c r="B576" s="12">
        <v>800</v>
      </c>
      <c r="C576" s="12">
        <v>820</v>
      </c>
      <c r="D576" s="12">
        <v>790</v>
      </c>
      <c r="E576" s="12">
        <v>820</v>
      </c>
      <c r="F576" s="14">
        <v>4298000</v>
      </c>
      <c r="G576" s="12">
        <v>820</v>
      </c>
      <c r="I576" s="11"/>
    </row>
    <row r="577" spans="1:9" x14ac:dyDescent="0.2">
      <c r="A577" s="11">
        <v>40674</v>
      </c>
      <c r="B577" s="12">
        <v>820</v>
      </c>
      <c r="C577" s="12">
        <v>870</v>
      </c>
      <c r="D577" s="12">
        <v>810</v>
      </c>
      <c r="E577" s="12">
        <v>840</v>
      </c>
      <c r="F577" s="14">
        <v>9534000</v>
      </c>
      <c r="G577" s="12">
        <v>840</v>
      </c>
      <c r="I577" s="11"/>
    </row>
    <row r="578" spans="1:9" x14ac:dyDescent="0.2">
      <c r="A578" s="11">
        <v>40675</v>
      </c>
      <c r="B578" s="12">
        <v>840</v>
      </c>
      <c r="C578" s="12">
        <v>860</v>
      </c>
      <c r="D578" s="12">
        <v>820</v>
      </c>
      <c r="E578" s="12">
        <v>850</v>
      </c>
      <c r="F578" s="14">
        <v>6019000</v>
      </c>
      <c r="G578" s="12">
        <v>850</v>
      </c>
      <c r="I578" s="11"/>
    </row>
    <row r="579" spans="1:9" x14ac:dyDescent="0.2">
      <c r="A579" s="11">
        <v>40676</v>
      </c>
      <c r="B579" s="12">
        <v>850</v>
      </c>
      <c r="C579" s="12">
        <v>870</v>
      </c>
      <c r="D579" s="12">
        <v>840</v>
      </c>
      <c r="E579" s="12">
        <v>850</v>
      </c>
      <c r="F579" s="14">
        <v>8002000</v>
      </c>
      <c r="G579" s="12">
        <v>850</v>
      </c>
      <c r="I579" s="11"/>
    </row>
    <row r="580" spans="1:9" x14ac:dyDescent="0.2">
      <c r="A580" s="11">
        <v>40679</v>
      </c>
      <c r="B580" s="12">
        <v>860</v>
      </c>
      <c r="C580" s="12">
        <v>860</v>
      </c>
      <c r="D580" s="12">
        <v>840</v>
      </c>
      <c r="E580" s="12">
        <v>850</v>
      </c>
      <c r="F580" s="14">
        <v>2796500</v>
      </c>
      <c r="G580" s="12">
        <v>850</v>
      </c>
      <c r="I580" s="11"/>
    </row>
    <row r="581" spans="1:9" x14ac:dyDescent="0.2">
      <c r="A581" s="11">
        <v>40681</v>
      </c>
      <c r="B581" s="12">
        <v>850</v>
      </c>
      <c r="C581" s="12">
        <v>880</v>
      </c>
      <c r="D581" s="12">
        <v>850</v>
      </c>
      <c r="E581" s="12">
        <v>860</v>
      </c>
      <c r="F581" s="14">
        <v>7802000</v>
      </c>
      <c r="G581" s="12">
        <v>860</v>
      </c>
      <c r="I581" s="11"/>
    </row>
    <row r="582" spans="1:9" x14ac:dyDescent="0.2">
      <c r="A582" s="11">
        <v>40682</v>
      </c>
      <c r="B582" s="12">
        <v>860</v>
      </c>
      <c r="C582" s="12">
        <v>870</v>
      </c>
      <c r="D582" s="12">
        <v>860</v>
      </c>
      <c r="E582" s="12">
        <v>860</v>
      </c>
      <c r="F582" s="14">
        <v>2020500</v>
      </c>
      <c r="G582" s="12">
        <v>860</v>
      </c>
      <c r="I582" s="11"/>
    </row>
    <row r="583" spans="1:9" x14ac:dyDescent="0.2">
      <c r="A583" s="11">
        <v>40683</v>
      </c>
      <c r="B583" s="12">
        <v>870</v>
      </c>
      <c r="C583" s="12">
        <v>880</v>
      </c>
      <c r="D583" s="12">
        <v>860</v>
      </c>
      <c r="E583" s="12">
        <v>880</v>
      </c>
      <c r="F583" s="14">
        <v>3775500</v>
      </c>
      <c r="G583" s="12">
        <v>880</v>
      </c>
      <c r="I583" s="11"/>
    </row>
    <row r="584" spans="1:9" x14ac:dyDescent="0.2">
      <c r="A584" s="11">
        <v>40686</v>
      </c>
      <c r="B584" s="12">
        <v>880</v>
      </c>
      <c r="C584" s="12">
        <v>880</v>
      </c>
      <c r="D584" s="12">
        <v>860</v>
      </c>
      <c r="E584" s="12">
        <v>860</v>
      </c>
      <c r="F584" s="14">
        <v>1568000</v>
      </c>
      <c r="G584" s="12">
        <v>860</v>
      </c>
      <c r="I584" s="11"/>
    </row>
    <row r="585" spans="1:9" x14ac:dyDescent="0.2">
      <c r="A585" s="11">
        <v>40687</v>
      </c>
      <c r="B585" s="12">
        <v>860</v>
      </c>
      <c r="C585" s="12">
        <v>870</v>
      </c>
      <c r="D585" s="12">
        <v>850</v>
      </c>
      <c r="E585" s="12">
        <v>860</v>
      </c>
      <c r="F585" s="14">
        <v>1572000</v>
      </c>
      <c r="G585" s="12">
        <v>860</v>
      </c>
      <c r="I585" s="11"/>
    </row>
    <row r="586" spans="1:9" x14ac:dyDescent="0.2">
      <c r="A586" s="11">
        <v>40688</v>
      </c>
      <c r="B586" s="12">
        <v>860</v>
      </c>
      <c r="C586" s="12">
        <v>860</v>
      </c>
      <c r="D586" s="12">
        <v>840</v>
      </c>
      <c r="E586" s="12">
        <v>850</v>
      </c>
      <c r="F586" s="14">
        <v>959500</v>
      </c>
      <c r="G586" s="12">
        <v>850</v>
      </c>
      <c r="I586" s="11"/>
    </row>
    <row r="587" spans="1:9" x14ac:dyDescent="0.2">
      <c r="A587" s="11">
        <v>40689</v>
      </c>
      <c r="B587" s="12">
        <v>840</v>
      </c>
      <c r="C587" s="12">
        <v>860</v>
      </c>
      <c r="D587" s="12">
        <v>840</v>
      </c>
      <c r="E587" s="12">
        <v>860</v>
      </c>
      <c r="F587" s="14">
        <v>3512000</v>
      </c>
      <c r="G587" s="12">
        <v>860</v>
      </c>
      <c r="I587" s="11"/>
    </row>
    <row r="588" spans="1:9" x14ac:dyDescent="0.2">
      <c r="A588" s="11">
        <v>40690</v>
      </c>
      <c r="B588" s="12">
        <v>860</v>
      </c>
      <c r="C588" s="12">
        <v>860</v>
      </c>
      <c r="D588" s="12">
        <v>850</v>
      </c>
      <c r="E588" s="12">
        <v>850</v>
      </c>
      <c r="F588" s="14">
        <v>1134000</v>
      </c>
      <c r="G588" s="12">
        <v>850</v>
      </c>
      <c r="I588" s="11"/>
    </row>
    <row r="589" spans="1:9" x14ac:dyDescent="0.2">
      <c r="A589" s="11">
        <v>40693</v>
      </c>
      <c r="B589" s="12">
        <v>860</v>
      </c>
      <c r="C589" s="12">
        <v>860</v>
      </c>
      <c r="D589" s="12">
        <v>850</v>
      </c>
      <c r="E589" s="12">
        <v>850</v>
      </c>
      <c r="F589" s="14">
        <v>1644500</v>
      </c>
      <c r="G589" s="12">
        <v>850</v>
      </c>
      <c r="I589" s="11"/>
    </row>
    <row r="590" spans="1:9" x14ac:dyDescent="0.2">
      <c r="A590" s="11">
        <v>40694</v>
      </c>
      <c r="B590" s="12">
        <v>850</v>
      </c>
      <c r="C590" s="12">
        <v>860</v>
      </c>
      <c r="D590" s="12">
        <v>850</v>
      </c>
      <c r="E590" s="12">
        <v>860</v>
      </c>
      <c r="F590" s="14">
        <v>4848000</v>
      </c>
      <c r="G590" s="12">
        <v>860</v>
      </c>
      <c r="I590" s="11"/>
    </row>
    <row r="591" spans="1:9" x14ac:dyDescent="0.2">
      <c r="A591" s="11">
        <v>40695</v>
      </c>
      <c r="B591" s="12">
        <v>860</v>
      </c>
      <c r="C591" s="12">
        <v>860</v>
      </c>
      <c r="D591" s="12">
        <v>850</v>
      </c>
      <c r="E591" s="12">
        <v>850</v>
      </c>
      <c r="F591" s="14">
        <v>759000</v>
      </c>
      <c r="G591" s="12">
        <v>850</v>
      </c>
      <c r="I591" s="11"/>
    </row>
    <row r="592" spans="1:9" x14ac:dyDescent="0.2">
      <c r="A592" s="11">
        <v>40697</v>
      </c>
      <c r="B592" s="12">
        <v>850</v>
      </c>
      <c r="C592" s="12">
        <v>860</v>
      </c>
      <c r="D592" s="12">
        <v>850</v>
      </c>
      <c r="E592" s="12">
        <v>850</v>
      </c>
      <c r="F592" s="14">
        <v>850500</v>
      </c>
      <c r="G592" s="12">
        <v>850</v>
      </c>
      <c r="I592" s="11"/>
    </row>
    <row r="593" spans="1:9" x14ac:dyDescent="0.2">
      <c r="A593" s="11">
        <v>40700</v>
      </c>
      <c r="B593" s="12">
        <v>850</v>
      </c>
      <c r="C593" s="12">
        <v>860</v>
      </c>
      <c r="D593" s="12">
        <v>820</v>
      </c>
      <c r="E593" s="12">
        <v>840</v>
      </c>
      <c r="F593" s="14">
        <v>2421000</v>
      </c>
      <c r="G593" s="12">
        <v>840</v>
      </c>
      <c r="I593" s="11"/>
    </row>
    <row r="594" spans="1:9" x14ac:dyDescent="0.2">
      <c r="A594" s="11">
        <v>40701</v>
      </c>
      <c r="B594" s="12">
        <v>840</v>
      </c>
      <c r="C594" s="12">
        <v>840</v>
      </c>
      <c r="D594" s="12">
        <v>830</v>
      </c>
      <c r="E594" s="12">
        <v>830</v>
      </c>
      <c r="F594" s="14">
        <v>642500</v>
      </c>
      <c r="G594" s="12">
        <v>830</v>
      </c>
      <c r="I594" s="11"/>
    </row>
    <row r="595" spans="1:9" x14ac:dyDescent="0.2">
      <c r="A595" s="11">
        <v>40702</v>
      </c>
      <c r="B595" s="12">
        <v>830</v>
      </c>
      <c r="C595" s="12">
        <v>840</v>
      </c>
      <c r="D595" s="12">
        <v>830</v>
      </c>
      <c r="E595" s="12">
        <v>830</v>
      </c>
      <c r="F595" s="14">
        <v>1758500</v>
      </c>
      <c r="G595" s="12">
        <v>830</v>
      </c>
      <c r="I595" s="11"/>
    </row>
    <row r="596" spans="1:9" x14ac:dyDescent="0.2">
      <c r="A596" s="11">
        <v>40703</v>
      </c>
      <c r="B596" s="12">
        <v>830</v>
      </c>
      <c r="C596" s="12">
        <v>830</v>
      </c>
      <c r="D596" s="12">
        <v>830</v>
      </c>
      <c r="E596" s="12">
        <v>830</v>
      </c>
      <c r="F596" s="14">
        <v>1887000</v>
      </c>
      <c r="G596" s="12">
        <v>830</v>
      </c>
      <c r="I596" s="11"/>
    </row>
    <row r="597" spans="1:9" x14ac:dyDescent="0.2">
      <c r="A597" s="11">
        <v>40704</v>
      </c>
      <c r="B597" s="12">
        <v>830</v>
      </c>
      <c r="C597" s="12">
        <v>840</v>
      </c>
      <c r="D597" s="12">
        <v>830</v>
      </c>
      <c r="E597" s="12">
        <v>830</v>
      </c>
      <c r="F597" s="14">
        <v>749500</v>
      </c>
      <c r="G597" s="12">
        <v>830</v>
      </c>
      <c r="I597" s="11"/>
    </row>
    <row r="598" spans="1:9" x14ac:dyDescent="0.2">
      <c r="A598" s="11">
        <v>40707</v>
      </c>
      <c r="B598" s="12">
        <v>830</v>
      </c>
      <c r="C598" s="12">
        <v>840</v>
      </c>
      <c r="D598" s="12">
        <v>820</v>
      </c>
      <c r="E598" s="12">
        <v>830</v>
      </c>
      <c r="F598" s="14">
        <v>1124500</v>
      </c>
      <c r="G598" s="12">
        <v>830</v>
      </c>
      <c r="I598" s="11"/>
    </row>
    <row r="599" spans="1:9" x14ac:dyDescent="0.2">
      <c r="A599" s="11">
        <v>40708</v>
      </c>
      <c r="B599" s="12">
        <v>820</v>
      </c>
      <c r="C599" s="12">
        <v>840</v>
      </c>
      <c r="D599" s="12">
        <v>820</v>
      </c>
      <c r="E599" s="12">
        <v>830</v>
      </c>
      <c r="F599" s="14">
        <v>4082500</v>
      </c>
      <c r="G599" s="12">
        <v>830</v>
      </c>
      <c r="I599" s="11"/>
    </row>
    <row r="600" spans="1:9" x14ac:dyDescent="0.2">
      <c r="A600" s="11">
        <v>40709</v>
      </c>
      <c r="B600" s="12">
        <v>840</v>
      </c>
      <c r="C600" s="12">
        <v>910</v>
      </c>
      <c r="D600" s="12">
        <v>840</v>
      </c>
      <c r="E600" s="12">
        <v>860</v>
      </c>
      <c r="F600" s="14">
        <v>13225500</v>
      </c>
      <c r="G600" s="12">
        <v>860</v>
      </c>
      <c r="I600" s="11"/>
    </row>
    <row r="601" spans="1:9" x14ac:dyDescent="0.2">
      <c r="A601" s="11">
        <v>40710</v>
      </c>
      <c r="B601" s="12">
        <v>860</v>
      </c>
      <c r="C601" s="12">
        <v>860</v>
      </c>
      <c r="D601" s="12">
        <v>850</v>
      </c>
      <c r="E601" s="12">
        <v>850</v>
      </c>
      <c r="F601" s="14">
        <v>1841500</v>
      </c>
      <c r="G601" s="12">
        <v>850</v>
      </c>
      <c r="I601" s="11"/>
    </row>
    <row r="602" spans="1:9" x14ac:dyDescent="0.2">
      <c r="A602" s="11">
        <v>40711</v>
      </c>
      <c r="B602" s="12">
        <v>860</v>
      </c>
      <c r="C602" s="12">
        <v>880</v>
      </c>
      <c r="D602" s="12">
        <v>850</v>
      </c>
      <c r="E602" s="12">
        <v>860</v>
      </c>
      <c r="F602" s="14">
        <v>4129500</v>
      </c>
      <c r="G602" s="12">
        <v>860</v>
      </c>
      <c r="I602" s="11"/>
    </row>
    <row r="603" spans="1:9" x14ac:dyDescent="0.2">
      <c r="A603" s="11">
        <v>40714</v>
      </c>
      <c r="B603" s="12">
        <v>860</v>
      </c>
      <c r="C603" s="12">
        <v>870</v>
      </c>
      <c r="D603" s="12">
        <v>860</v>
      </c>
      <c r="E603" s="12">
        <v>860</v>
      </c>
      <c r="F603" s="14">
        <v>2451000</v>
      </c>
      <c r="G603" s="12">
        <v>860</v>
      </c>
      <c r="I603" s="11"/>
    </row>
    <row r="604" spans="1:9" x14ac:dyDescent="0.2">
      <c r="A604" s="11">
        <v>40715</v>
      </c>
      <c r="B604" s="12">
        <v>860</v>
      </c>
      <c r="C604" s="12">
        <v>890</v>
      </c>
      <c r="D604" s="12">
        <v>860</v>
      </c>
      <c r="E604" s="12">
        <v>870</v>
      </c>
      <c r="F604" s="14">
        <v>4931000</v>
      </c>
      <c r="G604" s="12">
        <v>870</v>
      </c>
      <c r="I604" s="11"/>
    </row>
    <row r="605" spans="1:9" x14ac:dyDescent="0.2">
      <c r="A605" s="11">
        <v>40716</v>
      </c>
      <c r="B605" s="12">
        <v>880</v>
      </c>
      <c r="C605" s="12">
        <v>960</v>
      </c>
      <c r="D605" s="12">
        <v>880</v>
      </c>
      <c r="E605" s="12">
        <v>950</v>
      </c>
      <c r="F605" s="14">
        <v>12240000</v>
      </c>
      <c r="G605" s="12">
        <v>950</v>
      </c>
      <c r="I605" s="11"/>
    </row>
    <row r="606" spans="1:9" x14ac:dyDescent="0.2">
      <c r="A606" s="11">
        <v>40717</v>
      </c>
      <c r="B606" s="12">
        <v>950</v>
      </c>
      <c r="C606" s="12">
        <v>1040</v>
      </c>
      <c r="D606" s="12">
        <v>940</v>
      </c>
      <c r="E606" s="12">
        <v>1010</v>
      </c>
      <c r="F606" s="14">
        <v>19690000</v>
      </c>
      <c r="G606" s="12">
        <v>1010</v>
      </c>
      <c r="I606" s="11"/>
    </row>
    <row r="607" spans="1:9" x14ac:dyDescent="0.2">
      <c r="A607" s="11">
        <v>40718</v>
      </c>
      <c r="B607" s="12">
        <v>1020</v>
      </c>
      <c r="C607" s="12">
        <v>1050</v>
      </c>
      <c r="D607" s="12">
        <v>990</v>
      </c>
      <c r="E607" s="12">
        <v>1000</v>
      </c>
      <c r="F607" s="14">
        <v>8984000</v>
      </c>
      <c r="G607" s="12">
        <v>1000</v>
      </c>
      <c r="I607" s="11"/>
    </row>
    <row r="608" spans="1:9" x14ac:dyDescent="0.2">
      <c r="A608" s="11">
        <v>40721</v>
      </c>
      <c r="B608" s="12">
        <v>1000</v>
      </c>
      <c r="C608" s="12">
        <v>1020</v>
      </c>
      <c r="D608" s="12">
        <v>980</v>
      </c>
      <c r="E608" s="12">
        <v>990</v>
      </c>
      <c r="F608" s="14">
        <v>3750000</v>
      </c>
      <c r="G608" s="12">
        <v>990</v>
      </c>
      <c r="I608" s="11"/>
    </row>
    <row r="609" spans="1:9" x14ac:dyDescent="0.2">
      <c r="A609" s="11">
        <v>40722</v>
      </c>
      <c r="B609" s="12">
        <v>990</v>
      </c>
      <c r="C609" s="12">
        <v>1000</v>
      </c>
      <c r="D609" s="12">
        <v>980</v>
      </c>
      <c r="E609" s="12">
        <v>990</v>
      </c>
      <c r="F609" s="14">
        <v>3055500</v>
      </c>
      <c r="G609" s="12">
        <v>990</v>
      </c>
      <c r="I609" s="11"/>
    </row>
    <row r="610" spans="1:9" x14ac:dyDescent="0.2">
      <c r="A610" s="11">
        <v>40724</v>
      </c>
      <c r="B610" s="12">
        <v>1000</v>
      </c>
      <c r="C610" s="12">
        <v>1010</v>
      </c>
      <c r="D610" s="12">
        <v>980</v>
      </c>
      <c r="E610" s="12">
        <v>990</v>
      </c>
      <c r="F610" s="14">
        <v>4201000</v>
      </c>
      <c r="G610" s="12">
        <v>990</v>
      </c>
      <c r="I610" s="11"/>
    </row>
    <row r="611" spans="1:9" x14ac:dyDescent="0.2">
      <c r="A611" s="11">
        <v>40725</v>
      </c>
      <c r="B611" s="12">
        <v>1000</v>
      </c>
      <c r="C611" s="12">
        <v>1010</v>
      </c>
      <c r="D611" s="12">
        <v>990</v>
      </c>
      <c r="E611" s="12">
        <v>1000</v>
      </c>
      <c r="F611" s="14">
        <v>4809500</v>
      </c>
      <c r="G611" s="12">
        <v>1000</v>
      </c>
      <c r="I611" s="11"/>
    </row>
    <row r="612" spans="1:9" x14ac:dyDescent="0.2">
      <c r="A612" s="11">
        <v>40728</v>
      </c>
      <c r="B612" s="12">
        <v>960</v>
      </c>
      <c r="C612" s="12">
        <v>990</v>
      </c>
      <c r="D612" s="12">
        <v>910</v>
      </c>
      <c r="E612" s="12">
        <v>950</v>
      </c>
      <c r="F612" s="14">
        <v>6016000</v>
      </c>
      <c r="G612" s="12">
        <v>950</v>
      </c>
      <c r="I612" s="11"/>
    </row>
    <row r="613" spans="1:9" x14ac:dyDescent="0.2">
      <c r="A613" s="11">
        <v>40729</v>
      </c>
      <c r="B613" s="12">
        <v>950</v>
      </c>
      <c r="C613" s="12">
        <v>970</v>
      </c>
      <c r="D613" s="12">
        <v>940</v>
      </c>
      <c r="E613" s="12">
        <v>970</v>
      </c>
      <c r="F613" s="14">
        <v>3243000</v>
      </c>
      <c r="G613" s="12">
        <v>970</v>
      </c>
      <c r="I613" s="11"/>
    </row>
    <row r="614" spans="1:9" x14ac:dyDescent="0.2">
      <c r="A614" s="11">
        <v>40730</v>
      </c>
      <c r="B614" s="12">
        <v>970</v>
      </c>
      <c r="C614" s="12">
        <v>990</v>
      </c>
      <c r="D614" s="12">
        <v>970</v>
      </c>
      <c r="E614" s="12">
        <v>980</v>
      </c>
      <c r="F614" s="14">
        <v>1584000</v>
      </c>
      <c r="G614" s="12">
        <v>980</v>
      </c>
      <c r="I614" s="11"/>
    </row>
    <row r="615" spans="1:9" x14ac:dyDescent="0.2">
      <c r="A615" s="11">
        <v>40731</v>
      </c>
      <c r="B615" s="12">
        <v>980</v>
      </c>
      <c r="C615" s="12">
        <v>1010</v>
      </c>
      <c r="D615" s="12">
        <v>980</v>
      </c>
      <c r="E615" s="12">
        <v>1010</v>
      </c>
      <c r="F615" s="14">
        <v>4579500</v>
      </c>
      <c r="G615" s="12">
        <v>1010</v>
      </c>
      <c r="I615" s="11"/>
    </row>
    <row r="616" spans="1:9" x14ac:dyDescent="0.2">
      <c r="A616" s="11">
        <v>40732</v>
      </c>
      <c r="B616" s="12">
        <v>990</v>
      </c>
      <c r="C616" s="12">
        <v>1040</v>
      </c>
      <c r="D616" s="12">
        <v>920</v>
      </c>
      <c r="E616" s="12">
        <v>1010</v>
      </c>
      <c r="F616" s="14">
        <v>23557500</v>
      </c>
      <c r="G616" s="12">
        <v>1010</v>
      </c>
      <c r="I616" s="11"/>
    </row>
    <row r="617" spans="1:9" x14ac:dyDescent="0.2">
      <c r="A617" s="11">
        <v>40735</v>
      </c>
      <c r="B617" s="12">
        <v>1010</v>
      </c>
      <c r="C617" s="12">
        <v>1010</v>
      </c>
      <c r="D617" s="12">
        <v>950</v>
      </c>
      <c r="E617" s="12">
        <v>960</v>
      </c>
      <c r="F617" s="14">
        <v>16846500</v>
      </c>
      <c r="G617" s="12">
        <v>960</v>
      </c>
      <c r="I617" s="11"/>
    </row>
    <row r="618" spans="1:9" x14ac:dyDescent="0.2">
      <c r="A618" s="11">
        <v>40736</v>
      </c>
      <c r="B618" s="12">
        <v>960</v>
      </c>
      <c r="C618" s="12">
        <v>990</v>
      </c>
      <c r="D618" s="12">
        <v>960</v>
      </c>
      <c r="E618" s="12">
        <v>970</v>
      </c>
      <c r="F618" s="14">
        <v>5641500</v>
      </c>
      <c r="G618" s="12">
        <v>970</v>
      </c>
      <c r="I618" s="11"/>
    </row>
    <row r="619" spans="1:9" x14ac:dyDescent="0.2">
      <c r="A619" s="11">
        <v>40737</v>
      </c>
      <c r="B619" s="12">
        <v>960</v>
      </c>
      <c r="C619" s="12">
        <v>980</v>
      </c>
      <c r="D619" s="12">
        <v>960</v>
      </c>
      <c r="E619" s="12">
        <v>980</v>
      </c>
      <c r="F619" s="14">
        <v>2303000</v>
      </c>
      <c r="G619" s="12">
        <v>980</v>
      </c>
      <c r="I619" s="11"/>
    </row>
    <row r="620" spans="1:9" x14ac:dyDescent="0.2">
      <c r="A620" s="11">
        <v>40738</v>
      </c>
      <c r="B620" s="12">
        <v>970</v>
      </c>
      <c r="C620" s="12">
        <v>980</v>
      </c>
      <c r="D620" s="12">
        <v>930</v>
      </c>
      <c r="E620" s="12">
        <v>940</v>
      </c>
      <c r="F620" s="14">
        <v>3039000</v>
      </c>
      <c r="G620" s="12">
        <v>940</v>
      </c>
      <c r="I620" s="11"/>
    </row>
    <row r="621" spans="1:9" x14ac:dyDescent="0.2">
      <c r="A621" s="11">
        <v>40739</v>
      </c>
      <c r="B621" s="12">
        <v>940</v>
      </c>
      <c r="C621" s="12">
        <v>940</v>
      </c>
      <c r="D621" s="12">
        <v>840</v>
      </c>
      <c r="E621" s="12">
        <v>920</v>
      </c>
      <c r="F621" s="14">
        <v>8527000</v>
      </c>
      <c r="G621" s="12">
        <v>920</v>
      </c>
      <c r="I621" s="11"/>
    </row>
    <row r="622" spans="1:9" x14ac:dyDescent="0.2">
      <c r="A622" s="11">
        <v>40742</v>
      </c>
      <c r="B622" s="12">
        <v>910</v>
      </c>
      <c r="C622" s="12">
        <v>920</v>
      </c>
      <c r="D622" s="12">
        <v>830</v>
      </c>
      <c r="E622" s="12">
        <v>830</v>
      </c>
      <c r="F622" s="14">
        <v>10977500</v>
      </c>
      <c r="G622" s="12">
        <v>830</v>
      </c>
      <c r="I622" s="11"/>
    </row>
    <row r="623" spans="1:9" x14ac:dyDescent="0.2">
      <c r="A623" s="11">
        <v>40743</v>
      </c>
      <c r="B623" s="12">
        <v>830</v>
      </c>
      <c r="C623" s="12">
        <v>830</v>
      </c>
      <c r="D623" s="12">
        <v>700</v>
      </c>
      <c r="E623" s="12">
        <v>740</v>
      </c>
      <c r="F623" s="14">
        <v>25263500</v>
      </c>
      <c r="G623" s="12">
        <v>740</v>
      </c>
      <c r="I623" s="11"/>
    </row>
    <row r="624" spans="1:9" x14ac:dyDescent="0.2">
      <c r="A624" s="11">
        <v>40744</v>
      </c>
      <c r="B624" s="12">
        <v>740</v>
      </c>
      <c r="C624" s="12">
        <v>780</v>
      </c>
      <c r="D624" s="12">
        <v>730</v>
      </c>
      <c r="E624" s="12">
        <v>740</v>
      </c>
      <c r="F624" s="14">
        <v>16242000</v>
      </c>
      <c r="G624" s="12">
        <v>740</v>
      </c>
      <c r="I624" s="11"/>
    </row>
    <row r="625" spans="1:9" x14ac:dyDescent="0.2">
      <c r="A625" s="11">
        <v>40745</v>
      </c>
      <c r="B625" s="12">
        <v>740</v>
      </c>
      <c r="C625" s="12">
        <v>750</v>
      </c>
      <c r="D625" s="12">
        <v>720</v>
      </c>
      <c r="E625" s="12">
        <v>730</v>
      </c>
      <c r="F625" s="14">
        <v>6803500</v>
      </c>
      <c r="G625" s="12">
        <v>730</v>
      </c>
      <c r="I625" s="11"/>
    </row>
    <row r="626" spans="1:9" x14ac:dyDescent="0.2">
      <c r="A626" s="11">
        <v>40746</v>
      </c>
      <c r="B626" s="12">
        <v>720</v>
      </c>
      <c r="C626" s="12">
        <v>750</v>
      </c>
      <c r="D626" s="12">
        <v>720</v>
      </c>
      <c r="E626" s="12">
        <v>730</v>
      </c>
      <c r="F626" s="14">
        <v>7974500</v>
      </c>
      <c r="G626" s="12">
        <v>730</v>
      </c>
      <c r="I626" s="11"/>
    </row>
    <row r="627" spans="1:9" x14ac:dyDescent="0.2">
      <c r="A627" s="11">
        <v>40749</v>
      </c>
      <c r="B627" s="12">
        <v>730</v>
      </c>
      <c r="C627" s="12">
        <v>740</v>
      </c>
      <c r="D627" s="12">
        <v>710</v>
      </c>
      <c r="E627" s="12">
        <v>710</v>
      </c>
      <c r="F627" s="14">
        <v>9057500</v>
      </c>
      <c r="G627" s="12">
        <v>710</v>
      </c>
      <c r="I627" s="11"/>
    </row>
    <row r="628" spans="1:9" x14ac:dyDescent="0.2">
      <c r="A628" s="11">
        <v>40750</v>
      </c>
      <c r="B628" s="12">
        <v>710</v>
      </c>
      <c r="C628" s="12">
        <v>740</v>
      </c>
      <c r="D628" s="12">
        <v>700</v>
      </c>
      <c r="E628" s="12">
        <v>740</v>
      </c>
      <c r="F628" s="14">
        <v>10404500</v>
      </c>
      <c r="G628" s="12">
        <v>740</v>
      </c>
      <c r="I628" s="11"/>
    </row>
    <row r="629" spans="1:9" x14ac:dyDescent="0.2">
      <c r="A629" s="11">
        <v>40751</v>
      </c>
      <c r="B629" s="12">
        <v>740</v>
      </c>
      <c r="C629" s="12">
        <v>780</v>
      </c>
      <c r="D629" s="12">
        <v>730</v>
      </c>
      <c r="E629" s="12">
        <v>750</v>
      </c>
      <c r="F629" s="14">
        <v>14332500</v>
      </c>
      <c r="G629" s="12">
        <v>750</v>
      </c>
      <c r="I629" s="11"/>
    </row>
    <row r="630" spans="1:9" x14ac:dyDescent="0.2">
      <c r="A630" s="11">
        <v>40752</v>
      </c>
      <c r="B630" s="12">
        <v>750</v>
      </c>
      <c r="C630" s="12">
        <v>770</v>
      </c>
      <c r="D630" s="12">
        <v>740</v>
      </c>
      <c r="E630" s="12">
        <v>750</v>
      </c>
      <c r="F630" s="14">
        <v>5649500</v>
      </c>
      <c r="G630" s="12">
        <v>750</v>
      </c>
      <c r="I630" s="11"/>
    </row>
    <row r="631" spans="1:9" x14ac:dyDescent="0.2">
      <c r="A631" s="11">
        <v>40753</v>
      </c>
      <c r="B631" s="12">
        <v>750</v>
      </c>
      <c r="C631" s="12">
        <v>770</v>
      </c>
      <c r="D631" s="12">
        <v>740</v>
      </c>
      <c r="E631" s="12">
        <v>760</v>
      </c>
      <c r="F631" s="14">
        <v>5407000</v>
      </c>
      <c r="G631" s="12">
        <v>760</v>
      </c>
      <c r="I631" s="11"/>
    </row>
    <row r="632" spans="1:9" x14ac:dyDescent="0.2">
      <c r="A632" s="11">
        <v>40756</v>
      </c>
      <c r="B632" s="12">
        <v>760</v>
      </c>
      <c r="C632" s="12">
        <v>850</v>
      </c>
      <c r="D632" s="12">
        <v>760</v>
      </c>
      <c r="E632" s="12">
        <v>830</v>
      </c>
      <c r="F632" s="14">
        <v>23205000</v>
      </c>
      <c r="G632" s="12">
        <v>830</v>
      </c>
      <c r="I632" s="11"/>
    </row>
    <row r="633" spans="1:9" x14ac:dyDescent="0.2">
      <c r="A633" s="11">
        <v>40757</v>
      </c>
      <c r="B633" s="12">
        <v>830</v>
      </c>
      <c r="C633" s="12">
        <v>880</v>
      </c>
      <c r="D633" s="12">
        <v>810</v>
      </c>
      <c r="E633" s="12">
        <v>840</v>
      </c>
      <c r="F633" s="14">
        <v>15899000</v>
      </c>
      <c r="G633" s="12">
        <v>840</v>
      </c>
      <c r="I633" s="11"/>
    </row>
    <row r="634" spans="1:9" x14ac:dyDescent="0.2">
      <c r="A634" s="11">
        <v>40758</v>
      </c>
      <c r="B634" s="12">
        <v>840</v>
      </c>
      <c r="C634" s="12">
        <v>840</v>
      </c>
      <c r="D634" s="12">
        <v>770</v>
      </c>
      <c r="E634" s="12">
        <v>830</v>
      </c>
      <c r="F634" s="14">
        <v>3986000</v>
      </c>
      <c r="G634" s="12">
        <v>830</v>
      </c>
      <c r="I634" s="11"/>
    </row>
    <row r="635" spans="1:9" x14ac:dyDescent="0.2">
      <c r="A635" s="11">
        <v>40759</v>
      </c>
      <c r="B635" s="12">
        <v>830</v>
      </c>
      <c r="C635" s="12">
        <v>900</v>
      </c>
      <c r="D635" s="12">
        <v>830</v>
      </c>
      <c r="E635" s="12">
        <v>850</v>
      </c>
      <c r="F635" s="14">
        <v>14997000</v>
      </c>
      <c r="G635" s="12">
        <v>850</v>
      </c>
      <c r="I635" s="11"/>
    </row>
    <row r="636" spans="1:9" x14ac:dyDescent="0.2">
      <c r="A636" s="11">
        <v>40760</v>
      </c>
      <c r="B636" s="12">
        <v>820</v>
      </c>
      <c r="C636" s="12">
        <v>820</v>
      </c>
      <c r="D636" s="12">
        <v>700</v>
      </c>
      <c r="E636" s="12">
        <v>760</v>
      </c>
      <c r="F636" s="14">
        <v>7796000</v>
      </c>
      <c r="G636" s="12">
        <v>760</v>
      </c>
      <c r="I636" s="11"/>
    </row>
    <row r="637" spans="1:9" x14ac:dyDescent="0.2">
      <c r="A637" s="11">
        <v>40763</v>
      </c>
      <c r="B637" s="12">
        <v>720</v>
      </c>
      <c r="C637" s="12">
        <v>730</v>
      </c>
      <c r="D637" s="12">
        <v>640</v>
      </c>
      <c r="E637" s="12">
        <v>700</v>
      </c>
      <c r="F637" s="14">
        <v>3762500</v>
      </c>
      <c r="G637" s="12">
        <v>700</v>
      </c>
      <c r="I637" s="11"/>
    </row>
    <row r="638" spans="1:9" x14ac:dyDescent="0.2">
      <c r="A638" s="11">
        <v>40764</v>
      </c>
      <c r="B638" s="12">
        <v>620</v>
      </c>
      <c r="C638" s="12">
        <v>690</v>
      </c>
      <c r="D638" s="12">
        <v>610</v>
      </c>
      <c r="E638" s="12">
        <v>620</v>
      </c>
      <c r="F638" s="14">
        <v>3079500</v>
      </c>
      <c r="G638" s="12">
        <v>620</v>
      </c>
      <c r="I638" s="11"/>
    </row>
    <row r="639" spans="1:9" x14ac:dyDescent="0.2">
      <c r="A639" s="11">
        <v>40765</v>
      </c>
      <c r="B639" s="12">
        <v>690</v>
      </c>
      <c r="C639" s="12">
        <v>710</v>
      </c>
      <c r="D639" s="12">
        <v>650</v>
      </c>
      <c r="E639" s="12">
        <v>660</v>
      </c>
      <c r="F639" s="14">
        <v>1710500</v>
      </c>
      <c r="G639" s="12">
        <v>660</v>
      </c>
      <c r="I639" s="11"/>
    </row>
    <row r="640" spans="1:9" x14ac:dyDescent="0.2">
      <c r="A640" s="11">
        <v>40766</v>
      </c>
      <c r="B640" s="12">
        <v>640</v>
      </c>
      <c r="C640" s="12">
        <v>770</v>
      </c>
      <c r="D640" s="12">
        <v>630</v>
      </c>
      <c r="E640" s="12">
        <v>730</v>
      </c>
      <c r="F640" s="14">
        <v>5131500</v>
      </c>
      <c r="G640" s="12">
        <v>730</v>
      </c>
      <c r="I640" s="11"/>
    </row>
    <row r="641" spans="1:9" x14ac:dyDescent="0.2">
      <c r="A641" s="11">
        <v>40767</v>
      </c>
      <c r="B641" s="12">
        <v>750</v>
      </c>
      <c r="C641" s="12">
        <v>800</v>
      </c>
      <c r="D641" s="12">
        <v>730</v>
      </c>
      <c r="E641" s="12">
        <v>750</v>
      </c>
      <c r="F641" s="14">
        <v>10758000</v>
      </c>
      <c r="G641" s="12">
        <v>750</v>
      </c>
      <c r="I641" s="11"/>
    </row>
    <row r="642" spans="1:9" x14ac:dyDescent="0.2">
      <c r="A642" s="11">
        <v>40770</v>
      </c>
      <c r="B642" s="12">
        <v>770</v>
      </c>
      <c r="C642" s="12">
        <v>800</v>
      </c>
      <c r="D642" s="12">
        <v>770</v>
      </c>
      <c r="E642" s="12">
        <v>800</v>
      </c>
      <c r="F642" s="14">
        <v>12365500</v>
      </c>
      <c r="G642" s="12">
        <v>800</v>
      </c>
      <c r="I642" s="11"/>
    </row>
    <row r="643" spans="1:9" x14ac:dyDescent="0.2">
      <c r="A643" s="11">
        <v>40771</v>
      </c>
      <c r="B643" s="12">
        <v>800</v>
      </c>
      <c r="C643" s="12">
        <v>820</v>
      </c>
      <c r="D643" s="12">
        <v>770</v>
      </c>
      <c r="E643" s="12">
        <v>800</v>
      </c>
      <c r="F643" s="14">
        <v>6062500</v>
      </c>
      <c r="G643" s="12">
        <v>800</v>
      </c>
      <c r="I643" s="11"/>
    </row>
    <row r="644" spans="1:9" x14ac:dyDescent="0.2">
      <c r="A644" s="11">
        <v>40773</v>
      </c>
      <c r="B644" s="12">
        <v>800</v>
      </c>
      <c r="C644" s="12">
        <v>820</v>
      </c>
      <c r="D644" s="12">
        <v>790</v>
      </c>
      <c r="E644" s="12">
        <v>800</v>
      </c>
      <c r="F644" s="14">
        <v>12045500</v>
      </c>
      <c r="G644" s="12">
        <v>800</v>
      </c>
      <c r="I644" s="11"/>
    </row>
    <row r="645" spans="1:9" x14ac:dyDescent="0.2">
      <c r="A645" s="11">
        <v>40774</v>
      </c>
      <c r="B645" s="12">
        <v>750</v>
      </c>
      <c r="C645" s="12">
        <v>780</v>
      </c>
      <c r="D645" s="12">
        <v>740</v>
      </c>
      <c r="E645" s="12">
        <v>750</v>
      </c>
      <c r="F645" s="14">
        <v>1897500</v>
      </c>
      <c r="G645" s="12">
        <v>750</v>
      </c>
      <c r="I645" s="11"/>
    </row>
    <row r="646" spans="1:9" x14ac:dyDescent="0.2">
      <c r="A646" s="11">
        <v>40777</v>
      </c>
      <c r="B646" s="12">
        <v>750</v>
      </c>
      <c r="C646" s="12">
        <v>750</v>
      </c>
      <c r="D646" s="12">
        <v>710</v>
      </c>
      <c r="E646" s="12">
        <v>740</v>
      </c>
      <c r="F646" s="14">
        <v>1176500</v>
      </c>
      <c r="G646" s="12">
        <v>740</v>
      </c>
      <c r="I646" s="11"/>
    </row>
    <row r="647" spans="1:9" x14ac:dyDescent="0.2">
      <c r="A647" s="11">
        <v>40778</v>
      </c>
      <c r="B647" s="12">
        <v>740</v>
      </c>
      <c r="C647" s="12">
        <v>770</v>
      </c>
      <c r="D647" s="12">
        <v>740</v>
      </c>
      <c r="E647" s="12">
        <v>760</v>
      </c>
      <c r="F647" s="14">
        <v>3138000</v>
      </c>
      <c r="G647" s="12">
        <v>760</v>
      </c>
      <c r="I647" s="11"/>
    </row>
    <row r="648" spans="1:9" x14ac:dyDescent="0.2">
      <c r="A648" s="11">
        <v>40779</v>
      </c>
      <c r="B648" s="12">
        <v>770</v>
      </c>
      <c r="C648" s="12">
        <v>770</v>
      </c>
      <c r="D648" s="12">
        <v>740</v>
      </c>
      <c r="E648" s="12">
        <v>750</v>
      </c>
      <c r="F648" s="14">
        <v>4072000</v>
      </c>
      <c r="G648" s="12">
        <v>750</v>
      </c>
      <c r="I648" s="11"/>
    </row>
    <row r="649" spans="1:9" x14ac:dyDescent="0.2">
      <c r="A649" s="11">
        <v>40780</v>
      </c>
      <c r="B649" s="12">
        <v>750</v>
      </c>
      <c r="C649" s="12">
        <v>770</v>
      </c>
      <c r="D649" s="12">
        <v>740</v>
      </c>
      <c r="E649" s="12">
        <v>750</v>
      </c>
      <c r="F649" s="14">
        <v>2262000</v>
      </c>
      <c r="G649" s="12">
        <v>750</v>
      </c>
      <c r="I649" s="11"/>
    </row>
    <row r="650" spans="1:9" x14ac:dyDescent="0.2">
      <c r="A650" s="11">
        <v>40781</v>
      </c>
      <c r="B650" s="12">
        <v>740</v>
      </c>
      <c r="C650" s="12">
        <v>750</v>
      </c>
      <c r="D650" s="12">
        <v>720</v>
      </c>
      <c r="E650" s="12">
        <v>740</v>
      </c>
      <c r="F650" s="14">
        <v>1885000</v>
      </c>
      <c r="G650" s="12">
        <v>740</v>
      </c>
      <c r="I650" s="11"/>
    </row>
    <row r="651" spans="1:9" x14ac:dyDescent="0.2">
      <c r="A651" s="11">
        <v>40791</v>
      </c>
      <c r="B651" s="12">
        <v>750</v>
      </c>
      <c r="C651" s="12">
        <v>760</v>
      </c>
      <c r="D651" s="12">
        <v>750</v>
      </c>
      <c r="E651" s="12">
        <v>750</v>
      </c>
      <c r="F651" s="14">
        <v>8342000</v>
      </c>
      <c r="G651" s="12">
        <v>750</v>
      </c>
      <c r="I651" s="11"/>
    </row>
    <row r="652" spans="1:9" x14ac:dyDescent="0.2">
      <c r="A652" s="11">
        <v>40792</v>
      </c>
      <c r="B652" s="12">
        <v>750</v>
      </c>
      <c r="C652" s="12">
        <v>750</v>
      </c>
      <c r="D652" s="12">
        <v>740</v>
      </c>
      <c r="E652" s="12">
        <v>740</v>
      </c>
      <c r="F652" s="14">
        <v>1034500</v>
      </c>
      <c r="G652" s="12">
        <v>740</v>
      </c>
      <c r="I652" s="11"/>
    </row>
    <row r="653" spans="1:9" x14ac:dyDescent="0.2">
      <c r="A653" s="11">
        <v>40793</v>
      </c>
      <c r="B653" s="12">
        <v>740</v>
      </c>
      <c r="C653" s="12">
        <v>760</v>
      </c>
      <c r="D653" s="12">
        <v>740</v>
      </c>
      <c r="E653" s="12">
        <v>750</v>
      </c>
      <c r="F653" s="14">
        <v>2398500</v>
      </c>
      <c r="G653" s="12">
        <v>750</v>
      </c>
      <c r="I653" s="11"/>
    </row>
    <row r="654" spans="1:9" x14ac:dyDescent="0.2">
      <c r="A654" s="11">
        <v>40794</v>
      </c>
      <c r="B654" s="12">
        <v>760</v>
      </c>
      <c r="C654" s="12">
        <v>760</v>
      </c>
      <c r="D654" s="12">
        <v>740</v>
      </c>
      <c r="E654" s="12">
        <v>750</v>
      </c>
      <c r="F654" s="14">
        <v>1376000</v>
      </c>
      <c r="G654" s="12">
        <v>750</v>
      </c>
      <c r="I654" s="11"/>
    </row>
    <row r="655" spans="1:9" x14ac:dyDescent="0.2">
      <c r="A655" s="11">
        <v>40795</v>
      </c>
      <c r="B655" s="12">
        <v>750</v>
      </c>
      <c r="C655" s="12">
        <v>780</v>
      </c>
      <c r="D655" s="12">
        <v>740</v>
      </c>
      <c r="E655" s="12">
        <v>770</v>
      </c>
      <c r="F655" s="14">
        <v>11885000</v>
      </c>
      <c r="G655" s="12">
        <v>770</v>
      </c>
      <c r="I655" s="11"/>
    </row>
    <row r="656" spans="1:9" x14ac:dyDescent="0.2">
      <c r="A656" s="11">
        <v>40798</v>
      </c>
      <c r="B656" s="12">
        <v>750</v>
      </c>
      <c r="C656" s="12">
        <v>770</v>
      </c>
      <c r="D656" s="12">
        <v>750</v>
      </c>
      <c r="E656" s="12">
        <v>750</v>
      </c>
      <c r="F656" s="14">
        <v>1777500</v>
      </c>
      <c r="G656" s="12">
        <v>750</v>
      </c>
      <c r="I656" s="11"/>
    </row>
    <row r="657" spans="1:9" x14ac:dyDescent="0.2">
      <c r="A657" s="11">
        <v>40799</v>
      </c>
      <c r="B657" s="12">
        <v>760</v>
      </c>
      <c r="C657" s="12">
        <v>780</v>
      </c>
      <c r="D657" s="12">
        <v>750</v>
      </c>
      <c r="E657" s="12">
        <v>750</v>
      </c>
      <c r="F657" s="14">
        <v>3412000</v>
      </c>
      <c r="G657" s="12">
        <v>750</v>
      </c>
      <c r="I657" s="11"/>
    </row>
    <row r="658" spans="1:9" x14ac:dyDescent="0.2">
      <c r="A658" s="11">
        <v>40800</v>
      </c>
      <c r="B658" s="12">
        <v>770</v>
      </c>
      <c r="C658" s="12">
        <v>780</v>
      </c>
      <c r="D658" s="12">
        <v>720</v>
      </c>
      <c r="E658" s="12">
        <v>740</v>
      </c>
      <c r="F658" s="14">
        <v>2753500</v>
      </c>
      <c r="G658" s="12">
        <v>740</v>
      </c>
      <c r="I658" s="11"/>
    </row>
    <row r="659" spans="1:9" x14ac:dyDescent="0.2">
      <c r="A659" s="11">
        <v>40801</v>
      </c>
      <c r="B659" s="12">
        <v>750</v>
      </c>
      <c r="C659" s="12">
        <v>750</v>
      </c>
      <c r="D659" s="12">
        <v>690</v>
      </c>
      <c r="E659" s="12">
        <v>720</v>
      </c>
      <c r="F659" s="14">
        <v>1103500</v>
      </c>
      <c r="G659" s="12">
        <v>720</v>
      </c>
      <c r="I659" s="11"/>
    </row>
    <row r="660" spans="1:9" x14ac:dyDescent="0.2">
      <c r="A660" s="11">
        <v>40802</v>
      </c>
      <c r="B660" s="12">
        <v>740</v>
      </c>
      <c r="C660" s="12">
        <v>740</v>
      </c>
      <c r="D660" s="12">
        <v>710</v>
      </c>
      <c r="E660" s="12">
        <v>730</v>
      </c>
      <c r="F660" s="14">
        <v>1638500</v>
      </c>
      <c r="G660" s="12">
        <v>730</v>
      </c>
      <c r="I660" s="11"/>
    </row>
    <row r="661" spans="1:9" x14ac:dyDescent="0.2">
      <c r="A661" s="11">
        <v>40805</v>
      </c>
      <c r="B661" s="12">
        <v>710</v>
      </c>
      <c r="C661" s="12">
        <v>720</v>
      </c>
      <c r="D661" s="12">
        <v>710</v>
      </c>
      <c r="E661" s="12">
        <v>720</v>
      </c>
      <c r="F661" s="14">
        <v>1150500</v>
      </c>
      <c r="G661" s="12">
        <v>720</v>
      </c>
      <c r="I661" s="11"/>
    </row>
    <row r="662" spans="1:9" x14ac:dyDescent="0.2">
      <c r="A662" s="11">
        <v>40806</v>
      </c>
      <c r="B662" s="12">
        <v>710</v>
      </c>
      <c r="C662" s="12">
        <v>710</v>
      </c>
      <c r="D662" s="12">
        <v>670</v>
      </c>
      <c r="E662" s="12">
        <v>690</v>
      </c>
      <c r="F662" s="14">
        <v>2673000</v>
      </c>
      <c r="G662" s="12">
        <v>690</v>
      </c>
      <c r="I662" s="11"/>
    </row>
    <row r="663" spans="1:9" x14ac:dyDescent="0.2">
      <c r="A663" s="11">
        <v>40807</v>
      </c>
      <c r="B663" s="12">
        <v>680</v>
      </c>
      <c r="C663" s="12">
        <v>690</v>
      </c>
      <c r="D663" s="12">
        <v>670</v>
      </c>
      <c r="E663" s="12">
        <v>670</v>
      </c>
      <c r="F663" s="14">
        <v>718500</v>
      </c>
      <c r="G663" s="12">
        <v>670</v>
      </c>
      <c r="I663" s="11"/>
    </row>
    <row r="664" spans="1:9" x14ac:dyDescent="0.2">
      <c r="A664" s="11">
        <v>40808</v>
      </c>
      <c r="B664" s="12">
        <v>650</v>
      </c>
      <c r="C664" s="12">
        <v>650</v>
      </c>
      <c r="D664" s="12">
        <v>610</v>
      </c>
      <c r="E664" s="12">
        <v>620</v>
      </c>
      <c r="F664" s="14">
        <v>358500</v>
      </c>
      <c r="G664" s="12">
        <v>620</v>
      </c>
      <c r="I664" s="11"/>
    </row>
    <row r="665" spans="1:9" x14ac:dyDescent="0.2">
      <c r="A665" s="11">
        <v>40809</v>
      </c>
      <c r="B665" s="12">
        <v>560</v>
      </c>
      <c r="C665" s="12">
        <v>650</v>
      </c>
      <c r="D665" s="12">
        <v>530</v>
      </c>
      <c r="E665" s="12">
        <v>650</v>
      </c>
      <c r="F665" s="14">
        <v>1881000</v>
      </c>
      <c r="G665" s="12">
        <v>650</v>
      </c>
      <c r="I665" s="11"/>
    </row>
    <row r="666" spans="1:9" x14ac:dyDescent="0.2">
      <c r="A666" s="11">
        <v>40812</v>
      </c>
      <c r="B666" s="12">
        <v>650</v>
      </c>
      <c r="C666" s="12">
        <v>650</v>
      </c>
      <c r="D666" s="12">
        <v>580</v>
      </c>
      <c r="E666" s="12">
        <v>600</v>
      </c>
      <c r="F666" s="14">
        <v>214500</v>
      </c>
      <c r="G666" s="12">
        <v>600</v>
      </c>
      <c r="I666" s="11"/>
    </row>
    <row r="667" spans="1:9" x14ac:dyDescent="0.2">
      <c r="A667" s="11">
        <v>40813</v>
      </c>
      <c r="B667" s="12">
        <v>650</v>
      </c>
      <c r="C667" s="12">
        <v>660</v>
      </c>
      <c r="D667" s="12">
        <v>620</v>
      </c>
      <c r="E667" s="12">
        <v>660</v>
      </c>
      <c r="F667" s="14">
        <v>2324000</v>
      </c>
      <c r="G667" s="12">
        <v>660</v>
      </c>
      <c r="I667" s="11"/>
    </row>
    <row r="668" spans="1:9" x14ac:dyDescent="0.2">
      <c r="A668" s="11">
        <v>40814</v>
      </c>
      <c r="B668" s="12">
        <v>650</v>
      </c>
      <c r="C668" s="12">
        <v>690</v>
      </c>
      <c r="D668" s="12">
        <v>630</v>
      </c>
      <c r="E668" s="12">
        <v>660</v>
      </c>
      <c r="F668" s="14">
        <v>1530500</v>
      </c>
      <c r="G668" s="12">
        <v>660</v>
      </c>
      <c r="I668" s="11"/>
    </row>
    <row r="669" spans="1:9" x14ac:dyDescent="0.2">
      <c r="A669" s="11">
        <v>40815</v>
      </c>
      <c r="B669" s="12">
        <v>650</v>
      </c>
      <c r="C669" s="12">
        <v>650</v>
      </c>
      <c r="D669" s="12">
        <v>600</v>
      </c>
      <c r="E669" s="12">
        <v>620</v>
      </c>
      <c r="F669" s="14">
        <v>2336000</v>
      </c>
      <c r="G669" s="12">
        <v>620</v>
      </c>
      <c r="I669" s="11"/>
    </row>
    <row r="670" spans="1:9" x14ac:dyDescent="0.2">
      <c r="A670" s="11">
        <v>40816</v>
      </c>
      <c r="B670" s="12">
        <v>620</v>
      </c>
      <c r="C670" s="12">
        <v>620</v>
      </c>
      <c r="D670" s="12">
        <v>590</v>
      </c>
      <c r="E670" s="12">
        <v>590</v>
      </c>
      <c r="F670" s="14">
        <v>1770000</v>
      </c>
      <c r="G670" s="12">
        <v>590</v>
      </c>
      <c r="I670" s="11"/>
    </row>
    <row r="671" spans="1:9" x14ac:dyDescent="0.2">
      <c r="A671" s="11">
        <v>40819</v>
      </c>
      <c r="B671" s="12">
        <v>570</v>
      </c>
      <c r="C671" s="12">
        <v>580</v>
      </c>
      <c r="D671" s="12">
        <v>550</v>
      </c>
      <c r="E671" s="12">
        <v>580</v>
      </c>
      <c r="F671" s="14">
        <v>770500</v>
      </c>
      <c r="G671" s="12">
        <v>580</v>
      </c>
      <c r="I671" s="11"/>
    </row>
    <row r="672" spans="1:9" x14ac:dyDescent="0.2">
      <c r="A672" s="11">
        <v>40820</v>
      </c>
      <c r="B672" s="12">
        <v>570</v>
      </c>
      <c r="C672" s="12">
        <v>580</v>
      </c>
      <c r="D672" s="12">
        <v>550</v>
      </c>
      <c r="E672" s="12">
        <v>580</v>
      </c>
      <c r="F672" s="14">
        <v>1131000</v>
      </c>
      <c r="G672" s="12">
        <v>580</v>
      </c>
      <c r="I672" s="11"/>
    </row>
    <row r="673" spans="1:9" x14ac:dyDescent="0.2">
      <c r="A673" s="11">
        <v>40821</v>
      </c>
      <c r="B673" s="12">
        <v>560</v>
      </c>
      <c r="C673" s="12">
        <v>580</v>
      </c>
      <c r="D673" s="12">
        <v>560</v>
      </c>
      <c r="E673" s="12">
        <v>580</v>
      </c>
      <c r="F673" s="14">
        <v>1038000</v>
      </c>
      <c r="G673" s="12">
        <v>580</v>
      </c>
      <c r="I673" s="11"/>
    </row>
    <row r="674" spans="1:9" x14ac:dyDescent="0.2">
      <c r="A674" s="11">
        <v>40822</v>
      </c>
      <c r="B674" s="12">
        <v>590</v>
      </c>
      <c r="C674" s="12">
        <v>610</v>
      </c>
      <c r="D674" s="12">
        <v>580</v>
      </c>
      <c r="E674" s="12">
        <v>600</v>
      </c>
      <c r="F674" s="14">
        <v>2282000</v>
      </c>
      <c r="G674" s="12">
        <v>600</v>
      </c>
      <c r="I674" s="11"/>
    </row>
    <row r="675" spans="1:9" x14ac:dyDescent="0.2">
      <c r="A675" s="11">
        <v>40823</v>
      </c>
      <c r="B675" s="12">
        <v>610</v>
      </c>
      <c r="C675" s="12">
        <v>620</v>
      </c>
      <c r="D675" s="12">
        <v>580</v>
      </c>
      <c r="E675" s="12">
        <v>600</v>
      </c>
      <c r="F675" s="14">
        <v>1973500</v>
      </c>
      <c r="G675" s="12">
        <v>600</v>
      </c>
      <c r="I675" s="11"/>
    </row>
    <row r="676" spans="1:9" x14ac:dyDescent="0.2">
      <c r="A676" s="11">
        <v>40826</v>
      </c>
      <c r="B676" s="12">
        <v>600</v>
      </c>
      <c r="C676" s="12">
        <v>630</v>
      </c>
      <c r="D676" s="12">
        <v>590</v>
      </c>
      <c r="E676" s="12">
        <v>600</v>
      </c>
      <c r="F676" s="14">
        <v>3307000</v>
      </c>
      <c r="G676" s="12">
        <v>600</v>
      </c>
      <c r="I676" s="11"/>
    </row>
    <row r="677" spans="1:9" x14ac:dyDescent="0.2">
      <c r="A677" s="11">
        <v>40827</v>
      </c>
      <c r="B677" s="12">
        <v>610</v>
      </c>
      <c r="C677" s="12">
        <v>640</v>
      </c>
      <c r="D677" s="12">
        <v>610</v>
      </c>
      <c r="E677" s="12">
        <v>620</v>
      </c>
      <c r="F677" s="14">
        <v>3521000</v>
      </c>
      <c r="G677" s="12">
        <v>620</v>
      </c>
      <c r="I677" s="11"/>
    </row>
    <row r="678" spans="1:9" x14ac:dyDescent="0.2">
      <c r="A678" s="11">
        <v>40828</v>
      </c>
      <c r="B678" s="12">
        <v>630</v>
      </c>
      <c r="C678" s="12">
        <v>740</v>
      </c>
      <c r="D678" s="12">
        <v>630</v>
      </c>
      <c r="E678" s="12">
        <v>710</v>
      </c>
      <c r="F678" s="14">
        <v>7390500</v>
      </c>
      <c r="G678" s="12">
        <v>710</v>
      </c>
      <c r="I678" s="11"/>
    </row>
    <row r="679" spans="1:9" x14ac:dyDescent="0.2">
      <c r="A679" s="11">
        <v>40829</v>
      </c>
      <c r="B679" s="12">
        <v>720</v>
      </c>
      <c r="C679" s="12">
        <v>730</v>
      </c>
      <c r="D679" s="12">
        <v>680</v>
      </c>
      <c r="E679" s="12">
        <v>690</v>
      </c>
      <c r="F679" s="14">
        <v>5316000</v>
      </c>
      <c r="G679" s="12">
        <v>690</v>
      </c>
      <c r="I679" s="11"/>
    </row>
    <row r="680" spans="1:9" x14ac:dyDescent="0.2">
      <c r="A680" s="11">
        <v>40830</v>
      </c>
      <c r="B680" s="12">
        <v>700</v>
      </c>
      <c r="C680" s="12">
        <v>720</v>
      </c>
      <c r="D680" s="12">
        <v>660</v>
      </c>
      <c r="E680" s="12">
        <v>680</v>
      </c>
      <c r="F680" s="14">
        <v>884500</v>
      </c>
      <c r="G680" s="12">
        <v>680</v>
      </c>
      <c r="I680" s="11"/>
    </row>
    <row r="681" spans="1:9" x14ac:dyDescent="0.2">
      <c r="A681" s="11">
        <v>40833</v>
      </c>
      <c r="B681" s="12">
        <v>680</v>
      </c>
      <c r="C681" s="12">
        <v>820</v>
      </c>
      <c r="D681" s="12">
        <v>680</v>
      </c>
      <c r="E681" s="12">
        <v>730</v>
      </c>
      <c r="F681" s="14">
        <v>17122500</v>
      </c>
      <c r="G681" s="12">
        <v>730</v>
      </c>
      <c r="I681" s="11"/>
    </row>
    <row r="682" spans="1:9" x14ac:dyDescent="0.2">
      <c r="A682" s="11">
        <v>40834</v>
      </c>
      <c r="B682" s="12">
        <v>710</v>
      </c>
      <c r="C682" s="12">
        <v>750</v>
      </c>
      <c r="D682" s="12">
        <v>680</v>
      </c>
      <c r="E682" s="12">
        <v>690</v>
      </c>
      <c r="F682" s="14">
        <v>1231000</v>
      </c>
      <c r="G682" s="12">
        <v>690</v>
      </c>
      <c r="I682" s="11"/>
    </row>
    <row r="683" spans="1:9" x14ac:dyDescent="0.2">
      <c r="A683" s="11">
        <v>40835</v>
      </c>
      <c r="B683" s="12">
        <v>740</v>
      </c>
      <c r="C683" s="12">
        <v>740</v>
      </c>
      <c r="D683" s="12">
        <v>710</v>
      </c>
      <c r="E683" s="12">
        <v>730</v>
      </c>
      <c r="F683" s="14">
        <v>5429500</v>
      </c>
      <c r="G683" s="12">
        <v>730</v>
      </c>
      <c r="I683" s="11"/>
    </row>
    <row r="684" spans="1:9" x14ac:dyDescent="0.2">
      <c r="A684" s="11">
        <v>40836</v>
      </c>
      <c r="B684" s="12">
        <v>710</v>
      </c>
      <c r="C684" s="12">
        <v>720</v>
      </c>
      <c r="D684" s="12">
        <v>700</v>
      </c>
      <c r="E684" s="12">
        <v>710</v>
      </c>
      <c r="F684" s="14">
        <v>2072500</v>
      </c>
      <c r="G684" s="12">
        <v>710</v>
      </c>
      <c r="I684" s="11"/>
    </row>
    <row r="685" spans="1:9" x14ac:dyDescent="0.2">
      <c r="A685" s="11">
        <v>40837</v>
      </c>
      <c r="B685" s="12">
        <v>710</v>
      </c>
      <c r="C685" s="12">
        <v>720</v>
      </c>
      <c r="D685" s="12">
        <v>700</v>
      </c>
      <c r="E685" s="12">
        <v>720</v>
      </c>
      <c r="F685" s="14">
        <v>2693500</v>
      </c>
      <c r="G685" s="12">
        <v>720</v>
      </c>
      <c r="I685" s="11"/>
    </row>
    <row r="686" spans="1:9" x14ac:dyDescent="0.2">
      <c r="A686" s="11">
        <v>40840</v>
      </c>
      <c r="B686" s="12">
        <v>720</v>
      </c>
      <c r="C686" s="12">
        <v>740</v>
      </c>
      <c r="D686" s="12">
        <v>720</v>
      </c>
      <c r="E686" s="12">
        <v>720</v>
      </c>
      <c r="F686" s="14">
        <v>9615000</v>
      </c>
      <c r="G686" s="12">
        <v>720</v>
      </c>
      <c r="I686" s="11"/>
    </row>
    <row r="687" spans="1:9" x14ac:dyDescent="0.2">
      <c r="A687" s="11">
        <v>40841</v>
      </c>
      <c r="B687" s="12">
        <v>730</v>
      </c>
      <c r="C687" s="12">
        <v>730</v>
      </c>
      <c r="D687" s="12">
        <v>710</v>
      </c>
      <c r="E687" s="12">
        <v>710</v>
      </c>
      <c r="F687" s="14">
        <v>3616000</v>
      </c>
      <c r="G687" s="12">
        <v>710</v>
      </c>
      <c r="I687" s="11"/>
    </row>
    <row r="688" spans="1:9" x14ac:dyDescent="0.2">
      <c r="A688" s="11">
        <v>40842</v>
      </c>
      <c r="B688" s="12">
        <v>710</v>
      </c>
      <c r="C688" s="12">
        <v>730</v>
      </c>
      <c r="D688" s="12">
        <v>710</v>
      </c>
      <c r="E688" s="12">
        <v>720</v>
      </c>
      <c r="F688" s="14">
        <v>1412500</v>
      </c>
      <c r="G688" s="12">
        <v>720</v>
      </c>
      <c r="I688" s="11"/>
    </row>
    <row r="689" spans="1:9" x14ac:dyDescent="0.2">
      <c r="A689" s="11">
        <v>40843</v>
      </c>
      <c r="B689" s="12">
        <v>730</v>
      </c>
      <c r="C689" s="12">
        <v>740</v>
      </c>
      <c r="D689" s="12">
        <v>720</v>
      </c>
      <c r="E689" s="12">
        <v>730</v>
      </c>
      <c r="F689" s="14">
        <v>2557000</v>
      </c>
      <c r="G689" s="12">
        <v>730</v>
      </c>
      <c r="I689" s="11"/>
    </row>
    <row r="690" spans="1:9" x14ac:dyDescent="0.2">
      <c r="A690" s="11">
        <v>40844</v>
      </c>
      <c r="B690" s="12">
        <v>740</v>
      </c>
      <c r="C690" s="12">
        <v>760</v>
      </c>
      <c r="D690" s="12">
        <v>730</v>
      </c>
      <c r="E690" s="12">
        <v>740</v>
      </c>
      <c r="F690" s="14">
        <v>4746000</v>
      </c>
      <c r="G690" s="12">
        <v>740</v>
      </c>
      <c r="I690" s="11"/>
    </row>
    <row r="691" spans="1:9" x14ac:dyDescent="0.2">
      <c r="A691" s="11">
        <v>40847</v>
      </c>
      <c r="B691" s="12">
        <v>730</v>
      </c>
      <c r="C691" s="12">
        <v>730</v>
      </c>
      <c r="D691" s="12">
        <v>720</v>
      </c>
      <c r="E691" s="12">
        <v>720</v>
      </c>
      <c r="F691" s="14">
        <v>1562500</v>
      </c>
      <c r="G691" s="12">
        <v>720</v>
      </c>
      <c r="I691" s="11"/>
    </row>
    <row r="692" spans="1:9" x14ac:dyDescent="0.2">
      <c r="A692" s="11">
        <v>40848</v>
      </c>
      <c r="B692" s="12">
        <v>720</v>
      </c>
      <c r="C692" s="12">
        <v>730</v>
      </c>
      <c r="D692" s="12">
        <v>700</v>
      </c>
      <c r="E692" s="12">
        <v>710</v>
      </c>
      <c r="F692" s="14">
        <v>2361000</v>
      </c>
      <c r="G692" s="12">
        <v>710</v>
      </c>
      <c r="I692" s="11"/>
    </row>
    <row r="693" spans="1:9" x14ac:dyDescent="0.2">
      <c r="A693" s="11">
        <v>40849</v>
      </c>
      <c r="B693" s="12">
        <v>700</v>
      </c>
      <c r="C693" s="12">
        <v>720</v>
      </c>
      <c r="D693" s="12">
        <v>690</v>
      </c>
      <c r="E693" s="12">
        <v>720</v>
      </c>
      <c r="F693" s="14">
        <v>1740000</v>
      </c>
      <c r="G693" s="12">
        <v>720</v>
      </c>
      <c r="I693" s="11"/>
    </row>
    <row r="694" spans="1:9" x14ac:dyDescent="0.2">
      <c r="A694" s="11">
        <v>40850</v>
      </c>
      <c r="B694" s="12">
        <v>720</v>
      </c>
      <c r="C694" s="12">
        <v>730</v>
      </c>
      <c r="D694" s="12">
        <v>710</v>
      </c>
      <c r="E694" s="12">
        <v>720</v>
      </c>
      <c r="F694" s="14">
        <v>1553500</v>
      </c>
      <c r="G694" s="12">
        <v>720</v>
      </c>
      <c r="I694" s="11"/>
    </row>
    <row r="695" spans="1:9" x14ac:dyDescent="0.2">
      <c r="A695" s="11">
        <v>40851</v>
      </c>
      <c r="B695" s="12">
        <v>720</v>
      </c>
      <c r="C695" s="12">
        <v>730</v>
      </c>
      <c r="D695" s="12">
        <v>710</v>
      </c>
      <c r="E695" s="12">
        <v>720</v>
      </c>
      <c r="F695" s="14">
        <v>3315500</v>
      </c>
      <c r="G695" s="12">
        <v>720</v>
      </c>
      <c r="I695" s="11"/>
    </row>
    <row r="696" spans="1:9" x14ac:dyDescent="0.2">
      <c r="A696" s="11">
        <v>40854</v>
      </c>
      <c r="B696" s="12">
        <v>710</v>
      </c>
      <c r="C696" s="12">
        <v>720</v>
      </c>
      <c r="D696" s="12">
        <v>710</v>
      </c>
      <c r="E696" s="12">
        <v>720</v>
      </c>
      <c r="F696" s="14">
        <v>2346000</v>
      </c>
      <c r="G696" s="12">
        <v>720</v>
      </c>
      <c r="I696" s="11"/>
    </row>
    <row r="697" spans="1:9" x14ac:dyDescent="0.2">
      <c r="A697" s="11">
        <v>40855</v>
      </c>
      <c r="B697" s="12">
        <v>720</v>
      </c>
      <c r="C697" s="12">
        <v>740</v>
      </c>
      <c r="D697" s="12">
        <v>720</v>
      </c>
      <c r="E697" s="12">
        <v>730</v>
      </c>
      <c r="F697" s="14">
        <v>3186500</v>
      </c>
      <c r="G697" s="12">
        <v>730</v>
      </c>
      <c r="I697" s="11"/>
    </row>
    <row r="698" spans="1:9" x14ac:dyDescent="0.2">
      <c r="A698" s="11">
        <v>40856</v>
      </c>
      <c r="B698" s="12">
        <v>740</v>
      </c>
      <c r="C698" s="12">
        <v>750</v>
      </c>
      <c r="D698" s="12">
        <v>730</v>
      </c>
      <c r="E698" s="12">
        <v>740</v>
      </c>
      <c r="F698" s="14">
        <v>3717500</v>
      </c>
      <c r="G698" s="12">
        <v>740</v>
      </c>
      <c r="I698" s="11"/>
    </row>
    <row r="699" spans="1:9" x14ac:dyDescent="0.2">
      <c r="A699" s="11">
        <v>40857</v>
      </c>
      <c r="B699" s="12">
        <v>720</v>
      </c>
      <c r="C699" s="12">
        <v>730</v>
      </c>
      <c r="D699" s="12">
        <v>720</v>
      </c>
      <c r="E699" s="12">
        <v>730</v>
      </c>
      <c r="F699" s="14">
        <v>2683000</v>
      </c>
      <c r="G699" s="12">
        <v>730</v>
      </c>
      <c r="I699" s="11"/>
    </row>
    <row r="700" spans="1:9" x14ac:dyDescent="0.2">
      <c r="A700" s="11">
        <v>40858</v>
      </c>
      <c r="B700" s="12">
        <v>730</v>
      </c>
      <c r="C700" s="12">
        <v>760</v>
      </c>
      <c r="D700" s="12">
        <v>730</v>
      </c>
      <c r="E700" s="12">
        <v>740</v>
      </c>
      <c r="F700" s="14">
        <v>3765500</v>
      </c>
      <c r="G700" s="12">
        <v>740</v>
      </c>
      <c r="I700" s="11"/>
    </row>
    <row r="701" spans="1:9" x14ac:dyDescent="0.2">
      <c r="A701" s="11">
        <v>40861</v>
      </c>
      <c r="B701" s="12">
        <v>750</v>
      </c>
      <c r="C701" s="12">
        <v>750</v>
      </c>
      <c r="D701" s="12">
        <v>740</v>
      </c>
      <c r="E701" s="12">
        <v>750</v>
      </c>
      <c r="F701" s="14">
        <v>3103000</v>
      </c>
      <c r="G701" s="12">
        <v>750</v>
      </c>
      <c r="I701" s="11"/>
    </row>
    <row r="702" spans="1:9" x14ac:dyDescent="0.2">
      <c r="A702" s="11">
        <v>40862</v>
      </c>
      <c r="B702" s="12">
        <v>750</v>
      </c>
      <c r="C702" s="12">
        <v>750</v>
      </c>
      <c r="D702" s="12">
        <v>720</v>
      </c>
      <c r="E702" s="12">
        <v>720</v>
      </c>
      <c r="F702" s="14">
        <v>2027000</v>
      </c>
      <c r="G702" s="12">
        <v>720</v>
      </c>
      <c r="I702" s="11"/>
    </row>
    <row r="703" spans="1:9" x14ac:dyDescent="0.2">
      <c r="A703" s="11">
        <v>40863</v>
      </c>
      <c r="B703" s="12">
        <v>710</v>
      </c>
      <c r="C703" s="12">
        <v>730</v>
      </c>
      <c r="D703" s="12">
        <v>710</v>
      </c>
      <c r="E703" s="12">
        <v>730</v>
      </c>
      <c r="F703" s="14">
        <v>2912500</v>
      </c>
      <c r="G703" s="12">
        <v>730</v>
      </c>
      <c r="I703" s="11"/>
    </row>
    <row r="704" spans="1:9" x14ac:dyDescent="0.2">
      <c r="A704" s="11">
        <v>40864</v>
      </c>
      <c r="B704" s="12">
        <v>730</v>
      </c>
      <c r="C704" s="12">
        <v>730</v>
      </c>
      <c r="D704" s="12">
        <v>710</v>
      </c>
      <c r="E704" s="12">
        <v>720</v>
      </c>
      <c r="F704" s="14">
        <v>3471500</v>
      </c>
      <c r="G704" s="12">
        <v>720</v>
      </c>
      <c r="I704" s="11"/>
    </row>
    <row r="705" spans="1:9" x14ac:dyDescent="0.2">
      <c r="A705" s="11">
        <v>40865</v>
      </c>
      <c r="B705" s="12">
        <v>710</v>
      </c>
      <c r="C705" s="12">
        <v>710</v>
      </c>
      <c r="D705" s="12">
        <v>710</v>
      </c>
      <c r="E705" s="12">
        <v>710</v>
      </c>
      <c r="F705" s="14">
        <v>1213500</v>
      </c>
      <c r="G705" s="12">
        <v>710</v>
      </c>
      <c r="I705" s="11"/>
    </row>
    <row r="706" spans="1:9" x14ac:dyDescent="0.2">
      <c r="A706" s="11">
        <v>40868</v>
      </c>
      <c r="B706" s="12">
        <v>710</v>
      </c>
      <c r="C706" s="12">
        <v>710</v>
      </c>
      <c r="D706" s="12">
        <v>690</v>
      </c>
      <c r="E706" s="12">
        <v>690</v>
      </c>
      <c r="F706" s="14">
        <v>686500</v>
      </c>
      <c r="G706" s="12">
        <v>690</v>
      </c>
      <c r="I706" s="11"/>
    </row>
    <row r="707" spans="1:9" x14ac:dyDescent="0.2">
      <c r="A707" s="11">
        <v>40869</v>
      </c>
      <c r="B707" s="12">
        <v>690</v>
      </c>
      <c r="C707" s="12">
        <v>720</v>
      </c>
      <c r="D707" s="12">
        <v>690</v>
      </c>
      <c r="E707" s="12">
        <v>720</v>
      </c>
      <c r="F707" s="14">
        <v>1863000</v>
      </c>
      <c r="G707" s="12">
        <v>720</v>
      </c>
      <c r="I707" s="11"/>
    </row>
    <row r="708" spans="1:9" x14ac:dyDescent="0.2">
      <c r="A708" s="11">
        <v>40870</v>
      </c>
      <c r="B708" s="12">
        <v>710</v>
      </c>
      <c r="C708" s="12">
        <v>720</v>
      </c>
      <c r="D708" s="12">
        <v>710</v>
      </c>
      <c r="E708" s="12">
        <v>720</v>
      </c>
      <c r="F708" s="14">
        <v>412000</v>
      </c>
      <c r="G708" s="12">
        <v>720</v>
      </c>
      <c r="I708" s="11"/>
    </row>
    <row r="709" spans="1:9" x14ac:dyDescent="0.2">
      <c r="A709" s="11">
        <v>40871</v>
      </c>
      <c r="B709" s="12">
        <v>710</v>
      </c>
      <c r="C709" s="12">
        <v>720</v>
      </c>
      <c r="D709" s="12">
        <v>710</v>
      </c>
      <c r="E709" s="12">
        <v>720</v>
      </c>
      <c r="F709" s="14">
        <v>125500</v>
      </c>
      <c r="G709" s="12">
        <v>720</v>
      </c>
      <c r="I709" s="11"/>
    </row>
    <row r="710" spans="1:9" x14ac:dyDescent="0.2">
      <c r="A710" s="11">
        <v>40872</v>
      </c>
      <c r="B710" s="12">
        <v>700</v>
      </c>
      <c r="C710" s="12">
        <v>710</v>
      </c>
      <c r="D710" s="12">
        <v>700</v>
      </c>
      <c r="E710" s="12">
        <v>700</v>
      </c>
      <c r="F710" s="14">
        <v>0</v>
      </c>
      <c r="G710" s="12">
        <v>700</v>
      </c>
      <c r="I710" s="11"/>
    </row>
    <row r="711" spans="1:9" x14ac:dyDescent="0.2">
      <c r="A711" s="11">
        <v>40875</v>
      </c>
      <c r="B711" s="12">
        <v>710</v>
      </c>
      <c r="C711" s="12">
        <v>740</v>
      </c>
      <c r="D711" s="12">
        <v>710</v>
      </c>
      <c r="E711" s="12">
        <v>720</v>
      </c>
      <c r="F711" s="14">
        <v>1914000</v>
      </c>
      <c r="G711" s="12">
        <v>720</v>
      </c>
      <c r="I711" s="11"/>
    </row>
    <row r="712" spans="1:9" x14ac:dyDescent="0.2">
      <c r="A712" s="11">
        <v>40876</v>
      </c>
      <c r="B712" s="12">
        <v>730</v>
      </c>
      <c r="C712" s="12">
        <v>730</v>
      </c>
      <c r="D712" s="12">
        <v>690</v>
      </c>
      <c r="E712" s="12">
        <v>700</v>
      </c>
      <c r="F712" s="14">
        <v>2926000</v>
      </c>
      <c r="G712" s="12">
        <v>700</v>
      </c>
      <c r="I712" s="11"/>
    </row>
    <row r="713" spans="1:9" x14ac:dyDescent="0.2">
      <c r="A713" s="11">
        <v>40877</v>
      </c>
      <c r="B713" s="12">
        <v>700</v>
      </c>
      <c r="C713" s="12">
        <v>710</v>
      </c>
      <c r="D713" s="12">
        <v>660</v>
      </c>
      <c r="E713" s="12">
        <v>680</v>
      </c>
      <c r="F713" s="14">
        <v>1585000</v>
      </c>
      <c r="G713" s="12">
        <v>680</v>
      </c>
      <c r="I713" s="11"/>
    </row>
    <row r="714" spans="1:9" x14ac:dyDescent="0.2">
      <c r="A714" s="11">
        <v>40878</v>
      </c>
      <c r="B714" s="12">
        <v>690</v>
      </c>
      <c r="C714" s="12">
        <v>700</v>
      </c>
      <c r="D714" s="12">
        <v>690</v>
      </c>
      <c r="E714" s="12">
        <v>700</v>
      </c>
      <c r="F714" s="14">
        <v>1855000</v>
      </c>
      <c r="G714" s="12">
        <v>700</v>
      </c>
      <c r="I714" s="11"/>
    </row>
    <row r="715" spans="1:9" x14ac:dyDescent="0.2">
      <c r="A715" s="11">
        <v>40879</v>
      </c>
      <c r="B715" s="12">
        <v>690</v>
      </c>
      <c r="C715" s="12">
        <v>700</v>
      </c>
      <c r="D715" s="12">
        <v>690</v>
      </c>
      <c r="E715" s="12">
        <v>700</v>
      </c>
      <c r="F715" s="14">
        <v>905000</v>
      </c>
      <c r="G715" s="12">
        <v>700</v>
      </c>
      <c r="I715" s="11"/>
    </row>
    <row r="716" spans="1:9" x14ac:dyDescent="0.2">
      <c r="A716" s="11">
        <v>40882</v>
      </c>
      <c r="B716" s="12">
        <v>700</v>
      </c>
      <c r="C716" s="12">
        <v>710</v>
      </c>
      <c r="D716" s="12">
        <v>690</v>
      </c>
      <c r="E716" s="12">
        <v>700</v>
      </c>
      <c r="F716" s="14">
        <v>3713000</v>
      </c>
      <c r="G716" s="12">
        <v>700</v>
      </c>
      <c r="I716" s="11"/>
    </row>
    <row r="717" spans="1:9" x14ac:dyDescent="0.2">
      <c r="A717" s="11">
        <v>40883</v>
      </c>
      <c r="B717" s="12">
        <v>700</v>
      </c>
      <c r="C717" s="12">
        <v>700</v>
      </c>
      <c r="D717" s="12">
        <v>690</v>
      </c>
      <c r="E717" s="12">
        <v>700</v>
      </c>
      <c r="F717" s="14">
        <v>2857500</v>
      </c>
      <c r="G717" s="12">
        <v>700</v>
      </c>
      <c r="I717" s="11"/>
    </row>
    <row r="718" spans="1:9" x14ac:dyDescent="0.2">
      <c r="A718" s="11">
        <v>40884</v>
      </c>
      <c r="B718" s="12">
        <v>700</v>
      </c>
      <c r="C718" s="12">
        <v>700</v>
      </c>
      <c r="D718" s="12">
        <v>690</v>
      </c>
      <c r="E718" s="12">
        <v>700</v>
      </c>
      <c r="F718" s="14">
        <v>3248500</v>
      </c>
      <c r="G718" s="12">
        <v>700</v>
      </c>
      <c r="I718" s="11"/>
    </row>
    <row r="719" spans="1:9" x14ac:dyDescent="0.2">
      <c r="A719" s="11">
        <v>40885</v>
      </c>
      <c r="B719" s="12">
        <v>690</v>
      </c>
      <c r="C719" s="12">
        <v>690</v>
      </c>
      <c r="D719" s="12">
        <v>680</v>
      </c>
      <c r="E719" s="12">
        <v>680</v>
      </c>
      <c r="F719" s="14">
        <v>2451000</v>
      </c>
      <c r="G719" s="12">
        <v>680</v>
      </c>
      <c r="I719" s="11"/>
    </row>
    <row r="720" spans="1:9" x14ac:dyDescent="0.2">
      <c r="A720" s="11">
        <v>40886</v>
      </c>
      <c r="B720" s="12">
        <v>680</v>
      </c>
      <c r="C720" s="12">
        <v>680</v>
      </c>
      <c r="D720" s="12">
        <v>670</v>
      </c>
      <c r="E720" s="12">
        <v>680</v>
      </c>
      <c r="F720" s="14">
        <v>1770000</v>
      </c>
      <c r="G720" s="12">
        <v>680</v>
      </c>
      <c r="I720" s="11"/>
    </row>
    <row r="721" spans="1:9" x14ac:dyDescent="0.2">
      <c r="A721" s="11">
        <v>40889</v>
      </c>
      <c r="B721" s="12">
        <v>690</v>
      </c>
      <c r="C721" s="12">
        <v>690</v>
      </c>
      <c r="D721" s="12">
        <v>680</v>
      </c>
      <c r="E721" s="12">
        <v>690</v>
      </c>
      <c r="F721" s="14">
        <v>1796500</v>
      </c>
      <c r="G721" s="12">
        <v>690</v>
      </c>
      <c r="I721" s="11"/>
    </row>
    <row r="722" spans="1:9" x14ac:dyDescent="0.2">
      <c r="A722" s="11">
        <v>40890</v>
      </c>
      <c r="B722" s="12">
        <v>680</v>
      </c>
      <c r="C722" s="12">
        <v>680</v>
      </c>
      <c r="D722" s="12">
        <v>670</v>
      </c>
      <c r="E722" s="12">
        <v>670</v>
      </c>
      <c r="F722" s="14">
        <v>2889000</v>
      </c>
      <c r="G722" s="12">
        <v>670</v>
      </c>
      <c r="I722" s="11"/>
    </row>
    <row r="723" spans="1:9" x14ac:dyDescent="0.2">
      <c r="A723" s="11">
        <v>40891</v>
      </c>
      <c r="B723" s="12">
        <v>670</v>
      </c>
      <c r="C723" s="12">
        <v>680</v>
      </c>
      <c r="D723" s="12">
        <v>670</v>
      </c>
      <c r="E723" s="12">
        <v>670</v>
      </c>
      <c r="F723" s="14">
        <v>1625000</v>
      </c>
      <c r="G723" s="12">
        <v>670</v>
      </c>
      <c r="I723" s="11"/>
    </row>
    <row r="724" spans="1:9" x14ac:dyDescent="0.2">
      <c r="A724" s="11">
        <v>40892</v>
      </c>
      <c r="B724" s="12">
        <v>670</v>
      </c>
      <c r="C724" s="12">
        <v>670</v>
      </c>
      <c r="D724" s="12">
        <v>660</v>
      </c>
      <c r="E724" s="12">
        <v>670</v>
      </c>
      <c r="F724" s="14">
        <v>2029500</v>
      </c>
      <c r="G724" s="12">
        <v>670</v>
      </c>
      <c r="I724" s="11"/>
    </row>
    <row r="725" spans="1:9" x14ac:dyDescent="0.2">
      <c r="A725" s="11">
        <v>40893</v>
      </c>
      <c r="B725" s="12">
        <v>670</v>
      </c>
      <c r="C725" s="12">
        <v>690</v>
      </c>
      <c r="D725" s="12">
        <v>670</v>
      </c>
      <c r="E725" s="12">
        <v>690</v>
      </c>
      <c r="F725" s="14">
        <v>3380000</v>
      </c>
      <c r="G725" s="12">
        <v>690</v>
      </c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5">
      <sortCondition ref="A1"/>
    </sortState>
  </autoFilter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882"/>
  <sheetViews>
    <sheetView workbookViewId="0"/>
  </sheetViews>
  <sheetFormatPr defaultRowHeight="11.25" x14ac:dyDescent="0.2"/>
  <cols>
    <col min="1" max="1" width="10.5" style="13" customWidth="1"/>
    <col min="2" max="5" width="9.33203125" style="12"/>
    <col min="6" max="6" width="10.66406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95</v>
      </c>
      <c r="C2" s="12">
        <v>95</v>
      </c>
      <c r="D2" s="12">
        <v>95</v>
      </c>
      <c r="E2" s="12">
        <v>95</v>
      </c>
      <c r="F2" s="14">
        <v>0</v>
      </c>
      <c r="G2" s="12">
        <v>95</v>
      </c>
      <c r="I2" s="11">
        <f>'^JKSE'!I2</f>
        <v>40893</v>
      </c>
      <c r="J2" s="12">
        <f>VLOOKUP($I$2:$I$751,$A$2:$G$705,7)</f>
        <v>200</v>
      </c>
    </row>
    <row r="3" spans="1:10" x14ac:dyDescent="0.2">
      <c r="A3" s="11">
        <v>39819</v>
      </c>
      <c r="B3" s="12">
        <v>94</v>
      </c>
      <c r="C3" s="12">
        <v>94</v>
      </c>
      <c r="D3" s="12">
        <v>94</v>
      </c>
      <c r="E3" s="12">
        <v>94</v>
      </c>
      <c r="F3" s="14">
        <v>0</v>
      </c>
      <c r="G3" s="12">
        <v>94</v>
      </c>
      <c r="I3" s="11">
        <f>'^JKSE'!I3</f>
        <v>40892</v>
      </c>
      <c r="J3" s="12">
        <f t="shared" ref="J3:J66" si="0">VLOOKUP($I$2:$I$751,$A$2:$G$705,7)</f>
        <v>200</v>
      </c>
    </row>
    <row r="4" spans="1:10" x14ac:dyDescent="0.2">
      <c r="A4" s="11">
        <v>39820</v>
      </c>
      <c r="B4" s="12">
        <v>94</v>
      </c>
      <c r="C4" s="12">
        <v>94</v>
      </c>
      <c r="D4" s="12">
        <v>94</v>
      </c>
      <c r="E4" s="12">
        <v>94</v>
      </c>
      <c r="F4" s="14">
        <v>0</v>
      </c>
      <c r="G4" s="12">
        <v>94</v>
      </c>
      <c r="I4" s="11">
        <f>'^JKSE'!I4</f>
        <v>40891</v>
      </c>
      <c r="J4" s="12">
        <f t="shared" si="0"/>
        <v>200</v>
      </c>
    </row>
    <row r="5" spans="1:10" x14ac:dyDescent="0.2">
      <c r="A5" s="11">
        <v>39821</v>
      </c>
      <c r="B5" s="12">
        <v>89</v>
      </c>
      <c r="C5" s="12">
        <v>89</v>
      </c>
      <c r="D5" s="12">
        <v>89</v>
      </c>
      <c r="E5" s="12">
        <v>89</v>
      </c>
      <c r="F5" s="14">
        <v>0</v>
      </c>
      <c r="G5" s="12">
        <v>89</v>
      </c>
      <c r="I5" s="11">
        <f>'^JKSE'!I5</f>
        <v>40890</v>
      </c>
      <c r="J5" s="12">
        <f t="shared" si="0"/>
        <v>200</v>
      </c>
    </row>
    <row r="6" spans="1:10" x14ac:dyDescent="0.2">
      <c r="A6" s="11">
        <v>39822</v>
      </c>
      <c r="B6" s="12">
        <v>95</v>
      </c>
      <c r="C6" s="12">
        <v>95</v>
      </c>
      <c r="D6" s="12">
        <v>95</v>
      </c>
      <c r="E6" s="12">
        <v>95</v>
      </c>
      <c r="F6" s="14">
        <v>0</v>
      </c>
      <c r="G6" s="12">
        <v>95</v>
      </c>
      <c r="I6" s="11">
        <f>'^JKSE'!I6</f>
        <v>40889</v>
      </c>
      <c r="J6" s="12">
        <f t="shared" si="0"/>
        <v>200</v>
      </c>
    </row>
    <row r="7" spans="1:10" x14ac:dyDescent="0.2">
      <c r="A7" s="11">
        <v>39825</v>
      </c>
      <c r="B7" s="12">
        <v>95</v>
      </c>
      <c r="C7" s="12">
        <v>95</v>
      </c>
      <c r="D7" s="12">
        <v>95</v>
      </c>
      <c r="E7" s="12">
        <v>95</v>
      </c>
      <c r="F7" s="14">
        <v>0</v>
      </c>
      <c r="G7" s="12">
        <v>95</v>
      </c>
      <c r="I7" s="11">
        <f>'^JKSE'!I7</f>
        <v>40886</v>
      </c>
      <c r="J7" s="12">
        <f t="shared" si="0"/>
        <v>200</v>
      </c>
    </row>
    <row r="8" spans="1:10" x14ac:dyDescent="0.2">
      <c r="A8" s="11">
        <v>39826</v>
      </c>
      <c r="B8" s="12">
        <v>95</v>
      </c>
      <c r="C8" s="12">
        <v>95</v>
      </c>
      <c r="D8" s="12">
        <v>95</v>
      </c>
      <c r="E8" s="12">
        <v>95</v>
      </c>
      <c r="F8" s="14">
        <v>0</v>
      </c>
      <c r="G8" s="12">
        <v>95</v>
      </c>
      <c r="I8" s="11">
        <f>'^JKSE'!I8</f>
        <v>40885</v>
      </c>
      <c r="J8" s="12">
        <f t="shared" si="0"/>
        <v>200</v>
      </c>
    </row>
    <row r="9" spans="1:10" x14ac:dyDescent="0.2">
      <c r="A9" s="11">
        <v>39827</v>
      </c>
      <c r="B9" s="12">
        <v>94</v>
      </c>
      <c r="C9" s="12">
        <v>94</v>
      </c>
      <c r="D9" s="12">
        <v>94</v>
      </c>
      <c r="E9" s="12">
        <v>94</v>
      </c>
      <c r="F9" s="14">
        <v>0</v>
      </c>
      <c r="G9" s="12">
        <v>94</v>
      </c>
      <c r="I9" s="11">
        <f>'^JKSE'!I9</f>
        <v>40884</v>
      </c>
      <c r="J9" s="12">
        <f t="shared" si="0"/>
        <v>200</v>
      </c>
    </row>
    <row r="10" spans="1:10" x14ac:dyDescent="0.2">
      <c r="A10" s="11">
        <v>39828</v>
      </c>
      <c r="B10" s="12">
        <v>95</v>
      </c>
      <c r="C10" s="12">
        <v>95</v>
      </c>
      <c r="D10" s="12">
        <v>95</v>
      </c>
      <c r="E10" s="12">
        <v>95</v>
      </c>
      <c r="F10" s="14">
        <v>0</v>
      </c>
      <c r="G10" s="12">
        <v>95</v>
      </c>
      <c r="I10" s="11">
        <f>'^JKSE'!I10</f>
        <v>40883</v>
      </c>
      <c r="J10" s="12">
        <f t="shared" si="0"/>
        <v>200</v>
      </c>
    </row>
    <row r="11" spans="1:10" x14ac:dyDescent="0.2">
      <c r="A11" s="11">
        <v>39829</v>
      </c>
      <c r="B11" s="12">
        <v>89</v>
      </c>
      <c r="C11" s="12">
        <v>89</v>
      </c>
      <c r="D11" s="12">
        <v>89</v>
      </c>
      <c r="E11" s="12">
        <v>89</v>
      </c>
      <c r="F11" s="14">
        <v>0</v>
      </c>
      <c r="G11" s="12">
        <v>89</v>
      </c>
      <c r="I11" s="11">
        <f>'^JKSE'!I11</f>
        <v>40882</v>
      </c>
      <c r="J11" s="12">
        <f t="shared" si="0"/>
        <v>200</v>
      </c>
    </row>
    <row r="12" spans="1:10" x14ac:dyDescent="0.2">
      <c r="A12" s="15">
        <v>39832</v>
      </c>
      <c r="B12" s="12">
        <v>94</v>
      </c>
      <c r="C12" s="12">
        <v>94</v>
      </c>
      <c r="D12" s="12">
        <v>94</v>
      </c>
      <c r="E12" s="12">
        <v>94</v>
      </c>
      <c r="F12" s="14">
        <v>0</v>
      </c>
      <c r="G12" s="12">
        <v>94</v>
      </c>
      <c r="I12" s="11">
        <f>'^JKSE'!I12</f>
        <v>40879</v>
      </c>
      <c r="J12" s="12">
        <f t="shared" si="0"/>
        <v>200</v>
      </c>
    </row>
    <row r="13" spans="1:10" x14ac:dyDescent="0.2">
      <c r="A13" s="15">
        <v>39833</v>
      </c>
      <c r="B13" s="12">
        <v>89</v>
      </c>
      <c r="C13" s="12">
        <v>89</v>
      </c>
      <c r="D13" s="12">
        <v>89</v>
      </c>
      <c r="E13" s="12">
        <v>89</v>
      </c>
      <c r="F13" s="14">
        <v>0</v>
      </c>
      <c r="G13" s="12">
        <v>89</v>
      </c>
      <c r="I13" s="11">
        <f>'^JKSE'!I13</f>
        <v>40878</v>
      </c>
      <c r="J13" s="12">
        <f t="shared" si="0"/>
        <v>200</v>
      </c>
    </row>
    <row r="14" spans="1:10" x14ac:dyDescent="0.2">
      <c r="A14" s="15">
        <v>39834</v>
      </c>
      <c r="B14" s="12">
        <v>94</v>
      </c>
      <c r="C14" s="12">
        <v>94</v>
      </c>
      <c r="D14" s="12">
        <v>94</v>
      </c>
      <c r="E14" s="12">
        <v>94</v>
      </c>
      <c r="F14" s="14">
        <v>0</v>
      </c>
      <c r="G14" s="12">
        <v>94</v>
      </c>
      <c r="I14" s="11">
        <f>'^JKSE'!I14</f>
        <v>40877</v>
      </c>
      <c r="J14" s="12">
        <f t="shared" si="0"/>
        <v>200</v>
      </c>
    </row>
    <row r="15" spans="1:10" x14ac:dyDescent="0.2">
      <c r="A15" s="15">
        <v>39835</v>
      </c>
      <c r="B15" s="12">
        <v>94</v>
      </c>
      <c r="C15" s="12">
        <v>94</v>
      </c>
      <c r="D15" s="12">
        <v>94</v>
      </c>
      <c r="E15" s="12">
        <v>94</v>
      </c>
      <c r="F15" s="14">
        <v>0</v>
      </c>
      <c r="G15" s="12">
        <v>94</v>
      </c>
      <c r="I15" s="11">
        <f>'^JKSE'!I15</f>
        <v>40876</v>
      </c>
      <c r="J15" s="12">
        <f t="shared" si="0"/>
        <v>200</v>
      </c>
    </row>
    <row r="16" spans="1:10" x14ac:dyDescent="0.2">
      <c r="A16" s="15">
        <v>39836</v>
      </c>
      <c r="B16" s="12">
        <v>94</v>
      </c>
      <c r="C16" s="12">
        <v>94</v>
      </c>
      <c r="D16" s="12">
        <v>94</v>
      </c>
      <c r="E16" s="12">
        <v>94</v>
      </c>
      <c r="F16" s="14">
        <v>0</v>
      </c>
      <c r="G16" s="12">
        <v>94</v>
      </c>
      <c r="I16" s="11">
        <f>'^JKSE'!I16</f>
        <v>40875</v>
      </c>
      <c r="J16" s="12">
        <f t="shared" si="0"/>
        <v>200</v>
      </c>
    </row>
    <row r="17" spans="1:10" x14ac:dyDescent="0.2">
      <c r="A17" s="15">
        <v>39840</v>
      </c>
      <c r="B17" s="12">
        <v>95</v>
      </c>
      <c r="C17" s="12">
        <v>95</v>
      </c>
      <c r="D17" s="12">
        <v>95</v>
      </c>
      <c r="E17" s="12">
        <v>95</v>
      </c>
      <c r="F17" s="14">
        <v>0</v>
      </c>
      <c r="G17" s="12">
        <v>95</v>
      </c>
      <c r="I17" s="11">
        <f>'^JKSE'!I17</f>
        <v>40872</v>
      </c>
      <c r="J17" s="12">
        <f t="shared" si="0"/>
        <v>200</v>
      </c>
    </row>
    <row r="18" spans="1:10" x14ac:dyDescent="0.2">
      <c r="A18" s="15">
        <v>39841</v>
      </c>
      <c r="B18" s="12">
        <v>89</v>
      </c>
      <c r="C18" s="12">
        <v>89</v>
      </c>
      <c r="D18" s="12">
        <v>89</v>
      </c>
      <c r="E18" s="12">
        <v>89</v>
      </c>
      <c r="F18" s="14">
        <v>0</v>
      </c>
      <c r="G18" s="12">
        <v>89</v>
      </c>
      <c r="I18" s="11">
        <f>'^JKSE'!I18</f>
        <v>40871</v>
      </c>
      <c r="J18" s="12">
        <f t="shared" si="0"/>
        <v>200</v>
      </c>
    </row>
    <row r="19" spans="1:10" x14ac:dyDescent="0.2">
      <c r="A19" s="15">
        <v>39842</v>
      </c>
      <c r="B19" s="12">
        <v>94</v>
      </c>
      <c r="C19" s="12">
        <v>94</v>
      </c>
      <c r="D19" s="12">
        <v>94</v>
      </c>
      <c r="E19" s="12">
        <v>94</v>
      </c>
      <c r="F19" s="14">
        <v>0</v>
      </c>
      <c r="G19" s="12">
        <v>94</v>
      </c>
      <c r="I19" s="11">
        <f>'^JKSE'!I19</f>
        <v>40870</v>
      </c>
      <c r="J19" s="12">
        <f t="shared" si="0"/>
        <v>200</v>
      </c>
    </row>
    <row r="20" spans="1:10" x14ac:dyDescent="0.2">
      <c r="A20" s="15">
        <v>39843</v>
      </c>
      <c r="B20" s="12">
        <v>94</v>
      </c>
      <c r="C20" s="12">
        <v>94</v>
      </c>
      <c r="D20" s="12">
        <v>94</v>
      </c>
      <c r="E20" s="12">
        <v>94</v>
      </c>
      <c r="F20" s="14">
        <v>0</v>
      </c>
      <c r="G20" s="12">
        <v>94</v>
      </c>
      <c r="I20" s="11">
        <f>'^JKSE'!I20</f>
        <v>40869</v>
      </c>
      <c r="J20" s="12">
        <f t="shared" si="0"/>
        <v>200</v>
      </c>
    </row>
    <row r="21" spans="1:10" x14ac:dyDescent="0.2">
      <c r="A21" s="15">
        <v>39846</v>
      </c>
      <c r="B21" s="12">
        <v>94</v>
      </c>
      <c r="C21" s="12">
        <v>94</v>
      </c>
      <c r="D21" s="12">
        <v>94</v>
      </c>
      <c r="E21" s="12">
        <v>94</v>
      </c>
      <c r="F21" s="14">
        <v>0</v>
      </c>
      <c r="G21" s="12">
        <v>94</v>
      </c>
      <c r="I21" s="11">
        <f>'^JKSE'!I21</f>
        <v>40868</v>
      </c>
      <c r="J21" s="12">
        <f t="shared" si="0"/>
        <v>176</v>
      </c>
    </row>
    <row r="22" spans="1:10" x14ac:dyDescent="0.2">
      <c r="A22" s="15">
        <v>39847</v>
      </c>
      <c r="B22" s="12">
        <v>94</v>
      </c>
      <c r="C22" s="12">
        <v>94</v>
      </c>
      <c r="D22" s="12">
        <v>94</v>
      </c>
      <c r="E22" s="12">
        <v>94</v>
      </c>
      <c r="F22" s="14">
        <v>0</v>
      </c>
      <c r="G22" s="12">
        <v>94</v>
      </c>
      <c r="I22" s="11">
        <f>'^JKSE'!I22</f>
        <v>40865</v>
      </c>
      <c r="J22" s="12">
        <f t="shared" si="0"/>
        <v>199</v>
      </c>
    </row>
    <row r="23" spans="1:10" x14ac:dyDescent="0.2">
      <c r="A23" s="15">
        <v>39848</v>
      </c>
      <c r="B23" s="12">
        <v>94</v>
      </c>
      <c r="C23" s="12">
        <v>94</v>
      </c>
      <c r="D23" s="12">
        <v>94</v>
      </c>
      <c r="E23" s="12">
        <v>94</v>
      </c>
      <c r="F23" s="14">
        <v>0</v>
      </c>
      <c r="G23" s="12">
        <v>94</v>
      </c>
      <c r="I23" s="11">
        <f>'^JKSE'!I23</f>
        <v>40864</v>
      </c>
      <c r="J23" s="12">
        <f t="shared" si="0"/>
        <v>181</v>
      </c>
    </row>
    <row r="24" spans="1:10" x14ac:dyDescent="0.2">
      <c r="A24" s="15">
        <v>39849</v>
      </c>
      <c r="B24" s="12">
        <v>94</v>
      </c>
      <c r="C24" s="12">
        <v>94</v>
      </c>
      <c r="D24" s="12">
        <v>94</v>
      </c>
      <c r="E24" s="12">
        <v>94</v>
      </c>
      <c r="F24" s="14">
        <v>0</v>
      </c>
      <c r="G24" s="12">
        <v>94</v>
      </c>
      <c r="I24" s="11">
        <f>'^JKSE'!I24</f>
        <v>40863</v>
      </c>
      <c r="J24" s="12">
        <f t="shared" si="0"/>
        <v>199</v>
      </c>
    </row>
    <row r="25" spans="1:10" x14ac:dyDescent="0.2">
      <c r="A25" s="15">
        <v>39850</v>
      </c>
      <c r="B25" s="12">
        <v>89</v>
      </c>
      <c r="C25" s="12">
        <v>89</v>
      </c>
      <c r="D25" s="12">
        <v>89</v>
      </c>
      <c r="E25" s="12">
        <v>89</v>
      </c>
      <c r="F25" s="14">
        <v>0</v>
      </c>
      <c r="G25" s="12">
        <v>89</v>
      </c>
      <c r="I25" s="11">
        <f>'^JKSE'!I25</f>
        <v>40862</v>
      </c>
      <c r="J25" s="12">
        <f t="shared" si="0"/>
        <v>198</v>
      </c>
    </row>
    <row r="26" spans="1:10" x14ac:dyDescent="0.2">
      <c r="A26" s="15">
        <v>39853</v>
      </c>
      <c r="B26" s="12">
        <v>95</v>
      </c>
      <c r="C26" s="12">
        <v>95</v>
      </c>
      <c r="D26" s="12">
        <v>95</v>
      </c>
      <c r="E26" s="12">
        <v>95</v>
      </c>
      <c r="F26" s="14">
        <v>0</v>
      </c>
      <c r="G26" s="12">
        <v>95</v>
      </c>
      <c r="I26" s="11">
        <f>'^JKSE'!I26</f>
        <v>40861</v>
      </c>
      <c r="J26" s="12">
        <f t="shared" si="0"/>
        <v>197</v>
      </c>
    </row>
    <row r="27" spans="1:10" x14ac:dyDescent="0.2">
      <c r="A27" s="15">
        <v>39854</v>
      </c>
      <c r="B27" s="12">
        <v>94</v>
      </c>
      <c r="C27" s="12">
        <v>94</v>
      </c>
      <c r="D27" s="12">
        <v>94</v>
      </c>
      <c r="E27" s="12">
        <v>94</v>
      </c>
      <c r="F27" s="14">
        <v>0</v>
      </c>
      <c r="G27" s="12">
        <v>94</v>
      </c>
      <c r="I27" s="11">
        <f>'^JKSE'!I27</f>
        <v>40858</v>
      </c>
      <c r="J27" s="12">
        <f t="shared" si="0"/>
        <v>205</v>
      </c>
    </row>
    <row r="28" spans="1:10" x14ac:dyDescent="0.2">
      <c r="A28" s="15">
        <v>39855</v>
      </c>
      <c r="B28" s="12">
        <v>95</v>
      </c>
      <c r="C28" s="12">
        <v>95</v>
      </c>
      <c r="D28" s="12">
        <v>95</v>
      </c>
      <c r="E28" s="12">
        <v>95</v>
      </c>
      <c r="F28" s="14">
        <v>0</v>
      </c>
      <c r="G28" s="12">
        <v>95</v>
      </c>
      <c r="I28" s="11">
        <f>'^JKSE'!I28</f>
        <v>40857</v>
      </c>
      <c r="J28" s="12">
        <f t="shared" si="0"/>
        <v>170</v>
      </c>
    </row>
    <row r="29" spans="1:10" x14ac:dyDescent="0.2">
      <c r="A29" s="15">
        <v>39856</v>
      </c>
      <c r="B29" s="12">
        <v>95</v>
      </c>
      <c r="C29" s="12">
        <v>95</v>
      </c>
      <c r="D29" s="12">
        <v>95</v>
      </c>
      <c r="E29" s="12">
        <v>95</v>
      </c>
      <c r="F29" s="14">
        <v>0</v>
      </c>
      <c r="G29" s="12">
        <v>95</v>
      </c>
      <c r="I29" s="11">
        <f>'^JKSE'!I29</f>
        <v>40856</v>
      </c>
      <c r="J29" s="12">
        <f t="shared" si="0"/>
        <v>170</v>
      </c>
    </row>
    <row r="30" spans="1:10" x14ac:dyDescent="0.2">
      <c r="A30" s="15">
        <v>39857</v>
      </c>
      <c r="B30" s="12">
        <v>95</v>
      </c>
      <c r="C30" s="12">
        <v>95</v>
      </c>
      <c r="D30" s="12">
        <v>95</v>
      </c>
      <c r="E30" s="12">
        <v>95</v>
      </c>
      <c r="F30" s="14">
        <v>0</v>
      </c>
      <c r="G30" s="12">
        <v>95</v>
      </c>
      <c r="I30" s="11">
        <f>'^JKSE'!I30</f>
        <v>40855</v>
      </c>
      <c r="J30" s="12">
        <f t="shared" si="0"/>
        <v>169</v>
      </c>
    </row>
    <row r="31" spans="1:10" x14ac:dyDescent="0.2">
      <c r="A31" s="15">
        <v>39860</v>
      </c>
      <c r="B31" s="12">
        <v>95</v>
      </c>
      <c r="C31" s="12">
        <v>95</v>
      </c>
      <c r="D31" s="12">
        <v>95</v>
      </c>
      <c r="E31" s="12">
        <v>95</v>
      </c>
      <c r="F31" s="14">
        <v>0</v>
      </c>
      <c r="G31" s="12">
        <v>95</v>
      </c>
      <c r="I31" s="11">
        <f>'^JKSE'!I31</f>
        <v>40854</v>
      </c>
      <c r="J31" s="12">
        <f t="shared" si="0"/>
        <v>168</v>
      </c>
    </row>
    <row r="32" spans="1:10" x14ac:dyDescent="0.2">
      <c r="A32" s="15">
        <v>39861</v>
      </c>
      <c r="B32" s="12">
        <v>95</v>
      </c>
      <c r="C32" s="12">
        <v>95</v>
      </c>
      <c r="D32" s="12">
        <v>95</v>
      </c>
      <c r="E32" s="12">
        <v>95</v>
      </c>
      <c r="F32" s="14">
        <v>0</v>
      </c>
      <c r="G32" s="12">
        <v>95</v>
      </c>
      <c r="I32" s="11">
        <f>'^JKSE'!I32</f>
        <v>40851</v>
      </c>
      <c r="J32" s="12">
        <f t="shared" si="0"/>
        <v>179</v>
      </c>
    </row>
    <row r="33" spans="1:10" x14ac:dyDescent="0.2">
      <c r="A33" s="15">
        <v>39862</v>
      </c>
      <c r="B33" s="12">
        <v>89</v>
      </c>
      <c r="C33" s="12">
        <v>89</v>
      </c>
      <c r="D33" s="12">
        <v>89</v>
      </c>
      <c r="E33" s="12">
        <v>89</v>
      </c>
      <c r="F33" s="14">
        <v>0</v>
      </c>
      <c r="G33" s="12">
        <v>89</v>
      </c>
      <c r="I33" s="11">
        <f>'^JKSE'!I33</f>
        <v>40850</v>
      </c>
      <c r="J33" s="12">
        <f t="shared" si="0"/>
        <v>170</v>
      </c>
    </row>
    <row r="34" spans="1:10" x14ac:dyDescent="0.2">
      <c r="A34" s="15">
        <v>39863</v>
      </c>
      <c r="B34" s="12">
        <v>95</v>
      </c>
      <c r="C34" s="12">
        <v>95</v>
      </c>
      <c r="D34" s="12">
        <v>95</v>
      </c>
      <c r="E34" s="12">
        <v>95</v>
      </c>
      <c r="F34" s="14">
        <v>0</v>
      </c>
      <c r="G34" s="12">
        <v>95</v>
      </c>
      <c r="I34" s="11">
        <f>'^JKSE'!I34</f>
        <v>40849</v>
      </c>
      <c r="J34" s="12">
        <f t="shared" si="0"/>
        <v>173</v>
      </c>
    </row>
    <row r="35" spans="1:10" x14ac:dyDescent="0.2">
      <c r="A35" s="15">
        <v>39864</v>
      </c>
      <c r="B35" s="12">
        <v>95</v>
      </c>
      <c r="C35" s="12">
        <v>95</v>
      </c>
      <c r="D35" s="12">
        <v>95</v>
      </c>
      <c r="E35" s="12">
        <v>95</v>
      </c>
      <c r="F35" s="14">
        <v>0</v>
      </c>
      <c r="G35" s="12">
        <v>95</v>
      </c>
      <c r="I35" s="11">
        <f>'^JKSE'!I35</f>
        <v>40848</v>
      </c>
      <c r="J35" s="12">
        <f t="shared" si="0"/>
        <v>170</v>
      </c>
    </row>
    <row r="36" spans="1:10" x14ac:dyDescent="0.2">
      <c r="A36" s="15">
        <v>39867</v>
      </c>
      <c r="B36" s="12">
        <v>95</v>
      </c>
      <c r="C36" s="12">
        <v>95</v>
      </c>
      <c r="D36" s="12">
        <v>95</v>
      </c>
      <c r="E36" s="12">
        <v>95</v>
      </c>
      <c r="F36" s="14">
        <v>0</v>
      </c>
      <c r="G36" s="12">
        <v>95</v>
      </c>
      <c r="I36" s="11">
        <f>'^JKSE'!I36</f>
        <v>40847</v>
      </c>
      <c r="J36" s="12">
        <f t="shared" si="0"/>
        <v>183</v>
      </c>
    </row>
    <row r="37" spans="1:10" x14ac:dyDescent="0.2">
      <c r="A37" s="15">
        <v>39868</v>
      </c>
      <c r="B37" s="12">
        <v>95</v>
      </c>
      <c r="C37" s="12">
        <v>95</v>
      </c>
      <c r="D37" s="12">
        <v>95</v>
      </c>
      <c r="E37" s="12">
        <v>95</v>
      </c>
      <c r="F37" s="14">
        <v>0</v>
      </c>
      <c r="G37" s="12">
        <v>95</v>
      </c>
      <c r="I37" s="11">
        <f>'^JKSE'!I37</f>
        <v>40844</v>
      </c>
      <c r="J37" s="12">
        <f t="shared" si="0"/>
        <v>166</v>
      </c>
    </row>
    <row r="38" spans="1:10" x14ac:dyDescent="0.2">
      <c r="A38" s="15">
        <v>39869</v>
      </c>
      <c r="B38" s="12">
        <v>95</v>
      </c>
      <c r="C38" s="12">
        <v>95</v>
      </c>
      <c r="D38" s="12">
        <v>95</v>
      </c>
      <c r="E38" s="12">
        <v>95</v>
      </c>
      <c r="F38" s="14">
        <v>0</v>
      </c>
      <c r="G38" s="12">
        <v>95</v>
      </c>
      <c r="I38" s="11">
        <f>'^JKSE'!I38</f>
        <v>40843</v>
      </c>
      <c r="J38" s="12">
        <f t="shared" si="0"/>
        <v>166</v>
      </c>
    </row>
    <row r="39" spans="1:10" x14ac:dyDescent="0.2">
      <c r="A39" s="15">
        <v>39870</v>
      </c>
      <c r="B39" s="12">
        <v>95</v>
      </c>
      <c r="C39" s="12">
        <v>95</v>
      </c>
      <c r="D39" s="12">
        <v>95</v>
      </c>
      <c r="E39" s="12">
        <v>95</v>
      </c>
      <c r="F39" s="14">
        <v>0</v>
      </c>
      <c r="G39" s="12">
        <v>95</v>
      </c>
      <c r="I39" s="11">
        <f>'^JKSE'!I39</f>
        <v>40842</v>
      </c>
      <c r="J39" s="12">
        <f t="shared" si="0"/>
        <v>164</v>
      </c>
    </row>
    <row r="40" spans="1:10" x14ac:dyDescent="0.2">
      <c r="A40" s="15">
        <v>39871</v>
      </c>
      <c r="B40" s="12">
        <v>95</v>
      </c>
      <c r="C40" s="12">
        <v>95</v>
      </c>
      <c r="D40" s="12">
        <v>95</v>
      </c>
      <c r="E40" s="12">
        <v>95</v>
      </c>
      <c r="F40" s="14">
        <v>0</v>
      </c>
      <c r="G40" s="12">
        <v>95</v>
      </c>
      <c r="I40" s="11">
        <f>'^JKSE'!I40</f>
        <v>40841</v>
      </c>
      <c r="J40" s="12">
        <f t="shared" si="0"/>
        <v>167</v>
      </c>
    </row>
    <row r="41" spans="1:10" x14ac:dyDescent="0.2">
      <c r="A41" s="15">
        <v>39874</v>
      </c>
      <c r="B41" s="12">
        <v>95</v>
      </c>
      <c r="C41" s="12">
        <v>95</v>
      </c>
      <c r="D41" s="12">
        <v>95</v>
      </c>
      <c r="E41" s="12">
        <v>95</v>
      </c>
      <c r="F41" s="14">
        <v>0</v>
      </c>
      <c r="G41" s="12">
        <v>95</v>
      </c>
      <c r="I41" s="11">
        <f>'^JKSE'!I41</f>
        <v>40840</v>
      </c>
      <c r="J41" s="12">
        <f t="shared" si="0"/>
        <v>168</v>
      </c>
    </row>
    <row r="42" spans="1:10" x14ac:dyDescent="0.2">
      <c r="A42" s="15">
        <v>39875</v>
      </c>
      <c r="B42" s="12">
        <v>95</v>
      </c>
      <c r="C42" s="12">
        <v>95</v>
      </c>
      <c r="D42" s="12">
        <v>95</v>
      </c>
      <c r="E42" s="12">
        <v>95</v>
      </c>
      <c r="F42" s="14">
        <v>0</v>
      </c>
      <c r="G42" s="12">
        <v>95</v>
      </c>
      <c r="I42" s="11">
        <f>'^JKSE'!I42</f>
        <v>40837</v>
      </c>
      <c r="J42" s="12">
        <f t="shared" si="0"/>
        <v>168</v>
      </c>
    </row>
    <row r="43" spans="1:10" x14ac:dyDescent="0.2">
      <c r="A43" s="15">
        <v>39876</v>
      </c>
      <c r="B43" s="12">
        <v>95</v>
      </c>
      <c r="C43" s="12">
        <v>95</v>
      </c>
      <c r="D43" s="12">
        <v>95</v>
      </c>
      <c r="E43" s="12">
        <v>95</v>
      </c>
      <c r="F43" s="14">
        <v>0</v>
      </c>
      <c r="G43" s="12">
        <v>95</v>
      </c>
      <c r="I43" s="11">
        <f>'^JKSE'!I43</f>
        <v>40836</v>
      </c>
      <c r="J43" s="12">
        <f t="shared" si="0"/>
        <v>171</v>
      </c>
    </row>
    <row r="44" spans="1:10" x14ac:dyDescent="0.2">
      <c r="A44" s="15">
        <v>39877</v>
      </c>
      <c r="B44" s="12">
        <v>95</v>
      </c>
      <c r="C44" s="12">
        <v>95</v>
      </c>
      <c r="D44" s="12">
        <v>95</v>
      </c>
      <c r="E44" s="12">
        <v>95</v>
      </c>
      <c r="F44" s="14">
        <v>0</v>
      </c>
      <c r="G44" s="12">
        <v>95</v>
      </c>
      <c r="I44" s="11">
        <f>'^JKSE'!I44</f>
        <v>40835</v>
      </c>
      <c r="J44" s="12">
        <f t="shared" si="0"/>
        <v>180</v>
      </c>
    </row>
    <row r="45" spans="1:10" x14ac:dyDescent="0.2">
      <c r="A45" s="15">
        <v>39878</v>
      </c>
      <c r="B45" s="12">
        <v>95</v>
      </c>
      <c r="C45" s="12">
        <v>95</v>
      </c>
      <c r="D45" s="12">
        <v>95</v>
      </c>
      <c r="E45" s="12">
        <v>95</v>
      </c>
      <c r="F45" s="14">
        <v>0</v>
      </c>
      <c r="G45" s="12">
        <v>95</v>
      </c>
      <c r="I45" s="11">
        <f>'^JKSE'!I45</f>
        <v>40834</v>
      </c>
      <c r="J45" s="12">
        <f t="shared" si="0"/>
        <v>173</v>
      </c>
    </row>
    <row r="46" spans="1:10" x14ac:dyDescent="0.2">
      <c r="A46" s="15">
        <v>39882</v>
      </c>
      <c r="B46" s="12">
        <v>95</v>
      </c>
      <c r="C46" s="12">
        <v>95</v>
      </c>
      <c r="D46" s="12">
        <v>95</v>
      </c>
      <c r="E46" s="12">
        <v>95</v>
      </c>
      <c r="F46" s="14">
        <v>0</v>
      </c>
      <c r="G46" s="12">
        <v>95</v>
      </c>
      <c r="I46" s="11">
        <f>'^JKSE'!I46</f>
        <v>40833</v>
      </c>
      <c r="J46" s="12">
        <f t="shared" si="0"/>
        <v>167</v>
      </c>
    </row>
    <row r="47" spans="1:10" x14ac:dyDescent="0.2">
      <c r="A47" s="15">
        <v>39883</v>
      </c>
      <c r="B47" s="12">
        <v>95</v>
      </c>
      <c r="C47" s="12">
        <v>95</v>
      </c>
      <c r="D47" s="12">
        <v>95</v>
      </c>
      <c r="E47" s="12">
        <v>95</v>
      </c>
      <c r="F47" s="14">
        <v>0</v>
      </c>
      <c r="G47" s="12">
        <v>95</v>
      </c>
      <c r="I47" s="11">
        <f>'^JKSE'!I47</f>
        <v>40830</v>
      </c>
      <c r="J47" s="12">
        <f t="shared" si="0"/>
        <v>170</v>
      </c>
    </row>
    <row r="48" spans="1:10" x14ac:dyDescent="0.2">
      <c r="A48" s="15">
        <v>39884</v>
      </c>
      <c r="B48" s="12">
        <v>95</v>
      </c>
      <c r="C48" s="12">
        <v>95</v>
      </c>
      <c r="D48" s="12">
        <v>95</v>
      </c>
      <c r="E48" s="12">
        <v>95</v>
      </c>
      <c r="F48" s="14">
        <v>0</v>
      </c>
      <c r="G48" s="12">
        <v>95</v>
      </c>
      <c r="I48" s="11">
        <f>'^JKSE'!I48</f>
        <v>40829</v>
      </c>
      <c r="J48" s="12">
        <f t="shared" si="0"/>
        <v>170</v>
      </c>
    </row>
    <row r="49" spans="1:10" x14ac:dyDescent="0.2">
      <c r="A49" s="15">
        <v>39885</v>
      </c>
      <c r="B49" s="12">
        <v>95</v>
      </c>
      <c r="C49" s="12">
        <v>95</v>
      </c>
      <c r="D49" s="12">
        <v>95</v>
      </c>
      <c r="E49" s="12">
        <v>95</v>
      </c>
      <c r="F49" s="14">
        <v>0</v>
      </c>
      <c r="G49" s="12">
        <v>95</v>
      </c>
      <c r="I49" s="11">
        <f>'^JKSE'!I49</f>
        <v>40828</v>
      </c>
      <c r="J49" s="12">
        <f t="shared" si="0"/>
        <v>178</v>
      </c>
    </row>
    <row r="50" spans="1:10" x14ac:dyDescent="0.2">
      <c r="A50" s="15">
        <v>39888</v>
      </c>
      <c r="B50" s="12">
        <v>95</v>
      </c>
      <c r="C50" s="12">
        <v>95</v>
      </c>
      <c r="D50" s="12">
        <v>95</v>
      </c>
      <c r="E50" s="12">
        <v>95</v>
      </c>
      <c r="F50" s="14">
        <v>0</v>
      </c>
      <c r="G50" s="12">
        <v>95</v>
      </c>
      <c r="I50" s="11">
        <f>'^JKSE'!I50</f>
        <v>40827</v>
      </c>
      <c r="J50" s="12">
        <f t="shared" si="0"/>
        <v>166</v>
      </c>
    </row>
    <row r="51" spans="1:10" x14ac:dyDescent="0.2">
      <c r="A51" s="15">
        <v>39889</v>
      </c>
      <c r="B51" s="12">
        <v>95</v>
      </c>
      <c r="C51" s="12">
        <v>95</v>
      </c>
      <c r="D51" s="12">
        <v>95</v>
      </c>
      <c r="E51" s="12">
        <v>95</v>
      </c>
      <c r="F51" s="14">
        <v>0</v>
      </c>
      <c r="G51" s="12">
        <v>95</v>
      </c>
      <c r="I51" s="11">
        <f>'^JKSE'!I51</f>
        <v>40826</v>
      </c>
      <c r="J51" s="12">
        <f t="shared" si="0"/>
        <v>163</v>
      </c>
    </row>
    <row r="52" spans="1:10" x14ac:dyDescent="0.2">
      <c r="A52" s="15">
        <v>39890</v>
      </c>
      <c r="B52" s="12">
        <v>94</v>
      </c>
      <c r="C52" s="12">
        <v>94</v>
      </c>
      <c r="D52" s="12">
        <v>94</v>
      </c>
      <c r="E52" s="12">
        <v>94</v>
      </c>
      <c r="F52" s="14">
        <v>0</v>
      </c>
      <c r="G52" s="12">
        <v>94</v>
      </c>
      <c r="I52" s="11">
        <f>'^JKSE'!I52</f>
        <v>40823</v>
      </c>
      <c r="J52" s="12">
        <f t="shared" si="0"/>
        <v>165</v>
      </c>
    </row>
    <row r="53" spans="1:10" x14ac:dyDescent="0.2">
      <c r="A53" s="15">
        <v>39891</v>
      </c>
      <c r="B53" s="12">
        <v>95</v>
      </c>
      <c r="C53" s="12">
        <v>95</v>
      </c>
      <c r="D53" s="12">
        <v>95</v>
      </c>
      <c r="E53" s="12">
        <v>95</v>
      </c>
      <c r="F53" s="14">
        <v>0</v>
      </c>
      <c r="G53" s="12">
        <v>95</v>
      </c>
      <c r="I53" s="11">
        <f>'^JKSE'!I53</f>
        <v>40822</v>
      </c>
      <c r="J53" s="12">
        <f t="shared" si="0"/>
        <v>173</v>
      </c>
    </row>
    <row r="54" spans="1:10" x14ac:dyDescent="0.2">
      <c r="A54" s="15">
        <v>39892</v>
      </c>
      <c r="B54" s="12">
        <v>95</v>
      </c>
      <c r="C54" s="12">
        <v>95</v>
      </c>
      <c r="D54" s="12">
        <v>95</v>
      </c>
      <c r="E54" s="12">
        <v>95</v>
      </c>
      <c r="F54" s="14">
        <v>0</v>
      </c>
      <c r="G54" s="12">
        <v>95</v>
      </c>
      <c r="I54" s="11">
        <f>'^JKSE'!I54</f>
        <v>40821</v>
      </c>
      <c r="J54" s="12">
        <f t="shared" si="0"/>
        <v>176</v>
      </c>
    </row>
    <row r="55" spans="1:10" x14ac:dyDescent="0.2">
      <c r="A55" s="15">
        <v>39895</v>
      </c>
      <c r="B55" s="12">
        <v>95</v>
      </c>
      <c r="C55" s="12">
        <v>95</v>
      </c>
      <c r="D55" s="12">
        <v>95</v>
      </c>
      <c r="E55" s="12">
        <v>95</v>
      </c>
      <c r="F55" s="14">
        <v>0</v>
      </c>
      <c r="G55" s="12">
        <v>95</v>
      </c>
      <c r="I55" s="11">
        <f>'^JKSE'!I55</f>
        <v>40820</v>
      </c>
      <c r="J55" s="12">
        <f t="shared" si="0"/>
        <v>175</v>
      </c>
    </row>
    <row r="56" spans="1:10" x14ac:dyDescent="0.2">
      <c r="A56" s="15">
        <v>39896</v>
      </c>
      <c r="B56" s="12">
        <v>94</v>
      </c>
      <c r="C56" s="12">
        <v>94</v>
      </c>
      <c r="D56" s="12">
        <v>94</v>
      </c>
      <c r="E56" s="12">
        <v>94</v>
      </c>
      <c r="F56" s="14">
        <v>0</v>
      </c>
      <c r="G56" s="12">
        <v>94</v>
      </c>
      <c r="I56" s="11">
        <f>'^JKSE'!I56</f>
        <v>40819</v>
      </c>
      <c r="J56" s="12">
        <f t="shared" si="0"/>
        <v>173</v>
      </c>
    </row>
    <row r="57" spans="1:10" x14ac:dyDescent="0.2">
      <c r="A57" s="15">
        <v>39897</v>
      </c>
      <c r="B57" s="12">
        <v>93</v>
      </c>
      <c r="C57" s="12">
        <v>93</v>
      </c>
      <c r="D57" s="12">
        <v>93</v>
      </c>
      <c r="E57" s="12">
        <v>93</v>
      </c>
      <c r="F57" s="14">
        <v>0</v>
      </c>
      <c r="G57" s="12">
        <v>93</v>
      </c>
      <c r="I57" s="11">
        <f>'^JKSE'!I57</f>
        <v>40816</v>
      </c>
      <c r="J57" s="12">
        <f t="shared" si="0"/>
        <v>176</v>
      </c>
    </row>
    <row r="58" spans="1:10" x14ac:dyDescent="0.2">
      <c r="A58" s="15">
        <v>39899</v>
      </c>
      <c r="B58" s="12">
        <v>91</v>
      </c>
      <c r="C58" s="12">
        <v>91</v>
      </c>
      <c r="D58" s="12">
        <v>91</v>
      </c>
      <c r="E58" s="12">
        <v>91</v>
      </c>
      <c r="F58" s="14">
        <v>0</v>
      </c>
      <c r="G58" s="12">
        <v>91</v>
      </c>
      <c r="I58" s="11">
        <f>'^JKSE'!I58</f>
        <v>40815</v>
      </c>
      <c r="J58" s="12">
        <f t="shared" si="0"/>
        <v>200</v>
      </c>
    </row>
    <row r="59" spans="1:10" x14ac:dyDescent="0.2">
      <c r="A59" s="15">
        <v>39902</v>
      </c>
      <c r="B59" s="12">
        <v>91</v>
      </c>
      <c r="C59" s="12">
        <v>91</v>
      </c>
      <c r="D59" s="12">
        <v>91</v>
      </c>
      <c r="E59" s="12">
        <v>91</v>
      </c>
      <c r="F59" s="14">
        <v>0</v>
      </c>
      <c r="G59" s="12">
        <v>91</v>
      </c>
      <c r="I59" s="11">
        <f>'^JKSE'!I59</f>
        <v>40814</v>
      </c>
      <c r="J59" s="12">
        <f t="shared" si="0"/>
        <v>185</v>
      </c>
    </row>
    <row r="60" spans="1:10" x14ac:dyDescent="0.2">
      <c r="A60" s="15">
        <v>39903</v>
      </c>
      <c r="B60" s="12">
        <v>91</v>
      </c>
      <c r="C60" s="12">
        <v>91</v>
      </c>
      <c r="D60" s="12">
        <v>91</v>
      </c>
      <c r="E60" s="12">
        <v>91</v>
      </c>
      <c r="F60" s="14">
        <v>0</v>
      </c>
      <c r="G60" s="12">
        <v>91</v>
      </c>
      <c r="I60" s="11">
        <f>'^JKSE'!I60</f>
        <v>40813</v>
      </c>
      <c r="J60" s="12">
        <f t="shared" si="0"/>
        <v>180</v>
      </c>
    </row>
    <row r="61" spans="1:10" x14ac:dyDescent="0.2">
      <c r="A61" s="15">
        <v>39904</v>
      </c>
      <c r="B61" s="12">
        <v>95</v>
      </c>
      <c r="C61" s="12">
        <v>95</v>
      </c>
      <c r="D61" s="12">
        <v>95</v>
      </c>
      <c r="E61" s="12">
        <v>95</v>
      </c>
      <c r="F61" s="14">
        <v>0</v>
      </c>
      <c r="G61" s="12">
        <v>95</v>
      </c>
      <c r="I61" s="11">
        <f>'^JKSE'!I61</f>
        <v>40812</v>
      </c>
      <c r="J61" s="12">
        <f t="shared" si="0"/>
        <v>180</v>
      </c>
    </row>
    <row r="62" spans="1:10" x14ac:dyDescent="0.2">
      <c r="A62" s="15">
        <v>39905</v>
      </c>
      <c r="B62" s="12">
        <v>88</v>
      </c>
      <c r="C62" s="12">
        <v>88</v>
      </c>
      <c r="D62" s="12">
        <v>88</v>
      </c>
      <c r="E62" s="12">
        <v>88</v>
      </c>
      <c r="F62" s="14">
        <v>0</v>
      </c>
      <c r="G62" s="12">
        <v>88</v>
      </c>
      <c r="I62" s="11">
        <f>'^JKSE'!I62</f>
        <v>40809</v>
      </c>
      <c r="J62" s="12">
        <f t="shared" si="0"/>
        <v>180</v>
      </c>
    </row>
    <row r="63" spans="1:10" x14ac:dyDescent="0.2">
      <c r="A63" s="15">
        <v>39906</v>
      </c>
      <c r="B63" s="12">
        <v>61</v>
      </c>
      <c r="C63" s="12">
        <v>91</v>
      </c>
      <c r="D63" s="12">
        <v>61</v>
      </c>
      <c r="E63" s="12">
        <v>61</v>
      </c>
      <c r="F63" s="14">
        <v>0</v>
      </c>
      <c r="G63" s="12">
        <v>61</v>
      </c>
      <c r="I63" s="11">
        <f>'^JKSE'!I63</f>
        <v>40808</v>
      </c>
      <c r="J63" s="12">
        <f t="shared" si="0"/>
        <v>165</v>
      </c>
    </row>
    <row r="64" spans="1:10" x14ac:dyDescent="0.2">
      <c r="A64" s="15">
        <v>39909</v>
      </c>
      <c r="B64" s="12">
        <v>67</v>
      </c>
      <c r="C64" s="12">
        <v>80</v>
      </c>
      <c r="D64" s="12">
        <v>67</v>
      </c>
      <c r="E64" s="12">
        <v>67</v>
      </c>
      <c r="F64" s="14">
        <v>0</v>
      </c>
      <c r="G64" s="12">
        <v>67</v>
      </c>
      <c r="I64" s="11">
        <f>'^JKSE'!I64</f>
        <v>40807</v>
      </c>
      <c r="J64" s="12">
        <f t="shared" si="0"/>
        <v>195</v>
      </c>
    </row>
    <row r="65" spans="1:10" x14ac:dyDescent="0.2">
      <c r="A65" s="15">
        <v>39910</v>
      </c>
      <c r="B65" s="12">
        <v>87</v>
      </c>
      <c r="C65" s="12">
        <v>91</v>
      </c>
      <c r="D65" s="12">
        <v>87</v>
      </c>
      <c r="E65" s="12">
        <v>91</v>
      </c>
      <c r="F65" s="14">
        <v>3000</v>
      </c>
      <c r="G65" s="12">
        <v>91</v>
      </c>
      <c r="I65" s="11">
        <f>'^JKSE'!I65</f>
        <v>40806</v>
      </c>
      <c r="J65" s="12">
        <f t="shared" si="0"/>
        <v>195</v>
      </c>
    </row>
    <row r="66" spans="1:10" x14ac:dyDescent="0.2">
      <c r="A66" s="15">
        <v>39911</v>
      </c>
      <c r="B66" s="12">
        <v>93</v>
      </c>
      <c r="C66" s="12">
        <v>93</v>
      </c>
      <c r="D66" s="12">
        <v>93</v>
      </c>
      <c r="E66" s="12">
        <v>93</v>
      </c>
      <c r="F66" s="14">
        <v>0</v>
      </c>
      <c r="G66" s="12">
        <v>93</v>
      </c>
      <c r="I66" s="11">
        <f>'^JKSE'!I66</f>
        <v>40805</v>
      </c>
      <c r="J66" s="12">
        <f t="shared" si="0"/>
        <v>198</v>
      </c>
    </row>
    <row r="67" spans="1:10" x14ac:dyDescent="0.2">
      <c r="A67" s="15">
        <v>39916</v>
      </c>
      <c r="B67" s="12">
        <v>61</v>
      </c>
      <c r="C67" s="12">
        <v>93</v>
      </c>
      <c r="D67" s="12">
        <v>61</v>
      </c>
      <c r="E67" s="12">
        <v>61</v>
      </c>
      <c r="F67" s="14">
        <v>0</v>
      </c>
      <c r="G67" s="12">
        <v>61</v>
      </c>
      <c r="I67" s="11">
        <f>'^JKSE'!I67</f>
        <v>40802</v>
      </c>
      <c r="J67" s="12">
        <f t="shared" ref="J67:J130" si="1">VLOOKUP($I$2:$I$751,$A$2:$G$705,7)</f>
        <v>200</v>
      </c>
    </row>
    <row r="68" spans="1:10" x14ac:dyDescent="0.2">
      <c r="A68" s="15">
        <v>39917</v>
      </c>
      <c r="B68" s="12">
        <v>93</v>
      </c>
      <c r="C68" s="12">
        <v>93</v>
      </c>
      <c r="D68" s="12">
        <v>93</v>
      </c>
      <c r="E68" s="12">
        <v>93</v>
      </c>
      <c r="F68" s="14">
        <v>0</v>
      </c>
      <c r="G68" s="12">
        <v>93</v>
      </c>
      <c r="I68" s="11">
        <f>'^JKSE'!I68</f>
        <v>40801</v>
      </c>
      <c r="J68" s="12">
        <f t="shared" si="1"/>
        <v>210</v>
      </c>
    </row>
    <row r="69" spans="1:10" x14ac:dyDescent="0.2">
      <c r="A69" s="15">
        <v>39918</v>
      </c>
      <c r="B69" s="12">
        <v>93</v>
      </c>
      <c r="C69" s="12">
        <v>93</v>
      </c>
      <c r="D69" s="12">
        <v>93</v>
      </c>
      <c r="E69" s="12">
        <v>93</v>
      </c>
      <c r="F69" s="14">
        <v>0</v>
      </c>
      <c r="G69" s="12">
        <v>93</v>
      </c>
      <c r="I69" s="11">
        <f>'^JKSE'!I69</f>
        <v>40800</v>
      </c>
      <c r="J69" s="12">
        <f t="shared" si="1"/>
        <v>205</v>
      </c>
    </row>
    <row r="70" spans="1:10" x14ac:dyDescent="0.2">
      <c r="A70" s="15">
        <v>39919</v>
      </c>
      <c r="B70" s="12">
        <v>61</v>
      </c>
      <c r="C70" s="12">
        <v>88</v>
      </c>
      <c r="D70" s="12">
        <v>61</v>
      </c>
      <c r="E70" s="12">
        <v>61</v>
      </c>
      <c r="F70" s="14">
        <v>0</v>
      </c>
      <c r="G70" s="12">
        <v>61</v>
      </c>
      <c r="I70" s="11">
        <f>'^JKSE'!I70</f>
        <v>40799</v>
      </c>
      <c r="J70" s="12">
        <f t="shared" si="1"/>
        <v>200</v>
      </c>
    </row>
    <row r="71" spans="1:10" x14ac:dyDescent="0.2">
      <c r="A71" s="15">
        <v>39920</v>
      </c>
      <c r="B71" s="12">
        <v>59</v>
      </c>
      <c r="C71" s="12">
        <v>88</v>
      </c>
      <c r="D71" s="12">
        <v>59</v>
      </c>
      <c r="E71" s="12">
        <v>59</v>
      </c>
      <c r="F71" s="14">
        <v>0</v>
      </c>
      <c r="G71" s="12">
        <v>59</v>
      </c>
      <c r="I71" s="11">
        <f>'^JKSE'!I71</f>
        <v>40798</v>
      </c>
      <c r="J71" s="12">
        <f t="shared" si="1"/>
        <v>200</v>
      </c>
    </row>
    <row r="72" spans="1:10" x14ac:dyDescent="0.2">
      <c r="A72" s="15">
        <v>39923</v>
      </c>
      <c r="B72" s="12">
        <v>59</v>
      </c>
      <c r="C72" s="12">
        <v>93</v>
      </c>
      <c r="D72" s="12">
        <v>59</v>
      </c>
      <c r="E72" s="12">
        <v>59</v>
      </c>
      <c r="F72" s="14">
        <v>0</v>
      </c>
      <c r="G72" s="12">
        <v>59</v>
      </c>
      <c r="I72" s="11">
        <f>'^JKSE'!I72</f>
        <v>40795</v>
      </c>
      <c r="J72" s="12">
        <f t="shared" si="1"/>
        <v>215</v>
      </c>
    </row>
    <row r="73" spans="1:10" x14ac:dyDescent="0.2">
      <c r="A73" s="15">
        <v>39924</v>
      </c>
      <c r="B73" s="12">
        <v>88</v>
      </c>
      <c r="C73" s="12">
        <v>96</v>
      </c>
      <c r="D73" s="12">
        <v>88</v>
      </c>
      <c r="E73" s="12">
        <v>96</v>
      </c>
      <c r="F73" s="14">
        <v>17500</v>
      </c>
      <c r="G73" s="12">
        <v>96</v>
      </c>
      <c r="I73" s="11">
        <f>'^JKSE'!I73</f>
        <v>40794</v>
      </c>
      <c r="J73" s="12">
        <f t="shared" si="1"/>
        <v>215</v>
      </c>
    </row>
    <row r="74" spans="1:10" x14ac:dyDescent="0.2">
      <c r="A74" s="15">
        <v>39925</v>
      </c>
      <c r="B74" s="12">
        <v>62</v>
      </c>
      <c r="C74" s="12">
        <v>89</v>
      </c>
      <c r="D74" s="12">
        <v>62</v>
      </c>
      <c r="E74" s="12">
        <v>62</v>
      </c>
      <c r="F74" s="14">
        <v>0</v>
      </c>
      <c r="G74" s="12">
        <v>62</v>
      </c>
      <c r="I74" s="11">
        <f>'^JKSE'!I74</f>
        <v>40793</v>
      </c>
      <c r="J74" s="12">
        <f t="shared" si="1"/>
        <v>215</v>
      </c>
    </row>
    <row r="75" spans="1:10" x14ac:dyDescent="0.2">
      <c r="A75" s="15">
        <v>39926</v>
      </c>
      <c r="B75" s="12">
        <v>62</v>
      </c>
      <c r="C75" s="12">
        <v>98</v>
      </c>
      <c r="D75" s="12">
        <v>62</v>
      </c>
      <c r="E75" s="12">
        <v>62</v>
      </c>
      <c r="F75" s="14">
        <v>0</v>
      </c>
      <c r="G75" s="12">
        <v>62</v>
      </c>
      <c r="I75" s="11">
        <f>'^JKSE'!I75</f>
        <v>40792</v>
      </c>
      <c r="J75" s="12">
        <f t="shared" si="1"/>
        <v>205</v>
      </c>
    </row>
    <row r="76" spans="1:10" x14ac:dyDescent="0.2">
      <c r="A76" s="15">
        <v>39927</v>
      </c>
      <c r="B76" s="12">
        <v>62</v>
      </c>
      <c r="C76" s="12">
        <v>95</v>
      </c>
      <c r="D76" s="12">
        <v>62</v>
      </c>
      <c r="E76" s="12">
        <v>62</v>
      </c>
      <c r="F76" s="14">
        <v>0</v>
      </c>
      <c r="G76" s="12">
        <v>62</v>
      </c>
      <c r="I76" s="11">
        <f>'^JKSE'!I76</f>
        <v>40791</v>
      </c>
      <c r="J76" s="12">
        <f t="shared" si="1"/>
        <v>200</v>
      </c>
    </row>
    <row r="77" spans="1:10" x14ac:dyDescent="0.2">
      <c r="A77" s="15">
        <v>39930</v>
      </c>
      <c r="B77" s="12">
        <v>64</v>
      </c>
      <c r="C77" s="12">
        <v>89</v>
      </c>
      <c r="D77" s="12">
        <v>64</v>
      </c>
      <c r="E77" s="12">
        <v>64</v>
      </c>
      <c r="F77" s="14">
        <v>0</v>
      </c>
      <c r="G77" s="12">
        <v>64</v>
      </c>
      <c r="I77" s="11">
        <f>'^JKSE'!I77</f>
        <v>40788</v>
      </c>
      <c r="J77" s="12">
        <f t="shared" si="1"/>
        <v>188</v>
      </c>
    </row>
    <row r="78" spans="1:10" x14ac:dyDescent="0.2">
      <c r="A78" s="15">
        <v>39931</v>
      </c>
      <c r="B78" s="12">
        <v>95</v>
      </c>
      <c r="C78" s="12">
        <v>95</v>
      </c>
      <c r="D78" s="12">
        <v>95</v>
      </c>
      <c r="E78" s="12">
        <v>95</v>
      </c>
      <c r="F78" s="14">
        <v>0</v>
      </c>
      <c r="G78" s="12">
        <v>95</v>
      </c>
      <c r="I78" s="11">
        <f>'^JKSE'!I78</f>
        <v>40787</v>
      </c>
      <c r="J78" s="12">
        <f t="shared" si="1"/>
        <v>188</v>
      </c>
    </row>
    <row r="79" spans="1:10" x14ac:dyDescent="0.2">
      <c r="A79" s="15">
        <v>39932</v>
      </c>
      <c r="B79" s="12">
        <v>100</v>
      </c>
      <c r="C79" s="12">
        <v>100</v>
      </c>
      <c r="D79" s="12">
        <v>100</v>
      </c>
      <c r="E79" s="12">
        <v>100</v>
      </c>
      <c r="F79" s="14">
        <v>0</v>
      </c>
      <c r="G79" s="12">
        <v>100</v>
      </c>
      <c r="I79" s="11">
        <f>'^JKSE'!I79</f>
        <v>40786</v>
      </c>
      <c r="J79" s="12">
        <f t="shared" si="1"/>
        <v>188</v>
      </c>
    </row>
    <row r="80" spans="1:10" x14ac:dyDescent="0.2">
      <c r="A80" s="15">
        <v>39933</v>
      </c>
      <c r="B80" s="12">
        <v>100</v>
      </c>
      <c r="C80" s="12">
        <v>100</v>
      </c>
      <c r="D80" s="12">
        <v>100</v>
      </c>
      <c r="E80" s="12">
        <v>100</v>
      </c>
      <c r="F80" s="14">
        <v>0</v>
      </c>
      <c r="G80" s="12">
        <v>100</v>
      </c>
      <c r="I80" s="11">
        <f>'^JKSE'!I80</f>
        <v>40785</v>
      </c>
      <c r="J80" s="12">
        <f t="shared" si="1"/>
        <v>188</v>
      </c>
    </row>
    <row r="81" spans="1:10" x14ac:dyDescent="0.2">
      <c r="A81" s="15">
        <v>39934</v>
      </c>
      <c r="B81" s="12">
        <v>100</v>
      </c>
      <c r="C81" s="12">
        <v>100</v>
      </c>
      <c r="D81" s="12">
        <v>100</v>
      </c>
      <c r="E81" s="12">
        <v>100</v>
      </c>
      <c r="F81" s="14">
        <v>0</v>
      </c>
      <c r="G81" s="12">
        <v>100</v>
      </c>
      <c r="I81" s="11">
        <f>'^JKSE'!I81</f>
        <v>40784</v>
      </c>
      <c r="J81" s="12">
        <f t="shared" si="1"/>
        <v>188</v>
      </c>
    </row>
    <row r="82" spans="1:10" x14ac:dyDescent="0.2">
      <c r="A82" s="15">
        <v>39937</v>
      </c>
      <c r="B82" s="12">
        <v>99</v>
      </c>
      <c r="C82" s="12">
        <v>99</v>
      </c>
      <c r="D82" s="12">
        <v>99</v>
      </c>
      <c r="E82" s="12">
        <v>99</v>
      </c>
      <c r="F82" s="14">
        <v>0</v>
      </c>
      <c r="G82" s="12">
        <v>99</v>
      </c>
      <c r="I82" s="11">
        <f>'^JKSE'!I82</f>
        <v>40781</v>
      </c>
      <c r="J82" s="12">
        <f t="shared" si="1"/>
        <v>188</v>
      </c>
    </row>
    <row r="83" spans="1:10" x14ac:dyDescent="0.2">
      <c r="A83" s="15">
        <v>39938</v>
      </c>
      <c r="B83" s="12">
        <v>95</v>
      </c>
      <c r="C83" s="12">
        <v>95</v>
      </c>
      <c r="D83" s="12">
        <v>95</v>
      </c>
      <c r="E83" s="12">
        <v>95</v>
      </c>
      <c r="F83" s="14">
        <v>0</v>
      </c>
      <c r="G83" s="12">
        <v>95</v>
      </c>
      <c r="I83" s="11">
        <f>'^JKSE'!I83</f>
        <v>40780</v>
      </c>
      <c r="J83" s="12">
        <f t="shared" si="1"/>
        <v>188</v>
      </c>
    </row>
    <row r="84" spans="1:10" x14ac:dyDescent="0.2">
      <c r="A84" s="15">
        <v>39939</v>
      </c>
      <c r="B84" s="12">
        <v>106</v>
      </c>
      <c r="C84" s="12">
        <v>106</v>
      </c>
      <c r="D84" s="12">
        <v>106</v>
      </c>
      <c r="E84" s="12">
        <v>106</v>
      </c>
      <c r="F84" s="14">
        <v>0</v>
      </c>
      <c r="G84" s="12">
        <v>106</v>
      </c>
      <c r="I84" s="11">
        <f>'^JKSE'!I84</f>
        <v>40779</v>
      </c>
      <c r="J84" s="12">
        <f t="shared" si="1"/>
        <v>189</v>
      </c>
    </row>
    <row r="85" spans="1:10" x14ac:dyDescent="0.2">
      <c r="A85" s="15">
        <v>39940</v>
      </c>
      <c r="B85" s="12">
        <v>106</v>
      </c>
      <c r="C85" s="12">
        <v>106</v>
      </c>
      <c r="D85" s="12">
        <v>106</v>
      </c>
      <c r="E85" s="12">
        <v>106</v>
      </c>
      <c r="F85" s="14">
        <v>500</v>
      </c>
      <c r="G85" s="12">
        <v>106</v>
      </c>
      <c r="I85" s="11">
        <f>'^JKSE'!I85</f>
        <v>40778</v>
      </c>
      <c r="J85" s="12">
        <f t="shared" si="1"/>
        <v>189</v>
      </c>
    </row>
    <row r="86" spans="1:10" x14ac:dyDescent="0.2">
      <c r="A86" s="15">
        <v>39941</v>
      </c>
      <c r="B86" s="12">
        <v>69</v>
      </c>
      <c r="C86" s="12">
        <v>116</v>
      </c>
      <c r="D86" s="12">
        <v>69</v>
      </c>
      <c r="E86" s="12">
        <v>69</v>
      </c>
      <c r="F86" s="14">
        <v>0</v>
      </c>
      <c r="G86" s="12">
        <v>69</v>
      </c>
      <c r="I86" s="11">
        <f>'^JKSE'!I86</f>
        <v>40777</v>
      </c>
      <c r="J86" s="12">
        <f t="shared" si="1"/>
        <v>194</v>
      </c>
    </row>
    <row r="87" spans="1:10" x14ac:dyDescent="0.2">
      <c r="A87" s="15">
        <v>39944</v>
      </c>
      <c r="B87" s="12">
        <v>103</v>
      </c>
      <c r="C87" s="12">
        <v>103</v>
      </c>
      <c r="D87" s="12">
        <v>103</v>
      </c>
      <c r="E87" s="12">
        <v>103</v>
      </c>
      <c r="F87" s="14">
        <v>500</v>
      </c>
      <c r="G87" s="12">
        <v>103</v>
      </c>
      <c r="I87" s="11">
        <f>'^JKSE'!I87</f>
        <v>40774</v>
      </c>
      <c r="J87" s="12">
        <f t="shared" si="1"/>
        <v>200</v>
      </c>
    </row>
    <row r="88" spans="1:10" x14ac:dyDescent="0.2">
      <c r="A88" s="15">
        <v>39945</v>
      </c>
      <c r="B88" s="12">
        <v>67</v>
      </c>
      <c r="C88" s="12">
        <v>139</v>
      </c>
      <c r="D88" s="12">
        <v>67</v>
      </c>
      <c r="E88" s="12">
        <v>67</v>
      </c>
      <c r="F88" s="14">
        <v>0</v>
      </c>
      <c r="G88" s="12">
        <v>67</v>
      </c>
      <c r="I88" s="11">
        <f>'^JKSE'!I88</f>
        <v>40773</v>
      </c>
      <c r="J88" s="12">
        <f t="shared" si="1"/>
        <v>205</v>
      </c>
    </row>
    <row r="89" spans="1:10" x14ac:dyDescent="0.2">
      <c r="A89" s="15">
        <v>39946</v>
      </c>
      <c r="B89" s="12">
        <v>67</v>
      </c>
      <c r="C89" s="12">
        <v>67</v>
      </c>
      <c r="D89" s="12">
        <v>67</v>
      </c>
      <c r="E89" s="12">
        <v>67</v>
      </c>
      <c r="F89" s="14">
        <v>0</v>
      </c>
      <c r="G89" s="12">
        <v>67</v>
      </c>
      <c r="I89" s="11">
        <f>'^JKSE'!I89</f>
        <v>40772</v>
      </c>
      <c r="J89" s="12">
        <f t="shared" si="1"/>
        <v>205</v>
      </c>
    </row>
    <row r="90" spans="1:10" x14ac:dyDescent="0.2">
      <c r="A90" s="15">
        <v>39947</v>
      </c>
      <c r="B90" s="12">
        <v>67</v>
      </c>
      <c r="C90" s="12">
        <v>139</v>
      </c>
      <c r="D90" s="12">
        <v>67</v>
      </c>
      <c r="E90" s="12">
        <v>67</v>
      </c>
      <c r="F90" s="14">
        <v>0</v>
      </c>
      <c r="G90" s="12">
        <v>67</v>
      </c>
      <c r="I90" s="11">
        <f>'^JKSE'!I90</f>
        <v>40771</v>
      </c>
      <c r="J90" s="12">
        <f t="shared" si="1"/>
        <v>205</v>
      </c>
    </row>
    <row r="91" spans="1:10" x14ac:dyDescent="0.2">
      <c r="A91" s="15">
        <v>39951</v>
      </c>
      <c r="B91" s="12">
        <v>67</v>
      </c>
      <c r="C91" s="12">
        <v>67</v>
      </c>
      <c r="D91" s="12">
        <v>67</v>
      </c>
      <c r="E91" s="12">
        <v>67</v>
      </c>
      <c r="F91" s="14">
        <v>0</v>
      </c>
      <c r="G91" s="12">
        <v>67</v>
      </c>
      <c r="I91" s="11">
        <f>'^JKSE'!I91</f>
        <v>40770</v>
      </c>
      <c r="J91" s="12">
        <f t="shared" si="1"/>
        <v>210</v>
      </c>
    </row>
    <row r="92" spans="1:10" x14ac:dyDescent="0.2">
      <c r="A92" s="15">
        <v>39953</v>
      </c>
      <c r="B92" s="12">
        <v>67</v>
      </c>
      <c r="C92" s="12">
        <v>67</v>
      </c>
      <c r="D92" s="12">
        <v>67</v>
      </c>
      <c r="E92" s="12">
        <v>67</v>
      </c>
      <c r="F92" s="14">
        <v>0</v>
      </c>
      <c r="G92" s="12">
        <v>67</v>
      </c>
      <c r="I92" s="11">
        <f>'^JKSE'!I92</f>
        <v>40767</v>
      </c>
      <c r="J92" s="12">
        <f t="shared" si="1"/>
        <v>205</v>
      </c>
    </row>
    <row r="93" spans="1:10" x14ac:dyDescent="0.2">
      <c r="A93" s="15">
        <v>39955</v>
      </c>
      <c r="B93" s="12">
        <v>67</v>
      </c>
      <c r="C93" s="12">
        <v>130</v>
      </c>
      <c r="D93" s="12">
        <v>67</v>
      </c>
      <c r="E93" s="12">
        <v>67</v>
      </c>
      <c r="F93" s="14">
        <v>0</v>
      </c>
      <c r="G93" s="12">
        <v>67</v>
      </c>
      <c r="I93" s="11">
        <f>'^JKSE'!I93</f>
        <v>40766</v>
      </c>
      <c r="J93" s="12">
        <f t="shared" si="1"/>
        <v>205</v>
      </c>
    </row>
    <row r="94" spans="1:10" x14ac:dyDescent="0.2">
      <c r="A94" s="15">
        <v>39958</v>
      </c>
      <c r="B94" s="12">
        <v>67</v>
      </c>
      <c r="C94" s="12">
        <v>67</v>
      </c>
      <c r="D94" s="12">
        <v>67</v>
      </c>
      <c r="E94" s="12">
        <v>67</v>
      </c>
      <c r="F94" s="14">
        <v>0</v>
      </c>
      <c r="G94" s="12">
        <v>67</v>
      </c>
      <c r="I94" s="11">
        <f>'^JKSE'!I94</f>
        <v>40765</v>
      </c>
      <c r="J94" s="12">
        <f t="shared" si="1"/>
        <v>220</v>
      </c>
    </row>
    <row r="95" spans="1:10" x14ac:dyDescent="0.2">
      <c r="A95" s="15">
        <v>39959</v>
      </c>
      <c r="B95" s="12">
        <v>67</v>
      </c>
      <c r="C95" s="12">
        <v>130</v>
      </c>
      <c r="D95" s="12">
        <v>67</v>
      </c>
      <c r="E95" s="12">
        <v>67</v>
      </c>
      <c r="F95" s="14">
        <v>0</v>
      </c>
      <c r="G95" s="12">
        <v>67</v>
      </c>
      <c r="I95" s="11">
        <f>'^JKSE'!I95</f>
        <v>40764</v>
      </c>
      <c r="J95" s="12">
        <f t="shared" si="1"/>
        <v>195</v>
      </c>
    </row>
    <row r="96" spans="1:10" x14ac:dyDescent="0.2">
      <c r="A96" s="15">
        <v>39960</v>
      </c>
      <c r="B96" s="12">
        <v>67</v>
      </c>
      <c r="C96" s="12">
        <v>105</v>
      </c>
      <c r="D96" s="12">
        <v>67</v>
      </c>
      <c r="E96" s="12">
        <v>67</v>
      </c>
      <c r="F96" s="14">
        <v>0</v>
      </c>
      <c r="G96" s="12">
        <v>67</v>
      </c>
      <c r="I96" s="11">
        <f>'^JKSE'!I96</f>
        <v>40763</v>
      </c>
      <c r="J96" s="12">
        <f t="shared" si="1"/>
        <v>220</v>
      </c>
    </row>
    <row r="97" spans="1:10" x14ac:dyDescent="0.2">
      <c r="A97" s="15">
        <v>39961</v>
      </c>
      <c r="B97" s="12">
        <v>67</v>
      </c>
      <c r="C97" s="12">
        <v>100</v>
      </c>
      <c r="D97" s="12">
        <v>67</v>
      </c>
      <c r="E97" s="12">
        <v>67</v>
      </c>
      <c r="F97" s="14">
        <v>0</v>
      </c>
      <c r="G97" s="12">
        <v>67</v>
      </c>
      <c r="I97" s="11">
        <f>'^JKSE'!I97</f>
        <v>40760</v>
      </c>
      <c r="J97" s="12">
        <f t="shared" si="1"/>
        <v>210</v>
      </c>
    </row>
    <row r="98" spans="1:10" x14ac:dyDescent="0.2">
      <c r="A98" s="15">
        <v>39962</v>
      </c>
      <c r="B98" s="12">
        <v>67</v>
      </c>
      <c r="C98" s="12">
        <v>100</v>
      </c>
      <c r="D98" s="12">
        <v>67</v>
      </c>
      <c r="E98" s="12">
        <v>67</v>
      </c>
      <c r="F98" s="14">
        <v>0</v>
      </c>
      <c r="G98" s="12">
        <v>67</v>
      </c>
      <c r="I98" s="11">
        <f>'^JKSE'!I98</f>
        <v>40759</v>
      </c>
      <c r="J98" s="12">
        <f t="shared" si="1"/>
        <v>240</v>
      </c>
    </row>
    <row r="99" spans="1:10" x14ac:dyDescent="0.2">
      <c r="A99" s="15">
        <v>39965</v>
      </c>
      <c r="B99" s="12">
        <v>67</v>
      </c>
      <c r="C99" s="12">
        <v>103</v>
      </c>
      <c r="D99" s="12">
        <v>67</v>
      </c>
      <c r="E99" s="12">
        <v>67</v>
      </c>
      <c r="F99" s="14">
        <v>0</v>
      </c>
      <c r="G99" s="12">
        <v>67</v>
      </c>
      <c r="I99" s="11">
        <f>'^JKSE'!I99</f>
        <v>40758</v>
      </c>
      <c r="J99" s="12">
        <f t="shared" si="1"/>
        <v>265</v>
      </c>
    </row>
    <row r="100" spans="1:10" x14ac:dyDescent="0.2">
      <c r="A100" s="15">
        <v>39966</v>
      </c>
      <c r="B100" s="12">
        <v>67</v>
      </c>
      <c r="C100" s="12">
        <v>67</v>
      </c>
      <c r="D100" s="12">
        <v>67</v>
      </c>
      <c r="E100" s="12">
        <v>67</v>
      </c>
      <c r="F100" s="14">
        <v>0</v>
      </c>
      <c r="G100" s="12">
        <v>67</v>
      </c>
      <c r="I100" s="11">
        <f>'^JKSE'!I100</f>
        <v>40757</v>
      </c>
      <c r="J100" s="12">
        <f t="shared" si="1"/>
        <v>265</v>
      </c>
    </row>
    <row r="101" spans="1:10" x14ac:dyDescent="0.2">
      <c r="A101" s="15">
        <v>39967</v>
      </c>
      <c r="B101" s="12">
        <v>67</v>
      </c>
      <c r="C101" s="12">
        <v>67</v>
      </c>
      <c r="D101" s="12">
        <v>67</v>
      </c>
      <c r="E101" s="12">
        <v>67</v>
      </c>
      <c r="F101" s="14">
        <v>0</v>
      </c>
      <c r="G101" s="12">
        <v>67</v>
      </c>
      <c r="I101" s="11">
        <f>'^JKSE'!I101</f>
        <v>40756</v>
      </c>
      <c r="J101" s="12">
        <f t="shared" si="1"/>
        <v>265</v>
      </c>
    </row>
    <row r="102" spans="1:10" x14ac:dyDescent="0.2">
      <c r="A102" s="15">
        <v>39968</v>
      </c>
      <c r="B102" s="12">
        <v>67</v>
      </c>
      <c r="C102" s="12">
        <v>128</v>
      </c>
      <c r="D102" s="12">
        <v>67</v>
      </c>
      <c r="E102" s="12">
        <v>67</v>
      </c>
      <c r="F102" s="14">
        <v>0</v>
      </c>
      <c r="G102" s="12">
        <v>67</v>
      </c>
      <c r="I102" s="11">
        <f>'^JKSE'!I102</f>
        <v>40753</v>
      </c>
      <c r="J102" s="12">
        <f t="shared" si="1"/>
        <v>270</v>
      </c>
    </row>
    <row r="103" spans="1:10" x14ac:dyDescent="0.2">
      <c r="A103" s="15">
        <v>39969</v>
      </c>
      <c r="B103" s="12">
        <v>67</v>
      </c>
      <c r="C103" s="12">
        <v>67</v>
      </c>
      <c r="D103" s="12">
        <v>67</v>
      </c>
      <c r="E103" s="12">
        <v>67</v>
      </c>
      <c r="F103" s="14">
        <v>0</v>
      </c>
      <c r="G103" s="12">
        <v>67</v>
      </c>
      <c r="I103" s="11">
        <f>'^JKSE'!I103</f>
        <v>40752</v>
      </c>
      <c r="J103" s="12">
        <f t="shared" si="1"/>
        <v>285</v>
      </c>
    </row>
    <row r="104" spans="1:10" x14ac:dyDescent="0.2">
      <c r="A104" s="15">
        <v>39972</v>
      </c>
      <c r="B104" s="12">
        <v>67</v>
      </c>
      <c r="C104" s="12">
        <v>135</v>
      </c>
      <c r="D104" s="12">
        <v>67</v>
      </c>
      <c r="E104" s="12">
        <v>67</v>
      </c>
      <c r="F104" s="14">
        <v>0</v>
      </c>
      <c r="G104" s="12">
        <v>67</v>
      </c>
      <c r="I104" s="11">
        <f>'^JKSE'!I104</f>
        <v>40751</v>
      </c>
      <c r="J104" s="12">
        <f t="shared" si="1"/>
        <v>230</v>
      </c>
    </row>
    <row r="105" spans="1:10" x14ac:dyDescent="0.2">
      <c r="A105" s="15">
        <v>39973</v>
      </c>
      <c r="B105" s="12">
        <v>67</v>
      </c>
      <c r="C105" s="12">
        <v>135</v>
      </c>
      <c r="D105" s="12">
        <v>67</v>
      </c>
      <c r="E105" s="12">
        <v>67</v>
      </c>
      <c r="F105" s="14">
        <v>0</v>
      </c>
      <c r="G105" s="12">
        <v>67</v>
      </c>
      <c r="I105" s="11">
        <f>'^JKSE'!I105</f>
        <v>40750</v>
      </c>
      <c r="J105" s="12">
        <f t="shared" si="1"/>
        <v>230</v>
      </c>
    </row>
    <row r="106" spans="1:10" x14ac:dyDescent="0.2">
      <c r="A106" s="15">
        <v>39974</v>
      </c>
      <c r="B106" s="12">
        <v>67</v>
      </c>
      <c r="C106" s="12">
        <v>135</v>
      </c>
      <c r="D106" s="12">
        <v>67</v>
      </c>
      <c r="E106" s="12">
        <v>67</v>
      </c>
      <c r="F106" s="14">
        <v>0</v>
      </c>
      <c r="G106" s="12">
        <v>67</v>
      </c>
      <c r="I106" s="11">
        <f>'^JKSE'!I106</f>
        <v>40749</v>
      </c>
      <c r="J106" s="12">
        <f t="shared" si="1"/>
        <v>235</v>
      </c>
    </row>
    <row r="107" spans="1:10" x14ac:dyDescent="0.2">
      <c r="A107" s="15">
        <v>39975</v>
      </c>
      <c r="B107" s="12">
        <v>68</v>
      </c>
      <c r="C107" s="12">
        <v>135</v>
      </c>
      <c r="D107" s="12">
        <v>68</v>
      </c>
      <c r="E107" s="12">
        <v>68</v>
      </c>
      <c r="F107" s="14">
        <v>0</v>
      </c>
      <c r="G107" s="12">
        <v>68</v>
      </c>
      <c r="I107" s="11">
        <f>'^JKSE'!I107</f>
        <v>40746</v>
      </c>
      <c r="J107" s="12">
        <f t="shared" si="1"/>
        <v>205</v>
      </c>
    </row>
    <row r="108" spans="1:10" x14ac:dyDescent="0.2">
      <c r="A108" s="15">
        <v>39976</v>
      </c>
      <c r="B108" s="12">
        <v>67</v>
      </c>
      <c r="C108" s="12">
        <v>135</v>
      </c>
      <c r="D108" s="12">
        <v>67</v>
      </c>
      <c r="E108" s="12">
        <v>67</v>
      </c>
      <c r="F108" s="14">
        <v>0</v>
      </c>
      <c r="G108" s="12">
        <v>67</v>
      </c>
      <c r="I108" s="11">
        <f>'^JKSE'!I108</f>
        <v>40745</v>
      </c>
      <c r="J108" s="12">
        <f t="shared" si="1"/>
        <v>205</v>
      </c>
    </row>
    <row r="109" spans="1:10" x14ac:dyDescent="0.2">
      <c r="A109" s="15">
        <v>39979</v>
      </c>
      <c r="B109" s="12">
        <v>67</v>
      </c>
      <c r="C109" s="12">
        <v>135</v>
      </c>
      <c r="D109" s="12">
        <v>67</v>
      </c>
      <c r="E109" s="12">
        <v>67</v>
      </c>
      <c r="F109" s="14">
        <v>0</v>
      </c>
      <c r="G109" s="12">
        <v>67</v>
      </c>
      <c r="I109" s="11">
        <f>'^JKSE'!I109</f>
        <v>40744</v>
      </c>
      <c r="J109" s="12">
        <f t="shared" si="1"/>
        <v>191</v>
      </c>
    </row>
    <row r="110" spans="1:10" x14ac:dyDescent="0.2">
      <c r="A110" s="15">
        <v>39980</v>
      </c>
      <c r="B110" s="12">
        <v>67</v>
      </c>
      <c r="C110" s="12">
        <v>135</v>
      </c>
      <c r="D110" s="12">
        <v>67</v>
      </c>
      <c r="E110" s="12">
        <v>67</v>
      </c>
      <c r="F110" s="14">
        <v>0</v>
      </c>
      <c r="G110" s="12">
        <v>67</v>
      </c>
      <c r="I110" s="11">
        <f>'^JKSE'!I110</f>
        <v>40743</v>
      </c>
      <c r="J110" s="12">
        <f t="shared" si="1"/>
        <v>190</v>
      </c>
    </row>
    <row r="111" spans="1:10" x14ac:dyDescent="0.2">
      <c r="A111" s="15">
        <v>39981</v>
      </c>
      <c r="B111" s="12">
        <v>100</v>
      </c>
      <c r="C111" s="12">
        <v>100</v>
      </c>
      <c r="D111" s="12">
        <v>100</v>
      </c>
      <c r="E111" s="12">
        <v>100</v>
      </c>
      <c r="F111" s="14">
        <v>24500</v>
      </c>
      <c r="G111" s="12">
        <v>100</v>
      </c>
      <c r="I111" s="11">
        <f>'^JKSE'!I111</f>
        <v>40742</v>
      </c>
      <c r="J111" s="12">
        <f t="shared" si="1"/>
        <v>186</v>
      </c>
    </row>
    <row r="112" spans="1:10" x14ac:dyDescent="0.2">
      <c r="A112" s="15">
        <v>39982</v>
      </c>
      <c r="B112" s="12">
        <v>65</v>
      </c>
      <c r="C112" s="12">
        <v>135</v>
      </c>
      <c r="D112" s="12">
        <v>65</v>
      </c>
      <c r="E112" s="12">
        <v>65</v>
      </c>
      <c r="F112" s="14">
        <v>0</v>
      </c>
      <c r="G112" s="12">
        <v>65</v>
      </c>
      <c r="I112" s="11">
        <f>'^JKSE'!I112</f>
        <v>40739</v>
      </c>
      <c r="J112" s="12">
        <f t="shared" si="1"/>
        <v>191</v>
      </c>
    </row>
    <row r="113" spans="1:10" x14ac:dyDescent="0.2">
      <c r="A113" s="15">
        <v>39983</v>
      </c>
      <c r="B113" s="12">
        <v>65</v>
      </c>
      <c r="C113" s="12">
        <v>135</v>
      </c>
      <c r="D113" s="12">
        <v>65</v>
      </c>
      <c r="E113" s="12">
        <v>65</v>
      </c>
      <c r="F113" s="14">
        <v>0</v>
      </c>
      <c r="G113" s="12">
        <v>65</v>
      </c>
      <c r="I113" s="11">
        <f>'^JKSE'!I113</f>
        <v>40738</v>
      </c>
      <c r="J113" s="12">
        <f t="shared" si="1"/>
        <v>220</v>
      </c>
    </row>
    <row r="114" spans="1:10" x14ac:dyDescent="0.2">
      <c r="A114" s="15">
        <v>39986</v>
      </c>
      <c r="B114" s="12">
        <v>65</v>
      </c>
      <c r="C114" s="12">
        <v>135</v>
      </c>
      <c r="D114" s="12">
        <v>65</v>
      </c>
      <c r="E114" s="12">
        <v>65</v>
      </c>
      <c r="F114" s="14">
        <v>0</v>
      </c>
      <c r="G114" s="12">
        <v>65</v>
      </c>
      <c r="I114" s="11">
        <f>'^JKSE'!I114</f>
        <v>40737</v>
      </c>
      <c r="J114" s="12">
        <f t="shared" si="1"/>
        <v>215</v>
      </c>
    </row>
    <row r="115" spans="1:10" x14ac:dyDescent="0.2">
      <c r="A115" s="15">
        <v>39987</v>
      </c>
      <c r="B115" s="12">
        <v>92</v>
      </c>
      <c r="C115" s="12">
        <v>92</v>
      </c>
      <c r="D115" s="12">
        <v>92</v>
      </c>
      <c r="E115" s="12">
        <v>92</v>
      </c>
      <c r="F115" s="14">
        <v>27500</v>
      </c>
      <c r="G115" s="12">
        <v>92</v>
      </c>
      <c r="I115" s="11">
        <f>'^JKSE'!I115</f>
        <v>40736</v>
      </c>
      <c r="J115" s="12">
        <f t="shared" si="1"/>
        <v>200</v>
      </c>
    </row>
    <row r="116" spans="1:10" x14ac:dyDescent="0.2">
      <c r="A116" s="15">
        <v>39988</v>
      </c>
      <c r="B116" s="12">
        <v>92</v>
      </c>
      <c r="C116" s="12">
        <v>100</v>
      </c>
      <c r="D116" s="12">
        <v>92</v>
      </c>
      <c r="E116" s="12">
        <v>92</v>
      </c>
      <c r="F116" s="14">
        <v>0</v>
      </c>
      <c r="G116" s="12">
        <v>92</v>
      </c>
      <c r="I116" s="11">
        <f>'^JKSE'!I116</f>
        <v>40735</v>
      </c>
      <c r="J116" s="12">
        <f t="shared" si="1"/>
        <v>190</v>
      </c>
    </row>
    <row r="117" spans="1:10" x14ac:dyDescent="0.2">
      <c r="A117" s="15">
        <v>39989</v>
      </c>
      <c r="B117" s="12">
        <v>75</v>
      </c>
      <c r="C117" s="12">
        <v>110</v>
      </c>
      <c r="D117" s="12">
        <v>75</v>
      </c>
      <c r="E117" s="12">
        <v>110</v>
      </c>
      <c r="F117" s="14">
        <v>50500</v>
      </c>
      <c r="G117" s="12">
        <v>110</v>
      </c>
      <c r="I117" s="11">
        <f>'^JKSE'!I117</f>
        <v>40732</v>
      </c>
      <c r="J117" s="12">
        <f t="shared" si="1"/>
        <v>210</v>
      </c>
    </row>
    <row r="118" spans="1:10" x14ac:dyDescent="0.2">
      <c r="A118" s="15">
        <v>39990</v>
      </c>
      <c r="B118" s="12">
        <v>88</v>
      </c>
      <c r="C118" s="12">
        <v>130</v>
      </c>
      <c r="D118" s="12">
        <v>88</v>
      </c>
      <c r="E118" s="12">
        <v>88</v>
      </c>
      <c r="F118" s="14">
        <v>0</v>
      </c>
      <c r="G118" s="12">
        <v>88</v>
      </c>
      <c r="I118" s="11">
        <f>'^JKSE'!I118</f>
        <v>40731</v>
      </c>
      <c r="J118" s="12">
        <f t="shared" si="1"/>
        <v>210</v>
      </c>
    </row>
    <row r="119" spans="1:10" x14ac:dyDescent="0.2">
      <c r="A119" s="15">
        <v>39993</v>
      </c>
      <c r="B119" s="12">
        <v>72</v>
      </c>
      <c r="C119" s="12">
        <v>110</v>
      </c>
      <c r="D119" s="12">
        <v>72</v>
      </c>
      <c r="E119" s="12">
        <v>72</v>
      </c>
      <c r="F119" s="14">
        <v>0</v>
      </c>
      <c r="G119" s="12">
        <v>72</v>
      </c>
      <c r="I119" s="11">
        <f>'^JKSE'!I119</f>
        <v>40730</v>
      </c>
      <c r="J119" s="12">
        <f t="shared" si="1"/>
        <v>187</v>
      </c>
    </row>
    <row r="120" spans="1:10" x14ac:dyDescent="0.2">
      <c r="A120" s="15">
        <v>39994</v>
      </c>
      <c r="B120" s="12">
        <v>95</v>
      </c>
      <c r="C120" s="12">
        <v>110</v>
      </c>
      <c r="D120" s="12">
        <v>95</v>
      </c>
      <c r="E120" s="12">
        <v>95</v>
      </c>
      <c r="F120" s="14">
        <v>0</v>
      </c>
      <c r="G120" s="12">
        <v>95</v>
      </c>
      <c r="I120" s="11">
        <f>'^JKSE'!I120</f>
        <v>40729</v>
      </c>
      <c r="J120" s="12">
        <f t="shared" si="1"/>
        <v>200</v>
      </c>
    </row>
    <row r="121" spans="1:10" x14ac:dyDescent="0.2">
      <c r="A121" s="15">
        <v>39995</v>
      </c>
      <c r="B121" s="12">
        <v>72</v>
      </c>
      <c r="C121" s="12">
        <v>108</v>
      </c>
      <c r="D121" s="12">
        <v>72</v>
      </c>
      <c r="E121" s="12">
        <v>72</v>
      </c>
      <c r="F121" s="14">
        <v>0</v>
      </c>
      <c r="G121" s="12">
        <v>72</v>
      </c>
      <c r="I121" s="11">
        <f>'^JKSE'!I121</f>
        <v>40728</v>
      </c>
      <c r="J121" s="12">
        <f t="shared" si="1"/>
        <v>210</v>
      </c>
    </row>
    <row r="122" spans="1:10" x14ac:dyDescent="0.2">
      <c r="A122" s="15">
        <v>39996</v>
      </c>
      <c r="B122" s="12">
        <v>109</v>
      </c>
      <c r="C122" s="12">
        <v>109</v>
      </c>
      <c r="D122" s="12">
        <v>109</v>
      </c>
      <c r="E122" s="12">
        <v>109</v>
      </c>
      <c r="F122" s="14">
        <v>73000</v>
      </c>
      <c r="G122" s="12">
        <v>109</v>
      </c>
      <c r="I122" s="11">
        <f>'^JKSE'!I122</f>
        <v>40725</v>
      </c>
      <c r="J122" s="12">
        <f t="shared" si="1"/>
        <v>196</v>
      </c>
    </row>
    <row r="123" spans="1:10" x14ac:dyDescent="0.2">
      <c r="A123" s="15">
        <v>39997</v>
      </c>
      <c r="B123" s="12">
        <v>130</v>
      </c>
      <c r="C123" s="12">
        <v>130</v>
      </c>
      <c r="D123" s="12">
        <v>130</v>
      </c>
      <c r="E123" s="12">
        <v>130</v>
      </c>
      <c r="F123" s="14">
        <v>0</v>
      </c>
      <c r="G123" s="12">
        <v>130</v>
      </c>
      <c r="I123" s="11">
        <f>'^JKSE'!I123</f>
        <v>40724</v>
      </c>
      <c r="J123" s="12">
        <f t="shared" si="1"/>
        <v>210</v>
      </c>
    </row>
    <row r="124" spans="1:10" x14ac:dyDescent="0.2">
      <c r="A124" s="15">
        <v>40000</v>
      </c>
      <c r="B124" s="12">
        <v>71</v>
      </c>
      <c r="C124" s="12">
        <v>120</v>
      </c>
      <c r="D124" s="12">
        <v>71</v>
      </c>
      <c r="E124" s="12">
        <v>71</v>
      </c>
      <c r="F124" s="14">
        <v>0</v>
      </c>
      <c r="G124" s="12">
        <v>71</v>
      </c>
      <c r="I124" s="11">
        <f>'^JKSE'!I124</f>
        <v>40723</v>
      </c>
      <c r="J124" s="12">
        <f t="shared" si="1"/>
        <v>195</v>
      </c>
    </row>
    <row r="125" spans="1:10" x14ac:dyDescent="0.2">
      <c r="A125" s="15">
        <v>40001</v>
      </c>
      <c r="B125" s="12">
        <v>100</v>
      </c>
      <c r="C125" s="12">
        <v>140</v>
      </c>
      <c r="D125" s="12">
        <v>100</v>
      </c>
      <c r="E125" s="12">
        <v>100</v>
      </c>
      <c r="F125" s="14">
        <v>0</v>
      </c>
      <c r="G125" s="12">
        <v>100</v>
      </c>
      <c r="I125" s="11">
        <f>'^JKSE'!I125</f>
        <v>40722</v>
      </c>
      <c r="J125" s="12">
        <f t="shared" si="1"/>
        <v>195</v>
      </c>
    </row>
    <row r="126" spans="1:10" x14ac:dyDescent="0.2">
      <c r="A126" s="15">
        <v>40003</v>
      </c>
      <c r="B126" s="12">
        <v>71</v>
      </c>
      <c r="C126" s="12">
        <v>109</v>
      </c>
      <c r="D126" s="12">
        <v>71</v>
      </c>
      <c r="E126" s="12">
        <v>71</v>
      </c>
      <c r="F126" s="14">
        <v>0</v>
      </c>
      <c r="G126" s="12">
        <v>71</v>
      </c>
      <c r="I126" s="11">
        <f>'^JKSE'!I126</f>
        <v>40721</v>
      </c>
      <c r="J126" s="12">
        <f t="shared" si="1"/>
        <v>210</v>
      </c>
    </row>
    <row r="127" spans="1:10" x14ac:dyDescent="0.2">
      <c r="A127" s="15">
        <v>40004</v>
      </c>
      <c r="B127" s="12">
        <v>88</v>
      </c>
      <c r="C127" s="12">
        <v>109</v>
      </c>
      <c r="D127" s="12">
        <v>88</v>
      </c>
      <c r="E127" s="12">
        <v>88</v>
      </c>
      <c r="F127" s="14">
        <v>0</v>
      </c>
      <c r="G127" s="12">
        <v>88</v>
      </c>
      <c r="I127" s="11">
        <f>'^JKSE'!I127</f>
        <v>40718</v>
      </c>
      <c r="J127" s="12">
        <f t="shared" si="1"/>
        <v>210</v>
      </c>
    </row>
    <row r="128" spans="1:10" x14ac:dyDescent="0.2">
      <c r="A128" s="15">
        <v>40007</v>
      </c>
      <c r="B128" s="12">
        <v>120</v>
      </c>
      <c r="C128" s="12">
        <v>120</v>
      </c>
      <c r="D128" s="12">
        <v>120</v>
      </c>
      <c r="E128" s="12">
        <v>120</v>
      </c>
      <c r="F128" s="14">
        <v>0</v>
      </c>
      <c r="G128" s="12">
        <v>120</v>
      </c>
      <c r="I128" s="11">
        <f>'^JKSE'!I128</f>
        <v>40717</v>
      </c>
      <c r="J128" s="12">
        <f t="shared" si="1"/>
        <v>220</v>
      </c>
    </row>
    <row r="129" spans="1:10" x14ac:dyDescent="0.2">
      <c r="A129" s="15">
        <v>40008</v>
      </c>
      <c r="B129" s="12">
        <v>109</v>
      </c>
      <c r="C129" s="12">
        <v>109</v>
      </c>
      <c r="D129" s="12">
        <v>109</v>
      </c>
      <c r="E129" s="12">
        <v>109</v>
      </c>
      <c r="F129" s="14">
        <v>0</v>
      </c>
      <c r="G129" s="12">
        <v>109</v>
      </c>
      <c r="I129" s="11">
        <f>'^JKSE'!I129</f>
        <v>40716</v>
      </c>
      <c r="J129" s="12">
        <f t="shared" si="1"/>
        <v>220</v>
      </c>
    </row>
    <row r="130" spans="1:10" x14ac:dyDescent="0.2">
      <c r="A130" s="15">
        <v>40009</v>
      </c>
      <c r="B130" s="12">
        <v>71</v>
      </c>
      <c r="C130" s="12">
        <v>109</v>
      </c>
      <c r="D130" s="12">
        <v>71</v>
      </c>
      <c r="E130" s="12">
        <v>71</v>
      </c>
      <c r="F130" s="14">
        <v>0</v>
      </c>
      <c r="G130" s="12">
        <v>71</v>
      </c>
      <c r="I130" s="11">
        <f>'^JKSE'!I130</f>
        <v>40715</v>
      </c>
      <c r="J130" s="12">
        <f t="shared" si="1"/>
        <v>173</v>
      </c>
    </row>
    <row r="131" spans="1:10" x14ac:dyDescent="0.2">
      <c r="A131" s="15">
        <v>40010</v>
      </c>
      <c r="B131" s="12">
        <v>83</v>
      </c>
      <c r="C131" s="12">
        <v>109</v>
      </c>
      <c r="D131" s="12">
        <v>83</v>
      </c>
      <c r="E131" s="12">
        <v>109</v>
      </c>
      <c r="F131" s="14">
        <v>250500</v>
      </c>
      <c r="G131" s="12">
        <v>109</v>
      </c>
      <c r="I131" s="11">
        <f>'^JKSE'!I131</f>
        <v>40714</v>
      </c>
      <c r="J131" s="12">
        <f t="shared" ref="J131:J194" si="2">VLOOKUP($I$2:$I$751,$A$2:$G$705,7)</f>
        <v>190</v>
      </c>
    </row>
    <row r="132" spans="1:10" x14ac:dyDescent="0.2">
      <c r="A132" s="15">
        <v>40011</v>
      </c>
      <c r="B132" s="12">
        <v>90</v>
      </c>
      <c r="C132" s="12">
        <v>130</v>
      </c>
      <c r="D132" s="12">
        <v>90</v>
      </c>
      <c r="E132" s="12">
        <v>90</v>
      </c>
      <c r="F132" s="14">
        <v>0</v>
      </c>
      <c r="G132" s="12">
        <v>90</v>
      </c>
      <c r="I132" s="11">
        <f>'^JKSE'!I132</f>
        <v>40711</v>
      </c>
      <c r="J132" s="12">
        <f t="shared" si="2"/>
        <v>188</v>
      </c>
    </row>
    <row r="133" spans="1:10" x14ac:dyDescent="0.2">
      <c r="A133" s="15">
        <v>40015</v>
      </c>
      <c r="B133" s="12">
        <v>147</v>
      </c>
      <c r="C133" s="12">
        <v>147</v>
      </c>
      <c r="D133" s="12">
        <v>147</v>
      </c>
      <c r="E133" s="12">
        <v>147</v>
      </c>
      <c r="F133" s="14">
        <v>0</v>
      </c>
      <c r="G133" s="12">
        <v>147</v>
      </c>
      <c r="I133" s="11">
        <f>'^JKSE'!I133</f>
        <v>40710</v>
      </c>
      <c r="J133" s="12">
        <f t="shared" si="2"/>
        <v>200</v>
      </c>
    </row>
    <row r="134" spans="1:10" x14ac:dyDescent="0.2">
      <c r="A134" s="15">
        <v>40016</v>
      </c>
      <c r="B134" s="12">
        <v>71</v>
      </c>
      <c r="C134" s="12">
        <v>109</v>
      </c>
      <c r="D134" s="12">
        <v>71</v>
      </c>
      <c r="E134" s="12">
        <v>71</v>
      </c>
      <c r="F134" s="14">
        <v>0</v>
      </c>
      <c r="G134" s="12">
        <v>71</v>
      </c>
      <c r="I134" s="11">
        <f>'^JKSE'!I134</f>
        <v>40709</v>
      </c>
      <c r="J134" s="12">
        <f t="shared" si="2"/>
        <v>205</v>
      </c>
    </row>
    <row r="135" spans="1:10" x14ac:dyDescent="0.2">
      <c r="A135" s="15">
        <v>40017</v>
      </c>
      <c r="B135" s="12">
        <v>105</v>
      </c>
      <c r="C135" s="12">
        <v>135</v>
      </c>
      <c r="D135" s="12">
        <v>105</v>
      </c>
      <c r="E135" s="12">
        <v>105</v>
      </c>
      <c r="F135" s="14">
        <v>0</v>
      </c>
      <c r="G135" s="12">
        <v>105</v>
      </c>
      <c r="I135" s="11">
        <f>'^JKSE'!I135</f>
        <v>40708</v>
      </c>
      <c r="J135" s="12">
        <f t="shared" si="2"/>
        <v>215</v>
      </c>
    </row>
    <row r="136" spans="1:10" x14ac:dyDescent="0.2">
      <c r="A136" s="15">
        <v>40018</v>
      </c>
      <c r="B136" s="12">
        <v>105</v>
      </c>
      <c r="C136" s="12">
        <v>105</v>
      </c>
      <c r="D136" s="12">
        <v>105</v>
      </c>
      <c r="E136" s="12">
        <v>105</v>
      </c>
      <c r="F136" s="14">
        <v>83500</v>
      </c>
      <c r="G136" s="12">
        <v>105</v>
      </c>
      <c r="I136" s="11">
        <f>'^JKSE'!I136</f>
        <v>40707</v>
      </c>
      <c r="J136" s="12">
        <f t="shared" si="2"/>
        <v>215</v>
      </c>
    </row>
    <row r="137" spans="1:10" x14ac:dyDescent="0.2">
      <c r="A137" s="15">
        <v>40021</v>
      </c>
      <c r="B137" s="12">
        <v>105</v>
      </c>
      <c r="C137" s="12">
        <v>140</v>
      </c>
      <c r="D137" s="12">
        <v>105</v>
      </c>
      <c r="E137" s="12">
        <v>105</v>
      </c>
      <c r="F137" s="14">
        <v>0</v>
      </c>
      <c r="G137" s="12">
        <v>105</v>
      </c>
      <c r="I137" s="11">
        <f>'^JKSE'!I137</f>
        <v>40704</v>
      </c>
      <c r="J137" s="12">
        <f t="shared" si="2"/>
        <v>215</v>
      </c>
    </row>
    <row r="138" spans="1:10" x14ac:dyDescent="0.2">
      <c r="A138" s="15">
        <v>40022</v>
      </c>
      <c r="B138" s="12">
        <v>110</v>
      </c>
      <c r="C138" s="12">
        <v>110</v>
      </c>
      <c r="D138" s="12">
        <v>110</v>
      </c>
      <c r="E138" s="12">
        <v>110</v>
      </c>
      <c r="F138" s="14">
        <v>500</v>
      </c>
      <c r="G138" s="12">
        <v>110</v>
      </c>
      <c r="I138" s="11">
        <f>'^JKSE'!I138</f>
        <v>40703</v>
      </c>
      <c r="J138" s="12">
        <f t="shared" si="2"/>
        <v>215</v>
      </c>
    </row>
    <row r="139" spans="1:10" x14ac:dyDescent="0.2">
      <c r="A139" s="15">
        <v>40023</v>
      </c>
      <c r="B139" s="12">
        <v>110</v>
      </c>
      <c r="C139" s="12">
        <v>130</v>
      </c>
      <c r="D139" s="12">
        <v>110</v>
      </c>
      <c r="E139" s="12">
        <v>110</v>
      </c>
      <c r="F139" s="14">
        <v>0</v>
      </c>
      <c r="G139" s="12">
        <v>110</v>
      </c>
      <c r="I139" s="11">
        <f>'^JKSE'!I139</f>
        <v>40702</v>
      </c>
      <c r="J139" s="12">
        <f t="shared" si="2"/>
        <v>215</v>
      </c>
    </row>
    <row r="140" spans="1:10" x14ac:dyDescent="0.2">
      <c r="A140" s="15">
        <v>40024</v>
      </c>
      <c r="B140" s="12">
        <v>110</v>
      </c>
      <c r="C140" s="12">
        <v>140</v>
      </c>
      <c r="D140" s="12">
        <v>110</v>
      </c>
      <c r="E140" s="12">
        <v>110</v>
      </c>
      <c r="F140" s="14">
        <v>0</v>
      </c>
      <c r="G140" s="12">
        <v>110</v>
      </c>
      <c r="I140" s="11">
        <f>'^JKSE'!I140</f>
        <v>40701</v>
      </c>
      <c r="J140" s="12">
        <f t="shared" si="2"/>
        <v>205</v>
      </c>
    </row>
    <row r="141" spans="1:10" x14ac:dyDescent="0.2">
      <c r="A141" s="15">
        <v>40025</v>
      </c>
      <c r="B141" s="12">
        <v>111</v>
      </c>
      <c r="C141" s="12">
        <v>111</v>
      </c>
      <c r="D141" s="12">
        <v>111</v>
      </c>
      <c r="E141" s="12">
        <v>111</v>
      </c>
      <c r="F141" s="14">
        <v>500</v>
      </c>
      <c r="G141" s="12">
        <v>111</v>
      </c>
      <c r="I141" s="11">
        <f>'^JKSE'!I141</f>
        <v>40700</v>
      </c>
      <c r="J141" s="12">
        <f t="shared" si="2"/>
        <v>215</v>
      </c>
    </row>
    <row r="142" spans="1:10" x14ac:dyDescent="0.2">
      <c r="A142" s="15">
        <v>40028</v>
      </c>
      <c r="B142" s="12">
        <v>111</v>
      </c>
      <c r="C142" s="12">
        <v>111</v>
      </c>
      <c r="D142" s="12">
        <v>111</v>
      </c>
      <c r="E142" s="12">
        <v>111</v>
      </c>
      <c r="F142" s="14">
        <v>4500</v>
      </c>
      <c r="G142" s="12">
        <v>111</v>
      </c>
      <c r="I142" s="11">
        <f>'^JKSE'!I142</f>
        <v>40697</v>
      </c>
      <c r="J142" s="12">
        <f t="shared" si="2"/>
        <v>205</v>
      </c>
    </row>
    <row r="143" spans="1:10" x14ac:dyDescent="0.2">
      <c r="A143" s="15">
        <v>40029</v>
      </c>
      <c r="B143" s="12">
        <v>73</v>
      </c>
      <c r="C143" s="12">
        <v>110</v>
      </c>
      <c r="D143" s="12">
        <v>73</v>
      </c>
      <c r="E143" s="12">
        <v>110</v>
      </c>
      <c r="F143" s="14">
        <v>38000</v>
      </c>
      <c r="G143" s="12">
        <v>110</v>
      </c>
      <c r="I143" s="11">
        <f>'^JKSE'!I143</f>
        <v>40696</v>
      </c>
      <c r="J143" s="12">
        <f t="shared" si="2"/>
        <v>200</v>
      </c>
    </row>
    <row r="144" spans="1:10" x14ac:dyDescent="0.2">
      <c r="A144" s="15">
        <v>40030</v>
      </c>
      <c r="B144" s="12">
        <v>105</v>
      </c>
      <c r="C144" s="12">
        <v>135</v>
      </c>
      <c r="D144" s="12">
        <v>105</v>
      </c>
      <c r="E144" s="12">
        <v>105</v>
      </c>
      <c r="F144" s="14">
        <v>0</v>
      </c>
      <c r="G144" s="12">
        <v>105</v>
      </c>
      <c r="I144" s="11">
        <f>'^JKSE'!I144</f>
        <v>40695</v>
      </c>
      <c r="J144" s="12">
        <f t="shared" si="2"/>
        <v>200</v>
      </c>
    </row>
    <row r="145" spans="1:10" x14ac:dyDescent="0.2">
      <c r="A145" s="15">
        <v>40031</v>
      </c>
      <c r="B145" s="12">
        <v>105</v>
      </c>
      <c r="C145" s="12">
        <v>140</v>
      </c>
      <c r="D145" s="12">
        <v>105</v>
      </c>
      <c r="E145" s="12">
        <v>105</v>
      </c>
      <c r="F145" s="14">
        <v>0</v>
      </c>
      <c r="G145" s="12">
        <v>105</v>
      </c>
      <c r="I145" s="11">
        <f>'^JKSE'!I145</f>
        <v>40694</v>
      </c>
      <c r="J145" s="12">
        <f t="shared" si="2"/>
        <v>191</v>
      </c>
    </row>
    <row r="146" spans="1:10" x14ac:dyDescent="0.2">
      <c r="A146" s="15">
        <v>40032</v>
      </c>
      <c r="B146" s="12">
        <v>102</v>
      </c>
      <c r="C146" s="12">
        <v>140</v>
      </c>
      <c r="D146" s="12">
        <v>102</v>
      </c>
      <c r="E146" s="12">
        <v>102</v>
      </c>
      <c r="F146" s="14">
        <v>0</v>
      </c>
      <c r="G146" s="12">
        <v>102</v>
      </c>
      <c r="I146" s="11">
        <f>'^JKSE'!I146</f>
        <v>40693</v>
      </c>
      <c r="J146" s="12">
        <f t="shared" si="2"/>
        <v>200</v>
      </c>
    </row>
    <row r="147" spans="1:10" x14ac:dyDescent="0.2">
      <c r="A147" s="15">
        <v>40035</v>
      </c>
      <c r="B147" s="12">
        <v>105</v>
      </c>
      <c r="C147" s="12">
        <v>135</v>
      </c>
      <c r="D147" s="12">
        <v>105</v>
      </c>
      <c r="E147" s="12">
        <v>105</v>
      </c>
      <c r="F147" s="14">
        <v>0</v>
      </c>
      <c r="G147" s="12">
        <v>105</v>
      </c>
      <c r="I147" s="11">
        <f>'^JKSE'!I147</f>
        <v>40690</v>
      </c>
      <c r="J147" s="12">
        <f t="shared" si="2"/>
        <v>205</v>
      </c>
    </row>
    <row r="148" spans="1:10" x14ac:dyDescent="0.2">
      <c r="A148" s="15">
        <v>40036</v>
      </c>
      <c r="B148" s="12">
        <v>107</v>
      </c>
      <c r="C148" s="12">
        <v>130</v>
      </c>
      <c r="D148" s="12">
        <v>107</v>
      </c>
      <c r="E148" s="12">
        <v>107</v>
      </c>
      <c r="F148" s="14">
        <v>0</v>
      </c>
      <c r="G148" s="12">
        <v>107</v>
      </c>
      <c r="I148" s="11">
        <f>'^JKSE'!I148</f>
        <v>40689</v>
      </c>
      <c r="J148" s="12">
        <f t="shared" si="2"/>
        <v>210</v>
      </c>
    </row>
    <row r="149" spans="1:10" x14ac:dyDescent="0.2">
      <c r="A149" s="15">
        <v>40037</v>
      </c>
      <c r="B149" s="12">
        <v>115</v>
      </c>
      <c r="C149" s="12">
        <v>115</v>
      </c>
      <c r="D149" s="12">
        <v>110</v>
      </c>
      <c r="E149" s="12">
        <v>115</v>
      </c>
      <c r="F149" s="14">
        <v>75500</v>
      </c>
      <c r="G149" s="12">
        <v>115</v>
      </c>
      <c r="I149" s="11">
        <f>'^JKSE'!I149</f>
        <v>40688</v>
      </c>
      <c r="J149" s="12">
        <f t="shared" si="2"/>
        <v>230</v>
      </c>
    </row>
    <row r="150" spans="1:10" x14ac:dyDescent="0.2">
      <c r="A150" s="15">
        <v>40038</v>
      </c>
      <c r="B150" s="12">
        <v>120</v>
      </c>
      <c r="C150" s="12">
        <v>120</v>
      </c>
      <c r="D150" s="12">
        <v>110</v>
      </c>
      <c r="E150" s="12">
        <v>110</v>
      </c>
      <c r="F150" s="14">
        <v>252500</v>
      </c>
      <c r="G150" s="12">
        <v>110</v>
      </c>
      <c r="I150" s="11">
        <f>'^JKSE'!I150</f>
        <v>40687</v>
      </c>
      <c r="J150" s="12">
        <f t="shared" si="2"/>
        <v>200</v>
      </c>
    </row>
    <row r="151" spans="1:10" x14ac:dyDescent="0.2">
      <c r="A151" s="15">
        <v>40039</v>
      </c>
      <c r="B151" s="12">
        <v>110</v>
      </c>
      <c r="C151" s="12">
        <v>117</v>
      </c>
      <c r="D151" s="12">
        <v>110</v>
      </c>
      <c r="E151" s="12">
        <v>110</v>
      </c>
      <c r="F151" s="14">
        <v>0</v>
      </c>
      <c r="G151" s="12">
        <v>110</v>
      </c>
      <c r="I151" s="11">
        <f>'^JKSE'!I151</f>
        <v>40686</v>
      </c>
      <c r="J151" s="12">
        <f t="shared" si="2"/>
        <v>200</v>
      </c>
    </row>
    <row r="152" spans="1:10" x14ac:dyDescent="0.2">
      <c r="A152" s="15">
        <v>40043</v>
      </c>
      <c r="B152" s="12">
        <v>110</v>
      </c>
      <c r="C152" s="12">
        <v>110</v>
      </c>
      <c r="D152" s="12">
        <v>110</v>
      </c>
      <c r="E152" s="12">
        <v>110</v>
      </c>
      <c r="F152" s="14">
        <v>32000</v>
      </c>
      <c r="G152" s="12">
        <v>110</v>
      </c>
      <c r="I152" s="11">
        <f>'^JKSE'!I152</f>
        <v>40683</v>
      </c>
      <c r="J152" s="12">
        <f t="shared" si="2"/>
        <v>200</v>
      </c>
    </row>
    <row r="153" spans="1:10" x14ac:dyDescent="0.2">
      <c r="A153" s="15">
        <v>40044</v>
      </c>
      <c r="B153" s="12">
        <v>110</v>
      </c>
      <c r="C153" s="12">
        <v>110</v>
      </c>
      <c r="D153" s="12">
        <v>110</v>
      </c>
      <c r="E153" s="12">
        <v>110</v>
      </c>
      <c r="F153" s="14">
        <v>130000</v>
      </c>
      <c r="G153" s="12">
        <v>110</v>
      </c>
      <c r="I153" s="11">
        <f>'^JKSE'!I153</f>
        <v>40682</v>
      </c>
      <c r="J153" s="12">
        <f t="shared" si="2"/>
        <v>200</v>
      </c>
    </row>
    <row r="154" spans="1:10" x14ac:dyDescent="0.2">
      <c r="A154" s="15">
        <v>40045</v>
      </c>
      <c r="B154" s="12">
        <v>110</v>
      </c>
      <c r="C154" s="12">
        <v>110</v>
      </c>
      <c r="D154" s="12">
        <v>110</v>
      </c>
      <c r="E154" s="12">
        <v>110</v>
      </c>
      <c r="F154" s="14">
        <v>1500</v>
      </c>
      <c r="G154" s="12">
        <v>110</v>
      </c>
      <c r="I154" s="11">
        <f>'^JKSE'!I154</f>
        <v>40681</v>
      </c>
      <c r="J154" s="12">
        <f t="shared" si="2"/>
        <v>200</v>
      </c>
    </row>
    <row r="155" spans="1:10" x14ac:dyDescent="0.2">
      <c r="A155" s="15">
        <v>40046</v>
      </c>
      <c r="B155" s="12">
        <v>120</v>
      </c>
      <c r="C155" s="12">
        <v>144</v>
      </c>
      <c r="D155" s="12">
        <v>120</v>
      </c>
      <c r="E155" s="12">
        <v>144</v>
      </c>
      <c r="F155" s="14">
        <v>32500</v>
      </c>
      <c r="G155" s="12">
        <v>144</v>
      </c>
      <c r="I155" s="11">
        <f>'^JKSE'!I155</f>
        <v>40680</v>
      </c>
      <c r="J155" s="12">
        <f t="shared" si="2"/>
        <v>200</v>
      </c>
    </row>
    <row r="156" spans="1:10" x14ac:dyDescent="0.2">
      <c r="A156" s="15">
        <v>40049</v>
      </c>
      <c r="B156" s="12">
        <v>135</v>
      </c>
      <c r="C156" s="12">
        <v>185</v>
      </c>
      <c r="D156" s="12">
        <v>135</v>
      </c>
      <c r="E156" s="12">
        <v>135</v>
      </c>
      <c r="F156" s="14">
        <v>0</v>
      </c>
      <c r="G156" s="12">
        <v>135</v>
      </c>
      <c r="I156" s="11">
        <f>'^JKSE'!I156</f>
        <v>40679</v>
      </c>
      <c r="J156" s="12">
        <f t="shared" si="2"/>
        <v>200</v>
      </c>
    </row>
    <row r="157" spans="1:10" x14ac:dyDescent="0.2">
      <c r="A157" s="15">
        <v>40050</v>
      </c>
      <c r="B157" s="12">
        <v>135</v>
      </c>
      <c r="C157" s="12">
        <v>135</v>
      </c>
      <c r="D157" s="12">
        <v>135</v>
      </c>
      <c r="E157" s="12">
        <v>135</v>
      </c>
      <c r="F157" s="14">
        <v>500</v>
      </c>
      <c r="G157" s="12">
        <v>135</v>
      </c>
      <c r="I157" s="11">
        <f>'^JKSE'!I157</f>
        <v>40676</v>
      </c>
      <c r="J157" s="12">
        <f t="shared" si="2"/>
        <v>200</v>
      </c>
    </row>
    <row r="158" spans="1:10" x14ac:dyDescent="0.2">
      <c r="A158" s="15">
        <v>40051</v>
      </c>
      <c r="B158" s="12">
        <v>135</v>
      </c>
      <c r="C158" s="12">
        <v>135</v>
      </c>
      <c r="D158" s="12">
        <v>135</v>
      </c>
      <c r="E158" s="12">
        <v>135</v>
      </c>
      <c r="F158" s="14">
        <v>32000</v>
      </c>
      <c r="G158" s="12">
        <v>135</v>
      </c>
      <c r="I158" s="11">
        <f>'^JKSE'!I158</f>
        <v>40675</v>
      </c>
      <c r="J158" s="12">
        <f t="shared" si="2"/>
        <v>205</v>
      </c>
    </row>
    <row r="159" spans="1:10" x14ac:dyDescent="0.2">
      <c r="A159" s="15">
        <v>40052</v>
      </c>
      <c r="B159" s="12">
        <v>135</v>
      </c>
      <c r="C159" s="12">
        <v>135</v>
      </c>
      <c r="D159" s="12">
        <v>135</v>
      </c>
      <c r="E159" s="12">
        <v>135</v>
      </c>
      <c r="F159" s="14">
        <v>0</v>
      </c>
      <c r="G159" s="12">
        <v>135</v>
      </c>
      <c r="I159" s="11">
        <f>'^JKSE'!I159</f>
        <v>40674</v>
      </c>
      <c r="J159" s="12">
        <f t="shared" si="2"/>
        <v>210</v>
      </c>
    </row>
    <row r="160" spans="1:10" x14ac:dyDescent="0.2">
      <c r="A160" s="15">
        <v>40053</v>
      </c>
      <c r="B160" s="12">
        <v>135</v>
      </c>
      <c r="C160" s="12">
        <v>135</v>
      </c>
      <c r="D160" s="12">
        <v>135</v>
      </c>
      <c r="E160" s="12">
        <v>135</v>
      </c>
      <c r="F160" s="14">
        <v>0</v>
      </c>
      <c r="G160" s="12">
        <v>135</v>
      </c>
      <c r="I160" s="11">
        <f>'^JKSE'!I160</f>
        <v>40673</v>
      </c>
      <c r="J160" s="12">
        <f t="shared" si="2"/>
        <v>220</v>
      </c>
    </row>
    <row r="161" spans="1:10" x14ac:dyDescent="0.2">
      <c r="A161" s="15">
        <v>40056</v>
      </c>
      <c r="B161" s="12">
        <v>135</v>
      </c>
      <c r="C161" s="12">
        <v>135</v>
      </c>
      <c r="D161" s="12">
        <v>135</v>
      </c>
      <c r="E161" s="12">
        <v>135</v>
      </c>
      <c r="F161" s="14">
        <v>0</v>
      </c>
      <c r="G161" s="12">
        <v>135</v>
      </c>
      <c r="I161" s="11">
        <f>'^JKSE'!I161</f>
        <v>40672</v>
      </c>
      <c r="J161" s="12">
        <f t="shared" si="2"/>
        <v>220</v>
      </c>
    </row>
    <row r="162" spans="1:10" x14ac:dyDescent="0.2">
      <c r="A162" s="15">
        <v>40057</v>
      </c>
      <c r="B162" s="12">
        <v>135</v>
      </c>
      <c r="C162" s="12">
        <v>135</v>
      </c>
      <c r="D162" s="12">
        <v>135</v>
      </c>
      <c r="E162" s="12">
        <v>135</v>
      </c>
      <c r="F162" s="14">
        <v>0</v>
      </c>
      <c r="G162" s="12">
        <v>135</v>
      </c>
      <c r="I162" s="11">
        <f>'^JKSE'!I162</f>
        <v>40669</v>
      </c>
      <c r="J162" s="12">
        <f t="shared" si="2"/>
        <v>215</v>
      </c>
    </row>
    <row r="163" spans="1:10" x14ac:dyDescent="0.2">
      <c r="A163" s="15">
        <v>40058</v>
      </c>
      <c r="B163" s="12">
        <v>135</v>
      </c>
      <c r="C163" s="12">
        <v>135</v>
      </c>
      <c r="D163" s="12">
        <v>135</v>
      </c>
      <c r="E163" s="12">
        <v>135</v>
      </c>
      <c r="F163" s="14">
        <v>0</v>
      </c>
      <c r="G163" s="12">
        <v>135</v>
      </c>
      <c r="I163" s="11">
        <f>'^JKSE'!I163</f>
        <v>40668</v>
      </c>
      <c r="J163" s="12">
        <f t="shared" si="2"/>
        <v>205</v>
      </c>
    </row>
    <row r="164" spans="1:10" x14ac:dyDescent="0.2">
      <c r="A164" s="15">
        <v>40059</v>
      </c>
      <c r="B164" s="12">
        <v>135</v>
      </c>
      <c r="C164" s="12">
        <v>135</v>
      </c>
      <c r="D164" s="12">
        <v>135</v>
      </c>
      <c r="E164" s="12">
        <v>135</v>
      </c>
      <c r="F164" s="14">
        <v>2500</v>
      </c>
      <c r="G164" s="12">
        <v>135</v>
      </c>
      <c r="I164" s="11">
        <f>'^JKSE'!I164</f>
        <v>40667</v>
      </c>
      <c r="J164" s="12">
        <f t="shared" si="2"/>
        <v>184</v>
      </c>
    </row>
    <row r="165" spans="1:10" x14ac:dyDescent="0.2">
      <c r="A165" s="15">
        <v>40060</v>
      </c>
      <c r="B165" s="12">
        <v>145</v>
      </c>
      <c r="C165" s="12">
        <v>155</v>
      </c>
      <c r="D165" s="12">
        <v>145</v>
      </c>
      <c r="E165" s="12">
        <v>155</v>
      </c>
      <c r="F165" s="14">
        <v>45500</v>
      </c>
      <c r="G165" s="12">
        <v>155</v>
      </c>
      <c r="I165" s="11">
        <f>'^JKSE'!I165</f>
        <v>40666</v>
      </c>
      <c r="J165" s="12">
        <f t="shared" si="2"/>
        <v>186</v>
      </c>
    </row>
    <row r="166" spans="1:10" x14ac:dyDescent="0.2">
      <c r="A166" s="15">
        <v>40063</v>
      </c>
      <c r="B166" s="12">
        <v>156</v>
      </c>
      <c r="C166" s="12">
        <v>160</v>
      </c>
      <c r="D166" s="12">
        <v>156</v>
      </c>
      <c r="E166" s="12">
        <v>160</v>
      </c>
      <c r="F166" s="14">
        <v>37500</v>
      </c>
      <c r="G166" s="12">
        <v>160</v>
      </c>
      <c r="I166" s="11">
        <f>'^JKSE'!I166</f>
        <v>40665</v>
      </c>
      <c r="J166" s="12">
        <f t="shared" si="2"/>
        <v>215</v>
      </c>
    </row>
    <row r="167" spans="1:10" x14ac:dyDescent="0.2">
      <c r="A167" s="15">
        <v>40064</v>
      </c>
      <c r="B167" s="12">
        <v>165</v>
      </c>
      <c r="C167" s="12">
        <v>171</v>
      </c>
      <c r="D167" s="12">
        <v>165</v>
      </c>
      <c r="E167" s="12">
        <v>171</v>
      </c>
      <c r="F167" s="14">
        <v>56000</v>
      </c>
      <c r="G167" s="12">
        <v>171</v>
      </c>
      <c r="I167" s="11">
        <f>'^JKSE'!I167</f>
        <v>40662</v>
      </c>
      <c r="J167" s="12">
        <f t="shared" si="2"/>
        <v>200</v>
      </c>
    </row>
    <row r="168" spans="1:10" x14ac:dyDescent="0.2">
      <c r="A168" s="15">
        <v>40065</v>
      </c>
      <c r="B168" s="12">
        <v>171</v>
      </c>
      <c r="C168" s="12">
        <v>171</v>
      </c>
      <c r="D168" s="12">
        <v>171</v>
      </c>
      <c r="E168" s="12">
        <v>171</v>
      </c>
      <c r="F168" s="14">
        <v>15000</v>
      </c>
      <c r="G168" s="12">
        <v>171</v>
      </c>
      <c r="I168" s="11">
        <f>'^JKSE'!I168</f>
        <v>40661</v>
      </c>
      <c r="J168" s="12">
        <f t="shared" si="2"/>
        <v>205</v>
      </c>
    </row>
    <row r="169" spans="1:10" x14ac:dyDescent="0.2">
      <c r="A169" s="15">
        <v>40066</v>
      </c>
      <c r="B169" s="12">
        <v>171</v>
      </c>
      <c r="C169" s="12">
        <v>171</v>
      </c>
      <c r="D169" s="12">
        <v>171</v>
      </c>
      <c r="E169" s="12">
        <v>171</v>
      </c>
      <c r="F169" s="14">
        <v>7500</v>
      </c>
      <c r="G169" s="12">
        <v>171</v>
      </c>
      <c r="I169" s="11">
        <f>'^JKSE'!I169</f>
        <v>40660</v>
      </c>
      <c r="J169" s="12">
        <f t="shared" si="2"/>
        <v>200</v>
      </c>
    </row>
    <row r="170" spans="1:10" x14ac:dyDescent="0.2">
      <c r="A170" s="15">
        <v>40067</v>
      </c>
      <c r="B170" s="12">
        <v>175</v>
      </c>
      <c r="C170" s="12">
        <v>175</v>
      </c>
      <c r="D170" s="12">
        <v>175</v>
      </c>
      <c r="E170" s="12">
        <v>175</v>
      </c>
      <c r="F170" s="14">
        <v>57500</v>
      </c>
      <c r="G170" s="12">
        <v>175</v>
      </c>
      <c r="I170" s="11">
        <f>'^JKSE'!I170</f>
        <v>40659</v>
      </c>
      <c r="J170" s="12">
        <f t="shared" si="2"/>
        <v>210</v>
      </c>
    </row>
    <row r="171" spans="1:10" x14ac:dyDescent="0.2">
      <c r="A171" s="15">
        <v>40070</v>
      </c>
      <c r="B171" s="12">
        <v>165</v>
      </c>
      <c r="C171" s="12">
        <v>180</v>
      </c>
      <c r="D171" s="12">
        <v>165</v>
      </c>
      <c r="E171" s="12">
        <v>180</v>
      </c>
      <c r="F171" s="14">
        <v>32500</v>
      </c>
      <c r="G171" s="12">
        <v>180</v>
      </c>
      <c r="I171" s="11">
        <f>'^JKSE'!I171</f>
        <v>40658</v>
      </c>
      <c r="J171" s="12">
        <f t="shared" si="2"/>
        <v>210</v>
      </c>
    </row>
    <row r="172" spans="1:10" x14ac:dyDescent="0.2">
      <c r="A172" s="15">
        <v>40071</v>
      </c>
      <c r="B172" s="12">
        <v>170</v>
      </c>
      <c r="C172" s="12">
        <v>190</v>
      </c>
      <c r="D172" s="12">
        <v>170</v>
      </c>
      <c r="E172" s="12">
        <v>190</v>
      </c>
      <c r="F172" s="14">
        <v>469500</v>
      </c>
      <c r="G172" s="12">
        <v>190</v>
      </c>
      <c r="I172" s="11">
        <f>'^JKSE'!I172</f>
        <v>40655</v>
      </c>
      <c r="J172" s="12">
        <f t="shared" si="2"/>
        <v>210</v>
      </c>
    </row>
    <row r="173" spans="1:10" x14ac:dyDescent="0.2">
      <c r="A173" s="15">
        <v>40072</v>
      </c>
      <c r="B173" s="12">
        <v>190</v>
      </c>
      <c r="C173" s="12">
        <v>195</v>
      </c>
      <c r="D173" s="12">
        <v>190</v>
      </c>
      <c r="E173" s="12">
        <v>195</v>
      </c>
      <c r="F173" s="14">
        <v>75500</v>
      </c>
      <c r="G173" s="12">
        <v>195</v>
      </c>
      <c r="I173" s="11">
        <f>'^JKSE'!I173</f>
        <v>40654</v>
      </c>
      <c r="J173" s="12">
        <f t="shared" si="2"/>
        <v>210</v>
      </c>
    </row>
    <row r="174" spans="1:10" x14ac:dyDescent="0.2">
      <c r="A174" s="15">
        <v>40073</v>
      </c>
      <c r="B174" s="12">
        <v>196</v>
      </c>
      <c r="C174" s="12">
        <v>225</v>
      </c>
      <c r="D174" s="12">
        <v>196</v>
      </c>
      <c r="E174" s="12">
        <v>225</v>
      </c>
      <c r="F174" s="14">
        <v>92500</v>
      </c>
      <c r="G174" s="12">
        <v>225</v>
      </c>
      <c r="I174" s="11">
        <f>'^JKSE'!I174</f>
        <v>40653</v>
      </c>
      <c r="J174" s="12">
        <f t="shared" si="2"/>
        <v>210</v>
      </c>
    </row>
    <row r="175" spans="1:10" x14ac:dyDescent="0.2">
      <c r="A175" s="15">
        <v>40080</v>
      </c>
      <c r="B175" s="12">
        <v>215</v>
      </c>
      <c r="C175" s="12">
        <v>215</v>
      </c>
      <c r="D175" s="12">
        <v>215</v>
      </c>
      <c r="E175" s="12">
        <v>215</v>
      </c>
      <c r="F175" s="14">
        <v>37500</v>
      </c>
      <c r="G175" s="12">
        <v>215</v>
      </c>
      <c r="I175" s="11">
        <f>'^JKSE'!I175</f>
        <v>40652</v>
      </c>
      <c r="J175" s="12">
        <f t="shared" si="2"/>
        <v>200</v>
      </c>
    </row>
    <row r="176" spans="1:10" x14ac:dyDescent="0.2">
      <c r="A176" s="15">
        <v>40081</v>
      </c>
      <c r="B176" s="12">
        <v>215</v>
      </c>
      <c r="C176" s="12">
        <v>215</v>
      </c>
      <c r="D176" s="12">
        <v>215</v>
      </c>
      <c r="E176" s="12">
        <v>215</v>
      </c>
      <c r="F176" s="14">
        <v>50000</v>
      </c>
      <c r="G176" s="12">
        <v>215</v>
      </c>
      <c r="I176" s="11">
        <f>'^JKSE'!I176</f>
        <v>40651</v>
      </c>
      <c r="J176" s="12">
        <f t="shared" si="2"/>
        <v>191</v>
      </c>
    </row>
    <row r="177" spans="1:10" x14ac:dyDescent="0.2">
      <c r="A177" s="15">
        <v>40084</v>
      </c>
      <c r="B177" s="12">
        <v>210</v>
      </c>
      <c r="C177" s="12">
        <v>210</v>
      </c>
      <c r="D177" s="12">
        <v>210</v>
      </c>
      <c r="E177" s="12">
        <v>210</v>
      </c>
      <c r="F177" s="14">
        <v>0</v>
      </c>
      <c r="G177" s="12">
        <v>210</v>
      </c>
      <c r="I177" s="11">
        <f>'^JKSE'!I177</f>
        <v>40648</v>
      </c>
      <c r="J177" s="12">
        <f t="shared" si="2"/>
        <v>191</v>
      </c>
    </row>
    <row r="178" spans="1:10" x14ac:dyDescent="0.2">
      <c r="A178" s="15">
        <v>40085</v>
      </c>
      <c r="B178" s="12">
        <v>225</v>
      </c>
      <c r="C178" s="12">
        <v>265</v>
      </c>
      <c r="D178" s="12">
        <v>205</v>
      </c>
      <c r="E178" s="12">
        <v>210</v>
      </c>
      <c r="F178" s="14">
        <v>9441500</v>
      </c>
      <c r="G178" s="12">
        <v>210</v>
      </c>
      <c r="I178" s="11">
        <f>'^JKSE'!I178</f>
        <v>40647</v>
      </c>
      <c r="J178" s="12">
        <f t="shared" si="2"/>
        <v>196</v>
      </c>
    </row>
    <row r="179" spans="1:10" x14ac:dyDescent="0.2">
      <c r="A179" s="15">
        <v>40086</v>
      </c>
      <c r="B179" s="12">
        <v>210</v>
      </c>
      <c r="C179" s="12">
        <v>220</v>
      </c>
      <c r="D179" s="12">
        <v>185</v>
      </c>
      <c r="E179" s="12">
        <v>185</v>
      </c>
      <c r="F179" s="14">
        <v>533000</v>
      </c>
      <c r="G179" s="12">
        <v>185</v>
      </c>
      <c r="I179" s="11">
        <f>'^JKSE'!I179</f>
        <v>40646</v>
      </c>
      <c r="J179" s="12">
        <f t="shared" si="2"/>
        <v>191</v>
      </c>
    </row>
    <row r="180" spans="1:10" x14ac:dyDescent="0.2">
      <c r="A180" s="15">
        <v>40087</v>
      </c>
      <c r="B180" s="12">
        <v>180</v>
      </c>
      <c r="C180" s="12">
        <v>200</v>
      </c>
      <c r="D180" s="12">
        <v>180</v>
      </c>
      <c r="E180" s="12">
        <v>182</v>
      </c>
      <c r="F180" s="14">
        <v>20500</v>
      </c>
      <c r="G180" s="12">
        <v>182</v>
      </c>
      <c r="I180" s="11">
        <f>'^JKSE'!I180</f>
        <v>40645</v>
      </c>
      <c r="J180" s="12">
        <f t="shared" si="2"/>
        <v>191</v>
      </c>
    </row>
    <row r="181" spans="1:10" x14ac:dyDescent="0.2">
      <c r="A181" s="15">
        <v>40088</v>
      </c>
      <c r="B181" s="12">
        <v>189</v>
      </c>
      <c r="C181" s="12">
        <v>189</v>
      </c>
      <c r="D181" s="12">
        <v>171</v>
      </c>
      <c r="E181" s="12">
        <v>178</v>
      </c>
      <c r="F181" s="14">
        <v>28000</v>
      </c>
      <c r="G181" s="12">
        <v>178</v>
      </c>
      <c r="I181" s="11">
        <f>'^JKSE'!I181</f>
        <v>40644</v>
      </c>
      <c r="J181" s="12">
        <f t="shared" si="2"/>
        <v>191</v>
      </c>
    </row>
    <row r="182" spans="1:10" x14ac:dyDescent="0.2">
      <c r="A182" s="15">
        <v>40091</v>
      </c>
      <c r="B182" s="12">
        <v>185</v>
      </c>
      <c r="C182" s="12">
        <v>185</v>
      </c>
      <c r="D182" s="12">
        <v>140</v>
      </c>
      <c r="E182" s="12">
        <v>160</v>
      </c>
      <c r="F182" s="14">
        <v>102500</v>
      </c>
      <c r="G182" s="12">
        <v>160</v>
      </c>
      <c r="I182" s="11">
        <f>'^JKSE'!I182</f>
        <v>40641</v>
      </c>
      <c r="J182" s="12">
        <f t="shared" si="2"/>
        <v>191</v>
      </c>
    </row>
    <row r="183" spans="1:10" x14ac:dyDescent="0.2">
      <c r="A183" s="15">
        <v>40092</v>
      </c>
      <c r="B183" s="12">
        <v>142</v>
      </c>
      <c r="C183" s="12">
        <v>150</v>
      </c>
      <c r="D183" s="12">
        <v>135</v>
      </c>
      <c r="E183" s="12">
        <v>150</v>
      </c>
      <c r="F183" s="14">
        <v>64000</v>
      </c>
      <c r="G183" s="12">
        <v>150</v>
      </c>
      <c r="I183" s="11">
        <f>'^JKSE'!I183</f>
        <v>40640</v>
      </c>
      <c r="J183" s="12">
        <f t="shared" si="2"/>
        <v>188</v>
      </c>
    </row>
    <row r="184" spans="1:10" x14ac:dyDescent="0.2">
      <c r="A184" s="15">
        <v>40093</v>
      </c>
      <c r="B184" s="12">
        <v>160</v>
      </c>
      <c r="C184" s="12">
        <v>160</v>
      </c>
      <c r="D184" s="12">
        <v>123</v>
      </c>
      <c r="E184" s="12">
        <v>155</v>
      </c>
      <c r="F184" s="14">
        <v>22500</v>
      </c>
      <c r="G184" s="12">
        <v>155</v>
      </c>
      <c r="I184" s="11">
        <f>'^JKSE'!I184</f>
        <v>40639</v>
      </c>
      <c r="J184" s="12">
        <f t="shared" si="2"/>
        <v>186</v>
      </c>
    </row>
    <row r="185" spans="1:10" x14ac:dyDescent="0.2">
      <c r="A185" s="15">
        <v>40094</v>
      </c>
      <c r="B185" s="12">
        <v>156</v>
      </c>
      <c r="C185" s="12">
        <v>156</v>
      </c>
      <c r="D185" s="12">
        <v>130</v>
      </c>
      <c r="E185" s="12">
        <v>130</v>
      </c>
      <c r="F185" s="14">
        <v>9500</v>
      </c>
      <c r="G185" s="12">
        <v>130</v>
      </c>
      <c r="I185" s="11">
        <f>'^JKSE'!I185</f>
        <v>40638</v>
      </c>
      <c r="J185" s="12">
        <f t="shared" si="2"/>
        <v>185</v>
      </c>
    </row>
    <row r="186" spans="1:10" x14ac:dyDescent="0.2">
      <c r="A186" s="15">
        <v>40095</v>
      </c>
      <c r="B186" s="12">
        <v>140</v>
      </c>
      <c r="C186" s="12">
        <v>146</v>
      </c>
      <c r="D186" s="12">
        <v>110</v>
      </c>
      <c r="E186" s="12">
        <v>125</v>
      </c>
      <c r="F186" s="14">
        <v>3500</v>
      </c>
      <c r="G186" s="12">
        <v>125</v>
      </c>
      <c r="I186" s="11">
        <f>'^JKSE'!I186</f>
        <v>40637</v>
      </c>
      <c r="J186" s="12">
        <f t="shared" si="2"/>
        <v>186</v>
      </c>
    </row>
    <row r="187" spans="1:10" x14ac:dyDescent="0.2">
      <c r="A187" s="15">
        <v>40098</v>
      </c>
      <c r="B187" s="12">
        <v>125</v>
      </c>
      <c r="C187" s="12">
        <v>145</v>
      </c>
      <c r="D187" s="12">
        <v>124</v>
      </c>
      <c r="E187" s="12">
        <v>138</v>
      </c>
      <c r="F187" s="14">
        <v>125000</v>
      </c>
      <c r="G187" s="12">
        <v>138</v>
      </c>
      <c r="I187" s="11">
        <f>'^JKSE'!I187</f>
        <v>40634</v>
      </c>
      <c r="J187" s="12">
        <f t="shared" si="2"/>
        <v>186</v>
      </c>
    </row>
    <row r="188" spans="1:10" x14ac:dyDescent="0.2">
      <c r="A188" s="15">
        <v>40099</v>
      </c>
      <c r="B188" s="12">
        <v>144</v>
      </c>
      <c r="C188" s="12">
        <v>144</v>
      </c>
      <c r="D188" s="12">
        <v>135</v>
      </c>
      <c r="E188" s="12">
        <v>135</v>
      </c>
      <c r="F188" s="14">
        <v>52000</v>
      </c>
      <c r="G188" s="12">
        <v>135</v>
      </c>
      <c r="I188" s="11">
        <f>'^JKSE'!I188</f>
        <v>40633</v>
      </c>
      <c r="J188" s="12">
        <f t="shared" si="2"/>
        <v>190</v>
      </c>
    </row>
    <row r="189" spans="1:10" x14ac:dyDescent="0.2">
      <c r="A189" s="15">
        <v>40100</v>
      </c>
      <c r="B189" s="12">
        <v>144</v>
      </c>
      <c r="C189" s="12">
        <v>144</v>
      </c>
      <c r="D189" s="12">
        <v>135</v>
      </c>
      <c r="E189" s="12">
        <v>142</v>
      </c>
      <c r="F189" s="14">
        <v>11000</v>
      </c>
      <c r="G189" s="12">
        <v>142</v>
      </c>
      <c r="I189" s="11">
        <f>'^JKSE'!I189</f>
        <v>40632</v>
      </c>
      <c r="J189" s="12">
        <f t="shared" si="2"/>
        <v>181</v>
      </c>
    </row>
    <row r="190" spans="1:10" x14ac:dyDescent="0.2">
      <c r="A190" s="15">
        <v>40101</v>
      </c>
      <c r="B190" s="12">
        <v>135</v>
      </c>
      <c r="C190" s="12">
        <v>145</v>
      </c>
      <c r="D190" s="12">
        <v>135</v>
      </c>
      <c r="E190" s="12">
        <v>145</v>
      </c>
      <c r="F190" s="14">
        <v>4000</v>
      </c>
      <c r="G190" s="12">
        <v>145</v>
      </c>
      <c r="I190" s="11">
        <f>'^JKSE'!I190</f>
        <v>40631</v>
      </c>
      <c r="J190" s="12">
        <f t="shared" si="2"/>
        <v>184</v>
      </c>
    </row>
    <row r="191" spans="1:10" x14ac:dyDescent="0.2">
      <c r="A191" s="15">
        <v>40102</v>
      </c>
      <c r="B191" s="12">
        <v>150</v>
      </c>
      <c r="C191" s="12">
        <v>159</v>
      </c>
      <c r="D191" s="12">
        <v>150</v>
      </c>
      <c r="E191" s="12">
        <v>159</v>
      </c>
      <c r="F191" s="14">
        <v>12500</v>
      </c>
      <c r="G191" s="12">
        <v>159</v>
      </c>
      <c r="I191" s="11">
        <f>'^JKSE'!I191</f>
        <v>40630</v>
      </c>
      <c r="J191" s="12">
        <f t="shared" si="2"/>
        <v>190</v>
      </c>
    </row>
    <row r="192" spans="1:10" x14ac:dyDescent="0.2">
      <c r="A192" s="15">
        <v>40105</v>
      </c>
      <c r="B192" s="12">
        <v>165</v>
      </c>
      <c r="C192" s="12">
        <v>165</v>
      </c>
      <c r="D192" s="12">
        <v>156</v>
      </c>
      <c r="E192" s="12">
        <v>164</v>
      </c>
      <c r="F192" s="14">
        <v>8500</v>
      </c>
      <c r="G192" s="12">
        <v>164</v>
      </c>
      <c r="I192" s="11">
        <f>'^JKSE'!I192</f>
        <v>40627</v>
      </c>
      <c r="J192" s="12">
        <f t="shared" si="2"/>
        <v>194</v>
      </c>
    </row>
    <row r="193" spans="1:10" x14ac:dyDescent="0.2">
      <c r="A193" s="15">
        <v>40106</v>
      </c>
      <c r="B193" s="12">
        <v>125</v>
      </c>
      <c r="C193" s="12">
        <v>165</v>
      </c>
      <c r="D193" s="12">
        <v>125</v>
      </c>
      <c r="E193" s="12">
        <v>125</v>
      </c>
      <c r="F193" s="14">
        <v>0</v>
      </c>
      <c r="G193" s="12">
        <v>125</v>
      </c>
      <c r="I193" s="11">
        <f>'^JKSE'!I193</f>
        <v>40626</v>
      </c>
      <c r="J193" s="12">
        <f t="shared" si="2"/>
        <v>193</v>
      </c>
    </row>
    <row r="194" spans="1:10" x14ac:dyDescent="0.2">
      <c r="A194" s="15">
        <v>40107</v>
      </c>
      <c r="B194" s="12">
        <v>170</v>
      </c>
      <c r="C194" s="12">
        <v>170</v>
      </c>
      <c r="D194" s="12">
        <v>160</v>
      </c>
      <c r="E194" s="12">
        <v>164</v>
      </c>
      <c r="F194" s="14">
        <v>149500</v>
      </c>
      <c r="G194" s="12">
        <v>164</v>
      </c>
      <c r="I194" s="11">
        <f>'^JKSE'!I194</f>
        <v>40625</v>
      </c>
      <c r="J194" s="12">
        <f t="shared" si="2"/>
        <v>200</v>
      </c>
    </row>
    <row r="195" spans="1:10" x14ac:dyDescent="0.2">
      <c r="A195" s="15">
        <v>40108</v>
      </c>
      <c r="B195" s="12">
        <v>160</v>
      </c>
      <c r="C195" s="12">
        <v>169</v>
      </c>
      <c r="D195" s="12">
        <v>160</v>
      </c>
      <c r="E195" s="12">
        <v>161</v>
      </c>
      <c r="F195" s="14">
        <v>104000</v>
      </c>
      <c r="G195" s="12">
        <v>161</v>
      </c>
      <c r="I195" s="11">
        <f>'^JKSE'!I195</f>
        <v>40624</v>
      </c>
      <c r="J195" s="12">
        <f t="shared" ref="J195:J258" si="3">VLOOKUP($I$2:$I$751,$A$2:$G$705,7)</f>
        <v>195</v>
      </c>
    </row>
    <row r="196" spans="1:10" x14ac:dyDescent="0.2">
      <c r="A196" s="15">
        <v>40109</v>
      </c>
      <c r="B196" s="12">
        <v>125</v>
      </c>
      <c r="C196" s="12">
        <v>165</v>
      </c>
      <c r="D196" s="12">
        <v>125</v>
      </c>
      <c r="E196" s="12">
        <v>125</v>
      </c>
      <c r="F196" s="14">
        <v>0</v>
      </c>
      <c r="G196" s="12">
        <v>125</v>
      </c>
      <c r="I196" s="11">
        <f>'^JKSE'!I196</f>
        <v>40623</v>
      </c>
      <c r="J196" s="12">
        <f t="shared" si="3"/>
        <v>195</v>
      </c>
    </row>
    <row r="197" spans="1:10" x14ac:dyDescent="0.2">
      <c r="A197" s="15">
        <v>40112</v>
      </c>
      <c r="B197" s="12">
        <v>165</v>
      </c>
      <c r="C197" s="12">
        <v>189</v>
      </c>
      <c r="D197" s="12">
        <v>165</v>
      </c>
      <c r="E197" s="12">
        <v>189</v>
      </c>
      <c r="F197" s="14">
        <v>16000</v>
      </c>
      <c r="G197" s="12">
        <v>189</v>
      </c>
      <c r="I197" s="11">
        <f>'^JKSE'!I197</f>
        <v>40620</v>
      </c>
      <c r="J197" s="12">
        <f t="shared" si="3"/>
        <v>184</v>
      </c>
    </row>
    <row r="198" spans="1:10" x14ac:dyDescent="0.2">
      <c r="A198" s="15">
        <v>40113</v>
      </c>
      <c r="B198" s="12">
        <v>150</v>
      </c>
      <c r="C198" s="12">
        <v>180</v>
      </c>
      <c r="D198" s="12">
        <v>150</v>
      </c>
      <c r="E198" s="12">
        <v>150</v>
      </c>
      <c r="F198" s="14">
        <v>0</v>
      </c>
      <c r="G198" s="12">
        <v>150</v>
      </c>
      <c r="I198" s="11">
        <f>'^JKSE'!I198</f>
        <v>40619</v>
      </c>
      <c r="J198" s="12">
        <f t="shared" si="3"/>
        <v>185</v>
      </c>
    </row>
    <row r="199" spans="1:10" x14ac:dyDescent="0.2">
      <c r="A199" s="15">
        <v>40114</v>
      </c>
      <c r="B199" s="12">
        <v>130</v>
      </c>
      <c r="C199" s="12">
        <v>184</v>
      </c>
      <c r="D199" s="12">
        <v>130</v>
      </c>
      <c r="E199" s="12">
        <v>130</v>
      </c>
      <c r="F199" s="14">
        <v>0</v>
      </c>
      <c r="G199" s="12">
        <v>130</v>
      </c>
      <c r="I199" s="11">
        <f>'^JKSE'!I199</f>
        <v>40618</v>
      </c>
      <c r="J199" s="12">
        <f t="shared" si="3"/>
        <v>198</v>
      </c>
    </row>
    <row r="200" spans="1:10" x14ac:dyDescent="0.2">
      <c r="A200" s="15">
        <v>40115</v>
      </c>
      <c r="B200" s="12">
        <v>154</v>
      </c>
      <c r="C200" s="12">
        <v>154</v>
      </c>
      <c r="D200" s="12">
        <v>154</v>
      </c>
      <c r="E200" s="12">
        <v>154</v>
      </c>
      <c r="F200" s="14">
        <v>36500</v>
      </c>
      <c r="G200" s="12">
        <v>154</v>
      </c>
      <c r="I200" s="11">
        <f>'^JKSE'!I200</f>
        <v>40617</v>
      </c>
      <c r="J200" s="12">
        <f t="shared" si="3"/>
        <v>191</v>
      </c>
    </row>
    <row r="201" spans="1:10" x14ac:dyDescent="0.2">
      <c r="A201" s="15">
        <v>40116</v>
      </c>
      <c r="B201" s="12">
        <v>154</v>
      </c>
      <c r="C201" s="12">
        <v>165</v>
      </c>
      <c r="D201" s="12">
        <v>154</v>
      </c>
      <c r="E201" s="12">
        <v>165</v>
      </c>
      <c r="F201" s="14">
        <v>42500</v>
      </c>
      <c r="G201" s="12">
        <v>165</v>
      </c>
      <c r="I201" s="11">
        <f>'^JKSE'!I201</f>
        <v>40616</v>
      </c>
      <c r="J201" s="12">
        <f t="shared" si="3"/>
        <v>200</v>
      </c>
    </row>
    <row r="202" spans="1:10" x14ac:dyDescent="0.2">
      <c r="A202" s="15">
        <v>40119</v>
      </c>
      <c r="B202" s="12">
        <v>170</v>
      </c>
      <c r="C202" s="12">
        <v>170</v>
      </c>
      <c r="D202" s="12">
        <v>170</v>
      </c>
      <c r="E202" s="12">
        <v>170</v>
      </c>
      <c r="F202" s="14">
        <v>500</v>
      </c>
      <c r="G202" s="12">
        <v>170</v>
      </c>
      <c r="I202" s="11">
        <f>'^JKSE'!I202</f>
        <v>40613</v>
      </c>
      <c r="J202" s="12">
        <f t="shared" si="3"/>
        <v>179</v>
      </c>
    </row>
    <row r="203" spans="1:10" x14ac:dyDescent="0.2">
      <c r="A203" s="15">
        <v>40120</v>
      </c>
      <c r="B203" s="12">
        <v>160</v>
      </c>
      <c r="C203" s="12">
        <v>160</v>
      </c>
      <c r="D203" s="12">
        <v>160</v>
      </c>
      <c r="E203" s="12">
        <v>160</v>
      </c>
      <c r="F203" s="14">
        <v>11000</v>
      </c>
      <c r="G203" s="12">
        <v>160</v>
      </c>
      <c r="I203" s="11">
        <f>'^JKSE'!I203</f>
        <v>40612</v>
      </c>
      <c r="J203" s="12">
        <f t="shared" si="3"/>
        <v>179</v>
      </c>
    </row>
    <row r="204" spans="1:10" x14ac:dyDescent="0.2">
      <c r="A204" s="15">
        <v>40121</v>
      </c>
      <c r="B204" s="12">
        <v>170</v>
      </c>
      <c r="C204" s="12">
        <v>170</v>
      </c>
      <c r="D204" s="12">
        <v>170</v>
      </c>
      <c r="E204" s="12">
        <v>170</v>
      </c>
      <c r="F204" s="14">
        <v>1000</v>
      </c>
      <c r="G204" s="12">
        <v>170</v>
      </c>
      <c r="I204" s="11">
        <f>'^JKSE'!I204</f>
        <v>40611</v>
      </c>
      <c r="J204" s="12">
        <f t="shared" si="3"/>
        <v>181</v>
      </c>
    </row>
    <row r="205" spans="1:10" x14ac:dyDescent="0.2">
      <c r="A205" s="15">
        <v>40122</v>
      </c>
      <c r="B205" s="12">
        <v>111</v>
      </c>
      <c r="C205" s="12">
        <v>160</v>
      </c>
      <c r="D205" s="12">
        <v>111</v>
      </c>
      <c r="E205" s="12">
        <v>111</v>
      </c>
      <c r="F205" s="14">
        <v>0</v>
      </c>
      <c r="G205" s="12">
        <v>111</v>
      </c>
      <c r="I205" s="11">
        <f>'^JKSE'!I205</f>
        <v>40610</v>
      </c>
      <c r="J205" s="12">
        <f t="shared" si="3"/>
        <v>180</v>
      </c>
    </row>
    <row r="206" spans="1:10" x14ac:dyDescent="0.2">
      <c r="A206" s="15">
        <v>40123</v>
      </c>
      <c r="B206" s="12">
        <v>169</v>
      </c>
      <c r="C206" s="12">
        <v>169</v>
      </c>
      <c r="D206" s="12">
        <v>169</v>
      </c>
      <c r="E206" s="12">
        <v>169</v>
      </c>
      <c r="F206" s="14">
        <v>10000</v>
      </c>
      <c r="G206" s="12">
        <v>169</v>
      </c>
      <c r="I206" s="11">
        <f>'^JKSE'!I206</f>
        <v>40609</v>
      </c>
      <c r="J206" s="12">
        <f t="shared" si="3"/>
        <v>171</v>
      </c>
    </row>
    <row r="207" spans="1:10" x14ac:dyDescent="0.2">
      <c r="A207" s="15">
        <v>40126</v>
      </c>
      <c r="B207" s="12">
        <v>111</v>
      </c>
      <c r="C207" s="12">
        <v>169</v>
      </c>
      <c r="D207" s="12">
        <v>111</v>
      </c>
      <c r="E207" s="12">
        <v>111</v>
      </c>
      <c r="F207" s="14">
        <v>0</v>
      </c>
      <c r="G207" s="12">
        <v>111</v>
      </c>
      <c r="I207" s="11">
        <f>'^JKSE'!I207</f>
        <v>40606</v>
      </c>
      <c r="J207" s="12">
        <f t="shared" si="3"/>
        <v>171</v>
      </c>
    </row>
    <row r="208" spans="1:10" x14ac:dyDescent="0.2">
      <c r="A208" s="15">
        <v>40127</v>
      </c>
      <c r="B208" s="12">
        <v>177</v>
      </c>
      <c r="C208" s="12">
        <v>177</v>
      </c>
      <c r="D208" s="12">
        <v>177</v>
      </c>
      <c r="E208" s="12">
        <v>177</v>
      </c>
      <c r="F208" s="14">
        <v>500</v>
      </c>
      <c r="G208" s="12">
        <v>177</v>
      </c>
      <c r="I208" s="11">
        <f>'^JKSE'!I208</f>
        <v>40605</v>
      </c>
      <c r="J208" s="12">
        <f t="shared" si="3"/>
        <v>178</v>
      </c>
    </row>
    <row r="209" spans="1:10" x14ac:dyDescent="0.2">
      <c r="A209" s="15">
        <v>40128</v>
      </c>
      <c r="B209" s="12">
        <v>115</v>
      </c>
      <c r="C209" s="12">
        <v>175</v>
      </c>
      <c r="D209" s="12">
        <v>115</v>
      </c>
      <c r="E209" s="12">
        <v>115</v>
      </c>
      <c r="F209" s="14">
        <v>0</v>
      </c>
      <c r="G209" s="12">
        <v>115</v>
      </c>
      <c r="I209" s="11">
        <f>'^JKSE'!I209</f>
        <v>40604</v>
      </c>
      <c r="J209" s="12">
        <f t="shared" si="3"/>
        <v>173</v>
      </c>
    </row>
    <row r="210" spans="1:10" x14ac:dyDescent="0.2">
      <c r="A210" s="15">
        <v>40129</v>
      </c>
      <c r="B210" s="12">
        <v>120</v>
      </c>
      <c r="C210" s="12">
        <v>175</v>
      </c>
      <c r="D210" s="12">
        <v>120</v>
      </c>
      <c r="E210" s="12">
        <v>120</v>
      </c>
      <c r="F210" s="14">
        <v>0</v>
      </c>
      <c r="G210" s="12">
        <v>120</v>
      </c>
      <c r="I210" s="11">
        <f>'^JKSE'!I210</f>
        <v>40603</v>
      </c>
      <c r="J210" s="12">
        <f t="shared" si="3"/>
        <v>180</v>
      </c>
    </row>
    <row r="211" spans="1:10" x14ac:dyDescent="0.2">
      <c r="A211" s="15">
        <v>40130</v>
      </c>
      <c r="B211" s="12">
        <v>135</v>
      </c>
      <c r="C211" s="12">
        <v>173</v>
      </c>
      <c r="D211" s="12">
        <v>135</v>
      </c>
      <c r="E211" s="12">
        <v>135</v>
      </c>
      <c r="F211" s="14">
        <v>0</v>
      </c>
      <c r="G211" s="12">
        <v>135</v>
      </c>
      <c r="I211" s="11">
        <f>'^JKSE'!I211</f>
        <v>40602</v>
      </c>
      <c r="J211" s="12">
        <f t="shared" si="3"/>
        <v>180</v>
      </c>
    </row>
    <row r="212" spans="1:10" x14ac:dyDescent="0.2">
      <c r="A212" s="15">
        <v>40133</v>
      </c>
      <c r="B212" s="12">
        <v>175</v>
      </c>
      <c r="C212" s="12">
        <v>175</v>
      </c>
      <c r="D212" s="12">
        <v>175</v>
      </c>
      <c r="E212" s="12">
        <v>175</v>
      </c>
      <c r="F212" s="14">
        <v>6000</v>
      </c>
      <c r="G212" s="12">
        <v>175</v>
      </c>
      <c r="I212" s="11">
        <f>'^JKSE'!I212</f>
        <v>40599</v>
      </c>
      <c r="J212" s="12">
        <f t="shared" si="3"/>
        <v>160</v>
      </c>
    </row>
    <row r="213" spans="1:10" x14ac:dyDescent="0.2">
      <c r="A213" s="15">
        <v>40134</v>
      </c>
      <c r="B213" s="12">
        <v>174</v>
      </c>
      <c r="C213" s="12">
        <v>174</v>
      </c>
      <c r="D213" s="12">
        <v>174</v>
      </c>
      <c r="E213" s="12">
        <v>174</v>
      </c>
      <c r="F213" s="14">
        <v>500</v>
      </c>
      <c r="G213" s="12">
        <v>174</v>
      </c>
      <c r="I213" s="11">
        <f>'^JKSE'!I213</f>
        <v>40598</v>
      </c>
      <c r="J213" s="12">
        <f t="shared" si="3"/>
        <v>160</v>
      </c>
    </row>
    <row r="214" spans="1:10" x14ac:dyDescent="0.2">
      <c r="A214" s="15">
        <v>40135</v>
      </c>
      <c r="B214" s="12">
        <v>160</v>
      </c>
      <c r="C214" s="12">
        <v>170</v>
      </c>
      <c r="D214" s="12">
        <v>126</v>
      </c>
      <c r="E214" s="12">
        <v>170</v>
      </c>
      <c r="F214" s="14">
        <v>4500</v>
      </c>
      <c r="G214" s="12">
        <v>170</v>
      </c>
      <c r="I214" s="11">
        <f>'^JKSE'!I214</f>
        <v>40597</v>
      </c>
      <c r="J214" s="12">
        <f t="shared" si="3"/>
        <v>161</v>
      </c>
    </row>
    <row r="215" spans="1:10" x14ac:dyDescent="0.2">
      <c r="A215" s="15">
        <v>40136</v>
      </c>
      <c r="B215" s="12">
        <v>168</v>
      </c>
      <c r="C215" s="12">
        <v>185</v>
      </c>
      <c r="D215" s="12">
        <v>140</v>
      </c>
      <c r="E215" s="12">
        <v>159</v>
      </c>
      <c r="F215" s="14">
        <v>5328500</v>
      </c>
      <c r="G215" s="12">
        <v>159</v>
      </c>
      <c r="I215" s="11">
        <f>'^JKSE'!I215</f>
        <v>40596</v>
      </c>
      <c r="J215" s="12">
        <f t="shared" si="3"/>
        <v>160</v>
      </c>
    </row>
    <row r="216" spans="1:10" x14ac:dyDescent="0.2">
      <c r="A216" s="15">
        <v>40137</v>
      </c>
      <c r="B216" s="12">
        <v>159</v>
      </c>
      <c r="C216" s="12">
        <v>161</v>
      </c>
      <c r="D216" s="12">
        <v>130</v>
      </c>
      <c r="E216" s="12">
        <v>141</v>
      </c>
      <c r="F216" s="14">
        <v>627500</v>
      </c>
      <c r="G216" s="12">
        <v>141</v>
      </c>
      <c r="I216" s="11">
        <f>'^JKSE'!I216</f>
        <v>40595</v>
      </c>
      <c r="J216" s="12">
        <f t="shared" si="3"/>
        <v>178</v>
      </c>
    </row>
    <row r="217" spans="1:10" x14ac:dyDescent="0.2">
      <c r="A217" s="15">
        <v>40140</v>
      </c>
      <c r="B217" s="12">
        <v>157</v>
      </c>
      <c r="C217" s="12">
        <v>157</v>
      </c>
      <c r="D217" s="12">
        <v>157</v>
      </c>
      <c r="E217" s="12">
        <v>157</v>
      </c>
      <c r="F217" s="14">
        <v>500</v>
      </c>
      <c r="G217" s="12">
        <v>157</v>
      </c>
      <c r="I217" s="11">
        <f>'^JKSE'!I217</f>
        <v>40592</v>
      </c>
      <c r="J217" s="12">
        <f t="shared" si="3"/>
        <v>174</v>
      </c>
    </row>
    <row r="218" spans="1:10" x14ac:dyDescent="0.2">
      <c r="A218" s="15">
        <v>40141</v>
      </c>
      <c r="B218" s="12">
        <v>145</v>
      </c>
      <c r="C218" s="12">
        <v>145</v>
      </c>
      <c r="D218" s="12">
        <v>145</v>
      </c>
      <c r="E218" s="12">
        <v>145</v>
      </c>
      <c r="F218" s="14">
        <v>84500</v>
      </c>
      <c r="G218" s="12">
        <v>145</v>
      </c>
      <c r="I218" s="11">
        <f>'^JKSE'!I218</f>
        <v>40591</v>
      </c>
      <c r="J218" s="12">
        <f t="shared" si="3"/>
        <v>166</v>
      </c>
    </row>
    <row r="219" spans="1:10" x14ac:dyDescent="0.2">
      <c r="A219" s="15">
        <v>40142</v>
      </c>
      <c r="B219" s="12">
        <v>155</v>
      </c>
      <c r="C219" s="12">
        <v>155</v>
      </c>
      <c r="D219" s="12">
        <v>145</v>
      </c>
      <c r="E219" s="12">
        <v>145</v>
      </c>
      <c r="F219" s="14">
        <v>748000</v>
      </c>
      <c r="G219" s="12">
        <v>145</v>
      </c>
      <c r="I219" s="11">
        <f>'^JKSE'!I219</f>
        <v>40590</v>
      </c>
      <c r="J219" s="12">
        <f t="shared" si="3"/>
        <v>178</v>
      </c>
    </row>
    <row r="220" spans="1:10" x14ac:dyDescent="0.2">
      <c r="A220" s="15">
        <v>40143</v>
      </c>
      <c r="B220" s="12">
        <v>146</v>
      </c>
      <c r="C220" s="12">
        <v>154</v>
      </c>
      <c r="D220" s="12">
        <v>145</v>
      </c>
      <c r="E220" s="12">
        <v>154</v>
      </c>
      <c r="F220" s="14">
        <v>224000</v>
      </c>
      <c r="G220" s="12">
        <v>154</v>
      </c>
      <c r="I220" s="11">
        <f>'^JKSE'!I220</f>
        <v>40589</v>
      </c>
      <c r="J220" s="12">
        <f t="shared" si="3"/>
        <v>165</v>
      </c>
    </row>
    <row r="221" spans="1:10" x14ac:dyDescent="0.2">
      <c r="A221" s="15">
        <v>40147</v>
      </c>
      <c r="B221" s="12">
        <v>153</v>
      </c>
      <c r="C221" s="12">
        <v>162</v>
      </c>
      <c r="D221" s="12">
        <v>133</v>
      </c>
      <c r="E221" s="12">
        <v>134</v>
      </c>
      <c r="F221" s="14">
        <v>1006500</v>
      </c>
      <c r="G221" s="12">
        <v>134</v>
      </c>
      <c r="I221" s="11">
        <f>'^JKSE'!I221</f>
        <v>40588</v>
      </c>
      <c r="J221" s="12">
        <f t="shared" si="3"/>
        <v>165</v>
      </c>
    </row>
    <row r="222" spans="1:10" x14ac:dyDescent="0.2">
      <c r="A222" s="15">
        <v>40148</v>
      </c>
      <c r="B222" s="12">
        <v>140</v>
      </c>
      <c r="C222" s="12">
        <v>140</v>
      </c>
      <c r="D222" s="12">
        <v>132</v>
      </c>
      <c r="E222" s="12">
        <v>132</v>
      </c>
      <c r="F222" s="14">
        <v>17500</v>
      </c>
      <c r="G222" s="12">
        <v>132</v>
      </c>
      <c r="I222" s="11">
        <f>'^JKSE'!I222</f>
        <v>40585</v>
      </c>
      <c r="J222" s="12">
        <f t="shared" si="3"/>
        <v>174</v>
      </c>
    </row>
    <row r="223" spans="1:10" x14ac:dyDescent="0.2">
      <c r="A223" s="15">
        <v>40149</v>
      </c>
      <c r="B223" s="12">
        <v>125</v>
      </c>
      <c r="C223" s="12">
        <v>140</v>
      </c>
      <c r="D223" s="12">
        <v>125</v>
      </c>
      <c r="E223" s="12">
        <v>130</v>
      </c>
      <c r="F223" s="14">
        <v>22500</v>
      </c>
      <c r="G223" s="12">
        <v>130</v>
      </c>
      <c r="I223" s="11">
        <f>'^JKSE'!I223</f>
        <v>40584</v>
      </c>
      <c r="J223" s="12">
        <f t="shared" si="3"/>
        <v>160</v>
      </c>
    </row>
    <row r="224" spans="1:10" x14ac:dyDescent="0.2">
      <c r="A224" s="15">
        <v>40150</v>
      </c>
      <c r="B224" s="12">
        <v>125</v>
      </c>
      <c r="C224" s="12">
        <v>139</v>
      </c>
      <c r="D224" s="12">
        <v>125</v>
      </c>
      <c r="E224" s="12">
        <v>134</v>
      </c>
      <c r="F224" s="14">
        <v>78500</v>
      </c>
      <c r="G224" s="12">
        <v>134</v>
      </c>
      <c r="I224" s="11">
        <f>'^JKSE'!I224</f>
        <v>40583</v>
      </c>
      <c r="J224" s="12">
        <f t="shared" si="3"/>
        <v>174</v>
      </c>
    </row>
    <row r="225" spans="1:10" x14ac:dyDescent="0.2">
      <c r="A225" s="15">
        <v>40151</v>
      </c>
      <c r="B225" s="12">
        <v>133</v>
      </c>
      <c r="C225" s="12">
        <v>133</v>
      </c>
      <c r="D225" s="12">
        <v>130</v>
      </c>
      <c r="E225" s="12">
        <v>130</v>
      </c>
      <c r="F225" s="14">
        <v>18000</v>
      </c>
      <c r="G225" s="12">
        <v>130</v>
      </c>
      <c r="I225" s="11">
        <f>'^JKSE'!I225</f>
        <v>40582</v>
      </c>
      <c r="J225" s="12">
        <f t="shared" si="3"/>
        <v>172</v>
      </c>
    </row>
    <row r="226" spans="1:10" x14ac:dyDescent="0.2">
      <c r="A226" s="15">
        <v>40154</v>
      </c>
      <c r="B226" s="12">
        <v>121</v>
      </c>
      <c r="C226" s="12">
        <v>130</v>
      </c>
      <c r="D226" s="12">
        <v>121</v>
      </c>
      <c r="E226" s="12">
        <v>121</v>
      </c>
      <c r="F226" s="14">
        <v>0</v>
      </c>
      <c r="G226" s="12">
        <v>121</v>
      </c>
      <c r="I226" s="11">
        <f>'^JKSE'!I226</f>
        <v>40581</v>
      </c>
      <c r="J226" s="12">
        <f t="shared" si="3"/>
        <v>184</v>
      </c>
    </row>
    <row r="227" spans="1:10" x14ac:dyDescent="0.2">
      <c r="A227" s="15">
        <v>40155</v>
      </c>
      <c r="B227" s="12">
        <v>87</v>
      </c>
      <c r="C227" s="12">
        <v>130</v>
      </c>
      <c r="D227" s="12">
        <v>87</v>
      </c>
      <c r="E227" s="12">
        <v>87</v>
      </c>
      <c r="F227" s="14">
        <v>0</v>
      </c>
      <c r="G227" s="12">
        <v>87</v>
      </c>
      <c r="I227" s="11">
        <f>'^JKSE'!I227</f>
        <v>40578</v>
      </c>
      <c r="J227" s="12">
        <f t="shared" si="3"/>
        <v>176</v>
      </c>
    </row>
    <row r="228" spans="1:10" x14ac:dyDescent="0.2">
      <c r="A228" s="15">
        <v>40156</v>
      </c>
      <c r="B228" s="12">
        <v>101</v>
      </c>
      <c r="C228" s="12">
        <v>130</v>
      </c>
      <c r="D228" s="12">
        <v>101</v>
      </c>
      <c r="E228" s="12">
        <v>101</v>
      </c>
      <c r="F228" s="14">
        <v>0</v>
      </c>
      <c r="G228" s="12">
        <v>101</v>
      </c>
      <c r="I228" s="11">
        <f>'^JKSE'!I228</f>
        <v>40577</v>
      </c>
      <c r="J228" s="12">
        <f t="shared" si="3"/>
        <v>176</v>
      </c>
    </row>
    <row r="229" spans="1:10" x14ac:dyDescent="0.2">
      <c r="A229" s="15">
        <v>40157</v>
      </c>
      <c r="B229" s="12">
        <v>112</v>
      </c>
      <c r="C229" s="12">
        <v>129</v>
      </c>
      <c r="D229" s="12">
        <v>112</v>
      </c>
      <c r="E229" s="12">
        <v>112</v>
      </c>
      <c r="F229" s="14">
        <v>0</v>
      </c>
      <c r="G229" s="12">
        <v>112</v>
      </c>
      <c r="I229" s="11">
        <f>'^JKSE'!I229</f>
        <v>40576</v>
      </c>
      <c r="J229" s="12">
        <f t="shared" si="3"/>
        <v>176</v>
      </c>
    </row>
    <row r="230" spans="1:10" x14ac:dyDescent="0.2">
      <c r="A230" s="15">
        <v>40158</v>
      </c>
      <c r="B230" s="12">
        <v>130</v>
      </c>
      <c r="C230" s="12">
        <v>130</v>
      </c>
      <c r="D230" s="12">
        <v>125</v>
      </c>
      <c r="E230" s="12">
        <v>125</v>
      </c>
      <c r="F230" s="14">
        <v>24500</v>
      </c>
      <c r="G230" s="12">
        <v>125</v>
      </c>
      <c r="I230" s="11">
        <f>'^JKSE'!I230</f>
        <v>40575</v>
      </c>
      <c r="J230" s="12">
        <f t="shared" si="3"/>
        <v>180</v>
      </c>
    </row>
    <row r="231" spans="1:10" x14ac:dyDescent="0.2">
      <c r="A231" s="15">
        <v>40161</v>
      </c>
      <c r="B231" s="12">
        <v>130</v>
      </c>
      <c r="C231" s="12">
        <v>140</v>
      </c>
      <c r="D231" s="12">
        <v>125</v>
      </c>
      <c r="E231" s="12">
        <v>125</v>
      </c>
      <c r="F231" s="14">
        <v>21500</v>
      </c>
      <c r="G231" s="12">
        <v>125</v>
      </c>
      <c r="I231" s="11">
        <f>'^JKSE'!I231</f>
        <v>40574</v>
      </c>
      <c r="J231" s="12">
        <f t="shared" si="3"/>
        <v>175</v>
      </c>
    </row>
    <row r="232" spans="1:10" x14ac:dyDescent="0.2">
      <c r="A232" s="15">
        <v>40162</v>
      </c>
      <c r="B232" s="12">
        <v>125</v>
      </c>
      <c r="C232" s="12">
        <v>137</v>
      </c>
      <c r="D232" s="12">
        <v>125</v>
      </c>
      <c r="E232" s="12">
        <v>137</v>
      </c>
      <c r="F232" s="14">
        <v>50000</v>
      </c>
      <c r="G232" s="12">
        <v>137</v>
      </c>
      <c r="I232" s="11">
        <f>'^JKSE'!I232</f>
        <v>40571</v>
      </c>
      <c r="J232" s="12">
        <f t="shared" si="3"/>
        <v>175</v>
      </c>
    </row>
    <row r="233" spans="1:10" x14ac:dyDescent="0.2">
      <c r="A233" s="15">
        <v>40163</v>
      </c>
      <c r="B233" s="12">
        <v>130</v>
      </c>
      <c r="C233" s="12">
        <v>137</v>
      </c>
      <c r="D233" s="12">
        <v>130</v>
      </c>
      <c r="E233" s="12">
        <v>137</v>
      </c>
      <c r="F233" s="14">
        <v>10000</v>
      </c>
      <c r="G233" s="12">
        <v>137</v>
      </c>
      <c r="I233" s="11">
        <f>'^JKSE'!I233</f>
        <v>40570</v>
      </c>
      <c r="J233" s="12">
        <f t="shared" si="3"/>
        <v>175</v>
      </c>
    </row>
    <row r="234" spans="1:10" x14ac:dyDescent="0.2">
      <c r="A234" s="15">
        <v>40164</v>
      </c>
      <c r="B234" s="12">
        <v>125</v>
      </c>
      <c r="C234" s="12">
        <v>134</v>
      </c>
      <c r="D234" s="12">
        <v>125</v>
      </c>
      <c r="E234" s="12">
        <v>134</v>
      </c>
      <c r="F234" s="14">
        <v>7500</v>
      </c>
      <c r="G234" s="12">
        <v>134</v>
      </c>
      <c r="I234" s="11">
        <f>'^JKSE'!I234</f>
        <v>40569</v>
      </c>
      <c r="J234" s="12">
        <f t="shared" si="3"/>
        <v>189</v>
      </c>
    </row>
    <row r="235" spans="1:10" x14ac:dyDescent="0.2">
      <c r="A235" s="15">
        <v>40168</v>
      </c>
      <c r="B235" s="12">
        <v>120</v>
      </c>
      <c r="C235" s="12">
        <v>134</v>
      </c>
      <c r="D235" s="12">
        <v>120</v>
      </c>
      <c r="E235" s="12">
        <v>120</v>
      </c>
      <c r="F235" s="14">
        <v>0</v>
      </c>
      <c r="G235" s="12">
        <v>120</v>
      </c>
      <c r="I235" s="11">
        <f>'^JKSE'!I235</f>
        <v>40568</v>
      </c>
      <c r="J235" s="12">
        <f t="shared" si="3"/>
        <v>188</v>
      </c>
    </row>
    <row r="236" spans="1:10" x14ac:dyDescent="0.2">
      <c r="A236" s="15">
        <v>40169</v>
      </c>
      <c r="B236" s="12">
        <v>90</v>
      </c>
      <c r="C236" s="12">
        <v>136</v>
      </c>
      <c r="D236" s="12">
        <v>90</v>
      </c>
      <c r="E236" s="12">
        <v>90</v>
      </c>
      <c r="F236" s="14">
        <v>0</v>
      </c>
      <c r="G236" s="12">
        <v>90</v>
      </c>
      <c r="I236" s="11">
        <f>'^JKSE'!I236</f>
        <v>40567</v>
      </c>
      <c r="J236" s="12">
        <f t="shared" si="3"/>
        <v>192</v>
      </c>
    </row>
    <row r="237" spans="1:10" x14ac:dyDescent="0.2">
      <c r="A237" s="15">
        <v>40170</v>
      </c>
      <c r="B237" s="12">
        <v>95</v>
      </c>
      <c r="C237" s="12">
        <v>97</v>
      </c>
      <c r="D237" s="12">
        <v>95</v>
      </c>
      <c r="E237" s="12">
        <v>97</v>
      </c>
      <c r="F237" s="14">
        <v>5500</v>
      </c>
      <c r="G237" s="12">
        <v>97</v>
      </c>
      <c r="I237" s="11">
        <f>'^JKSE'!I237</f>
        <v>40564</v>
      </c>
      <c r="J237" s="12">
        <f t="shared" si="3"/>
        <v>179</v>
      </c>
    </row>
    <row r="238" spans="1:10" x14ac:dyDescent="0.2">
      <c r="A238" s="15">
        <v>40175</v>
      </c>
      <c r="B238" s="12">
        <v>100</v>
      </c>
      <c r="C238" s="12">
        <v>100</v>
      </c>
      <c r="D238" s="12">
        <v>100</v>
      </c>
      <c r="E238" s="12">
        <v>100</v>
      </c>
      <c r="F238" s="14">
        <v>30000</v>
      </c>
      <c r="G238" s="12">
        <v>100</v>
      </c>
      <c r="I238" s="11">
        <f>'^JKSE'!I238</f>
        <v>40563</v>
      </c>
      <c r="J238" s="12">
        <f t="shared" si="3"/>
        <v>179</v>
      </c>
    </row>
    <row r="239" spans="1:10" x14ac:dyDescent="0.2">
      <c r="A239" s="15">
        <v>40176</v>
      </c>
      <c r="B239" s="12">
        <v>100</v>
      </c>
      <c r="C239" s="12">
        <v>130</v>
      </c>
      <c r="D239" s="12">
        <v>100</v>
      </c>
      <c r="E239" s="12">
        <v>100</v>
      </c>
      <c r="F239" s="14">
        <v>0</v>
      </c>
      <c r="G239" s="12">
        <v>100</v>
      </c>
      <c r="I239" s="11">
        <f>'^JKSE'!I239</f>
        <v>40562</v>
      </c>
      <c r="J239" s="12">
        <f t="shared" si="3"/>
        <v>175</v>
      </c>
    </row>
    <row r="240" spans="1:10" x14ac:dyDescent="0.2">
      <c r="A240" s="15">
        <v>40177</v>
      </c>
      <c r="B240" s="12">
        <v>100</v>
      </c>
      <c r="C240" s="12">
        <v>100</v>
      </c>
      <c r="D240" s="12">
        <v>95</v>
      </c>
      <c r="E240" s="12">
        <v>95</v>
      </c>
      <c r="F240" s="14">
        <v>21000</v>
      </c>
      <c r="G240" s="12">
        <v>95</v>
      </c>
      <c r="I240" s="11">
        <f>'^JKSE'!I240</f>
        <v>40561</v>
      </c>
      <c r="J240" s="12">
        <f t="shared" si="3"/>
        <v>182</v>
      </c>
    </row>
    <row r="241" spans="1:10" x14ac:dyDescent="0.2">
      <c r="A241" s="15">
        <v>40182</v>
      </c>
      <c r="B241" s="12">
        <v>100</v>
      </c>
      <c r="C241" s="12">
        <v>124</v>
      </c>
      <c r="D241" s="12">
        <v>100</v>
      </c>
      <c r="E241" s="12">
        <v>123</v>
      </c>
      <c r="F241" s="14">
        <v>9500</v>
      </c>
      <c r="G241" s="12">
        <v>123</v>
      </c>
      <c r="I241" s="11">
        <f>'^JKSE'!I241</f>
        <v>40560</v>
      </c>
      <c r="J241" s="12">
        <f t="shared" si="3"/>
        <v>163</v>
      </c>
    </row>
    <row r="242" spans="1:10" x14ac:dyDescent="0.2">
      <c r="A242" s="15">
        <v>40183</v>
      </c>
      <c r="B242" s="12">
        <v>129</v>
      </c>
      <c r="C242" s="12">
        <v>129</v>
      </c>
      <c r="D242" s="12">
        <v>129</v>
      </c>
      <c r="E242" s="12">
        <v>129</v>
      </c>
      <c r="F242" s="14">
        <v>500</v>
      </c>
      <c r="G242" s="12">
        <v>129</v>
      </c>
      <c r="I242" s="11">
        <f>'^JKSE'!I242</f>
        <v>40557</v>
      </c>
      <c r="J242" s="12">
        <f t="shared" si="3"/>
        <v>170</v>
      </c>
    </row>
    <row r="243" spans="1:10" x14ac:dyDescent="0.2">
      <c r="A243" s="15">
        <v>40184</v>
      </c>
      <c r="B243" s="12">
        <v>101</v>
      </c>
      <c r="C243" s="12">
        <v>128</v>
      </c>
      <c r="D243" s="12">
        <v>101</v>
      </c>
      <c r="E243" s="12">
        <v>101</v>
      </c>
      <c r="F243" s="14">
        <v>0</v>
      </c>
      <c r="G243" s="12">
        <v>101</v>
      </c>
      <c r="I243" s="11">
        <f>'^JKSE'!I243</f>
        <v>40556</v>
      </c>
      <c r="J243" s="12">
        <f t="shared" si="3"/>
        <v>176</v>
      </c>
    </row>
    <row r="244" spans="1:10" x14ac:dyDescent="0.2">
      <c r="A244" s="15">
        <v>40185</v>
      </c>
      <c r="B244" s="12">
        <v>101</v>
      </c>
      <c r="C244" s="12">
        <v>129</v>
      </c>
      <c r="D244" s="12">
        <v>101</v>
      </c>
      <c r="E244" s="12">
        <v>101</v>
      </c>
      <c r="F244" s="14">
        <v>0</v>
      </c>
      <c r="G244" s="12">
        <v>101</v>
      </c>
      <c r="I244" s="11">
        <f>'^JKSE'!I244</f>
        <v>40555</v>
      </c>
      <c r="J244" s="12">
        <f t="shared" si="3"/>
        <v>190</v>
      </c>
    </row>
    <row r="245" spans="1:10" x14ac:dyDescent="0.2">
      <c r="A245" s="15">
        <v>40186</v>
      </c>
      <c r="B245" s="12">
        <v>101</v>
      </c>
      <c r="C245" s="12">
        <v>119</v>
      </c>
      <c r="D245" s="12">
        <v>100</v>
      </c>
      <c r="E245" s="12">
        <v>101</v>
      </c>
      <c r="F245" s="14">
        <v>26500</v>
      </c>
      <c r="G245" s="12">
        <v>101</v>
      </c>
      <c r="I245" s="11">
        <f>'^JKSE'!I245</f>
        <v>40554</v>
      </c>
      <c r="J245" s="12">
        <f t="shared" si="3"/>
        <v>181</v>
      </c>
    </row>
    <row r="246" spans="1:10" x14ac:dyDescent="0.2">
      <c r="A246" s="15">
        <v>40189</v>
      </c>
      <c r="B246" s="12">
        <v>91</v>
      </c>
      <c r="C246" s="12">
        <v>91</v>
      </c>
      <c r="D246" s="12">
        <v>91</v>
      </c>
      <c r="E246" s="12">
        <v>91</v>
      </c>
      <c r="F246" s="14">
        <v>2500</v>
      </c>
      <c r="G246" s="12">
        <v>91</v>
      </c>
      <c r="I246" s="11">
        <f>'^JKSE'!I246</f>
        <v>40553</v>
      </c>
      <c r="J246" s="12">
        <f t="shared" si="3"/>
        <v>198</v>
      </c>
    </row>
    <row r="247" spans="1:10" x14ac:dyDescent="0.2">
      <c r="A247" s="15">
        <v>40190</v>
      </c>
      <c r="B247" s="12">
        <v>100</v>
      </c>
      <c r="C247" s="12">
        <v>108</v>
      </c>
      <c r="D247" s="12">
        <v>100</v>
      </c>
      <c r="E247" s="12">
        <v>108</v>
      </c>
      <c r="F247" s="14">
        <v>2000</v>
      </c>
      <c r="G247" s="12">
        <v>108</v>
      </c>
      <c r="I247" s="11">
        <f>'^JKSE'!I247</f>
        <v>40550</v>
      </c>
      <c r="J247" s="12">
        <f t="shared" si="3"/>
        <v>186</v>
      </c>
    </row>
    <row r="248" spans="1:10" x14ac:dyDescent="0.2">
      <c r="A248" s="15">
        <v>40191</v>
      </c>
      <c r="B248" s="12">
        <v>86</v>
      </c>
      <c r="C248" s="12">
        <v>109</v>
      </c>
      <c r="D248" s="12">
        <v>86</v>
      </c>
      <c r="E248" s="12">
        <v>86</v>
      </c>
      <c r="F248" s="14">
        <v>0</v>
      </c>
      <c r="G248" s="12">
        <v>86</v>
      </c>
      <c r="I248" s="11">
        <f>'^JKSE'!I248</f>
        <v>40549</v>
      </c>
      <c r="J248" s="12">
        <f t="shared" si="3"/>
        <v>198</v>
      </c>
    </row>
    <row r="249" spans="1:10" x14ac:dyDescent="0.2">
      <c r="A249" s="15">
        <v>40192</v>
      </c>
      <c r="B249" s="12">
        <v>109</v>
      </c>
      <c r="C249" s="12">
        <v>109</v>
      </c>
      <c r="D249" s="12">
        <v>109</v>
      </c>
      <c r="E249" s="12">
        <v>109</v>
      </c>
      <c r="F249" s="14">
        <v>1000</v>
      </c>
      <c r="G249" s="12">
        <v>109</v>
      </c>
      <c r="I249" s="11">
        <f>'^JKSE'!I249</f>
        <v>40548</v>
      </c>
      <c r="J249" s="12">
        <f t="shared" si="3"/>
        <v>187</v>
      </c>
    </row>
    <row r="250" spans="1:10" x14ac:dyDescent="0.2">
      <c r="A250" s="15">
        <v>40193</v>
      </c>
      <c r="B250" s="12">
        <v>119</v>
      </c>
      <c r="C250" s="12">
        <v>128</v>
      </c>
      <c r="D250" s="12">
        <v>119</v>
      </c>
      <c r="E250" s="12">
        <v>126</v>
      </c>
      <c r="F250" s="14">
        <v>57500</v>
      </c>
      <c r="G250" s="12">
        <v>126</v>
      </c>
      <c r="I250" s="11">
        <f>'^JKSE'!I250</f>
        <v>40547</v>
      </c>
      <c r="J250" s="12">
        <f t="shared" si="3"/>
        <v>193</v>
      </c>
    </row>
    <row r="251" spans="1:10" x14ac:dyDescent="0.2">
      <c r="A251" s="15">
        <v>40196</v>
      </c>
      <c r="B251" s="12">
        <v>120</v>
      </c>
      <c r="C251" s="12">
        <v>120</v>
      </c>
      <c r="D251" s="12">
        <v>120</v>
      </c>
      <c r="E251" s="12">
        <v>120</v>
      </c>
      <c r="F251" s="14">
        <v>1000</v>
      </c>
      <c r="G251" s="12">
        <v>120</v>
      </c>
      <c r="I251" s="11">
        <f>'^JKSE'!I251</f>
        <v>40546</v>
      </c>
      <c r="J251" s="12">
        <f t="shared" si="3"/>
        <v>193</v>
      </c>
    </row>
    <row r="252" spans="1:10" x14ac:dyDescent="0.2">
      <c r="A252" s="15">
        <v>40197</v>
      </c>
      <c r="B252" s="12">
        <v>124</v>
      </c>
      <c r="C252" s="12">
        <v>124</v>
      </c>
      <c r="D252" s="12">
        <v>124</v>
      </c>
      <c r="E252" s="12">
        <v>124</v>
      </c>
      <c r="F252" s="14">
        <v>500</v>
      </c>
      <c r="G252" s="12">
        <v>124</v>
      </c>
      <c r="I252" s="11">
        <f>'^JKSE'!I252</f>
        <v>40543</v>
      </c>
      <c r="J252" s="12">
        <f t="shared" si="3"/>
        <v>194</v>
      </c>
    </row>
    <row r="253" spans="1:10" x14ac:dyDescent="0.2">
      <c r="A253" s="15">
        <v>40198</v>
      </c>
      <c r="B253" s="12">
        <v>86</v>
      </c>
      <c r="C253" s="12">
        <v>124</v>
      </c>
      <c r="D253" s="12">
        <v>86</v>
      </c>
      <c r="E253" s="12">
        <v>86</v>
      </c>
      <c r="F253" s="14">
        <v>0</v>
      </c>
      <c r="G253" s="12">
        <v>86</v>
      </c>
      <c r="I253" s="11">
        <f>'^JKSE'!I253</f>
        <v>40542</v>
      </c>
      <c r="J253" s="12">
        <f t="shared" si="3"/>
        <v>194</v>
      </c>
    </row>
    <row r="254" spans="1:10" x14ac:dyDescent="0.2">
      <c r="A254" s="15">
        <v>40199</v>
      </c>
      <c r="B254" s="12">
        <v>96</v>
      </c>
      <c r="C254" s="12">
        <v>124</v>
      </c>
      <c r="D254" s="12">
        <v>96</v>
      </c>
      <c r="E254" s="12">
        <v>96</v>
      </c>
      <c r="F254" s="14">
        <v>0</v>
      </c>
      <c r="G254" s="12">
        <v>96</v>
      </c>
      <c r="I254" s="11">
        <f>'^JKSE'!I254</f>
        <v>40541</v>
      </c>
      <c r="J254" s="12">
        <f t="shared" si="3"/>
        <v>200</v>
      </c>
    </row>
    <row r="255" spans="1:10" x14ac:dyDescent="0.2">
      <c r="A255" s="15">
        <v>40200</v>
      </c>
      <c r="B255" s="12">
        <v>95</v>
      </c>
      <c r="C255" s="12">
        <v>124</v>
      </c>
      <c r="D255" s="12">
        <v>95</v>
      </c>
      <c r="E255" s="12">
        <v>95</v>
      </c>
      <c r="F255" s="14">
        <v>0</v>
      </c>
      <c r="G255" s="12">
        <v>95</v>
      </c>
      <c r="I255" s="11">
        <f>'^JKSE'!I255</f>
        <v>40540</v>
      </c>
      <c r="J255" s="12">
        <f t="shared" si="3"/>
        <v>210</v>
      </c>
    </row>
    <row r="256" spans="1:10" x14ac:dyDescent="0.2">
      <c r="A256" s="15">
        <v>40203</v>
      </c>
      <c r="B256" s="12">
        <v>86</v>
      </c>
      <c r="C256" s="12">
        <v>130</v>
      </c>
      <c r="D256" s="12">
        <v>86</v>
      </c>
      <c r="E256" s="12">
        <v>86</v>
      </c>
      <c r="F256" s="14">
        <v>0</v>
      </c>
      <c r="G256" s="12">
        <v>86</v>
      </c>
      <c r="I256" s="11">
        <f>'^JKSE'!I256</f>
        <v>40539</v>
      </c>
      <c r="J256" s="12">
        <f t="shared" si="3"/>
        <v>215</v>
      </c>
    </row>
    <row r="257" spans="1:10" x14ac:dyDescent="0.2">
      <c r="A257" s="15">
        <v>40204</v>
      </c>
      <c r="B257" s="12">
        <v>106</v>
      </c>
      <c r="C257" s="12">
        <v>130</v>
      </c>
      <c r="D257" s="12">
        <v>106</v>
      </c>
      <c r="E257" s="12">
        <v>106</v>
      </c>
      <c r="F257" s="14">
        <v>0</v>
      </c>
      <c r="G257" s="12">
        <v>106</v>
      </c>
      <c r="I257" s="11">
        <f>'^JKSE'!I257</f>
        <v>40536</v>
      </c>
      <c r="J257" s="12">
        <f t="shared" si="3"/>
        <v>230</v>
      </c>
    </row>
    <row r="258" spans="1:10" x14ac:dyDescent="0.2">
      <c r="A258" s="15">
        <v>40205</v>
      </c>
      <c r="B258" s="12">
        <v>91</v>
      </c>
      <c r="C258" s="12">
        <v>124</v>
      </c>
      <c r="D258" s="12">
        <v>91</v>
      </c>
      <c r="E258" s="12">
        <v>91</v>
      </c>
      <c r="F258" s="14">
        <v>0</v>
      </c>
      <c r="G258" s="12">
        <v>91</v>
      </c>
      <c r="I258" s="11">
        <f>'^JKSE'!I258</f>
        <v>40535</v>
      </c>
      <c r="J258" s="12">
        <f t="shared" si="3"/>
        <v>230</v>
      </c>
    </row>
    <row r="259" spans="1:10" x14ac:dyDescent="0.2">
      <c r="A259" s="15">
        <v>40206</v>
      </c>
      <c r="B259" s="12">
        <v>129</v>
      </c>
      <c r="C259" s="12">
        <v>129</v>
      </c>
      <c r="D259" s="12">
        <v>129</v>
      </c>
      <c r="E259" s="12">
        <v>129</v>
      </c>
      <c r="F259" s="14">
        <v>5000</v>
      </c>
      <c r="G259" s="12">
        <v>129</v>
      </c>
      <c r="I259" s="11">
        <f>'^JKSE'!I259</f>
        <v>40534</v>
      </c>
      <c r="J259" s="12">
        <f t="shared" ref="J259:J265" si="4">VLOOKUP($I$2:$I$751,$A$2:$G$705,7)</f>
        <v>255</v>
      </c>
    </row>
    <row r="260" spans="1:10" x14ac:dyDescent="0.2">
      <c r="A260" s="15">
        <v>40207</v>
      </c>
      <c r="B260" s="12">
        <v>96</v>
      </c>
      <c r="C260" s="12">
        <v>127</v>
      </c>
      <c r="D260" s="12">
        <v>96</v>
      </c>
      <c r="E260" s="12">
        <v>96</v>
      </c>
      <c r="F260" s="14">
        <v>0</v>
      </c>
      <c r="G260" s="12">
        <v>96</v>
      </c>
      <c r="I260" s="11">
        <f>'^JKSE'!I260</f>
        <v>40533</v>
      </c>
      <c r="J260" s="12">
        <f t="shared" si="4"/>
        <v>205</v>
      </c>
    </row>
    <row r="261" spans="1:10" x14ac:dyDescent="0.2">
      <c r="A261" s="15">
        <v>40210</v>
      </c>
      <c r="B261" s="12">
        <v>120</v>
      </c>
      <c r="C261" s="12">
        <v>120</v>
      </c>
      <c r="D261" s="12">
        <v>120</v>
      </c>
      <c r="E261" s="12">
        <v>120</v>
      </c>
      <c r="F261" s="14">
        <v>151500</v>
      </c>
      <c r="G261" s="12">
        <v>120</v>
      </c>
      <c r="I261" s="11">
        <f>'^JKSE'!I261</f>
        <v>40532</v>
      </c>
      <c r="J261" s="12">
        <f t="shared" si="4"/>
        <v>205</v>
      </c>
    </row>
    <row r="262" spans="1:10" x14ac:dyDescent="0.2">
      <c r="A262" s="15">
        <v>40211</v>
      </c>
      <c r="B262" s="12">
        <v>130</v>
      </c>
      <c r="C262" s="12">
        <v>130</v>
      </c>
      <c r="D262" s="12">
        <v>120</v>
      </c>
      <c r="E262" s="12">
        <v>120</v>
      </c>
      <c r="F262" s="14">
        <v>20500</v>
      </c>
      <c r="G262" s="12">
        <v>120</v>
      </c>
      <c r="I262" s="11">
        <f>'^JKSE'!I262</f>
        <v>40529</v>
      </c>
      <c r="J262" s="12">
        <f t="shared" si="4"/>
        <v>205</v>
      </c>
    </row>
    <row r="263" spans="1:10" x14ac:dyDescent="0.2">
      <c r="A263" s="15">
        <v>40212</v>
      </c>
      <c r="B263" s="12">
        <v>121</v>
      </c>
      <c r="C263" s="12">
        <v>121</v>
      </c>
      <c r="D263" s="12">
        <v>121</v>
      </c>
      <c r="E263" s="12">
        <v>121</v>
      </c>
      <c r="F263" s="14">
        <v>74500</v>
      </c>
      <c r="G263" s="12">
        <v>121</v>
      </c>
      <c r="I263" s="11">
        <f>'^JKSE'!I263</f>
        <v>40528</v>
      </c>
      <c r="J263" s="12">
        <f t="shared" si="4"/>
        <v>205</v>
      </c>
    </row>
    <row r="264" spans="1:10" x14ac:dyDescent="0.2">
      <c r="A264" s="15">
        <v>40213</v>
      </c>
      <c r="B264" s="12">
        <v>121</v>
      </c>
      <c r="C264" s="12">
        <v>121</v>
      </c>
      <c r="D264" s="12">
        <v>121</v>
      </c>
      <c r="E264" s="12">
        <v>121</v>
      </c>
      <c r="F264" s="14">
        <v>7000</v>
      </c>
      <c r="G264" s="12">
        <v>121</v>
      </c>
      <c r="I264" s="11">
        <f>'^JKSE'!I264</f>
        <v>40527</v>
      </c>
      <c r="J264" s="12">
        <f t="shared" si="4"/>
        <v>205</v>
      </c>
    </row>
    <row r="265" spans="1:10" x14ac:dyDescent="0.2">
      <c r="A265" s="15">
        <v>40214</v>
      </c>
      <c r="B265" s="12">
        <v>120</v>
      </c>
      <c r="C265" s="12">
        <v>120</v>
      </c>
      <c r="D265" s="12">
        <v>120</v>
      </c>
      <c r="E265" s="12">
        <v>120</v>
      </c>
      <c r="F265" s="14">
        <v>171000</v>
      </c>
      <c r="G265" s="12">
        <v>120</v>
      </c>
      <c r="I265" s="11">
        <f>'^JKSE'!I265</f>
        <v>40526</v>
      </c>
      <c r="J265" s="12">
        <f t="shared" si="4"/>
        <v>205</v>
      </c>
    </row>
    <row r="266" spans="1:10" x14ac:dyDescent="0.2">
      <c r="A266" s="15">
        <v>40217</v>
      </c>
      <c r="B266" s="12">
        <v>120</v>
      </c>
      <c r="C266" s="12">
        <v>120</v>
      </c>
      <c r="D266" s="12">
        <v>120</v>
      </c>
      <c r="E266" s="12">
        <v>120</v>
      </c>
      <c r="F266" s="14">
        <v>50000</v>
      </c>
      <c r="G266" s="12">
        <v>120</v>
      </c>
      <c r="I266" s="11">
        <f>'^JKSE'!I266</f>
        <v>40525</v>
      </c>
      <c r="J266" s="12">
        <f>VLOOKUP($I$2:$I$751,$A$2:$G$685,7)</f>
        <v>205</v>
      </c>
    </row>
    <row r="267" spans="1:10" x14ac:dyDescent="0.2">
      <c r="A267" s="15">
        <v>40218</v>
      </c>
      <c r="B267" s="12">
        <v>120</v>
      </c>
      <c r="C267" s="12">
        <v>120</v>
      </c>
      <c r="D267" s="12">
        <v>120</v>
      </c>
      <c r="E267" s="12">
        <v>120</v>
      </c>
      <c r="F267" s="14">
        <v>6000</v>
      </c>
      <c r="G267" s="12">
        <v>120</v>
      </c>
      <c r="I267" s="11">
        <f>'^JKSE'!I267</f>
        <v>40522</v>
      </c>
      <c r="J267" s="12">
        <f>VLOOKUP($I$2:$I$751,$A$2:$G$685,7)</f>
        <v>205</v>
      </c>
    </row>
    <row r="268" spans="1:10" x14ac:dyDescent="0.2">
      <c r="A268" s="15">
        <v>40219</v>
      </c>
      <c r="B268" s="12">
        <v>120</v>
      </c>
      <c r="C268" s="12">
        <v>120</v>
      </c>
      <c r="D268" s="12">
        <v>120</v>
      </c>
      <c r="E268" s="12">
        <v>120</v>
      </c>
      <c r="F268" s="14">
        <v>1000</v>
      </c>
      <c r="G268" s="12">
        <v>120</v>
      </c>
      <c r="I268" s="11"/>
    </row>
    <row r="269" spans="1:10" x14ac:dyDescent="0.2">
      <c r="A269" s="15">
        <v>40220</v>
      </c>
      <c r="B269" s="12">
        <v>120</v>
      </c>
      <c r="C269" s="12">
        <v>120</v>
      </c>
      <c r="D269" s="12">
        <v>120</v>
      </c>
      <c r="E269" s="12">
        <v>120</v>
      </c>
      <c r="F269" s="14">
        <v>111500</v>
      </c>
      <c r="G269" s="12">
        <v>120</v>
      </c>
      <c r="I269" s="11"/>
    </row>
    <row r="270" spans="1:10" x14ac:dyDescent="0.2">
      <c r="A270" s="15">
        <v>40221</v>
      </c>
      <c r="B270" s="12">
        <v>122</v>
      </c>
      <c r="C270" s="12">
        <v>137</v>
      </c>
      <c r="D270" s="12">
        <v>122</v>
      </c>
      <c r="E270" s="12">
        <v>122</v>
      </c>
      <c r="F270" s="14">
        <v>0</v>
      </c>
      <c r="G270" s="12">
        <v>122</v>
      </c>
      <c r="I270" s="11"/>
    </row>
    <row r="271" spans="1:10" x14ac:dyDescent="0.2">
      <c r="A271" s="15">
        <v>40224</v>
      </c>
      <c r="B271" s="12">
        <v>123</v>
      </c>
      <c r="C271" s="12">
        <v>136</v>
      </c>
      <c r="D271" s="12">
        <v>123</v>
      </c>
      <c r="E271" s="12">
        <v>123</v>
      </c>
      <c r="F271" s="14">
        <v>0</v>
      </c>
      <c r="G271" s="12">
        <v>123</v>
      </c>
      <c r="I271" s="11"/>
    </row>
    <row r="272" spans="1:10" x14ac:dyDescent="0.2">
      <c r="A272" s="15">
        <v>40225</v>
      </c>
      <c r="B272" s="12">
        <v>79</v>
      </c>
      <c r="C272" s="12">
        <v>120</v>
      </c>
      <c r="D272" s="12">
        <v>79</v>
      </c>
      <c r="E272" s="12">
        <v>79</v>
      </c>
      <c r="F272" s="14">
        <v>0</v>
      </c>
      <c r="G272" s="12">
        <v>79</v>
      </c>
      <c r="I272" s="11"/>
    </row>
    <row r="273" spans="1:9" x14ac:dyDescent="0.2">
      <c r="A273" s="15">
        <v>40226</v>
      </c>
      <c r="B273" s="12">
        <v>91</v>
      </c>
      <c r="C273" s="12">
        <v>149</v>
      </c>
      <c r="D273" s="12">
        <v>91</v>
      </c>
      <c r="E273" s="12">
        <v>91</v>
      </c>
      <c r="F273" s="14">
        <v>0</v>
      </c>
      <c r="G273" s="12">
        <v>91</v>
      </c>
      <c r="I273" s="11"/>
    </row>
    <row r="274" spans="1:9" x14ac:dyDescent="0.2">
      <c r="A274" s="15">
        <v>40227</v>
      </c>
      <c r="B274" s="12">
        <v>101</v>
      </c>
      <c r="C274" s="12">
        <v>137</v>
      </c>
      <c r="D274" s="12">
        <v>101</v>
      </c>
      <c r="E274" s="12">
        <v>101</v>
      </c>
      <c r="F274" s="14">
        <v>0</v>
      </c>
      <c r="G274" s="12">
        <v>101</v>
      </c>
      <c r="I274" s="11"/>
    </row>
    <row r="275" spans="1:9" x14ac:dyDescent="0.2">
      <c r="A275" s="15">
        <v>40228</v>
      </c>
      <c r="B275" s="12">
        <v>101</v>
      </c>
      <c r="C275" s="12">
        <v>137</v>
      </c>
      <c r="D275" s="12">
        <v>101</v>
      </c>
      <c r="E275" s="12">
        <v>101</v>
      </c>
      <c r="F275" s="14">
        <v>0</v>
      </c>
      <c r="G275" s="12">
        <v>101</v>
      </c>
      <c r="I275" s="11"/>
    </row>
    <row r="276" spans="1:9" x14ac:dyDescent="0.2">
      <c r="A276" s="15">
        <v>40231</v>
      </c>
      <c r="B276" s="12">
        <v>91</v>
      </c>
      <c r="C276" s="12">
        <v>134</v>
      </c>
      <c r="D276" s="12">
        <v>91</v>
      </c>
      <c r="E276" s="12">
        <v>91</v>
      </c>
      <c r="F276" s="14">
        <v>0</v>
      </c>
      <c r="G276" s="12">
        <v>91</v>
      </c>
      <c r="I276" s="11"/>
    </row>
    <row r="277" spans="1:9" x14ac:dyDescent="0.2">
      <c r="A277" s="15">
        <v>40232</v>
      </c>
      <c r="B277" s="12">
        <v>120</v>
      </c>
      <c r="C277" s="12">
        <v>125</v>
      </c>
      <c r="D277" s="12">
        <v>120</v>
      </c>
      <c r="E277" s="12">
        <v>120</v>
      </c>
      <c r="F277" s="14">
        <v>316000</v>
      </c>
      <c r="G277" s="12">
        <v>120</v>
      </c>
      <c r="I277" s="11"/>
    </row>
    <row r="278" spans="1:9" x14ac:dyDescent="0.2">
      <c r="A278" s="15">
        <v>40233</v>
      </c>
      <c r="B278" s="12">
        <v>125</v>
      </c>
      <c r="C278" s="12">
        <v>130</v>
      </c>
      <c r="D278" s="12">
        <v>121</v>
      </c>
      <c r="E278" s="12">
        <v>130</v>
      </c>
      <c r="F278" s="14">
        <v>40000</v>
      </c>
      <c r="G278" s="12">
        <v>130</v>
      </c>
      <c r="I278" s="11"/>
    </row>
    <row r="279" spans="1:9" x14ac:dyDescent="0.2">
      <c r="A279" s="15">
        <v>40234</v>
      </c>
      <c r="B279" s="12">
        <v>140</v>
      </c>
      <c r="C279" s="12">
        <v>140</v>
      </c>
      <c r="D279" s="12">
        <v>135</v>
      </c>
      <c r="E279" s="12">
        <v>135</v>
      </c>
      <c r="F279" s="14">
        <v>49500</v>
      </c>
      <c r="G279" s="12">
        <v>135</v>
      </c>
      <c r="I279" s="11"/>
    </row>
    <row r="280" spans="1:9" x14ac:dyDescent="0.2">
      <c r="A280" s="15">
        <v>40238</v>
      </c>
      <c r="B280" s="12">
        <v>135</v>
      </c>
      <c r="C280" s="12">
        <v>145</v>
      </c>
      <c r="D280" s="12">
        <v>135</v>
      </c>
      <c r="E280" s="12">
        <v>142</v>
      </c>
      <c r="F280" s="14">
        <v>62500</v>
      </c>
      <c r="G280" s="12">
        <v>142</v>
      </c>
      <c r="I280" s="11"/>
    </row>
    <row r="281" spans="1:9" x14ac:dyDescent="0.2">
      <c r="A281" s="15">
        <v>40239</v>
      </c>
      <c r="B281" s="12">
        <v>144</v>
      </c>
      <c r="C281" s="12">
        <v>144</v>
      </c>
      <c r="D281" s="12">
        <v>136</v>
      </c>
      <c r="E281" s="12">
        <v>136</v>
      </c>
      <c r="F281" s="14">
        <v>27500</v>
      </c>
      <c r="G281" s="12">
        <v>136</v>
      </c>
      <c r="I281" s="11"/>
    </row>
    <row r="282" spans="1:9" x14ac:dyDescent="0.2">
      <c r="A282" s="15">
        <v>40240</v>
      </c>
      <c r="B282" s="12">
        <v>140</v>
      </c>
      <c r="C282" s="12">
        <v>150</v>
      </c>
      <c r="D282" s="12">
        <v>140</v>
      </c>
      <c r="E282" s="12">
        <v>140</v>
      </c>
      <c r="F282" s="14">
        <v>11000</v>
      </c>
      <c r="G282" s="12">
        <v>140</v>
      </c>
      <c r="I282" s="11"/>
    </row>
    <row r="283" spans="1:9" x14ac:dyDescent="0.2">
      <c r="A283" s="15">
        <v>40241</v>
      </c>
      <c r="B283" s="12">
        <v>140</v>
      </c>
      <c r="C283" s="12">
        <v>150</v>
      </c>
      <c r="D283" s="12">
        <v>140</v>
      </c>
      <c r="E283" s="12">
        <v>149</v>
      </c>
      <c r="F283" s="14">
        <v>9000</v>
      </c>
      <c r="G283" s="12">
        <v>149</v>
      </c>
      <c r="I283" s="11"/>
    </row>
    <row r="284" spans="1:9" x14ac:dyDescent="0.2">
      <c r="A284" s="15">
        <v>40242</v>
      </c>
      <c r="B284" s="12">
        <v>140</v>
      </c>
      <c r="C284" s="12">
        <v>150</v>
      </c>
      <c r="D284" s="12">
        <v>140</v>
      </c>
      <c r="E284" s="12">
        <v>150</v>
      </c>
      <c r="F284" s="14">
        <v>6000</v>
      </c>
      <c r="G284" s="12">
        <v>150</v>
      </c>
      <c r="I284" s="11"/>
    </row>
    <row r="285" spans="1:9" x14ac:dyDescent="0.2">
      <c r="A285" s="15">
        <v>40245</v>
      </c>
      <c r="B285" s="12">
        <v>141</v>
      </c>
      <c r="C285" s="12">
        <v>141</v>
      </c>
      <c r="D285" s="12">
        <v>140</v>
      </c>
      <c r="E285" s="12">
        <v>140</v>
      </c>
      <c r="F285" s="14">
        <v>4000</v>
      </c>
      <c r="G285" s="12">
        <v>140</v>
      </c>
      <c r="I285" s="11"/>
    </row>
    <row r="286" spans="1:9" x14ac:dyDescent="0.2">
      <c r="A286" s="15">
        <v>40246</v>
      </c>
      <c r="B286" s="12">
        <v>141</v>
      </c>
      <c r="C286" s="12">
        <v>179</v>
      </c>
      <c r="D286" s="12">
        <v>141</v>
      </c>
      <c r="E286" s="12">
        <v>150</v>
      </c>
      <c r="F286" s="14">
        <v>20000</v>
      </c>
      <c r="G286" s="12">
        <v>150</v>
      </c>
      <c r="I286" s="11"/>
    </row>
    <row r="287" spans="1:9" x14ac:dyDescent="0.2">
      <c r="A287" s="15">
        <v>40247</v>
      </c>
      <c r="B287" s="12">
        <v>198</v>
      </c>
      <c r="C287" s="12">
        <v>198</v>
      </c>
      <c r="D287" s="12">
        <v>197</v>
      </c>
      <c r="E287" s="12">
        <v>197</v>
      </c>
      <c r="F287" s="14">
        <v>3000</v>
      </c>
      <c r="G287" s="12">
        <v>197</v>
      </c>
      <c r="I287" s="11"/>
    </row>
    <row r="288" spans="1:9" x14ac:dyDescent="0.2">
      <c r="A288" s="15">
        <v>40248</v>
      </c>
      <c r="B288" s="12">
        <v>180</v>
      </c>
      <c r="C288" s="12">
        <v>180</v>
      </c>
      <c r="D288" s="12">
        <v>150</v>
      </c>
      <c r="E288" s="12">
        <v>160</v>
      </c>
      <c r="F288" s="14">
        <v>24000</v>
      </c>
      <c r="G288" s="12">
        <v>160</v>
      </c>
      <c r="I288" s="11"/>
    </row>
    <row r="289" spans="1:9" x14ac:dyDescent="0.2">
      <c r="A289" s="15">
        <v>40249</v>
      </c>
      <c r="B289" s="12">
        <v>200</v>
      </c>
      <c r="C289" s="12">
        <v>200</v>
      </c>
      <c r="D289" s="12">
        <v>151</v>
      </c>
      <c r="E289" s="12">
        <v>164</v>
      </c>
      <c r="F289" s="14">
        <v>21000</v>
      </c>
      <c r="G289" s="12">
        <v>164</v>
      </c>
      <c r="I289" s="11"/>
    </row>
    <row r="290" spans="1:9" x14ac:dyDescent="0.2">
      <c r="A290" s="15">
        <v>40252</v>
      </c>
      <c r="B290" s="12">
        <v>160</v>
      </c>
      <c r="C290" s="12">
        <v>160</v>
      </c>
      <c r="D290" s="12">
        <v>150</v>
      </c>
      <c r="E290" s="12">
        <v>160</v>
      </c>
      <c r="F290" s="14">
        <v>195500</v>
      </c>
      <c r="G290" s="12">
        <v>160</v>
      </c>
      <c r="I290" s="11"/>
    </row>
    <row r="291" spans="1:9" x14ac:dyDescent="0.2">
      <c r="A291" s="15">
        <v>40254</v>
      </c>
      <c r="B291" s="12">
        <v>170</v>
      </c>
      <c r="C291" s="12">
        <v>172</v>
      </c>
      <c r="D291" s="12">
        <v>138</v>
      </c>
      <c r="E291" s="12">
        <v>138</v>
      </c>
      <c r="F291" s="14">
        <v>3364500</v>
      </c>
      <c r="G291" s="12">
        <v>138</v>
      </c>
      <c r="I291" s="11"/>
    </row>
    <row r="292" spans="1:9" x14ac:dyDescent="0.2">
      <c r="A292" s="15">
        <v>40255</v>
      </c>
      <c r="B292" s="12">
        <v>138</v>
      </c>
      <c r="C292" s="12">
        <v>138</v>
      </c>
      <c r="D292" s="12">
        <v>135</v>
      </c>
      <c r="E292" s="12">
        <v>135</v>
      </c>
      <c r="F292" s="14">
        <v>45500</v>
      </c>
      <c r="G292" s="12">
        <v>135</v>
      </c>
      <c r="I292" s="11"/>
    </row>
    <row r="293" spans="1:9" x14ac:dyDescent="0.2">
      <c r="A293" s="15">
        <v>40256</v>
      </c>
      <c r="B293" s="12">
        <v>140</v>
      </c>
      <c r="C293" s="12">
        <v>140</v>
      </c>
      <c r="D293" s="12">
        <v>135</v>
      </c>
      <c r="E293" s="12">
        <v>135</v>
      </c>
      <c r="F293" s="14">
        <v>250500</v>
      </c>
      <c r="G293" s="12">
        <v>135</v>
      </c>
      <c r="I293" s="11"/>
    </row>
    <row r="294" spans="1:9" x14ac:dyDescent="0.2">
      <c r="A294" s="15">
        <v>40259</v>
      </c>
      <c r="B294" s="12">
        <v>135</v>
      </c>
      <c r="C294" s="12">
        <v>135</v>
      </c>
      <c r="D294" s="12">
        <v>135</v>
      </c>
      <c r="E294" s="12">
        <v>135</v>
      </c>
      <c r="F294" s="14">
        <v>10000</v>
      </c>
      <c r="G294" s="12">
        <v>135</v>
      </c>
      <c r="I294" s="11"/>
    </row>
    <row r="295" spans="1:9" x14ac:dyDescent="0.2">
      <c r="A295" s="15">
        <v>40260</v>
      </c>
      <c r="B295" s="12">
        <v>135</v>
      </c>
      <c r="C295" s="12">
        <v>137</v>
      </c>
      <c r="D295" s="12">
        <v>135</v>
      </c>
      <c r="E295" s="12">
        <v>137</v>
      </c>
      <c r="F295" s="14">
        <v>26000</v>
      </c>
      <c r="G295" s="12">
        <v>137</v>
      </c>
      <c r="I295" s="11"/>
    </row>
    <row r="296" spans="1:9" x14ac:dyDescent="0.2">
      <c r="A296" s="15">
        <v>40261</v>
      </c>
      <c r="B296" s="12">
        <v>145</v>
      </c>
      <c r="C296" s="12">
        <v>159</v>
      </c>
      <c r="D296" s="12">
        <v>145</v>
      </c>
      <c r="E296" s="12">
        <v>159</v>
      </c>
      <c r="F296" s="14">
        <v>252500</v>
      </c>
      <c r="G296" s="12">
        <v>159</v>
      </c>
      <c r="I296" s="11"/>
    </row>
    <row r="297" spans="1:9" x14ac:dyDescent="0.2">
      <c r="A297" s="15">
        <v>40262</v>
      </c>
      <c r="B297" s="12">
        <v>155</v>
      </c>
      <c r="C297" s="12">
        <v>205</v>
      </c>
      <c r="D297" s="12">
        <v>155</v>
      </c>
      <c r="E297" s="12">
        <v>162</v>
      </c>
      <c r="F297" s="14">
        <v>9554000</v>
      </c>
      <c r="G297" s="12">
        <v>162</v>
      </c>
      <c r="I297" s="11"/>
    </row>
    <row r="298" spans="1:9" x14ac:dyDescent="0.2">
      <c r="A298" s="15">
        <v>40263</v>
      </c>
      <c r="B298" s="12">
        <v>163</v>
      </c>
      <c r="C298" s="12">
        <v>170</v>
      </c>
      <c r="D298" s="12">
        <v>162</v>
      </c>
      <c r="E298" s="12">
        <v>162</v>
      </c>
      <c r="F298" s="14">
        <v>256500</v>
      </c>
      <c r="G298" s="12">
        <v>162</v>
      </c>
      <c r="I298" s="11"/>
    </row>
    <row r="299" spans="1:9" x14ac:dyDescent="0.2">
      <c r="A299" s="15">
        <v>40266</v>
      </c>
      <c r="B299" s="12">
        <v>163</v>
      </c>
      <c r="C299" s="12">
        <v>169</v>
      </c>
      <c r="D299" s="12">
        <v>162</v>
      </c>
      <c r="E299" s="12">
        <v>164</v>
      </c>
      <c r="F299" s="14">
        <v>388000</v>
      </c>
      <c r="G299" s="12">
        <v>164</v>
      </c>
      <c r="I299" s="11"/>
    </row>
    <row r="300" spans="1:9" x14ac:dyDescent="0.2">
      <c r="A300" s="15">
        <v>40267</v>
      </c>
      <c r="B300" s="12">
        <v>164</v>
      </c>
      <c r="C300" s="12">
        <v>166</v>
      </c>
      <c r="D300" s="12">
        <v>164</v>
      </c>
      <c r="E300" s="12">
        <v>165</v>
      </c>
      <c r="F300" s="14">
        <v>127500</v>
      </c>
      <c r="G300" s="12">
        <v>165</v>
      </c>
      <c r="I300" s="11"/>
    </row>
    <row r="301" spans="1:9" x14ac:dyDescent="0.2">
      <c r="A301" s="15">
        <v>40268</v>
      </c>
      <c r="B301" s="12">
        <v>163</v>
      </c>
      <c r="C301" s="12">
        <v>164</v>
      </c>
      <c r="D301" s="12">
        <v>163</v>
      </c>
      <c r="E301" s="12">
        <v>164</v>
      </c>
      <c r="F301" s="14">
        <v>38500</v>
      </c>
      <c r="G301" s="12">
        <v>164</v>
      </c>
      <c r="I301" s="11"/>
    </row>
    <row r="302" spans="1:9" x14ac:dyDescent="0.2">
      <c r="A302" s="15">
        <v>40269</v>
      </c>
      <c r="B302" s="12">
        <v>163</v>
      </c>
      <c r="C302" s="12">
        <v>172</v>
      </c>
      <c r="D302" s="12">
        <v>163</v>
      </c>
      <c r="E302" s="12">
        <v>163</v>
      </c>
      <c r="F302" s="14">
        <v>100000</v>
      </c>
      <c r="G302" s="12">
        <v>163</v>
      </c>
      <c r="I302" s="11"/>
    </row>
    <row r="303" spans="1:9" x14ac:dyDescent="0.2">
      <c r="A303" s="15">
        <v>40273</v>
      </c>
      <c r="B303" s="12">
        <v>163</v>
      </c>
      <c r="C303" s="12">
        <v>163</v>
      </c>
      <c r="D303" s="12">
        <v>163</v>
      </c>
      <c r="E303" s="12">
        <v>163</v>
      </c>
      <c r="F303" s="14">
        <v>68500</v>
      </c>
      <c r="G303" s="12">
        <v>163</v>
      </c>
      <c r="I303" s="11"/>
    </row>
    <row r="304" spans="1:9" x14ac:dyDescent="0.2">
      <c r="A304" s="15">
        <v>40274</v>
      </c>
      <c r="B304" s="12">
        <v>164</v>
      </c>
      <c r="C304" s="12">
        <v>164</v>
      </c>
      <c r="D304" s="12">
        <v>164</v>
      </c>
      <c r="E304" s="12">
        <v>164</v>
      </c>
      <c r="F304" s="14">
        <v>500</v>
      </c>
      <c r="G304" s="12">
        <v>164</v>
      </c>
      <c r="I304" s="11"/>
    </row>
    <row r="305" spans="1:9" x14ac:dyDescent="0.2">
      <c r="A305" s="15">
        <v>40275</v>
      </c>
      <c r="B305" s="12">
        <v>166</v>
      </c>
      <c r="C305" s="12">
        <v>220</v>
      </c>
      <c r="D305" s="12">
        <v>166</v>
      </c>
      <c r="E305" s="12">
        <v>220</v>
      </c>
      <c r="F305" s="14">
        <v>2576500</v>
      </c>
      <c r="G305" s="12">
        <v>220</v>
      </c>
      <c r="I305" s="11"/>
    </row>
    <row r="306" spans="1:9" x14ac:dyDescent="0.2">
      <c r="A306" s="15">
        <v>40276</v>
      </c>
      <c r="B306" s="12">
        <v>245</v>
      </c>
      <c r="C306" s="12">
        <v>260</v>
      </c>
      <c r="D306" s="12">
        <v>210</v>
      </c>
      <c r="E306" s="12">
        <v>220</v>
      </c>
      <c r="F306" s="14">
        <v>9187000</v>
      </c>
      <c r="G306" s="12">
        <v>220</v>
      </c>
      <c r="I306" s="11"/>
    </row>
    <row r="307" spans="1:9" x14ac:dyDescent="0.2">
      <c r="A307" s="15">
        <v>40277</v>
      </c>
      <c r="B307" s="12">
        <v>210</v>
      </c>
      <c r="C307" s="12">
        <v>215</v>
      </c>
      <c r="D307" s="12">
        <v>210</v>
      </c>
      <c r="E307" s="12">
        <v>210</v>
      </c>
      <c r="F307" s="14">
        <v>266000</v>
      </c>
      <c r="G307" s="12">
        <v>210</v>
      </c>
      <c r="I307" s="11"/>
    </row>
    <row r="308" spans="1:9" x14ac:dyDescent="0.2">
      <c r="A308" s="15">
        <v>40280</v>
      </c>
      <c r="B308" s="12">
        <v>210</v>
      </c>
      <c r="C308" s="12">
        <v>210</v>
      </c>
      <c r="D308" s="12">
        <v>200</v>
      </c>
      <c r="E308" s="12">
        <v>210</v>
      </c>
      <c r="F308" s="14">
        <v>85500</v>
      </c>
      <c r="G308" s="12">
        <v>210</v>
      </c>
      <c r="I308" s="11"/>
    </row>
    <row r="309" spans="1:9" x14ac:dyDescent="0.2">
      <c r="A309" s="15">
        <v>40281</v>
      </c>
      <c r="B309" s="12">
        <v>180</v>
      </c>
      <c r="C309" s="12">
        <v>181</v>
      </c>
      <c r="D309" s="12">
        <v>180</v>
      </c>
      <c r="E309" s="12">
        <v>180</v>
      </c>
      <c r="F309" s="14">
        <v>35000</v>
      </c>
      <c r="G309" s="12">
        <v>180</v>
      </c>
      <c r="I309" s="11"/>
    </row>
    <row r="310" spans="1:9" x14ac:dyDescent="0.2">
      <c r="A310" s="15">
        <v>40282</v>
      </c>
      <c r="B310" s="12">
        <v>180</v>
      </c>
      <c r="C310" s="12">
        <v>205</v>
      </c>
      <c r="D310" s="12">
        <v>180</v>
      </c>
      <c r="E310" s="12">
        <v>205</v>
      </c>
      <c r="F310" s="14">
        <v>10500</v>
      </c>
      <c r="G310" s="12">
        <v>205</v>
      </c>
      <c r="I310" s="11"/>
    </row>
    <row r="311" spans="1:9" x14ac:dyDescent="0.2">
      <c r="A311" s="15">
        <v>40283</v>
      </c>
      <c r="B311" s="12">
        <v>210</v>
      </c>
      <c r="C311" s="12">
        <v>210</v>
      </c>
      <c r="D311" s="12">
        <v>200</v>
      </c>
      <c r="E311" s="12">
        <v>200</v>
      </c>
      <c r="F311" s="14">
        <v>351000</v>
      </c>
      <c r="G311" s="12">
        <v>200</v>
      </c>
      <c r="I311" s="11"/>
    </row>
    <row r="312" spans="1:9" x14ac:dyDescent="0.2">
      <c r="A312" s="15">
        <v>40284</v>
      </c>
      <c r="B312" s="12">
        <v>200</v>
      </c>
      <c r="C312" s="12">
        <v>210</v>
      </c>
      <c r="D312" s="12">
        <v>200</v>
      </c>
      <c r="E312" s="12">
        <v>210</v>
      </c>
      <c r="F312" s="14">
        <v>227500</v>
      </c>
      <c r="G312" s="12">
        <v>210</v>
      </c>
      <c r="I312" s="11"/>
    </row>
    <row r="313" spans="1:9" x14ac:dyDescent="0.2">
      <c r="A313" s="15">
        <v>40287</v>
      </c>
      <c r="B313" s="12">
        <v>205</v>
      </c>
      <c r="C313" s="12">
        <v>215</v>
      </c>
      <c r="D313" s="12">
        <v>205</v>
      </c>
      <c r="E313" s="12">
        <v>215</v>
      </c>
      <c r="F313" s="14">
        <v>94500</v>
      </c>
      <c r="G313" s="12">
        <v>215</v>
      </c>
      <c r="I313" s="11"/>
    </row>
    <row r="314" spans="1:9" x14ac:dyDescent="0.2">
      <c r="A314" s="15">
        <v>40288</v>
      </c>
      <c r="B314" s="12">
        <v>245</v>
      </c>
      <c r="C314" s="12">
        <v>245</v>
      </c>
      <c r="D314" s="12">
        <v>245</v>
      </c>
      <c r="E314" s="12">
        <v>245</v>
      </c>
      <c r="F314" s="14">
        <v>500</v>
      </c>
      <c r="G314" s="12">
        <v>245</v>
      </c>
      <c r="I314" s="11"/>
    </row>
    <row r="315" spans="1:9" x14ac:dyDescent="0.2">
      <c r="A315" s="15">
        <v>40289</v>
      </c>
      <c r="B315" s="12">
        <v>205</v>
      </c>
      <c r="C315" s="12">
        <v>210</v>
      </c>
      <c r="D315" s="12">
        <v>205</v>
      </c>
      <c r="E315" s="12">
        <v>205</v>
      </c>
      <c r="F315" s="14">
        <v>0</v>
      </c>
      <c r="G315" s="12">
        <v>205</v>
      </c>
      <c r="I315" s="11"/>
    </row>
    <row r="316" spans="1:9" x14ac:dyDescent="0.2">
      <c r="A316" s="15">
        <v>40290</v>
      </c>
      <c r="B316" s="12">
        <v>195</v>
      </c>
      <c r="C316" s="12">
        <v>205</v>
      </c>
      <c r="D316" s="12">
        <v>195</v>
      </c>
      <c r="E316" s="12">
        <v>205</v>
      </c>
      <c r="F316" s="14">
        <v>8000</v>
      </c>
      <c r="G316" s="12">
        <v>205</v>
      </c>
      <c r="I316" s="11"/>
    </row>
    <row r="317" spans="1:9" x14ac:dyDescent="0.2">
      <c r="A317" s="15">
        <v>40291</v>
      </c>
      <c r="B317" s="12">
        <v>190</v>
      </c>
      <c r="C317" s="12">
        <v>190</v>
      </c>
      <c r="D317" s="12">
        <v>190</v>
      </c>
      <c r="E317" s="12">
        <v>190</v>
      </c>
      <c r="F317" s="14">
        <v>5000</v>
      </c>
      <c r="G317" s="12">
        <v>190</v>
      </c>
      <c r="I317" s="11"/>
    </row>
    <row r="318" spans="1:9" x14ac:dyDescent="0.2">
      <c r="A318" s="15">
        <v>40294</v>
      </c>
      <c r="B318" s="12">
        <v>190</v>
      </c>
      <c r="C318" s="12">
        <v>190</v>
      </c>
      <c r="D318" s="12">
        <v>190</v>
      </c>
      <c r="E318" s="12">
        <v>190</v>
      </c>
      <c r="F318" s="14">
        <v>5500</v>
      </c>
      <c r="G318" s="12">
        <v>190</v>
      </c>
      <c r="I318" s="11"/>
    </row>
    <row r="319" spans="1:9" x14ac:dyDescent="0.2">
      <c r="A319" s="15">
        <v>40295</v>
      </c>
      <c r="B319" s="12">
        <v>190</v>
      </c>
      <c r="C319" s="12">
        <v>215</v>
      </c>
      <c r="D319" s="12">
        <v>190</v>
      </c>
      <c r="E319" s="12">
        <v>190</v>
      </c>
      <c r="F319" s="14">
        <v>0</v>
      </c>
      <c r="G319" s="12">
        <v>190</v>
      </c>
      <c r="I319" s="11"/>
    </row>
    <row r="320" spans="1:9" x14ac:dyDescent="0.2">
      <c r="A320" s="15">
        <v>40296</v>
      </c>
      <c r="B320" s="12">
        <v>200</v>
      </c>
      <c r="C320" s="12">
        <v>255</v>
      </c>
      <c r="D320" s="12">
        <v>200</v>
      </c>
      <c r="E320" s="12">
        <v>255</v>
      </c>
      <c r="F320" s="14">
        <v>3851500</v>
      </c>
      <c r="G320" s="12">
        <v>255</v>
      </c>
      <c r="I320" s="11"/>
    </row>
    <row r="321" spans="1:9" x14ac:dyDescent="0.2">
      <c r="A321" s="15">
        <v>40297</v>
      </c>
      <c r="B321" s="12">
        <v>270</v>
      </c>
      <c r="C321" s="12">
        <v>300</v>
      </c>
      <c r="D321" s="12">
        <v>225</v>
      </c>
      <c r="E321" s="12">
        <v>245</v>
      </c>
      <c r="F321" s="14">
        <v>10746500</v>
      </c>
      <c r="G321" s="12">
        <v>245</v>
      </c>
      <c r="I321" s="11"/>
    </row>
    <row r="322" spans="1:9" x14ac:dyDescent="0.2">
      <c r="A322" s="15">
        <v>40298</v>
      </c>
      <c r="B322" s="12">
        <v>255</v>
      </c>
      <c r="C322" s="12">
        <v>255</v>
      </c>
      <c r="D322" s="12">
        <v>210</v>
      </c>
      <c r="E322" s="12">
        <v>235</v>
      </c>
      <c r="F322" s="14">
        <v>3601000</v>
      </c>
      <c r="G322" s="12">
        <v>235</v>
      </c>
      <c r="I322" s="11"/>
    </row>
    <row r="323" spans="1:9" x14ac:dyDescent="0.2">
      <c r="A323" s="15">
        <v>40301</v>
      </c>
      <c r="B323" s="12">
        <v>230</v>
      </c>
      <c r="C323" s="12">
        <v>250</v>
      </c>
      <c r="D323" s="12">
        <v>200</v>
      </c>
      <c r="E323" s="12">
        <v>215</v>
      </c>
      <c r="F323" s="14">
        <v>3715000</v>
      </c>
      <c r="G323" s="12">
        <v>215</v>
      </c>
      <c r="I323" s="11"/>
    </row>
    <row r="324" spans="1:9" x14ac:dyDescent="0.2">
      <c r="A324" s="15">
        <v>40302</v>
      </c>
      <c r="B324" s="12">
        <v>215</v>
      </c>
      <c r="C324" s="12">
        <v>215</v>
      </c>
      <c r="D324" s="12">
        <v>190</v>
      </c>
      <c r="E324" s="12">
        <v>190</v>
      </c>
      <c r="F324" s="14">
        <v>271500</v>
      </c>
      <c r="G324" s="12">
        <v>190</v>
      </c>
      <c r="I324" s="11"/>
    </row>
    <row r="325" spans="1:9" x14ac:dyDescent="0.2">
      <c r="A325" s="15">
        <v>40303</v>
      </c>
      <c r="B325" s="12">
        <v>190</v>
      </c>
      <c r="C325" s="12">
        <v>200</v>
      </c>
      <c r="D325" s="12">
        <v>190</v>
      </c>
      <c r="E325" s="12">
        <v>200</v>
      </c>
      <c r="F325" s="14">
        <v>156500</v>
      </c>
      <c r="G325" s="12">
        <v>200</v>
      </c>
      <c r="I325" s="11"/>
    </row>
    <row r="326" spans="1:9" x14ac:dyDescent="0.2">
      <c r="A326" s="15">
        <v>40304</v>
      </c>
      <c r="B326" s="12">
        <v>132</v>
      </c>
      <c r="C326" s="12">
        <v>200</v>
      </c>
      <c r="D326" s="12">
        <v>132</v>
      </c>
      <c r="E326" s="12">
        <v>132</v>
      </c>
      <c r="F326" s="14">
        <v>0</v>
      </c>
      <c r="G326" s="12">
        <v>132</v>
      </c>
      <c r="I326" s="11"/>
    </row>
    <row r="327" spans="1:9" x14ac:dyDescent="0.2">
      <c r="A327" s="15">
        <v>40305</v>
      </c>
      <c r="B327" s="12">
        <v>195</v>
      </c>
      <c r="C327" s="12">
        <v>195</v>
      </c>
      <c r="D327" s="12">
        <v>195</v>
      </c>
      <c r="E327" s="12">
        <v>195</v>
      </c>
      <c r="F327" s="14">
        <v>1000</v>
      </c>
      <c r="G327" s="12">
        <v>195</v>
      </c>
      <c r="I327" s="11"/>
    </row>
    <row r="328" spans="1:9" x14ac:dyDescent="0.2">
      <c r="A328" s="15">
        <v>40308</v>
      </c>
      <c r="B328" s="12">
        <v>195</v>
      </c>
      <c r="C328" s="12">
        <v>200</v>
      </c>
      <c r="D328" s="12">
        <v>195</v>
      </c>
      <c r="E328" s="12">
        <v>200</v>
      </c>
      <c r="F328" s="14">
        <v>1500</v>
      </c>
      <c r="G328" s="12">
        <v>200</v>
      </c>
      <c r="I328" s="11"/>
    </row>
    <row r="329" spans="1:9" x14ac:dyDescent="0.2">
      <c r="A329" s="15">
        <v>40309</v>
      </c>
      <c r="B329" s="12">
        <v>190</v>
      </c>
      <c r="C329" s="12">
        <v>200</v>
      </c>
      <c r="D329" s="12">
        <v>190</v>
      </c>
      <c r="E329" s="12">
        <v>200</v>
      </c>
      <c r="F329" s="14">
        <v>2500</v>
      </c>
      <c r="G329" s="12">
        <v>200</v>
      </c>
      <c r="I329" s="11"/>
    </row>
    <row r="330" spans="1:9" x14ac:dyDescent="0.2">
      <c r="A330" s="15">
        <v>40310</v>
      </c>
      <c r="B330" s="12">
        <v>190</v>
      </c>
      <c r="C330" s="12">
        <v>190</v>
      </c>
      <c r="D330" s="12">
        <v>190</v>
      </c>
      <c r="E330" s="12">
        <v>190</v>
      </c>
      <c r="F330" s="14">
        <v>2000</v>
      </c>
      <c r="G330" s="12">
        <v>190</v>
      </c>
      <c r="I330" s="11"/>
    </row>
    <row r="331" spans="1:9" x14ac:dyDescent="0.2">
      <c r="A331" s="15">
        <v>40312</v>
      </c>
      <c r="B331" s="12">
        <v>180</v>
      </c>
      <c r="C331" s="12">
        <v>180</v>
      </c>
      <c r="D331" s="12">
        <v>180</v>
      </c>
      <c r="E331" s="12">
        <v>180</v>
      </c>
      <c r="F331" s="14">
        <v>47000</v>
      </c>
      <c r="G331" s="12">
        <v>180</v>
      </c>
      <c r="I331" s="11"/>
    </row>
    <row r="332" spans="1:9" x14ac:dyDescent="0.2">
      <c r="A332" s="15">
        <v>40315</v>
      </c>
      <c r="B332" s="12">
        <v>180</v>
      </c>
      <c r="C332" s="12">
        <v>189</v>
      </c>
      <c r="D332" s="12">
        <v>180</v>
      </c>
      <c r="E332" s="12">
        <v>189</v>
      </c>
      <c r="F332" s="14">
        <v>16000</v>
      </c>
      <c r="G332" s="12">
        <v>189</v>
      </c>
      <c r="I332" s="11"/>
    </row>
    <row r="333" spans="1:9" x14ac:dyDescent="0.2">
      <c r="A333" s="15">
        <v>40316</v>
      </c>
      <c r="B333" s="12">
        <v>180</v>
      </c>
      <c r="C333" s="12">
        <v>180</v>
      </c>
      <c r="D333" s="12">
        <v>180</v>
      </c>
      <c r="E333" s="12">
        <v>180</v>
      </c>
      <c r="F333" s="14">
        <v>3500</v>
      </c>
      <c r="G333" s="12">
        <v>180</v>
      </c>
      <c r="I333" s="11"/>
    </row>
    <row r="334" spans="1:9" x14ac:dyDescent="0.2">
      <c r="A334" s="15">
        <v>40317</v>
      </c>
      <c r="B334" s="12">
        <v>180</v>
      </c>
      <c r="C334" s="12">
        <v>180</v>
      </c>
      <c r="D334" s="12">
        <v>180</v>
      </c>
      <c r="E334" s="12">
        <v>180</v>
      </c>
      <c r="F334" s="14">
        <v>18500</v>
      </c>
      <c r="G334" s="12">
        <v>180</v>
      </c>
      <c r="I334" s="11"/>
    </row>
    <row r="335" spans="1:9" x14ac:dyDescent="0.2">
      <c r="A335" s="15">
        <v>40318</v>
      </c>
      <c r="B335" s="12">
        <v>180</v>
      </c>
      <c r="C335" s="12">
        <v>189</v>
      </c>
      <c r="D335" s="12">
        <v>180</v>
      </c>
      <c r="E335" s="12">
        <v>189</v>
      </c>
      <c r="F335" s="14">
        <v>6500</v>
      </c>
      <c r="G335" s="12">
        <v>189</v>
      </c>
      <c r="I335" s="11"/>
    </row>
    <row r="336" spans="1:9" x14ac:dyDescent="0.2">
      <c r="A336" s="15">
        <v>40319</v>
      </c>
      <c r="B336" s="12">
        <v>160</v>
      </c>
      <c r="C336" s="12">
        <v>188</v>
      </c>
      <c r="D336" s="12">
        <v>160</v>
      </c>
      <c r="E336" s="12">
        <v>160</v>
      </c>
      <c r="F336" s="14">
        <v>0</v>
      </c>
      <c r="G336" s="12">
        <v>160</v>
      </c>
      <c r="I336" s="11"/>
    </row>
    <row r="337" spans="1:9" x14ac:dyDescent="0.2">
      <c r="A337" s="15">
        <v>40322</v>
      </c>
      <c r="B337" s="12">
        <v>190</v>
      </c>
      <c r="C337" s="12">
        <v>190</v>
      </c>
      <c r="D337" s="12">
        <v>189</v>
      </c>
      <c r="E337" s="12">
        <v>189</v>
      </c>
      <c r="F337" s="14">
        <v>28000</v>
      </c>
      <c r="G337" s="12">
        <v>189</v>
      </c>
      <c r="I337" s="11"/>
    </row>
    <row r="338" spans="1:9" x14ac:dyDescent="0.2">
      <c r="A338" s="15">
        <v>40323</v>
      </c>
      <c r="B338" s="12">
        <v>123</v>
      </c>
      <c r="C338" s="12">
        <v>188</v>
      </c>
      <c r="D338" s="12">
        <v>123</v>
      </c>
      <c r="E338" s="12">
        <v>123</v>
      </c>
      <c r="F338" s="14">
        <v>0</v>
      </c>
      <c r="G338" s="12">
        <v>123</v>
      </c>
      <c r="I338" s="11"/>
    </row>
    <row r="339" spans="1:9" x14ac:dyDescent="0.2">
      <c r="A339" s="15">
        <v>40324</v>
      </c>
      <c r="B339" s="12">
        <v>188</v>
      </c>
      <c r="C339" s="12">
        <v>188</v>
      </c>
      <c r="D339" s="12">
        <v>188</v>
      </c>
      <c r="E339" s="12">
        <v>188</v>
      </c>
      <c r="F339" s="14">
        <v>1000</v>
      </c>
      <c r="G339" s="12">
        <v>188</v>
      </c>
      <c r="I339" s="11"/>
    </row>
    <row r="340" spans="1:9" x14ac:dyDescent="0.2">
      <c r="A340" s="15">
        <v>40325</v>
      </c>
      <c r="B340" s="12">
        <v>188</v>
      </c>
      <c r="C340" s="12">
        <v>190</v>
      </c>
      <c r="D340" s="12">
        <v>188</v>
      </c>
      <c r="E340" s="12">
        <v>189</v>
      </c>
      <c r="F340" s="14">
        <v>4500</v>
      </c>
      <c r="G340" s="12">
        <v>189</v>
      </c>
      <c r="I340" s="11"/>
    </row>
    <row r="341" spans="1:9" x14ac:dyDescent="0.2">
      <c r="A341" s="15">
        <v>40329</v>
      </c>
      <c r="B341" s="12">
        <v>190</v>
      </c>
      <c r="C341" s="12">
        <v>190</v>
      </c>
      <c r="D341" s="12">
        <v>190</v>
      </c>
      <c r="E341" s="12">
        <v>190</v>
      </c>
      <c r="F341" s="14">
        <v>5000</v>
      </c>
      <c r="G341" s="12">
        <v>190</v>
      </c>
      <c r="I341" s="11"/>
    </row>
    <row r="342" spans="1:9" x14ac:dyDescent="0.2">
      <c r="A342" s="15">
        <v>40330</v>
      </c>
      <c r="B342" s="12">
        <v>190</v>
      </c>
      <c r="C342" s="12">
        <v>190</v>
      </c>
      <c r="D342" s="12">
        <v>190</v>
      </c>
      <c r="E342" s="12">
        <v>190</v>
      </c>
      <c r="F342" s="14">
        <v>15000</v>
      </c>
      <c r="G342" s="12">
        <v>190</v>
      </c>
      <c r="I342" s="11"/>
    </row>
    <row r="343" spans="1:9" x14ac:dyDescent="0.2">
      <c r="A343" s="15">
        <v>40331</v>
      </c>
      <c r="B343" s="12">
        <v>188</v>
      </c>
      <c r="C343" s="12">
        <v>189</v>
      </c>
      <c r="D343" s="12">
        <v>188</v>
      </c>
      <c r="E343" s="12">
        <v>188</v>
      </c>
      <c r="F343" s="14">
        <v>25500</v>
      </c>
      <c r="G343" s="12">
        <v>188</v>
      </c>
      <c r="I343" s="11"/>
    </row>
    <row r="344" spans="1:9" x14ac:dyDescent="0.2">
      <c r="A344" s="15">
        <v>40332</v>
      </c>
      <c r="B344" s="12">
        <v>188</v>
      </c>
      <c r="C344" s="12">
        <v>190</v>
      </c>
      <c r="D344" s="12">
        <v>150</v>
      </c>
      <c r="E344" s="12">
        <v>190</v>
      </c>
      <c r="F344" s="14">
        <v>51000</v>
      </c>
      <c r="G344" s="12">
        <v>190</v>
      </c>
      <c r="I344" s="11"/>
    </row>
    <row r="345" spans="1:9" x14ac:dyDescent="0.2">
      <c r="A345" s="15">
        <v>40333</v>
      </c>
      <c r="B345" s="12">
        <v>190</v>
      </c>
      <c r="C345" s="12">
        <v>200</v>
      </c>
      <c r="D345" s="12">
        <v>190</v>
      </c>
      <c r="E345" s="12">
        <v>199</v>
      </c>
      <c r="F345" s="14">
        <v>15000</v>
      </c>
      <c r="G345" s="12">
        <v>199</v>
      </c>
      <c r="I345" s="11"/>
    </row>
    <row r="346" spans="1:9" x14ac:dyDescent="0.2">
      <c r="A346" s="15">
        <v>40336</v>
      </c>
      <c r="B346" s="12">
        <v>205</v>
      </c>
      <c r="C346" s="12">
        <v>205</v>
      </c>
      <c r="D346" s="12">
        <v>205</v>
      </c>
      <c r="E346" s="12">
        <v>205</v>
      </c>
      <c r="F346" s="14">
        <v>500</v>
      </c>
      <c r="G346" s="12">
        <v>205</v>
      </c>
      <c r="I346" s="11"/>
    </row>
    <row r="347" spans="1:9" x14ac:dyDescent="0.2">
      <c r="A347" s="15">
        <v>40337</v>
      </c>
      <c r="B347" s="12">
        <v>205</v>
      </c>
      <c r="C347" s="12">
        <v>205</v>
      </c>
      <c r="D347" s="12">
        <v>205</v>
      </c>
      <c r="E347" s="12">
        <v>205</v>
      </c>
      <c r="F347" s="14">
        <v>0</v>
      </c>
      <c r="G347" s="12">
        <v>205</v>
      </c>
      <c r="I347" s="11"/>
    </row>
    <row r="348" spans="1:9" x14ac:dyDescent="0.2">
      <c r="A348" s="15">
        <v>40338</v>
      </c>
      <c r="B348" s="12">
        <v>205</v>
      </c>
      <c r="C348" s="12">
        <v>205</v>
      </c>
      <c r="D348" s="12">
        <v>205</v>
      </c>
      <c r="E348" s="12">
        <v>205</v>
      </c>
      <c r="F348" s="14">
        <v>500</v>
      </c>
      <c r="G348" s="12">
        <v>205</v>
      </c>
      <c r="I348" s="11"/>
    </row>
    <row r="349" spans="1:9" x14ac:dyDescent="0.2">
      <c r="A349" s="15">
        <v>40339</v>
      </c>
      <c r="B349" s="12">
        <v>199</v>
      </c>
      <c r="C349" s="12">
        <v>200</v>
      </c>
      <c r="D349" s="12">
        <v>199</v>
      </c>
      <c r="E349" s="12">
        <v>200</v>
      </c>
      <c r="F349" s="14">
        <v>1000</v>
      </c>
      <c r="G349" s="12">
        <v>200</v>
      </c>
      <c r="I349" s="11"/>
    </row>
    <row r="350" spans="1:9" x14ac:dyDescent="0.2">
      <c r="A350" s="15">
        <v>40340</v>
      </c>
      <c r="B350" s="12">
        <v>205</v>
      </c>
      <c r="C350" s="12">
        <v>205</v>
      </c>
      <c r="D350" s="12">
        <v>200</v>
      </c>
      <c r="E350" s="12">
        <v>200</v>
      </c>
      <c r="F350" s="14">
        <v>1000</v>
      </c>
      <c r="G350" s="12">
        <v>200</v>
      </c>
      <c r="I350" s="11"/>
    </row>
    <row r="351" spans="1:9" x14ac:dyDescent="0.2">
      <c r="A351" s="15">
        <v>40343</v>
      </c>
      <c r="B351" s="12">
        <v>199</v>
      </c>
      <c r="C351" s="12">
        <v>199</v>
      </c>
      <c r="D351" s="12">
        <v>199</v>
      </c>
      <c r="E351" s="12">
        <v>199</v>
      </c>
      <c r="F351" s="14">
        <v>0</v>
      </c>
      <c r="G351" s="12">
        <v>199</v>
      </c>
      <c r="I351" s="11"/>
    </row>
    <row r="352" spans="1:9" x14ac:dyDescent="0.2">
      <c r="A352" s="15">
        <v>40344</v>
      </c>
      <c r="B352" s="12">
        <v>185</v>
      </c>
      <c r="C352" s="12">
        <v>185</v>
      </c>
      <c r="D352" s="12">
        <v>185</v>
      </c>
      <c r="E352" s="12">
        <v>185</v>
      </c>
      <c r="F352" s="14">
        <v>500</v>
      </c>
      <c r="G352" s="12">
        <v>185</v>
      </c>
      <c r="I352" s="11"/>
    </row>
    <row r="353" spans="1:9" x14ac:dyDescent="0.2">
      <c r="A353" s="15">
        <v>40345</v>
      </c>
      <c r="B353" s="12">
        <v>180</v>
      </c>
      <c r="C353" s="12">
        <v>200</v>
      </c>
      <c r="D353" s="12">
        <v>180</v>
      </c>
      <c r="E353" s="12">
        <v>190</v>
      </c>
      <c r="F353" s="14">
        <v>4000</v>
      </c>
      <c r="G353" s="12">
        <v>190</v>
      </c>
      <c r="I353" s="11"/>
    </row>
    <row r="354" spans="1:9" x14ac:dyDescent="0.2">
      <c r="A354" s="15">
        <v>40346</v>
      </c>
      <c r="B354" s="12">
        <v>190</v>
      </c>
      <c r="C354" s="12">
        <v>195</v>
      </c>
      <c r="D354" s="12">
        <v>180</v>
      </c>
      <c r="E354" s="12">
        <v>195</v>
      </c>
      <c r="F354" s="14">
        <v>10500</v>
      </c>
      <c r="G354" s="12">
        <v>195</v>
      </c>
      <c r="I354" s="11"/>
    </row>
    <row r="355" spans="1:9" x14ac:dyDescent="0.2">
      <c r="A355" s="15">
        <v>40347</v>
      </c>
      <c r="B355" s="12">
        <v>196</v>
      </c>
      <c r="C355" s="12">
        <v>196</v>
      </c>
      <c r="D355" s="12">
        <v>196</v>
      </c>
      <c r="E355" s="12">
        <v>196</v>
      </c>
      <c r="F355" s="14">
        <v>2500</v>
      </c>
      <c r="G355" s="12">
        <v>196</v>
      </c>
      <c r="I355" s="11"/>
    </row>
    <row r="356" spans="1:9" x14ac:dyDescent="0.2">
      <c r="A356" s="15">
        <v>40350</v>
      </c>
      <c r="B356" s="12">
        <v>195</v>
      </c>
      <c r="C356" s="12">
        <v>195</v>
      </c>
      <c r="D356" s="12">
        <v>195</v>
      </c>
      <c r="E356" s="12">
        <v>195</v>
      </c>
      <c r="F356" s="14">
        <v>52500</v>
      </c>
      <c r="G356" s="12">
        <v>195</v>
      </c>
      <c r="I356" s="11"/>
    </row>
    <row r="357" spans="1:9" x14ac:dyDescent="0.2">
      <c r="A357" s="15">
        <v>40351</v>
      </c>
      <c r="B357" s="12">
        <v>190</v>
      </c>
      <c r="C357" s="12">
        <v>190</v>
      </c>
      <c r="D357" s="12">
        <v>190</v>
      </c>
      <c r="E357" s="12">
        <v>190</v>
      </c>
      <c r="F357" s="14">
        <v>5000</v>
      </c>
      <c r="G357" s="12">
        <v>190</v>
      </c>
      <c r="I357" s="11"/>
    </row>
    <row r="358" spans="1:9" x14ac:dyDescent="0.2">
      <c r="A358" s="15">
        <v>40352</v>
      </c>
      <c r="B358" s="12">
        <v>179</v>
      </c>
      <c r="C358" s="12">
        <v>190</v>
      </c>
      <c r="D358" s="12">
        <v>179</v>
      </c>
      <c r="E358" s="12">
        <v>179</v>
      </c>
      <c r="F358" s="14">
        <v>0</v>
      </c>
      <c r="G358" s="12">
        <v>179</v>
      </c>
      <c r="I358" s="11"/>
    </row>
    <row r="359" spans="1:9" x14ac:dyDescent="0.2">
      <c r="A359" s="15">
        <v>40353</v>
      </c>
      <c r="B359" s="12">
        <v>190</v>
      </c>
      <c r="C359" s="12">
        <v>195</v>
      </c>
      <c r="D359" s="12">
        <v>190</v>
      </c>
      <c r="E359" s="12">
        <v>190</v>
      </c>
      <c r="F359" s="14">
        <v>7500</v>
      </c>
      <c r="G359" s="12">
        <v>190</v>
      </c>
      <c r="I359" s="11"/>
    </row>
    <row r="360" spans="1:9" x14ac:dyDescent="0.2">
      <c r="A360" s="15">
        <v>40354</v>
      </c>
      <c r="B360" s="12">
        <v>165</v>
      </c>
      <c r="C360" s="12">
        <v>193</v>
      </c>
      <c r="D360" s="12">
        <v>165</v>
      </c>
      <c r="E360" s="12">
        <v>165</v>
      </c>
      <c r="F360" s="14">
        <v>0</v>
      </c>
      <c r="G360" s="12">
        <v>165</v>
      </c>
      <c r="I360" s="11"/>
    </row>
    <row r="361" spans="1:9" x14ac:dyDescent="0.2">
      <c r="A361" s="15">
        <v>40357</v>
      </c>
      <c r="B361" s="12">
        <v>195</v>
      </c>
      <c r="C361" s="12">
        <v>195</v>
      </c>
      <c r="D361" s="12">
        <v>195</v>
      </c>
      <c r="E361" s="12">
        <v>195</v>
      </c>
      <c r="F361" s="14">
        <v>30500</v>
      </c>
      <c r="G361" s="12">
        <v>195</v>
      </c>
      <c r="I361" s="11"/>
    </row>
    <row r="362" spans="1:9" x14ac:dyDescent="0.2">
      <c r="A362" s="15">
        <v>40358</v>
      </c>
      <c r="B362" s="12">
        <v>190</v>
      </c>
      <c r="C362" s="12">
        <v>190</v>
      </c>
      <c r="D362" s="12">
        <v>180</v>
      </c>
      <c r="E362" s="12">
        <v>190</v>
      </c>
      <c r="F362" s="14">
        <v>15000</v>
      </c>
      <c r="G362" s="12">
        <v>190</v>
      </c>
      <c r="I362" s="11"/>
    </row>
    <row r="363" spans="1:9" x14ac:dyDescent="0.2">
      <c r="A363" s="15">
        <v>40359</v>
      </c>
      <c r="B363" s="12">
        <v>165</v>
      </c>
      <c r="C363" s="12">
        <v>190</v>
      </c>
      <c r="D363" s="12">
        <v>165</v>
      </c>
      <c r="E363" s="12">
        <v>165</v>
      </c>
      <c r="F363" s="14">
        <v>0</v>
      </c>
      <c r="G363" s="12">
        <v>165</v>
      </c>
      <c r="I363" s="11"/>
    </row>
    <row r="364" spans="1:9" x14ac:dyDescent="0.2">
      <c r="A364" s="15">
        <v>40360</v>
      </c>
      <c r="B364" s="12">
        <v>190</v>
      </c>
      <c r="C364" s="12">
        <v>195</v>
      </c>
      <c r="D364" s="12">
        <v>190</v>
      </c>
      <c r="E364" s="12">
        <v>195</v>
      </c>
      <c r="F364" s="14">
        <v>6000</v>
      </c>
      <c r="G364" s="12">
        <v>195</v>
      </c>
      <c r="I364" s="11"/>
    </row>
    <row r="365" spans="1:9" x14ac:dyDescent="0.2">
      <c r="A365" s="15">
        <v>40361</v>
      </c>
      <c r="B365" s="12">
        <v>165</v>
      </c>
      <c r="C365" s="12">
        <v>195</v>
      </c>
      <c r="D365" s="12">
        <v>165</v>
      </c>
      <c r="E365" s="12">
        <v>165</v>
      </c>
      <c r="F365" s="14">
        <v>0</v>
      </c>
      <c r="G365" s="12">
        <v>165</v>
      </c>
      <c r="I365" s="11"/>
    </row>
    <row r="366" spans="1:9" x14ac:dyDescent="0.2">
      <c r="A366" s="15">
        <v>40364</v>
      </c>
      <c r="B366" s="12">
        <v>165</v>
      </c>
      <c r="C366" s="12">
        <v>195</v>
      </c>
      <c r="D366" s="12">
        <v>165</v>
      </c>
      <c r="E366" s="12">
        <v>165</v>
      </c>
      <c r="F366" s="14">
        <v>0</v>
      </c>
      <c r="G366" s="12">
        <v>165</v>
      </c>
      <c r="I366" s="11"/>
    </row>
    <row r="367" spans="1:9" x14ac:dyDescent="0.2">
      <c r="A367" s="15">
        <v>40365</v>
      </c>
      <c r="B367" s="12">
        <v>190</v>
      </c>
      <c r="C367" s="12">
        <v>190</v>
      </c>
      <c r="D367" s="12">
        <v>190</v>
      </c>
      <c r="E367" s="12">
        <v>190</v>
      </c>
      <c r="F367" s="14">
        <v>1000</v>
      </c>
      <c r="G367" s="12">
        <v>190</v>
      </c>
      <c r="I367" s="11"/>
    </row>
    <row r="368" spans="1:9" x14ac:dyDescent="0.2">
      <c r="A368" s="15">
        <v>40366</v>
      </c>
      <c r="B368" s="12">
        <v>161</v>
      </c>
      <c r="C368" s="12">
        <v>190</v>
      </c>
      <c r="D368" s="12">
        <v>161</v>
      </c>
      <c r="E368" s="12">
        <v>161</v>
      </c>
      <c r="F368" s="14">
        <v>0</v>
      </c>
      <c r="G368" s="12">
        <v>161</v>
      </c>
      <c r="I368" s="11"/>
    </row>
    <row r="369" spans="1:9" x14ac:dyDescent="0.2">
      <c r="A369" s="15">
        <v>40367</v>
      </c>
      <c r="B369" s="12">
        <v>125</v>
      </c>
      <c r="C369" s="12">
        <v>195</v>
      </c>
      <c r="D369" s="12">
        <v>125</v>
      </c>
      <c r="E369" s="12">
        <v>125</v>
      </c>
      <c r="F369" s="14">
        <v>0</v>
      </c>
      <c r="G369" s="12">
        <v>125</v>
      </c>
      <c r="I369" s="11"/>
    </row>
    <row r="370" spans="1:9" x14ac:dyDescent="0.2">
      <c r="A370" s="15">
        <v>40368</v>
      </c>
      <c r="B370" s="12">
        <v>125</v>
      </c>
      <c r="C370" s="12">
        <v>195</v>
      </c>
      <c r="D370" s="12">
        <v>125</v>
      </c>
      <c r="E370" s="12">
        <v>125</v>
      </c>
      <c r="F370" s="14">
        <v>0</v>
      </c>
      <c r="G370" s="12">
        <v>125</v>
      </c>
      <c r="I370" s="11"/>
    </row>
    <row r="371" spans="1:9" x14ac:dyDescent="0.2">
      <c r="A371" s="15">
        <v>40371</v>
      </c>
      <c r="B371" s="12">
        <v>180</v>
      </c>
      <c r="C371" s="12">
        <v>190</v>
      </c>
      <c r="D371" s="12">
        <v>180</v>
      </c>
      <c r="E371" s="12">
        <v>180</v>
      </c>
      <c r="F371" s="14">
        <v>0</v>
      </c>
      <c r="G371" s="12">
        <v>180</v>
      </c>
      <c r="I371" s="11"/>
    </row>
    <row r="372" spans="1:9" x14ac:dyDescent="0.2">
      <c r="A372" s="15">
        <v>40372</v>
      </c>
      <c r="B372" s="12">
        <v>195</v>
      </c>
      <c r="C372" s="12">
        <v>195</v>
      </c>
      <c r="D372" s="12">
        <v>195</v>
      </c>
      <c r="E372" s="12">
        <v>195</v>
      </c>
      <c r="F372" s="14">
        <v>1000</v>
      </c>
      <c r="G372" s="12">
        <v>195</v>
      </c>
      <c r="I372" s="11"/>
    </row>
    <row r="373" spans="1:9" x14ac:dyDescent="0.2">
      <c r="A373" s="15">
        <v>40373</v>
      </c>
      <c r="B373" s="12">
        <v>195</v>
      </c>
      <c r="C373" s="12">
        <v>195</v>
      </c>
      <c r="D373" s="12">
        <v>195</v>
      </c>
      <c r="E373" s="12">
        <v>195</v>
      </c>
      <c r="F373" s="14">
        <v>0</v>
      </c>
      <c r="G373" s="12">
        <v>195</v>
      </c>
      <c r="I373" s="11"/>
    </row>
    <row r="374" spans="1:9" x14ac:dyDescent="0.2">
      <c r="A374" s="15">
        <v>40374</v>
      </c>
      <c r="B374" s="12">
        <v>160</v>
      </c>
      <c r="C374" s="12">
        <v>180</v>
      </c>
      <c r="D374" s="12">
        <v>150</v>
      </c>
      <c r="E374" s="12">
        <v>170</v>
      </c>
      <c r="F374" s="14">
        <v>330500</v>
      </c>
      <c r="G374" s="12">
        <v>170</v>
      </c>
      <c r="I374" s="11"/>
    </row>
    <row r="375" spans="1:9" x14ac:dyDescent="0.2">
      <c r="A375" s="15">
        <v>40375</v>
      </c>
      <c r="B375" s="12">
        <v>190</v>
      </c>
      <c r="C375" s="12">
        <v>190</v>
      </c>
      <c r="D375" s="12">
        <v>152</v>
      </c>
      <c r="E375" s="12">
        <v>152</v>
      </c>
      <c r="F375" s="14">
        <v>379000</v>
      </c>
      <c r="G375" s="12">
        <v>152</v>
      </c>
      <c r="I375" s="11"/>
    </row>
    <row r="376" spans="1:9" x14ac:dyDescent="0.2">
      <c r="A376" s="15">
        <v>40378</v>
      </c>
      <c r="B376" s="12">
        <v>189</v>
      </c>
      <c r="C376" s="12">
        <v>189</v>
      </c>
      <c r="D376" s="12">
        <v>170</v>
      </c>
      <c r="E376" s="12">
        <v>175</v>
      </c>
      <c r="F376" s="14">
        <v>292500</v>
      </c>
      <c r="G376" s="12">
        <v>175</v>
      </c>
      <c r="I376" s="11"/>
    </row>
    <row r="377" spans="1:9" x14ac:dyDescent="0.2">
      <c r="A377" s="15">
        <v>40379</v>
      </c>
      <c r="B377" s="12">
        <v>189</v>
      </c>
      <c r="C377" s="12">
        <v>189</v>
      </c>
      <c r="D377" s="12">
        <v>151</v>
      </c>
      <c r="E377" s="12">
        <v>155</v>
      </c>
      <c r="F377" s="14">
        <v>28500</v>
      </c>
      <c r="G377" s="12">
        <v>155</v>
      </c>
      <c r="I377" s="11"/>
    </row>
    <row r="378" spans="1:9" x14ac:dyDescent="0.2">
      <c r="A378" s="15">
        <v>40380</v>
      </c>
      <c r="B378" s="12">
        <v>150</v>
      </c>
      <c r="C378" s="12">
        <v>180</v>
      </c>
      <c r="D378" s="12">
        <v>150</v>
      </c>
      <c r="E378" s="12">
        <v>180</v>
      </c>
      <c r="F378" s="14">
        <v>15500</v>
      </c>
      <c r="G378" s="12">
        <v>180</v>
      </c>
      <c r="I378" s="11"/>
    </row>
    <row r="379" spans="1:9" x14ac:dyDescent="0.2">
      <c r="A379" s="15">
        <v>40381</v>
      </c>
      <c r="B379" s="12">
        <v>184</v>
      </c>
      <c r="C379" s="12">
        <v>184</v>
      </c>
      <c r="D379" s="12">
        <v>184</v>
      </c>
      <c r="E379" s="12">
        <v>184</v>
      </c>
      <c r="F379" s="14">
        <v>500</v>
      </c>
      <c r="G379" s="12">
        <v>184</v>
      </c>
      <c r="I379" s="11"/>
    </row>
    <row r="380" spans="1:9" x14ac:dyDescent="0.2">
      <c r="A380" s="15">
        <v>40382</v>
      </c>
      <c r="B380" s="12">
        <v>150</v>
      </c>
      <c r="C380" s="12">
        <v>183</v>
      </c>
      <c r="D380" s="12">
        <v>150</v>
      </c>
      <c r="E380" s="12">
        <v>150</v>
      </c>
      <c r="F380" s="14">
        <v>0</v>
      </c>
      <c r="G380" s="12">
        <v>150</v>
      </c>
      <c r="I380" s="11"/>
    </row>
    <row r="381" spans="1:9" x14ac:dyDescent="0.2">
      <c r="A381" s="15">
        <v>40385</v>
      </c>
      <c r="B381" s="12">
        <v>160</v>
      </c>
      <c r="C381" s="12">
        <v>179</v>
      </c>
      <c r="D381" s="12">
        <v>160</v>
      </c>
      <c r="E381" s="12">
        <v>160</v>
      </c>
      <c r="F381" s="14">
        <v>187000</v>
      </c>
      <c r="G381" s="12">
        <v>160</v>
      </c>
      <c r="I381" s="11"/>
    </row>
    <row r="382" spans="1:9" x14ac:dyDescent="0.2">
      <c r="A382" s="15">
        <v>40386</v>
      </c>
      <c r="B382" s="12">
        <v>160</v>
      </c>
      <c r="C382" s="12">
        <v>160</v>
      </c>
      <c r="D382" s="12">
        <v>160</v>
      </c>
      <c r="E382" s="12">
        <v>160</v>
      </c>
      <c r="F382" s="14">
        <v>1000</v>
      </c>
      <c r="G382" s="12">
        <v>160</v>
      </c>
      <c r="I382" s="11"/>
    </row>
    <row r="383" spans="1:9" x14ac:dyDescent="0.2">
      <c r="A383" s="15">
        <v>40387</v>
      </c>
      <c r="B383" s="12">
        <v>165</v>
      </c>
      <c r="C383" s="12">
        <v>165</v>
      </c>
      <c r="D383" s="12">
        <v>165</v>
      </c>
      <c r="E383" s="12">
        <v>165</v>
      </c>
      <c r="F383" s="14">
        <v>1500</v>
      </c>
      <c r="G383" s="12">
        <v>165</v>
      </c>
      <c r="I383" s="11"/>
    </row>
    <row r="384" spans="1:9" x14ac:dyDescent="0.2">
      <c r="A384" s="15">
        <v>40388</v>
      </c>
      <c r="B384" s="12">
        <v>170</v>
      </c>
      <c r="C384" s="12">
        <v>179</v>
      </c>
      <c r="D384" s="12">
        <v>160</v>
      </c>
      <c r="E384" s="12">
        <v>160</v>
      </c>
      <c r="F384" s="14">
        <v>408000</v>
      </c>
      <c r="G384" s="12">
        <v>160</v>
      </c>
      <c r="I384" s="11"/>
    </row>
    <row r="385" spans="1:9" x14ac:dyDescent="0.2">
      <c r="A385" s="15">
        <v>40389</v>
      </c>
      <c r="B385" s="12">
        <v>167</v>
      </c>
      <c r="C385" s="12">
        <v>167</v>
      </c>
      <c r="D385" s="12">
        <v>167</v>
      </c>
      <c r="E385" s="12">
        <v>167</v>
      </c>
      <c r="F385" s="14">
        <v>1000</v>
      </c>
      <c r="G385" s="12">
        <v>167</v>
      </c>
      <c r="I385" s="11"/>
    </row>
    <row r="386" spans="1:9" x14ac:dyDescent="0.2">
      <c r="A386" s="15">
        <v>40392</v>
      </c>
      <c r="B386" s="12">
        <v>167</v>
      </c>
      <c r="C386" s="12">
        <v>167</v>
      </c>
      <c r="D386" s="12">
        <v>166</v>
      </c>
      <c r="E386" s="12">
        <v>166</v>
      </c>
      <c r="F386" s="14">
        <v>2500</v>
      </c>
      <c r="G386" s="12">
        <v>166</v>
      </c>
      <c r="I386" s="11"/>
    </row>
    <row r="387" spans="1:9" x14ac:dyDescent="0.2">
      <c r="A387" s="15">
        <v>40393</v>
      </c>
      <c r="B387" s="12">
        <v>155</v>
      </c>
      <c r="C387" s="12">
        <v>155</v>
      </c>
      <c r="D387" s="12">
        <v>150</v>
      </c>
      <c r="E387" s="12">
        <v>150</v>
      </c>
      <c r="F387" s="14">
        <v>24500</v>
      </c>
      <c r="G387" s="12">
        <v>150</v>
      </c>
      <c r="I387" s="11"/>
    </row>
    <row r="388" spans="1:9" x14ac:dyDescent="0.2">
      <c r="A388" s="15">
        <v>40394</v>
      </c>
      <c r="B388" s="12">
        <v>150</v>
      </c>
      <c r="C388" s="12">
        <v>160</v>
      </c>
      <c r="D388" s="12">
        <v>150</v>
      </c>
      <c r="E388" s="12">
        <v>160</v>
      </c>
      <c r="F388" s="14">
        <v>105000</v>
      </c>
      <c r="G388" s="12">
        <v>160</v>
      </c>
      <c r="I388" s="11"/>
    </row>
    <row r="389" spans="1:9" x14ac:dyDescent="0.2">
      <c r="A389" s="15">
        <v>40395</v>
      </c>
      <c r="B389" s="12">
        <v>160</v>
      </c>
      <c r="C389" s="12">
        <v>169</v>
      </c>
      <c r="D389" s="12">
        <v>151</v>
      </c>
      <c r="E389" s="12">
        <v>159</v>
      </c>
      <c r="F389" s="14">
        <v>8500</v>
      </c>
      <c r="G389" s="12">
        <v>159</v>
      </c>
      <c r="I389" s="11"/>
    </row>
    <row r="390" spans="1:9" x14ac:dyDescent="0.2">
      <c r="A390" s="15">
        <v>40396</v>
      </c>
      <c r="B390" s="12">
        <v>152</v>
      </c>
      <c r="C390" s="12">
        <v>158</v>
      </c>
      <c r="D390" s="12">
        <v>152</v>
      </c>
      <c r="E390" s="12">
        <v>152</v>
      </c>
      <c r="F390" s="14">
        <v>20500</v>
      </c>
      <c r="G390" s="12">
        <v>152</v>
      </c>
      <c r="I390" s="11"/>
    </row>
    <row r="391" spans="1:9" x14ac:dyDescent="0.2">
      <c r="A391" s="15">
        <v>40399</v>
      </c>
      <c r="B391" s="12">
        <v>152</v>
      </c>
      <c r="C391" s="12">
        <v>152</v>
      </c>
      <c r="D391" s="12">
        <v>152</v>
      </c>
      <c r="E391" s="12">
        <v>152</v>
      </c>
      <c r="F391" s="14">
        <v>38000</v>
      </c>
      <c r="G391" s="12">
        <v>152</v>
      </c>
      <c r="I391" s="11"/>
    </row>
    <row r="392" spans="1:9" x14ac:dyDescent="0.2">
      <c r="A392" s="15">
        <v>40400</v>
      </c>
      <c r="B392" s="12">
        <v>152</v>
      </c>
      <c r="C392" s="12">
        <v>153</v>
      </c>
      <c r="D392" s="12">
        <v>152</v>
      </c>
      <c r="E392" s="12">
        <v>152</v>
      </c>
      <c r="F392" s="14">
        <v>172000</v>
      </c>
      <c r="G392" s="12">
        <v>152</v>
      </c>
      <c r="I392" s="11"/>
    </row>
    <row r="393" spans="1:9" x14ac:dyDescent="0.2">
      <c r="A393" s="15">
        <v>40401</v>
      </c>
      <c r="B393" s="12">
        <v>153</v>
      </c>
      <c r="C393" s="12">
        <v>153</v>
      </c>
      <c r="D393" s="12">
        <v>153</v>
      </c>
      <c r="E393" s="12">
        <v>153</v>
      </c>
      <c r="F393" s="14">
        <v>2500</v>
      </c>
      <c r="G393" s="12">
        <v>153</v>
      </c>
      <c r="I393" s="11"/>
    </row>
    <row r="394" spans="1:9" x14ac:dyDescent="0.2">
      <c r="A394" s="15">
        <v>40402</v>
      </c>
      <c r="B394" s="12">
        <v>153</v>
      </c>
      <c r="C394" s="12">
        <v>153</v>
      </c>
      <c r="D394" s="12">
        <v>153</v>
      </c>
      <c r="E394" s="12">
        <v>153</v>
      </c>
      <c r="F394" s="14">
        <v>500</v>
      </c>
      <c r="G394" s="12">
        <v>153</v>
      </c>
      <c r="I394" s="11"/>
    </row>
    <row r="395" spans="1:9" x14ac:dyDescent="0.2">
      <c r="A395" s="15">
        <v>40403</v>
      </c>
      <c r="B395" s="12">
        <v>155</v>
      </c>
      <c r="C395" s="12">
        <v>158</v>
      </c>
      <c r="D395" s="12">
        <v>155</v>
      </c>
      <c r="E395" s="12">
        <v>158</v>
      </c>
      <c r="F395" s="14">
        <v>82500</v>
      </c>
      <c r="G395" s="12">
        <v>158</v>
      </c>
      <c r="I395" s="11"/>
    </row>
    <row r="396" spans="1:9" x14ac:dyDescent="0.2">
      <c r="A396" s="15">
        <v>40406</v>
      </c>
      <c r="B396" s="12">
        <v>153</v>
      </c>
      <c r="C396" s="12">
        <v>169</v>
      </c>
      <c r="D396" s="12">
        <v>153</v>
      </c>
      <c r="E396" s="12">
        <v>153</v>
      </c>
      <c r="F396" s="14">
        <v>0</v>
      </c>
      <c r="G396" s="12">
        <v>153</v>
      </c>
      <c r="I396" s="11"/>
    </row>
    <row r="397" spans="1:9" x14ac:dyDescent="0.2">
      <c r="A397" s="15">
        <v>40408</v>
      </c>
      <c r="B397" s="12">
        <v>152</v>
      </c>
      <c r="C397" s="12">
        <v>169</v>
      </c>
      <c r="D397" s="12">
        <v>152</v>
      </c>
      <c r="E397" s="12">
        <v>152</v>
      </c>
      <c r="F397" s="14">
        <v>0</v>
      </c>
      <c r="G397" s="12">
        <v>152</v>
      </c>
      <c r="I397" s="11"/>
    </row>
    <row r="398" spans="1:9" x14ac:dyDescent="0.2">
      <c r="A398" s="15">
        <v>40409</v>
      </c>
      <c r="B398" s="12">
        <v>153</v>
      </c>
      <c r="C398" s="12">
        <v>169</v>
      </c>
      <c r="D398" s="12">
        <v>153</v>
      </c>
      <c r="E398" s="12">
        <v>153</v>
      </c>
      <c r="F398" s="14">
        <v>0</v>
      </c>
      <c r="G398" s="12">
        <v>153</v>
      </c>
      <c r="I398" s="11"/>
    </row>
    <row r="399" spans="1:9" x14ac:dyDescent="0.2">
      <c r="A399" s="15">
        <v>40410</v>
      </c>
      <c r="B399" s="12">
        <v>152</v>
      </c>
      <c r="C399" s="12">
        <v>152</v>
      </c>
      <c r="D399" s="12">
        <v>152</v>
      </c>
      <c r="E399" s="12">
        <v>152</v>
      </c>
      <c r="F399" s="14">
        <v>99000</v>
      </c>
      <c r="G399" s="12">
        <v>152</v>
      </c>
      <c r="I399" s="11"/>
    </row>
    <row r="400" spans="1:9" x14ac:dyDescent="0.2">
      <c r="A400" s="15">
        <v>40413</v>
      </c>
      <c r="B400" s="12">
        <v>154</v>
      </c>
      <c r="C400" s="12">
        <v>154</v>
      </c>
      <c r="D400" s="12">
        <v>154</v>
      </c>
      <c r="E400" s="12">
        <v>154</v>
      </c>
      <c r="F400" s="14">
        <v>2500</v>
      </c>
      <c r="G400" s="12">
        <v>154</v>
      </c>
      <c r="I400" s="11"/>
    </row>
    <row r="401" spans="1:9" x14ac:dyDescent="0.2">
      <c r="A401" s="15">
        <v>40414</v>
      </c>
      <c r="B401" s="12">
        <v>156</v>
      </c>
      <c r="C401" s="12">
        <v>162</v>
      </c>
      <c r="D401" s="12">
        <v>156</v>
      </c>
      <c r="E401" s="12">
        <v>156</v>
      </c>
      <c r="F401" s="14">
        <v>0</v>
      </c>
      <c r="G401" s="12">
        <v>156</v>
      </c>
      <c r="I401" s="11"/>
    </row>
    <row r="402" spans="1:9" x14ac:dyDescent="0.2">
      <c r="A402" s="15">
        <v>40415</v>
      </c>
      <c r="B402" s="12">
        <v>154</v>
      </c>
      <c r="C402" s="12">
        <v>170</v>
      </c>
      <c r="D402" s="12">
        <v>154</v>
      </c>
      <c r="E402" s="12">
        <v>154</v>
      </c>
      <c r="F402" s="14">
        <v>0</v>
      </c>
      <c r="G402" s="12">
        <v>154</v>
      </c>
      <c r="I402" s="11"/>
    </row>
    <row r="403" spans="1:9" x14ac:dyDescent="0.2">
      <c r="A403" s="15">
        <v>40416</v>
      </c>
      <c r="B403" s="12">
        <v>176</v>
      </c>
      <c r="C403" s="12">
        <v>178</v>
      </c>
      <c r="D403" s="12">
        <v>154</v>
      </c>
      <c r="E403" s="12">
        <v>156</v>
      </c>
      <c r="F403" s="14">
        <v>1799000</v>
      </c>
      <c r="G403" s="12">
        <v>156</v>
      </c>
      <c r="I403" s="11"/>
    </row>
    <row r="404" spans="1:9" x14ac:dyDescent="0.2">
      <c r="A404" s="15">
        <v>40417</v>
      </c>
      <c r="B404" s="12">
        <v>165</v>
      </c>
      <c r="C404" s="12">
        <v>165</v>
      </c>
      <c r="D404" s="12">
        <v>154</v>
      </c>
      <c r="E404" s="12">
        <v>163</v>
      </c>
      <c r="F404" s="14">
        <v>22500</v>
      </c>
      <c r="G404" s="12">
        <v>163</v>
      </c>
      <c r="I404" s="11"/>
    </row>
    <row r="405" spans="1:9" x14ac:dyDescent="0.2">
      <c r="A405" s="15">
        <v>40420</v>
      </c>
      <c r="B405" s="12">
        <v>153</v>
      </c>
      <c r="C405" s="12">
        <v>170</v>
      </c>
      <c r="D405" s="12">
        <v>153</v>
      </c>
      <c r="E405" s="12">
        <v>154</v>
      </c>
      <c r="F405" s="14">
        <v>434000</v>
      </c>
      <c r="G405" s="12">
        <v>154</v>
      </c>
      <c r="I405" s="11"/>
    </row>
    <row r="406" spans="1:9" x14ac:dyDescent="0.2">
      <c r="A406" s="15">
        <v>40421</v>
      </c>
      <c r="B406" s="12">
        <v>160</v>
      </c>
      <c r="C406" s="12">
        <v>167</v>
      </c>
      <c r="D406" s="12">
        <v>155</v>
      </c>
      <c r="E406" s="12">
        <v>155</v>
      </c>
      <c r="F406" s="14">
        <v>9000</v>
      </c>
      <c r="G406" s="12">
        <v>155</v>
      </c>
      <c r="I406" s="11"/>
    </row>
    <row r="407" spans="1:9" x14ac:dyDescent="0.2">
      <c r="A407" s="15">
        <v>40422</v>
      </c>
      <c r="B407" s="12">
        <v>155</v>
      </c>
      <c r="C407" s="12">
        <v>166</v>
      </c>
      <c r="D407" s="12">
        <v>155</v>
      </c>
      <c r="E407" s="12">
        <v>155</v>
      </c>
      <c r="F407" s="14">
        <v>0</v>
      </c>
      <c r="G407" s="12">
        <v>155</v>
      </c>
      <c r="I407" s="11"/>
    </row>
    <row r="408" spans="1:9" x14ac:dyDescent="0.2">
      <c r="A408" s="15">
        <v>40423</v>
      </c>
      <c r="B408" s="12">
        <v>145</v>
      </c>
      <c r="C408" s="12">
        <v>150</v>
      </c>
      <c r="D408" s="12">
        <v>137</v>
      </c>
      <c r="E408" s="12">
        <v>141</v>
      </c>
      <c r="F408" s="14">
        <v>5000</v>
      </c>
      <c r="G408" s="12">
        <v>141</v>
      </c>
      <c r="I408" s="11"/>
    </row>
    <row r="409" spans="1:9" x14ac:dyDescent="0.2">
      <c r="A409" s="15">
        <v>40424</v>
      </c>
      <c r="B409" s="12">
        <v>150</v>
      </c>
      <c r="C409" s="12">
        <v>160</v>
      </c>
      <c r="D409" s="12">
        <v>150</v>
      </c>
      <c r="E409" s="12">
        <v>158</v>
      </c>
      <c r="F409" s="14">
        <v>3500</v>
      </c>
      <c r="G409" s="12">
        <v>158</v>
      </c>
      <c r="I409" s="11"/>
    </row>
    <row r="410" spans="1:9" x14ac:dyDescent="0.2">
      <c r="A410" s="15">
        <v>40427</v>
      </c>
      <c r="B410" s="12">
        <v>140</v>
      </c>
      <c r="C410" s="12">
        <v>158</v>
      </c>
      <c r="D410" s="12">
        <v>140</v>
      </c>
      <c r="E410" s="12">
        <v>140</v>
      </c>
      <c r="F410" s="14">
        <v>0</v>
      </c>
      <c r="G410" s="12">
        <v>140</v>
      </c>
      <c r="I410" s="11"/>
    </row>
    <row r="411" spans="1:9" x14ac:dyDescent="0.2">
      <c r="A411" s="15">
        <v>40428</v>
      </c>
      <c r="B411" s="12">
        <v>158</v>
      </c>
      <c r="C411" s="12">
        <v>158</v>
      </c>
      <c r="D411" s="12">
        <v>148</v>
      </c>
      <c r="E411" s="12">
        <v>158</v>
      </c>
      <c r="F411" s="14">
        <v>6000</v>
      </c>
      <c r="G411" s="12">
        <v>158</v>
      </c>
      <c r="I411" s="11"/>
    </row>
    <row r="412" spans="1:9" x14ac:dyDescent="0.2">
      <c r="A412" s="15">
        <v>40436</v>
      </c>
      <c r="B412" s="12">
        <v>157</v>
      </c>
      <c r="C412" s="12">
        <v>158</v>
      </c>
      <c r="D412" s="12">
        <v>157</v>
      </c>
      <c r="E412" s="12">
        <v>158</v>
      </c>
      <c r="F412" s="14">
        <v>3000</v>
      </c>
      <c r="G412" s="12">
        <v>158</v>
      </c>
      <c r="I412" s="11"/>
    </row>
    <row r="413" spans="1:9" x14ac:dyDescent="0.2">
      <c r="A413" s="15">
        <v>40437</v>
      </c>
      <c r="B413" s="12">
        <v>148</v>
      </c>
      <c r="C413" s="12">
        <v>148</v>
      </c>
      <c r="D413" s="12">
        <v>136</v>
      </c>
      <c r="E413" s="12">
        <v>136</v>
      </c>
      <c r="F413" s="14">
        <v>1500</v>
      </c>
      <c r="G413" s="12">
        <v>136</v>
      </c>
      <c r="I413" s="11"/>
    </row>
    <row r="414" spans="1:9" x14ac:dyDescent="0.2">
      <c r="A414" s="15">
        <v>40438</v>
      </c>
      <c r="B414" s="12">
        <v>140</v>
      </c>
      <c r="C414" s="12">
        <v>140</v>
      </c>
      <c r="D414" s="12">
        <v>140</v>
      </c>
      <c r="E414" s="12">
        <v>140</v>
      </c>
      <c r="F414" s="14">
        <v>5000</v>
      </c>
      <c r="G414" s="12">
        <v>140</v>
      </c>
      <c r="I414" s="11"/>
    </row>
    <row r="415" spans="1:9" x14ac:dyDescent="0.2">
      <c r="A415" s="15">
        <v>40441</v>
      </c>
      <c r="B415" s="12">
        <v>140</v>
      </c>
      <c r="C415" s="12">
        <v>140</v>
      </c>
      <c r="D415" s="12">
        <v>140</v>
      </c>
      <c r="E415" s="12">
        <v>140</v>
      </c>
      <c r="F415" s="14">
        <v>34000</v>
      </c>
      <c r="G415" s="12">
        <v>140</v>
      </c>
      <c r="I415" s="11"/>
    </row>
    <row r="416" spans="1:9" x14ac:dyDescent="0.2">
      <c r="A416" s="15">
        <v>40442</v>
      </c>
      <c r="B416" s="12">
        <v>131</v>
      </c>
      <c r="C416" s="12">
        <v>150</v>
      </c>
      <c r="D416" s="12">
        <v>131</v>
      </c>
      <c r="E416" s="12">
        <v>131</v>
      </c>
      <c r="F416" s="14">
        <v>0</v>
      </c>
      <c r="G416" s="12">
        <v>131</v>
      </c>
      <c r="I416" s="11"/>
    </row>
    <row r="417" spans="1:9" x14ac:dyDescent="0.2">
      <c r="A417" s="15">
        <v>40443</v>
      </c>
      <c r="B417" s="12">
        <v>150</v>
      </c>
      <c r="C417" s="12">
        <v>150</v>
      </c>
      <c r="D417" s="12">
        <v>150</v>
      </c>
      <c r="E417" s="12">
        <v>150</v>
      </c>
      <c r="F417" s="14">
        <v>500</v>
      </c>
      <c r="G417" s="12">
        <v>150</v>
      </c>
      <c r="I417" s="11"/>
    </row>
    <row r="418" spans="1:9" x14ac:dyDescent="0.2">
      <c r="A418" s="15">
        <v>40444</v>
      </c>
      <c r="B418" s="12">
        <v>141</v>
      </c>
      <c r="C418" s="12">
        <v>150</v>
      </c>
      <c r="D418" s="12">
        <v>141</v>
      </c>
      <c r="E418" s="12">
        <v>141</v>
      </c>
      <c r="F418" s="14">
        <v>0</v>
      </c>
      <c r="G418" s="12">
        <v>141</v>
      </c>
      <c r="I418" s="11"/>
    </row>
    <row r="419" spans="1:9" x14ac:dyDescent="0.2">
      <c r="A419" s="15">
        <v>40445</v>
      </c>
      <c r="B419" s="12">
        <v>150</v>
      </c>
      <c r="C419" s="12">
        <v>155</v>
      </c>
      <c r="D419" s="12">
        <v>150</v>
      </c>
      <c r="E419" s="12">
        <v>155</v>
      </c>
      <c r="F419" s="14">
        <v>63000</v>
      </c>
      <c r="G419" s="12">
        <v>155</v>
      </c>
      <c r="I419" s="11"/>
    </row>
    <row r="420" spans="1:9" x14ac:dyDescent="0.2">
      <c r="A420" s="15">
        <v>40448</v>
      </c>
      <c r="B420" s="12">
        <v>158</v>
      </c>
      <c r="C420" s="12">
        <v>158</v>
      </c>
      <c r="D420" s="12">
        <v>150</v>
      </c>
      <c r="E420" s="12">
        <v>150</v>
      </c>
      <c r="F420" s="14">
        <v>30500</v>
      </c>
      <c r="G420" s="12">
        <v>150</v>
      </c>
      <c r="I420" s="11"/>
    </row>
    <row r="421" spans="1:9" x14ac:dyDescent="0.2">
      <c r="A421" s="15">
        <v>40449</v>
      </c>
      <c r="B421" s="12">
        <v>150</v>
      </c>
      <c r="C421" s="12">
        <v>150</v>
      </c>
      <c r="D421" s="12">
        <v>150</v>
      </c>
      <c r="E421" s="12">
        <v>150</v>
      </c>
      <c r="F421" s="14">
        <v>10000</v>
      </c>
      <c r="G421" s="12">
        <v>150</v>
      </c>
      <c r="I421" s="11"/>
    </row>
    <row r="422" spans="1:9" x14ac:dyDescent="0.2">
      <c r="A422" s="15">
        <v>40450</v>
      </c>
      <c r="B422" s="12">
        <v>158</v>
      </c>
      <c r="C422" s="12">
        <v>165</v>
      </c>
      <c r="D422" s="12">
        <v>158</v>
      </c>
      <c r="E422" s="12">
        <v>165</v>
      </c>
      <c r="F422" s="14">
        <v>123000</v>
      </c>
      <c r="G422" s="12">
        <v>165</v>
      </c>
      <c r="I422" s="11"/>
    </row>
    <row r="423" spans="1:9" x14ac:dyDescent="0.2">
      <c r="A423" s="15">
        <v>40451</v>
      </c>
      <c r="B423" s="12">
        <v>171</v>
      </c>
      <c r="C423" s="12">
        <v>200</v>
      </c>
      <c r="D423" s="12">
        <v>170</v>
      </c>
      <c r="E423" s="12">
        <v>196</v>
      </c>
      <c r="F423" s="14">
        <v>1815000</v>
      </c>
      <c r="G423" s="12">
        <v>196</v>
      </c>
      <c r="I423" s="11"/>
    </row>
    <row r="424" spans="1:9" x14ac:dyDescent="0.2">
      <c r="A424" s="15">
        <v>40452</v>
      </c>
      <c r="B424" s="12">
        <v>199</v>
      </c>
      <c r="C424" s="12">
        <v>210</v>
      </c>
      <c r="D424" s="12">
        <v>180</v>
      </c>
      <c r="E424" s="12">
        <v>188</v>
      </c>
      <c r="F424" s="14">
        <v>947500</v>
      </c>
      <c r="G424" s="12">
        <v>188</v>
      </c>
      <c r="I424" s="11"/>
    </row>
    <row r="425" spans="1:9" x14ac:dyDescent="0.2">
      <c r="A425" s="15">
        <v>40455</v>
      </c>
      <c r="B425" s="12">
        <v>155</v>
      </c>
      <c r="C425" s="12">
        <v>180</v>
      </c>
      <c r="D425" s="12">
        <v>155</v>
      </c>
      <c r="E425" s="12">
        <v>155</v>
      </c>
      <c r="F425" s="14">
        <v>0</v>
      </c>
      <c r="G425" s="12">
        <v>155</v>
      </c>
      <c r="I425" s="11"/>
    </row>
    <row r="426" spans="1:9" x14ac:dyDescent="0.2">
      <c r="A426" s="15">
        <v>40456</v>
      </c>
      <c r="B426" s="12">
        <v>188</v>
      </c>
      <c r="C426" s="12">
        <v>195</v>
      </c>
      <c r="D426" s="12">
        <v>188</v>
      </c>
      <c r="E426" s="12">
        <v>195</v>
      </c>
      <c r="F426" s="14">
        <v>54500</v>
      </c>
      <c r="G426" s="12">
        <v>195</v>
      </c>
      <c r="I426" s="11"/>
    </row>
    <row r="427" spans="1:9" x14ac:dyDescent="0.2">
      <c r="A427" s="15">
        <v>40457</v>
      </c>
      <c r="B427" s="12">
        <v>150</v>
      </c>
      <c r="C427" s="12">
        <v>194</v>
      </c>
      <c r="D427" s="12">
        <v>150</v>
      </c>
      <c r="E427" s="12">
        <v>150</v>
      </c>
      <c r="F427" s="14">
        <v>0</v>
      </c>
      <c r="G427" s="12">
        <v>150</v>
      </c>
      <c r="I427" s="11"/>
    </row>
    <row r="428" spans="1:9" x14ac:dyDescent="0.2">
      <c r="A428" s="15">
        <v>40458</v>
      </c>
      <c r="B428" s="12">
        <v>147</v>
      </c>
      <c r="C428" s="12">
        <v>190</v>
      </c>
      <c r="D428" s="12">
        <v>147</v>
      </c>
      <c r="E428" s="12">
        <v>147</v>
      </c>
      <c r="F428" s="14">
        <v>0</v>
      </c>
      <c r="G428" s="12">
        <v>147</v>
      </c>
      <c r="I428" s="11"/>
    </row>
    <row r="429" spans="1:9" x14ac:dyDescent="0.2">
      <c r="A429" s="15">
        <v>40459</v>
      </c>
      <c r="B429" s="12">
        <v>130</v>
      </c>
      <c r="C429" s="12">
        <v>194</v>
      </c>
      <c r="D429" s="12">
        <v>130</v>
      </c>
      <c r="E429" s="12">
        <v>130</v>
      </c>
      <c r="F429" s="14">
        <v>0</v>
      </c>
      <c r="G429" s="12">
        <v>130</v>
      </c>
      <c r="I429" s="11"/>
    </row>
    <row r="430" spans="1:9" x14ac:dyDescent="0.2">
      <c r="A430" s="15">
        <v>40462</v>
      </c>
      <c r="B430" s="12">
        <v>193</v>
      </c>
      <c r="C430" s="12">
        <v>193</v>
      </c>
      <c r="D430" s="12">
        <v>193</v>
      </c>
      <c r="E430" s="12">
        <v>193</v>
      </c>
      <c r="F430" s="14">
        <v>0</v>
      </c>
      <c r="G430" s="12">
        <v>193</v>
      </c>
      <c r="I430" s="11"/>
    </row>
    <row r="431" spans="1:9" x14ac:dyDescent="0.2">
      <c r="A431" s="15">
        <v>40463</v>
      </c>
      <c r="B431" s="12">
        <v>194</v>
      </c>
      <c r="C431" s="12">
        <v>194</v>
      </c>
      <c r="D431" s="12">
        <v>194</v>
      </c>
      <c r="E431" s="12">
        <v>194</v>
      </c>
      <c r="F431" s="14">
        <v>0</v>
      </c>
      <c r="G431" s="12">
        <v>194</v>
      </c>
      <c r="I431" s="11"/>
    </row>
    <row r="432" spans="1:9" x14ac:dyDescent="0.2">
      <c r="A432" s="15">
        <v>40464</v>
      </c>
      <c r="B432" s="12">
        <v>193</v>
      </c>
      <c r="C432" s="12">
        <v>193</v>
      </c>
      <c r="D432" s="12">
        <v>193</v>
      </c>
      <c r="E432" s="12">
        <v>193</v>
      </c>
      <c r="F432" s="14">
        <v>0</v>
      </c>
      <c r="G432" s="12">
        <v>193</v>
      </c>
      <c r="I432" s="11"/>
    </row>
    <row r="433" spans="1:9" x14ac:dyDescent="0.2">
      <c r="A433" s="15">
        <v>40465</v>
      </c>
      <c r="B433" s="12">
        <v>190</v>
      </c>
      <c r="C433" s="12">
        <v>190</v>
      </c>
      <c r="D433" s="12">
        <v>190</v>
      </c>
      <c r="E433" s="12">
        <v>190</v>
      </c>
      <c r="F433" s="14">
        <v>0</v>
      </c>
      <c r="G433" s="12">
        <v>190</v>
      </c>
      <c r="I433" s="11"/>
    </row>
    <row r="434" spans="1:9" x14ac:dyDescent="0.2">
      <c r="A434" s="15">
        <v>40466</v>
      </c>
      <c r="B434" s="12">
        <v>190</v>
      </c>
      <c r="C434" s="12">
        <v>190</v>
      </c>
      <c r="D434" s="12">
        <v>190</v>
      </c>
      <c r="E434" s="12">
        <v>190</v>
      </c>
      <c r="F434" s="14">
        <v>0</v>
      </c>
      <c r="G434" s="12">
        <v>190</v>
      </c>
      <c r="I434" s="11"/>
    </row>
    <row r="435" spans="1:9" x14ac:dyDescent="0.2">
      <c r="A435" s="15">
        <v>40469</v>
      </c>
      <c r="B435" s="12">
        <v>194</v>
      </c>
      <c r="C435" s="12">
        <v>194</v>
      </c>
      <c r="D435" s="12">
        <v>194</v>
      </c>
      <c r="E435" s="12">
        <v>194</v>
      </c>
      <c r="F435" s="14">
        <v>0</v>
      </c>
      <c r="G435" s="12">
        <v>194</v>
      </c>
      <c r="I435" s="11"/>
    </row>
    <row r="436" spans="1:9" x14ac:dyDescent="0.2">
      <c r="A436" s="15">
        <v>40470</v>
      </c>
      <c r="B436" s="12">
        <v>190</v>
      </c>
      <c r="C436" s="12">
        <v>250</v>
      </c>
      <c r="D436" s="12">
        <v>171</v>
      </c>
      <c r="E436" s="12">
        <v>171</v>
      </c>
      <c r="F436" s="14">
        <v>23500</v>
      </c>
      <c r="G436" s="12">
        <v>171</v>
      </c>
      <c r="I436" s="11"/>
    </row>
    <row r="437" spans="1:9" x14ac:dyDescent="0.2">
      <c r="A437" s="15">
        <v>40471</v>
      </c>
      <c r="B437" s="12">
        <v>185</v>
      </c>
      <c r="C437" s="12">
        <v>185</v>
      </c>
      <c r="D437" s="12">
        <v>185</v>
      </c>
      <c r="E437" s="12">
        <v>185</v>
      </c>
      <c r="F437" s="14">
        <v>500</v>
      </c>
      <c r="G437" s="12">
        <v>185</v>
      </c>
      <c r="I437" s="11"/>
    </row>
    <row r="438" spans="1:9" x14ac:dyDescent="0.2">
      <c r="A438" s="15">
        <v>40472</v>
      </c>
      <c r="B438" s="12">
        <v>150</v>
      </c>
      <c r="C438" s="12">
        <v>197</v>
      </c>
      <c r="D438" s="12">
        <v>150</v>
      </c>
      <c r="E438" s="12">
        <v>150</v>
      </c>
      <c r="F438" s="14">
        <v>0</v>
      </c>
      <c r="G438" s="12">
        <v>150</v>
      </c>
      <c r="I438" s="11"/>
    </row>
    <row r="439" spans="1:9" x14ac:dyDescent="0.2">
      <c r="A439" s="15">
        <v>40473</v>
      </c>
      <c r="B439" s="12">
        <v>150</v>
      </c>
      <c r="C439" s="12">
        <v>185</v>
      </c>
      <c r="D439" s="12">
        <v>150</v>
      </c>
      <c r="E439" s="12">
        <v>150</v>
      </c>
      <c r="F439" s="14">
        <v>0</v>
      </c>
      <c r="G439" s="12">
        <v>150</v>
      </c>
      <c r="I439" s="11"/>
    </row>
    <row r="440" spans="1:9" x14ac:dyDescent="0.2">
      <c r="A440" s="15">
        <v>40476</v>
      </c>
      <c r="B440" s="12">
        <v>190</v>
      </c>
      <c r="C440" s="12">
        <v>190</v>
      </c>
      <c r="D440" s="12">
        <v>190</v>
      </c>
      <c r="E440" s="12">
        <v>190</v>
      </c>
      <c r="F440" s="14">
        <v>0</v>
      </c>
      <c r="G440" s="12">
        <v>190</v>
      </c>
      <c r="I440" s="11"/>
    </row>
    <row r="441" spans="1:9" x14ac:dyDescent="0.2">
      <c r="A441" s="15">
        <v>40477</v>
      </c>
      <c r="B441" s="12">
        <v>191</v>
      </c>
      <c r="C441" s="12">
        <v>191</v>
      </c>
      <c r="D441" s="12">
        <v>191</v>
      </c>
      <c r="E441" s="12">
        <v>191</v>
      </c>
      <c r="F441" s="14">
        <v>0</v>
      </c>
      <c r="G441" s="12">
        <v>191</v>
      </c>
      <c r="I441" s="11"/>
    </row>
    <row r="442" spans="1:9" x14ac:dyDescent="0.2">
      <c r="A442" s="15">
        <v>40478</v>
      </c>
      <c r="B442" s="12">
        <v>192</v>
      </c>
      <c r="C442" s="12">
        <v>192</v>
      </c>
      <c r="D442" s="12">
        <v>192</v>
      </c>
      <c r="E442" s="12">
        <v>192</v>
      </c>
      <c r="F442" s="14">
        <v>0</v>
      </c>
      <c r="G442" s="12">
        <v>192</v>
      </c>
      <c r="I442" s="11"/>
    </row>
    <row r="443" spans="1:9" x14ac:dyDescent="0.2">
      <c r="A443" s="15">
        <v>40479</v>
      </c>
      <c r="B443" s="12">
        <v>121</v>
      </c>
      <c r="C443" s="12">
        <v>190</v>
      </c>
      <c r="D443" s="12">
        <v>121</v>
      </c>
      <c r="E443" s="12">
        <v>121</v>
      </c>
      <c r="F443" s="14">
        <v>0</v>
      </c>
      <c r="G443" s="12">
        <v>121</v>
      </c>
      <c r="I443" s="11"/>
    </row>
    <row r="444" spans="1:9" x14ac:dyDescent="0.2">
      <c r="A444" s="15">
        <v>40480</v>
      </c>
      <c r="B444" s="12">
        <v>135</v>
      </c>
      <c r="C444" s="12">
        <v>190</v>
      </c>
      <c r="D444" s="12">
        <v>135</v>
      </c>
      <c r="E444" s="12">
        <v>135</v>
      </c>
      <c r="F444" s="14">
        <v>0</v>
      </c>
      <c r="G444" s="12">
        <v>135</v>
      </c>
      <c r="I444" s="11"/>
    </row>
    <row r="445" spans="1:9" x14ac:dyDescent="0.2">
      <c r="A445" s="15">
        <v>40483</v>
      </c>
      <c r="B445" s="12">
        <v>150</v>
      </c>
      <c r="C445" s="12">
        <v>190</v>
      </c>
      <c r="D445" s="12">
        <v>150</v>
      </c>
      <c r="E445" s="12">
        <v>150</v>
      </c>
      <c r="F445" s="14">
        <v>0</v>
      </c>
      <c r="G445" s="12">
        <v>150</v>
      </c>
      <c r="I445" s="11"/>
    </row>
    <row r="446" spans="1:9" x14ac:dyDescent="0.2">
      <c r="A446" s="15">
        <v>40484</v>
      </c>
      <c r="B446" s="12">
        <v>150</v>
      </c>
      <c r="C446" s="12">
        <v>150</v>
      </c>
      <c r="D446" s="12">
        <v>150</v>
      </c>
      <c r="E446" s="12">
        <v>150</v>
      </c>
      <c r="F446" s="14">
        <v>2000</v>
      </c>
      <c r="G446" s="12">
        <v>150</v>
      </c>
      <c r="I446" s="11"/>
    </row>
    <row r="447" spans="1:9" x14ac:dyDescent="0.2">
      <c r="A447" s="15">
        <v>40485</v>
      </c>
      <c r="B447" s="12">
        <v>150</v>
      </c>
      <c r="C447" s="12">
        <v>155</v>
      </c>
      <c r="D447" s="12">
        <v>150</v>
      </c>
      <c r="E447" s="12">
        <v>155</v>
      </c>
      <c r="F447" s="14">
        <v>3000</v>
      </c>
      <c r="G447" s="12">
        <v>155</v>
      </c>
      <c r="I447" s="11"/>
    </row>
    <row r="448" spans="1:9" x14ac:dyDescent="0.2">
      <c r="A448" s="15">
        <v>40486</v>
      </c>
      <c r="B448" s="12">
        <v>150</v>
      </c>
      <c r="C448" s="12">
        <v>180</v>
      </c>
      <c r="D448" s="12">
        <v>150</v>
      </c>
      <c r="E448" s="12">
        <v>150</v>
      </c>
      <c r="F448" s="14">
        <v>0</v>
      </c>
      <c r="G448" s="12">
        <v>150</v>
      </c>
      <c r="I448" s="11"/>
    </row>
    <row r="449" spans="1:9" x14ac:dyDescent="0.2">
      <c r="A449" s="15">
        <v>40487</v>
      </c>
      <c r="B449" s="12">
        <v>160</v>
      </c>
      <c r="C449" s="12">
        <v>190</v>
      </c>
      <c r="D449" s="12">
        <v>160</v>
      </c>
      <c r="E449" s="12">
        <v>160</v>
      </c>
      <c r="F449" s="14">
        <v>0</v>
      </c>
      <c r="G449" s="12">
        <v>160</v>
      </c>
      <c r="I449" s="11"/>
    </row>
    <row r="450" spans="1:9" x14ac:dyDescent="0.2">
      <c r="A450" s="15">
        <v>40490</v>
      </c>
      <c r="B450" s="12">
        <v>152</v>
      </c>
      <c r="C450" s="12">
        <v>190</v>
      </c>
      <c r="D450" s="12">
        <v>152</v>
      </c>
      <c r="E450" s="12">
        <v>152</v>
      </c>
      <c r="F450" s="14">
        <v>0</v>
      </c>
      <c r="G450" s="12">
        <v>152</v>
      </c>
      <c r="I450" s="11"/>
    </row>
    <row r="451" spans="1:9" x14ac:dyDescent="0.2">
      <c r="A451" s="15">
        <v>40491</v>
      </c>
      <c r="B451" s="12">
        <v>150</v>
      </c>
      <c r="C451" s="12">
        <v>170</v>
      </c>
      <c r="D451" s="12">
        <v>150</v>
      </c>
      <c r="E451" s="12">
        <v>150</v>
      </c>
      <c r="F451" s="14">
        <v>0</v>
      </c>
      <c r="G451" s="12">
        <v>150</v>
      </c>
      <c r="I451" s="11"/>
    </row>
    <row r="452" spans="1:9" x14ac:dyDescent="0.2">
      <c r="A452" s="15">
        <v>40492</v>
      </c>
      <c r="B452" s="12">
        <v>150</v>
      </c>
      <c r="C452" s="12">
        <v>150</v>
      </c>
      <c r="D452" s="12">
        <v>150</v>
      </c>
      <c r="E452" s="12">
        <v>150</v>
      </c>
      <c r="F452" s="14">
        <v>3000</v>
      </c>
      <c r="G452" s="12">
        <v>150</v>
      </c>
      <c r="I452" s="11"/>
    </row>
    <row r="453" spans="1:9" x14ac:dyDescent="0.2">
      <c r="A453" s="15">
        <v>40493</v>
      </c>
      <c r="B453" s="12">
        <v>165</v>
      </c>
      <c r="C453" s="12">
        <v>170</v>
      </c>
      <c r="D453" s="12">
        <v>165</v>
      </c>
      <c r="E453" s="12">
        <v>170</v>
      </c>
      <c r="F453" s="14">
        <v>12000</v>
      </c>
      <c r="G453" s="12">
        <v>170</v>
      </c>
      <c r="I453" s="11"/>
    </row>
    <row r="454" spans="1:9" x14ac:dyDescent="0.2">
      <c r="A454" s="15">
        <v>40494</v>
      </c>
      <c r="B454" s="12">
        <v>170</v>
      </c>
      <c r="C454" s="12">
        <v>170</v>
      </c>
      <c r="D454" s="12">
        <v>170</v>
      </c>
      <c r="E454" s="12">
        <v>170</v>
      </c>
      <c r="F454" s="14">
        <v>3000</v>
      </c>
      <c r="G454" s="12">
        <v>170</v>
      </c>
      <c r="I454" s="11"/>
    </row>
    <row r="455" spans="1:9" x14ac:dyDescent="0.2">
      <c r="A455" s="15">
        <v>40497</v>
      </c>
      <c r="B455" s="12">
        <v>150</v>
      </c>
      <c r="C455" s="12">
        <v>170</v>
      </c>
      <c r="D455" s="12">
        <v>150</v>
      </c>
      <c r="E455" s="12">
        <v>150</v>
      </c>
      <c r="F455" s="14">
        <v>0</v>
      </c>
      <c r="G455" s="12">
        <v>150</v>
      </c>
      <c r="I455" s="11"/>
    </row>
    <row r="456" spans="1:9" x14ac:dyDescent="0.2">
      <c r="A456" s="15">
        <v>40498</v>
      </c>
      <c r="B456" s="12">
        <v>150</v>
      </c>
      <c r="C456" s="12">
        <v>170</v>
      </c>
      <c r="D456" s="12">
        <v>150</v>
      </c>
      <c r="E456" s="12">
        <v>150</v>
      </c>
      <c r="F456" s="14">
        <v>0</v>
      </c>
      <c r="G456" s="12">
        <v>150</v>
      </c>
      <c r="I456" s="11"/>
    </row>
    <row r="457" spans="1:9" x14ac:dyDescent="0.2">
      <c r="A457" s="15">
        <v>40500</v>
      </c>
      <c r="B457" s="12">
        <v>150</v>
      </c>
      <c r="C457" s="12">
        <v>160</v>
      </c>
      <c r="D457" s="12">
        <v>150</v>
      </c>
      <c r="E457" s="12">
        <v>150</v>
      </c>
      <c r="F457" s="14">
        <v>0</v>
      </c>
      <c r="G457" s="12">
        <v>150</v>
      </c>
      <c r="I457" s="11"/>
    </row>
    <row r="458" spans="1:9" x14ac:dyDescent="0.2">
      <c r="A458" s="15">
        <v>40501</v>
      </c>
      <c r="B458" s="12">
        <v>151</v>
      </c>
      <c r="C458" s="12">
        <v>170</v>
      </c>
      <c r="D458" s="12">
        <v>151</v>
      </c>
      <c r="E458" s="12">
        <v>151</v>
      </c>
      <c r="F458" s="14">
        <v>0</v>
      </c>
      <c r="G458" s="12">
        <v>151</v>
      </c>
      <c r="I458" s="11"/>
    </row>
    <row r="459" spans="1:9" x14ac:dyDescent="0.2">
      <c r="A459" s="15">
        <v>40504</v>
      </c>
      <c r="B459" s="12">
        <v>150</v>
      </c>
      <c r="C459" s="12">
        <v>180</v>
      </c>
      <c r="D459" s="12">
        <v>150</v>
      </c>
      <c r="E459" s="12">
        <v>150</v>
      </c>
      <c r="F459" s="14">
        <v>0</v>
      </c>
      <c r="G459" s="12">
        <v>150</v>
      </c>
      <c r="I459" s="11"/>
    </row>
    <row r="460" spans="1:9" x14ac:dyDescent="0.2">
      <c r="A460" s="11">
        <v>40505</v>
      </c>
      <c r="B460" s="12">
        <v>160</v>
      </c>
      <c r="C460" s="12">
        <v>175</v>
      </c>
      <c r="D460" s="12">
        <v>160</v>
      </c>
      <c r="E460" s="12">
        <v>169</v>
      </c>
      <c r="F460" s="14">
        <v>748000</v>
      </c>
      <c r="G460" s="12">
        <v>169</v>
      </c>
      <c r="I460" s="11"/>
    </row>
    <row r="461" spans="1:9" x14ac:dyDescent="0.2">
      <c r="A461" s="11">
        <v>40506</v>
      </c>
      <c r="B461" s="12">
        <v>178</v>
      </c>
      <c r="C461" s="12">
        <v>178</v>
      </c>
      <c r="D461" s="12">
        <v>178</v>
      </c>
      <c r="E461" s="12">
        <v>178</v>
      </c>
      <c r="F461" s="14">
        <v>500</v>
      </c>
      <c r="G461" s="12">
        <v>178</v>
      </c>
      <c r="I461" s="11"/>
    </row>
    <row r="462" spans="1:9" x14ac:dyDescent="0.2">
      <c r="A462" s="11">
        <v>40507</v>
      </c>
      <c r="B462" s="12">
        <v>169</v>
      </c>
      <c r="C462" s="12">
        <v>220</v>
      </c>
      <c r="D462" s="12">
        <v>169</v>
      </c>
      <c r="E462" s="12">
        <v>184</v>
      </c>
      <c r="F462" s="14">
        <v>3360000</v>
      </c>
      <c r="G462" s="12">
        <v>184</v>
      </c>
      <c r="I462" s="11"/>
    </row>
    <row r="463" spans="1:9" x14ac:dyDescent="0.2">
      <c r="A463" s="11">
        <v>40508</v>
      </c>
      <c r="B463" s="12">
        <v>180</v>
      </c>
      <c r="C463" s="12">
        <v>181</v>
      </c>
      <c r="D463" s="12">
        <v>175</v>
      </c>
      <c r="E463" s="12">
        <v>180</v>
      </c>
      <c r="F463" s="14">
        <v>217500</v>
      </c>
      <c r="G463" s="12">
        <v>180</v>
      </c>
      <c r="I463" s="11"/>
    </row>
    <row r="464" spans="1:9" x14ac:dyDescent="0.2">
      <c r="A464" s="11">
        <v>40511</v>
      </c>
      <c r="B464" s="12">
        <v>180</v>
      </c>
      <c r="C464" s="12">
        <v>197</v>
      </c>
      <c r="D464" s="12">
        <v>180</v>
      </c>
      <c r="E464" s="12">
        <v>196</v>
      </c>
      <c r="F464" s="14">
        <v>16500</v>
      </c>
      <c r="G464" s="12">
        <v>196</v>
      </c>
      <c r="I464" s="11"/>
    </row>
    <row r="465" spans="1:9" x14ac:dyDescent="0.2">
      <c r="A465" s="11">
        <v>40512</v>
      </c>
      <c r="B465" s="12">
        <v>180</v>
      </c>
      <c r="C465" s="12">
        <v>196</v>
      </c>
      <c r="D465" s="12">
        <v>180</v>
      </c>
      <c r="E465" s="12">
        <v>180</v>
      </c>
      <c r="F465" s="14">
        <v>0</v>
      </c>
      <c r="G465" s="12">
        <v>180</v>
      </c>
      <c r="I465" s="11"/>
    </row>
    <row r="466" spans="1:9" x14ac:dyDescent="0.2">
      <c r="A466" s="11">
        <v>40513</v>
      </c>
      <c r="B466" s="12">
        <v>180</v>
      </c>
      <c r="C466" s="12">
        <v>181</v>
      </c>
      <c r="D466" s="12">
        <v>180</v>
      </c>
      <c r="E466" s="12">
        <v>181</v>
      </c>
      <c r="F466" s="14">
        <v>203500</v>
      </c>
      <c r="G466" s="12">
        <v>181</v>
      </c>
      <c r="I466" s="11"/>
    </row>
    <row r="467" spans="1:9" x14ac:dyDescent="0.2">
      <c r="A467" s="11">
        <v>40514</v>
      </c>
      <c r="B467" s="12">
        <v>180</v>
      </c>
      <c r="C467" s="12">
        <v>240</v>
      </c>
      <c r="D467" s="12">
        <v>180</v>
      </c>
      <c r="E467" s="12">
        <v>200</v>
      </c>
      <c r="F467" s="14">
        <v>16502500</v>
      </c>
      <c r="G467" s="12">
        <v>200</v>
      </c>
      <c r="I467" s="11"/>
    </row>
    <row r="468" spans="1:9" x14ac:dyDescent="0.2">
      <c r="A468" s="11">
        <v>40515</v>
      </c>
      <c r="B468" s="12">
        <v>200</v>
      </c>
      <c r="C468" s="12">
        <v>270</v>
      </c>
      <c r="D468" s="12">
        <v>200</v>
      </c>
      <c r="E468" s="12">
        <v>270</v>
      </c>
      <c r="F468" s="14">
        <v>5244000</v>
      </c>
      <c r="G468" s="12">
        <v>270</v>
      </c>
      <c r="I468" s="11"/>
    </row>
    <row r="469" spans="1:9" x14ac:dyDescent="0.2">
      <c r="A469" s="11">
        <v>40518</v>
      </c>
      <c r="B469" s="12">
        <v>270</v>
      </c>
      <c r="C469" s="12">
        <v>280</v>
      </c>
      <c r="D469" s="12">
        <v>220</v>
      </c>
      <c r="E469" s="12">
        <v>220</v>
      </c>
      <c r="F469" s="14">
        <v>18590500</v>
      </c>
      <c r="G469" s="12">
        <v>220</v>
      </c>
      <c r="I469" s="11"/>
    </row>
    <row r="470" spans="1:9" x14ac:dyDescent="0.2">
      <c r="A470" s="11">
        <v>40520</v>
      </c>
      <c r="B470" s="12">
        <v>220</v>
      </c>
      <c r="C470" s="12">
        <v>230</v>
      </c>
      <c r="D470" s="12">
        <v>205</v>
      </c>
      <c r="E470" s="12">
        <v>210</v>
      </c>
      <c r="F470" s="14">
        <v>558500</v>
      </c>
      <c r="G470" s="12">
        <v>210</v>
      </c>
      <c r="I470" s="11"/>
    </row>
    <row r="471" spans="1:9" x14ac:dyDescent="0.2">
      <c r="A471" s="11">
        <v>40521</v>
      </c>
      <c r="B471" s="12">
        <v>205</v>
      </c>
      <c r="C471" s="12">
        <v>205</v>
      </c>
      <c r="D471" s="12">
        <v>205</v>
      </c>
      <c r="E471" s="12">
        <v>205</v>
      </c>
      <c r="F471" s="14">
        <v>232500</v>
      </c>
      <c r="G471" s="12">
        <v>205</v>
      </c>
      <c r="I471" s="11"/>
    </row>
    <row r="472" spans="1:9" x14ac:dyDescent="0.2">
      <c r="A472" s="11">
        <v>40522</v>
      </c>
      <c r="B472" s="12">
        <v>210</v>
      </c>
      <c r="C472" s="12">
        <v>215</v>
      </c>
      <c r="D472" s="12">
        <v>205</v>
      </c>
      <c r="E472" s="12">
        <v>205</v>
      </c>
      <c r="F472" s="14">
        <v>6500</v>
      </c>
      <c r="G472" s="12">
        <v>205</v>
      </c>
      <c r="I472" s="11"/>
    </row>
    <row r="473" spans="1:9" x14ac:dyDescent="0.2">
      <c r="A473" s="11">
        <v>40525</v>
      </c>
      <c r="B473" s="12">
        <v>205</v>
      </c>
      <c r="C473" s="12">
        <v>205</v>
      </c>
      <c r="D473" s="12">
        <v>205</v>
      </c>
      <c r="E473" s="12">
        <v>205</v>
      </c>
      <c r="F473" s="14">
        <v>201500</v>
      </c>
      <c r="G473" s="12">
        <v>205</v>
      </c>
      <c r="I473" s="11"/>
    </row>
    <row r="474" spans="1:9" x14ac:dyDescent="0.2">
      <c r="A474" s="11">
        <v>40526</v>
      </c>
      <c r="B474" s="12">
        <v>205</v>
      </c>
      <c r="C474" s="12">
        <v>210</v>
      </c>
      <c r="D474" s="12">
        <v>205</v>
      </c>
      <c r="E474" s="12">
        <v>205</v>
      </c>
      <c r="F474" s="14">
        <v>65500</v>
      </c>
      <c r="G474" s="12">
        <v>205</v>
      </c>
      <c r="I474" s="11"/>
    </row>
    <row r="475" spans="1:9" x14ac:dyDescent="0.2">
      <c r="A475" s="11">
        <v>40527</v>
      </c>
      <c r="B475" s="12">
        <v>205</v>
      </c>
      <c r="C475" s="12">
        <v>215</v>
      </c>
      <c r="D475" s="12">
        <v>205</v>
      </c>
      <c r="E475" s="12">
        <v>205</v>
      </c>
      <c r="F475" s="14">
        <v>48000</v>
      </c>
      <c r="G475" s="12">
        <v>205</v>
      </c>
      <c r="I475" s="11"/>
    </row>
    <row r="476" spans="1:9" x14ac:dyDescent="0.2">
      <c r="A476" s="11">
        <v>40528</v>
      </c>
      <c r="B476" s="12">
        <v>205</v>
      </c>
      <c r="C476" s="12">
        <v>205</v>
      </c>
      <c r="D476" s="12">
        <v>205</v>
      </c>
      <c r="E476" s="12">
        <v>205</v>
      </c>
      <c r="F476" s="14">
        <v>228500</v>
      </c>
      <c r="G476" s="12">
        <v>205</v>
      </c>
      <c r="I476" s="11"/>
    </row>
    <row r="477" spans="1:9" x14ac:dyDescent="0.2">
      <c r="A477" s="11">
        <v>40529</v>
      </c>
      <c r="B477" s="12">
        <v>225</v>
      </c>
      <c r="C477" s="12">
        <v>225</v>
      </c>
      <c r="D477" s="12">
        <v>205</v>
      </c>
      <c r="E477" s="12">
        <v>205</v>
      </c>
      <c r="F477" s="14">
        <v>5500</v>
      </c>
      <c r="G477" s="12">
        <v>205</v>
      </c>
      <c r="I477" s="11"/>
    </row>
    <row r="478" spans="1:9" x14ac:dyDescent="0.2">
      <c r="A478" s="11">
        <v>40532</v>
      </c>
      <c r="B478" s="12">
        <v>205</v>
      </c>
      <c r="C478" s="12">
        <v>205</v>
      </c>
      <c r="D478" s="12">
        <v>205</v>
      </c>
      <c r="E478" s="12">
        <v>205</v>
      </c>
      <c r="F478" s="14">
        <v>16500</v>
      </c>
      <c r="G478" s="12">
        <v>205</v>
      </c>
      <c r="I478" s="11"/>
    </row>
    <row r="479" spans="1:9" x14ac:dyDescent="0.2">
      <c r="A479" s="11">
        <v>40533</v>
      </c>
      <c r="B479" s="12">
        <v>205</v>
      </c>
      <c r="C479" s="12">
        <v>205</v>
      </c>
      <c r="D479" s="12">
        <v>205</v>
      </c>
      <c r="E479" s="12">
        <v>205</v>
      </c>
      <c r="F479" s="14">
        <v>1000</v>
      </c>
      <c r="G479" s="12">
        <v>205</v>
      </c>
      <c r="I479" s="11"/>
    </row>
    <row r="480" spans="1:9" x14ac:dyDescent="0.2">
      <c r="A480" s="11">
        <v>40534</v>
      </c>
      <c r="B480" s="12">
        <v>210</v>
      </c>
      <c r="C480" s="12">
        <v>255</v>
      </c>
      <c r="D480" s="12">
        <v>210</v>
      </c>
      <c r="E480" s="12">
        <v>255</v>
      </c>
      <c r="F480" s="14">
        <v>4978500</v>
      </c>
      <c r="G480" s="12">
        <v>255</v>
      </c>
      <c r="I480" s="11"/>
    </row>
    <row r="481" spans="1:9" x14ac:dyDescent="0.2">
      <c r="A481" s="11">
        <v>40535</v>
      </c>
      <c r="B481" s="12">
        <v>255</v>
      </c>
      <c r="C481" s="12">
        <v>300</v>
      </c>
      <c r="D481" s="12">
        <v>220</v>
      </c>
      <c r="E481" s="12">
        <v>230</v>
      </c>
      <c r="F481" s="14">
        <v>19355000</v>
      </c>
      <c r="G481" s="12">
        <v>230</v>
      </c>
      <c r="I481" s="11"/>
    </row>
    <row r="482" spans="1:9" x14ac:dyDescent="0.2">
      <c r="A482" s="11">
        <v>40539</v>
      </c>
      <c r="B482" s="12">
        <v>230</v>
      </c>
      <c r="C482" s="12">
        <v>245</v>
      </c>
      <c r="D482" s="12">
        <v>205</v>
      </c>
      <c r="E482" s="12">
        <v>215</v>
      </c>
      <c r="F482" s="14">
        <v>605000</v>
      </c>
      <c r="G482" s="12">
        <v>215</v>
      </c>
      <c r="I482" s="11"/>
    </row>
    <row r="483" spans="1:9" x14ac:dyDescent="0.2">
      <c r="A483" s="11">
        <v>40540</v>
      </c>
      <c r="B483" s="12">
        <v>225</v>
      </c>
      <c r="C483" s="12">
        <v>225</v>
      </c>
      <c r="D483" s="12">
        <v>200</v>
      </c>
      <c r="E483" s="12">
        <v>210</v>
      </c>
      <c r="F483" s="14">
        <v>115500</v>
      </c>
      <c r="G483" s="12">
        <v>210</v>
      </c>
      <c r="I483" s="11"/>
    </row>
    <row r="484" spans="1:9" x14ac:dyDescent="0.2">
      <c r="A484" s="11">
        <v>40541</v>
      </c>
      <c r="B484" s="12">
        <v>195</v>
      </c>
      <c r="C484" s="12">
        <v>200</v>
      </c>
      <c r="D484" s="12">
        <v>192</v>
      </c>
      <c r="E484" s="12">
        <v>200</v>
      </c>
      <c r="F484" s="14">
        <v>148000</v>
      </c>
      <c r="G484" s="12">
        <v>200</v>
      </c>
      <c r="I484" s="11"/>
    </row>
    <row r="485" spans="1:9" x14ac:dyDescent="0.2">
      <c r="A485" s="11">
        <v>40542</v>
      </c>
      <c r="B485" s="12">
        <v>200</v>
      </c>
      <c r="C485" s="12">
        <v>200</v>
      </c>
      <c r="D485" s="12">
        <v>191</v>
      </c>
      <c r="E485" s="12">
        <v>194</v>
      </c>
      <c r="F485" s="14">
        <v>89500</v>
      </c>
      <c r="G485" s="12">
        <v>194</v>
      </c>
      <c r="I485" s="11"/>
    </row>
    <row r="486" spans="1:9" x14ac:dyDescent="0.2">
      <c r="A486" s="11">
        <v>40546</v>
      </c>
      <c r="B486" s="12">
        <v>191</v>
      </c>
      <c r="C486" s="12">
        <v>195</v>
      </c>
      <c r="D486" s="12">
        <v>190</v>
      </c>
      <c r="E486" s="12">
        <v>193</v>
      </c>
      <c r="F486" s="14">
        <v>87000</v>
      </c>
      <c r="G486" s="12">
        <v>193</v>
      </c>
      <c r="I486" s="11"/>
    </row>
    <row r="487" spans="1:9" x14ac:dyDescent="0.2">
      <c r="A487" s="11">
        <v>40547</v>
      </c>
      <c r="B487" s="12">
        <v>190</v>
      </c>
      <c r="C487" s="12">
        <v>194</v>
      </c>
      <c r="D487" s="12">
        <v>189</v>
      </c>
      <c r="E487" s="12">
        <v>193</v>
      </c>
      <c r="F487" s="14">
        <v>62500</v>
      </c>
      <c r="G487" s="12">
        <v>193</v>
      </c>
      <c r="I487" s="11"/>
    </row>
    <row r="488" spans="1:9" x14ac:dyDescent="0.2">
      <c r="A488" s="11">
        <v>40548</v>
      </c>
      <c r="B488" s="12">
        <v>188</v>
      </c>
      <c r="C488" s="12">
        <v>189</v>
      </c>
      <c r="D488" s="12">
        <v>186</v>
      </c>
      <c r="E488" s="12">
        <v>187</v>
      </c>
      <c r="F488" s="14">
        <v>21000</v>
      </c>
      <c r="G488" s="12">
        <v>187</v>
      </c>
      <c r="I488" s="11"/>
    </row>
    <row r="489" spans="1:9" x14ac:dyDescent="0.2">
      <c r="A489" s="11">
        <v>40549</v>
      </c>
      <c r="B489" s="12">
        <v>190</v>
      </c>
      <c r="C489" s="12">
        <v>220</v>
      </c>
      <c r="D489" s="12">
        <v>180</v>
      </c>
      <c r="E489" s="12">
        <v>198</v>
      </c>
      <c r="F489" s="14">
        <v>606000</v>
      </c>
      <c r="G489" s="12">
        <v>198</v>
      </c>
      <c r="I489" s="11"/>
    </row>
    <row r="490" spans="1:9" x14ac:dyDescent="0.2">
      <c r="A490" s="11">
        <v>40550</v>
      </c>
      <c r="B490" s="12">
        <v>186</v>
      </c>
      <c r="C490" s="12">
        <v>198</v>
      </c>
      <c r="D490" s="12">
        <v>186</v>
      </c>
      <c r="E490" s="12">
        <v>186</v>
      </c>
      <c r="F490" s="14">
        <v>0</v>
      </c>
      <c r="G490" s="12">
        <v>186</v>
      </c>
      <c r="I490" s="11"/>
    </row>
    <row r="491" spans="1:9" x14ac:dyDescent="0.2">
      <c r="A491" s="11">
        <v>40553</v>
      </c>
      <c r="B491" s="12">
        <v>198</v>
      </c>
      <c r="C491" s="12">
        <v>198</v>
      </c>
      <c r="D491" s="12">
        <v>198</v>
      </c>
      <c r="E491" s="12">
        <v>198</v>
      </c>
      <c r="F491" s="14">
        <v>500</v>
      </c>
      <c r="G491" s="12">
        <v>198</v>
      </c>
      <c r="I491" s="11"/>
    </row>
    <row r="492" spans="1:9" x14ac:dyDescent="0.2">
      <c r="A492" s="11">
        <v>40554</v>
      </c>
      <c r="B492" s="12">
        <v>181</v>
      </c>
      <c r="C492" s="12">
        <v>198</v>
      </c>
      <c r="D492" s="12">
        <v>181</v>
      </c>
      <c r="E492" s="12">
        <v>181</v>
      </c>
      <c r="F492" s="14">
        <v>0</v>
      </c>
      <c r="G492" s="12">
        <v>181</v>
      </c>
      <c r="I492" s="11"/>
    </row>
    <row r="493" spans="1:9" x14ac:dyDescent="0.2">
      <c r="A493" s="11">
        <v>40555</v>
      </c>
      <c r="B493" s="12">
        <v>182</v>
      </c>
      <c r="C493" s="12">
        <v>192</v>
      </c>
      <c r="D493" s="12">
        <v>182</v>
      </c>
      <c r="E493" s="12">
        <v>190</v>
      </c>
      <c r="F493" s="14">
        <v>31000</v>
      </c>
      <c r="G493" s="12">
        <v>190</v>
      </c>
      <c r="I493" s="11"/>
    </row>
    <row r="494" spans="1:9" x14ac:dyDescent="0.2">
      <c r="A494" s="11">
        <v>40556</v>
      </c>
      <c r="B494" s="12">
        <v>181</v>
      </c>
      <c r="C494" s="12">
        <v>183</v>
      </c>
      <c r="D494" s="12">
        <v>173</v>
      </c>
      <c r="E494" s="12">
        <v>176</v>
      </c>
      <c r="F494" s="14">
        <v>136000</v>
      </c>
      <c r="G494" s="12">
        <v>176</v>
      </c>
      <c r="I494" s="11"/>
    </row>
    <row r="495" spans="1:9" x14ac:dyDescent="0.2">
      <c r="A495" s="11">
        <v>40557</v>
      </c>
      <c r="B495" s="12">
        <v>171</v>
      </c>
      <c r="C495" s="12">
        <v>171</v>
      </c>
      <c r="D495" s="12">
        <v>170</v>
      </c>
      <c r="E495" s="12">
        <v>170</v>
      </c>
      <c r="F495" s="14">
        <v>5000</v>
      </c>
      <c r="G495" s="12">
        <v>170</v>
      </c>
      <c r="I495" s="11"/>
    </row>
    <row r="496" spans="1:9" x14ac:dyDescent="0.2">
      <c r="A496" s="11">
        <v>40560</v>
      </c>
      <c r="B496" s="12">
        <v>163</v>
      </c>
      <c r="C496" s="12">
        <v>182</v>
      </c>
      <c r="D496" s="12">
        <v>163</v>
      </c>
      <c r="E496" s="12">
        <v>163</v>
      </c>
      <c r="F496" s="14">
        <v>0</v>
      </c>
      <c r="G496" s="12">
        <v>163</v>
      </c>
      <c r="I496" s="11"/>
    </row>
    <row r="497" spans="1:9" x14ac:dyDescent="0.2">
      <c r="A497" s="11">
        <v>40561</v>
      </c>
      <c r="B497" s="12">
        <v>177</v>
      </c>
      <c r="C497" s="12">
        <v>183</v>
      </c>
      <c r="D497" s="12">
        <v>177</v>
      </c>
      <c r="E497" s="12">
        <v>182</v>
      </c>
      <c r="F497" s="14">
        <v>38000</v>
      </c>
      <c r="G497" s="12">
        <v>182</v>
      </c>
      <c r="I497" s="11"/>
    </row>
    <row r="498" spans="1:9" x14ac:dyDescent="0.2">
      <c r="A498" s="11">
        <v>40562</v>
      </c>
      <c r="B498" s="12">
        <v>175</v>
      </c>
      <c r="C498" s="12">
        <v>181</v>
      </c>
      <c r="D498" s="12">
        <v>166</v>
      </c>
      <c r="E498" s="12">
        <v>175</v>
      </c>
      <c r="F498" s="14">
        <v>21000</v>
      </c>
      <c r="G498" s="12">
        <v>175</v>
      </c>
      <c r="I498" s="11"/>
    </row>
    <row r="499" spans="1:9" x14ac:dyDescent="0.2">
      <c r="A499" s="11">
        <v>40563</v>
      </c>
      <c r="B499" s="12">
        <v>183</v>
      </c>
      <c r="C499" s="12">
        <v>183</v>
      </c>
      <c r="D499" s="12">
        <v>175</v>
      </c>
      <c r="E499" s="12">
        <v>179</v>
      </c>
      <c r="F499" s="14">
        <v>179500</v>
      </c>
      <c r="G499" s="12">
        <v>179</v>
      </c>
      <c r="I499" s="11"/>
    </row>
    <row r="500" spans="1:9" x14ac:dyDescent="0.2">
      <c r="A500" s="11">
        <v>40564</v>
      </c>
      <c r="B500" s="12">
        <v>175</v>
      </c>
      <c r="C500" s="12">
        <v>179</v>
      </c>
      <c r="D500" s="12">
        <v>166</v>
      </c>
      <c r="E500" s="12">
        <v>179</v>
      </c>
      <c r="F500" s="14">
        <v>54000</v>
      </c>
      <c r="G500" s="12">
        <v>179</v>
      </c>
      <c r="I500" s="11"/>
    </row>
    <row r="501" spans="1:9" x14ac:dyDescent="0.2">
      <c r="A501" s="11">
        <v>40567</v>
      </c>
      <c r="B501" s="12">
        <v>183</v>
      </c>
      <c r="C501" s="12">
        <v>199</v>
      </c>
      <c r="D501" s="12">
        <v>174</v>
      </c>
      <c r="E501" s="12">
        <v>192</v>
      </c>
      <c r="F501" s="14">
        <v>138500</v>
      </c>
      <c r="G501" s="12">
        <v>192</v>
      </c>
      <c r="I501" s="11"/>
    </row>
    <row r="502" spans="1:9" x14ac:dyDescent="0.2">
      <c r="A502" s="11">
        <v>40568</v>
      </c>
      <c r="B502" s="12">
        <v>190</v>
      </c>
      <c r="C502" s="12">
        <v>215</v>
      </c>
      <c r="D502" s="12">
        <v>182</v>
      </c>
      <c r="E502" s="12">
        <v>188</v>
      </c>
      <c r="F502" s="14">
        <v>1647000</v>
      </c>
      <c r="G502" s="12">
        <v>188</v>
      </c>
      <c r="I502" s="11"/>
    </row>
    <row r="503" spans="1:9" x14ac:dyDescent="0.2">
      <c r="A503" s="11">
        <v>40569</v>
      </c>
      <c r="B503" s="12">
        <v>188</v>
      </c>
      <c r="C503" s="12">
        <v>190</v>
      </c>
      <c r="D503" s="12">
        <v>187</v>
      </c>
      <c r="E503" s="12">
        <v>189</v>
      </c>
      <c r="F503" s="14">
        <v>10500</v>
      </c>
      <c r="G503" s="12">
        <v>189</v>
      </c>
      <c r="I503" s="11"/>
    </row>
    <row r="504" spans="1:9" x14ac:dyDescent="0.2">
      <c r="A504" s="11">
        <v>40570</v>
      </c>
      <c r="B504" s="12">
        <v>188</v>
      </c>
      <c r="C504" s="12">
        <v>188</v>
      </c>
      <c r="D504" s="12">
        <v>172</v>
      </c>
      <c r="E504" s="12">
        <v>175</v>
      </c>
      <c r="F504" s="14">
        <v>33500</v>
      </c>
      <c r="G504" s="12">
        <v>175</v>
      </c>
      <c r="I504" s="11"/>
    </row>
    <row r="505" spans="1:9" x14ac:dyDescent="0.2">
      <c r="A505" s="11">
        <v>40571</v>
      </c>
      <c r="B505" s="12">
        <v>175</v>
      </c>
      <c r="C505" s="12">
        <v>178</v>
      </c>
      <c r="D505" s="12">
        <v>175</v>
      </c>
      <c r="E505" s="12">
        <v>175</v>
      </c>
      <c r="F505" s="14">
        <v>35000</v>
      </c>
      <c r="G505" s="12">
        <v>175</v>
      </c>
      <c r="I505" s="11"/>
    </row>
    <row r="506" spans="1:9" x14ac:dyDescent="0.2">
      <c r="A506" s="11">
        <v>40574</v>
      </c>
      <c r="B506" s="12">
        <v>175</v>
      </c>
      <c r="C506" s="12">
        <v>175</v>
      </c>
      <c r="D506" s="12">
        <v>175</v>
      </c>
      <c r="E506" s="12">
        <v>175</v>
      </c>
      <c r="F506" s="14">
        <v>18000</v>
      </c>
      <c r="G506" s="12">
        <v>175</v>
      </c>
      <c r="I506" s="11"/>
    </row>
    <row r="507" spans="1:9" x14ac:dyDescent="0.2">
      <c r="A507" s="11">
        <v>40575</v>
      </c>
      <c r="B507" s="12">
        <v>176</v>
      </c>
      <c r="C507" s="12">
        <v>185</v>
      </c>
      <c r="D507" s="12">
        <v>175</v>
      </c>
      <c r="E507" s="12">
        <v>180</v>
      </c>
      <c r="F507" s="14">
        <v>101000</v>
      </c>
      <c r="G507" s="12">
        <v>180</v>
      </c>
      <c r="I507" s="11"/>
    </row>
    <row r="508" spans="1:9" x14ac:dyDescent="0.2">
      <c r="A508" s="11">
        <v>40576</v>
      </c>
      <c r="B508" s="12">
        <v>175</v>
      </c>
      <c r="C508" s="12">
        <v>177</v>
      </c>
      <c r="D508" s="12">
        <v>175</v>
      </c>
      <c r="E508" s="12">
        <v>176</v>
      </c>
      <c r="F508" s="14">
        <v>46000</v>
      </c>
      <c r="G508" s="12">
        <v>176</v>
      </c>
      <c r="I508" s="11"/>
    </row>
    <row r="509" spans="1:9" x14ac:dyDescent="0.2">
      <c r="A509" s="11">
        <v>40578</v>
      </c>
      <c r="B509" s="12">
        <v>176</v>
      </c>
      <c r="C509" s="12">
        <v>176</v>
      </c>
      <c r="D509" s="12">
        <v>176</v>
      </c>
      <c r="E509" s="12">
        <v>176</v>
      </c>
      <c r="F509" s="14">
        <v>27500</v>
      </c>
      <c r="G509" s="12">
        <v>176</v>
      </c>
      <c r="I509" s="11"/>
    </row>
    <row r="510" spans="1:9" x14ac:dyDescent="0.2">
      <c r="A510" s="11">
        <v>40581</v>
      </c>
      <c r="B510" s="12">
        <v>176</v>
      </c>
      <c r="C510" s="12">
        <v>184</v>
      </c>
      <c r="D510" s="12">
        <v>176</v>
      </c>
      <c r="E510" s="12">
        <v>184</v>
      </c>
      <c r="F510" s="14">
        <v>5500</v>
      </c>
      <c r="G510" s="12">
        <v>184</v>
      </c>
      <c r="I510" s="11"/>
    </row>
    <row r="511" spans="1:9" x14ac:dyDescent="0.2">
      <c r="A511" s="11">
        <v>40582</v>
      </c>
      <c r="B511" s="12">
        <v>185</v>
      </c>
      <c r="C511" s="12">
        <v>189</v>
      </c>
      <c r="D511" s="12">
        <v>172</v>
      </c>
      <c r="E511" s="12">
        <v>172</v>
      </c>
      <c r="F511" s="14">
        <v>337500</v>
      </c>
      <c r="G511" s="12">
        <v>172</v>
      </c>
      <c r="I511" s="11"/>
    </row>
    <row r="512" spans="1:9" x14ac:dyDescent="0.2">
      <c r="A512" s="11">
        <v>40583</v>
      </c>
      <c r="B512" s="12">
        <v>174</v>
      </c>
      <c r="C512" s="12">
        <v>174</v>
      </c>
      <c r="D512" s="12">
        <v>174</v>
      </c>
      <c r="E512" s="12">
        <v>174</v>
      </c>
      <c r="F512" s="14">
        <v>1000</v>
      </c>
      <c r="G512" s="12">
        <v>174</v>
      </c>
      <c r="I512" s="11"/>
    </row>
    <row r="513" spans="1:9" x14ac:dyDescent="0.2">
      <c r="A513" s="11">
        <v>40584</v>
      </c>
      <c r="B513" s="12">
        <v>160</v>
      </c>
      <c r="C513" s="12">
        <v>174</v>
      </c>
      <c r="D513" s="12">
        <v>160</v>
      </c>
      <c r="E513" s="12">
        <v>160</v>
      </c>
      <c r="F513" s="14">
        <v>0</v>
      </c>
      <c r="G513" s="12">
        <v>160</v>
      </c>
      <c r="I513" s="11"/>
    </row>
    <row r="514" spans="1:9" x14ac:dyDescent="0.2">
      <c r="A514" s="11">
        <v>40585</v>
      </c>
      <c r="B514" s="12">
        <v>174</v>
      </c>
      <c r="C514" s="12">
        <v>174</v>
      </c>
      <c r="D514" s="12">
        <v>174</v>
      </c>
      <c r="E514" s="12">
        <v>174</v>
      </c>
      <c r="F514" s="14">
        <v>500</v>
      </c>
      <c r="G514" s="12">
        <v>174</v>
      </c>
      <c r="I514" s="11"/>
    </row>
    <row r="515" spans="1:9" x14ac:dyDescent="0.2">
      <c r="A515" s="11">
        <v>40588</v>
      </c>
      <c r="B515" s="12">
        <v>165</v>
      </c>
      <c r="C515" s="12">
        <v>173</v>
      </c>
      <c r="D515" s="12">
        <v>165</v>
      </c>
      <c r="E515" s="12">
        <v>165</v>
      </c>
      <c r="F515" s="14">
        <v>0</v>
      </c>
      <c r="G515" s="12">
        <v>165</v>
      </c>
      <c r="I515" s="11"/>
    </row>
    <row r="516" spans="1:9" x14ac:dyDescent="0.2">
      <c r="A516" s="11">
        <v>40590</v>
      </c>
      <c r="B516" s="12">
        <v>178</v>
      </c>
      <c r="C516" s="12">
        <v>178</v>
      </c>
      <c r="D516" s="12">
        <v>178</v>
      </c>
      <c r="E516" s="12">
        <v>178</v>
      </c>
      <c r="F516" s="14">
        <v>500</v>
      </c>
      <c r="G516" s="12">
        <v>178</v>
      </c>
      <c r="I516" s="11"/>
    </row>
    <row r="517" spans="1:9" x14ac:dyDescent="0.2">
      <c r="A517" s="11">
        <v>40591</v>
      </c>
      <c r="B517" s="12">
        <v>160</v>
      </c>
      <c r="C517" s="12">
        <v>167</v>
      </c>
      <c r="D517" s="12">
        <v>160</v>
      </c>
      <c r="E517" s="12">
        <v>166</v>
      </c>
      <c r="F517" s="14">
        <v>22000</v>
      </c>
      <c r="G517" s="12">
        <v>166</v>
      </c>
      <c r="I517" s="11"/>
    </row>
    <row r="518" spans="1:9" x14ac:dyDescent="0.2">
      <c r="A518" s="11">
        <v>40592</v>
      </c>
      <c r="B518" s="12">
        <v>166</v>
      </c>
      <c r="C518" s="12">
        <v>174</v>
      </c>
      <c r="D518" s="12">
        <v>166</v>
      </c>
      <c r="E518" s="12">
        <v>174</v>
      </c>
      <c r="F518" s="14">
        <v>14000</v>
      </c>
      <c r="G518" s="12">
        <v>174</v>
      </c>
      <c r="I518" s="11"/>
    </row>
    <row r="519" spans="1:9" x14ac:dyDescent="0.2">
      <c r="A519" s="11">
        <v>40595</v>
      </c>
      <c r="B519" s="12">
        <v>175</v>
      </c>
      <c r="C519" s="12">
        <v>178</v>
      </c>
      <c r="D519" s="12">
        <v>175</v>
      </c>
      <c r="E519" s="12">
        <v>178</v>
      </c>
      <c r="F519" s="14">
        <v>2500</v>
      </c>
      <c r="G519" s="12">
        <v>178</v>
      </c>
      <c r="I519" s="11"/>
    </row>
    <row r="520" spans="1:9" x14ac:dyDescent="0.2">
      <c r="A520" s="11">
        <v>40596</v>
      </c>
      <c r="B520" s="12">
        <v>160</v>
      </c>
      <c r="C520" s="12">
        <v>177</v>
      </c>
      <c r="D520" s="12">
        <v>160</v>
      </c>
      <c r="E520" s="12">
        <v>160</v>
      </c>
      <c r="F520" s="14">
        <v>0</v>
      </c>
      <c r="G520" s="12">
        <v>160</v>
      </c>
      <c r="I520" s="11"/>
    </row>
    <row r="521" spans="1:9" x14ac:dyDescent="0.2">
      <c r="A521" s="11">
        <v>40597</v>
      </c>
      <c r="B521" s="12">
        <v>161</v>
      </c>
      <c r="C521" s="12">
        <v>177</v>
      </c>
      <c r="D521" s="12">
        <v>161</v>
      </c>
      <c r="E521" s="12">
        <v>161</v>
      </c>
      <c r="F521" s="14">
        <v>0</v>
      </c>
      <c r="G521" s="12">
        <v>161</v>
      </c>
      <c r="I521" s="11"/>
    </row>
    <row r="522" spans="1:9" x14ac:dyDescent="0.2">
      <c r="A522" s="11">
        <v>40598</v>
      </c>
      <c r="B522" s="12">
        <v>160</v>
      </c>
      <c r="C522" s="12">
        <v>178</v>
      </c>
      <c r="D522" s="12">
        <v>160</v>
      </c>
      <c r="E522" s="12">
        <v>160</v>
      </c>
      <c r="F522" s="14">
        <v>0</v>
      </c>
      <c r="G522" s="12">
        <v>160</v>
      </c>
      <c r="I522" s="11"/>
    </row>
    <row r="523" spans="1:9" x14ac:dyDescent="0.2">
      <c r="A523" s="11">
        <v>40599</v>
      </c>
      <c r="B523" s="12">
        <v>170</v>
      </c>
      <c r="C523" s="12">
        <v>170</v>
      </c>
      <c r="D523" s="12">
        <v>160</v>
      </c>
      <c r="E523" s="12">
        <v>160</v>
      </c>
      <c r="F523" s="14">
        <v>22000</v>
      </c>
      <c r="G523" s="12">
        <v>160</v>
      </c>
      <c r="I523" s="11"/>
    </row>
    <row r="524" spans="1:9" x14ac:dyDescent="0.2">
      <c r="A524" s="11">
        <v>40602</v>
      </c>
      <c r="B524" s="12">
        <v>175</v>
      </c>
      <c r="C524" s="12">
        <v>184</v>
      </c>
      <c r="D524" s="12">
        <v>175</v>
      </c>
      <c r="E524" s="12">
        <v>180</v>
      </c>
      <c r="F524" s="14">
        <v>3500</v>
      </c>
      <c r="G524" s="12">
        <v>180</v>
      </c>
      <c r="I524" s="11"/>
    </row>
    <row r="525" spans="1:9" x14ac:dyDescent="0.2">
      <c r="A525" s="11">
        <v>40603</v>
      </c>
      <c r="B525" s="12">
        <v>170</v>
      </c>
      <c r="C525" s="12">
        <v>180</v>
      </c>
      <c r="D525" s="12">
        <v>170</v>
      </c>
      <c r="E525" s="12">
        <v>180</v>
      </c>
      <c r="F525" s="14">
        <v>103000</v>
      </c>
      <c r="G525" s="12">
        <v>180</v>
      </c>
      <c r="I525" s="11"/>
    </row>
    <row r="526" spans="1:9" x14ac:dyDescent="0.2">
      <c r="A526" s="11">
        <v>40604</v>
      </c>
      <c r="B526" s="12">
        <v>171</v>
      </c>
      <c r="C526" s="12">
        <v>181</v>
      </c>
      <c r="D526" s="12">
        <v>171</v>
      </c>
      <c r="E526" s="12">
        <v>173</v>
      </c>
      <c r="F526" s="14">
        <v>31000</v>
      </c>
      <c r="G526" s="12">
        <v>173</v>
      </c>
      <c r="I526" s="11"/>
    </row>
    <row r="527" spans="1:9" x14ac:dyDescent="0.2">
      <c r="A527" s="11">
        <v>40605</v>
      </c>
      <c r="B527" s="12">
        <v>171</v>
      </c>
      <c r="C527" s="12">
        <v>178</v>
      </c>
      <c r="D527" s="12">
        <v>170</v>
      </c>
      <c r="E527" s="12">
        <v>178</v>
      </c>
      <c r="F527" s="14">
        <v>10500</v>
      </c>
      <c r="G527" s="12">
        <v>178</v>
      </c>
      <c r="I527" s="11"/>
    </row>
    <row r="528" spans="1:9" x14ac:dyDescent="0.2">
      <c r="A528" s="11">
        <v>40606</v>
      </c>
      <c r="B528" s="12">
        <v>177</v>
      </c>
      <c r="C528" s="12">
        <v>178</v>
      </c>
      <c r="D528" s="12">
        <v>171</v>
      </c>
      <c r="E528" s="12">
        <v>171</v>
      </c>
      <c r="F528" s="14">
        <v>231500</v>
      </c>
      <c r="G528" s="12">
        <v>171</v>
      </c>
      <c r="I528" s="11"/>
    </row>
    <row r="529" spans="1:9" x14ac:dyDescent="0.2">
      <c r="A529" s="11">
        <v>40609</v>
      </c>
      <c r="B529" s="12">
        <v>177</v>
      </c>
      <c r="C529" s="12">
        <v>177</v>
      </c>
      <c r="D529" s="12">
        <v>168</v>
      </c>
      <c r="E529" s="12">
        <v>171</v>
      </c>
      <c r="F529" s="14">
        <v>46000</v>
      </c>
      <c r="G529" s="12">
        <v>171</v>
      </c>
      <c r="I529" s="11"/>
    </row>
    <row r="530" spans="1:9" x14ac:dyDescent="0.2">
      <c r="A530" s="11">
        <v>40610</v>
      </c>
      <c r="B530" s="12">
        <v>171</v>
      </c>
      <c r="C530" s="12">
        <v>183</v>
      </c>
      <c r="D530" s="12">
        <v>171</v>
      </c>
      <c r="E530" s="12">
        <v>180</v>
      </c>
      <c r="F530" s="14">
        <v>118000</v>
      </c>
      <c r="G530" s="12">
        <v>180</v>
      </c>
      <c r="I530" s="11"/>
    </row>
    <row r="531" spans="1:9" x14ac:dyDescent="0.2">
      <c r="A531" s="11">
        <v>40611</v>
      </c>
      <c r="B531" s="12">
        <v>172</v>
      </c>
      <c r="C531" s="12">
        <v>199</v>
      </c>
      <c r="D531" s="12">
        <v>172</v>
      </c>
      <c r="E531" s="12">
        <v>181</v>
      </c>
      <c r="F531" s="14">
        <v>717500</v>
      </c>
      <c r="G531" s="12">
        <v>181</v>
      </c>
      <c r="I531" s="11"/>
    </row>
    <row r="532" spans="1:9" x14ac:dyDescent="0.2">
      <c r="A532" s="11">
        <v>40612</v>
      </c>
      <c r="B532" s="12">
        <v>181</v>
      </c>
      <c r="C532" s="12">
        <v>187</v>
      </c>
      <c r="D532" s="12">
        <v>179</v>
      </c>
      <c r="E532" s="12">
        <v>179</v>
      </c>
      <c r="F532" s="14">
        <v>28500</v>
      </c>
      <c r="G532" s="12">
        <v>179</v>
      </c>
      <c r="I532" s="11"/>
    </row>
    <row r="533" spans="1:9" x14ac:dyDescent="0.2">
      <c r="A533" s="11">
        <v>40613</v>
      </c>
      <c r="B533" s="12">
        <v>185</v>
      </c>
      <c r="C533" s="12">
        <v>185</v>
      </c>
      <c r="D533" s="12">
        <v>178</v>
      </c>
      <c r="E533" s="12">
        <v>179</v>
      </c>
      <c r="F533" s="14">
        <v>19500</v>
      </c>
      <c r="G533" s="12">
        <v>179</v>
      </c>
      <c r="I533" s="11"/>
    </row>
    <row r="534" spans="1:9" x14ac:dyDescent="0.2">
      <c r="A534" s="11">
        <v>40616</v>
      </c>
      <c r="B534" s="12">
        <v>186</v>
      </c>
      <c r="C534" s="12">
        <v>205</v>
      </c>
      <c r="D534" s="12">
        <v>184</v>
      </c>
      <c r="E534" s="12">
        <v>200</v>
      </c>
      <c r="F534" s="14">
        <v>698000</v>
      </c>
      <c r="G534" s="12">
        <v>200</v>
      </c>
      <c r="I534" s="11"/>
    </row>
    <row r="535" spans="1:9" x14ac:dyDescent="0.2">
      <c r="A535" s="11">
        <v>40617</v>
      </c>
      <c r="B535" s="12">
        <v>200</v>
      </c>
      <c r="C535" s="12">
        <v>215</v>
      </c>
      <c r="D535" s="12">
        <v>191</v>
      </c>
      <c r="E535" s="12">
        <v>191</v>
      </c>
      <c r="F535" s="14">
        <v>252000</v>
      </c>
      <c r="G535" s="12">
        <v>191</v>
      </c>
      <c r="I535" s="11"/>
    </row>
    <row r="536" spans="1:9" x14ac:dyDescent="0.2">
      <c r="A536" s="11">
        <v>40618</v>
      </c>
      <c r="B536" s="12">
        <v>200</v>
      </c>
      <c r="C536" s="12">
        <v>215</v>
      </c>
      <c r="D536" s="12">
        <v>198</v>
      </c>
      <c r="E536" s="12">
        <v>198</v>
      </c>
      <c r="F536" s="14">
        <v>3247000</v>
      </c>
      <c r="G536" s="12">
        <v>198</v>
      </c>
      <c r="I536" s="11"/>
    </row>
    <row r="537" spans="1:9" x14ac:dyDescent="0.2">
      <c r="A537" s="11">
        <v>40619</v>
      </c>
      <c r="B537" s="12">
        <v>198</v>
      </c>
      <c r="C537" s="12">
        <v>200</v>
      </c>
      <c r="D537" s="12">
        <v>185</v>
      </c>
      <c r="E537" s="12">
        <v>185</v>
      </c>
      <c r="F537" s="14">
        <v>13000</v>
      </c>
      <c r="G537" s="12">
        <v>185</v>
      </c>
      <c r="I537" s="11"/>
    </row>
    <row r="538" spans="1:9" x14ac:dyDescent="0.2">
      <c r="A538" s="11">
        <v>40620</v>
      </c>
      <c r="B538" s="12">
        <v>186</v>
      </c>
      <c r="C538" s="12">
        <v>186</v>
      </c>
      <c r="D538" s="12">
        <v>184</v>
      </c>
      <c r="E538" s="12">
        <v>184</v>
      </c>
      <c r="F538" s="14">
        <v>4000</v>
      </c>
      <c r="G538" s="12">
        <v>184</v>
      </c>
      <c r="I538" s="11"/>
    </row>
    <row r="539" spans="1:9" x14ac:dyDescent="0.2">
      <c r="A539" s="11">
        <v>40623</v>
      </c>
      <c r="B539" s="12">
        <v>190</v>
      </c>
      <c r="C539" s="12">
        <v>200</v>
      </c>
      <c r="D539" s="12">
        <v>184</v>
      </c>
      <c r="E539" s="12">
        <v>195</v>
      </c>
      <c r="F539" s="14">
        <v>391000</v>
      </c>
      <c r="G539" s="12">
        <v>195</v>
      </c>
      <c r="I539" s="11"/>
    </row>
    <row r="540" spans="1:9" x14ac:dyDescent="0.2">
      <c r="A540" s="11">
        <v>40624</v>
      </c>
      <c r="B540" s="12">
        <v>199</v>
      </c>
      <c r="C540" s="12">
        <v>210</v>
      </c>
      <c r="D540" s="12">
        <v>189</v>
      </c>
      <c r="E540" s="12">
        <v>195</v>
      </c>
      <c r="F540" s="14">
        <v>223000</v>
      </c>
      <c r="G540" s="12">
        <v>195</v>
      </c>
      <c r="I540" s="11"/>
    </row>
    <row r="541" spans="1:9" x14ac:dyDescent="0.2">
      <c r="A541" s="11">
        <v>40625</v>
      </c>
      <c r="B541" s="12">
        <v>197</v>
      </c>
      <c r="C541" s="12">
        <v>230</v>
      </c>
      <c r="D541" s="12">
        <v>192</v>
      </c>
      <c r="E541" s="12">
        <v>200</v>
      </c>
      <c r="F541" s="14">
        <v>5544000</v>
      </c>
      <c r="G541" s="12">
        <v>200</v>
      </c>
      <c r="I541" s="11"/>
    </row>
    <row r="542" spans="1:9" x14ac:dyDescent="0.2">
      <c r="A542" s="11">
        <v>40626</v>
      </c>
      <c r="B542" s="12">
        <v>193</v>
      </c>
      <c r="C542" s="12">
        <v>205</v>
      </c>
      <c r="D542" s="12">
        <v>190</v>
      </c>
      <c r="E542" s="12">
        <v>193</v>
      </c>
      <c r="F542" s="14">
        <v>77500</v>
      </c>
      <c r="G542" s="12">
        <v>193</v>
      </c>
      <c r="I542" s="11"/>
    </row>
    <row r="543" spans="1:9" x14ac:dyDescent="0.2">
      <c r="A543" s="11">
        <v>40627</v>
      </c>
      <c r="B543" s="12">
        <v>193</v>
      </c>
      <c r="C543" s="12">
        <v>194</v>
      </c>
      <c r="D543" s="12">
        <v>193</v>
      </c>
      <c r="E543" s="12">
        <v>194</v>
      </c>
      <c r="F543" s="14">
        <v>180500</v>
      </c>
      <c r="G543" s="12">
        <v>194</v>
      </c>
      <c r="I543" s="11"/>
    </row>
    <row r="544" spans="1:9" x14ac:dyDescent="0.2">
      <c r="A544" s="11">
        <v>40630</v>
      </c>
      <c r="B544" s="12">
        <v>193</v>
      </c>
      <c r="C544" s="12">
        <v>205</v>
      </c>
      <c r="D544" s="12">
        <v>188</v>
      </c>
      <c r="E544" s="12">
        <v>190</v>
      </c>
      <c r="F544" s="14">
        <v>179000</v>
      </c>
      <c r="G544" s="12">
        <v>190</v>
      </c>
      <c r="I544" s="11"/>
    </row>
    <row r="545" spans="1:9" x14ac:dyDescent="0.2">
      <c r="A545" s="11">
        <v>40631</v>
      </c>
      <c r="B545" s="12">
        <v>190</v>
      </c>
      <c r="C545" s="12">
        <v>190</v>
      </c>
      <c r="D545" s="12">
        <v>182</v>
      </c>
      <c r="E545" s="12">
        <v>184</v>
      </c>
      <c r="F545" s="14">
        <v>14000</v>
      </c>
      <c r="G545" s="12">
        <v>184</v>
      </c>
      <c r="I545" s="11"/>
    </row>
    <row r="546" spans="1:9" x14ac:dyDescent="0.2">
      <c r="A546" s="11">
        <v>40632</v>
      </c>
      <c r="B546" s="12">
        <v>181</v>
      </c>
      <c r="C546" s="12">
        <v>189</v>
      </c>
      <c r="D546" s="12">
        <v>181</v>
      </c>
      <c r="E546" s="12">
        <v>181</v>
      </c>
      <c r="F546" s="14">
        <v>0</v>
      </c>
      <c r="G546" s="12">
        <v>181</v>
      </c>
      <c r="I546" s="11"/>
    </row>
    <row r="547" spans="1:9" x14ac:dyDescent="0.2">
      <c r="A547" s="11">
        <v>40633</v>
      </c>
      <c r="B547" s="12">
        <v>192</v>
      </c>
      <c r="C547" s="12">
        <v>200</v>
      </c>
      <c r="D547" s="12">
        <v>185</v>
      </c>
      <c r="E547" s="12">
        <v>190</v>
      </c>
      <c r="F547" s="14">
        <v>257000</v>
      </c>
      <c r="G547" s="12">
        <v>190</v>
      </c>
      <c r="I547" s="11"/>
    </row>
    <row r="548" spans="1:9" x14ac:dyDescent="0.2">
      <c r="A548" s="11">
        <v>40634</v>
      </c>
      <c r="B548" s="12">
        <v>187</v>
      </c>
      <c r="C548" s="12">
        <v>187</v>
      </c>
      <c r="D548" s="12">
        <v>186</v>
      </c>
      <c r="E548" s="12">
        <v>186</v>
      </c>
      <c r="F548" s="14">
        <v>3500</v>
      </c>
      <c r="G548" s="12">
        <v>186</v>
      </c>
      <c r="I548" s="11"/>
    </row>
    <row r="549" spans="1:9" x14ac:dyDescent="0.2">
      <c r="A549" s="11">
        <v>40637</v>
      </c>
      <c r="B549" s="12">
        <v>186</v>
      </c>
      <c r="C549" s="12">
        <v>191</v>
      </c>
      <c r="D549" s="12">
        <v>186</v>
      </c>
      <c r="E549" s="12">
        <v>186</v>
      </c>
      <c r="F549" s="14">
        <v>0</v>
      </c>
      <c r="G549" s="12">
        <v>186</v>
      </c>
      <c r="I549" s="11"/>
    </row>
    <row r="550" spans="1:9" x14ac:dyDescent="0.2">
      <c r="A550" s="11">
        <v>40638</v>
      </c>
      <c r="B550" s="12">
        <v>183</v>
      </c>
      <c r="C550" s="12">
        <v>186</v>
      </c>
      <c r="D550" s="12">
        <v>183</v>
      </c>
      <c r="E550" s="12">
        <v>185</v>
      </c>
      <c r="F550" s="14">
        <v>85500</v>
      </c>
      <c r="G550" s="12">
        <v>185</v>
      </c>
      <c r="I550" s="11"/>
    </row>
    <row r="551" spans="1:9" x14ac:dyDescent="0.2">
      <c r="A551" s="11">
        <v>40639</v>
      </c>
      <c r="B551" s="12">
        <v>186</v>
      </c>
      <c r="C551" s="12">
        <v>186</v>
      </c>
      <c r="D551" s="12">
        <v>185</v>
      </c>
      <c r="E551" s="12">
        <v>186</v>
      </c>
      <c r="F551" s="14">
        <v>48500</v>
      </c>
      <c r="G551" s="12">
        <v>186</v>
      </c>
      <c r="I551" s="11"/>
    </row>
    <row r="552" spans="1:9" x14ac:dyDescent="0.2">
      <c r="A552" s="11">
        <v>40640</v>
      </c>
      <c r="B552" s="12">
        <v>186</v>
      </c>
      <c r="C552" s="12">
        <v>188</v>
      </c>
      <c r="D552" s="12">
        <v>186</v>
      </c>
      <c r="E552" s="12">
        <v>188</v>
      </c>
      <c r="F552" s="14">
        <v>142000</v>
      </c>
      <c r="G552" s="12">
        <v>188</v>
      </c>
      <c r="I552" s="11"/>
    </row>
    <row r="553" spans="1:9" x14ac:dyDescent="0.2">
      <c r="A553" s="11">
        <v>40641</v>
      </c>
      <c r="B553" s="12">
        <v>189</v>
      </c>
      <c r="C553" s="12">
        <v>195</v>
      </c>
      <c r="D553" s="12">
        <v>189</v>
      </c>
      <c r="E553" s="12">
        <v>191</v>
      </c>
      <c r="F553" s="14">
        <v>270000</v>
      </c>
      <c r="G553" s="12">
        <v>191</v>
      </c>
      <c r="I553" s="11"/>
    </row>
    <row r="554" spans="1:9" x14ac:dyDescent="0.2">
      <c r="A554" s="11">
        <v>40644</v>
      </c>
      <c r="B554" s="12">
        <v>190</v>
      </c>
      <c r="C554" s="12">
        <v>191</v>
      </c>
      <c r="D554" s="12">
        <v>190</v>
      </c>
      <c r="E554" s="12">
        <v>191</v>
      </c>
      <c r="F554" s="14">
        <v>30000</v>
      </c>
      <c r="G554" s="12">
        <v>191</v>
      </c>
      <c r="I554" s="11"/>
    </row>
    <row r="555" spans="1:9" x14ac:dyDescent="0.2">
      <c r="A555" s="11">
        <v>40645</v>
      </c>
      <c r="B555" s="12">
        <v>191</v>
      </c>
      <c r="C555" s="12">
        <v>191</v>
      </c>
      <c r="D555" s="12">
        <v>191</v>
      </c>
      <c r="E555" s="12">
        <v>191</v>
      </c>
      <c r="F555" s="14">
        <v>22500</v>
      </c>
      <c r="G555" s="12">
        <v>191</v>
      </c>
      <c r="I555" s="11"/>
    </row>
    <row r="556" spans="1:9" x14ac:dyDescent="0.2">
      <c r="A556" s="11">
        <v>40646</v>
      </c>
      <c r="B556" s="12">
        <v>191</v>
      </c>
      <c r="C556" s="12">
        <v>197</v>
      </c>
      <c r="D556" s="12">
        <v>191</v>
      </c>
      <c r="E556" s="12">
        <v>191</v>
      </c>
      <c r="F556" s="14">
        <v>0</v>
      </c>
      <c r="G556" s="12">
        <v>191</v>
      </c>
      <c r="I556" s="11"/>
    </row>
    <row r="557" spans="1:9" x14ac:dyDescent="0.2">
      <c r="A557" s="11">
        <v>40647</v>
      </c>
      <c r="B557" s="12">
        <v>199</v>
      </c>
      <c r="C557" s="12">
        <v>199</v>
      </c>
      <c r="D557" s="12">
        <v>192</v>
      </c>
      <c r="E557" s="12">
        <v>196</v>
      </c>
      <c r="F557" s="14">
        <v>4000</v>
      </c>
      <c r="G557" s="12">
        <v>196</v>
      </c>
      <c r="I557" s="11"/>
    </row>
    <row r="558" spans="1:9" x14ac:dyDescent="0.2">
      <c r="A558" s="11">
        <v>40648</v>
      </c>
      <c r="B558" s="12">
        <v>192</v>
      </c>
      <c r="C558" s="12">
        <v>192</v>
      </c>
      <c r="D558" s="12">
        <v>191</v>
      </c>
      <c r="E558" s="12">
        <v>191</v>
      </c>
      <c r="F558" s="14">
        <v>31500</v>
      </c>
      <c r="G558" s="12">
        <v>191</v>
      </c>
      <c r="I558" s="11"/>
    </row>
    <row r="559" spans="1:9" x14ac:dyDescent="0.2">
      <c r="A559" s="11">
        <v>40651</v>
      </c>
      <c r="B559" s="12">
        <v>191</v>
      </c>
      <c r="C559" s="12">
        <v>196</v>
      </c>
      <c r="D559" s="12">
        <v>191</v>
      </c>
      <c r="E559" s="12">
        <v>191</v>
      </c>
      <c r="F559" s="14">
        <v>0</v>
      </c>
      <c r="G559" s="12">
        <v>191</v>
      </c>
      <c r="I559" s="11"/>
    </row>
    <row r="560" spans="1:9" x14ac:dyDescent="0.2">
      <c r="A560" s="11">
        <v>40652</v>
      </c>
      <c r="B560" s="12">
        <v>200</v>
      </c>
      <c r="C560" s="12">
        <v>200</v>
      </c>
      <c r="D560" s="12">
        <v>191</v>
      </c>
      <c r="E560" s="12">
        <v>200</v>
      </c>
      <c r="F560" s="14">
        <v>152500</v>
      </c>
      <c r="G560" s="12">
        <v>200</v>
      </c>
      <c r="I560" s="11"/>
    </row>
    <row r="561" spans="1:9" x14ac:dyDescent="0.2">
      <c r="A561" s="11">
        <v>40653</v>
      </c>
      <c r="B561" s="12">
        <v>210</v>
      </c>
      <c r="C561" s="12">
        <v>230</v>
      </c>
      <c r="D561" s="12">
        <v>205</v>
      </c>
      <c r="E561" s="12">
        <v>210</v>
      </c>
      <c r="F561" s="14">
        <v>2444000</v>
      </c>
      <c r="G561" s="12">
        <v>210</v>
      </c>
      <c r="I561" s="11"/>
    </row>
    <row r="562" spans="1:9" x14ac:dyDescent="0.2">
      <c r="A562" s="11">
        <v>40654</v>
      </c>
      <c r="B562" s="12">
        <v>220</v>
      </c>
      <c r="C562" s="12">
        <v>220</v>
      </c>
      <c r="D562" s="12">
        <v>195</v>
      </c>
      <c r="E562" s="12">
        <v>210</v>
      </c>
      <c r="F562" s="14">
        <v>57000</v>
      </c>
      <c r="G562" s="12">
        <v>210</v>
      </c>
      <c r="I562" s="11"/>
    </row>
    <row r="563" spans="1:9" x14ac:dyDescent="0.2">
      <c r="A563" s="11">
        <v>40658</v>
      </c>
      <c r="B563" s="12">
        <v>210</v>
      </c>
      <c r="C563" s="12">
        <v>210</v>
      </c>
      <c r="D563" s="12">
        <v>210</v>
      </c>
      <c r="E563" s="12">
        <v>210</v>
      </c>
      <c r="F563" s="14">
        <v>500</v>
      </c>
      <c r="G563" s="12">
        <v>210</v>
      </c>
      <c r="I563" s="11"/>
    </row>
    <row r="564" spans="1:9" x14ac:dyDescent="0.2">
      <c r="A564" s="11">
        <v>40659</v>
      </c>
      <c r="B564" s="12">
        <v>187</v>
      </c>
      <c r="C564" s="12">
        <v>210</v>
      </c>
      <c r="D564" s="12">
        <v>187</v>
      </c>
      <c r="E564" s="12">
        <v>210</v>
      </c>
      <c r="F564" s="14">
        <v>278000</v>
      </c>
      <c r="G564" s="12">
        <v>210</v>
      </c>
      <c r="I564" s="11"/>
    </row>
    <row r="565" spans="1:9" x14ac:dyDescent="0.2">
      <c r="A565" s="11">
        <v>40660</v>
      </c>
      <c r="B565" s="12">
        <v>210</v>
      </c>
      <c r="C565" s="12">
        <v>235</v>
      </c>
      <c r="D565" s="12">
        <v>200</v>
      </c>
      <c r="E565" s="12">
        <v>200</v>
      </c>
      <c r="F565" s="14">
        <v>1767000</v>
      </c>
      <c r="G565" s="12">
        <v>200</v>
      </c>
      <c r="I565" s="11"/>
    </row>
    <row r="566" spans="1:9" x14ac:dyDescent="0.2">
      <c r="A566" s="11">
        <v>40661</v>
      </c>
      <c r="B566" s="12">
        <v>205</v>
      </c>
      <c r="C566" s="12">
        <v>215</v>
      </c>
      <c r="D566" s="12">
        <v>200</v>
      </c>
      <c r="E566" s="12">
        <v>205</v>
      </c>
      <c r="F566" s="14">
        <v>277000</v>
      </c>
      <c r="G566" s="12">
        <v>205</v>
      </c>
      <c r="I566" s="11"/>
    </row>
    <row r="567" spans="1:9" x14ac:dyDescent="0.2">
      <c r="A567" s="11">
        <v>40662</v>
      </c>
      <c r="B567" s="12">
        <v>215</v>
      </c>
      <c r="C567" s="12">
        <v>215</v>
      </c>
      <c r="D567" s="12">
        <v>200</v>
      </c>
      <c r="E567" s="12">
        <v>200</v>
      </c>
      <c r="F567" s="14">
        <v>230000</v>
      </c>
      <c r="G567" s="12">
        <v>200</v>
      </c>
      <c r="I567" s="11"/>
    </row>
    <row r="568" spans="1:9" x14ac:dyDescent="0.2">
      <c r="A568" s="11">
        <v>40665</v>
      </c>
      <c r="B568" s="12">
        <v>215</v>
      </c>
      <c r="C568" s="12">
        <v>215</v>
      </c>
      <c r="D568" s="12">
        <v>215</v>
      </c>
      <c r="E568" s="12">
        <v>215</v>
      </c>
      <c r="F568" s="14">
        <v>500</v>
      </c>
      <c r="G568" s="12">
        <v>215</v>
      </c>
      <c r="I568" s="11"/>
    </row>
    <row r="569" spans="1:9" x14ac:dyDescent="0.2">
      <c r="A569" s="11">
        <v>40666</v>
      </c>
      <c r="B569" s="12">
        <v>186</v>
      </c>
      <c r="C569" s="12">
        <v>210</v>
      </c>
      <c r="D569" s="12">
        <v>186</v>
      </c>
      <c r="E569" s="12">
        <v>186</v>
      </c>
      <c r="F569" s="14">
        <v>0</v>
      </c>
      <c r="G569" s="12">
        <v>186</v>
      </c>
      <c r="I569" s="11"/>
    </row>
    <row r="570" spans="1:9" x14ac:dyDescent="0.2">
      <c r="A570" s="11">
        <v>40667</v>
      </c>
      <c r="B570" s="12">
        <v>184</v>
      </c>
      <c r="C570" s="12">
        <v>210</v>
      </c>
      <c r="D570" s="12">
        <v>184</v>
      </c>
      <c r="E570" s="12">
        <v>184</v>
      </c>
      <c r="F570" s="14">
        <v>0</v>
      </c>
      <c r="G570" s="12">
        <v>184</v>
      </c>
      <c r="I570" s="11"/>
    </row>
    <row r="571" spans="1:9" x14ac:dyDescent="0.2">
      <c r="A571" s="11">
        <v>40668</v>
      </c>
      <c r="B571" s="12">
        <v>200</v>
      </c>
      <c r="C571" s="12">
        <v>205</v>
      </c>
      <c r="D571" s="12">
        <v>200</v>
      </c>
      <c r="E571" s="12">
        <v>205</v>
      </c>
      <c r="F571" s="14">
        <v>31500</v>
      </c>
      <c r="G571" s="12">
        <v>205</v>
      </c>
      <c r="I571" s="11"/>
    </row>
    <row r="572" spans="1:9" x14ac:dyDescent="0.2">
      <c r="A572" s="11">
        <v>40669</v>
      </c>
      <c r="B572" s="12">
        <v>205</v>
      </c>
      <c r="C572" s="12">
        <v>220</v>
      </c>
      <c r="D572" s="12">
        <v>200</v>
      </c>
      <c r="E572" s="12">
        <v>215</v>
      </c>
      <c r="F572" s="14">
        <v>253500</v>
      </c>
      <c r="G572" s="12">
        <v>215</v>
      </c>
      <c r="I572" s="11"/>
    </row>
    <row r="573" spans="1:9" x14ac:dyDescent="0.2">
      <c r="A573" s="11">
        <v>40672</v>
      </c>
      <c r="B573" s="12">
        <v>215</v>
      </c>
      <c r="C573" s="12">
        <v>230</v>
      </c>
      <c r="D573" s="12">
        <v>215</v>
      </c>
      <c r="E573" s="12">
        <v>220</v>
      </c>
      <c r="F573" s="14">
        <v>1224500</v>
      </c>
      <c r="G573" s="12">
        <v>220</v>
      </c>
      <c r="I573" s="11"/>
    </row>
    <row r="574" spans="1:9" x14ac:dyDescent="0.2">
      <c r="A574" s="11">
        <v>40673</v>
      </c>
      <c r="B574" s="12">
        <v>215</v>
      </c>
      <c r="C574" s="12">
        <v>220</v>
      </c>
      <c r="D574" s="12">
        <v>215</v>
      </c>
      <c r="E574" s="12">
        <v>220</v>
      </c>
      <c r="F574" s="14">
        <v>18500</v>
      </c>
      <c r="G574" s="12">
        <v>220</v>
      </c>
      <c r="I574" s="11"/>
    </row>
    <row r="575" spans="1:9" x14ac:dyDescent="0.2">
      <c r="A575" s="11">
        <v>40674</v>
      </c>
      <c r="B575" s="12">
        <v>215</v>
      </c>
      <c r="C575" s="12">
        <v>255</v>
      </c>
      <c r="D575" s="12">
        <v>205</v>
      </c>
      <c r="E575" s="12">
        <v>210</v>
      </c>
      <c r="F575" s="14">
        <v>6832500</v>
      </c>
      <c r="G575" s="12">
        <v>210</v>
      </c>
      <c r="I575" s="11"/>
    </row>
    <row r="576" spans="1:9" x14ac:dyDescent="0.2">
      <c r="A576" s="11">
        <v>40675</v>
      </c>
      <c r="B576" s="12">
        <v>210</v>
      </c>
      <c r="C576" s="12">
        <v>210</v>
      </c>
      <c r="D576" s="12">
        <v>200</v>
      </c>
      <c r="E576" s="12">
        <v>205</v>
      </c>
      <c r="F576" s="14">
        <v>212000</v>
      </c>
      <c r="G576" s="12">
        <v>205</v>
      </c>
      <c r="I576" s="11"/>
    </row>
    <row r="577" spans="1:9" x14ac:dyDescent="0.2">
      <c r="A577" s="11">
        <v>40676</v>
      </c>
      <c r="B577" s="12">
        <v>200</v>
      </c>
      <c r="C577" s="12">
        <v>200</v>
      </c>
      <c r="D577" s="12">
        <v>200</v>
      </c>
      <c r="E577" s="12">
        <v>200</v>
      </c>
      <c r="F577" s="14">
        <v>290000</v>
      </c>
      <c r="G577" s="12">
        <v>200</v>
      </c>
      <c r="I577" s="11"/>
    </row>
    <row r="578" spans="1:9" x14ac:dyDescent="0.2">
      <c r="A578" s="11">
        <v>40679</v>
      </c>
      <c r="B578" s="12">
        <v>200</v>
      </c>
      <c r="C578" s="12">
        <v>200</v>
      </c>
      <c r="D578" s="12">
        <v>200</v>
      </c>
      <c r="E578" s="12">
        <v>200</v>
      </c>
      <c r="F578" s="14">
        <v>175000</v>
      </c>
      <c r="G578" s="12">
        <v>200</v>
      </c>
      <c r="I578" s="11"/>
    </row>
    <row r="579" spans="1:9" x14ac:dyDescent="0.2">
      <c r="A579" s="11">
        <v>40681</v>
      </c>
      <c r="B579" s="12">
        <v>200</v>
      </c>
      <c r="C579" s="12">
        <v>200</v>
      </c>
      <c r="D579" s="12">
        <v>200</v>
      </c>
      <c r="E579" s="12">
        <v>200</v>
      </c>
      <c r="F579" s="14">
        <v>50000</v>
      </c>
      <c r="G579" s="12">
        <v>200</v>
      </c>
      <c r="I579" s="11"/>
    </row>
    <row r="580" spans="1:9" x14ac:dyDescent="0.2">
      <c r="A580" s="11">
        <v>40682</v>
      </c>
      <c r="B580" s="12">
        <v>200</v>
      </c>
      <c r="C580" s="12">
        <v>200</v>
      </c>
      <c r="D580" s="12">
        <v>200</v>
      </c>
      <c r="E580" s="12">
        <v>200</v>
      </c>
      <c r="F580" s="14">
        <v>89500</v>
      </c>
      <c r="G580" s="12">
        <v>200</v>
      </c>
      <c r="I580" s="11"/>
    </row>
    <row r="581" spans="1:9" x14ac:dyDescent="0.2">
      <c r="A581" s="11">
        <v>40683</v>
      </c>
      <c r="B581" s="12">
        <v>200</v>
      </c>
      <c r="C581" s="12">
        <v>205</v>
      </c>
      <c r="D581" s="12">
        <v>200</v>
      </c>
      <c r="E581" s="12">
        <v>200</v>
      </c>
      <c r="F581" s="14">
        <v>89000</v>
      </c>
      <c r="G581" s="12">
        <v>200</v>
      </c>
      <c r="I581" s="11"/>
    </row>
    <row r="582" spans="1:9" x14ac:dyDescent="0.2">
      <c r="A582" s="11">
        <v>40686</v>
      </c>
      <c r="B582" s="12">
        <v>205</v>
      </c>
      <c r="C582" s="12">
        <v>205</v>
      </c>
      <c r="D582" s="12">
        <v>200</v>
      </c>
      <c r="E582" s="12">
        <v>200</v>
      </c>
      <c r="F582" s="14">
        <v>4500</v>
      </c>
      <c r="G582" s="12">
        <v>200</v>
      </c>
      <c r="I582" s="11"/>
    </row>
    <row r="583" spans="1:9" x14ac:dyDescent="0.2">
      <c r="A583" s="11">
        <v>40687</v>
      </c>
      <c r="B583" s="12">
        <v>200</v>
      </c>
      <c r="C583" s="12">
        <v>200</v>
      </c>
      <c r="D583" s="12">
        <v>200</v>
      </c>
      <c r="E583" s="12">
        <v>200</v>
      </c>
      <c r="F583" s="14">
        <v>62500</v>
      </c>
      <c r="G583" s="12">
        <v>200</v>
      </c>
      <c r="I583" s="11"/>
    </row>
    <row r="584" spans="1:9" x14ac:dyDescent="0.2">
      <c r="A584" s="11">
        <v>40688</v>
      </c>
      <c r="B584" s="12">
        <v>205</v>
      </c>
      <c r="C584" s="12">
        <v>230</v>
      </c>
      <c r="D584" s="12">
        <v>200</v>
      </c>
      <c r="E584" s="12">
        <v>230</v>
      </c>
      <c r="F584" s="14">
        <v>2090000</v>
      </c>
      <c r="G584" s="12">
        <v>230</v>
      </c>
      <c r="I584" s="11"/>
    </row>
    <row r="585" spans="1:9" x14ac:dyDescent="0.2">
      <c r="A585" s="11">
        <v>40689</v>
      </c>
      <c r="B585" s="12">
        <v>240</v>
      </c>
      <c r="C585" s="12">
        <v>240</v>
      </c>
      <c r="D585" s="12">
        <v>205</v>
      </c>
      <c r="E585" s="12">
        <v>210</v>
      </c>
      <c r="F585" s="14">
        <v>232000</v>
      </c>
      <c r="G585" s="12">
        <v>210</v>
      </c>
      <c r="I585" s="11"/>
    </row>
    <row r="586" spans="1:9" x14ac:dyDescent="0.2">
      <c r="A586" s="11">
        <v>40690</v>
      </c>
      <c r="B586" s="12">
        <v>230</v>
      </c>
      <c r="C586" s="12">
        <v>230</v>
      </c>
      <c r="D586" s="12">
        <v>205</v>
      </c>
      <c r="E586" s="12">
        <v>205</v>
      </c>
      <c r="F586" s="14">
        <v>13000</v>
      </c>
      <c r="G586" s="12">
        <v>205</v>
      </c>
      <c r="I586" s="11"/>
    </row>
    <row r="587" spans="1:9" x14ac:dyDescent="0.2">
      <c r="A587" s="11">
        <v>40693</v>
      </c>
      <c r="B587" s="12">
        <v>225</v>
      </c>
      <c r="C587" s="12">
        <v>225</v>
      </c>
      <c r="D587" s="12">
        <v>200</v>
      </c>
      <c r="E587" s="12">
        <v>200</v>
      </c>
      <c r="F587" s="14">
        <v>23500</v>
      </c>
      <c r="G587" s="12">
        <v>200</v>
      </c>
      <c r="I587" s="11"/>
    </row>
    <row r="588" spans="1:9" x14ac:dyDescent="0.2">
      <c r="A588" s="11">
        <v>40694</v>
      </c>
      <c r="B588" s="12">
        <v>191</v>
      </c>
      <c r="C588" s="12">
        <v>215</v>
      </c>
      <c r="D588" s="12">
        <v>191</v>
      </c>
      <c r="E588" s="12">
        <v>191</v>
      </c>
      <c r="F588" s="14">
        <v>0</v>
      </c>
      <c r="G588" s="12">
        <v>191</v>
      </c>
      <c r="I588" s="11"/>
    </row>
    <row r="589" spans="1:9" x14ac:dyDescent="0.2">
      <c r="A589" s="11">
        <v>40695</v>
      </c>
      <c r="B589" s="12">
        <v>200</v>
      </c>
      <c r="C589" s="12">
        <v>215</v>
      </c>
      <c r="D589" s="12">
        <v>200</v>
      </c>
      <c r="E589" s="12">
        <v>200</v>
      </c>
      <c r="F589" s="14">
        <v>0</v>
      </c>
      <c r="G589" s="12">
        <v>200</v>
      </c>
      <c r="I589" s="11"/>
    </row>
    <row r="590" spans="1:9" x14ac:dyDescent="0.2">
      <c r="A590" s="11">
        <v>40697</v>
      </c>
      <c r="B590" s="12">
        <v>200</v>
      </c>
      <c r="C590" s="12">
        <v>205</v>
      </c>
      <c r="D590" s="12">
        <v>200</v>
      </c>
      <c r="E590" s="12">
        <v>205</v>
      </c>
      <c r="F590" s="14">
        <v>5000</v>
      </c>
      <c r="G590" s="12">
        <v>205</v>
      </c>
      <c r="I590" s="11"/>
    </row>
    <row r="591" spans="1:9" x14ac:dyDescent="0.2">
      <c r="A591" s="11">
        <v>40700</v>
      </c>
      <c r="B591" s="12">
        <v>215</v>
      </c>
      <c r="C591" s="12">
        <v>220</v>
      </c>
      <c r="D591" s="12">
        <v>210</v>
      </c>
      <c r="E591" s="12">
        <v>215</v>
      </c>
      <c r="F591" s="14">
        <v>49000</v>
      </c>
      <c r="G591" s="12">
        <v>215</v>
      </c>
      <c r="I591" s="11"/>
    </row>
    <row r="592" spans="1:9" x14ac:dyDescent="0.2">
      <c r="A592" s="11">
        <v>40701</v>
      </c>
      <c r="B592" s="12">
        <v>215</v>
      </c>
      <c r="C592" s="12">
        <v>230</v>
      </c>
      <c r="D592" s="12">
        <v>205</v>
      </c>
      <c r="E592" s="12">
        <v>205</v>
      </c>
      <c r="F592" s="14">
        <v>948000</v>
      </c>
      <c r="G592" s="12">
        <v>205</v>
      </c>
      <c r="I592" s="11"/>
    </row>
    <row r="593" spans="1:9" x14ac:dyDescent="0.2">
      <c r="A593" s="11">
        <v>40702</v>
      </c>
      <c r="B593" s="12">
        <v>205</v>
      </c>
      <c r="C593" s="12">
        <v>215</v>
      </c>
      <c r="D593" s="12">
        <v>205</v>
      </c>
      <c r="E593" s="12">
        <v>215</v>
      </c>
      <c r="F593" s="14">
        <v>91000</v>
      </c>
      <c r="G593" s="12">
        <v>215</v>
      </c>
      <c r="I593" s="11"/>
    </row>
    <row r="594" spans="1:9" x14ac:dyDescent="0.2">
      <c r="A594" s="11">
        <v>40703</v>
      </c>
      <c r="B594" s="12">
        <v>225</v>
      </c>
      <c r="C594" s="12">
        <v>225</v>
      </c>
      <c r="D594" s="12">
        <v>215</v>
      </c>
      <c r="E594" s="12">
        <v>215</v>
      </c>
      <c r="F594" s="14">
        <v>48000</v>
      </c>
      <c r="G594" s="12">
        <v>215</v>
      </c>
      <c r="I594" s="11"/>
    </row>
    <row r="595" spans="1:9" x14ac:dyDescent="0.2">
      <c r="A595" s="11">
        <v>40704</v>
      </c>
      <c r="B595" s="12">
        <v>215</v>
      </c>
      <c r="C595" s="12">
        <v>220</v>
      </c>
      <c r="D595" s="12">
        <v>215</v>
      </c>
      <c r="E595" s="12">
        <v>215</v>
      </c>
      <c r="F595" s="14">
        <v>58500</v>
      </c>
      <c r="G595" s="12">
        <v>215</v>
      </c>
      <c r="I595" s="11"/>
    </row>
    <row r="596" spans="1:9" x14ac:dyDescent="0.2">
      <c r="A596" s="11">
        <v>40707</v>
      </c>
      <c r="B596" s="12">
        <v>215</v>
      </c>
      <c r="C596" s="12">
        <v>220</v>
      </c>
      <c r="D596" s="12">
        <v>215</v>
      </c>
      <c r="E596" s="12">
        <v>215</v>
      </c>
      <c r="F596" s="14">
        <v>114000</v>
      </c>
      <c r="G596" s="12">
        <v>215</v>
      </c>
      <c r="I596" s="11"/>
    </row>
    <row r="597" spans="1:9" x14ac:dyDescent="0.2">
      <c r="A597" s="11">
        <v>40708</v>
      </c>
      <c r="B597" s="12">
        <v>220</v>
      </c>
      <c r="C597" s="12">
        <v>245</v>
      </c>
      <c r="D597" s="12">
        <v>205</v>
      </c>
      <c r="E597" s="12">
        <v>215</v>
      </c>
      <c r="F597" s="14">
        <v>2822000</v>
      </c>
      <c r="G597" s="12">
        <v>215</v>
      </c>
      <c r="I597" s="11"/>
    </row>
    <row r="598" spans="1:9" x14ac:dyDescent="0.2">
      <c r="A598" s="11">
        <v>40709</v>
      </c>
      <c r="B598" s="12">
        <v>210</v>
      </c>
      <c r="C598" s="12">
        <v>220</v>
      </c>
      <c r="D598" s="12">
        <v>205</v>
      </c>
      <c r="E598" s="12">
        <v>205</v>
      </c>
      <c r="F598" s="14">
        <v>86500</v>
      </c>
      <c r="G598" s="12">
        <v>205</v>
      </c>
      <c r="I598" s="11"/>
    </row>
    <row r="599" spans="1:9" x14ac:dyDescent="0.2">
      <c r="A599" s="11">
        <v>40710</v>
      </c>
      <c r="B599" s="12">
        <v>200</v>
      </c>
      <c r="C599" s="12">
        <v>200</v>
      </c>
      <c r="D599" s="12">
        <v>200</v>
      </c>
      <c r="E599" s="12">
        <v>200</v>
      </c>
      <c r="F599" s="14">
        <v>28000</v>
      </c>
      <c r="G599" s="12">
        <v>200</v>
      </c>
      <c r="I599" s="11"/>
    </row>
    <row r="600" spans="1:9" x14ac:dyDescent="0.2">
      <c r="A600" s="11">
        <v>40711</v>
      </c>
      <c r="B600" s="12">
        <v>182</v>
      </c>
      <c r="C600" s="12">
        <v>188</v>
      </c>
      <c r="D600" s="12">
        <v>181</v>
      </c>
      <c r="E600" s="12">
        <v>188</v>
      </c>
      <c r="F600" s="14">
        <v>23500</v>
      </c>
      <c r="G600" s="12">
        <v>188</v>
      </c>
      <c r="I600" s="11"/>
    </row>
    <row r="601" spans="1:9" x14ac:dyDescent="0.2">
      <c r="A601" s="11">
        <v>40714</v>
      </c>
      <c r="B601" s="12">
        <v>188</v>
      </c>
      <c r="C601" s="12">
        <v>190</v>
      </c>
      <c r="D601" s="12">
        <v>188</v>
      </c>
      <c r="E601" s="12">
        <v>190</v>
      </c>
      <c r="F601" s="14">
        <v>5500</v>
      </c>
      <c r="G601" s="12">
        <v>190</v>
      </c>
      <c r="I601" s="11"/>
    </row>
    <row r="602" spans="1:9" x14ac:dyDescent="0.2">
      <c r="A602" s="11">
        <v>40715</v>
      </c>
      <c r="B602" s="12">
        <v>192</v>
      </c>
      <c r="C602" s="12">
        <v>192</v>
      </c>
      <c r="D602" s="12">
        <v>173</v>
      </c>
      <c r="E602" s="12">
        <v>173</v>
      </c>
      <c r="F602" s="14">
        <v>2000</v>
      </c>
      <c r="G602" s="12">
        <v>173</v>
      </c>
      <c r="I602" s="11"/>
    </row>
    <row r="603" spans="1:9" x14ac:dyDescent="0.2">
      <c r="A603" s="11">
        <v>40716</v>
      </c>
      <c r="B603" s="12">
        <v>177</v>
      </c>
      <c r="C603" s="12">
        <v>230</v>
      </c>
      <c r="D603" s="12">
        <v>176</v>
      </c>
      <c r="E603" s="12">
        <v>220</v>
      </c>
      <c r="F603" s="14">
        <v>727500</v>
      </c>
      <c r="G603" s="12">
        <v>220</v>
      </c>
      <c r="I603" s="11"/>
    </row>
    <row r="604" spans="1:9" x14ac:dyDescent="0.2">
      <c r="A604" s="11">
        <v>40717</v>
      </c>
      <c r="B604" s="12">
        <v>205</v>
      </c>
      <c r="C604" s="12">
        <v>225</v>
      </c>
      <c r="D604" s="12">
        <v>205</v>
      </c>
      <c r="E604" s="12">
        <v>220</v>
      </c>
      <c r="F604" s="14">
        <v>59500</v>
      </c>
      <c r="G604" s="12">
        <v>220</v>
      </c>
      <c r="I604" s="11"/>
    </row>
    <row r="605" spans="1:9" x14ac:dyDescent="0.2">
      <c r="A605" s="11">
        <v>40718</v>
      </c>
      <c r="B605" s="12">
        <v>220</v>
      </c>
      <c r="C605" s="12">
        <v>220</v>
      </c>
      <c r="D605" s="12">
        <v>210</v>
      </c>
      <c r="E605" s="12">
        <v>210</v>
      </c>
      <c r="F605" s="14">
        <v>4000</v>
      </c>
      <c r="G605" s="12">
        <v>210</v>
      </c>
      <c r="I605" s="11"/>
    </row>
    <row r="606" spans="1:9" x14ac:dyDescent="0.2">
      <c r="A606" s="11">
        <v>40721</v>
      </c>
      <c r="B606" s="12">
        <v>210</v>
      </c>
      <c r="C606" s="12">
        <v>210</v>
      </c>
      <c r="D606" s="12">
        <v>205</v>
      </c>
      <c r="E606" s="12">
        <v>210</v>
      </c>
      <c r="F606" s="14">
        <v>17500</v>
      </c>
      <c r="G606" s="12">
        <v>210</v>
      </c>
      <c r="I606" s="11"/>
    </row>
    <row r="607" spans="1:9" x14ac:dyDescent="0.2">
      <c r="A607" s="11">
        <v>40722</v>
      </c>
      <c r="B607" s="12">
        <v>195</v>
      </c>
      <c r="C607" s="12">
        <v>195</v>
      </c>
      <c r="D607" s="12">
        <v>195</v>
      </c>
      <c r="E607" s="12">
        <v>195</v>
      </c>
      <c r="F607" s="14">
        <v>1000</v>
      </c>
      <c r="G607" s="12">
        <v>195</v>
      </c>
      <c r="I607" s="11"/>
    </row>
    <row r="608" spans="1:9" x14ac:dyDescent="0.2">
      <c r="A608" s="11">
        <v>40724</v>
      </c>
      <c r="B608" s="12">
        <v>215</v>
      </c>
      <c r="C608" s="12">
        <v>215</v>
      </c>
      <c r="D608" s="12">
        <v>210</v>
      </c>
      <c r="E608" s="12">
        <v>210</v>
      </c>
      <c r="F608" s="14">
        <v>1000</v>
      </c>
      <c r="G608" s="12">
        <v>210</v>
      </c>
      <c r="I608" s="11"/>
    </row>
    <row r="609" spans="1:9" x14ac:dyDescent="0.2">
      <c r="A609" s="11">
        <v>40725</v>
      </c>
      <c r="B609" s="12">
        <v>196</v>
      </c>
      <c r="C609" s="12">
        <v>215</v>
      </c>
      <c r="D609" s="12">
        <v>196</v>
      </c>
      <c r="E609" s="12">
        <v>196</v>
      </c>
      <c r="F609" s="14">
        <v>0</v>
      </c>
      <c r="G609" s="12">
        <v>196</v>
      </c>
      <c r="I609" s="11"/>
    </row>
    <row r="610" spans="1:9" x14ac:dyDescent="0.2">
      <c r="A610" s="11">
        <v>40728</v>
      </c>
      <c r="B610" s="12">
        <v>195</v>
      </c>
      <c r="C610" s="12">
        <v>210</v>
      </c>
      <c r="D610" s="12">
        <v>195</v>
      </c>
      <c r="E610" s="12">
        <v>210</v>
      </c>
      <c r="F610" s="14">
        <v>29500</v>
      </c>
      <c r="G610" s="12">
        <v>210</v>
      </c>
      <c r="I610" s="11"/>
    </row>
    <row r="611" spans="1:9" x14ac:dyDescent="0.2">
      <c r="A611" s="11">
        <v>40729</v>
      </c>
      <c r="B611" s="12">
        <v>200</v>
      </c>
      <c r="C611" s="12">
        <v>205</v>
      </c>
      <c r="D611" s="12">
        <v>200</v>
      </c>
      <c r="E611" s="12">
        <v>200</v>
      </c>
      <c r="F611" s="14">
        <v>0</v>
      </c>
      <c r="G611" s="12">
        <v>200</v>
      </c>
      <c r="I611" s="11"/>
    </row>
    <row r="612" spans="1:9" x14ac:dyDescent="0.2">
      <c r="A612" s="11">
        <v>40730</v>
      </c>
      <c r="B612" s="12">
        <v>187</v>
      </c>
      <c r="C612" s="12">
        <v>210</v>
      </c>
      <c r="D612" s="12">
        <v>187</v>
      </c>
      <c r="E612" s="12">
        <v>187</v>
      </c>
      <c r="F612" s="14">
        <v>0</v>
      </c>
      <c r="G612" s="12">
        <v>187</v>
      </c>
      <c r="I612" s="11"/>
    </row>
    <row r="613" spans="1:9" x14ac:dyDescent="0.2">
      <c r="A613" s="11">
        <v>40731</v>
      </c>
      <c r="B613" s="12">
        <v>210</v>
      </c>
      <c r="C613" s="12">
        <v>210</v>
      </c>
      <c r="D613" s="12">
        <v>210</v>
      </c>
      <c r="E613" s="12">
        <v>210</v>
      </c>
      <c r="F613" s="14">
        <v>7500</v>
      </c>
      <c r="G613" s="12">
        <v>210</v>
      </c>
      <c r="I613" s="11"/>
    </row>
    <row r="614" spans="1:9" x14ac:dyDescent="0.2">
      <c r="A614" s="11">
        <v>40732</v>
      </c>
      <c r="B614" s="12">
        <v>210</v>
      </c>
      <c r="C614" s="12">
        <v>210</v>
      </c>
      <c r="D614" s="12">
        <v>210</v>
      </c>
      <c r="E614" s="12">
        <v>210</v>
      </c>
      <c r="F614" s="14">
        <v>2500</v>
      </c>
      <c r="G614" s="12">
        <v>210</v>
      </c>
      <c r="I614" s="11"/>
    </row>
    <row r="615" spans="1:9" x14ac:dyDescent="0.2">
      <c r="A615" s="11">
        <v>40735</v>
      </c>
      <c r="B615" s="12">
        <v>173</v>
      </c>
      <c r="C615" s="12">
        <v>190</v>
      </c>
      <c r="D615" s="12">
        <v>173</v>
      </c>
      <c r="E615" s="12">
        <v>190</v>
      </c>
      <c r="F615" s="14">
        <v>7000</v>
      </c>
      <c r="G615" s="12">
        <v>190</v>
      </c>
      <c r="I615" s="11"/>
    </row>
    <row r="616" spans="1:9" x14ac:dyDescent="0.2">
      <c r="A616" s="11">
        <v>40736</v>
      </c>
      <c r="B616" s="12">
        <v>200</v>
      </c>
      <c r="C616" s="12">
        <v>200</v>
      </c>
      <c r="D616" s="12">
        <v>200</v>
      </c>
      <c r="E616" s="12">
        <v>200</v>
      </c>
      <c r="F616" s="14">
        <v>2500</v>
      </c>
      <c r="G616" s="12">
        <v>200</v>
      </c>
      <c r="I616" s="11"/>
    </row>
    <row r="617" spans="1:9" x14ac:dyDescent="0.2">
      <c r="A617" s="11">
        <v>40737</v>
      </c>
      <c r="B617" s="12">
        <v>200</v>
      </c>
      <c r="C617" s="12">
        <v>215</v>
      </c>
      <c r="D617" s="12">
        <v>200</v>
      </c>
      <c r="E617" s="12">
        <v>215</v>
      </c>
      <c r="F617" s="14">
        <v>14500</v>
      </c>
      <c r="G617" s="12">
        <v>215</v>
      </c>
      <c r="I617" s="11"/>
    </row>
    <row r="618" spans="1:9" x14ac:dyDescent="0.2">
      <c r="A618" s="11">
        <v>40738</v>
      </c>
      <c r="B618" s="12">
        <v>215</v>
      </c>
      <c r="C618" s="12">
        <v>230</v>
      </c>
      <c r="D618" s="12">
        <v>215</v>
      </c>
      <c r="E618" s="12">
        <v>220</v>
      </c>
      <c r="F618" s="14">
        <v>15000</v>
      </c>
      <c r="G618" s="12">
        <v>220</v>
      </c>
      <c r="I618" s="11"/>
    </row>
    <row r="619" spans="1:9" x14ac:dyDescent="0.2">
      <c r="A619" s="11">
        <v>40739</v>
      </c>
      <c r="B619" s="12">
        <v>191</v>
      </c>
      <c r="C619" s="12">
        <v>220</v>
      </c>
      <c r="D619" s="12">
        <v>191</v>
      </c>
      <c r="E619" s="12">
        <v>191</v>
      </c>
      <c r="F619" s="14">
        <v>0</v>
      </c>
      <c r="G619" s="12">
        <v>191</v>
      </c>
      <c r="I619" s="11"/>
    </row>
    <row r="620" spans="1:9" x14ac:dyDescent="0.2">
      <c r="A620" s="11">
        <v>40742</v>
      </c>
      <c r="B620" s="12">
        <v>186</v>
      </c>
      <c r="C620" s="12">
        <v>220</v>
      </c>
      <c r="D620" s="12">
        <v>186</v>
      </c>
      <c r="E620" s="12">
        <v>186</v>
      </c>
      <c r="F620" s="14">
        <v>0</v>
      </c>
      <c r="G620" s="12">
        <v>186</v>
      </c>
      <c r="I620" s="11"/>
    </row>
    <row r="621" spans="1:9" x14ac:dyDescent="0.2">
      <c r="A621" s="11">
        <v>40743</v>
      </c>
      <c r="B621" s="12">
        <v>190</v>
      </c>
      <c r="C621" s="12">
        <v>210</v>
      </c>
      <c r="D621" s="12">
        <v>190</v>
      </c>
      <c r="E621" s="12">
        <v>190</v>
      </c>
      <c r="F621" s="14">
        <v>0</v>
      </c>
      <c r="G621" s="12">
        <v>190</v>
      </c>
      <c r="I621" s="11"/>
    </row>
    <row r="622" spans="1:9" x14ac:dyDescent="0.2">
      <c r="A622" s="11">
        <v>40744</v>
      </c>
      <c r="B622" s="12">
        <v>191</v>
      </c>
      <c r="C622" s="12">
        <v>220</v>
      </c>
      <c r="D622" s="12">
        <v>191</v>
      </c>
      <c r="E622" s="12">
        <v>191</v>
      </c>
      <c r="F622" s="14">
        <v>0</v>
      </c>
      <c r="G622" s="12">
        <v>191</v>
      </c>
      <c r="I622" s="11"/>
    </row>
    <row r="623" spans="1:9" x14ac:dyDescent="0.2">
      <c r="A623" s="11">
        <v>40745</v>
      </c>
      <c r="B623" s="12">
        <v>186</v>
      </c>
      <c r="C623" s="12">
        <v>220</v>
      </c>
      <c r="D623" s="12">
        <v>186</v>
      </c>
      <c r="E623" s="12">
        <v>205</v>
      </c>
      <c r="F623" s="14">
        <v>34500</v>
      </c>
      <c r="G623" s="12">
        <v>205</v>
      </c>
      <c r="I623" s="11"/>
    </row>
    <row r="624" spans="1:9" x14ac:dyDescent="0.2">
      <c r="A624" s="11">
        <v>40746</v>
      </c>
      <c r="B624" s="12">
        <v>210</v>
      </c>
      <c r="C624" s="12">
        <v>210</v>
      </c>
      <c r="D624" s="12">
        <v>205</v>
      </c>
      <c r="E624" s="12">
        <v>205</v>
      </c>
      <c r="F624" s="14">
        <v>24500</v>
      </c>
      <c r="G624" s="12">
        <v>205</v>
      </c>
      <c r="I624" s="11"/>
    </row>
    <row r="625" spans="1:9" x14ac:dyDescent="0.2">
      <c r="A625" s="11">
        <v>40749</v>
      </c>
      <c r="B625" s="12">
        <v>210</v>
      </c>
      <c r="C625" s="12">
        <v>235</v>
      </c>
      <c r="D625" s="12">
        <v>210</v>
      </c>
      <c r="E625" s="12">
        <v>235</v>
      </c>
      <c r="F625" s="14">
        <v>391500</v>
      </c>
      <c r="G625" s="12">
        <v>235</v>
      </c>
      <c r="I625" s="11"/>
    </row>
    <row r="626" spans="1:9" x14ac:dyDescent="0.2">
      <c r="A626" s="11">
        <v>40750</v>
      </c>
      <c r="B626" s="12">
        <v>230</v>
      </c>
      <c r="C626" s="12">
        <v>230</v>
      </c>
      <c r="D626" s="12">
        <v>230</v>
      </c>
      <c r="E626" s="12">
        <v>230</v>
      </c>
      <c r="F626" s="14">
        <v>33500</v>
      </c>
      <c r="G626" s="12">
        <v>230</v>
      </c>
      <c r="I626" s="11"/>
    </row>
    <row r="627" spans="1:9" x14ac:dyDescent="0.2">
      <c r="A627" s="11">
        <v>40751</v>
      </c>
      <c r="B627" s="12">
        <v>235</v>
      </c>
      <c r="C627" s="12">
        <v>235</v>
      </c>
      <c r="D627" s="12">
        <v>230</v>
      </c>
      <c r="E627" s="12">
        <v>230</v>
      </c>
      <c r="F627" s="14">
        <v>12000</v>
      </c>
      <c r="G627" s="12">
        <v>230</v>
      </c>
      <c r="I627" s="11"/>
    </row>
    <row r="628" spans="1:9" x14ac:dyDescent="0.2">
      <c r="A628" s="11">
        <v>40752</v>
      </c>
      <c r="B628" s="12">
        <v>230</v>
      </c>
      <c r="C628" s="12">
        <v>285</v>
      </c>
      <c r="D628" s="12">
        <v>230</v>
      </c>
      <c r="E628" s="12">
        <v>285</v>
      </c>
      <c r="F628" s="14">
        <v>3760500</v>
      </c>
      <c r="G628" s="12">
        <v>285</v>
      </c>
      <c r="I628" s="11"/>
    </row>
    <row r="629" spans="1:9" x14ac:dyDescent="0.2">
      <c r="A629" s="11">
        <v>40753</v>
      </c>
      <c r="B629" s="12">
        <v>305</v>
      </c>
      <c r="C629" s="12">
        <v>355</v>
      </c>
      <c r="D629" s="12">
        <v>265</v>
      </c>
      <c r="E629" s="12">
        <v>270</v>
      </c>
      <c r="F629" s="14">
        <v>20020500</v>
      </c>
      <c r="G629" s="12">
        <v>270</v>
      </c>
      <c r="I629" s="11"/>
    </row>
    <row r="630" spans="1:9" x14ac:dyDescent="0.2">
      <c r="A630" s="11">
        <v>40756</v>
      </c>
      <c r="B630" s="12">
        <v>270</v>
      </c>
      <c r="C630" s="12">
        <v>270</v>
      </c>
      <c r="D630" s="12">
        <v>265</v>
      </c>
      <c r="E630" s="12">
        <v>265</v>
      </c>
      <c r="F630" s="14">
        <v>305000</v>
      </c>
      <c r="G630" s="12">
        <v>265</v>
      </c>
      <c r="I630" s="11"/>
    </row>
    <row r="631" spans="1:9" x14ac:dyDescent="0.2">
      <c r="A631" s="11">
        <v>40757</v>
      </c>
      <c r="B631" s="12">
        <v>265</v>
      </c>
      <c r="C631" s="12">
        <v>270</v>
      </c>
      <c r="D631" s="12">
        <v>265</v>
      </c>
      <c r="E631" s="12">
        <v>265</v>
      </c>
      <c r="F631" s="14">
        <v>151000</v>
      </c>
      <c r="G631" s="12">
        <v>265</v>
      </c>
      <c r="I631" s="11"/>
    </row>
    <row r="632" spans="1:9" x14ac:dyDescent="0.2">
      <c r="A632" s="11">
        <v>40758</v>
      </c>
      <c r="B632" s="12">
        <v>265</v>
      </c>
      <c r="C632" s="12">
        <v>265</v>
      </c>
      <c r="D632" s="12">
        <v>265</v>
      </c>
      <c r="E632" s="12">
        <v>265</v>
      </c>
      <c r="F632" s="14">
        <v>66500</v>
      </c>
      <c r="G632" s="12">
        <v>265</v>
      </c>
      <c r="I632" s="11"/>
    </row>
    <row r="633" spans="1:9" x14ac:dyDescent="0.2">
      <c r="A633" s="11">
        <v>40759</v>
      </c>
      <c r="B633" s="12">
        <v>270</v>
      </c>
      <c r="C633" s="12">
        <v>310</v>
      </c>
      <c r="D633" s="12">
        <v>235</v>
      </c>
      <c r="E633" s="12">
        <v>240</v>
      </c>
      <c r="F633" s="14">
        <v>3363000</v>
      </c>
      <c r="G633" s="12">
        <v>240</v>
      </c>
      <c r="I633" s="11"/>
    </row>
    <row r="634" spans="1:9" x14ac:dyDescent="0.2">
      <c r="A634" s="11">
        <v>40760</v>
      </c>
      <c r="B634" s="12">
        <v>230</v>
      </c>
      <c r="C634" s="12">
        <v>230</v>
      </c>
      <c r="D634" s="12">
        <v>210</v>
      </c>
      <c r="E634" s="12">
        <v>210</v>
      </c>
      <c r="F634" s="14">
        <v>86000</v>
      </c>
      <c r="G634" s="12">
        <v>210</v>
      </c>
      <c r="I634" s="11"/>
    </row>
    <row r="635" spans="1:9" x14ac:dyDescent="0.2">
      <c r="A635" s="11">
        <v>40763</v>
      </c>
      <c r="B635" s="12">
        <v>210</v>
      </c>
      <c r="C635" s="12">
        <v>220</v>
      </c>
      <c r="D635" s="12">
        <v>195</v>
      </c>
      <c r="E635" s="12">
        <v>220</v>
      </c>
      <c r="F635" s="14">
        <v>312500</v>
      </c>
      <c r="G635" s="12">
        <v>220</v>
      </c>
      <c r="I635" s="11"/>
    </row>
    <row r="636" spans="1:9" x14ac:dyDescent="0.2">
      <c r="A636" s="11">
        <v>40764</v>
      </c>
      <c r="B636" s="12">
        <v>181</v>
      </c>
      <c r="C636" s="12">
        <v>195</v>
      </c>
      <c r="D636" s="12">
        <v>181</v>
      </c>
      <c r="E636" s="12">
        <v>195</v>
      </c>
      <c r="F636" s="14">
        <v>36500</v>
      </c>
      <c r="G636" s="12">
        <v>195</v>
      </c>
      <c r="I636" s="11"/>
    </row>
    <row r="637" spans="1:9" x14ac:dyDescent="0.2">
      <c r="A637" s="11">
        <v>40765</v>
      </c>
      <c r="B637" s="12">
        <v>220</v>
      </c>
      <c r="C637" s="12">
        <v>245</v>
      </c>
      <c r="D637" s="12">
        <v>199</v>
      </c>
      <c r="E637" s="12">
        <v>220</v>
      </c>
      <c r="F637" s="14">
        <v>2976500</v>
      </c>
      <c r="G637" s="12">
        <v>220</v>
      </c>
      <c r="I637" s="11"/>
    </row>
    <row r="638" spans="1:9" x14ac:dyDescent="0.2">
      <c r="A638" s="11">
        <v>40766</v>
      </c>
      <c r="B638" s="12">
        <v>200</v>
      </c>
      <c r="C638" s="12">
        <v>205</v>
      </c>
      <c r="D638" s="12">
        <v>200</v>
      </c>
      <c r="E638" s="12">
        <v>205</v>
      </c>
      <c r="F638" s="14">
        <v>31000</v>
      </c>
      <c r="G638" s="12">
        <v>205</v>
      </c>
      <c r="I638" s="11"/>
    </row>
    <row r="639" spans="1:9" x14ac:dyDescent="0.2">
      <c r="A639" s="11">
        <v>40767</v>
      </c>
      <c r="B639" s="12">
        <v>205</v>
      </c>
      <c r="C639" s="12">
        <v>210</v>
      </c>
      <c r="D639" s="12">
        <v>205</v>
      </c>
      <c r="E639" s="12">
        <v>205</v>
      </c>
      <c r="F639" s="14">
        <v>79000</v>
      </c>
      <c r="G639" s="12">
        <v>205</v>
      </c>
      <c r="I639" s="11"/>
    </row>
    <row r="640" spans="1:9" x14ac:dyDescent="0.2">
      <c r="A640" s="11">
        <v>40770</v>
      </c>
      <c r="B640" s="12">
        <v>210</v>
      </c>
      <c r="C640" s="12">
        <v>225</v>
      </c>
      <c r="D640" s="12">
        <v>210</v>
      </c>
      <c r="E640" s="12">
        <v>210</v>
      </c>
      <c r="F640" s="14">
        <v>64500</v>
      </c>
      <c r="G640" s="12">
        <v>210</v>
      </c>
      <c r="I640" s="11"/>
    </row>
    <row r="641" spans="1:9" x14ac:dyDescent="0.2">
      <c r="A641" s="11">
        <v>40771</v>
      </c>
      <c r="B641" s="12">
        <v>220</v>
      </c>
      <c r="C641" s="12">
        <v>220</v>
      </c>
      <c r="D641" s="12">
        <v>205</v>
      </c>
      <c r="E641" s="12">
        <v>205</v>
      </c>
      <c r="F641" s="14">
        <v>121000</v>
      </c>
      <c r="G641" s="12">
        <v>205</v>
      </c>
      <c r="I641" s="11"/>
    </row>
    <row r="642" spans="1:9" x14ac:dyDescent="0.2">
      <c r="A642" s="11">
        <v>40773</v>
      </c>
      <c r="B642" s="12">
        <v>205</v>
      </c>
      <c r="C642" s="12">
        <v>205</v>
      </c>
      <c r="D642" s="12">
        <v>200</v>
      </c>
      <c r="E642" s="12">
        <v>205</v>
      </c>
      <c r="F642" s="14">
        <v>66500</v>
      </c>
      <c r="G642" s="12">
        <v>205</v>
      </c>
      <c r="I642" s="11"/>
    </row>
    <row r="643" spans="1:9" x14ac:dyDescent="0.2">
      <c r="A643" s="11">
        <v>40774</v>
      </c>
      <c r="B643" s="12">
        <v>200</v>
      </c>
      <c r="C643" s="12">
        <v>200</v>
      </c>
      <c r="D643" s="12">
        <v>200</v>
      </c>
      <c r="E643" s="12">
        <v>200</v>
      </c>
      <c r="F643" s="14">
        <v>2000</v>
      </c>
      <c r="G643" s="12">
        <v>200</v>
      </c>
      <c r="I643" s="11"/>
    </row>
    <row r="644" spans="1:9" x14ac:dyDescent="0.2">
      <c r="A644" s="11">
        <v>40777</v>
      </c>
      <c r="B644" s="12">
        <v>194</v>
      </c>
      <c r="C644" s="12">
        <v>200</v>
      </c>
      <c r="D644" s="12">
        <v>194</v>
      </c>
      <c r="E644" s="12">
        <v>194</v>
      </c>
      <c r="F644" s="14">
        <v>0</v>
      </c>
      <c r="G644" s="12">
        <v>194</v>
      </c>
      <c r="I644" s="11"/>
    </row>
    <row r="645" spans="1:9" x14ac:dyDescent="0.2">
      <c r="A645" s="11">
        <v>40778</v>
      </c>
      <c r="B645" s="12">
        <v>189</v>
      </c>
      <c r="C645" s="12">
        <v>205</v>
      </c>
      <c r="D645" s="12">
        <v>189</v>
      </c>
      <c r="E645" s="12">
        <v>189</v>
      </c>
      <c r="F645" s="14">
        <v>0</v>
      </c>
      <c r="G645" s="12">
        <v>189</v>
      </c>
      <c r="I645" s="11"/>
    </row>
    <row r="646" spans="1:9" x14ac:dyDescent="0.2">
      <c r="A646" s="11">
        <v>40779</v>
      </c>
      <c r="B646" s="12">
        <v>186</v>
      </c>
      <c r="C646" s="12">
        <v>200</v>
      </c>
      <c r="D646" s="12">
        <v>185</v>
      </c>
      <c r="E646" s="12">
        <v>189</v>
      </c>
      <c r="F646" s="14">
        <v>135500</v>
      </c>
      <c r="G646" s="12">
        <v>189</v>
      </c>
      <c r="I646" s="11"/>
    </row>
    <row r="647" spans="1:9" x14ac:dyDescent="0.2">
      <c r="A647" s="11">
        <v>40780</v>
      </c>
      <c r="B647" s="12">
        <v>187</v>
      </c>
      <c r="C647" s="12">
        <v>188</v>
      </c>
      <c r="D647" s="12">
        <v>187</v>
      </c>
      <c r="E647" s="12">
        <v>188</v>
      </c>
      <c r="F647" s="14">
        <v>15500</v>
      </c>
      <c r="G647" s="12">
        <v>188</v>
      </c>
      <c r="I647" s="11"/>
    </row>
    <row r="648" spans="1:9" x14ac:dyDescent="0.2">
      <c r="A648" s="11">
        <v>40781</v>
      </c>
      <c r="B648" s="12">
        <v>188</v>
      </c>
      <c r="C648" s="12">
        <v>188</v>
      </c>
      <c r="D648" s="12">
        <v>188</v>
      </c>
      <c r="E648" s="12">
        <v>188</v>
      </c>
      <c r="F648" s="14">
        <v>12500</v>
      </c>
      <c r="G648" s="12">
        <v>188</v>
      </c>
      <c r="I648" s="11"/>
    </row>
    <row r="649" spans="1:9" x14ac:dyDescent="0.2">
      <c r="A649" s="11">
        <v>40791</v>
      </c>
      <c r="B649" s="12">
        <v>199</v>
      </c>
      <c r="C649" s="12">
        <v>200</v>
      </c>
      <c r="D649" s="12">
        <v>199</v>
      </c>
      <c r="E649" s="12">
        <v>200</v>
      </c>
      <c r="F649" s="14">
        <v>9000</v>
      </c>
      <c r="G649" s="12">
        <v>200</v>
      </c>
      <c r="I649" s="11"/>
    </row>
    <row r="650" spans="1:9" x14ac:dyDescent="0.2">
      <c r="A650" s="11">
        <v>40792</v>
      </c>
      <c r="B650" s="12">
        <v>200</v>
      </c>
      <c r="C650" s="12">
        <v>210</v>
      </c>
      <c r="D650" s="12">
        <v>200</v>
      </c>
      <c r="E650" s="12">
        <v>205</v>
      </c>
      <c r="F650" s="14">
        <v>255500</v>
      </c>
      <c r="G650" s="12">
        <v>205</v>
      </c>
      <c r="I650" s="11"/>
    </row>
    <row r="651" spans="1:9" x14ac:dyDescent="0.2">
      <c r="A651" s="11">
        <v>40793</v>
      </c>
      <c r="B651" s="12">
        <v>205</v>
      </c>
      <c r="C651" s="12">
        <v>220</v>
      </c>
      <c r="D651" s="12">
        <v>205</v>
      </c>
      <c r="E651" s="12">
        <v>215</v>
      </c>
      <c r="F651" s="14">
        <v>554000</v>
      </c>
      <c r="G651" s="12">
        <v>215</v>
      </c>
      <c r="I651" s="11"/>
    </row>
    <row r="652" spans="1:9" x14ac:dyDescent="0.2">
      <c r="A652" s="11">
        <v>40794</v>
      </c>
      <c r="B652" s="12">
        <v>215</v>
      </c>
      <c r="C652" s="12">
        <v>230</v>
      </c>
      <c r="D652" s="12">
        <v>215</v>
      </c>
      <c r="E652" s="12">
        <v>215</v>
      </c>
      <c r="F652" s="14">
        <v>563500</v>
      </c>
      <c r="G652" s="12">
        <v>215</v>
      </c>
      <c r="I652" s="11"/>
    </row>
    <row r="653" spans="1:9" x14ac:dyDescent="0.2">
      <c r="A653" s="11">
        <v>40795</v>
      </c>
      <c r="B653" s="12">
        <v>230</v>
      </c>
      <c r="C653" s="12">
        <v>230</v>
      </c>
      <c r="D653" s="12">
        <v>215</v>
      </c>
      <c r="E653" s="12">
        <v>215</v>
      </c>
      <c r="F653" s="14">
        <v>6000</v>
      </c>
      <c r="G653" s="12">
        <v>215</v>
      </c>
      <c r="I653" s="11"/>
    </row>
    <row r="654" spans="1:9" x14ac:dyDescent="0.2">
      <c r="A654" s="11">
        <v>40798</v>
      </c>
      <c r="B654" s="12">
        <v>200</v>
      </c>
      <c r="C654" s="12">
        <v>200</v>
      </c>
      <c r="D654" s="12">
        <v>196</v>
      </c>
      <c r="E654" s="12">
        <v>200</v>
      </c>
      <c r="F654" s="14">
        <v>156000</v>
      </c>
      <c r="G654" s="12">
        <v>200</v>
      </c>
      <c r="I654" s="11"/>
    </row>
    <row r="655" spans="1:9" x14ac:dyDescent="0.2">
      <c r="A655" s="11">
        <v>40799</v>
      </c>
      <c r="B655" s="12">
        <v>205</v>
      </c>
      <c r="C655" s="12">
        <v>205</v>
      </c>
      <c r="D655" s="12">
        <v>200</v>
      </c>
      <c r="E655" s="12">
        <v>200</v>
      </c>
      <c r="F655" s="14">
        <v>52500</v>
      </c>
      <c r="G655" s="12">
        <v>200</v>
      </c>
      <c r="I655" s="11"/>
    </row>
    <row r="656" spans="1:9" x14ac:dyDescent="0.2">
      <c r="A656" s="11">
        <v>40800</v>
      </c>
      <c r="B656" s="12">
        <v>210</v>
      </c>
      <c r="C656" s="12">
        <v>210</v>
      </c>
      <c r="D656" s="12">
        <v>200</v>
      </c>
      <c r="E656" s="12">
        <v>205</v>
      </c>
      <c r="F656" s="14">
        <v>57000</v>
      </c>
      <c r="G656" s="12">
        <v>205</v>
      </c>
      <c r="I656" s="11"/>
    </row>
    <row r="657" spans="1:9" x14ac:dyDescent="0.2">
      <c r="A657" s="11">
        <v>40801</v>
      </c>
      <c r="B657" s="12">
        <v>200</v>
      </c>
      <c r="C657" s="12">
        <v>230</v>
      </c>
      <c r="D657" s="12">
        <v>200</v>
      </c>
      <c r="E657" s="12">
        <v>210</v>
      </c>
      <c r="F657" s="14">
        <v>936500</v>
      </c>
      <c r="G657" s="12">
        <v>210</v>
      </c>
      <c r="I657" s="11"/>
    </row>
    <row r="658" spans="1:9" x14ac:dyDescent="0.2">
      <c r="A658" s="11">
        <v>40802</v>
      </c>
      <c r="B658" s="12">
        <v>215</v>
      </c>
      <c r="C658" s="12">
        <v>215</v>
      </c>
      <c r="D658" s="12">
        <v>200</v>
      </c>
      <c r="E658" s="12">
        <v>200</v>
      </c>
      <c r="F658" s="14">
        <v>21500</v>
      </c>
      <c r="G658" s="12">
        <v>200</v>
      </c>
      <c r="I658" s="11"/>
    </row>
    <row r="659" spans="1:9" x14ac:dyDescent="0.2">
      <c r="A659" s="11">
        <v>40805</v>
      </c>
      <c r="B659" s="12">
        <v>197</v>
      </c>
      <c r="C659" s="12">
        <v>199</v>
      </c>
      <c r="D659" s="12">
        <v>195</v>
      </c>
      <c r="E659" s="12">
        <v>198</v>
      </c>
      <c r="F659" s="14">
        <v>42000</v>
      </c>
      <c r="G659" s="12">
        <v>198</v>
      </c>
      <c r="I659" s="11"/>
    </row>
    <row r="660" spans="1:9" x14ac:dyDescent="0.2">
      <c r="A660" s="11">
        <v>40806</v>
      </c>
      <c r="B660" s="12">
        <v>188</v>
      </c>
      <c r="C660" s="12">
        <v>195</v>
      </c>
      <c r="D660" s="12">
        <v>188</v>
      </c>
      <c r="E660" s="12">
        <v>195</v>
      </c>
      <c r="F660" s="14">
        <v>51000</v>
      </c>
      <c r="G660" s="12">
        <v>195</v>
      </c>
      <c r="I660" s="11"/>
    </row>
    <row r="661" spans="1:9" x14ac:dyDescent="0.2">
      <c r="A661" s="11">
        <v>40807</v>
      </c>
      <c r="B661" s="12">
        <v>194</v>
      </c>
      <c r="C661" s="12">
        <v>195</v>
      </c>
      <c r="D661" s="12">
        <v>190</v>
      </c>
      <c r="E661" s="12">
        <v>195</v>
      </c>
      <c r="F661" s="14">
        <v>2500</v>
      </c>
      <c r="G661" s="12">
        <v>195</v>
      </c>
      <c r="I661" s="11"/>
    </row>
    <row r="662" spans="1:9" x14ac:dyDescent="0.2">
      <c r="A662" s="11">
        <v>40808</v>
      </c>
      <c r="B662" s="12">
        <v>176</v>
      </c>
      <c r="C662" s="12">
        <v>176</v>
      </c>
      <c r="D662" s="12">
        <v>159</v>
      </c>
      <c r="E662" s="12">
        <v>165</v>
      </c>
      <c r="F662" s="14">
        <v>120500</v>
      </c>
      <c r="G662" s="12">
        <v>165</v>
      </c>
      <c r="I662" s="11"/>
    </row>
    <row r="663" spans="1:9" x14ac:dyDescent="0.2">
      <c r="A663" s="11">
        <v>40809</v>
      </c>
      <c r="B663" s="12">
        <v>160</v>
      </c>
      <c r="C663" s="12">
        <v>189</v>
      </c>
      <c r="D663" s="12">
        <v>160</v>
      </c>
      <c r="E663" s="12">
        <v>180</v>
      </c>
      <c r="F663" s="14">
        <v>101500</v>
      </c>
      <c r="G663" s="12">
        <v>180</v>
      </c>
      <c r="I663" s="11"/>
    </row>
    <row r="664" spans="1:9" x14ac:dyDescent="0.2">
      <c r="A664" s="11">
        <v>40812</v>
      </c>
      <c r="B664" s="12">
        <v>180</v>
      </c>
      <c r="C664" s="12">
        <v>180</v>
      </c>
      <c r="D664" s="12">
        <v>180</v>
      </c>
      <c r="E664" s="12">
        <v>180</v>
      </c>
      <c r="F664" s="14">
        <v>10000</v>
      </c>
      <c r="G664" s="12">
        <v>180</v>
      </c>
      <c r="I664" s="11"/>
    </row>
    <row r="665" spans="1:9" x14ac:dyDescent="0.2">
      <c r="A665" s="11">
        <v>40813</v>
      </c>
      <c r="B665" s="12">
        <v>180</v>
      </c>
      <c r="C665" s="12">
        <v>180</v>
      </c>
      <c r="D665" s="12">
        <v>180</v>
      </c>
      <c r="E665" s="12">
        <v>180</v>
      </c>
      <c r="F665" s="14">
        <v>1500</v>
      </c>
      <c r="G665" s="12">
        <v>180</v>
      </c>
      <c r="I665" s="11"/>
    </row>
    <row r="666" spans="1:9" x14ac:dyDescent="0.2">
      <c r="A666" s="11">
        <v>40814</v>
      </c>
      <c r="B666" s="12">
        <v>184</v>
      </c>
      <c r="C666" s="12">
        <v>189</v>
      </c>
      <c r="D666" s="12">
        <v>179</v>
      </c>
      <c r="E666" s="12">
        <v>185</v>
      </c>
      <c r="F666" s="14">
        <v>20500</v>
      </c>
      <c r="G666" s="12">
        <v>185</v>
      </c>
      <c r="I666" s="11"/>
    </row>
    <row r="667" spans="1:9" x14ac:dyDescent="0.2">
      <c r="A667" s="11">
        <v>40815</v>
      </c>
      <c r="B667" s="12">
        <v>190</v>
      </c>
      <c r="C667" s="12">
        <v>200</v>
      </c>
      <c r="D667" s="12">
        <v>190</v>
      </c>
      <c r="E667" s="12">
        <v>200</v>
      </c>
      <c r="F667" s="14">
        <v>2000</v>
      </c>
      <c r="G667" s="12">
        <v>200</v>
      </c>
      <c r="I667" s="11"/>
    </row>
    <row r="668" spans="1:9" x14ac:dyDescent="0.2">
      <c r="A668" s="11">
        <v>40816</v>
      </c>
      <c r="B668" s="12">
        <v>176</v>
      </c>
      <c r="C668" s="12">
        <v>190</v>
      </c>
      <c r="D668" s="12">
        <v>176</v>
      </c>
      <c r="E668" s="12">
        <v>176</v>
      </c>
      <c r="F668" s="14">
        <v>0</v>
      </c>
      <c r="G668" s="12">
        <v>176</v>
      </c>
      <c r="I668" s="11"/>
    </row>
    <row r="669" spans="1:9" x14ac:dyDescent="0.2">
      <c r="A669" s="11">
        <v>40819</v>
      </c>
      <c r="B669" s="12">
        <v>171</v>
      </c>
      <c r="C669" s="12">
        <v>173</v>
      </c>
      <c r="D669" s="12">
        <v>170</v>
      </c>
      <c r="E669" s="12">
        <v>173</v>
      </c>
      <c r="F669" s="14">
        <v>7000</v>
      </c>
      <c r="G669" s="12">
        <v>173</v>
      </c>
      <c r="I669" s="11"/>
    </row>
    <row r="670" spans="1:9" x14ac:dyDescent="0.2">
      <c r="A670" s="11">
        <v>40820</v>
      </c>
      <c r="B670" s="12">
        <v>171</v>
      </c>
      <c r="C670" s="12">
        <v>175</v>
      </c>
      <c r="D670" s="12">
        <v>171</v>
      </c>
      <c r="E670" s="12">
        <v>175</v>
      </c>
      <c r="F670" s="14">
        <v>8000</v>
      </c>
      <c r="G670" s="12">
        <v>175</v>
      </c>
      <c r="I670" s="11"/>
    </row>
    <row r="671" spans="1:9" x14ac:dyDescent="0.2">
      <c r="A671" s="11">
        <v>40821</v>
      </c>
      <c r="B671" s="12">
        <v>176</v>
      </c>
      <c r="C671" s="12">
        <v>180</v>
      </c>
      <c r="D671" s="12">
        <v>175</v>
      </c>
      <c r="E671" s="12">
        <v>176</v>
      </c>
      <c r="F671" s="14">
        <v>12500</v>
      </c>
      <c r="G671" s="12">
        <v>176</v>
      </c>
      <c r="I671" s="11"/>
    </row>
    <row r="672" spans="1:9" x14ac:dyDescent="0.2">
      <c r="A672" s="11">
        <v>40822</v>
      </c>
      <c r="B672" s="12">
        <v>172</v>
      </c>
      <c r="C672" s="12">
        <v>179</v>
      </c>
      <c r="D672" s="12">
        <v>171</v>
      </c>
      <c r="E672" s="12">
        <v>173</v>
      </c>
      <c r="F672" s="14">
        <v>5000</v>
      </c>
      <c r="G672" s="12">
        <v>173</v>
      </c>
      <c r="I672" s="11"/>
    </row>
    <row r="673" spans="1:9" x14ac:dyDescent="0.2">
      <c r="A673" s="11">
        <v>40823</v>
      </c>
      <c r="B673" s="12">
        <v>170</v>
      </c>
      <c r="C673" s="12">
        <v>172</v>
      </c>
      <c r="D673" s="12">
        <v>165</v>
      </c>
      <c r="E673" s="12">
        <v>165</v>
      </c>
      <c r="F673" s="14">
        <v>28000</v>
      </c>
      <c r="G673" s="12">
        <v>165</v>
      </c>
      <c r="I673" s="11"/>
    </row>
    <row r="674" spans="1:9" x14ac:dyDescent="0.2">
      <c r="A674" s="11">
        <v>40826</v>
      </c>
      <c r="B674" s="12">
        <v>161</v>
      </c>
      <c r="C674" s="12">
        <v>163</v>
      </c>
      <c r="D674" s="12">
        <v>161</v>
      </c>
      <c r="E674" s="12">
        <v>163</v>
      </c>
      <c r="F674" s="14">
        <v>2000</v>
      </c>
      <c r="G674" s="12">
        <v>163</v>
      </c>
      <c r="I674" s="11"/>
    </row>
    <row r="675" spans="1:9" x14ac:dyDescent="0.2">
      <c r="A675" s="11">
        <v>40827</v>
      </c>
      <c r="B675" s="12">
        <v>164</v>
      </c>
      <c r="C675" s="12">
        <v>174</v>
      </c>
      <c r="D675" s="12">
        <v>163</v>
      </c>
      <c r="E675" s="12">
        <v>166</v>
      </c>
      <c r="F675" s="14">
        <v>38500</v>
      </c>
      <c r="G675" s="12">
        <v>166</v>
      </c>
      <c r="I675" s="11"/>
    </row>
    <row r="676" spans="1:9" x14ac:dyDescent="0.2">
      <c r="A676" s="11">
        <v>40828</v>
      </c>
      <c r="B676" s="12">
        <v>175</v>
      </c>
      <c r="C676" s="12">
        <v>178</v>
      </c>
      <c r="D676" s="12">
        <v>167</v>
      </c>
      <c r="E676" s="12">
        <v>178</v>
      </c>
      <c r="F676" s="14">
        <v>16500</v>
      </c>
      <c r="G676" s="12">
        <v>178</v>
      </c>
      <c r="I676" s="11"/>
    </row>
    <row r="677" spans="1:9" x14ac:dyDescent="0.2">
      <c r="A677" s="11">
        <v>40829</v>
      </c>
      <c r="B677" s="12">
        <v>168</v>
      </c>
      <c r="C677" s="12">
        <v>171</v>
      </c>
      <c r="D677" s="12">
        <v>166</v>
      </c>
      <c r="E677" s="12">
        <v>170</v>
      </c>
      <c r="F677" s="14">
        <v>77500</v>
      </c>
      <c r="G677" s="12">
        <v>170</v>
      </c>
      <c r="I677" s="11"/>
    </row>
    <row r="678" spans="1:9" x14ac:dyDescent="0.2">
      <c r="A678" s="11">
        <v>40830</v>
      </c>
      <c r="B678" s="12">
        <v>170</v>
      </c>
      <c r="C678" s="12">
        <v>170</v>
      </c>
      <c r="D678" s="12">
        <v>170</v>
      </c>
      <c r="E678" s="12">
        <v>170</v>
      </c>
      <c r="F678" s="14">
        <v>11500</v>
      </c>
      <c r="G678" s="12">
        <v>170</v>
      </c>
      <c r="I678" s="11"/>
    </row>
    <row r="679" spans="1:9" x14ac:dyDescent="0.2">
      <c r="A679" s="11">
        <v>40833</v>
      </c>
      <c r="B679" s="12">
        <v>166</v>
      </c>
      <c r="C679" s="12">
        <v>168</v>
      </c>
      <c r="D679" s="12">
        <v>166</v>
      </c>
      <c r="E679" s="12">
        <v>167</v>
      </c>
      <c r="F679" s="14">
        <v>21500</v>
      </c>
      <c r="G679" s="12">
        <v>167</v>
      </c>
      <c r="I679" s="11"/>
    </row>
    <row r="680" spans="1:9" x14ac:dyDescent="0.2">
      <c r="A680" s="11">
        <v>40834</v>
      </c>
      <c r="B680" s="12">
        <v>170</v>
      </c>
      <c r="C680" s="12">
        <v>178</v>
      </c>
      <c r="D680" s="12">
        <v>170</v>
      </c>
      <c r="E680" s="12">
        <v>173</v>
      </c>
      <c r="F680" s="14">
        <v>15500</v>
      </c>
      <c r="G680" s="12">
        <v>173</v>
      </c>
      <c r="I680" s="11"/>
    </row>
    <row r="681" spans="1:9" x14ac:dyDescent="0.2">
      <c r="A681" s="11">
        <v>40835</v>
      </c>
      <c r="B681" s="12">
        <v>169</v>
      </c>
      <c r="C681" s="12">
        <v>185</v>
      </c>
      <c r="D681" s="12">
        <v>169</v>
      </c>
      <c r="E681" s="12">
        <v>180</v>
      </c>
      <c r="F681" s="14">
        <v>32000</v>
      </c>
      <c r="G681" s="12">
        <v>180</v>
      </c>
      <c r="I681" s="11"/>
    </row>
    <row r="682" spans="1:9" x14ac:dyDescent="0.2">
      <c r="A682" s="11">
        <v>40836</v>
      </c>
      <c r="B682" s="12">
        <v>169</v>
      </c>
      <c r="C682" s="12">
        <v>175</v>
      </c>
      <c r="D682" s="12">
        <v>169</v>
      </c>
      <c r="E682" s="12">
        <v>171</v>
      </c>
      <c r="F682" s="14">
        <v>10000</v>
      </c>
      <c r="G682" s="12">
        <v>171</v>
      </c>
      <c r="I682" s="11"/>
    </row>
    <row r="683" spans="1:9" x14ac:dyDescent="0.2">
      <c r="A683" s="11">
        <v>40837</v>
      </c>
      <c r="B683" s="12">
        <v>168</v>
      </c>
      <c r="C683" s="12">
        <v>173</v>
      </c>
      <c r="D683" s="12">
        <v>168</v>
      </c>
      <c r="E683" s="12">
        <v>168</v>
      </c>
      <c r="F683" s="14">
        <v>0</v>
      </c>
      <c r="G683" s="12">
        <v>168</v>
      </c>
      <c r="I683" s="11"/>
    </row>
    <row r="684" spans="1:9" x14ac:dyDescent="0.2">
      <c r="A684" s="11">
        <v>40840</v>
      </c>
      <c r="B684" s="12">
        <v>168</v>
      </c>
      <c r="C684" s="12">
        <v>175</v>
      </c>
      <c r="D684" s="12">
        <v>168</v>
      </c>
      <c r="E684" s="12">
        <v>168</v>
      </c>
      <c r="F684" s="14">
        <v>0</v>
      </c>
      <c r="G684" s="12">
        <v>168</v>
      </c>
      <c r="I684" s="11"/>
    </row>
    <row r="685" spans="1:9" x14ac:dyDescent="0.2">
      <c r="A685" s="11">
        <v>40841</v>
      </c>
      <c r="B685" s="12">
        <v>167</v>
      </c>
      <c r="C685" s="12">
        <v>172</v>
      </c>
      <c r="D685" s="12">
        <v>167</v>
      </c>
      <c r="E685" s="12">
        <v>167</v>
      </c>
      <c r="F685" s="14">
        <v>0</v>
      </c>
      <c r="G685" s="12">
        <v>167</v>
      </c>
      <c r="I685" s="11"/>
    </row>
    <row r="686" spans="1:9" x14ac:dyDescent="0.2">
      <c r="A686" s="11">
        <v>40842</v>
      </c>
      <c r="B686" s="12">
        <v>164</v>
      </c>
      <c r="C686" s="12">
        <v>175</v>
      </c>
      <c r="D686" s="12">
        <v>164</v>
      </c>
      <c r="E686" s="12">
        <v>164</v>
      </c>
      <c r="F686" s="14">
        <v>0</v>
      </c>
      <c r="G686" s="12">
        <v>164</v>
      </c>
      <c r="I686" s="11"/>
    </row>
    <row r="687" spans="1:9" x14ac:dyDescent="0.2">
      <c r="A687" s="11">
        <v>40843</v>
      </c>
      <c r="B687" s="12">
        <v>166</v>
      </c>
      <c r="C687" s="12">
        <v>179</v>
      </c>
      <c r="D687" s="12">
        <v>166</v>
      </c>
      <c r="E687" s="12">
        <v>166</v>
      </c>
      <c r="F687" s="14">
        <v>0</v>
      </c>
      <c r="G687" s="12">
        <v>166</v>
      </c>
      <c r="I687" s="11"/>
    </row>
    <row r="688" spans="1:9" x14ac:dyDescent="0.2">
      <c r="A688" s="11">
        <v>40844</v>
      </c>
      <c r="B688" s="12">
        <v>166</v>
      </c>
      <c r="C688" s="12">
        <v>174</v>
      </c>
      <c r="D688" s="12">
        <v>166</v>
      </c>
      <c r="E688" s="12">
        <v>166</v>
      </c>
      <c r="F688" s="14">
        <v>0</v>
      </c>
      <c r="G688" s="12">
        <v>166</v>
      </c>
      <c r="I688" s="11"/>
    </row>
    <row r="689" spans="1:9" x14ac:dyDescent="0.2">
      <c r="A689" s="11">
        <v>40847</v>
      </c>
      <c r="B689" s="12">
        <v>179</v>
      </c>
      <c r="C689" s="12">
        <v>183</v>
      </c>
      <c r="D689" s="12">
        <v>179</v>
      </c>
      <c r="E689" s="12">
        <v>183</v>
      </c>
      <c r="F689" s="14">
        <v>10500</v>
      </c>
      <c r="G689" s="12">
        <v>183</v>
      </c>
      <c r="I689" s="11"/>
    </row>
    <row r="690" spans="1:9" x14ac:dyDescent="0.2">
      <c r="A690" s="11">
        <v>40848</v>
      </c>
      <c r="B690" s="12">
        <v>170</v>
      </c>
      <c r="C690" s="12">
        <v>180</v>
      </c>
      <c r="D690" s="12">
        <v>170</v>
      </c>
      <c r="E690" s="12">
        <v>170</v>
      </c>
      <c r="F690" s="14">
        <v>0</v>
      </c>
      <c r="G690" s="12">
        <v>170</v>
      </c>
      <c r="I690" s="11"/>
    </row>
    <row r="691" spans="1:9" x14ac:dyDescent="0.2">
      <c r="A691" s="11">
        <v>40849</v>
      </c>
      <c r="B691" s="12">
        <v>175</v>
      </c>
      <c r="C691" s="12">
        <v>175</v>
      </c>
      <c r="D691" s="12">
        <v>162</v>
      </c>
      <c r="E691" s="12">
        <v>173</v>
      </c>
      <c r="F691" s="14">
        <v>9500</v>
      </c>
      <c r="G691" s="12">
        <v>173</v>
      </c>
      <c r="I691" s="11"/>
    </row>
    <row r="692" spans="1:9" x14ac:dyDescent="0.2">
      <c r="A692" s="11">
        <v>40850</v>
      </c>
      <c r="B692" s="12">
        <v>170</v>
      </c>
      <c r="C692" s="12">
        <v>172</v>
      </c>
      <c r="D692" s="12">
        <v>170</v>
      </c>
      <c r="E692" s="12">
        <v>170</v>
      </c>
      <c r="F692" s="14">
        <v>0</v>
      </c>
      <c r="G692" s="12">
        <v>170</v>
      </c>
      <c r="I692" s="11"/>
    </row>
    <row r="693" spans="1:9" x14ac:dyDescent="0.2">
      <c r="A693" s="11">
        <v>40851</v>
      </c>
      <c r="B693" s="12">
        <v>177</v>
      </c>
      <c r="C693" s="12">
        <v>179</v>
      </c>
      <c r="D693" s="12">
        <v>177</v>
      </c>
      <c r="E693" s="12">
        <v>179</v>
      </c>
      <c r="F693" s="14">
        <v>3000</v>
      </c>
      <c r="G693" s="12">
        <v>179</v>
      </c>
      <c r="I693" s="11"/>
    </row>
    <row r="694" spans="1:9" x14ac:dyDescent="0.2">
      <c r="A694" s="11">
        <v>40854</v>
      </c>
      <c r="B694" s="12">
        <v>166</v>
      </c>
      <c r="C694" s="12">
        <v>168</v>
      </c>
      <c r="D694" s="12">
        <v>166</v>
      </c>
      <c r="E694" s="12">
        <v>168</v>
      </c>
      <c r="F694" s="14">
        <v>29000</v>
      </c>
      <c r="G694" s="12">
        <v>168</v>
      </c>
      <c r="I694" s="11"/>
    </row>
    <row r="695" spans="1:9" x14ac:dyDescent="0.2">
      <c r="A695" s="11">
        <v>40855</v>
      </c>
      <c r="B695" s="12">
        <v>169</v>
      </c>
      <c r="C695" s="12">
        <v>169</v>
      </c>
      <c r="D695" s="12">
        <v>169</v>
      </c>
      <c r="E695" s="12">
        <v>169</v>
      </c>
      <c r="F695" s="14">
        <v>2500</v>
      </c>
      <c r="G695" s="12">
        <v>169</v>
      </c>
      <c r="I695" s="11"/>
    </row>
    <row r="696" spans="1:9" x14ac:dyDescent="0.2">
      <c r="A696" s="11">
        <v>40856</v>
      </c>
      <c r="B696" s="12">
        <v>169</v>
      </c>
      <c r="C696" s="12">
        <v>170</v>
      </c>
      <c r="D696" s="12">
        <v>169</v>
      </c>
      <c r="E696" s="12">
        <v>170</v>
      </c>
      <c r="F696" s="14">
        <v>4500</v>
      </c>
      <c r="G696" s="12">
        <v>170</v>
      </c>
      <c r="I696" s="11"/>
    </row>
    <row r="697" spans="1:9" x14ac:dyDescent="0.2">
      <c r="A697" s="11">
        <v>40857</v>
      </c>
      <c r="B697" s="12">
        <v>170</v>
      </c>
      <c r="C697" s="12">
        <v>170</v>
      </c>
      <c r="D697" s="12">
        <v>169</v>
      </c>
      <c r="E697" s="12">
        <v>170</v>
      </c>
      <c r="F697" s="14">
        <v>45500</v>
      </c>
      <c r="G697" s="12">
        <v>170</v>
      </c>
      <c r="I697" s="11"/>
    </row>
    <row r="698" spans="1:9" x14ac:dyDescent="0.2">
      <c r="A698" s="11">
        <v>40858</v>
      </c>
      <c r="B698" s="12">
        <v>171</v>
      </c>
      <c r="C698" s="12">
        <v>205</v>
      </c>
      <c r="D698" s="12">
        <v>170</v>
      </c>
      <c r="E698" s="12">
        <v>205</v>
      </c>
      <c r="F698" s="14">
        <v>802000</v>
      </c>
      <c r="G698" s="12">
        <v>205</v>
      </c>
      <c r="I698" s="11"/>
    </row>
    <row r="699" spans="1:9" x14ac:dyDescent="0.2">
      <c r="A699" s="11">
        <v>40861</v>
      </c>
      <c r="B699" s="12">
        <v>200</v>
      </c>
      <c r="C699" s="12">
        <v>215</v>
      </c>
      <c r="D699" s="12">
        <v>189</v>
      </c>
      <c r="E699" s="12">
        <v>197</v>
      </c>
      <c r="F699" s="14">
        <v>393500</v>
      </c>
      <c r="G699" s="12">
        <v>197</v>
      </c>
      <c r="I699" s="11"/>
    </row>
    <row r="700" spans="1:9" x14ac:dyDescent="0.2">
      <c r="A700" s="11">
        <v>40862</v>
      </c>
      <c r="B700" s="12">
        <v>199</v>
      </c>
      <c r="C700" s="12">
        <v>199</v>
      </c>
      <c r="D700" s="12">
        <v>197</v>
      </c>
      <c r="E700" s="12">
        <v>198</v>
      </c>
      <c r="F700" s="14">
        <v>2000</v>
      </c>
      <c r="G700" s="12">
        <v>198</v>
      </c>
      <c r="I700" s="11"/>
    </row>
    <row r="701" spans="1:9" x14ac:dyDescent="0.2">
      <c r="A701" s="11">
        <v>40863</v>
      </c>
      <c r="B701" s="12">
        <v>199</v>
      </c>
      <c r="C701" s="12">
        <v>199</v>
      </c>
      <c r="D701" s="12">
        <v>199</v>
      </c>
      <c r="E701" s="12">
        <v>199</v>
      </c>
      <c r="F701" s="14">
        <v>500</v>
      </c>
      <c r="G701" s="12">
        <v>199</v>
      </c>
      <c r="I701" s="11"/>
    </row>
    <row r="702" spans="1:9" x14ac:dyDescent="0.2">
      <c r="A702" s="11">
        <v>40864</v>
      </c>
      <c r="B702" s="12">
        <v>181</v>
      </c>
      <c r="C702" s="12">
        <v>195</v>
      </c>
      <c r="D702" s="12">
        <v>181</v>
      </c>
      <c r="E702" s="12">
        <v>181</v>
      </c>
      <c r="F702" s="14">
        <v>0</v>
      </c>
      <c r="G702" s="12">
        <v>181</v>
      </c>
      <c r="I702" s="11"/>
    </row>
    <row r="703" spans="1:9" x14ac:dyDescent="0.2">
      <c r="A703" s="11">
        <v>40865</v>
      </c>
      <c r="B703" s="12">
        <v>199</v>
      </c>
      <c r="C703" s="12">
        <v>199</v>
      </c>
      <c r="D703" s="12">
        <v>199</v>
      </c>
      <c r="E703" s="12">
        <v>199</v>
      </c>
      <c r="F703" s="14">
        <v>500</v>
      </c>
      <c r="G703" s="12">
        <v>199</v>
      </c>
      <c r="I703" s="11"/>
    </row>
    <row r="704" spans="1:9" x14ac:dyDescent="0.2">
      <c r="A704" s="11">
        <v>40868</v>
      </c>
      <c r="B704" s="12">
        <v>176</v>
      </c>
      <c r="C704" s="12">
        <v>198</v>
      </c>
      <c r="D704" s="12">
        <v>176</v>
      </c>
      <c r="E704" s="12">
        <v>176</v>
      </c>
      <c r="F704" s="14">
        <v>0</v>
      </c>
      <c r="G704" s="12">
        <v>176</v>
      </c>
      <c r="I704" s="11"/>
    </row>
    <row r="705" spans="1:9" x14ac:dyDescent="0.2">
      <c r="A705" s="11">
        <v>40869</v>
      </c>
      <c r="B705" s="12">
        <v>199</v>
      </c>
      <c r="C705" s="12">
        <v>200</v>
      </c>
      <c r="D705" s="12">
        <v>199</v>
      </c>
      <c r="E705" s="12">
        <v>200</v>
      </c>
      <c r="F705" s="14">
        <v>1000</v>
      </c>
      <c r="G705" s="12">
        <v>200</v>
      </c>
      <c r="I705" s="11"/>
    </row>
    <row r="706" spans="1:9" x14ac:dyDescent="0.2">
      <c r="A706" s="11">
        <v>40870</v>
      </c>
      <c r="B706" s="12">
        <v>178</v>
      </c>
      <c r="C706" s="12">
        <v>198</v>
      </c>
      <c r="D706" s="12">
        <v>178</v>
      </c>
      <c r="E706" s="12">
        <v>178</v>
      </c>
      <c r="F706" s="14">
        <v>0</v>
      </c>
      <c r="G706" s="12">
        <v>178</v>
      </c>
      <c r="I706" s="11"/>
    </row>
    <row r="707" spans="1:9" x14ac:dyDescent="0.2">
      <c r="A707" s="11">
        <v>40871</v>
      </c>
      <c r="B707" s="12">
        <v>173</v>
      </c>
      <c r="C707" s="12">
        <v>198</v>
      </c>
      <c r="D707" s="12">
        <v>173</v>
      </c>
      <c r="E707" s="12">
        <v>173</v>
      </c>
      <c r="F707" s="14">
        <v>0</v>
      </c>
      <c r="G707" s="12">
        <v>173</v>
      </c>
      <c r="I707" s="11"/>
    </row>
    <row r="708" spans="1:9" x14ac:dyDescent="0.2">
      <c r="A708" s="11">
        <v>40872</v>
      </c>
      <c r="B708" s="12">
        <v>171</v>
      </c>
      <c r="C708" s="12">
        <v>198</v>
      </c>
      <c r="D708" s="12">
        <v>171</v>
      </c>
      <c r="E708" s="12">
        <v>171</v>
      </c>
      <c r="F708" s="14">
        <v>0</v>
      </c>
      <c r="G708" s="12">
        <v>171</v>
      </c>
      <c r="I708" s="11"/>
    </row>
    <row r="709" spans="1:9" x14ac:dyDescent="0.2">
      <c r="A709" s="11">
        <v>40875</v>
      </c>
      <c r="B709" s="12">
        <v>172</v>
      </c>
      <c r="C709" s="12">
        <v>198</v>
      </c>
      <c r="D709" s="12">
        <v>172</v>
      </c>
      <c r="E709" s="12">
        <v>172</v>
      </c>
      <c r="F709" s="14">
        <v>0</v>
      </c>
      <c r="G709" s="12">
        <v>172</v>
      </c>
      <c r="I709" s="11"/>
    </row>
    <row r="710" spans="1:9" x14ac:dyDescent="0.2">
      <c r="A710" s="11">
        <v>40876</v>
      </c>
      <c r="B710" s="12">
        <v>172</v>
      </c>
      <c r="C710" s="12">
        <v>199</v>
      </c>
      <c r="D710" s="12">
        <v>172</v>
      </c>
      <c r="E710" s="12">
        <v>172</v>
      </c>
      <c r="F710" s="14">
        <v>0</v>
      </c>
      <c r="G710" s="12">
        <v>172</v>
      </c>
      <c r="I710" s="11"/>
    </row>
    <row r="711" spans="1:9" x14ac:dyDescent="0.2">
      <c r="A711" s="11">
        <v>40877</v>
      </c>
      <c r="B711" s="12">
        <v>180</v>
      </c>
      <c r="C711" s="12">
        <v>199</v>
      </c>
      <c r="D711" s="12">
        <v>180</v>
      </c>
      <c r="E711" s="12">
        <v>180</v>
      </c>
      <c r="F711" s="14">
        <v>0</v>
      </c>
      <c r="G711" s="12">
        <v>180</v>
      </c>
      <c r="I711" s="11"/>
    </row>
    <row r="712" spans="1:9" x14ac:dyDescent="0.2">
      <c r="A712" s="11">
        <v>40878</v>
      </c>
      <c r="B712" s="12">
        <v>173</v>
      </c>
      <c r="C712" s="12">
        <v>199</v>
      </c>
      <c r="D712" s="12">
        <v>173</v>
      </c>
      <c r="E712" s="12">
        <v>173</v>
      </c>
      <c r="F712" s="14">
        <v>0</v>
      </c>
      <c r="G712" s="12">
        <v>173</v>
      </c>
      <c r="I712" s="11"/>
    </row>
    <row r="713" spans="1:9" x14ac:dyDescent="0.2">
      <c r="A713" s="11">
        <v>40879</v>
      </c>
      <c r="B713" s="12">
        <v>176</v>
      </c>
      <c r="C713" s="12">
        <v>199</v>
      </c>
      <c r="D713" s="12">
        <v>176</v>
      </c>
      <c r="E713" s="12">
        <v>176</v>
      </c>
      <c r="F713" s="14">
        <v>0</v>
      </c>
      <c r="G713" s="12">
        <v>176</v>
      </c>
      <c r="I713" s="11"/>
    </row>
    <row r="714" spans="1:9" x14ac:dyDescent="0.2">
      <c r="A714" s="11">
        <v>40882</v>
      </c>
      <c r="B714" s="12">
        <v>172</v>
      </c>
      <c r="C714" s="12">
        <v>199</v>
      </c>
      <c r="D714" s="12">
        <v>172</v>
      </c>
      <c r="E714" s="12">
        <v>172</v>
      </c>
      <c r="F714" s="14">
        <v>0</v>
      </c>
      <c r="G714" s="12">
        <v>172</v>
      </c>
      <c r="I714" s="11"/>
    </row>
    <row r="715" spans="1:9" x14ac:dyDescent="0.2">
      <c r="A715" s="11">
        <v>40883</v>
      </c>
      <c r="B715" s="12">
        <v>176</v>
      </c>
      <c r="C715" s="12">
        <v>199</v>
      </c>
      <c r="D715" s="12">
        <v>176</v>
      </c>
      <c r="E715" s="12">
        <v>176</v>
      </c>
      <c r="F715" s="14">
        <v>0</v>
      </c>
      <c r="G715" s="12">
        <v>176</v>
      </c>
      <c r="I715" s="11"/>
    </row>
    <row r="716" spans="1:9" x14ac:dyDescent="0.2">
      <c r="A716" s="11">
        <v>40884</v>
      </c>
      <c r="B716" s="12">
        <v>172</v>
      </c>
      <c r="C716" s="12">
        <v>199</v>
      </c>
      <c r="D716" s="12">
        <v>172</v>
      </c>
      <c r="E716" s="12">
        <v>172</v>
      </c>
      <c r="F716" s="14">
        <v>0</v>
      </c>
      <c r="G716" s="12">
        <v>172</v>
      </c>
      <c r="I716" s="11"/>
    </row>
    <row r="717" spans="1:9" x14ac:dyDescent="0.2">
      <c r="A717" s="11">
        <v>40885</v>
      </c>
      <c r="B717" s="12">
        <v>181</v>
      </c>
      <c r="C717" s="12">
        <v>197</v>
      </c>
      <c r="D717" s="12">
        <v>181</v>
      </c>
      <c r="E717" s="12">
        <v>181</v>
      </c>
      <c r="F717" s="14">
        <v>0</v>
      </c>
      <c r="G717" s="12">
        <v>181</v>
      </c>
      <c r="I717" s="11"/>
    </row>
    <row r="718" spans="1:9" x14ac:dyDescent="0.2">
      <c r="A718" s="11">
        <v>40886</v>
      </c>
      <c r="B718" s="12">
        <v>199</v>
      </c>
      <c r="C718" s="12">
        <v>205</v>
      </c>
      <c r="D718" s="12">
        <v>190</v>
      </c>
      <c r="E718" s="12">
        <v>205</v>
      </c>
      <c r="F718" s="14">
        <v>295500</v>
      </c>
      <c r="G718" s="12">
        <v>205</v>
      </c>
      <c r="I718" s="11"/>
    </row>
    <row r="719" spans="1:9" x14ac:dyDescent="0.2">
      <c r="A719" s="11">
        <v>40889</v>
      </c>
      <c r="B719" s="12">
        <v>210</v>
      </c>
      <c r="C719" s="12">
        <v>215</v>
      </c>
      <c r="D719" s="12">
        <v>200</v>
      </c>
      <c r="E719" s="12">
        <v>205</v>
      </c>
      <c r="F719" s="14">
        <v>759500</v>
      </c>
      <c r="G719" s="12">
        <v>205</v>
      </c>
      <c r="I719" s="11"/>
    </row>
    <row r="720" spans="1:9" x14ac:dyDescent="0.2">
      <c r="A720" s="11">
        <v>40890</v>
      </c>
      <c r="B720" s="12">
        <v>215</v>
      </c>
      <c r="C720" s="12">
        <v>215</v>
      </c>
      <c r="D720" s="12">
        <v>200</v>
      </c>
      <c r="E720" s="12">
        <v>210</v>
      </c>
      <c r="F720" s="14">
        <v>151000</v>
      </c>
      <c r="G720" s="12">
        <v>210</v>
      </c>
      <c r="I720" s="11"/>
    </row>
    <row r="721" spans="1:9" x14ac:dyDescent="0.2">
      <c r="A721" s="11">
        <v>40891</v>
      </c>
      <c r="B721" s="12">
        <v>205</v>
      </c>
      <c r="C721" s="12">
        <v>260</v>
      </c>
      <c r="D721" s="12">
        <v>205</v>
      </c>
      <c r="E721" s="12">
        <v>260</v>
      </c>
      <c r="F721" s="14">
        <v>2734500</v>
      </c>
      <c r="G721" s="12">
        <v>260</v>
      </c>
      <c r="I721" s="11"/>
    </row>
    <row r="722" spans="1:9" x14ac:dyDescent="0.2">
      <c r="A722" s="11">
        <v>40892</v>
      </c>
      <c r="B722" s="12">
        <v>265</v>
      </c>
      <c r="C722" s="12">
        <v>270</v>
      </c>
      <c r="D722" s="12">
        <v>210</v>
      </c>
      <c r="E722" s="12">
        <v>210</v>
      </c>
      <c r="F722" s="14">
        <v>713000</v>
      </c>
      <c r="G722" s="12">
        <v>210</v>
      </c>
      <c r="I722" s="11"/>
    </row>
    <row r="723" spans="1:9" x14ac:dyDescent="0.2">
      <c r="A723" s="11">
        <v>40893</v>
      </c>
      <c r="B723" s="12">
        <v>240</v>
      </c>
      <c r="C723" s="12">
        <v>240</v>
      </c>
      <c r="D723" s="12">
        <v>215</v>
      </c>
      <c r="E723" s="12">
        <v>225</v>
      </c>
      <c r="F723" s="14">
        <v>123500</v>
      </c>
      <c r="G723" s="12">
        <v>225</v>
      </c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3">
      <sortCondition ref="A1"/>
    </sortState>
  </autoFilter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882"/>
  <sheetViews>
    <sheetView workbookViewId="0">
      <selection activeCell="J8" sqref="J8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5">
        <v>39833</v>
      </c>
      <c r="B2" s="12">
        <v>350</v>
      </c>
      <c r="C2" s="12">
        <v>350</v>
      </c>
      <c r="D2" s="12">
        <v>350</v>
      </c>
      <c r="E2" s="12">
        <v>350</v>
      </c>
      <c r="F2" s="14">
        <v>0</v>
      </c>
      <c r="G2" s="12">
        <v>350</v>
      </c>
      <c r="I2" s="11">
        <f>'^JKSE'!I2</f>
        <v>40893</v>
      </c>
      <c r="J2" s="12">
        <f>VLOOKUP($I$2:$I$751,$A$2:$G$705,7)</f>
        <v>200</v>
      </c>
    </row>
    <row r="3" spans="1:10" x14ac:dyDescent="0.2">
      <c r="A3" s="15">
        <v>39834</v>
      </c>
      <c r="B3" s="12">
        <v>360</v>
      </c>
      <c r="C3" s="12">
        <v>360</v>
      </c>
      <c r="D3" s="12">
        <v>360</v>
      </c>
      <c r="E3" s="12">
        <v>360</v>
      </c>
      <c r="F3" s="14">
        <v>0</v>
      </c>
      <c r="G3" s="12">
        <v>360</v>
      </c>
      <c r="I3" s="11">
        <f>'^JKSE'!I3</f>
        <v>40892</v>
      </c>
      <c r="J3" s="12">
        <f t="shared" ref="J3:J66" si="0">VLOOKUP($I$2:$I$751,$A$2:$G$705,7)</f>
        <v>200</v>
      </c>
    </row>
    <row r="4" spans="1:10" x14ac:dyDescent="0.2">
      <c r="A4" s="15">
        <v>39840</v>
      </c>
      <c r="B4" s="12">
        <v>385</v>
      </c>
      <c r="C4" s="12">
        <v>385</v>
      </c>
      <c r="D4" s="12">
        <v>385</v>
      </c>
      <c r="E4" s="12">
        <v>385</v>
      </c>
      <c r="F4" s="14">
        <v>0</v>
      </c>
      <c r="G4" s="12">
        <v>385</v>
      </c>
      <c r="I4" s="11">
        <f>'^JKSE'!I4</f>
        <v>40891</v>
      </c>
      <c r="J4" s="12">
        <f t="shared" si="0"/>
        <v>199</v>
      </c>
    </row>
    <row r="5" spans="1:10" x14ac:dyDescent="0.2">
      <c r="A5" s="15">
        <v>39841</v>
      </c>
      <c r="B5" s="12">
        <v>360</v>
      </c>
      <c r="C5" s="12">
        <v>365</v>
      </c>
      <c r="D5" s="12">
        <v>360</v>
      </c>
      <c r="E5" s="12">
        <v>365</v>
      </c>
      <c r="F5" s="14">
        <v>25000</v>
      </c>
      <c r="G5" s="12">
        <v>365</v>
      </c>
      <c r="I5" s="11">
        <f>'^JKSE'!I5</f>
        <v>40890</v>
      </c>
      <c r="J5" s="12">
        <f t="shared" si="0"/>
        <v>200</v>
      </c>
    </row>
    <row r="6" spans="1:10" x14ac:dyDescent="0.2">
      <c r="A6" s="15">
        <v>39842</v>
      </c>
      <c r="B6" s="12">
        <v>370</v>
      </c>
      <c r="C6" s="12">
        <v>370</v>
      </c>
      <c r="D6" s="12">
        <v>370</v>
      </c>
      <c r="E6" s="12">
        <v>370</v>
      </c>
      <c r="F6" s="14">
        <v>5000</v>
      </c>
      <c r="G6" s="12">
        <v>370</v>
      </c>
      <c r="I6" s="11">
        <f>'^JKSE'!I6</f>
        <v>40889</v>
      </c>
      <c r="J6" s="12">
        <f t="shared" si="0"/>
        <v>200</v>
      </c>
    </row>
    <row r="7" spans="1:10" x14ac:dyDescent="0.2">
      <c r="A7" s="15">
        <v>39843</v>
      </c>
      <c r="B7" s="12">
        <v>340</v>
      </c>
      <c r="C7" s="12">
        <v>370</v>
      </c>
      <c r="D7" s="12">
        <v>330</v>
      </c>
      <c r="E7" s="12">
        <v>370</v>
      </c>
      <c r="F7" s="14">
        <v>42500</v>
      </c>
      <c r="G7" s="12">
        <v>370</v>
      </c>
      <c r="I7" s="11">
        <f>'^JKSE'!I7</f>
        <v>40886</v>
      </c>
      <c r="J7" s="12">
        <f t="shared" si="0"/>
        <v>192</v>
      </c>
    </row>
    <row r="8" spans="1:10" x14ac:dyDescent="0.2">
      <c r="A8" s="15">
        <v>39846</v>
      </c>
      <c r="B8" s="12">
        <v>375</v>
      </c>
      <c r="C8" s="12">
        <v>375</v>
      </c>
      <c r="D8" s="12">
        <v>375</v>
      </c>
      <c r="E8" s="12">
        <v>375</v>
      </c>
      <c r="F8" s="14">
        <v>0</v>
      </c>
      <c r="G8" s="12">
        <v>375</v>
      </c>
      <c r="I8" s="11">
        <f>'^JKSE'!I8</f>
        <v>40885</v>
      </c>
      <c r="J8" s="12">
        <f t="shared" si="0"/>
        <v>192</v>
      </c>
    </row>
    <row r="9" spans="1:10" x14ac:dyDescent="0.2">
      <c r="A9" s="15">
        <v>39847</v>
      </c>
      <c r="B9" s="12">
        <v>365</v>
      </c>
      <c r="C9" s="12">
        <v>365</v>
      </c>
      <c r="D9" s="12">
        <v>365</v>
      </c>
      <c r="E9" s="12">
        <v>365</v>
      </c>
      <c r="F9" s="14">
        <v>0</v>
      </c>
      <c r="G9" s="12">
        <v>365</v>
      </c>
      <c r="I9" s="11">
        <f>'^JKSE'!I9</f>
        <v>40884</v>
      </c>
      <c r="J9" s="12">
        <f t="shared" si="0"/>
        <v>193</v>
      </c>
    </row>
    <row r="10" spans="1:10" x14ac:dyDescent="0.2">
      <c r="A10" s="15">
        <v>39848</v>
      </c>
      <c r="B10" s="12">
        <v>370</v>
      </c>
      <c r="C10" s="12">
        <v>375</v>
      </c>
      <c r="D10" s="12">
        <v>370</v>
      </c>
      <c r="E10" s="12">
        <v>375</v>
      </c>
      <c r="F10" s="14">
        <v>102500</v>
      </c>
      <c r="G10" s="12">
        <v>375</v>
      </c>
      <c r="I10" s="11">
        <f>'^JKSE'!I10</f>
        <v>40883</v>
      </c>
      <c r="J10" s="12">
        <f t="shared" si="0"/>
        <v>193</v>
      </c>
    </row>
    <row r="11" spans="1:10" x14ac:dyDescent="0.2">
      <c r="A11" s="15">
        <v>39849</v>
      </c>
      <c r="B11" s="12">
        <v>370</v>
      </c>
      <c r="C11" s="12">
        <v>370</v>
      </c>
      <c r="D11" s="12">
        <v>370</v>
      </c>
      <c r="E11" s="12">
        <v>370</v>
      </c>
      <c r="F11" s="14">
        <v>0</v>
      </c>
      <c r="G11" s="12">
        <v>370</v>
      </c>
      <c r="I11" s="11">
        <f>'^JKSE'!I11</f>
        <v>40882</v>
      </c>
      <c r="J11" s="12">
        <f t="shared" si="0"/>
        <v>193</v>
      </c>
    </row>
    <row r="12" spans="1:10" x14ac:dyDescent="0.2">
      <c r="A12" s="15">
        <v>39850</v>
      </c>
      <c r="B12" s="12">
        <v>345</v>
      </c>
      <c r="C12" s="12">
        <v>355</v>
      </c>
      <c r="D12" s="12">
        <v>330</v>
      </c>
      <c r="E12" s="12">
        <v>330</v>
      </c>
      <c r="F12" s="14">
        <v>170000</v>
      </c>
      <c r="G12" s="12">
        <v>330</v>
      </c>
      <c r="I12" s="11">
        <f>'^JKSE'!I12</f>
        <v>40879</v>
      </c>
      <c r="J12" s="12">
        <f t="shared" si="0"/>
        <v>195</v>
      </c>
    </row>
    <row r="13" spans="1:10" x14ac:dyDescent="0.2">
      <c r="A13" s="15">
        <v>39853</v>
      </c>
      <c r="B13" s="12">
        <v>355</v>
      </c>
      <c r="C13" s="12">
        <v>360</v>
      </c>
      <c r="D13" s="12">
        <v>355</v>
      </c>
      <c r="E13" s="12">
        <v>360</v>
      </c>
      <c r="F13" s="14">
        <v>107500</v>
      </c>
      <c r="G13" s="12">
        <v>360</v>
      </c>
      <c r="I13" s="11">
        <f>'^JKSE'!I13</f>
        <v>40878</v>
      </c>
      <c r="J13" s="12">
        <f t="shared" si="0"/>
        <v>185</v>
      </c>
    </row>
    <row r="14" spans="1:10" x14ac:dyDescent="0.2">
      <c r="A14" s="15">
        <v>39854</v>
      </c>
      <c r="B14" s="12">
        <v>360</v>
      </c>
      <c r="C14" s="12">
        <v>360</v>
      </c>
      <c r="D14" s="12">
        <v>360</v>
      </c>
      <c r="E14" s="12">
        <v>360</v>
      </c>
      <c r="F14" s="14">
        <v>77500</v>
      </c>
      <c r="G14" s="12">
        <v>360</v>
      </c>
      <c r="I14" s="11">
        <f>'^JKSE'!I14</f>
        <v>40877</v>
      </c>
      <c r="J14" s="12">
        <f t="shared" si="0"/>
        <v>181</v>
      </c>
    </row>
    <row r="15" spans="1:10" x14ac:dyDescent="0.2">
      <c r="A15" s="15">
        <v>39855</v>
      </c>
      <c r="B15" s="12">
        <v>360</v>
      </c>
      <c r="C15" s="12">
        <v>360</v>
      </c>
      <c r="D15" s="12">
        <v>360</v>
      </c>
      <c r="E15" s="12">
        <v>360</v>
      </c>
      <c r="F15" s="14">
        <v>25000</v>
      </c>
      <c r="G15" s="12">
        <v>360</v>
      </c>
      <c r="I15" s="11">
        <f>'^JKSE'!I15</f>
        <v>40876</v>
      </c>
      <c r="J15" s="12">
        <f t="shared" si="0"/>
        <v>188</v>
      </c>
    </row>
    <row r="16" spans="1:10" x14ac:dyDescent="0.2">
      <c r="A16" s="15">
        <v>39856</v>
      </c>
      <c r="B16" s="12">
        <v>360</v>
      </c>
      <c r="C16" s="12">
        <v>365</v>
      </c>
      <c r="D16" s="12">
        <v>360</v>
      </c>
      <c r="E16" s="12">
        <v>365</v>
      </c>
      <c r="F16" s="14">
        <v>277500</v>
      </c>
      <c r="G16" s="12">
        <v>365</v>
      </c>
      <c r="I16" s="11">
        <f>'^JKSE'!I16</f>
        <v>40875</v>
      </c>
      <c r="J16" s="12">
        <f t="shared" si="0"/>
        <v>199</v>
      </c>
    </row>
    <row r="17" spans="1:10" x14ac:dyDescent="0.2">
      <c r="A17" s="15">
        <v>39857</v>
      </c>
      <c r="B17" s="12">
        <v>360</v>
      </c>
      <c r="C17" s="12">
        <v>370</v>
      </c>
      <c r="D17" s="12">
        <v>360</v>
      </c>
      <c r="E17" s="12">
        <v>365</v>
      </c>
      <c r="F17" s="14">
        <v>195000</v>
      </c>
      <c r="G17" s="12">
        <v>365</v>
      </c>
      <c r="I17" s="11">
        <f>'^JKSE'!I17</f>
        <v>40872</v>
      </c>
      <c r="J17" s="12">
        <f t="shared" si="0"/>
        <v>199</v>
      </c>
    </row>
    <row r="18" spans="1:10" x14ac:dyDescent="0.2">
      <c r="A18" s="15">
        <v>39860</v>
      </c>
      <c r="B18" s="12">
        <v>365</v>
      </c>
      <c r="C18" s="12">
        <v>365</v>
      </c>
      <c r="D18" s="12">
        <v>360</v>
      </c>
      <c r="E18" s="12">
        <v>360</v>
      </c>
      <c r="F18" s="14">
        <v>275000</v>
      </c>
      <c r="G18" s="12">
        <v>360</v>
      </c>
      <c r="I18" s="11">
        <f>'^JKSE'!I18</f>
        <v>40871</v>
      </c>
      <c r="J18" s="12">
        <f t="shared" si="0"/>
        <v>199</v>
      </c>
    </row>
    <row r="19" spans="1:10" x14ac:dyDescent="0.2">
      <c r="A19" s="15">
        <v>39861</v>
      </c>
      <c r="B19" s="12">
        <v>360</v>
      </c>
      <c r="C19" s="12">
        <v>365</v>
      </c>
      <c r="D19" s="12">
        <v>360</v>
      </c>
      <c r="E19" s="12">
        <v>360</v>
      </c>
      <c r="F19" s="14">
        <v>275000</v>
      </c>
      <c r="G19" s="12">
        <v>360</v>
      </c>
      <c r="I19" s="11">
        <f>'^JKSE'!I19</f>
        <v>40870</v>
      </c>
      <c r="J19" s="12">
        <f t="shared" si="0"/>
        <v>195</v>
      </c>
    </row>
    <row r="20" spans="1:10" x14ac:dyDescent="0.2">
      <c r="A20" s="15">
        <v>39862</v>
      </c>
      <c r="B20" s="12">
        <v>355</v>
      </c>
      <c r="C20" s="12">
        <v>355</v>
      </c>
      <c r="D20" s="12">
        <v>355</v>
      </c>
      <c r="E20" s="12">
        <v>355</v>
      </c>
      <c r="F20" s="14">
        <v>0</v>
      </c>
      <c r="G20" s="12">
        <v>355</v>
      </c>
      <c r="I20" s="11">
        <f>'^JKSE'!I20</f>
        <v>40869</v>
      </c>
      <c r="J20" s="12">
        <f t="shared" si="0"/>
        <v>195</v>
      </c>
    </row>
    <row r="21" spans="1:10" x14ac:dyDescent="0.2">
      <c r="A21" s="15">
        <v>39863</v>
      </c>
      <c r="B21" s="12">
        <v>360</v>
      </c>
      <c r="C21" s="12">
        <v>360</v>
      </c>
      <c r="D21" s="12">
        <v>360</v>
      </c>
      <c r="E21" s="12">
        <v>360</v>
      </c>
      <c r="F21" s="14">
        <v>100000</v>
      </c>
      <c r="G21" s="12">
        <v>360</v>
      </c>
      <c r="I21" s="11">
        <f>'^JKSE'!I21</f>
        <v>40868</v>
      </c>
      <c r="J21" s="12">
        <f t="shared" si="0"/>
        <v>182</v>
      </c>
    </row>
    <row r="22" spans="1:10" x14ac:dyDescent="0.2">
      <c r="A22" s="15">
        <v>39864</v>
      </c>
      <c r="B22" s="12">
        <v>360</v>
      </c>
      <c r="C22" s="12">
        <v>360</v>
      </c>
      <c r="D22" s="12">
        <v>360</v>
      </c>
      <c r="E22" s="12">
        <v>360</v>
      </c>
      <c r="F22" s="14">
        <v>80000</v>
      </c>
      <c r="G22" s="12">
        <v>360</v>
      </c>
      <c r="I22" s="11">
        <f>'^JKSE'!I22</f>
        <v>40865</v>
      </c>
      <c r="J22" s="12">
        <f t="shared" si="0"/>
        <v>182</v>
      </c>
    </row>
    <row r="23" spans="1:10" x14ac:dyDescent="0.2">
      <c r="A23" s="15">
        <v>39867</v>
      </c>
      <c r="B23" s="12">
        <v>360</v>
      </c>
      <c r="C23" s="12">
        <v>360</v>
      </c>
      <c r="D23" s="12">
        <v>360</v>
      </c>
      <c r="E23" s="12">
        <v>360</v>
      </c>
      <c r="F23" s="14">
        <v>0</v>
      </c>
      <c r="G23" s="12">
        <v>360</v>
      </c>
      <c r="I23" s="11">
        <f>'^JKSE'!I23</f>
        <v>40864</v>
      </c>
      <c r="J23" s="12">
        <f t="shared" si="0"/>
        <v>182</v>
      </c>
    </row>
    <row r="24" spans="1:10" x14ac:dyDescent="0.2">
      <c r="A24" s="15">
        <v>39868</v>
      </c>
      <c r="B24" s="12">
        <v>360</v>
      </c>
      <c r="C24" s="12">
        <v>360</v>
      </c>
      <c r="D24" s="12">
        <v>360</v>
      </c>
      <c r="E24" s="12">
        <v>360</v>
      </c>
      <c r="F24" s="14">
        <v>0</v>
      </c>
      <c r="G24" s="12">
        <v>360</v>
      </c>
      <c r="I24" s="11">
        <f>'^JKSE'!I24</f>
        <v>40863</v>
      </c>
      <c r="J24" s="12">
        <f t="shared" si="0"/>
        <v>200</v>
      </c>
    </row>
    <row r="25" spans="1:10" x14ac:dyDescent="0.2">
      <c r="A25" s="15">
        <v>39869</v>
      </c>
      <c r="B25" s="12">
        <v>355</v>
      </c>
      <c r="C25" s="12">
        <v>360</v>
      </c>
      <c r="D25" s="12">
        <v>355</v>
      </c>
      <c r="E25" s="12">
        <v>360</v>
      </c>
      <c r="F25" s="14">
        <v>50000</v>
      </c>
      <c r="G25" s="12">
        <v>360</v>
      </c>
      <c r="I25" s="11">
        <f>'^JKSE'!I25</f>
        <v>40862</v>
      </c>
      <c r="J25" s="12">
        <f t="shared" si="0"/>
        <v>192</v>
      </c>
    </row>
    <row r="26" spans="1:10" x14ac:dyDescent="0.2">
      <c r="A26" s="15">
        <v>39870</v>
      </c>
      <c r="B26" s="12">
        <v>360</v>
      </c>
      <c r="C26" s="12">
        <v>360</v>
      </c>
      <c r="D26" s="12">
        <v>360</v>
      </c>
      <c r="E26" s="12">
        <v>360</v>
      </c>
      <c r="F26" s="14">
        <v>175000</v>
      </c>
      <c r="G26" s="12">
        <v>360</v>
      </c>
      <c r="I26" s="11">
        <f>'^JKSE'!I26</f>
        <v>40861</v>
      </c>
      <c r="J26" s="12">
        <f t="shared" si="0"/>
        <v>198</v>
      </c>
    </row>
    <row r="27" spans="1:10" x14ac:dyDescent="0.2">
      <c r="A27" s="15">
        <v>39871</v>
      </c>
      <c r="B27" s="12">
        <v>275</v>
      </c>
      <c r="C27" s="12">
        <v>355</v>
      </c>
      <c r="D27" s="12">
        <v>275</v>
      </c>
      <c r="E27" s="12">
        <v>275</v>
      </c>
      <c r="F27" s="14">
        <v>0</v>
      </c>
      <c r="G27" s="12">
        <v>275</v>
      </c>
      <c r="I27" s="11">
        <f>'^JKSE'!I27</f>
        <v>40858</v>
      </c>
      <c r="J27" s="12">
        <f t="shared" si="0"/>
        <v>195</v>
      </c>
    </row>
    <row r="28" spans="1:10" x14ac:dyDescent="0.2">
      <c r="A28" s="15">
        <v>39875</v>
      </c>
      <c r="B28" s="12">
        <v>360</v>
      </c>
      <c r="C28" s="12">
        <v>360</v>
      </c>
      <c r="D28" s="12">
        <v>360</v>
      </c>
      <c r="E28" s="12">
        <v>360</v>
      </c>
      <c r="F28" s="14">
        <v>0</v>
      </c>
      <c r="G28" s="12">
        <v>360</v>
      </c>
      <c r="I28" s="11">
        <f>'^JKSE'!I28</f>
        <v>40857</v>
      </c>
      <c r="J28" s="12">
        <f t="shared" si="0"/>
        <v>195</v>
      </c>
    </row>
    <row r="29" spans="1:10" x14ac:dyDescent="0.2">
      <c r="A29" s="15">
        <v>39876</v>
      </c>
      <c r="B29" s="12">
        <v>365</v>
      </c>
      <c r="C29" s="12">
        <v>365</v>
      </c>
      <c r="D29" s="12">
        <v>365</v>
      </c>
      <c r="E29" s="12">
        <v>365</v>
      </c>
      <c r="F29" s="14">
        <v>75000</v>
      </c>
      <c r="G29" s="12">
        <v>365</v>
      </c>
      <c r="I29" s="11">
        <f>'^JKSE'!I29</f>
        <v>40856</v>
      </c>
      <c r="J29" s="12">
        <f t="shared" si="0"/>
        <v>195</v>
      </c>
    </row>
    <row r="30" spans="1:10" x14ac:dyDescent="0.2">
      <c r="A30" s="15">
        <v>39877</v>
      </c>
      <c r="B30" s="12">
        <v>360</v>
      </c>
      <c r="C30" s="12">
        <v>360</v>
      </c>
      <c r="D30" s="12">
        <v>360</v>
      </c>
      <c r="E30" s="12">
        <v>360</v>
      </c>
      <c r="F30" s="14">
        <v>0</v>
      </c>
      <c r="G30" s="12">
        <v>360</v>
      </c>
      <c r="I30" s="11">
        <f>'^JKSE'!I30</f>
        <v>40855</v>
      </c>
      <c r="J30" s="12">
        <f t="shared" si="0"/>
        <v>183</v>
      </c>
    </row>
    <row r="31" spans="1:10" x14ac:dyDescent="0.2">
      <c r="A31" s="15">
        <v>39878</v>
      </c>
      <c r="B31" s="12">
        <v>365</v>
      </c>
      <c r="C31" s="12">
        <v>365</v>
      </c>
      <c r="D31" s="12">
        <v>365</v>
      </c>
      <c r="E31" s="12">
        <v>365</v>
      </c>
      <c r="F31" s="14">
        <v>0</v>
      </c>
      <c r="G31" s="12">
        <v>365</v>
      </c>
      <c r="I31" s="11">
        <f>'^JKSE'!I31</f>
        <v>40854</v>
      </c>
      <c r="J31" s="12">
        <f t="shared" si="0"/>
        <v>195</v>
      </c>
    </row>
    <row r="32" spans="1:10" x14ac:dyDescent="0.2">
      <c r="A32" s="15">
        <v>39882</v>
      </c>
      <c r="B32" s="12">
        <v>365</v>
      </c>
      <c r="C32" s="12">
        <v>365</v>
      </c>
      <c r="D32" s="12">
        <v>365</v>
      </c>
      <c r="E32" s="12">
        <v>365</v>
      </c>
      <c r="F32" s="14">
        <v>0</v>
      </c>
      <c r="G32" s="12">
        <v>365</v>
      </c>
      <c r="I32" s="11">
        <f>'^JKSE'!I32</f>
        <v>40851</v>
      </c>
      <c r="J32" s="12">
        <f t="shared" si="0"/>
        <v>200</v>
      </c>
    </row>
    <row r="33" spans="1:10" x14ac:dyDescent="0.2">
      <c r="A33" s="15">
        <v>39883</v>
      </c>
      <c r="B33" s="12">
        <v>365</v>
      </c>
      <c r="C33" s="12">
        <v>365</v>
      </c>
      <c r="D33" s="12">
        <v>365</v>
      </c>
      <c r="E33" s="12">
        <v>365</v>
      </c>
      <c r="F33" s="14">
        <v>0</v>
      </c>
      <c r="G33" s="12">
        <v>365</v>
      </c>
      <c r="I33" s="11">
        <f>'^JKSE'!I33</f>
        <v>40850</v>
      </c>
      <c r="J33" s="12">
        <f t="shared" si="0"/>
        <v>195</v>
      </c>
    </row>
    <row r="34" spans="1:10" x14ac:dyDescent="0.2">
      <c r="A34" s="15">
        <v>39884</v>
      </c>
      <c r="B34" s="12">
        <v>360</v>
      </c>
      <c r="C34" s="12">
        <v>365</v>
      </c>
      <c r="D34" s="12">
        <v>360</v>
      </c>
      <c r="E34" s="12">
        <v>360</v>
      </c>
      <c r="F34" s="14">
        <v>180000</v>
      </c>
      <c r="G34" s="12">
        <v>360</v>
      </c>
      <c r="I34" s="11">
        <f>'^JKSE'!I34</f>
        <v>40849</v>
      </c>
      <c r="J34" s="12">
        <f t="shared" si="0"/>
        <v>195</v>
      </c>
    </row>
    <row r="35" spans="1:10" x14ac:dyDescent="0.2">
      <c r="A35" s="15">
        <v>39885</v>
      </c>
      <c r="B35" s="12">
        <v>360</v>
      </c>
      <c r="C35" s="12">
        <v>360</v>
      </c>
      <c r="D35" s="12">
        <v>360</v>
      </c>
      <c r="E35" s="12">
        <v>360</v>
      </c>
      <c r="F35" s="14">
        <v>0</v>
      </c>
      <c r="G35" s="12">
        <v>360</v>
      </c>
      <c r="I35" s="11">
        <f>'^JKSE'!I35</f>
        <v>40848</v>
      </c>
      <c r="J35" s="12">
        <f t="shared" si="0"/>
        <v>119</v>
      </c>
    </row>
    <row r="36" spans="1:10" x14ac:dyDescent="0.2">
      <c r="A36" s="15">
        <v>39889</v>
      </c>
      <c r="B36" s="12">
        <v>360</v>
      </c>
      <c r="C36" s="12">
        <v>360</v>
      </c>
      <c r="D36" s="12">
        <v>360</v>
      </c>
      <c r="E36" s="12">
        <v>360</v>
      </c>
      <c r="F36" s="14">
        <v>0</v>
      </c>
      <c r="G36" s="12">
        <v>360</v>
      </c>
      <c r="I36" s="11">
        <f>'^JKSE'!I36</f>
        <v>40847</v>
      </c>
      <c r="J36" s="12">
        <f t="shared" si="0"/>
        <v>119</v>
      </c>
    </row>
    <row r="37" spans="1:10" x14ac:dyDescent="0.2">
      <c r="A37" s="15">
        <v>39890</v>
      </c>
      <c r="B37" s="12">
        <v>365</v>
      </c>
      <c r="C37" s="12">
        <v>365</v>
      </c>
      <c r="D37" s="12">
        <v>365</v>
      </c>
      <c r="E37" s="12">
        <v>365</v>
      </c>
      <c r="F37" s="14">
        <v>372500</v>
      </c>
      <c r="G37" s="12">
        <v>365</v>
      </c>
      <c r="I37" s="11">
        <f>'^JKSE'!I37</f>
        <v>40844</v>
      </c>
      <c r="J37" s="12">
        <f t="shared" si="0"/>
        <v>119</v>
      </c>
    </row>
    <row r="38" spans="1:10" x14ac:dyDescent="0.2">
      <c r="A38" s="15">
        <v>39891</v>
      </c>
      <c r="B38" s="12">
        <v>275</v>
      </c>
      <c r="C38" s="12">
        <v>360</v>
      </c>
      <c r="D38" s="12">
        <v>275</v>
      </c>
      <c r="E38" s="12">
        <v>275</v>
      </c>
      <c r="F38" s="14">
        <v>0</v>
      </c>
      <c r="G38" s="12">
        <v>275</v>
      </c>
      <c r="I38" s="11">
        <f>'^JKSE'!I38</f>
        <v>40843</v>
      </c>
      <c r="J38" s="12">
        <f t="shared" si="0"/>
        <v>119</v>
      </c>
    </row>
    <row r="39" spans="1:10" x14ac:dyDescent="0.2">
      <c r="A39" s="15">
        <v>39892</v>
      </c>
      <c r="B39" s="12">
        <v>365</v>
      </c>
      <c r="C39" s="12">
        <v>370</v>
      </c>
      <c r="D39" s="12">
        <v>360</v>
      </c>
      <c r="E39" s="12">
        <v>360</v>
      </c>
      <c r="F39" s="14">
        <v>192500</v>
      </c>
      <c r="G39" s="12">
        <v>360</v>
      </c>
      <c r="I39" s="11">
        <f>'^JKSE'!I39</f>
        <v>40842</v>
      </c>
      <c r="J39" s="12">
        <f t="shared" si="0"/>
        <v>141</v>
      </c>
    </row>
    <row r="40" spans="1:10" x14ac:dyDescent="0.2">
      <c r="A40" s="15">
        <v>39895</v>
      </c>
      <c r="B40" s="12">
        <v>365</v>
      </c>
      <c r="C40" s="12">
        <v>370</v>
      </c>
      <c r="D40" s="12">
        <v>365</v>
      </c>
      <c r="E40" s="12">
        <v>370</v>
      </c>
      <c r="F40" s="14">
        <v>150000</v>
      </c>
      <c r="G40" s="12">
        <v>370</v>
      </c>
      <c r="I40" s="11">
        <f>'^JKSE'!I40</f>
        <v>40841</v>
      </c>
      <c r="J40" s="12">
        <f t="shared" si="0"/>
        <v>119</v>
      </c>
    </row>
    <row r="41" spans="1:10" x14ac:dyDescent="0.2">
      <c r="A41" s="15">
        <v>39896</v>
      </c>
      <c r="B41" s="12">
        <v>300</v>
      </c>
      <c r="C41" s="12">
        <v>370</v>
      </c>
      <c r="D41" s="12">
        <v>300</v>
      </c>
      <c r="E41" s="12">
        <v>300</v>
      </c>
      <c r="F41" s="14">
        <v>0</v>
      </c>
      <c r="G41" s="12">
        <v>300</v>
      </c>
      <c r="I41" s="11">
        <f>'^JKSE'!I41</f>
        <v>40840</v>
      </c>
      <c r="J41" s="12">
        <f t="shared" si="0"/>
        <v>190</v>
      </c>
    </row>
    <row r="42" spans="1:10" x14ac:dyDescent="0.2">
      <c r="A42" s="15">
        <v>39897</v>
      </c>
      <c r="B42" s="12">
        <v>300</v>
      </c>
      <c r="C42" s="12">
        <v>370</v>
      </c>
      <c r="D42" s="12">
        <v>300</v>
      </c>
      <c r="E42" s="12">
        <v>300</v>
      </c>
      <c r="F42" s="14">
        <v>0</v>
      </c>
      <c r="G42" s="12">
        <v>300</v>
      </c>
      <c r="I42" s="11">
        <f>'^JKSE'!I42</f>
        <v>40837</v>
      </c>
      <c r="J42" s="12">
        <f t="shared" si="0"/>
        <v>119</v>
      </c>
    </row>
    <row r="43" spans="1:10" x14ac:dyDescent="0.2">
      <c r="A43" s="15">
        <v>39899</v>
      </c>
      <c r="B43" s="12">
        <v>365</v>
      </c>
      <c r="C43" s="12">
        <v>365</v>
      </c>
      <c r="D43" s="12">
        <v>365</v>
      </c>
      <c r="E43" s="12">
        <v>365</v>
      </c>
      <c r="F43" s="14">
        <v>5000</v>
      </c>
      <c r="G43" s="12">
        <v>365</v>
      </c>
      <c r="I43" s="11">
        <f>'^JKSE'!I43</f>
        <v>40836</v>
      </c>
      <c r="J43" s="12">
        <f t="shared" si="0"/>
        <v>119</v>
      </c>
    </row>
    <row r="44" spans="1:10" x14ac:dyDescent="0.2">
      <c r="A44" s="15">
        <v>39902</v>
      </c>
      <c r="B44" s="12">
        <v>300</v>
      </c>
      <c r="C44" s="12">
        <v>360</v>
      </c>
      <c r="D44" s="12">
        <v>300</v>
      </c>
      <c r="E44" s="12">
        <v>300</v>
      </c>
      <c r="F44" s="14">
        <v>0</v>
      </c>
      <c r="G44" s="12">
        <v>300</v>
      </c>
      <c r="I44" s="11">
        <f>'^JKSE'!I44</f>
        <v>40835</v>
      </c>
      <c r="J44" s="12">
        <f t="shared" si="0"/>
        <v>119</v>
      </c>
    </row>
    <row r="45" spans="1:10" x14ac:dyDescent="0.2">
      <c r="A45" s="15">
        <v>39903</v>
      </c>
      <c r="B45" s="12">
        <v>300</v>
      </c>
      <c r="C45" s="12">
        <v>450</v>
      </c>
      <c r="D45" s="12">
        <v>300</v>
      </c>
      <c r="E45" s="12">
        <v>300</v>
      </c>
      <c r="F45" s="14">
        <v>0</v>
      </c>
      <c r="G45" s="12">
        <v>300</v>
      </c>
      <c r="I45" s="11">
        <f>'^JKSE'!I45</f>
        <v>40834</v>
      </c>
      <c r="J45" s="12">
        <f t="shared" si="0"/>
        <v>119</v>
      </c>
    </row>
    <row r="46" spans="1:10" x14ac:dyDescent="0.2">
      <c r="A46" s="15">
        <v>39904</v>
      </c>
      <c r="B46" s="12">
        <v>370</v>
      </c>
      <c r="C46" s="12">
        <v>370</v>
      </c>
      <c r="D46" s="12">
        <v>370</v>
      </c>
      <c r="E46" s="12">
        <v>370</v>
      </c>
      <c r="F46" s="14">
        <v>0</v>
      </c>
      <c r="G46" s="12">
        <v>370</v>
      </c>
      <c r="I46" s="11">
        <f>'^JKSE'!I46</f>
        <v>40833</v>
      </c>
      <c r="J46" s="12">
        <f t="shared" si="0"/>
        <v>119</v>
      </c>
    </row>
    <row r="47" spans="1:10" x14ac:dyDescent="0.2">
      <c r="A47" s="15">
        <v>39905</v>
      </c>
      <c r="B47" s="12">
        <v>290</v>
      </c>
      <c r="C47" s="12">
        <v>290</v>
      </c>
      <c r="D47" s="12">
        <v>290</v>
      </c>
      <c r="E47" s="12">
        <v>290</v>
      </c>
      <c r="F47" s="14">
        <v>0</v>
      </c>
      <c r="G47" s="12">
        <v>290</v>
      </c>
      <c r="I47" s="11">
        <f>'^JKSE'!I47</f>
        <v>40830</v>
      </c>
      <c r="J47" s="12">
        <f t="shared" si="0"/>
        <v>119</v>
      </c>
    </row>
    <row r="48" spans="1:10" x14ac:dyDescent="0.2">
      <c r="A48" s="15">
        <v>39906</v>
      </c>
      <c r="B48" s="12">
        <v>355</v>
      </c>
      <c r="C48" s="12">
        <v>370</v>
      </c>
      <c r="D48" s="12">
        <v>345</v>
      </c>
      <c r="E48" s="12">
        <v>370</v>
      </c>
      <c r="F48" s="14">
        <v>725500</v>
      </c>
      <c r="G48" s="12">
        <v>370</v>
      </c>
      <c r="I48" s="11">
        <f>'^JKSE'!I48</f>
        <v>40829</v>
      </c>
      <c r="J48" s="12">
        <f t="shared" si="0"/>
        <v>119</v>
      </c>
    </row>
    <row r="49" spans="1:10" x14ac:dyDescent="0.2">
      <c r="A49" s="15">
        <v>39909</v>
      </c>
      <c r="B49" s="12">
        <v>280</v>
      </c>
      <c r="C49" s="12">
        <v>460</v>
      </c>
      <c r="D49" s="12">
        <v>280</v>
      </c>
      <c r="E49" s="12">
        <v>280</v>
      </c>
      <c r="F49" s="14">
        <v>0</v>
      </c>
      <c r="G49" s="12">
        <v>280</v>
      </c>
      <c r="I49" s="11">
        <f>'^JKSE'!I49</f>
        <v>40828</v>
      </c>
      <c r="J49" s="12">
        <f t="shared" si="0"/>
        <v>185</v>
      </c>
    </row>
    <row r="50" spans="1:10" x14ac:dyDescent="0.2">
      <c r="A50" s="15">
        <v>39910</v>
      </c>
      <c r="B50" s="12">
        <v>280</v>
      </c>
      <c r="C50" s="12">
        <v>375</v>
      </c>
      <c r="D50" s="12">
        <v>280</v>
      </c>
      <c r="E50" s="12">
        <v>280</v>
      </c>
      <c r="F50" s="14">
        <v>0</v>
      </c>
      <c r="G50" s="12">
        <v>280</v>
      </c>
      <c r="I50" s="11">
        <f>'^JKSE'!I50</f>
        <v>40827</v>
      </c>
      <c r="J50" s="12">
        <f t="shared" si="0"/>
        <v>195</v>
      </c>
    </row>
    <row r="51" spans="1:10" x14ac:dyDescent="0.2">
      <c r="A51" s="15">
        <v>39916</v>
      </c>
      <c r="B51" s="12">
        <v>280</v>
      </c>
      <c r="C51" s="12">
        <v>370</v>
      </c>
      <c r="D51" s="12">
        <v>280</v>
      </c>
      <c r="E51" s="12">
        <v>280</v>
      </c>
      <c r="F51" s="14">
        <v>0</v>
      </c>
      <c r="G51" s="12">
        <v>280</v>
      </c>
      <c r="I51" s="11">
        <f>'^JKSE'!I51</f>
        <v>40826</v>
      </c>
      <c r="J51" s="12">
        <f t="shared" si="0"/>
        <v>120</v>
      </c>
    </row>
    <row r="52" spans="1:10" x14ac:dyDescent="0.2">
      <c r="A52" s="15">
        <v>39917</v>
      </c>
      <c r="B52" s="12">
        <v>280</v>
      </c>
      <c r="C52" s="12">
        <v>280</v>
      </c>
      <c r="D52" s="12">
        <v>280</v>
      </c>
      <c r="E52" s="12">
        <v>280</v>
      </c>
      <c r="F52" s="14">
        <v>0</v>
      </c>
      <c r="G52" s="12">
        <v>280</v>
      </c>
      <c r="I52" s="11">
        <f>'^JKSE'!I52</f>
        <v>40823</v>
      </c>
      <c r="J52" s="12">
        <f t="shared" si="0"/>
        <v>220</v>
      </c>
    </row>
    <row r="53" spans="1:10" x14ac:dyDescent="0.2">
      <c r="A53" s="15">
        <v>39918</v>
      </c>
      <c r="B53" s="12">
        <v>280</v>
      </c>
      <c r="C53" s="12">
        <v>370</v>
      </c>
      <c r="D53" s="12">
        <v>280</v>
      </c>
      <c r="E53" s="12">
        <v>280</v>
      </c>
      <c r="F53" s="14">
        <v>0</v>
      </c>
      <c r="G53" s="12">
        <v>280</v>
      </c>
      <c r="I53" s="11">
        <f>'^JKSE'!I53</f>
        <v>40822</v>
      </c>
      <c r="J53" s="12">
        <f t="shared" si="0"/>
        <v>190</v>
      </c>
    </row>
    <row r="54" spans="1:10" x14ac:dyDescent="0.2">
      <c r="A54" s="15">
        <v>39919</v>
      </c>
      <c r="B54" s="12">
        <v>280</v>
      </c>
      <c r="C54" s="12">
        <v>370</v>
      </c>
      <c r="D54" s="12">
        <v>280</v>
      </c>
      <c r="E54" s="12">
        <v>280</v>
      </c>
      <c r="F54" s="14">
        <v>0</v>
      </c>
      <c r="G54" s="12">
        <v>280</v>
      </c>
      <c r="I54" s="11">
        <f>'^JKSE'!I54</f>
        <v>40821</v>
      </c>
      <c r="J54" s="12">
        <f t="shared" si="0"/>
        <v>200</v>
      </c>
    </row>
    <row r="55" spans="1:10" x14ac:dyDescent="0.2">
      <c r="A55" s="15">
        <v>39920</v>
      </c>
      <c r="B55" s="12">
        <v>460</v>
      </c>
      <c r="C55" s="12">
        <v>460</v>
      </c>
      <c r="D55" s="12">
        <v>460</v>
      </c>
      <c r="E55" s="12">
        <v>460</v>
      </c>
      <c r="F55" s="14">
        <v>0</v>
      </c>
      <c r="G55" s="12">
        <v>460</v>
      </c>
      <c r="I55" s="11">
        <f>'^JKSE'!I55</f>
        <v>40820</v>
      </c>
      <c r="J55" s="12">
        <f t="shared" si="0"/>
        <v>121</v>
      </c>
    </row>
    <row r="56" spans="1:10" x14ac:dyDescent="0.2">
      <c r="A56" s="15">
        <v>39923</v>
      </c>
      <c r="B56" s="12">
        <v>370</v>
      </c>
      <c r="C56" s="12">
        <v>370</v>
      </c>
      <c r="D56" s="12">
        <v>370</v>
      </c>
      <c r="E56" s="12">
        <v>370</v>
      </c>
      <c r="F56" s="14">
        <v>0</v>
      </c>
      <c r="G56" s="12">
        <v>370</v>
      </c>
      <c r="I56" s="11">
        <f>'^JKSE'!I56</f>
        <v>40819</v>
      </c>
      <c r="J56" s="12">
        <f t="shared" si="0"/>
        <v>121</v>
      </c>
    </row>
    <row r="57" spans="1:10" x14ac:dyDescent="0.2">
      <c r="A57" s="15">
        <v>39924</v>
      </c>
      <c r="B57" s="12">
        <v>370</v>
      </c>
      <c r="C57" s="12">
        <v>370</v>
      </c>
      <c r="D57" s="12">
        <v>350</v>
      </c>
      <c r="E57" s="12">
        <v>355</v>
      </c>
      <c r="F57" s="14">
        <v>655000</v>
      </c>
      <c r="G57" s="12">
        <v>355</v>
      </c>
      <c r="I57" s="11">
        <f>'^JKSE'!I57</f>
        <v>40816</v>
      </c>
      <c r="J57" s="12">
        <f t="shared" si="0"/>
        <v>121</v>
      </c>
    </row>
    <row r="58" spans="1:10" x14ac:dyDescent="0.2">
      <c r="A58" s="15">
        <v>39925</v>
      </c>
      <c r="B58" s="12">
        <v>270</v>
      </c>
      <c r="C58" s="12">
        <v>355</v>
      </c>
      <c r="D58" s="12">
        <v>270</v>
      </c>
      <c r="E58" s="12">
        <v>270</v>
      </c>
      <c r="F58" s="14">
        <v>0</v>
      </c>
      <c r="G58" s="12">
        <v>270</v>
      </c>
      <c r="I58" s="11">
        <f>'^JKSE'!I58</f>
        <v>40815</v>
      </c>
      <c r="J58" s="12">
        <f t="shared" si="0"/>
        <v>121</v>
      </c>
    </row>
    <row r="59" spans="1:10" x14ac:dyDescent="0.2">
      <c r="A59" s="15">
        <v>39926</v>
      </c>
      <c r="B59" s="12">
        <v>355</v>
      </c>
      <c r="C59" s="12">
        <v>355</v>
      </c>
      <c r="D59" s="12">
        <v>355</v>
      </c>
      <c r="E59" s="12">
        <v>355</v>
      </c>
      <c r="F59" s="14">
        <v>0</v>
      </c>
      <c r="G59" s="12">
        <v>355</v>
      </c>
      <c r="I59" s="11">
        <f>'^JKSE'!I59</f>
        <v>40814</v>
      </c>
      <c r="J59" s="12">
        <f t="shared" si="0"/>
        <v>192</v>
      </c>
    </row>
    <row r="60" spans="1:10" x14ac:dyDescent="0.2">
      <c r="A60" s="15">
        <v>39927</v>
      </c>
      <c r="B60" s="12">
        <v>355</v>
      </c>
      <c r="C60" s="12">
        <v>355</v>
      </c>
      <c r="D60" s="12">
        <v>355</v>
      </c>
      <c r="E60" s="12">
        <v>355</v>
      </c>
      <c r="F60" s="14">
        <v>0</v>
      </c>
      <c r="G60" s="12">
        <v>355</v>
      </c>
      <c r="I60" s="11">
        <f>'^JKSE'!I60</f>
        <v>40813</v>
      </c>
      <c r="J60" s="12">
        <f t="shared" si="0"/>
        <v>188</v>
      </c>
    </row>
    <row r="61" spans="1:10" x14ac:dyDescent="0.2">
      <c r="A61" s="15">
        <v>39930</v>
      </c>
      <c r="B61" s="12">
        <v>350</v>
      </c>
      <c r="C61" s="12">
        <v>350</v>
      </c>
      <c r="D61" s="12">
        <v>350</v>
      </c>
      <c r="E61" s="12">
        <v>350</v>
      </c>
      <c r="F61" s="14">
        <v>0</v>
      </c>
      <c r="G61" s="12">
        <v>350</v>
      </c>
      <c r="I61" s="11">
        <f>'^JKSE'!I61</f>
        <v>40812</v>
      </c>
      <c r="J61" s="12">
        <f t="shared" si="0"/>
        <v>119</v>
      </c>
    </row>
    <row r="62" spans="1:10" x14ac:dyDescent="0.2">
      <c r="A62" s="15">
        <v>39931</v>
      </c>
      <c r="B62" s="12">
        <v>355</v>
      </c>
      <c r="C62" s="12">
        <v>355</v>
      </c>
      <c r="D62" s="12">
        <v>355</v>
      </c>
      <c r="E62" s="12">
        <v>355</v>
      </c>
      <c r="F62" s="14">
        <v>0</v>
      </c>
      <c r="G62" s="12">
        <v>355</v>
      </c>
      <c r="I62" s="11">
        <f>'^JKSE'!I62</f>
        <v>40809</v>
      </c>
      <c r="J62" s="12">
        <f t="shared" si="0"/>
        <v>119</v>
      </c>
    </row>
    <row r="63" spans="1:10" x14ac:dyDescent="0.2">
      <c r="A63" s="15">
        <v>39932</v>
      </c>
      <c r="B63" s="12">
        <v>270</v>
      </c>
      <c r="C63" s="12">
        <v>350</v>
      </c>
      <c r="D63" s="12">
        <v>270</v>
      </c>
      <c r="E63" s="12">
        <v>270</v>
      </c>
      <c r="F63" s="14">
        <v>0</v>
      </c>
      <c r="G63" s="12">
        <v>270</v>
      </c>
      <c r="I63" s="11">
        <f>'^JKSE'!I63</f>
        <v>40808</v>
      </c>
      <c r="J63" s="12">
        <f t="shared" si="0"/>
        <v>119</v>
      </c>
    </row>
    <row r="64" spans="1:10" x14ac:dyDescent="0.2">
      <c r="A64" s="15">
        <v>39933</v>
      </c>
      <c r="B64" s="12">
        <v>345</v>
      </c>
      <c r="C64" s="12">
        <v>345</v>
      </c>
      <c r="D64" s="12">
        <v>345</v>
      </c>
      <c r="E64" s="12">
        <v>345</v>
      </c>
      <c r="F64" s="14">
        <v>0</v>
      </c>
      <c r="G64" s="12">
        <v>345</v>
      </c>
      <c r="I64" s="11">
        <f>'^JKSE'!I64</f>
        <v>40807</v>
      </c>
      <c r="J64" s="12">
        <f t="shared" si="0"/>
        <v>119</v>
      </c>
    </row>
    <row r="65" spans="1:10" x14ac:dyDescent="0.2">
      <c r="A65" s="15">
        <v>39934</v>
      </c>
      <c r="B65" s="12">
        <v>355</v>
      </c>
      <c r="C65" s="12">
        <v>355</v>
      </c>
      <c r="D65" s="12">
        <v>355</v>
      </c>
      <c r="E65" s="12">
        <v>355</v>
      </c>
      <c r="F65" s="14">
        <v>0</v>
      </c>
      <c r="G65" s="12">
        <v>355</v>
      </c>
      <c r="I65" s="11">
        <f>'^JKSE'!I65</f>
        <v>40806</v>
      </c>
      <c r="J65" s="12">
        <f t="shared" si="0"/>
        <v>119</v>
      </c>
    </row>
    <row r="66" spans="1:10" x14ac:dyDescent="0.2">
      <c r="A66" s="15">
        <v>39937</v>
      </c>
      <c r="B66" s="12">
        <v>270</v>
      </c>
      <c r="C66" s="12">
        <v>355</v>
      </c>
      <c r="D66" s="12">
        <v>270</v>
      </c>
      <c r="E66" s="12">
        <v>270</v>
      </c>
      <c r="F66" s="14">
        <v>0</v>
      </c>
      <c r="G66" s="12">
        <v>270</v>
      </c>
      <c r="I66" s="11">
        <f>'^JKSE'!I66</f>
        <v>40805</v>
      </c>
      <c r="J66" s="12">
        <f t="shared" si="0"/>
        <v>119</v>
      </c>
    </row>
    <row r="67" spans="1:10" x14ac:dyDescent="0.2">
      <c r="A67" s="15">
        <v>39952</v>
      </c>
      <c r="B67" s="12">
        <v>355</v>
      </c>
      <c r="C67" s="12">
        <v>360</v>
      </c>
      <c r="D67" s="12">
        <v>350</v>
      </c>
      <c r="E67" s="12">
        <v>360</v>
      </c>
      <c r="F67" s="14">
        <v>1591000</v>
      </c>
      <c r="G67" s="12">
        <v>360</v>
      </c>
      <c r="I67" s="11">
        <f>'^JKSE'!I67</f>
        <v>40802</v>
      </c>
      <c r="J67" s="12">
        <f t="shared" ref="J67:J130" si="1">VLOOKUP($I$2:$I$751,$A$2:$G$705,7)</f>
        <v>119</v>
      </c>
    </row>
    <row r="68" spans="1:10" x14ac:dyDescent="0.2">
      <c r="A68" s="15">
        <v>39953</v>
      </c>
      <c r="B68" s="12">
        <v>270</v>
      </c>
      <c r="C68" s="12">
        <v>355</v>
      </c>
      <c r="D68" s="12">
        <v>270</v>
      </c>
      <c r="E68" s="12">
        <v>270</v>
      </c>
      <c r="F68" s="14">
        <v>0</v>
      </c>
      <c r="G68" s="12">
        <v>270</v>
      </c>
      <c r="I68" s="11">
        <f>'^JKSE'!I68</f>
        <v>40801</v>
      </c>
      <c r="J68" s="12">
        <f t="shared" si="1"/>
        <v>119</v>
      </c>
    </row>
    <row r="69" spans="1:10" x14ac:dyDescent="0.2">
      <c r="A69" s="15">
        <v>39955</v>
      </c>
      <c r="B69" s="12">
        <v>350</v>
      </c>
      <c r="C69" s="12">
        <v>350</v>
      </c>
      <c r="D69" s="12">
        <v>350</v>
      </c>
      <c r="E69" s="12">
        <v>350</v>
      </c>
      <c r="F69" s="14">
        <v>0</v>
      </c>
      <c r="G69" s="12">
        <v>350</v>
      </c>
      <c r="I69" s="11">
        <f>'^JKSE'!I69</f>
        <v>40800</v>
      </c>
      <c r="J69" s="12">
        <f t="shared" si="1"/>
        <v>192</v>
      </c>
    </row>
    <row r="70" spans="1:10" x14ac:dyDescent="0.2">
      <c r="A70" s="15">
        <v>39958</v>
      </c>
      <c r="B70" s="12">
        <v>355</v>
      </c>
      <c r="C70" s="12">
        <v>355</v>
      </c>
      <c r="D70" s="12">
        <v>355</v>
      </c>
      <c r="E70" s="12">
        <v>355</v>
      </c>
      <c r="F70" s="14">
        <v>0</v>
      </c>
      <c r="G70" s="12">
        <v>355</v>
      </c>
      <c r="I70" s="11">
        <f>'^JKSE'!I70</f>
        <v>40799</v>
      </c>
      <c r="J70" s="12">
        <f t="shared" si="1"/>
        <v>119</v>
      </c>
    </row>
    <row r="71" spans="1:10" x14ac:dyDescent="0.2">
      <c r="A71" s="15">
        <v>39959</v>
      </c>
      <c r="B71" s="12">
        <v>355</v>
      </c>
      <c r="C71" s="12">
        <v>355</v>
      </c>
      <c r="D71" s="12">
        <v>355</v>
      </c>
      <c r="E71" s="12">
        <v>355</v>
      </c>
      <c r="F71" s="14">
        <v>0</v>
      </c>
      <c r="G71" s="12">
        <v>355</v>
      </c>
      <c r="I71" s="11">
        <f>'^JKSE'!I71</f>
        <v>40798</v>
      </c>
      <c r="J71" s="12">
        <f t="shared" si="1"/>
        <v>119</v>
      </c>
    </row>
    <row r="72" spans="1:10" x14ac:dyDescent="0.2">
      <c r="A72" s="15">
        <v>39960</v>
      </c>
      <c r="B72" s="12">
        <v>355</v>
      </c>
      <c r="C72" s="12">
        <v>355</v>
      </c>
      <c r="D72" s="12">
        <v>355</v>
      </c>
      <c r="E72" s="12">
        <v>355</v>
      </c>
      <c r="F72" s="14">
        <v>0</v>
      </c>
      <c r="G72" s="12">
        <v>355</v>
      </c>
      <c r="I72" s="11">
        <f>'^JKSE'!I72</f>
        <v>40795</v>
      </c>
      <c r="J72" s="12">
        <f t="shared" si="1"/>
        <v>120</v>
      </c>
    </row>
    <row r="73" spans="1:10" x14ac:dyDescent="0.2">
      <c r="A73" s="15">
        <v>39961</v>
      </c>
      <c r="B73" s="12">
        <v>355</v>
      </c>
      <c r="C73" s="12">
        <v>355</v>
      </c>
      <c r="D73" s="12">
        <v>355</v>
      </c>
      <c r="E73" s="12">
        <v>355</v>
      </c>
      <c r="F73" s="14">
        <v>0</v>
      </c>
      <c r="G73" s="12">
        <v>355</v>
      </c>
      <c r="I73" s="11">
        <f>'^JKSE'!I73</f>
        <v>40794</v>
      </c>
      <c r="J73" s="12">
        <f t="shared" si="1"/>
        <v>119</v>
      </c>
    </row>
    <row r="74" spans="1:10" x14ac:dyDescent="0.2">
      <c r="A74" s="15">
        <v>39962</v>
      </c>
      <c r="B74" s="12">
        <v>270</v>
      </c>
      <c r="C74" s="12">
        <v>355</v>
      </c>
      <c r="D74" s="12">
        <v>270</v>
      </c>
      <c r="E74" s="12">
        <v>270</v>
      </c>
      <c r="F74" s="14">
        <v>0</v>
      </c>
      <c r="G74" s="12">
        <v>270</v>
      </c>
      <c r="I74" s="11">
        <f>'^JKSE'!I74</f>
        <v>40793</v>
      </c>
      <c r="J74" s="12">
        <f t="shared" si="1"/>
        <v>192</v>
      </c>
    </row>
    <row r="75" spans="1:10" x14ac:dyDescent="0.2">
      <c r="A75" s="15">
        <v>39965</v>
      </c>
      <c r="B75" s="12">
        <v>355</v>
      </c>
      <c r="C75" s="12">
        <v>355</v>
      </c>
      <c r="D75" s="12">
        <v>355</v>
      </c>
      <c r="E75" s="12">
        <v>355</v>
      </c>
      <c r="F75" s="14">
        <v>0</v>
      </c>
      <c r="G75" s="12">
        <v>355</v>
      </c>
      <c r="I75" s="11">
        <f>'^JKSE'!I75</f>
        <v>40792</v>
      </c>
      <c r="J75" s="12">
        <f t="shared" si="1"/>
        <v>184</v>
      </c>
    </row>
    <row r="76" spans="1:10" x14ac:dyDescent="0.2">
      <c r="A76" s="15">
        <v>39966</v>
      </c>
      <c r="B76" s="12">
        <v>355</v>
      </c>
      <c r="C76" s="12">
        <v>355</v>
      </c>
      <c r="D76" s="12">
        <v>355</v>
      </c>
      <c r="E76" s="12">
        <v>355</v>
      </c>
      <c r="F76" s="14">
        <v>0</v>
      </c>
      <c r="G76" s="12">
        <v>355</v>
      </c>
      <c r="I76" s="11">
        <f>'^JKSE'!I76</f>
        <v>40791</v>
      </c>
      <c r="J76" s="12">
        <f t="shared" si="1"/>
        <v>190</v>
      </c>
    </row>
    <row r="77" spans="1:10" x14ac:dyDescent="0.2">
      <c r="A77" s="15">
        <v>39967</v>
      </c>
      <c r="B77" s="12">
        <v>450</v>
      </c>
      <c r="C77" s="12">
        <v>450</v>
      </c>
      <c r="D77" s="12">
        <v>450</v>
      </c>
      <c r="E77" s="12">
        <v>450</v>
      </c>
      <c r="F77" s="14">
        <v>0</v>
      </c>
      <c r="G77" s="12">
        <v>450</v>
      </c>
      <c r="I77" s="11">
        <f>'^JKSE'!I77</f>
        <v>40788</v>
      </c>
      <c r="J77" s="12">
        <f t="shared" si="1"/>
        <v>120</v>
      </c>
    </row>
    <row r="78" spans="1:10" x14ac:dyDescent="0.2">
      <c r="A78" s="15">
        <v>39972</v>
      </c>
      <c r="B78" s="12">
        <v>270</v>
      </c>
      <c r="C78" s="12">
        <v>440</v>
      </c>
      <c r="D78" s="12">
        <v>270</v>
      </c>
      <c r="E78" s="12">
        <v>270</v>
      </c>
      <c r="F78" s="14">
        <v>0</v>
      </c>
      <c r="G78" s="12">
        <v>270</v>
      </c>
      <c r="I78" s="11">
        <f>'^JKSE'!I78</f>
        <v>40787</v>
      </c>
      <c r="J78" s="12">
        <f t="shared" si="1"/>
        <v>120</v>
      </c>
    </row>
    <row r="79" spans="1:10" x14ac:dyDescent="0.2">
      <c r="A79" s="15">
        <v>39973</v>
      </c>
      <c r="B79" s="12">
        <v>450</v>
      </c>
      <c r="C79" s="12">
        <v>450</v>
      </c>
      <c r="D79" s="12">
        <v>450</v>
      </c>
      <c r="E79" s="12">
        <v>450</v>
      </c>
      <c r="F79" s="14">
        <v>0</v>
      </c>
      <c r="G79" s="12">
        <v>450</v>
      </c>
      <c r="I79" s="11">
        <f>'^JKSE'!I79</f>
        <v>40786</v>
      </c>
      <c r="J79" s="12">
        <f t="shared" si="1"/>
        <v>120</v>
      </c>
    </row>
    <row r="80" spans="1:10" x14ac:dyDescent="0.2">
      <c r="A80" s="15">
        <v>39979</v>
      </c>
      <c r="B80" s="12">
        <v>270</v>
      </c>
      <c r="C80" s="12">
        <v>350</v>
      </c>
      <c r="D80" s="12">
        <v>270</v>
      </c>
      <c r="E80" s="12">
        <v>270</v>
      </c>
      <c r="F80" s="14">
        <v>0</v>
      </c>
      <c r="G80" s="12">
        <v>270</v>
      </c>
      <c r="I80" s="11">
        <f>'^JKSE'!I80</f>
        <v>40785</v>
      </c>
      <c r="J80" s="12">
        <f t="shared" si="1"/>
        <v>120</v>
      </c>
    </row>
    <row r="81" spans="1:10" x14ac:dyDescent="0.2">
      <c r="A81" s="15">
        <v>39980</v>
      </c>
      <c r="B81" s="12">
        <v>300</v>
      </c>
      <c r="C81" s="12">
        <v>300</v>
      </c>
      <c r="D81" s="12">
        <v>300</v>
      </c>
      <c r="E81" s="12">
        <v>300</v>
      </c>
      <c r="F81" s="14">
        <v>5000</v>
      </c>
      <c r="G81" s="12">
        <v>300</v>
      </c>
      <c r="I81" s="11">
        <f>'^JKSE'!I81</f>
        <v>40784</v>
      </c>
      <c r="J81" s="12">
        <f t="shared" si="1"/>
        <v>120</v>
      </c>
    </row>
    <row r="82" spans="1:10" x14ac:dyDescent="0.2">
      <c r="A82" s="15">
        <v>39981</v>
      </c>
      <c r="B82" s="12">
        <v>225</v>
      </c>
      <c r="C82" s="12">
        <v>275</v>
      </c>
      <c r="D82" s="12">
        <v>225</v>
      </c>
      <c r="E82" s="12">
        <v>225</v>
      </c>
      <c r="F82" s="14">
        <v>0</v>
      </c>
      <c r="G82" s="12">
        <v>225</v>
      </c>
      <c r="I82" s="11">
        <f>'^JKSE'!I82</f>
        <v>40781</v>
      </c>
      <c r="J82" s="12">
        <f t="shared" si="1"/>
        <v>120</v>
      </c>
    </row>
    <row r="83" spans="1:10" x14ac:dyDescent="0.2">
      <c r="A83" s="15">
        <v>39982</v>
      </c>
      <c r="B83" s="12">
        <v>370</v>
      </c>
      <c r="C83" s="12">
        <v>370</v>
      </c>
      <c r="D83" s="12">
        <v>370</v>
      </c>
      <c r="E83" s="12">
        <v>370</v>
      </c>
      <c r="F83" s="14">
        <v>500</v>
      </c>
      <c r="G83" s="12">
        <v>370</v>
      </c>
      <c r="I83" s="11">
        <f>'^JKSE'!I83</f>
        <v>40780</v>
      </c>
      <c r="J83" s="12">
        <f t="shared" si="1"/>
        <v>120</v>
      </c>
    </row>
    <row r="84" spans="1:10" x14ac:dyDescent="0.2">
      <c r="A84" s="15">
        <v>39983</v>
      </c>
      <c r="B84" s="12">
        <v>280</v>
      </c>
      <c r="C84" s="12">
        <v>280</v>
      </c>
      <c r="D84" s="12">
        <v>280</v>
      </c>
      <c r="E84" s="12">
        <v>280</v>
      </c>
      <c r="F84" s="14">
        <v>10000</v>
      </c>
      <c r="G84" s="12">
        <v>280</v>
      </c>
      <c r="I84" s="11">
        <f>'^JKSE'!I84</f>
        <v>40779</v>
      </c>
      <c r="J84" s="12">
        <f t="shared" si="1"/>
        <v>119</v>
      </c>
    </row>
    <row r="85" spans="1:10" x14ac:dyDescent="0.2">
      <c r="A85" s="15">
        <v>39986</v>
      </c>
      <c r="B85" s="12">
        <v>260</v>
      </c>
      <c r="C85" s="12">
        <v>260</v>
      </c>
      <c r="D85" s="12">
        <v>210</v>
      </c>
      <c r="E85" s="12">
        <v>210</v>
      </c>
      <c r="F85" s="14">
        <v>96000</v>
      </c>
      <c r="G85" s="12">
        <v>210</v>
      </c>
      <c r="I85" s="11">
        <f>'^JKSE'!I85</f>
        <v>40778</v>
      </c>
      <c r="J85" s="12">
        <f t="shared" si="1"/>
        <v>182</v>
      </c>
    </row>
    <row r="86" spans="1:10" x14ac:dyDescent="0.2">
      <c r="A86" s="15">
        <v>39987</v>
      </c>
      <c r="B86" s="12">
        <v>200</v>
      </c>
      <c r="C86" s="12">
        <v>200</v>
      </c>
      <c r="D86" s="12">
        <v>200</v>
      </c>
      <c r="E86" s="12">
        <v>200</v>
      </c>
      <c r="F86" s="14">
        <v>10000</v>
      </c>
      <c r="G86" s="12">
        <v>200</v>
      </c>
      <c r="I86" s="11">
        <f>'^JKSE'!I86</f>
        <v>40777</v>
      </c>
      <c r="J86" s="12">
        <f t="shared" si="1"/>
        <v>118</v>
      </c>
    </row>
    <row r="87" spans="1:10" x14ac:dyDescent="0.2">
      <c r="A87" s="15">
        <v>39988</v>
      </c>
      <c r="B87" s="12">
        <v>210</v>
      </c>
      <c r="C87" s="12">
        <v>210</v>
      </c>
      <c r="D87" s="12">
        <v>210</v>
      </c>
      <c r="E87" s="12">
        <v>210</v>
      </c>
      <c r="F87" s="14">
        <v>990500</v>
      </c>
      <c r="G87" s="12">
        <v>210</v>
      </c>
      <c r="I87" s="11">
        <f>'^JKSE'!I87</f>
        <v>40774</v>
      </c>
      <c r="J87" s="12">
        <f t="shared" si="1"/>
        <v>118</v>
      </c>
    </row>
    <row r="88" spans="1:10" x14ac:dyDescent="0.2">
      <c r="A88" s="15">
        <v>39989</v>
      </c>
      <c r="B88" s="12">
        <v>205</v>
      </c>
      <c r="C88" s="12">
        <v>260</v>
      </c>
      <c r="D88" s="12">
        <v>205</v>
      </c>
      <c r="E88" s="12">
        <v>260</v>
      </c>
      <c r="F88" s="14">
        <v>11329000</v>
      </c>
      <c r="G88" s="12">
        <v>260</v>
      </c>
      <c r="I88" s="11">
        <f>'^JKSE'!I88</f>
        <v>40773</v>
      </c>
      <c r="J88" s="12">
        <f t="shared" si="1"/>
        <v>181</v>
      </c>
    </row>
    <row r="89" spans="1:10" x14ac:dyDescent="0.2">
      <c r="A89" s="15">
        <v>39990</v>
      </c>
      <c r="B89" s="12">
        <v>285</v>
      </c>
      <c r="C89" s="12">
        <v>285</v>
      </c>
      <c r="D89" s="12">
        <v>195</v>
      </c>
      <c r="E89" s="12">
        <v>245</v>
      </c>
      <c r="F89" s="14">
        <v>10701500</v>
      </c>
      <c r="G89" s="12">
        <v>245</v>
      </c>
      <c r="I89" s="11">
        <f>'^JKSE'!I89</f>
        <v>40772</v>
      </c>
      <c r="J89" s="12">
        <f t="shared" si="1"/>
        <v>117</v>
      </c>
    </row>
    <row r="90" spans="1:10" x14ac:dyDescent="0.2">
      <c r="A90" s="15">
        <v>39993</v>
      </c>
      <c r="B90" s="12">
        <v>250</v>
      </c>
      <c r="C90" s="12">
        <v>250</v>
      </c>
      <c r="D90" s="12">
        <v>230</v>
      </c>
      <c r="E90" s="12">
        <v>250</v>
      </c>
      <c r="F90" s="14">
        <v>3668000</v>
      </c>
      <c r="G90" s="12">
        <v>250</v>
      </c>
      <c r="I90" s="11">
        <f>'^JKSE'!I90</f>
        <v>40771</v>
      </c>
      <c r="J90" s="12">
        <f t="shared" si="1"/>
        <v>117</v>
      </c>
    </row>
    <row r="91" spans="1:10" x14ac:dyDescent="0.2">
      <c r="A91" s="15">
        <v>39994</v>
      </c>
      <c r="B91" s="12">
        <v>250</v>
      </c>
      <c r="C91" s="12">
        <v>255</v>
      </c>
      <c r="D91" s="12">
        <v>250</v>
      </c>
      <c r="E91" s="12">
        <v>250</v>
      </c>
      <c r="F91" s="14">
        <v>5256000</v>
      </c>
      <c r="G91" s="12">
        <v>250</v>
      </c>
      <c r="I91" s="11">
        <f>'^JKSE'!I91</f>
        <v>40770</v>
      </c>
      <c r="J91" s="12">
        <f t="shared" si="1"/>
        <v>180</v>
      </c>
    </row>
    <row r="92" spans="1:10" x14ac:dyDescent="0.2">
      <c r="A92" s="15">
        <v>39995</v>
      </c>
      <c r="B92" s="12">
        <v>215</v>
      </c>
      <c r="C92" s="12">
        <v>245</v>
      </c>
      <c r="D92" s="12">
        <v>215</v>
      </c>
      <c r="E92" s="12">
        <v>245</v>
      </c>
      <c r="F92" s="14">
        <v>61000</v>
      </c>
      <c r="G92" s="12">
        <v>245</v>
      </c>
      <c r="I92" s="11">
        <f>'^JKSE'!I92</f>
        <v>40767</v>
      </c>
      <c r="J92" s="12">
        <f t="shared" si="1"/>
        <v>141</v>
      </c>
    </row>
    <row r="93" spans="1:10" x14ac:dyDescent="0.2">
      <c r="A93" s="15">
        <v>39996</v>
      </c>
      <c r="B93" s="12">
        <v>220</v>
      </c>
      <c r="C93" s="12">
        <v>220</v>
      </c>
      <c r="D93" s="12">
        <v>215</v>
      </c>
      <c r="E93" s="12">
        <v>215</v>
      </c>
      <c r="F93" s="14">
        <v>56000</v>
      </c>
      <c r="G93" s="12">
        <v>215</v>
      </c>
      <c r="I93" s="11">
        <f>'^JKSE'!I93</f>
        <v>40766</v>
      </c>
      <c r="J93" s="12">
        <f t="shared" si="1"/>
        <v>181</v>
      </c>
    </row>
    <row r="94" spans="1:10" x14ac:dyDescent="0.2">
      <c r="A94" s="15">
        <v>39997</v>
      </c>
      <c r="B94" s="12">
        <v>181</v>
      </c>
      <c r="C94" s="12">
        <v>225</v>
      </c>
      <c r="D94" s="12">
        <v>181</v>
      </c>
      <c r="E94" s="12">
        <v>225</v>
      </c>
      <c r="F94" s="14">
        <v>1000</v>
      </c>
      <c r="G94" s="12">
        <v>225</v>
      </c>
      <c r="I94" s="11">
        <f>'^JKSE'!I94</f>
        <v>40765</v>
      </c>
      <c r="J94" s="12">
        <f t="shared" si="1"/>
        <v>180</v>
      </c>
    </row>
    <row r="95" spans="1:10" x14ac:dyDescent="0.2">
      <c r="A95" s="15">
        <v>40000</v>
      </c>
      <c r="B95" s="12">
        <v>215</v>
      </c>
      <c r="C95" s="12">
        <v>215</v>
      </c>
      <c r="D95" s="12">
        <v>215</v>
      </c>
      <c r="E95" s="12">
        <v>215</v>
      </c>
      <c r="F95" s="14">
        <v>5500</v>
      </c>
      <c r="G95" s="12">
        <v>215</v>
      </c>
      <c r="I95" s="11">
        <f>'^JKSE'!I95</f>
        <v>40764</v>
      </c>
      <c r="J95" s="12">
        <f t="shared" si="1"/>
        <v>179</v>
      </c>
    </row>
    <row r="96" spans="1:10" x14ac:dyDescent="0.2">
      <c r="A96" s="15">
        <v>40001</v>
      </c>
      <c r="B96" s="12">
        <v>240</v>
      </c>
      <c r="C96" s="12">
        <v>240</v>
      </c>
      <c r="D96" s="12">
        <v>165</v>
      </c>
      <c r="E96" s="12">
        <v>240</v>
      </c>
      <c r="F96" s="14">
        <v>8629500</v>
      </c>
      <c r="G96" s="12">
        <v>240</v>
      </c>
      <c r="I96" s="11">
        <f>'^JKSE'!I96</f>
        <v>40763</v>
      </c>
      <c r="J96" s="12">
        <f t="shared" si="1"/>
        <v>117</v>
      </c>
    </row>
    <row r="97" spans="1:10" x14ac:dyDescent="0.2">
      <c r="A97" s="15">
        <v>40003</v>
      </c>
      <c r="B97" s="12">
        <v>196</v>
      </c>
      <c r="C97" s="12">
        <v>250</v>
      </c>
      <c r="D97" s="12">
        <v>196</v>
      </c>
      <c r="E97" s="12">
        <v>196</v>
      </c>
      <c r="F97" s="14">
        <v>0</v>
      </c>
      <c r="G97" s="12">
        <v>196</v>
      </c>
      <c r="I97" s="11">
        <f>'^JKSE'!I97</f>
        <v>40760</v>
      </c>
      <c r="J97" s="12">
        <f t="shared" si="1"/>
        <v>178</v>
      </c>
    </row>
    <row r="98" spans="1:10" x14ac:dyDescent="0.2">
      <c r="A98" s="15">
        <v>40004</v>
      </c>
      <c r="B98" s="12">
        <v>220</v>
      </c>
      <c r="C98" s="12">
        <v>255</v>
      </c>
      <c r="D98" s="12">
        <v>220</v>
      </c>
      <c r="E98" s="12">
        <v>255</v>
      </c>
      <c r="F98" s="14">
        <v>76500</v>
      </c>
      <c r="G98" s="12">
        <v>255</v>
      </c>
      <c r="I98" s="11">
        <f>'^JKSE'!I98</f>
        <v>40759</v>
      </c>
      <c r="J98" s="12">
        <f t="shared" si="1"/>
        <v>117</v>
      </c>
    </row>
    <row r="99" spans="1:10" x14ac:dyDescent="0.2">
      <c r="A99" s="15">
        <v>40007</v>
      </c>
      <c r="B99" s="12">
        <v>196</v>
      </c>
      <c r="C99" s="12">
        <v>250</v>
      </c>
      <c r="D99" s="12">
        <v>196</v>
      </c>
      <c r="E99" s="12">
        <v>196</v>
      </c>
      <c r="F99" s="14">
        <v>0</v>
      </c>
      <c r="G99" s="12">
        <v>196</v>
      </c>
      <c r="I99" s="11">
        <f>'^JKSE'!I99</f>
        <v>40758</v>
      </c>
      <c r="J99" s="12">
        <f t="shared" si="1"/>
        <v>121</v>
      </c>
    </row>
    <row r="100" spans="1:10" x14ac:dyDescent="0.2">
      <c r="A100" s="15">
        <v>40008</v>
      </c>
      <c r="B100" s="12">
        <v>205</v>
      </c>
      <c r="C100" s="12">
        <v>250</v>
      </c>
      <c r="D100" s="12">
        <v>205</v>
      </c>
      <c r="E100" s="12">
        <v>205</v>
      </c>
      <c r="F100" s="14">
        <v>0</v>
      </c>
      <c r="G100" s="12">
        <v>205</v>
      </c>
      <c r="I100" s="11">
        <f>'^JKSE'!I100</f>
        <v>40757</v>
      </c>
      <c r="J100" s="12">
        <f t="shared" si="1"/>
        <v>118</v>
      </c>
    </row>
    <row r="101" spans="1:10" x14ac:dyDescent="0.2">
      <c r="A101" s="15">
        <v>40009</v>
      </c>
      <c r="B101" s="12">
        <v>191</v>
      </c>
      <c r="C101" s="12">
        <v>250</v>
      </c>
      <c r="D101" s="12">
        <v>191</v>
      </c>
      <c r="E101" s="12">
        <v>250</v>
      </c>
      <c r="F101" s="14">
        <v>1000</v>
      </c>
      <c r="G101" s="12">
        <v>250</v>
      </c>
      <c r="I101" s="11">
        <f>'^JKSE'!I101</f>
        <v>40756</v>
      </c>
      <c r="J101" s="12">
        <f t="shared" si="1"/>
        <v>170</v>
      </c>
    </row>
    <row r="102" spans="1:10" x14ac:dyDescent="0.2">
      <c r="A102" s="15">
        <v>40010</v>
      </c>
      <c r="B102" s="12">
        <v>205</v>
      </c>
      <c r="C102" s="12">
        <v>240</v>
      </c>
      <c r="D102" s="12">
        <v>205</v>
      </c>
      <c r="E102" s="12">
        <v>205</v>
      </c>
      <c r="F102" s="14">
        <v>0</v>
      </c>
      <c r="G102" s="12">
        <v>205</v>
      </c>
      <c r="I102" s="11">
        <f>'^JKSE'!I102</f>
        <v>40753</v>
      </c>
      <c r="J102" s="12">
        <f t="shared" si="1"/>
        <v>180</v>
      </c>
    </row>
    <row r="103" spans="1:10" x14ac:dyDescent="0.2">
      <c r="A103" s="15">
        <v>40011</v>
      </c>
      <c r="B103" s="12">
        <v>200</v>
      </c>
      <c r="C103" s="12">
        <v>250</v>
      </c>
      <c r="D103" s="12">
        <v>200</v>
      </c>
      <c r="E103" s="12">
        <v>250</v>
      </c>
      <c r="F103" s="14">
        <v>12500</v>
      </c>
      <c r="G103" s="12">
        <v>250</v>
      </c>
      <c r="I103" s="11">
        <f>'^JKSE'!I103</f>
        <v>40752</v>
      </c>
      <c r="J103" s="12">
        <f t="shared" si="1"/>
        <v>179</v>
      </c>
    </row>
    <row r="104" spans="1:10" x14ac:dyDescent="0.2">
      <c r="A104" s="15">
        <v>40015</v>
      </c>
      <c r="B104" s="12">
        <v>230</v>
      </c>
      <c r="C104" s="12">
        <v>230</v>
      </c>
      <c r="D104" s="12">
        <v>215</v>
      </c>
      <c r="E104" s="12">
        <v>215</v>
      </c>
      <c r="F104" s="14">
        <v>1000</v>
      </c>
      <c r="G104" s="12">
        <v>215</v>
      </c>
      <c r="I104" s="11">
        <f>'^JKSE'!I104</f>
        <v>40751</v>
      </c>
      <c r="J104" s="12">
        <f t="shared" si="1"/>
        <v>178</v>
      </c>
    </row>
    <row r="105" spans="1:10" x14ac:dyDescent="0.2">
      <c r="A105" s="15">
        <v>40016</v>
      </c>
      <c r="B105" s="12">
        <v>235</v>
      </c>
      <c r="C105" s="12">
        <v>235</v>
      </c>
      <c r="D105" s="12">
        <v>215</v>
      </c>
      <c r="E105" s="12">
        <v>215</v>
      </c>
      <c r="F105" s="14">
        <v>3500</v>
      </c>
      <c r="G105" s="12">
        <v>215</v>
      </c>
      <c r="I105" s="11">
        <f>'^JKSE'!I105</f>
        <v>40750</v>
      </c>
      <c r="J105" s="12">
        <f t="shared" si="1"/>
        <v>179</v>
      </c>
    </row>
    <row r="106" spans="1:10" x14ac:dyDescent="0.2">
      <c r="A106" s="15">
        <v>40017</v>
      </c>
      <c r="B106" s="12">
        <v>215</v>
      </c>
      <c r="C106" s="12">
        <v>215</v>
      </c>
      <c r="D106" s="12">
        <v>215</v>
      </c>
      <c r="E106" s="12">
        <v>215</v>
      </c>
      <c r="F106" s="14">
        <v>15000</v>
      </c>
      <c r="G106" s="12">
        <v>215</v>
      </c>
      <c r="I106" s="11">
        <f>'^JKSE'!I106</f>
        <v>40749</v>
      </c>
      <c r="J106" s="12">
        <f t="shared" si="1"/>
        <v>178</v>
      </c>
    </row>
    <row r="107" spans="1:10" x14ac:dyDescent="0.2">
      <c r="A107" s="15">
        <v>40018</v>
      </c>
      <c r="B107" s="12">
        <v>215</v>
      </c>
      <c r="C107" s="12">
        <v>215</v>
      </c>
      <c r="D107" s="12">
        <v>210</v>
      </c>
      <c r="E107" s="12">
        <v>210</v>
      </c>
      <c r="F107" s="14">
        <v>13000</v>
      </c>
      <c r="G107" s="12">
        <v>210</v>
      </c>
      <c r="I107" s="11">
        <f>'^JKSE'!I107</f>
        <v>40746</v>
      </c>
      <c r="J107" s="12">
        <f t="shared" si="1"/>
        <v>177</v>
      </c>
    </row>
    <row r="108" spans="1:10" x14ac:dyDescent="0.2">
      <c r="A108" s="15">
        <v>40021</v>
      </c>
      <c r="B108" s="12">
        <v>240</v>
      </c>
      <c r="C108" s="12">
        <v>240</v>
      </c>
      <c r="D108" s="12">
        <v>215</v>
      </c>
      <c r="E108" s="12">
        <v>235</v>
      </c>
      <c r="F108" s="14">
        <v>34500</v>
      </c>
      <c r="G108" s="12">
        <v>235</v>
      </c>
      <c r="I108" s="11">
        <f>'^JKSE'!I108</f>
        <v>40745</v>
      </c>
      <c r="J108" s="12">
        <f t="shared" si="1"/>
        <v>177</v>
      </c>
    </row>
    <row r="109" spans="1:10" x14ac:dyDescent="0.2">
      <c r="A109" s="15">
        <v>40022</v>
      </c>
      <c r="B109" s="12">
        <v>260</v>
      </c>
      <c r="C109" s="12">
        <v>260</v>
      </c>
      <c r="D109" s="12">
        <v>235</v>
      </c>
      <c r="E109" s="12">
        <v>235</v>
      </c>
      <c r="F109" s="14">
        <v>1500</v>
      </c>
      <c r="G109" s="12">
        <v>235</v>
      </c>
      <c r="I109" s="11">
        <f>'^JKSE'!I109</f>
        <v>40744</v>
      </c>
      <c r="J109" s="12">
        <f t="shared" si="1"/>
        <v>177</v>
      </c>
    </row>
    <row r="110" spans="1:10" x14ac:dyDescent="0.2">
      <c r="A110" s="15">
        <v>40023</v>
      </c>
      <c r="B110" s="12">
        <v>220</v>
      </c>
      <c r="C110" s="12">
        <v>240</v>
      </c>
      <c r="D110" s="12">
        <v>210</v>
      </c>
      <c r="E110" s="12">
        <v>240</v>
      </c>
      <c r="F110" s="14">
        <v>24000</v>
      </c>
      <c r="G110" s="12">
        <v>240</v>
      </c>
      <c r="I110" s="11">
        <f>'^JKSE'!I110</f>
        <v>40743</v>
      </c>
      <c r="J110" s="12">
        <f t="shared" si="1"/>
        <v>151</v>
      </c>
    </row>
    <row r="111" spans="1:10" x14ac:dyDescent="0.2">
      <c r="A111" s="15">
        <v>40024</v>
      </c>
      <c r="B111" s="12">
        <v>220</v>
      </c>
      <c r="C111" s="12">
        <v>230</v>
      </c>
      <c r="D111" s="12">
        <v>220</v>
      </c>
      <c r="E111" s="12">
        <v>230</v>
      </c>
      <c r="F111" s="14">
        <v>76000</v>
      </c>
      <c r="G111" s="12">
        <v>230</v>
      </c>
      <c r="I111" s="11">
        <f>'^JKSE'!I111</f>
        <v>40742</v>
      </c>
      <c r="J111" s="12">
        <f t="shared" si="1"/>
        <v>176</v>
      </c>
    </row>
    <row r="112" spans="1:10" x14ac:dyDescent="0.2">
      <c r="A112" s="15">
        <v>40025</v>
      </c>
      <c r="B112" s="12">
        <v>210</v>
      </c>
      <c r="C112" s="12">
        <v>230</v>
      </c>
      <c r="D112" s="12">
        <v>210</v>
      </c>
      <c r="E112" s="12">
        <v>210</v>
      </c>
      <c r="F112" s="14">
        <v>0</v>
      </c>
      <c r="G112" s="12">
        <v>210</v>
      </c>
      <c r="I112" s="11">
        <f>'^JKSE'!I112</f>
        <v>40739</v>
      </c>
      <c r="J112" s="12">
        <f t="shared" si="1"/>
        <v>177</v>
      </c>
    </row>
    <row r="113" spans="1:10" x14ac:dyDescent="0.2">
      <c r="A113" s="15">
        <v>40028</v>
      </c>
      <c r="B113" s="12">
        <v>230</v>
      </c>
      <c r="C113" s="12">
        <v>260</v>
      </c>
      <c r="D113" s="12">
        <v>230</v>
      </c>
      <c r="E113" s="12">
        <v>260</v>
      </c>
      <c r="F113" s="14">
        <v>13480500</v>
      </c>
      <c r="G113" s="12">
        <v>260</v>
      </c>
      <c r="I113" s="11">
        <f>'^JKSE'!I113</f>
        <v>40738</v>
      </c>
      <c r="J113" s="12">
        <f t="shared" si="1"/>
        <v>156</v>
      </c>
    </row>
    <row r="114" spans="1:10" x14ac:dyDescent="0.2">
      <c r="A114" s="15">
        <v>40029</v>
      </c>
      <c r="B114" s="12">
        <v>275</v>
      </c>
      <c r="C114" s="12">
        <v>285</v>
      </c>
      <c r="D114" s="12">
        <v>255</v>
      </c>
      <c r="E114" s="12">
        <v>280</v>
      </c>
      <c r="F114" s="14">
        <v>9710500</v>
      </c>
      <c r="G114" s="12">
        <v>280</v>
      </c>
      <c r="I114" s="11">
        <f>'^JKSE'!I114</f>
        <v>40737</v>
      </c>
      <c r="J114" s="12">
        <f t="shared" si="1"/>
        <v>131</v>
      </c>
    </row>
    <row r="115" spans="1:10" x14ac:dyDescent="0.2">
      <c r="A115" s="15">
        <v>40030</v>
      </c>
      <c r="B115" s="12">
        <v>275</v>
      </c>
      <c r="C115" s="12">
        <v>275</v>
      </c>
      <c r="D115" s="12">
        <v>260</v>
      </c>
      <c r="E115" s="12">
        <v>260</v>
      </c>
      <c r="F115" s="14">
        <v>11354000</v>
      </c>
      <c r="G115" s="12">
        <v>260</v>
      </c>
      <c r="I115" s="11">
        <f>'^JKSE'!I115</f>
        <v>40736</v>
      </c>
      <c r="J115" s="12">
        <f t="shared" si="1"/>
        <v>175</v>
      </c>
    </row>
    <row r="116" spans="1:10" x14ac:dyDescent="0.2">
      <c r="A116" s="15">
        <v>40031</v>
      </c>
      <c r="B116" s="12">
        <v>245</v>
      </c>
      <c r="C116" s="12">
        <v>285</v>
      </c>
      <c r="D116" s="12">
        <v>245</v>
      </c>
      <c r="E116" s="12">
        <v>280</v>
      </c>
      <c r="F116" s="14">
        <v>8547000</v>
      </c>
      <c r="G116" s="12">
        <v>280</v>
      </c>
      <c r="I116" s="11">
        <f>'^JKSE'!I116</f>
        <v>40735</v>
      </c>
      <c r="J116" s="12">
        <f t="shared" si="1"/>
        <v>177</v>
      </c>
    </row>
    <row r="117" spans="1:10" x14ac:dyDescent="0.2">
      <c r="A117" s="15">
        <v>40032</v>
      </c>
      <c r="B117" s="12">
        <v>270</v>
      </c>
      <c r="C117" s="12">
        <v>270</v>
      </c>
      <c r="D117" s="12">
        <v>255</v>
      </c>
      <c r="E117" s="12">
        <v>255</v>
      </c>
      <c r="F117" s="14">
        <v>2255000</v>
      </c>
      <c r="G117" s="12">
        <v>255</v>
      </c>
      <c r="I117" s="11">
        <f>'^JKSE'!I117</f>
        <v>40732</v>
      </c>
      <c r="J117" s="12">
        <f t="shared" si="1"/>
        <v>156</v>
      </c>
    </row>
    <row r="118" spans="1:10" x14ac:dyDescent="0.2">
      <c r="A118" s="15">
        <v>40035</v>
      </c>
      <c r="B118" s="12">
        <v>265</v>
      </c>
      <c r="C118" s="12">
        <v>280</v>
      </c>
      <c r="D118" s="12">
        <v>260</v>
      </c>
      <c r="E118" s="12">
        <v>280</v>
      </c>
      <c r="F118" s="14">
        <v>5818000</v>
      </c>
      <c r="G118" s="12">
        <v>280</v>
      </c>
      <c r="I118" s="11">
        <f>'^JKSE'!I118</f>
        <v>40731</v>
      </c>
      <c r="J118" s="12">
        <f t="shared" si="1"/>
        <v>178</v>
      </c>
    </row>
    <row r="119" spans="1:10" x14ac:dyDescent="0.2">
      <c r="A119" s="15">
        <v>40036</v>
      </c>
      <c r="B119" s="12">
        <v>280</v>
      </c>
      <c r="C119" s="12">
        <v>285</v>
      </c>
      <c r="D119" s="12">
        <v>280</v>
      </c>
      <c r="E119" s="12">
        <v>285</v>
      </c>
      <c r="F119" s="14">
        <v>5047500</v>
      </c>
      <c r="G119" s="12">
        <v>285</v>
      </c>
      <c r="I119" s="11">
        <f>'^JKSE'!I119</f>
        <v>40730</v>
      </c>
      <c r="J119" s="12">
        <f t="shared" si="1"/>
        <v>166</v>
      </c>
    </row>
    <row r="120" spans="1:10" x14ac:dyDescent="0.2">
      <c r="A120" s="15">
        <v>40037</v>
      </c>
      <c r="B120" s="12">
        <v>275</v>
      </c>
      <c r="C120" s="12">
        <v>275</v>
      </c>
      <c r="D120" s="12">
        <v>260</v>
      </c>
      <c r="E120" s="12">
        <v>260</v>
      </c>
      <c r="F120" s="14">
        <v>5019000</v>
      </c>
      <c r="G120" s="12">
        <v>260</v>
      </c>
      <c r="I120" s="11">
        <f>'^JKSE'!I120</f>
        <v>40729</v>
      </c>
      <c r="J120" s="12">
        <f t="shared" si="1"/>
        <v>166</v>
      </c>
    </row>
    <row r="121" spans="1:10" x14ac:dyDescent="0.2">
      <c r="A121" s="15">
        <v>40038</v>
      </c>
      <c r="B121" s="12">
        <v>260</v>
      </c>
      <c r="C121" s="12">
        <v>305</v>
      </c>
      <c r="D121" s="12">
        <v>260</v>
      </c>
      <c r="E121" s="12">
        <v>300</v>
      </c>
      <c r="F121" s="14">
        <v>16081500</v>
      </c>
      <c r="G121" s="12">
        <v>300</v>
      </c>
      <c r="I121" s="11">
        <f>'^JKSE'!I121</f>
        <v>40728</v>
      </c>
      <c r="J121" s="12">
        <f t="shared" si="1"/>
        <v>178</v>
      </c>
    </row>
    <row r="122" spans="1:10" x14ac:dyDescent="0.2">
      <c r="A122" s="15">
        <v>40039</v>
      </c>
      <c r="B122" s="12">
        <v>300</v>
      </c>
      <c r="C122" s="12">
        <v>315</v>
      </c>
      <c r="D122" s="12">
        <v>300</v>
      </c>
      <c r="E122" s="12">
        <v>310</v>
      </c>
      <c r="F122" s="14">
        <v>7635000</v>
      </c>
      <c r="G122" s="12">
        <v>310</v>
      </c>
      <c r="I122" s="11">
        <f>'^JKSE'!I122</f>
        <v>40725</v>
      </c>
      <c r="J122" s="12">
        <f t="shared" si="1"/>
        <v>178</v>
      </c>
    </row>
    <row r="123" spans="1:10" x14ac:dyDescent="0.2">
      <c r="A123" s="15">
        <v>40043</v>
      </c>
      <c r="B123" s="12">
        <v>290</v>
      </c>
      <c r="C123" s="12">
        <v>300</v>
      </c>
      <c r="D123" s="12">
        <v>290</v>
      </c>
      <c r="E123" s="12">
        <v>295</v>
      </c>
      <c r="F123" s="14">
        <v>5499000</v>
      </c>
      <c r="G123" s="12">
        <v>295</v>
      </c>
      <c r="I123" s="11">
        <f>'^JKSE'!I123</f>
        <v>40724</v>
      </c>
      <c r="J123" s="12">
        <f t="shared" si="1"/>
        <v>177</v>
      </c>
    </row>
    <row r="124" spans="1:10" x14ac:dyDescent="0.2">
      <c r="A124" s="15">
        <v>40044</v>
      </c>
      <c r="B124" s="12">
        <v>295</v>
      </c>
      <c r="C124" s="12">
        <v>300</v>
      </c>
      <c r="D124" s="12">
        <v>280</v>
      </c>
      <c r="E124" s="12">
        <v>280</v>
      </c>
      <c r="F124" s="14">
        <v>6380000</v>
      </c>
      <c r="G124" s="12">
        <v>280</v>
      </c>
      <c r="I124" s="11">
        <f>'^JKSE'!I124</f>
        <v>40723</v>
      </c>
      <c r="J124" s="12">
        <f t="shared" si="1"/>
        <v>143</v>
      </c>
    </row>
    <row r="125" spans="1:10" x14ac:dyDescent="0.2">
      <c r="A125" s="15">
        <v>40045</v>
      </c>
      <c r="B125" s="12">
        <v>280</v>
      </c>
      <c r="C125" s="12">
        <v>315</v>
      </c>
      <c r="D125" s="12">
        <v>280</v>
      </c>
      <c r="E125" s="12">
        <v>310</v>
      </c>
      <c r="F125" s="14">
        <v>13321000</v>
      </c>
      <c r="G125" s="12">
        <v>310</v>
      </c>
      <c r="I125" s="11">
        <f>'^JKSE'!I125</f>
        <v>40722</v>
      </c>
      <c r="J125" s="12">
        <f t="shared" si="1"/>
        <v>143</v>
      </c>
    </row>
    <row r="126" spans="1:10" x14ac:dyDescent="0.2">
      <c r="A126" s="15">
        <v>40046</v>
      </c>
      <c r="B126" s="12">
        <v>290</v>
      </c>
      <c r="C126" s="12">
        <v>300</v>
      </c>
      <c r="D126" s="12">
        <v>285</v>
      </c>
      <c r="E126" s="12">
        <v>285</v>
      </c>
      <c r="F126" s="14">
        <v>4834000</v>
      </c>
      <c r="G126" s="12">
        <v>285</v>
      </c>
      <c r="I126" s="11">
        <f>'^JKSE'!I126</f>
        <v>40721</v>
      </c>
      <c r="J126" s="12">
        <f t="shared" si="1"/>
        <v>170</v>
      </c>
    </row>
    <row r="127" spans="1:10" x14ac:dyDescent="0.2">
      <c r="A127" s="15">
        <v>40049</v>
      </c>
      <c r="B127" s="12">
        <v>290</v>
      </c>
      <c r="C127" s="12">
        <v>300</v>
      </c>
      <c r="D127" s="12">
        <v>290</v>
      </c>
      <c r="E127" s="12">
        <v>300</v>
      </c>
      <c r="F127" s="14">
        <v>4908500</v>
      </c>
      <c r="G127" s="12">
        <v>300</v>
      </c>
      <c r="I127" s="11">
        <f>'^JKSE'!I127</f>
        <v>40718</v>
      </c>
      <c r="J127" s="12">
        <f t="shared" si="1"/>
        <v>151</v>
      </c>
    </row>
    <row r="128" spans="1:10" x14ac:dyDescent="0.2">
      <c r="A128" s="15">
        <v>40050</v>
      </c>
      <c r="B128" s="12">
        <v>295</v>
      </c>
      <c r="C128" s="12">
        <v>305</v>
      </c>
      <c r="D128" s="12">
        <v>280</v>
      </c>
      <c r="E128" s="12">
        <v>305</v>
      </c>
      <c r="F128" s="14">
        <v>9648500</v>
      </c>
      <c r="G128" s="12">
        <v>305</v>
      </c>
      <c r="I128" s="11">
        <f>'^JKSE'!I128</f>
        <v>40717</v>
      </c>
      <c r="J128" s="12">
        <f t="shared" si="1"/>
        <v>171</v>
      </c>
    </row>
    <row r="129" spans="1:10" x14ac:dyDescent="0.2">
      <c r="A129" s="15">
        <v>40051</v>
      </c>
      <c r="B129" s="12">
        <v>295</v>
      </c>
      <c r="C129" s="12">
        <v>295</v>
      </c>
      <c r="D129" s="12">
        <v>290</v>
      </c>
      <c r="E129" s="12">
        <v>290</v>
      </c>
      <c r="F129" s="14">
        <v>5286500</v>
      </c>
      <c r="G129" s="12">
        <v>290</v>
      </c>
      <c r="I129" s="11">
        <f>'^JKSE'!I129</f>
        <v>40716</v>
      </c>
      <c r="J129" s="12">
        <f t="shared" si="1"/>
        <v>174</v>
      </c>
    </row>
    <row r="130" spans="1:10" x14ac:dyDescent="0.2">
      <c r="A130" s="15">
        <v>40052</v>
      </c>
      <c r="B130" s="12">
        <v>285</v>
      </c>
      <c r="C130" s="12">
        <v>315</v>
      </c>
      <c r="D130" s="12">
        <v>280</v>
      </c>
      <c r="E130" s="12">
        <v>315</v>
      </c>
      <c r="F130" s="14">
        <v>14418000</v>
      </c>
      <c r="G130" s="12">
        <v>315</v>
      </c>
      <c r="I130" s="11">
        <f>'^JKSE'!I130</f>
        <v>40715</v>
      </c>
      <c r="J130" s="12">
        <f t="shared" si="1"/>
        <v>174</v>
      </c>
    </row>
    <row r="131" spans="1:10" x14ac:dyDescent="0.2">
      <c r="A131" s="15">
        <v>40053</v>
      </c>
      <c r="B131" s="12">
        <v>310</v>
      </c>
      <c r="C131" s="12">
        <v>335</v>
      </c>
      <c r="D131" s="12">
        <v>305</v>
      </c>
      <c r="E131" s="12">
        <v>320</v>
      </c>
      <c r="F131" s="14">
        <v>13154000</v>
      </c>
      <c r="G131" s="12">
        <v>320</v>
      </c>
      <c r="I131" s="11">
        <f>'^JKSE'!I131</f>
        <v>40714</v>
      </c>
      <c r="J131" s="12">
        <f t="shared" ref="J131:J194" si="2">VLOOKUP($I$2:$I$751,$A$2:$G$705,7)</f>
        <v>178</v>
      </c>
    </row>
    <row r="132" spans="1:10" x14ac:dyDescent="0.2">
      <c r="A132" s="15">
        <v>40056</v>
      </c>
      <c r="B132" s="12">
        <v>320</v>
      </c>
      <c r="C132" s="12">
        <v>325</v>
      </c>
      <c r="D132" s="12">
        <v>305</v>
      </c>
      <c r="E132" s="12">
        <v>310</v>
      </c>
      <c r="F132" s="14">
        <v>9021500</v>
      </c>
      <c r="G132" s="12">
        <v>310</v>
      </c>
      <c r="I132" s="11">
        <f>'^JKSE'!I132</f>
        <v>40711</v>
      </c>
      <c r="J132" s="12">
        <f t="shared" si="2"/>
        <v>162</v>
      </c>
    </row>
    <row r="133" spans="1:10" x14ac:dyDescent="0.2">
      <c r="A133" s="15">
        <v>40057</v>
      </c>
      <c r="B133" s="12">
        <v>310</v>
      </c>
      <c r="C133" s="12">
        <v>320</v>
      </c>
      <c r="D133" s="12">
        <v>295</v>
      </c>
      <c r="E133" s="12">
        <v>310</v>
      </c>
      <c r="F133" s="14">
        <v>13584500</v>
      </c>
      <c r="G133" s="12">
        <v>310</v>
      </c>
      <c r="I133" s="11">
        <f>'^JKSE'!I133</f>
        <v>40710</v>
      </c>
      <c r="J133" s="12">
        <f t="shared" si="2"/>
        <v>153</v>
      </c>
    </row>
    <row r="134" spans="1:10" x14ac:dyDescent="0.2">
      <c r="A134" s="15">
        <v>40058</v>
      </c>
      <c r="B134" s="12">
        <v>300</v>
      </c>
      <c r="C134" s="12">
        <v>305</v>
      </c>
      <c r="D134" s="12">
        <v>290</v>
      </c>
      <c r="E134" s="12">
        <v>300</v>
      </c>
      <c r="F134" s="14">
        <v>9013000</v>
      </c>
      <c r="G134" s="12">
        <v>300</v>
      </c>
      <c r="I134" s="11">
        <f>'^JKSE'!I134</f>
        <v>40709</v>
      </c>
      <c r="J134" s="12">
        <f t="shared" si="2"/>
        <v>173</v>
      </c>
    </row>
    <row r="135" spans="1:10" x14ac:dyDescent="0.2">
      <c r="A135" s="15">
        <v>40059</v>
      </c>
      <c r="B135" s="12">
        <v>300</v>
      </c>
      <c r="C135" s="12">
        <v>315</v>
      </c>
      <c r="D135" s="12">
        <v>295</v>
      </c>
      <c r="E135" s="12">
        <v>310</v>
      </c>
      <c r="F135" s="14">
        <v>12243000</v>
      </c>
      <c r="G135" s="12">
        <v>310</v>
      </c>
      <c r="I135" s="11">
        <f>'^JKSE'!I135</f>
        <v>40708</v>
      </c>
      <c r="J135" s="12">
        <f t="shared" si="2"/>
        <v>179</v>
      </c>
    </row>
    <row r="136" spans="1:10" x14ac:dyDescent="0.2">
      <c r="A136" s="15">
        <v>40060</v>
      </c>
      <c r="B136" s="12">
        <v>310</v>
      </c>
      <c r="C136" s="12">
        <v>310</v>
      </c>
      <c r="D136" s="12">
        <v>295</v>
      </c>
      <c r="E136" s="12">
        <v>295</v>
      </c>
      <c r="F136" s="14">
        <v>5269000</v>
      </c>
      <c r="G136" s="12">
        <v>295</v>
      </c>
      <c r="I136" s="11">
        <f>'^JKSE'!I136</f>
        <v>40707</v>
      </c>
      <c r="J136" s="12">
        <f t="shared" si="2"/>
        <v>174</v>
      </c>
    </row>
    <row r="137" spans="1:10" x14ac:dyDescent="0.2">
      <c r="A137" s="15">
        <v>40063</v>
      </c>
      <c r="B137" s="12">
        <v>305</v>
      </c>
      <c r="C137" s="12">
        <v>305</v>
      </c>
      <c r="D137" s="12">
        <v>290</v>
      </c>
      <c r="E137" s="12">
        <v>300</v>
      </c>
      <c r="F137" s="14">
        <v>4092000</v>
      </c>
      <c r="G137" s="12">
        <v>300</v>
      </c>
      <c r="I137" s="11">
        <f>'^JKSE'!I137</f>
        <v>40704</v>
      </c>
      <c r="J137" s="12">
        <f t="shared" si="2"/>
        <v>181</v>
      </c>
    </row>
    <row r="138" spans="1:10" x14ac:dyDescent="0.2">
      <c r="A138" s="15">
        <v>40064</v>
      </c>
      <c r="B138" s="12">
        <v>295</v>
      </c>
      <c r="C138" s="12">
        <v>300</v>
      </c>
      <c r="D138" s="12">
        <v>285</v>
      </c>
      <c r="E138" s="12">
        <v>295</v>
      </c>
      <c r="F138" s="14">
        <v>7729000</v>
      </c>
      <c r="G138" s="12">
        <v>295</v>
      </c>
      <c r="I138" s="11">
        <f>'^JKSE'!I138</f>
        <v>40703</v>
      </c>
      <c r="J138" s="12">
        <f t="shared" si="2"/>
        <v>173</v>
      </c>
    </row>
    <row r="139" spans="1:10" x14ac:dyDescent="0.2">
      <c r="A139" s="15">
        <v>40065</v>
      </c>
      <c r="B139" s="12">
        <v>295</v>
      </c>
      <c r="C139" s="12">
        <v>295</v>
      </c>
      <c r="D139" s="12">
        <v>275</v>
      </c>
      <c r="E139" s="12">
        <v>285</v>
      </c>
      <c r="F139" s="14">
        <v>5726000</v>
      </c>
      <c r="G139" s="12">
        <v>285</v>
      </c>
      <c r="I139" s="11">
        <f>'^JKSE'!I139</f>
        <v>40702</v>
      </c>
      <c r="J139" s="12">
        <f t="shared" si="2"/>
        <v>180</v>
      </c>
    </row>
    <row r="140" spans="1:10" x14ac:dyDescent="0.2">
      <c r="A140" s="15">
        <v>40066</v>
      </c>
      <c r="B140" s="12">
        <v>290</v>
      </c>
      <c r="C140" s="12">
        <v>305</v>
      </c>
      <c r="D140" s="12">
        <v>285</v>
      </c>
      <c r="E140" s="12">
        <v>290</v>
      </c>
      <c r="F140" s="14">
        <v>9507500</v>
      </c>
      <c r="G140" s="12">
        <v>290</v>
      </c>
      <c r="I140" s="11">
        <f>'^JKSE'!I140</f>
        <v>40701</v>
      </c>
      <c r="J140" s="12">
        <f t="shared" si="2"/>
        <v>179</v>
      </c>
    </row>
    <row r="141" spans="1:10" x14ac:dyDescent="0.2">
      <c r="A141" s="15">
        <v>40067</v>
      </c>
      <c r="B141" s="12">
        <v>290</v>
      </c>
      <c r="C141" s="12">
        <v>295</v>
      </c>
      <c r="D141" s="12">
        <v>275</v>
      </c>
      <c r="E141" s="12">
        <v>285</v>
      </c>
      <c r="F141" s="14">
        <v>3246500</v>
      </c>
      <c r="G141" s="12">
        <v>285</v>
      </c>
      <c r="I141" s="11">
        <f>'^JKSE'!I141</f>
        <v>40700</v>
      </c>
      <c r="J141" s="12">
        <f t="shared" si="2"/>
        <v>179</v>
      </c>
    </row>
    <row r="142" spans="1:10" x14ac:dyDescent="0.2">
      <c r="A142" s="15">
        <v>40070</v>
      </c>
      <c r="B142" s="12">
        <v>285</v>
      </c>
      <c r="C142" s="12">
        <v>285</v>
      </c>
      <c r="D142" s="12">
        <v>265</v>
      </c>
      <c r="E142" s="12">
        <v>270</v>
      </c>
      <c r="F142" s="14">
        <v>2479500</v>
      </c>
      <c r="G142" s="12">
        <v>270</v>
      </c>
      <c r="I142" s="11">
        <f>'^JKSE'!I142</f>
        <v>40697</v>
      </c>
      <c r="J142" s="12">
        <f t="shared" si="2"/>
        <v>180</v>
      </c>
    </row>
    <row r="143" spans="1:10" x14ac:dyDescent="0.2">
      <c r="A143" s="15">
        <v>40071</v>
      </c>
      <c r="B143" s="12">
        <v>275</v>
      </c>
      <c r="C143" s="12">
        <v>285</v>
      </c>
      <c r="D143" s="12">
        <v>270</v>
      </c>
      <c r="E143" s="12">
        <v>280</v>
      </c>
      <c r="F143" s="14">
        <v>3857500</v>
      </c>
      <c r="G143" s="12">
        <v>280</v>
      </c>
      <c r="I143" s="11">
        <f>'^JKSE'!I143</f>
        <v>40696</v>
      </c>
      <c r="J143" s="12">
        <f t="shared" si="2"/>
        <v>181</v>
      </c>
    </row>
    <row r="144" spans="1:10" x14ac:dyDescent="0.2">
      <c r="A144" s="15">
        <v>40072</v>
      </c>
      <c r="B144" s="12">
        <v>280</v>
      </c>
      <c r="C144" s="12">
        <v>290</v>
      </c>
      <c r="D144" s="12">
        <v>280</v>
      </c>
      <c r="E144" s="12">
        <v>285</v>
      </c>
      <c r="F144" s="14">
        <v>4804000</v>
      </c>
      <c r="G144" s="12">
        <v>285</v>
      </c>
      <c r="I144" s="11">
        <f>'^JKSE'!I144</f>
        <v>40695</v>
      </c>
      <c r="J144" s="12">
        <f t="shared" si="2"/>
        <v>181</v>
      </c>
    </row>
    <row r="145" spans="1:10" x14ac:dyDescent="0.2">
      <c r="A145" s="15">
        <v>40073</v>
      </c>
      <c r="B145" s="12">
        <v>280</v>
      </c>
      <c r="C145" s="12">
        <v>280</v>
      </c>
      <c r="D145" s="12">
        <v>270</v>
      </c>
      <c r="E145" s="12">
        <v>275</v>
      </c>
      <c r="F145" s="14">
        <v>1190500</v>
      </c>
      <c r="G145" s="12">
        <v>275</v>
      </c>
      <c r="I145" s="11">
        <f>'^JKSE'!I145</f>
        <v>40694</v>
      </c>
      <c r="J145" s="12">
        <f t="shared" si="2"/>
        <v>183</v>
      </c>
    </row>
    <row r="146" spans="1:10" x14ac:dyDescent="0.2">
      <c r="A146" s="15">
        <v>40080</v>
      </c>
      <c r="B146" s="12">
        <v>280</v>
      </c>
      <c r="C146" s="12">
        <v>285</v>
      </c>
      <c r="D146" s="12">
        <v>265</v>
      </c>
      <c r="E146" s="12">
        <v>265</v>
      </c>
      <c r="F146" s="14">
        <v>115000</v>
      </c>
      <c r="G146" s="12">
        <v>265</v>
      </c>
      <c r="I146" s="11">
        <f>'^JKSE'!I146</f>
        <v>40693</v>
      </c>
      <c r="J146" s="12">
        <f t="shared" si="2"/>
        <v>163</v>
      </c>
    </row>
    <row r="147" spans="1:10" x14ac:dyDescent="0.2">
      <c r="A147" s="15">
        <v>40081</v>
      </c>
      <c r="B147" s="12">
        <v>275</v>
      </c>
      <c r="C147" s="12">
        <v>275</v>
      </c>
      <c r="D147" s="12">
        <v>275</v>
      </c>
      <c r="E147" s="12">
        <v>275</v>
      </c>
      <c r="F147" s="14">
        <v>20500</v>
      </c>
      <c r="G147" s="12">
        <v>275</v>
      </c>
      <c r="I147" s="11">
        <f>'^JKSE'!I147</f>
        <v>40690</v>
      </c>
      <c r="J147" s="12">
        <f t="shared" si="2"/>
        <v>184</v>
      </c>
    </row>
    <row r="148" spans="1:10" x14ac:dyDescent="0.2">
      <c r="A148" s="15">
        <v>40084</v>
      </c>
      <c r="B148" s="12">
        <v>255</v>
      </c>
      <c r="C148" s="12">
        <v>260</v>
      </c>
      <c r="D148" s="12">
        <v>250</v>
      </c>
      <c r="E148" s="12">
        <v>260</v>
      </c>
      <c r="F148" s="14">
        <v>4532500</v>
      </c>
      <c r="G148" s="12">
        <v>260</v>
      </c>
      <c r="I148" s="11">
        <f>'^JKSE'!I148</f>
        <v>40689</v>
      </c>
      <c r="J148" s="12">
        <f t="shared" si="2"/>
        <v>182</v>
      </c>
    </row>
    <row r="149" spans="1:10" x14ac:dyDescent="0.2">
      <c r="A149" s="15">
        <v>40085</v>
      </c>
      <c r="B149" s="12">
        <v>265</v>
      </c>
      <c r="C149" s="12">
        <v>275</v>
      </c>
      <c r="D149" s="12">
        <v>255</v>
      </c>
      <c r="E149" s="12">
        <v>265</v>
      </c>
      <c r="F149" s="14">
        <v>4317500</v>
      </c>
      <c r="G149" s="12">
        <v>265</v>
      </c>
      <c r="I149" s="11">
        <f>'^JKSE'!I149</f>
        <v>40688</v>
      </c>
      <c r="J149" s="12">
        <f t="shared" si="2"/>
        <v>182</v>
      </c>
    </row>
    <row r="150" spans="1:10" x14ac:dyDescent="0.2">
      <c r="A150" s="15">
        <v>40086</v>
      </c>
      <c r="B150" s="12">
        <v>265</v>
      </c>
      <c r="C150" s="12">
        <v>285</v>
      </c>
      <c r="D150" s="12">
        <v>265</v>
      </c>
      <c r="E150" s="12">
        <v>285</v>
      </c>
      <c r="F150" s="14">
        <v>11630000</v>
      </c>
      <c r="G150" s="12">
        <v>285</v>
      </c>
      <c r="I150" s="11">
        <f>'^JKSE'!I150</f>
        <v>40687</v>
      </c>
      <c r="J150" s="12">
        <f t="shared" si="2"/>
        <v>182</v>
      </c>
    </row>
    <row r="151" spans="1:10" x14ac:dyDescent="0.2">
      <c r="A151" s="15">
        <v>40087</v>
      </c>
      <c r="B151" s="12">
        <v>285</v>
      </c>
      <c r="C151" s="12">
        <v>310</v>
      </c>
      <c r="D151" s="12">
        <v>275</v>
      </c>
      <c r="E151" s="12">
        <v>310</v>
      </c>
      <c r="F151" s="14">
        <v>16882500</v>
      </c>
      <c r="G151" s="12">
        <v>310</v>
      </c>
      <c r="I151" s="11">
        <f>'^JKSE'!I151</f>
        <v>40686</v>
      </c>
      <c r="J151" s="12">
        <f t="shared" si="2"/>
        <v>188</v>
      </c>
    </row>
    <row r="152" spans="1:10" x14ac:dyDescent="0.2">
      <c r="A152" s="15">
        <v>40088</v>
      </c>
      <c r="B152" s="12">
        <v>305</v>
      </c>
      <c r="C152" s="12">
        <v>310</v>
      </c>
      <c r="D152" s="12">
        <v>290</v>
      </c>
      <c r="E152" s="12">
        <v>300</v>
      </c>
      <c r="F152" s="14">
        <v>8774000</v>
      </c>
      <c r="G152" s="12">
        <v>300</v>
      </c>
      <c r="I152" s="11">
        <f>'^JKSE'!I152</f>
        <v>40683</v>
      </c>
      <c r="J152" s="12">
        <f t="shared" si="2"/>
        <v>183</v>
      </c>
    </row>
    <row r="153" spans="1:10" x14ac:dyDescent="0.2">
      <c r="A153" s="15">
        <v>40091</v>
      </c>
      <c r="B153" s="12">
        <v>295</v>
      </c>
      <c r="C153" s="12">
        <v>295</v>
      </c>
      <c r="D153" s="12">
        <v>280</v>
      </c>
      <c r="E153" s="12">
        <v>285</v>
      </c>
      <c r="F153" s="14">
        <v>4733000</v>
      </c>
      <c r="G153" s="12">
        <v>285</v>
      </c>
      <c r="I153" s="11">
        <f>'^JKSE'!I153</f>
        <v>40682</v>
      </c>
      <c r="J153" s="12">
        <f t="shared" si="2"/>
        <v>190</v>
      </c>
    </row>
    <row r="154" spans="1:10" x14ac:dyDescent="0.2">
      <c r="A154" s="15">
        <v>40092</v>
      </c>
      <c r="B154" s="12">
        <v>285</v>
      </c>
      <c r="C154" s="12">
        <v>295</v>
      </c>
      <c r="D154" s="12">
        <v>275</v>
      </c>
      <c r="E154" s="12">
        <v>295</v>
      </c>
      <c r="F154" s="14">
        <v>4068500</v>
      </c>
      <c r="G154" s="12">
        <v>295</v>
      </c>
      <c r="I154" s="11">
        <f>'^JKSE'!I154</f>
        <v>40681</v>
      </c>
      <c r="J154" s="12">
        <f t="shared" si="2"/>
        <v>184</v>
      </c>
    </row>
    <row r="155" spans="1:10" x14ac:dyDescent="0.2">
      <c r="A155" s="15">
        <v>40093</v>
      </c>
      <c r="B155" s="12">
        <v>285</v>
      </c>
      <c r="C155" s="12">
        <v>295</v>
      </c>
      <c r="D155" s="12">
        <v>280</v>
      </c>
      <c r="E155" s="12">
        <v>285</v>
      </c>
      <c r="F155" s="14">
        <v>3300500</v>
      </c>
      <c r="G155" s="12">
        <v>285</v>
      </c>
      <c r="I155" s="11">
        <f>'^JKSE'!I155</f>
        <v>40680</v>
      </c>
      <c r="J155" s="12">
        <f t="shared" si="2"/>
        <v>191</v>
      </c>
    </row>
    <row r="156" spans="1:10" x14ac:dyDescent="0.2">
      <c r="A156" s="15">
        <v>40094</v>
      </c>
      <c r="B156" s="12">
        <v>280</v>
      </c>
      <c r="C156" s="12">
        <v>285</v>
      </c>
      <c r="D156" s="12">
        <v>270</v>
      </c>
      <c r="E156" s="12">
        <v>285</v>
      </c>
      <c r="F156" s="14">
        <v>4441500</v>
      </c>
      <c r="G156" s="12">
        <v>285</v>
      </c>
      <c r="I156" s="11">
        <f>'^JKSE'!I156</f>
        <v>40679</v>
      </c>
      <c r="J156" s="12">
        <f t="shared" si="2"/>
        <v>191</v>
      </c>
    </row>
    <row r="157" spans="1:10" x14ac:dyDescent="0.2">
      <c r="A157" s="15">
        <v>40095</v>
      </c>
      <c r="B157" s="12">
        <v>285</v>
      </c>
      <c r="C157" s="12">
        <v>290</v>
      </c>
      <c r="D157" s="12">
        <v>275</v>
      </c>
      <c r="E157" s="12">
        <v>285</v>
      </c>
      <c r="F157" s="14">
        <v>1823500</v>
      </c>
      <c r="G157" s="12">
        <v>285</v>
      </c>
      <c r="I157" s="11">
        <f>'^JKSE'!I157</f>
        <v>40676</v>
      </c>
      <c r="J157" s="12">
        <f t="shared" si="2"/>
        <v>187</v>
      </c>
    </row>
    <row r="158" spans="1:10" x14ac:dyDescent="0.2">
      <c r="A158" s="15">
        <v>40098</v>
      </c>
      <c r="B158" s="12">
        <v>285</v>
      </c>
      <c r="C158" s="12">
        <v>290</v>
      </c>
      <c r="D158" s="12">
        <v>280</v>
      </c>
      <c r="E158" s="12">
        <v>285</v>
      </c>
      <c r="F158" s="14">
        <v>839000</v>
      </c>
      <c r="G158" s="12">
        <v>285</v>
      </c>
      <c r="I158" s="11">
        <f>'^JKSE'!I158</f>
        <v>40675</v>
      </c>
      <c r="J158" s="12">
        <f t="shared" si="2"/>
        <v>192</v>
      </c>
    </row>
    <row r="159" spans="1:10" x14ac:dyDescent="0.2">
      <c r="A159" s="15">
        <v>40099</v>
      </c>
      <c r="B159" s="12">
        <v>285</v>
      </c>
      <c r="C159" s="12">
        <v>290</v>
      </c>
      <c r="D159" s="12">
        <v>285</v>
      </c>
      <c r="E159" s="12">
        <v>285</v>
      </c>
      <c r="F159" s="14">
        <v>2577500</v>
      </c>
      <c r="G159" s="12">
        <v>285</v>
      </c>
      <c r="I159" s="11">
        <f>'^JKSE'!I159</f>
        <v>40674</v>
      </c>
      <c r="J159" s="12">
        <f t="shared" si="2"/>
        <v>192</v>
      </c>
    </row>
    <row r="160" spans="1:10" x14ac:dyDescent="0.2">
      <c r="A160" s="15">
        <v>40100</v>
      </c>
      <c r="B160" s="12">
        <v>290</v>
      </c>
      <c r="C160" s="12">
        <v>295</v>
      </c>
      <c r="D160" s="12">
        <v>285</v>
      </c>
      <c r="E160" s="12">
        <v>295</v>
      </c>
      <c r="F160" s="14">
        <v>2684500</v>
      </c>
      <c r="G160" s="12">
        <v>295</v>
      </c>
      <c r="I160" s="11">
        <f>'^JKSE'!I160</f>
        <v>40673</v>
      </c>
      <c r="J160" s="12">
        <f t="shared" si="2"/>
        <v>192</v>
      </c>
    </row>
    <row r="161" spans="1:10" x14ac:dyDescent="0.2">
      <c r="A161" s="15">
        <v>40101</v>
      </c>
      <c r="B161" s="12">
        <v>295</v>
      </c>
      <c r="C161" s="12">
        <v>300</v>
      </c>
      <c r="D161" s="12">
        <v>275</v>
      </c>
      <c r="E161" s="12">
        <v>285</v>
      </c>
      <c r="F161" s="14">
        <v>1675500</v>
      </c>
      <c r="G161" s="12">
        <v>285</v>
      </c>
      <c r="I161" s="11">
        <f>'^JKSE'!I161</f>
        <v>40672</v>
      </c>
      <c r="J161" s="12">
        <f t="shared" si="2"/>
        <v>191</v>
      </c>
    </row>
    <row r="162" spans="1:10" x14ac:dyDescent="0.2">
      <c r="A162" s="15">
        <v>40102</v>
      </c>
      <c r="B162" s="12">
        <v>280</v>
      </c>
      <c r="C162" s="12">
        <v>285</v>
      </c>
      <c r="D162" s="12">
        <v>265</v>
      </c>
      <c r="E162" s="12">
        <v>275</v>
      </c>
      <c r="F162" s="14">
        <v>4198000</v>
      </c>
      <c r="G162" s="12">
        <v>275</v>
      </c>
      <c r="I162" s="11">
        <f>'^JKSE'!I162</f>
        <v>40669</v>
      </c>
      <c r="J162" s="12">
        <f t="shared" si="2"/>
        <v>187</v>
      </c>
    </row>
    <row r="163" spans="1:10" x14ac:dyDescent="0.2">
      <c r="A163" s="15">
        <v>40105</v>
      </c>
      <c r="B163" s="12">
        <v>275</v>
      </c>
      <c r="C163" s="12">
        <v>285</v>
      </c>
      <c r="D163" s="12">
        <v>270</v>
      </c>
      <c r="E163" s="12">
        <v>270</v>
      </c>
      <c r="F163" s="14">
        <v>9791500</v>
      </c>
      <c r="G163" s="12">
        <v>270</v>
      </c>
      <c r="I163" s="11">
        <f>'^JKSE'!I163</f>
        <v>40668</v>
      </c>
      <c r="J163" s="12">
        <f t="shared" si="2"/>
        <v>187</v>
      </c>
    </row>
    <row r="164" spans="1:10" x14ac:dyDescent="0.2">
      <c r="A164" s="15">
        <v>40106</v>
      </c>
      <c r="B164" s="12">
        <v>270</v>
      </c>
      <c r="C164" s="12">
        <v>270</v>
      </c>
      <c r="D164" s="12">
        <v>260</v>
      </c>
      <c r="E164" s="12">
        <v>265</v>
      </c>
      <c r="F164" s="14">
        <v>2568500</v>
      </c>
      <c r="G164" s="12">
        <v>265</v>
      </c>
      <c r="I164" s="11">
        <f>'^JKSE'!I164</f>
        <v>40667</v>
      </c>
      <c r="J164" s="12">
        <f t="shared" si="2"/>
        <v>186</v>
      </c>
    </row>
    <row r="165" spans="1:10" x14ac:dyDescent="0.2">
      <c r="A165" s="15">
        <v>40107</v>
      </c>
      <c r="B165" s="12">
        <v>265</v>
      </c>
      <c r="C165" s="12">
        <v>265</v>
      </c>
      <c r="D165" s="12">
        <v>255</v>
      </c>
      <c r="E165" s="12">
        <v>265</v>
      </c>
      <c r="F165" s="14">
        <v>204000</v>
      </c>
      <c r="G165" s="12">
        <v>265</v>
      </c>
      <c r="I165" s="11">
        <f>'^JKSE'!I165</f>
        <v>40666</v>
      </c>
      <c r="J165" s="12">
        <f t="shared" si="2"/>
        <v>187</v>
      </c>
    </row>
    <row r="166" spans="1:10" x14ac:dyDescent="0.2">
      <c r="A166" s="15">
        <v>40108</v>
      </c>
      <c r="B166" s="12">
        <v>260</v>
      </c>
      <c r="C166" s="12">
        <v>275</v>
      </c>
      <c r="D166" s="12">
        <v>255</v>
      </c>
      <c r="E166" s="12">
        <v>265</v>
      </c>
      <c r="F166" s="14">
        <v>5735000</v>
      </c>
      <c r="G166" s="12">
        <v>265</v>
      </c>
      <c r="I166" s="11">
        <f>'^JKSE'!I166</f>
        <v>40665</v>
      </c>
      <c r="J166" s="12">
        <f t="shared" si="2"/>
        <v>183</v>
      </c>
    </row>
    <row r="167" spans="1:10" x14ac:dyDescent="0.2">
      <c r="A167" s="15">
        <v>40109</v>
      </c>
      <c r="B167" s="12">
        <v>260</v>
      </c>
      <c r="C167" s="12">
        <v>260</v>
      </c>
      <c r="D167" s="12">
        <v>255</v>
      </c>
      <c r="E167" s="12">
        <v>260</v>
      </c>
      <c r="F167" s="14">
        <v>121500</v>
      </c>
      <c r="G167" s="12">
        <v>260</v>
      </c>
      <c r="I167" s="11">
        <f>'^JKSE'!I167</f>
        <v>40662</v>
      </c>
      <c r="J167" s="12">
        <f t="shared" si="2"/>
        <v>186</v>
      </c>
    </row>
    <row r="168" spans="1:10" x14ac:dyDescent="0.2">
      <c r="A168" s="15">
        <v>40112</v>
      </c>
      <c r="B168" s="12">
        <v>255</v>
      </c>
      <c r="C168" s="12">
        <v>260</v>
      </c>
      <c r="D168" s="12">
        <v>250</v>
      </c>
      <c r="E168" s="12">
        <v>260</v>
      </c>
      <c r="F168" s="14">
        <v>125500</v>
      </c>
      <c r="G168" s="12">
        <v>260</v>
      </c>
      <c r="I168" s="11">
        <f>'^JKSE'!I168</f>
        <v>40661</v>
      </c>
      <c r="J168" s="12">
        <f t="shared" si="2"/>
        <v>176</v>
      </c>
    </row>
    <row r="169" spans="1:10" x14ac:dyDescent="0.2">
      <c r="A169" s="15">
        <v>40113</v>
      </c>
      <c r="B169" s="12">
        <v>260</v>
      </c>
      <c r="C169" s="12">
        <v>275</v>
      </c>
      <c r="D169" s="12">
        <v>260</v>
      </c>
      <c r="E169" s="12">
        <v>270</v>
      </c>
      <c r="F169" s="14">
        <v>6652000</v>
      </c>
      <c r="G169" s="12">
        <v>270</v>
      </c>
      <c r="I169" s="11">
        <f>'^JKSE'!I169</f>
        <v>40660</v>
      </c>
      <c r="J169" s="12">
        <f t="shared" si="2"/>
        <v>188</v>
      </c>
    </row>
    <row r="170" spans="1:10" x14ac:dyDescent="0.2">
      <c r="A170" s="15">
        <v>40114</v>
      </c>
      <c r="B170" s="12">
        <v>275</v>
      </c>
      <c r="C170" s="12">
        <v>275</v>
      </c>
      <c r="D170" s="12">
        <v>260</v>
      </c>
      <c r="E170" s="12">
        <v>275</v>
      </c>
      <c r="F170" s="14">
        <v>1177500</v>
      </c>
      <c r="G170" s="12">
        <v>275</v>
      </c>
      <c r="I170" s="11">
        <f>'^JKSE'!I170</f>
        <v>40659</v>
      </c>
      <c r="J170" s="12">
        <f t="shared" si="2"/>
        <v>190</v>
      </c>
    </row>
    <row r="171" spans="1:10" x14ac:dyDescent="0.2">
      <c r="A171" s="15">
        <v>40115</v>
      </c>
      <c r="B171" s="12">
        <v>245</v>
      </c>
      <c r="C171" s="12">
        <v>270</v>
      </c>
      <c r="D171" s="12">
        <v>240</v>
      </c>
      <c r="E171" s="12">
        <v>270</v>
      </c>
      <c r="F171" s="14">
        <v>588500</v>
      </c>
      <c r="G171" s="12">
        <v>270</v>
      </c>
      <c r="I171" s="11">
        <f>'^JKSE'!I171</f>
        <v>40658</v>
      </c>
      <c r="J171" s="12">
        <f t="shared" si="2"/>
        <v>191</v>
      </c>
    </row>
    <row r="172" spans="1:10" x14ac:dyDescent="0.2">
      <c r="A172" s="15">
        <v>40116</v>
      </c>
      <c r="B172" s="12">
        <v>260</v>
      </c>
      <c r="C172" s="12">
        <v>280</v>
      </c>
      <c r="D172" s="12">
        <v>260</v>
      </c>
      <c r="E172" s="12">
        <v>280</v>
      </c>
      <c r="F172" s="14">
        <v>6582000</v>
      </c>
      <c r="G172" s="12">
        <v>280</v>
      </c>
      <c r="I172" s="11">
        <f>'^JKSE'!I172</f>
        <v>40655</v>
      </c>
      <c r="J172" s="12">
        <f t="shared" si="2"/>
        <v>193</v>
      </c>
    </row>
    <row r="173" spans="1:10" x14ac:dyDescent="0.2">
      <c r="A173" s="15">
        <v>40119</v>
      </c>
      <c r="B173" s="12">
        <v>275</v>
      </c>
      <c r="C173" s="12">
        <v>275</v>
      </c>
      <c r="D173" s="12">
        <v>275</v>
      </c>
      <c r="E173" s="12">
        <v>275</v>
      </c>
      <c r="F173" s="14">
        <v>5000</v>
      </c>
      <c r="G173" s="12">
        <v>275</v>
      </c>
      <c r="I173" s="11">
        <f>'^JKSE'!I173</f>
        <v>40654</v>
      </c>
      <c r="J173" s="12">
        <f t="shared" si="2"/>
        <v>193</v>
      </c>
    </row>
    <row r="174" spans="1:10" x14ac:dyDescent="0.2">
      <c r="A174" s="15">
        <v>40120</v>
      </c>
      <c r="B174" s="12">
        <v>275</v>
      </c>
      <c r="C174" s="12">
        <v>285</v>
      </c>
      <c r="D174" s="12">
        <v>275</v>
      </c>
      <c r="E174" s="12">
        <v>285</v>
      </c>
      <c r="F174" s="14">
        <v>3683500</v>
      </c>
      <c r="G174" s="12">
        <v>285</v>
      </c>
      <c r="I174" s="11">
        <f>'^JKSE'!I174</f>
        <v>40653</v>
      </c>
      <c r="J174" s="12">
        <f t="shared" si="2"/>
        <v>194</v>
      </c>
    </row>
    <row r="175" spans="1:10" x14ac:dyDescent="0.2">
      <c r="A175" s="15">
        <v>40121</v>
      </c>
      <c r="B175" s="12">
        <v>270</v>
      </c>
      <c r="C175" s="12">
        <v>290</v>
      </c>
      <c r="D175" s="12">
        <v>270</v>
      </c>
      <c r="E175" s="12">
        <v>285</v>
      </c>
      <c r="F175" s="14">
        <v>2467500</v>
      </c>
      <c r="G175" s="12">
        <v>285</v>
      </c>
      <c r="I175" s="11">
        <f>'^JKSE'!I175</f>
        <v>40652</v>
      </c>
      <c r="J175" s="12">
        <f t="shared" si="2"/>
        <v>192</v>
      </c>
    </row>
    <row r="176" spans="1:10" x14ac:dyDescent="0.2">
      <c r="A176" s="15">
        <v>40122</v>
      </c>
      <c r="B176" s="12">
        <v>265</v>
      </c>
      <c r="C176" s="12">
        <v>285</v>
      </c>
      <c r="D176" s="12">
        <v>265</v>
      </c>
      <c r="E176" s="12">
        <v>265</v>
      </c>
      <c r="F176" s="14">
        <v>0</v>
      </c>
      <c r="G176" s="12">
        <v>265</v>
      </c>
      <c r="I176" s="11">
        <f>'^JKSE'!I176</f>
        <v>40651</v>
      </c>
      <c r="J176" s="12">
        <f t="shared" si="2"/>
        <v>190</v>
      </c>
    </row>
    <row r="177" spans="1:10" x14ac:dyDescent="0.2">
      <c r="A177" s="15">
        <v>40123</v>
      </c>
      <c r="B177" s="12">
        <v>270</v>
      </c>
      <c r="C177" s="12">
        <v>285</v>
      </c>
      <c r="D177" s="12">
        <v>270</v>
      </c>
      <c r="E177" s="12">
        <v>270</v>
      </c>
      <c r="F177" s="14">
        <v>0</v>
      </c>
      <c r="G177" s="12">
        <v>270</v>
      </c>
      <c r="I177" s="11">
        <f>'^JKSE'!I177</f>
        <v>40648</v>
      </c>
      <c r="J177" s="12">
        <f t="shared" si="2"/>
        <v>189</v>
      </c>
    </row>
    <row r="178" spans="1:10" x14ac:dyDescent="0.2">
      <c r="A178" s="15">
        <v>40126</v>
      </c>
      <c r="B178" s="12">
        <v>270</v>
      </c>
      <c r="C178" s="12">
        <v>270</v>
      </c>
      <c r="D178" s="12">
        <v>270</v>
      </c>
      <c r="E178" s="12">
        <v>270</v>
      </c>
      <c r="F178" s="14">
        <v>2500</v>
      </c>
      <c r="G178" s="12">
        <v>270</v>
      </c>
      <c r="I178" s="11">
        <f>'^JKSE'!I178</f>
        <v>40647</v>
      </c>
      <c r="J178" s="12">
        <f t="shared" si="2"/>
        <v>188</v>
      </c>
    </row>
    <row r="179" spans="1:10" x14ac:dyDescent="0.2">
      <c r="A179" s="15">
        <v>40127</v>
      </c>
      <c r="B179" s="12">
        <v>260</v>
      </c>
      <c r="C179" s="12">
        <v>270</v>
      </c>
      <c r="D179" s="12">
        <v>260</v>
      </c>
      <c r="E179" s="12">
        <v>260</v>
      </c>
      <c r="F179" s="14">
        <v>0</v>
      </c>
      <c r="G179" s="12">
        <v>260</v>
      </c>
      <c r="I179" s="11">
        <f>'^JKSE'!I179</f>
        <v>40646</v>
      </c>
      <c r="J179" s="12">
        <f t="shared" si="2"/>
        <v>187</v>
      </c>
    </row>
    <row r="180" spans="1:10" x14ac:dyDescent="0.2">
      <c r="A180" s="15">
        <v>40128</v>
      </c>
      <c r="B180" s="12">
        <v>260</v>
      </c>
      <c r="C180" s="12">
        <v>275</v>
      </c>
      <c r="D180" s="12">
        <v>260</v>
      </c>
      <c r="E180" s="12">
        <v>260</v>
      </c>
      <c r="F180" s="14">
        <v>0</v>
      </c>
      <c r="G180" s="12">
        <v>260</v>
      </c>
      <c r="I180" s="11">
        <f>'^JKSE'!I180</f>
        <v>40645</v>
      </c>
      <c r="J180" s="12">
        <f t="shared" si="2"/>
        <v>187</v>
      </c>
    </row>
    <row r="181" spans="1:10" x14ac:dyDescent="0.2">
      <c r="A181" s="15">
        <v>40129</v>
      </c>
      <c r="B181" s="12">
        <v>265</v>
      </c>
      <c r="C181" s="12">
        <v>265</v>
      </c>
      <c r="D181" s="12">
        <v>265</v>
      </c>
      <c r="E181" s="12">
        <v>265</v>
      </c>
      <c r="F181" s="14">
        <v>2500</v>
      </c>
      <c r="G181" s="12">
        <v>265</v>
      </c>
      <c r="I181" s="11">
        <f>'^JKSE'!I181</f>
        <v>40644</v>
      </c>
      <c r="J181" s="12">
        <f t="shared" si="2"/>
        <v>188</v>
      </c>
    </row>
    <row r="182" spans="1:10" x14ac:dyDescent="0.2">
      <c r="A182" s="15">
        <v>40130</v>
      </c>
      <c r="B182" s="12">
        <v>250</v>
      </c>
      <c r="C182" s="12">
        <v>265</v>
      </c>
      <c r="D182" s="12">
        <v>250</v>
      </c>
      <c r="E182" s="12">
        <v>250</v>
      </c>
      <c r="F182" s="14">
        <v>0</v>
      </c>
      <c r="G182" s="12">
        <v>250</v>
      </c>
      <c r="I182" s="11">
        <f>'^JKSE'!I182</f>
        <v>40641</v>
      </c>
      <c r="J182" s="12">
        <f t="shared" si="2"/>
        <v>189</v>
      </c>
    </row>
    <row r="183" spans="1:10" x14ac:dyDescent="0.2">
      <c r="A183" s="15">
        <v>40133</v>
      </c>
      <c r="B183" s="12">
        <v>260</v>
      </c>
      <c r="C183" s="12">
        <v>270</v>
      </c>
      <c r="D183" s="12">
        <v>260</v>
      </c>
      <c r="E183" s="12">
        <v>270</v>
      </c>
      <c r="F183" s="14">
        <v>75500</v>
      </c>
      <c r="G183" s="12">
        <v>270</v>
      </c>
      <c r="I183" s="11">
        <f>'^JKSE'!I183</f>
        <v>40640</v>
      </c>
      <c r="J183" s="12">
        <f t="shared" si="2"/>
        <v>188</v>
      </c>
    </row>
    <row r="184" spans="1:10" x14ac:dyDescent="0.2">
      <c r="A184" s="15">
        <v>40134</v>
      </c>
      <c r="B184" s="12">
        <v>255</v>
      </c>
      <c r="C184" s="12">
        <v>275</v>
      </c>
      <c r="D184" s="12">
        <v>255</v>
      </c>
      <c r="E184" s="12">
        <v>275</v>
      </c>
      <c r="F184" s="14">
        <v>28500</v>
      </c>
      <c r="G184" s="12">
        <v>275</v>
      </c>
      <c r="I184" s="11">
        <f>'^JKSE'!I184</f>
        <v>40639</v>
      </c>
      <c r="J184" s="12">
        <f t="shared" si="2"/>
        <v>189</v>
      </c>
    </row>
    <row r="185" spans="1:10" x14ac:dyDescent="0.2">
      <c r="A185" s="15">
        <v>40135</v>
      </c>
      <c r="B185" s="12">
        <v>260</v>
      </c>
      <c r="C185" s="12">
        <v>275</v>
      </c>
      <c r="D185" s="12">
        <v>260</v>
      </c>
      <c r="E185" s="12">
        <v>275</v>
      </c>
      <c r="F185" s="14">
        <v>6500</v>
      </c>
      <c r="G185" s="12">
        <v>275</v>
      </c>
      <c r="I185" s="11">
        <f>'^JKSE'!I185</f>
        <v>40638</v>
      </c>
      <c r="J185" s="12">
        <f t="shared" si="2"/>
        <v>190</v>
      </c>
    </row>
    <row r="186" spans="1:10" x14ac:dyDescent="0.2">
      <c r="A186" s="15">
        <v>40136</v>
      </c>
      <c r="B186" s="12">
        <v>260</v>
      </c>
      <c r="C186" s="12">
        <v>270</v>
      </c>
      <c r="D186" s="12">
        <v>260</v>
      </c>
      <c r="E186" s="12">
        <v>260</v>
      </c>
      <c r="F186" s="14">
        <v>0</v>
      </c>
      <c r="G186" s="12">
        <v>260</v>
      </c>
      <c r="I186" s="11">
        <f>'^JKSE'!I186</f>
        <v>40637</v>
      </c>
      <c r="J186" s="12">
        <f t="shared" si="2"/>
        <v>190</v>
      </c>
    </row>
    <row r="187" spans="1:10" x14ac:dyDescent="0.2">
      <c r="A187" s="15">
        <v>40137</v>
      </c>
      <c r="B187" s="12">
        <v>255</v>
      </c>
      <c r="C187" s="12">
        <v>275</v>
      </c>
      <c r="D187" s="12">
        <v>255</v>
      </c>
      <c r="E187" s="12">
        <v>255</v>
      </c>
      <c r="F187" s="14">
        <v>0</v>
      </c>
      <c r="G187" s="12">
        <v>255</v>
      </c>
      <c r="I187" s="11">
        <f>'^JKSE'!I187</f>
        <v>40634</v>
      </c>
      <c r="J187" s="12">
        <f t="shared" si="2"/>
        <v>189</v>
      </c>
    </row>
    <row r="188" spans="1:10" x14ac:dyDescent="0.2">
      <c r="A188" s="15">
        <v>40140</v>
      </c>
      <c r="B188" s="12">
        <v>260</v>
      </c>
      <c r="C188" s="12">
        <v>270</v>
      </c>
      <c r="D188" s="12">
        <v>260</v>
      </c>
      <c r="E188" s="12">
        <v>270</v>
      </c>
      <c r="F188" s="14">
        <v>1500</v>
      </c>
      <c r="G188" s="12">
        <v>270</v>
      </c>
      <c r="I188" s="11">
        <f>'^JKSE'!I188</f>
        <v>40633</v>
      </c>
      <c r="J188" s="12">
        <f t="shared" si="2"/>
        <v>190</v>
      </c>
    </row>
    <row r="189" spans="1:10" x14ac:dyDescent="0.2">
      <c r="A189" s="15">
        <v>40141</v>
      </c>
      <c r="B189" s="12">
        <v>255</v>
      </c>
      <c r="C189" s="12">
        <v>265</v>
      </c>
      <c r="D189" s="12">
        <v>255</v>
      </c>
      <c r="E189" s="12">
        <v>265</v>
      </c>
      <c r="F189" s="14">
        <v>2000</v>
      </c>
      <c r="G189" s="12">
        <v>265</v>
      </c>
      <c r="I189" s="11">
        <f>'^JKSE'!I189</f>
        <v>40632</v>
      </c>
      <c r="J189" s="12">
        <f t="shared" si="2"/>
        <v>190</v>
      </c>
    </row>
    <row r="190" spans="1:10" x14ac:dyDescent="0.2">
      <c r="A190" s="15">
        <v>40142</v>
      </c>
      <c r="B190" s="12">
        <v>250</v>
      </c>
      <c r="C190" s="12">
        <v>275</v>
      </c>
      <c r="D190" s="12">
        <v>250</v>
      </c>
      <c r="E190" s="12">
        <v>250</v>
      </c>
      <c r="F190" s="14">
        <v>0</v>
      </c>
      <c r="G190" s="12">
        <v>250</v>
      </c>
      <c r="I190" s="11">
        <f>'^JKSE'!I190</f>
        <v>40631</v>
      </c>
      <c r="J190" s="12">
        <f t="shared" si="2"/>
        <v>190</v>
      </c>
    </row>
    <row r="191" spans="1:10" x14ac:dyDescent="0.2">
      <c r="A191" s="15">
        <v>40143</v>
      </c>
      <c r="B191" s="12">
        <v>205</v>
      </c>
      <c r="C191" s="12">
        <v>265</v>
      </c>
      <c r="D191" s="12">
        <v>205</v>
      </c>
      <c r="E191" s="12">
        <v>205</v>
      </c>
      <c r="F191" s="14">
        <v>0</v>
      </c>
      <c r="G191" s="12">
        <v>205</v>
      </c>
      <c r="I191" s="11">
        <f>'^JKSE'!I191</f>
        <v>40630</v>
      </c>
      <c r="J191" s="12">
        <f t="shared" si="2"/>
        <v>189</v>
      </c>
    </row>
    <row r="192" spans="1:10" x14ac:dyDescent="0.2">
      <c r="A192" s="15">
        <v>40147</v>
      </c>
      <c r="B192" s="12">
        <v>210</v>
      </c>
      <c r="C192" s="12">
        <v>270</v>
      </c>
      <c r="D192" s="12">
        <v>210</v>
      </c>
      <c r="E192" s="12">
        <v>210</v>
      </c>
      <c r="F192" s="14">
        <v>0</v>
      </c>
      <c r="G192" s="12">
        <v>210</v>
      </c>
      <c r="I192" s="11">
        <f>'^JKSE'!I192</f>
        <v>40627</v>
      </c>
      <c r="J192" s="12">
        <f t="shared" si="2"/>
        <v>188</v>
      </c>
    </row>
    <row r="193" spans="1:10" x14ac:dyDescent="0.2">
      <c r="A193" s="15">
        <v>40148</v>
      </c>
      <c r="B193" s="12">
        <v>215</v>
      </c>
      <c r="C193" s="12">
        <v>265</v>
      </c>
      <c r="D193" s="12">
        <v>215</v>
      </c>
      <c r="E193" s="12">
        <v>215</v>
      </c>
      <c r="F193" s="14">
        <v>0</v>
      </c>
      <c r="G193" s="12">
        <v>215</v>
      </c>
      <c r="I193" s="11">
        <f>'^JKSE'!I193</f>
        <v>40626</v>
      </c>
      <c r="J193" s="12">
        <f t="shared" si="2"/>
        <v>187</v>
      </c>
    </row>
    <row r="194" spans="1:10" x14ac:dyDescent="0.2">
      <c r="A194" s="15">
        <v>40149</v>
      </c>
      <c r="B194" s="12">
        <v>250</v>
      </c>
      <c r="C194" s="12">
        <v>265</v>
      </c>
      <c r="D194" s="12">
        <v>250</v>
      </c>
      <c r="E194" s="12">
        <v>250</v>
      </c>
      <c r="F194" s="14">
        <v>0</v>
      </c>
      <c r="G194" s="12">
        <v>250</v>
      </c>
      <c r="I194" s="11">
        <f>'^JKSE'!I194</f>
        <v>40625</v>
      </c>
      <c r="J194" s="12">
        <f t="shared" si="2"/>
        <v>186</v>
      </c>
    </row>
    <row r="195" spans="1:10" x14ac:dyDescent="0.2">
      <c r="A195" s="15">
        <v>40150</v>
      </c>
      <c r="B195" s="12">
        <v>265</v>
      </c>
      <c r="C195" s="12">
        <v>265</v>
      </c>
      <c r="D195" s="12">
        <v>265</v>
      </c>
      <c r="E195" s="12">
        <v>265</v>
      </c>
      <c r="F195" s="14">
        <v>500</v>
      </c>
      <c r="G195" s="12">
        <v>265</v>
      </c>
      <c r="I195" s="11">
        <f>'^JKSE'!I195</f>
        <v>40624</v>
      </c>
      <c r="J195" s="12">
        <f t="shared" ref="J195:J258" si="3">VLOOKUP($I$2:$I$751,$A$2:$G$705,7)</f>
        <v>186</v>
      </c>
    </row>
    <row r="196" spans="1:10" x14ac:dyDescent="0.2">
      <c r="A196" s="15">
        <v>40151</v>
      </c>
      <c r="B196" s="12">
        <v>255</v>
      </c>
      <c r="C196" s="12">
        <v>270</v>
      </c>
      <c r="D196" s="12">
        <v>255</v>
      </c>
      <c r="E196" s="12">
        <v>255</v>
      </c>
      <c r="F196" s="14">
        <v>0</v>
      </c>
      <c r="G196" s="12">
        <v>255</v>
      </c>
      <c r="I196" s="11">
        <f>'^JKSE'!I196</f>
        <v>40623</v>
      </c>
      <c r="J196" s="12">
        <f t="shared" si="3"/>
        <v>185</v>
      </c>
    </row>
    <row r="197" spans="1:10" x14ac:dyDescent="0.2">
      <c r="A197" s="15">
        <v>40154</v>
      </c>
      <c r="B197" s="12">
        <v>260</v>
      </c>
      <c r="C197" s="12">
        <v>260</v>
      </c>
      <c r="D197" s="12">
        <v>260</v>
      </c>
      <c r="E197" s="12">
        <v>260</v>
      </c>
      <c r="F197" s="14">
        <v>500</v>
      </c>
      <c r="G197" s="12">
        <v>260</v>
      </c>
      <c r="I197" s="11">
        <f>'^JKSE'!I197</f>
        <v>40620</v>
      </c>
      <c r="J197" s="12">
        <f t="shared" si="3"/>
        <v>184</v>
      </c>
    </row>
    <row r="198" spans="1:10" x14ac:dyDescent="0.2">
      <c r="A198" s="15">
        <v>40155</v>
      </c>
      <c r="B198" s="12">
        <v>215</v>
      </c>
      <c r="C198" s="12">
        <v>260</v>
      </c>
      <c r="D198" s="12">
        <v>215</v>
      </c>
      <c r="E198" s="12">
        <v>215</v>
      </c>
      <c r="F198" s="14">
        <v>0</v>
      </c>
      <c r="G198" s="12">
        <v>215</v>
      </c>
      <c r="I198" s="11">
        <f>'^JKSE'!I198</f>
        <v>40619</v>
      </c>
      <c r="J198" s="12">
        <f t="shared" si="3"/>
        <v>183</v>
      </c>
    </row>
    <row r="199" spans="1:10" x14ac:dyDescent="0.2">
      <c r="A199" s="15">
        <v>40156</v>
      </c>
      <c r="B199" s="12">
        <v>215</v>
      </c>
      <c r="C199" s="12">
        <v>260</v>
      </c>
      <c r="D199" s="12">
        <v>215</v>
      </c>
      <c r="E199" s="12">
        <v>215</v>
      </c>
      <c r="F199" s="14">
        <v>0</v>
      </c>
      <c r="G199" s="12">
        <v>215</v>
      </c>
      <c r="I199" s="11">
        <f>'^JKSE'!I199</f>
        <v>40618</v>
      </c>
      <c r="J199" s="12">
        <f t="shared" si="3"/>
        <v>240</v>
      </c>
    </row>
    <row r="200" spans="1:10" x14ac:dyDescent="0.2">
      <c r="A200" s="15">
        <v>40157</v>
      </c>
      <c r="B200" s="12">
        <v>250</v>
      </c>
      <c r="C200" s="12">
        <v>250</v>
      </c>
      <c r="D200" s="12">
        <v>250</v>
      </c>
      <c r="E200" s="12">
        <v>250</v>
      </c>
      <c r="F200" s="14">
        <v>12000</v>
      </c>
      <c r="G200" s="12">
        <v>250</v>
      </c>
      <c r="I200" s="11">
        <f>'^JKSE'!I200</f>
        <v>40617</v>
      </c>
      <c r="J200" s="12">
        <f t="shared" si="3"/>
        <v>250</v>
      </c>
    </row>
    <row r="201" spans="1:10" x14ac:dyDescent="0.2">
      <c r="A201" s="15">
        <v>40158</v>
      </c>
      <c r="B201" s="12">
        <v>225</v>
      </c>
      <c r="C201" s="12">
        <v>255</v>
      </c>
      <c r="D201" s="12">
        <v>225</v>
      </c>
      <c r="E201" s="12">
        <v>225</v>
      </c>
      <c r="F201" s="14">
        <v>0</v>
      </c>
      <c r="G201" s="12">
        <v>225</v>
      </c>
      <c r="I201" s="11">
        <f>'^JKSE'!I201</f>
        <v>40616</v>
      </c>
      <c r="J201" s="12">
        <f t="shared" si="3"/>
        <v>181</v>
      </c>
    </row>
    <row r="202" spans="1:10" x14ac:dyDescent="0.2">
      <c r="A202" s="15">
        <v>40161</v>
      </c>
      <c r="B202" s="12">
        <v>245</v>
      </c>
      <c r="C202" s="12">
        <v>255</v>
      </c>
      <c r="D202" s="12">
        <v>245</v>
      </c>
      <c r="E202" s="12">
        <v>245</v>
      </c>
      <c r="F202" s="14">
        <v>0</v>
      </c>
      <c r="G202" s="12">
        <v>245</v>
      </c>
      <c r="I202" s="11">
        <f>'^JKSE'!I202</f>
        <v>40613</v>
      </c>
      <c r="J202" s="12">
        <f t="shared" si="3"/>
        <v>240</v>
      </c>
    </row>
    <row r="203" spans="1:10" x14ac:dyDescent="0.2">
      <c r="A203" s="15">
        <v>40162</v>
      </c>
      <c r="B203" s="12">
        <v>215</v>
      </c>
      <c r="C203" s="12">
        <v>215</v>
      </c>
      <c r="D203" s="12">
        <v>215</v>
      </c>
      <c r="E203" s="12">
        <v>215</v>
      </c>
      <c r="F203" s="14">
        <v>500</v>
      </c>
      <c r="G203" s="12">
        <v>215</v>
      </c>
      <c r="I203" s="11">
        <f>'^JKSE'!I203</f>
        <v>40612</v>
      </c>
      <c r="J203" s="12">
        <f t="shared" si="3"/>
        <v>250</v>
      </c>
    </row>
    <row r="204" spans="1:10" x14ac:dyDescent="0.2">
      <c r="A204" s="15">
        <v>40163</v>
      </c>
      <c r="B204" s="12">
        <v>215</v>
      </c>
      <c r="C204" s="12">
        <v>265</v>
      </c>
      <c r="D204" s="12">
        <v>215</v>
      </c>
      <c r="E204" s="12">
        <v>265</v>
      </c>
      <c r="F204" s="14">
        <v>3000</v>
      </c>
      <c r="G204" s="12">
        <v>265</v>
      </c>
      <c r="I204" s="11">
        <f>'^JKSE'!I204</f>
        <v>40611</v>
      </c>
      <c r="J204" s="12">
        <f t="shared" si="3"/>
        <v>250</v>
      </c>
    </row>
    <row r="205" spans="1:10" x14ac:dyDescent="0.2">
      <c r="A205" s="15">
        <v>40164</v>
      </c>
      <c r="B205" s="12">
        <v>230</v>
      </c>
      <c r="C205" s="12">
        <v>255</v>
      </c>
      <c r="D205" s="12">
        <v>225</v>
      </c>
      <c r="E205" s="12">
        <v>255</v>
      </c>
      <c r="F205" s="14">
        <v>3500</v>
      </c>
      <c r="G205" s="12">
        <v>255</v>
      </c>
      <c r="I205" s="11">
        <f>'^JKSE'!I205</f>
        <v>40610</v>
      </c>
      <c r="J205" s="12">
        <f t="shared" si="3"/>
        <v>177</v>
      </c>
    </row>
    <row r="206" spans="1:10" x14ac:dyDescent="0.2">
      <c r="A206" s="15">
        <v>40168</v>
      </c>
      <c r="B206" s="12">
        <v>225</v>
      </c>
      <c r="C206" s="12">
        <v>270</v>
      </c>
      <c r="D206" s="12">
        <v>225</v>
      </c>
      <c r="E206" s="12">
        <v>225</v>
      </c>
      <c r="F206" s="14">
        <v>0</v>
      </c>
      <c r="G206" s="12">
        <v>225</v>
      </c>
      <c r="I206" s="11">
        <f>'^JKSE'!I206</f>
        <v>40609</v>
      </c>
      <c r="J206" s="12">
        <f t="shared" si="3"/>
        <v>177</v>
      </c>
    </row>
    <row r="207" spans="1:10" x14ac:dyDescent="0.2">
      <c r="A207" s="15">
        <v>40169</v>
      </c>
      <c r="B207" s="12">
        <v>230</v>
      </c>
      <c r="C207" s="12">
        <v>265</v>
      </c>
      <c r="D207" s="12">
        <v>230</v>
      </c>
      <c r="E207" s="12">
        <v>230</v>
      </c>
      <c r="F207" s="14">
        <v>0</v>
      </c>
      <c r="G207" s="12">
        <v>230</v>
      </c>
      <c r="I207" s="11">
        <f>'^JKSE'!I207</f>
        <v>40606</v>
      </c>
      <c r="J207" s="12">
        <f t="shared" si="3"/>
        <v>250</v>
      </c>
    </row>
    <row r="208" spans="1:10" x14ac:dyDescent="0.2">
      <c r="A208" s="15">
        <v>40170</v>
      </c>
      <c r="B208" s="12">
        <v>230</v>
      </c>
      <c r="C208" s="12">
        <v>265</v>
      </c>
      <c r="D208" s="12">
        <v>230</v>
      </c>
      <c r="E208" s="12">
        <v>230</v>
      </c>
      <c r="F208" s="14">
        <v>0</v>
      </c>
      <c r="G208" s="12">
        <v>230</v>
      </c>
      <c r="I208" s="11">
        <f>'^JKSE'!I208</f>
        <v>40605</v>
      </c>
      <c r="J208" s="12">
        <f t="shared" si="3"/>
        <v>178</v>
      </c>
    </row>
    <row r="209" spans="1:10" x14ac:dyDescent="0.2">
      <c r="A209" s="15">
        <v>40175</v>
      </c>
      <c r="B209" s="12">
        <v>230</v>
      </c>
      <c r="C209" s="12">
        <v>265</v>
      </c>
      <c r="D209" s="12">
        <v>230</v>
      </c>
      <c r="E209" s="12">
        <v>230</v>
      </c>
      <c r="F209" s="14">
        <v>0</v>
      </c>
      <c r="G209" s="12">
        <v>230</v>
      </c>
      <c r="I209" s="11">
        <f>'^JKSE'!I209</f>
        <v>40604</v>
      </c>
      <c r="J209" s="12">
        <f t="shared" si="3"/>
        <v>250</v>
      </c>
    </row>
    <row r="210" spans="1:10" x14ac:dyDescent="0.2">
      <c r="A210" s="15">
        <v>40176</v>
      </c>
      <c r="B210" s="12">
        <v>235</v>
      </c>
      <c r="C210" s="12">
        <v>260</v>
      </c>
      <c r="D210" s="12">
        <v>235</v>
      </c>
      <c r="E210" s="12">
        <v>235</v>
      </c>
      <c r="F210" s="14">
        <v>0</v>
      </c>
      <c r="G210" s="12">
        <v>235</v>
      </c>
      <c r="I210" s="11">
        <f>'^JKSE'!I210</f>
        <v>40603</v>
      </c>
      <c r="J210" s="12">
        <f t="shared" si="3"/>
        <v>235</v>
      </c>
    </row>
    <row r="211" spans="1:10" x14ac:dyDescent="0.2">
      <c r="A211" s="15">
        <v>40177</v>
      </c>
      <c r="B211" s="12">
        <v>235</v>
      </c>
      <c r="C211" s="12">
        <v>265</v>
      </c>
      <c r="D211" s="12">
        <v>235</v>
      </c>
      <c r="E211" s="12">
        <v>235</v>
      </c>
      <c r="F211" s="14">
        <v>0</v>
      </c>
      <c r="G211" s="12">
        <v>235</v>
      </c>
      <c r="I211" s="11">
        <f>'^JKSE'!I211</f>
        <v>40602</v>
      </c>
      <c r="J211" s="12">
        <f t="shared" si="3"/>
        <v>250</v>
      </c>
    </row>
    <row r="212" spans="1:10" x14ac:dyDescent="0.2">
      <c r="A212" s="15">
        <v>40182</v>
      </c>
      <c r="B212" s="12">
        <v>235</v>
      </c>
      <c r="C212" s="12">
        <v>265</v>
      </c>
      <c r="D212" s="12">
        <v>235</v>
      </c>
      <c r="E212" s="12">
        <v>235</v>
      </c>
      <c r="F212" s="14">
        <v>0</v>
      </c>
      <c r="G212" s="12">
        <v>235</v>
      </c>
      <c r="I212" s="11">
        <f>'^JKSE'!I212</f>
        <v>40599</v>
      </c>
      <c r="J212" s="12">
        <f t="shared" si="3"/>
        <v>290</v>
      </c>
    </row>
    <row r="213" spans="1:10" x14ac:dyDescent="0.2">
      <c r="A213" s="15">
        <v>40183</v>
      </c>
      <c r="B213" s="12">
        <v>225</v>
      </c>
      <c r="C213" s="12">
        <v>265</v>
      </c>
      <c r="D213" s="12">
        <v>225</v>
      </c>
      <c r="E213" s="12">
        <v>265</v>
      </c>
      <c r="F213" s="14">
        <v>2000</v>
      </c>
      <c r="G213" s="12">
        <v>265</v>
      </c>
      <c r="I213" s="11">
        <f>'^JKSE'!I213</f>
        <v>40598</v>
      </c>
      <c r="J213" s="12">
        <f t="shared" si="3"/>
        <v>250</v>
      </c>
    </row>
    <row r="214" spans="1:10" x14ac:dyDescent="0.2">
      <c r="A214" s="15">
        <v>40184</v>
      </c>
      <c r="B214" s="12">
        <v>245</v>
      </c>
      <c r="C214" s="12">
        <v>270</v>
      </c>
      <c r="D214" s="12">
        <v>245</v>
      </c>
      <c r="E214" s="12">
        <v>270</v>
      </c>
      <c r="F214" s="14">
        <v>16000</v>
      </c>
      <c r="G214" s="12">
        <v>270</v>
      </c>
      <c r="I214" s="11">
        <f>'^JKSE'!I214</f>
        <v>40597</v>
      </c>
      <c r="J214" s="12">
        <f t="shared" si="3"/>
        <v>235</v>
      </c>
    </row>
    <row r="215" spans="1:10" x14ac:dyDescent="0.2">
      <c r="A215" s="15">
        <v>40185</v>
      </c>
      <c r="B215" s="12">
        <v>230</v>
      </c>
      <c r="C215" s="12">
        <v>265</v>
      </c>
      <c r="D215" s="12">
        <v>230</v>
      </c>
      <c r="E215" s="12">
        <v>230</v>
      </c>
      <c r="F215" s="14">
        <v>0</v>
      </c>
      <c r="G215" s="12">
        <v>230</v>
      </c>
      <c r="I215" s="11">
        <f>'^JKSE'!I215</f>
        <v>40596</v>
      </c>
      <c r="J215" s="12">
        <f t="shared" si="3"/>
        <v>250</v>
      </c>
    </row>
    <row r="216" spans="1:10" x14ac:dyDescent="0.2">
      <c r="A216" s="15">
        <v>40186</v>
      </c>
      <c r="B216" s="12">
        <v>270</v>
      </c>
      <c r="C216" s="12">
        <v>270</v>
      </c>
      <c r="D216" s="12">
        <v>270</v>
      </c>
      <c r="E216" s="12">
        <v>270</v>
      </c>
      <c r="F216" s="14">
        <v>500</v>
      </c>
      <c r="G216" s="12">
        <v>270</v>
      </c>
      <c r="I216" s="11">
        <f>'^JKSE'!I216</f>
        <v>40595</v>
      </c>
      <c r="J216" s="12">
        <f t="shared" si="3"/>
        <v>240</v>
      </c>
    </row>
    <row r="217" spans="1:10" x14ac:dyDescent="0.2">
      <c r="A217" s="15">
        <v>40189</v>
      </c>
      <c r="B217" s="12">
        <v>215</v>
      </c>
      <c r="C217" s="12">
        <v>215</v>
      </c>
      <c r="D217" s="12">
        <v>215</v>
      </c>
      <c r="E217" s="12">
        <v>215</v>
      </c>
      <c r="F217" s="14">
        <v>500</v>
      </c>
      <c r="G217" s="12">
        <v>215</v>
      </c>
      <c r="I217" s="11">
        <f>'^JKSE'!I217</f>
        <v>40592</v>
      </c>
      <c r="J217" s="12">
        <f t="shared" si="3"/>
        <v>250</v>
      </c>
    </row>
    <row r="218" spans="1:10" x14ac:dyDescent="0.2">
      <c r="A218" s="15">
        <v>40190</v>
      </c>
      <c r="B218" s="12">
        <v>260</v>
      </c>
      <c r="C218" s="12">
        <v>260</v>
      </c>
      <c r="D218" s="12">
        <v>210</v>
      </c>
      <c r="E218" s="12">
        <v>210</v>
      </c>
      <c r="F218" s="14">
        <v>1000</v>
      </c>
      <c r="G218" s="12">
        <v>210</v>
      </c>
      <c r="I218" s="11">
        <f>'^JKSE'!I218</f>
        <v>40591</v>
      </c>
      <c r="J218" s="12">
        <f t="shared" si="3"/>
        <v>250</v>
      </c>
    </row>
    <row r="219" spans="1:10" x14ac:dyDescent="0.2">
      <c r="A219" s="15">
        <v>40191</v>
      </c>
      <c r="B219" s="12">
        <v>210</v>
      </c>
      <c r="C219" s="12">
        <v>250</v>
      </c>
      <c r="D219" s="12">
        <v>210</v>
      </c>
      <c r="E219" s="12">
        <v>250</v>
      </c>
      <c r="F219" s="14">
        <v>9500</v>
      </c>
      <c r="G219" s="12">
        <v>250</v>
      </c>
      <c r="I219" s="11">
        <f>'^JKSE'!I219</f>
        <v>40590</v>
      </c>
      <c r="J219" s="12">
        <f t="shared" si="3"/>
        <v>250</v>
      </c>
    </row>
    <row r="220" spans="1:10" x14ac:dyDescent="0.2">
      <c r="A220" s="15">
        <v>40192</v>
      </c>
      <c r="B220" s="12">
        <v>255</v>
      </c>
      <c r="C220" s="12">
        <v>255</v>
      </c>
      <c r="D220" s="12">
        <v>255</v>
      </c>
      <c r="E220" s="12">
        <v>255</v>
      </c>
      <c r="F220" s="14">
        <v>500</v>
      </c>
      <c r="G220" s="12">
        <v>255</v>
      </c>
      <c r="I220" s="11">
        <f>'^JKSE'!I220</f>
        <v>40589</v>
      </c>
      <c r="J220" s="12">
        <f t="shared" si="3"/>
        <v>250</v>
      </c>
    </row>
    <row r="221" spans="1:10" x14ac:dyDescent="0.2">
      <c r="A221" s="15">
        <v>40193</v>
      </c>
      <c r="B221" s="12">
        <v>250</v>
      </c>
      <c r="C221" s="12">
        <v>255</v>
      </c>
      <c r="D221" s="12">
        <v>250</v>
      </c>
      <c r="E221" s="12">
        <v>250</v>
      </c>
      <c r="F221" s="14">
        <v>0</v>
      </c>
      <c r="G221" s="12">
        <v>250</v>
      </c>
      <c r="I221" s="11">
        <f>'^JKSE'!I221</f>
        <v>40588</v>
      </c>
      <c r="J221" s="12">
        <f t="shared" si="3"/>
        <v>250</v>
      </c>
    </row>
    <row r="222" spans="1:10" x14ac:dyDescent="0.2">
      <c r="A222" s="15">
        <v>40196</v>
      </c>
      <c r="B222" s="12">
        <v>250</v>
      </c>
      <c r="C222" s="12">
        <v>255</v>
      </c>
      <c r="D222" s="12">
        <v>250</v>
      </c>
      <c r="E222" s="12">
        <v>250</v>
      </c>
      <c r="F222" s="14">
        <v>0</v>
      </c>
      <c r="G222" s="12">
        <v>250</v>
      </c>
      <c r="I222" s="11">
        <f>'^JKSE'!I222</f>
        <v>40585</v>
      </c>
      <c r="J222" s="12">
        <f t="shared" si="3"/>
        <v>250</v>
      </c>
    </row>
    <row r="223" spans="1:10" x14ac:dyDescent="0.2">
      <c r="A223" s="15">
        <v>40197</v>
      </c>
      <c r="B223" s="12">
        <v>250</v>
      </c>
      <c r="C223" s="12">
        <v>255</v>
      </c>
      <c r="D223" s="12">
        <v>250</v>
      </c>
      <c r="E223" s="12">
        <v>250</v>
      </c>
      <c r="F223" s="14">
        <v>0</v>
      </c>
      <c r="G223" s="12">
        <v>250</v>
      </c>
      <c r="I223" s="11">
        <f>'^JKSE'!I223</f>
        <v>40584</v>
      </c>
      <c r="J223" s="12">
        <f t="shared" si="3"/>
        <v>250</v>
      </c>
    </row>
    <row r="224" spans="1:10" x14ac:dyDescent="0.2">
      <c r="A224" s="15">
        <v>40198</v>
      </c>
      <c r="B224" s="12">
        <v>260</v>
      </c>
      <c r="C224" s="12">
        <v>260</v>
      </c>
      <c r="D224" s="12">
        <v>260</v>
      </c>
      <c r="E224" s="12">
        <v>260</v>
      </c>
      <c r="F224" s="14">
        <v>1500</v>
      </c>
      <c r="G224" s="12">
        <v>260</v>
      </c>
      <c r="I224" s="11">
        <f>'^JKSE'!I224</f>
        <v>40583</v>
      </c>
      <c r="J224" s="12">
        <f t="shared" si="3"/>
        <v>250</v>
      </c>
    </row>
    <row r="225" spans="1:10" x14ac:dyDescent="0.2">
      <c r="A225" s="15">
        <v>40199</v>
      </c>
      <c r="B225" s="12">
        <v>255</v>
      </c>
      <c r="C225" s="12">
        <v>260</v>
      </c>
      <c r="D225" s="12">
        <v>255</v>
      </c>
      <c r="E225" s="12">
        <v>255</v>
      </c>
      <c r="F225" s="14">
        <v>0</v>
      </c>
      <c r="G225" s="12">
        <v>255</v>
      </c>
      <c r="I225" s="11">
        <f>'^JKSE'!I225</f>
        <v>40582</v>
      </c>
      <c r="J225" s="12">
        <f t="shared" si="3"/>
        <v>250</v>
      </c>
    </row>
    <row r="226" spans="1:10" x14ac:dyDescent="0.2">
      <c r="A226" s="15">
        <v>40200</v>
      </c>
      <c r="B226" s="12">
        <v>255</v>
      </c>
      <c r="C226" s="12">
        <v>260</v>
      </c>
      <c r="D226" s="12">
        <v>255</v>
      </c>
      <c r="E226" s="12">
        <v>255</v>
      </c>
      <c r="F226" s="14">
        <v>0</v>
      </c>
      <c r="G226" s="12">
        <v>255</v>
      </c>
      <c r="I226" s="11">
        <f>'^JKSE'!I226</f>
        <v>40581</v>
      </c>
      <c r="J226" s="12">
        <f t="shared" si="3"/>
        <v>250</v>
      </c>
    </row>
    <row r="227" spans="1:10" x14ac:dyDescent="0.2">
      <c r="A227" s="15">
        <v>40203</v>
      </c>
      <c r="B227" s="12">
        <v>260</v>
      </c>
      <c r="C227" s="12">
        <v>260</v>
      </c>
      <c r="D227" s="12">
        <v>225</v>
      </c>
      <c r="E227" s="12">
        <v>225</v>
      </c>
      <c r="F227" s="14">
        <v>1000</v>
      </c>
      <c r="G227" s="12">
        <v>225</v>
      </c>
      <c r="I227" s="11">
        <f>'^JKSE'!I227</f>
        <v>40578</v>
      </c>
      <c r="J227" s="12">
        <f t="shared" si="3"/>
        <v>240</v>
      </c>
    </row>
    <row r="228" spans="1:10" x14ac:dyDescent="0.2">
      <c r="A228" s="15">
        <v>40204</v>
      </c>
      <c r="B228" s="12">
        <v>225</v>
      </c>
      <c r="C228" s="12">
        <v>245</v>
      </c>
      <c r="D228" s="12">
        <v>225</v>
      </c>
      <c r="E228" s="12">
        <v>245</v>
      </c>
      <c r="F228" s="14">
        <v>2000</v>
      </c>
      <c r="G228" s="12">
        <v>245</v>
      </c>
      <c r="I228" s="11">
        <f>'^JKSE'!I228</f>
        <v>40577</v>
      </c>
      <c r="J228" s="12">
        <f t="shared" si="3"/>
        <v>235</v>
      </c>
    </row>
    <row r="229" spans="1:10" x14ac:dyDescent="0.2">
      <c r="A229" s="15">
        <v>40205</v>
      </c>
      <c r="B229" s="12">
        <v>240</v>
      </c>
      <c r="C229" s="12">
        <v>245</v>
      </c>
      <c r="D229" s="12">
        <v>240</v>
      </c>
      <c r="E229" s="12">
        <v>240</v>
      </c>
      <c r="F229" s="14">
        <v>0</v>
      </c>
      <c r="G229" s="12">
        <v>240</v>
      </c>
      <c r="I229" s="11">
        <f>'^JKSE'!I229</f>
        <v>40576</v>
      </c>
      <c r="J229" s="12">
        <f t="shared" si="3"/>
        <v>235</v>
      </c>
    </row>
    <row r="230" spans="1:10" x14ac:dyDescent="0.2">
      <c r="A230" s="15">
        <v>40206</v>
      </c>
      <c r="B230" s="12">
        <v>245</v>
      </c>
      <c r="C230" s="12">
        <v>250</v>
      </c>
      <c r="D230" s="12">
        <v>245</v>
      </c>
      <c r="E230" s="12">
        <v>245</v>
      </c>
      <c r="F230" s="14">
        <v>0</v>
      </c>
      <c r="G230" s="12">
        <v>245</v>
      </c>
      <c r="I230" s="11">
        <f>'^JKSE'!I230</f>
        <v>40575</v>
      </c>
      <c r="J230" s="12">
        <f t="shared" si="3"/>
        <v>240</v>
      </c>
    </row>
    <row r="231" spans="1:10" x14ac:dyDescent="0.2">
      <c r="A231" s="15">
        <v>40207</v>
      </c>
      <c r="B231" s="12">
        <v>220</v>
      </c>
      <c r="C231" s="12">
        <v>245</v>
      </c>
      <c r="D231" s="12">
        <v>190</v>
      </c>
      <c r="E231" s="12">
        <v>245</v>
      </c>
      <c r="F231" s="14">
        <v>293000</v>
      </c>
      <c r="G231" s="12">
        <v>245</v>
      </c>
      <c r="I231" s="11">
        <f>'^JKSE'!I231</f>
        <v>40574</v>
      </c>
      <c r="J231" s="12">
        <f t="shared" si="3"/>
        <v>250</v>
      </c>
    </row>
    <row r="232" spans="1:10" x14ac:dyDescent="0.2">
      <c r="A232" s="15">
        <v>40210</v>
      </c>
      <c r="B232" s="12">
        <v>240</v>
      </c>
      <c r="C232" s="12">
        <v>250</v>
      </c>
      <c r="D232" s="12">
        <v>240</v>
      </c>
      <c r="E232" s="12">
        <v>250</v>
      </c>
      <c r="F232" s="14">
        <v>63000</v>
      </c>
      <c r="G232" s="12">
        <v>250</v>
      </c>
      <c r="I232" s="11">
        <f>'^JKSE'!I232</f>
        <v>40571</v>
      </c>
      <c r="J232" s="12">
        <f t="shared" si="3"/>
        <v>250</v>
      </c>
    </row>
    <row r="233" spans="1:10" x14ac:dyDescent="0.2">
      <c r="A233" s="15">
        <v>40211</v>
      </c>
      <c r="B233" s="12">
        <v>210</v>
      </c>
      <c r="C233" s="12">
        <v>245</v>
      </c>
      <c r="D233" s="12">
        <v>210</v>
      </c>
      <c r="E233" s="12">
        <v>210</v>
      </c>
      <c r="F233" s="14">
        <v>0</v>
      </c>
      <c r="G233" s="12">
        <v>210</v>
      </c>
      <c r="I233" s="11">
        <f>'^JKSE'!I233</f>
        <v>40570</v>
      </c>
      <c r="J233" s="12">
        <f t="shared" si="3"/>
        <v>186</v>
      </c>
    </row>
    <row r="234" spans="1:10" x14ac:dyDescent="0.2">
      <c r="A234" s="15">
        <v>40212</v>
      </c>
      <c r="B234" s="12">
        <v>205</v>
      </c>
      <c r="C234" s="12">
        <v>245</v>
      </c>
      <c r="D234" s="12">
        <v>205</v>
      </c>
      <c r="E234" s="12">
        <v>205</v>
      </c>
      <c r="F234" s="14">
        <v>0</v>
      </c>
      <c r="G234" s="12">
        <v>205</v>
      </c>
      <c r="I234" s="11">
        <f>'^JKSE'!I234</f>
        <v>40569</v>
      </c>
      <c r="J234" s="12">
        <f t="shared" si="3"/>
        <v>260</v>
      </c>
    </row>
    <row r="235" spans="1:10" x14ac:dyDescent="0.2">
      <c r="A235" s="15">
        <v>40213</v>
      </c>
      <c r="B235" s="12">
        <v>205</v>
      </c>
      <c r="C235" s="12">
        <v>245</v>
      </c>
      <c r="D235" s="12">
        <v>205</v>
      </c>
      <c r="E235" s="12">
        <v>205</v>
      </c>
      <c r="F235" s="14">
        <v>0</v>
      </c>
      <c r="G235" s="12">
        <v>205</v>
      </c>
      <c r="I235" s="11">
        <f>'^JKSE'!I235</f>
        <v>40568</v>
      </c>
      <c r="J235" s="12">
        <f t="shared" si="3"/>
        <v>250</v>
      </c>
    </row>
    <row r="236" spans="1:10" x14ac:dyDescent="0.2">
      <c r="A236" s="15">
        <v>40214</v>
      </c>
      <c r="B236" s="12">
        <v>250</v>
      </c>
      <c r="C236" s="12">
        <v>250</v>
      </c>
      <c r="D236" s="12">
        <v>250</v>
      </c>
      <c r="E236" s="12">
        <v>250</v>
      </c>
      <c r="F236" s="14">
        <v>500</v>
      </c>
      <c r="G236" s="12">
        <v>250</v>
      </c>
      <c r="I236" s="11">
        <f>'^JKSE'!I236</f>
        <v>40567</v>
      </c>
      <c r="J236" s="12">
        <f t="shared" si="3"/>
        <v>245</v>
      </c>
    </row>
    <row r="237" spans="1:10" x14ac:dyDescent="0.2">
      <c r="A237" s="15">
        <v>40217</v>
      </c>
      <c r="B237" s="12">
        <v>260</v>
      </c>
      <c r="C237" s="12">
        <v>265</v>
      </c>
      <c r="D237" s="12">
        <v>260</v>
      </c>
      <c r="E237" s="12">
        <v>260</v>
      </c>
      <c r="F237" s="14">
        <v>0</v>
      </c>
      <c r="G237" s="12">
        <v>260</v>
      </c>
      <c r="I237" s="11">
        <f>'^JKSE'!I237</f>
        <v>40564</v>
      </c>
      <c r="J237" s="12">
        <f t="shared" si="3"/>
        <v>245</v>
      </c>
    </row>
    <row r="238" spans="1:10" x14ac:dyDescent="0.2">
      <c r="A238" s="15">
        <v>40218</v>
      </c>
      <c r="B238" s="12">
        <v>245</v>
      </c>
      <c r="C238" s="12">
        <v>250</v>
      </c>
      <c r="D238" s="12">
        <v>245</v>
      </c>
      <c r="E238" s="12">
        <v>245</v>
      </c>
      <c r="F238" s="14">
        <v>0</v>
      </c>
      <c r="G238" s="12">
        <v>245</v>
      </c>
      <c r="I238" s="11">
        <f>'^JKSE'!I238</f>
        <v>40563</v>
      </c>
      <c r="J238" s="12">
        <f t="shared" si="3"/>
        <v>245</v>
      </c>
    </row>
    <row r="239" spans="1:10" x14ac:dyDescent="0.2">
      <c r="A239" s="15">
        <v>40219</v>
      </c>
      <c r="B239" s="12">
        <v>250</v>
      </c>
      <c r="C239" s="12">
        <v>255</v>
      </c>
      <c r="D239" s="12">
        <v>250</v>
      </c>
      <c r="E239" s="12">
        <v>250</v>
      </c>
      <c r="F239" s="14">
        <v>0</v>
      </c>
      <c r="G239" s="12">
        <v>250</v>
      </c>
      <c r="I239" s="11">
        <f>'^JKSE'!I239</f>
        <v>40562</v>
      </c>
      <c r="J239" s="12">
        <f t="shared" si="3"/>
        <v>177</v>
      </c>
    </row>
    <row r="240" spans="1:10" x14ac:dyDescent="0.2">
      <c r="A240" s="15">
        <v>40220</v>
      </c>
      <c r="B240" s="12">
        <v>205</v>
      </c>
      <c r="C240" s="12">
        <v>250</v>
      </c>
      <c r="D240" s="12">
        <v>205</v>
      </c>
      <c r="E240" s="12">
        <v>250</v>
      </c>
      <c r="F240" s="14">
        <v>11000</v>
      </c>
      <c r="G240" s="12">
        <v>250</v>
      </c>
      <c r="I240" s="11">
        <f>'^JKSE'!I240</f>
        <v>40561</v>
      </c>
      <c r="J240" s="12">
        <f t="shared" si="3"/>
        <v>250</v>
      </c>
    </row>
    <row r="241" spans="1:10" x14ac:dyDescent="0.2">
      <c r="A241" s="15">
        <v>40221</v>
      </c>
      <c r="B241" s="12">
        <v>240</v>
      </c>
      <c r="C241" s="12">
        <v>245</v>
      </c>
      <c r="D241" s="12">
        <v>240</v>
      </c>
      <c r="E241" s="12">
        <v>240</v>
      </c>
      <c r="F241" s="14">
        <v>0</v>
      </c>
      <c r="G241" s="12">
        <v>240</v>
      </c>
      <c r="I241" s="11">
        <f>'^JKSE'!I241</f>
        <v>40560</v>
      </c>
      <c r="J241" s="12">
        <f t="shared" si="3"/>
        <v>240</v>
      </c>
    </row>
    <row r="242" spans="1:10" x14ac:dyDescent="0.2">
      <c r="A242" s="15">
        <v>40224</v>
      </c>
      <c r="B242" s="12">
        <v>205</v>
      </c>
      <c r="C242" s="12">
        <v>250</v>
      </c>
      <c r="D242" s="12">
        <v>205</v>
      </c>
      <c r="E242" s="12">
        <v>205</v>
      </c>
      <c r="F242" s="14">
        <v>0</v>
      </c>
      <c r="G242" s="12">
        <v>205</v>
      </c>
      <c r="I242" s="11">
        <f>'^JKSE'!I242</f>
        <v>40557</v>
      </c>
      <c r="J242" s="12">
        <f t="shared" si="3"/>
        <v>250</v>
      </c>
    </row>
    <row r="243" spans="1:10" x14ac:dyDescent="0.2">
      <c r="A243" s="15">
        <v>40225</v>
      </c>
      <c r="B243" s="12">
        <v>245</v>
      </c>
      <c r="C243" s="12">
        <v>250</v>
      </c>
      <c r="D243" s="12">
        <v>245</v>
      </c>
      <c r="E243" s="12">
        <v>245</v>
      </c>
      <c r="F243" s="14">
        <v>0</v>
      </c>
      <c r="G243" s="12">
        <v>245</v>
      </c>
      <c r="I243" s="11">
        <f>'^JKSE'!I243</f>
        <v>40556</v>
      </c>
      <c r="J243" s="12">
        <f t="shared" si="3"/>
        <v>250</v>
      </c>
    </row>
    <row r="244" spans="1:10" x14ac:dyDescent="0.2">
      <c r="A244" s="15">
        <v>40226</v>
      </c>
      <c r="B244" s="12">
        <v>215</v>
      </c>
      <c r="C244" s="12">
        <v>255</v>
      </c>
      <c r="D244" s="12">
        <v>215</v>
      </c>
      <c r="E244" s="12">
        <v>215</v>
      </c>
      <c r="F244" s="14">
        <v>0</v>
      </c>
      <c r="G244" s="12">
        <v>215</v>
      </c>
      <c r="I244" s="11">
        <f>'^JKSE'!I244</f>
        <v>40555</v>
      </c>
      <c r="J244" s="12">
        <f t="shared" si="3"/>
        <v>250</v>
      </c>
    </row>
    <row r="245" spans="1:10" x14ac:dyDescent="0.2">
      <c r="A245" s="15">
        <v>40227</v>
      </c>
      <c r="B245" s="12">
        <v>205</v>
      </c>
      <c r="C245" s="12">
        <v>250</v>
      </c>
      <c r="D245" s="12">
        <v>205</v>
      </c>
      <c r="E245" s="12">
        <v>205</v>
      </c>
      <c r="F245" s="14">
        <v>0</v>
      </c>
      <c r="G245" s="12">
        <v>205</v>
      </c>
      <c r="I245" s="11">
        <f>'^JKSE'!I245</f>
        <v>40554</v>
      </c>
      <c r="J245" s="12">
        <f t="shared" si="3"/>
        <v>250</v>
      </c>
    </row>
    <row r="246" spans="1:10" x14ac:dyDescent="0.2">
      <c r="A246" s="15">
        <v>40228</v>
      </c>
      <c r="B246" s="12">
        <v>205</v>
      </c>
      <c r="C246" s="12">
        <v>250</v>
      </c>
      <c r="D246" s="12">
        <v>205</v>
      </c>
      <c r="E246" s="12">
        <v>205</v>
      </c>
      <c r="F246" s="14">
        <v>0</v>
      </c>
      <c r="G246" s="12">
        <v>205</v>
      </c>
      <c r="I246" s="11">
        <f>'^JKSE'!I246</f>
        <v>40553</v>
      </c>
      <c r="J246" s="12">
        <f t="shared" si="3"/>
        <v>270</v>
      </c>
    </row>
    <row r="247" spans="1:10" x14ac:dyDescent="0.2">
      <c r="A247" s="15">
        <v>40231</v>
      </c>
      <c r="B247" s="12">
        <v>210</v>
      </c>
      <c r="C247" s="12">
        <v>250</v>
      </c>
      <c r="D247" s="12">
        <v>210</v>
      </c>
      <c r="E247" s="12">
        <v>250</v>
      </c>
      <c r="F247" s="14">
        <v>108500</v>
      </c>
      <c r="G247" s="12">
        <v>250</v>
      </c>
      <c r="I247" s="11">
        <f>'^JKSE'!I247</f>
        <v>40550</v>
      </c>
      <c r="J247" s="12">
        <f t="shared" si="3"/>
        <v>245</v>
      </c>
    </row>
    <row r="248" spans="1:10" x14ac:dyDescent="0.2">
      <c r="A248" s="15">
        <v>40232</v>
      </c>
      <c r="B248" s="12">
        <v>220</v>
      </c>
      <c r="C248" s="12">
        <v>250</v>
      </c>
      <c r="D248" s="12">
        <v>220</v>
      </c>
      <c r="E248" s="12">
        <v>250</v>
      </c>
      <c r="F248" s="14">
        <v>18000</v>
      </c>
      <c r="G248" s="12">
        <v>250</v>
      </c>
      <c r="I248" s="11">
        <f>'^JKSE'!I248</f>
        <v>40549</v>
      </c>
      <c r="J248" s="12">
        <f t="shared" si="3"/>
        <v>177</v>
      </c>
    </row>
    <row r="249" spans="1:10" x14ac:dyDescent="0.2">
      <c r="A249" s="15">
        <v>40233</v>
      </c>
      <c r="B249" s="12">
        <v>225</v>
      </c>
      <c r="C249" s="12">
        <v>250</v>
      </c>
      <c r="D249" s="12">
        <v>215</v>
      </c>
      <c r="E249" s="12">
        <v>250</v>
      </c>
      <c r="F249" s="14">
        <v>84000</v>
      </c>
      <c r="G249" s="12">
        <v>250</v>
      </c>
      <c r="I249" s="11">
        <f>'^JKSE'!I249</f>
        <v>40548</v>
      </c>
      <c r="J249" s="12">
        <f t="shared" si="3"/>
        <v>230</v>
      </c>
    </row>
    <row r="250" spans="1:10" x14ac:dyDescent="0.2">
      <c r="A250" s="15">
        <v>40234</v>
      </c>
      <c r="B250" s="12">
        <v>225</v>
      </c>
      <c r="C250" s="12">
        <v>250</v>
      </c>
      <c r="D250" s="12">
        <v>220</v>
      </c>
      <c r="E250" s="12">
        <v>250</v>
      </c>
      <c r="F250" s="14">
        <v>37500</v>
      </c>
      <c r="G250" s="12">
        <v>250</v>
      </c>
      <c r="I250" s="11">
        <f>'^JKSE'!I250</f>
        <v>40547</v>
      </c>
      <c r="J250" s="12">
        <f t="shared" si="3"/>
        <v>177</v>
      </c>
    </row>
    <row r="251" spans="1:10" x14ac:dyDescent="0.2">
      <c r="A251" s="15">
        <v>40238</v>
      </c>
      <c r="B251" s="12">
        <v>225</v>
      </c>
      <c r="C251" s="12">
        <v>245</v>
      </c>
      <c r="D251" s="12">
        <v>225</v>
      </c>
      <c r="E251" s="12">
        <v>225</v>
      </c>
      <c r="F251" s="14">
        <v>0</v>
      </c>
      <c r="G251" s="12">
        <v>225</v>
      </c>
      <c r="I251" s="11">
        <f>'^JKSE'!I251</f>
        <v>40546</v>
      </c>
      <c r="J251" s="12">
        <f t="shared" si="3"/>
        <v>177</v>
      </c>
    </row>
    <row r="252" spans="1:10" x14ac:dyDescent="0.2">
      <c r="A252" s="15">
        <v>40239</v>
      </c>
      <c r="B252" s="12">
        <v>225</v>
      </c>
      <c r="C252" s="12">
        <v>245</v>
      </c>
      <c r="D252" s="12">
        <v>225</v>
      </c>
      <c r="E252" s="12">
        <v>245</v>
      </c>
      <c r="F252" s="14">
        <v>1500</v>
      </c>
      <c r="G252" s="12">
        <v>245</v>
      </c>
      <c r="I252" s="11">
        <f>'^JKSE'!I252</f>
        <v>40543</v>
      </c>
      <c r="J252" s="12">
        <f t="shared" si="3"/>
        <v>205</v>
      </c>
    </row>
    <row r="253" spans="1:10" x14ac:dyDescent="0.2">
      <c r="A253" s="15">
        <v>40240</v>
      </c>
      <c r="B253" s="12">
        <v>225</v>
      </c>
      <c r="C253" s="12">
        <v>240</v>
      </c>
      <c r="D253" s="12">
        <v>225</v>
      </c>
      <c r="E253" s="12">
        <v>225</v>
      </c>
      <c r="F253" s="14">
        <v>0</v>
      </c>
      <c r="G253" s="12">
        <v>225</v>
      </c>
      <c r="I253" s="11">
        <f>'^JKSE'!I253</f>
        <v>40542</v>
      </c>
      <c r="J253" s="12">
        <f t="shared" si="3"/>
        <v>205</v>
      </c>
    </row>
    <row r="254" spans="1:10" x14ac:dyDescent="0.2">
      <c r="A254" s="15">
        <v>40241</v>
      </c>
      <c r="B254" s="12">
        <v>225</v>
      </c>
      <c r="C254" s="12">
        <v>245</v>
      </c>
      <c r="D254" s="12">
        <v>225</v>
      </c>
      <c r="E254" s="12">
        <v>245</v>
      </c>
      <c r="F254" s="14">
        <v>16000</v>
      </c>
      <c r="G254" s="12">
        <v>245</v>
      </c>
      <c r="I254" s="11">
        <f>'^JKSE'!I254</f>
        <v>40541</v>
      </c>
      <c r="J254" s="12">
        <f t="shared" si="3"/>
        <v>250</v>
      </c>
    </row>
    <row r="255" spans="1:10" x14ac:dyDescent="0.2">
      <c r="A255" s="15">
        <v>40242</v>
      </c>
      <c r="B255" s="12">
        <v>225</v>
      </c>
      <c r="C255" s="12">
        <v>245</v>
      </c>
      <c r="D255" s="12">
        <v>225</v>
      </c>
      <c r="E255" s="12">
        <v>225</v>
      </c>
      <c r="F255" s="14">
        <v>0</v>
      </c>
      <c r="G255" s="12">
        <v>225</v>
      </c>
      <c r="I255" s="11">
        <f>'^JKSE'!I255</f>
        <v>40540</v>
      </c>
      <c r="J255" s="12">
        <f t="shared" si="3"/>
        <v>177</v>
      </c>
    </row>
    <row r="256" spans="1:10" x14ac:dyDescent="0.2">
      <c r="A256" s="15">
        <v>40245</v>
      </c>
      <c r="B256" s="12">
        <v>230</v>
      </c>
      <c r="C256" s="12">
        <v>245</v>
      </c>
      <c r="D256" s="12">
        <v>230</v>
      </c>
      <c r="E256" s="12">
        <v>230</v>
      </c>
      <c r="F256" s="14">
        <v>0</v>
      </c>
      <c r="G256" s="12">
        <v>230</v>
      </c>
      <c r="I256" s="11">
        <f>'^JKSE'!I256</f>
        <v>40539</v>
      </c>
      <c r="J256" s="12">
        <f t="shared" si="3"/>
        <v>270</v>
      </c>
    </row>
    <row r="257" spans="1:10" x14ac:dyDescent="0.2">
      <c r="A257" s="15">
        <v>40246</v>
      </c>
      <c r="B257" s="12">
        <v>230</v>
      </c>
      <c r="C257" s="12">
        <v>245</v>
      </c>
      <c r="D257" s="12">
        <v>230</v>
      </c>
      <c r="E257" s="12">
        <v>230</v>
      </c>
      <c r="F257" s="14">
        <v>0</v>
      </c>
      <c r="G257" s="12">
        <v>230</v>
      </c>
      <c r="I257" s="11">
        <f>'^JKSE'!I257</f>
        <v>40536</v>
      </c>
      <c r="J257" s="12">
        <f t="shared" si="3"/>
        <v>250</v>
      </c>
    </row>
    <row r="258" spans="1:10" x14ac:dyDescent="0.2">
      <c r="A258" s="15">
        <v>40247</v>
      </c>
      <c r="B258" s="12">
        <v>230</v>
      </c>
      <c r="C258" s="12">
        <v>245</v>
      </c>
      <c r="D258" s="12">
        <v>230</v>
      </c>
      <c r="E258" s="12">
        <v>230</v>
      </c>
      <c r="F258" s="14">
        <v>0</v>
      </c>
      <c r="G258" s="12">
        <v>230</v>
      </c>
      <c r="I258" s="11">
        <f>'^JKSE'!I258</f>
        <v>40535</v>
      </c>
      <c r="J258" s="12">
        <f t="shared" si="3"/>
        <v>250</v>
      </c>
    </row>
    <row r="259" spans="1:10" x14ac:dyDescent="0.2">
      <c r="A259" s="15">
        <v>40248</v>
      </c>
      <c r="B259" s="12">
        <v>230</v>
      </c>
      <c r="C259" s="12">
        <v>250</v>
      </c>
      <c r="D259" s="12">
        <v>230</v>
      </c>
      <c r="E259" s="12">
        <v>230</v>
      </c>
      <c r="F259" s="14">
        <v>0</v>
      </c>
      <c r="G259" s="12">
        <v>230</v>
      </c>
      <c r="I259" s="11">
        <f>'^JKSE'!I259</f>
        <v>40534</v>
      </c>
      <c r="J259" s="12">
        <f t="shared" ref="J259:J265" si="4">VLOOKUP($I$2:$I$751,$A$2:$G$705,7)</f>
        <v>270</v>
      </c>
    </row>
    <row r="260" spans="1:10" x14ac:dyDescent="0.2">
      <c r="A260" s="15">
        <v>40249</v>
      </c>
      <c r="B260" s="12">
        <v>225</v>
      </c>
      <c r="C260" s="12">
        <v>245</v>
      </c>
      <c r="D260" s="12">
        <v>225</v>
      </c>
      <c r="E260" s="12">
        <v>225</v>
      </c>
      <c r="F260" s="14">
        <v>0</v>
      </c>
      <c r="G260" s="12">
        <v>225</v>
      </c>
      <c r="I260" s="11">
        <f>'^JKSE'!I260</f>
        <v>40533</v>
      </c>
      <c r="J260" s="12">
        <f t="shared" si="4"/>
        <v>177</v>
      </c>
    </row>
    <row r="261" spans="1:10" x14ac:dyDescent="0.2">
      <c r="A261" s="15">
        <v>40252</v>
      </c>
      <c r="B261" s="12">
        <v>225</v>
      </c>
      <c r="C261" s="12">
        <v>250</v>
      </c>
      <c r="D261" s="12">
        <v>225</v>
      </c>
      <c r="E261" s="12">
        <v>225</v>
      </c>
      <c r="F261" s="14">
        <v>0</v>
      </c>
      <c r="G261" s="12">
        <v>225</v>
      </c>
      <c r="I261" s="11">
        <f>'^JKSE'!I261</f>
        <v>40532</v>
      </c>
      <c r="J261" s="12">
        <f t="shared" si="4"/>
        <v>260</v>
      </c>
    </row>
    <row r="262" spans="1:10" x14ac:dyDescent="0.2">
      <c r="A262" s="15">
        <v>40254</v>
      </c>
      <c r="B262" s="12">
        <v>240</v>
      </c>
      <c r="C262" s="12">
        <v>245</v>
      </c>
      <c r="D262" s="12">
        <v>240</v>
      </c>
      <c r="E262" s="12">
        <v>245</v>
      </c>
      <c r="F262" s="14">
        <v>6000</v>
      </c>
      <c r="G262" s="12">
        <v>245</v>
      </c>
      <c r="I262" s="11">
        <f>'^JKSE'!I262</f>
        <v>40529</v>
      </c>
      <c r="J262" s="12">
        <f t="shared" si="4"/>
        <v>270</v>
      </c>
    </row>
    <row r="263" spans="1:10" x14ac:dyDescent="0.2">
      <c r="A263" s="15">
        <v>40255</v>
      </c>
      <c r="B263" s="12">
        <v>230</v>
      </c>
      <c r="C263" s="12">
        <v>250</v>
      </c>
      <c r="D263" s="12">
        <v>230</v>
      </c>
      <c r="E263" s="12">
        <v>230</v>
      </c>
      <c r="F263" s="14">
        <v>0</v>
      </c>
      <c r="G263" s="12">
        <v>230</v>
      </c>
      <c r="I263" s="11">
        <f>'^JKSE'!I263</f>
        <v>40528</v>
      </c>
      <c r="J263" s="12">
        <f t="shared" si="4"/>
        <v>270</v>
      </c>
    </row>
    <row r="264" spans="1:10" x14ac:dyDescent="0.2">
      <c r="A264" s="15">
        <v>40256</v>
      </c>
      <c r="B264" s="12">
        <v>225</v>
      </c>
      <c r="C264" s="12">
        <v>245</v>
      </c>
      <c r="D264" s="12">
        <v>225</v>
      </c>
      <c r="E264" s="12">
        <v>225</v>
      </c>
      <c r="F264" s="14">
        <v>0</v>
      </c>
      <c r="G264" s="12">
        <v>225</v>
      </c>
      <c r="I264" s="11">
        <f>'^JKSE'!I264</f>
        <v>40527</v>
      </c>
      <c r="J264" s="12">
        <f t="shared" si="4"/>
        <v>275</v>
      </c>
    </row>
    <row r="265" spans="1:10" x14ac:dyDescent="0.2">
      <c r="A265" s="15">
        <v>40259</v>
      </c>
      <c r="B265" s="12">
        <v>220</v>
      </c>
      <c r="C265" s="12">
        <v>255</v>
      </c>
      <c r="D265" s="12">
        <v>220</v>
      </c>
      <c r="E265" s="12">
        <v>220</v>
      </c>
      <c r="F265" s="14">
        <v>0</v>
      </c>
      <c r="G265" s="12">
        <v>220</v>
      </c>
      <c r="I265" s="11">
        <f>'^JKSE'!I265</f>
        <v>40526</v>
      </c>
      <c r="J265" s="12">
        <f t="shared" si="4"/>
        <v>250</v>
      </c>
    </row>
    <row r="266" spans="1:10" x14ac:dyDescent="0.2">
      <c r="A266" s="15">
        <v>40260</v>
      </c>
      <c r="B266" s="12">
        <v>225</v>
      </c>
      <c r="C266" s="12">
        <v>225</v>
      </c>
      <c r="D266" s="12">
        <v>225</v>
      </c>
      <c r="E266" s="12">
        <v>225</v>
      </c>
      <c r="F266" s="14">
        <v>500</v>
      </c>
      <c r="G266" s="12">
        <v>225</v>
      </c>
      <c r="I266" s="11">
        <f>'^JKSE'!I266</f>
        <v>40525</v>
      </c>
      <c r="J266" s="12">
        <f>VLOOKUP($I$2:$I$751,$A$2:$G$685,7)</f>
        <v>177</v>
      </c>
    </row>
    <row r="267" spans="1:10" x14ac:dyDescent="0.2">
      <c r="A267" s="15">
        <v>40261</v>
      </c>
      <c r="B267" s="12">
        <v>235</v>
      </c>
      <c r="C267" s="12">
        <v>250</v>
      </c>
      <c r="D267" s="12">
        <v>225</v>
      </c>
      <c r="E267" s="12">
        <v>250</v>
      </c>
      <c r="F267" s="14">
        <v>28000</v>
      </c>
      <c r="G267" s="12">
        <v>250</v>
      </c>
      <c r="I267" s="11">
        <f>'^JKSE'!I267</f>
        <v>40522</v>
      </c>
      <c r="J267" s="12">
        <f>VLOOKUP($I$2:$I$751,$A$2:$G$685,7)</f>
        <v>235</v>
      </c>
    </row>
    <row r="268" spans="1:10" x14ac:dyDescent="0.2">
      <c r="A268" s="15">
        <v>40262</v>
      </c>
      <c r="B268" s="12">
        <v>230</v>
      </c>
      <c r="C268" s="12">
        <v>250</v>
      </c>
      <c r="D268" s="12">
        <v>230</v>
      </c>
      <c r="E268" s="12">
        <v>230</v>
      </c>
      <c r="F268" s="14">
        <v>0</v>
      </c>
      <c r="G268" s="12">
        <v>230</v>
      </c>
      <c r="I268" s="11"/>
    </row>
    <row r="269" spans="1:10" x14ac:dyDescent="0.2">
      <c r="A269" s="15">
        <v>40263</v>
      </c>
      <c r="B269" s="12">
        <v>225</v>
      </c>
      <c r="C269" s="12">
        <v>245</v>
      </c>
      <c r="D269" s="12">
        <v>225</v>
      </c>
      <c r="E269" s="12">
        <v>245</v>
      </c>
      <c r="F269" s="14">
        <v>2500</v>
      </c>
      <c r="G269" s="12">
        <v>245</v>
      </c>
      <c r="I269" s="11"/>
    </row>
    <row r="270" spans="1:10" x14ac:dyDescent="0.2">
      <c r="A270" s="15">
        <v>40266</v>
      </c>
      <c r="B270" s="12">
        <v>230</v>
      </c>
      <c r="C270" s="12">
        <v>245</v>
      </c>
      <c r="D270" s="12">
        <v>230</v>
      </c>
      <c r="E270" s="12">
        <v>230</v>
      </c>
      <c r="F270" s="14">
        <v>0</v>
      </c>
      <c r="G270" s="12">
        <v>230</v>
      </c>
      <c r="I270" s="11"/>
    </row>
    <row r="271" spans="1:10" x14ac:dyDescent="0.2">
      <c r="A271" s="15">
        <v>40267</v>
      </c>
      <c r="B271" s="12">
        <v>230</v>
      </c>
      <c r="C271" s="12">
        <v>245</v>
      </c>
      <c r="D271" s="12">
        <v>230</v>
      </c>
      <c r="E271" s="12">
        <v>245</v>
      </c>
      <c r="F271" s="14">
        <v>4000</v>
      </c>
      <c r="G271" s="12">
        <v>245</v>
      </c>
      <c r="I271" s="11"/>
    </row>
    <row r="272" spans="1:10" x14ac:dyDescent="0.2">
      <c r="A272" s="15">
        <v>40268</v>
      </c>
      <c r="B272" s="12">
        <v>230</v>
      </c>
      <c r="C272" s="12">
        <v>245</v>
      </c>
      <c r="D272" s="12">
        <v>230</v>
      </c>
      <c r="E272" s="12">
        <v>245</v>
      </c>
      <c r="F272" s="14">
        <v>3000</v>
      </c>
      <c r="G272" s="12">
        <v>245</v>
      </c>
      <c r="I272" s="11"/>
    </row>
    <row r="273" spans="1:9" x14ac:dyDescent="0.2">
      <c r="A273" s="15">
        <v>40269</v>
      </c>
      <c r="B273" s="12">
        <v>245</v>
      </c>
      <c r="C273" s="12">
        <v>250</v>
      </c>
      <c r="D273" s="12">
        <v>245</v>
      </c>
      <c r="E273" s="12">
        <v>250</v>
      </c>
      <c r="F273" s="14">
        <v>1000</v>
      </c>
      <c r="G273" s="12">
        <v>250</v>
      </c>
      <c r="I273" s="11"/>
    </row>
    <row r="274" spans="1:9" x14ac:dyDescent="0.2">
      <c r="A274" s="15">
        <v>40273</v>
      </c>
      <c r="B274" s="12">
        <v>230</v>
      </c>
      <c r="C274" s="12">
        <v>245</v>
      </c>
      <c r="D274" s="12">
        <v>230</v>
      </c>
      <c r="E274" s="12">
        <v>245</v>
      </c>
      <c r="F274" s="14">
        <v>2000</v>
      </c>
      <c r="G274" s="12">
        <v>245</v>
      </c>
      <c r="I274" s="11"/>
    </row>
    <row r="275" spans="1:9" x14ac:dyDescent="0.2">
      <c r="A275" s="15">
        <v>40274</v>
      </c>
      <c r="B275" s="12">
        <v>230</v>
      </c>
      <c r="C275" s="12">
        <v>250</v>
      </c>
      <c r="D275" s="12">
        <v>230</v>
      </c>
      <c r="E275" s="12">
        <v>230</v>
      </c>
      <c r="F275" s="14">
        <v>2000</v>
      </c>
      <c r="G275" s="12">
        <v>230</v>
      </c>
      <c r="I275" s="11"/>
    </row>
    <row r="276" spans="1:9" x14ac:dyDescent="0.2">
      <c r="A276" s="15">
        <v>40275</v>
      </c>
      <c r="B276" s="12">
        <v>240</v>
      </c>
      <c r="C276" s="12">
        <v>245</v>
      </c>
      <c r="D276" s="12">
        <v>240</v>
      </c>
      <c r="E276" s="12">
        <v>245</v>
      </c>
      <c r="F276" s="14">
        <v>9000</v>
      </c>
      <c r="G276" s="12">
        <v>245</v>
      </c>
      <c r="I276" s="11"/>
    </row>
    <row r="277" spans="1:9" x14ac:dyDescent="0.2">
      <c r="A277" s="15">
        <v>40276</v>
      </c>
      <c r="B277" s="12">
        <v>245</v>
      </c>
      <c r="C277" s="12">
        <v>250</v>
      </c>
      <c r="D277" s="12">
        <v>245</v>
      </c>
      <c r="E277" s="12">
        <v>250</v>
      </c>
      <c r="F277" s="14">
        <v>5500</v>
      </c>
      <c r="G277" s="12">
        <v>250</v>
      </c>
      <c r="I277" s="11"/>
    </row>
    <row r="278" spans="1:9" x14ac:dyDescent="0.2">
      <c r="A278" s="15">
        <v>40277</v>
      </c>
      <c r="B278" s="12">
        <v>235</v>
      </c>
      <c r="C278" s="12">
        <v>250</v>
      </c>
      <c r="D278" s="12">
        <v>230</v>
      </c>
      <c r="E278" s="12">
        <v>250</v>
      </c>
      <c r="F278" s="14">
        <v>33000</v>
      </c>
      <c r="G278" s="12">
        <v>250</v>
      </c>
      <c r="I278" s="11"/>
    </row>
    <row r="279" spans="1:9" x14ac:dyDescent="0.2">
      <c r="A279" s="15">
        <v>40280</v>
      </c>
      <c r="B279" s="12">
        <v>235</v>
      </c>
      <c r="C279" s="12">
        <v>245</v>
      </c>
      <c r="D279" s="12">
        <v>230</v>
      </c>
      <c r="E279" s="12">
        <v>245</v>
      </c>
      <c r="F279" s="14">
        <v>25500</v>
      </c>
      <c r="G279" s="12">
        <v>245</v>
      </c>
      <c r="I279" s="11"/>
    </row>
    <row r="280" spans="1:9" x14ac:dyDescent="0.2">
      <c r="A280" s="15">
        <v>40281</v>
      </c>
      <c r="B280" s="12">
        <v>230</v>
      </c>
      <c r="C280" s="12">
        <v>245</v>
      </c>
      <c r="D280" s="12">
        <v>220</v>
      </c>
      <c r="E280" s="12">
        <v>245</v>
      </c>
      <c r="F280" s="14">
        <v>103500</v>
      </c>
      <c r="G280" s="12">
        <v>245</v>
      </c>
      <c r="I280" s="11"/>
    </row>
    <row r="281" spans="1:9" x14ac:dyDescent="0.2">
      <c r="A281" s="15">
        <v>40282</v>
      </c>
      <c r="B281" s="12">
        <v>235</v>
      </c>
      <c r="C281" s="12">
        <v>245</v>
      </c>
      <c r="D281" s="12">
        <v>235</v>
      </c>
      <c r="E281" s="12">
        <v>235</v>
      </c>
      <c r="F281" s="14">
        <v>0</v>
      </c>
      <c r="G281" s="12">
        <v>235</v>
      </c>
      <c r="I281" s="11"/>
    </row>
    <row r="282" spans="1:9" x14ac:dyDescent="0.2">
      <c r="A282" s="15">
        <v>40283</v>
      </c>
      <c r="B282" s="12">
        <v>245</v>
      </c>
      <c r="C282" s="12">
        <v>245</v>
      </c>
      <c r="D282" s="12">
        <v>230</v>
      </c>
      <c r="E282" s="12">
        <v>235</v>
      </c>
      <c r="F282" s="14">
        <v>27500</v>
      </c>
      <c r="G282" s="12">
        <v>235</v>
      </c>
      <c r="I282" s="11"/>
    </row>
    <row r="283" spans="1:9" x14ac:dyDescent="0.2">
      <c r="A283" s="15">
        <v>40284</v>
      </c>
      <c r="B283" s="12">
        <v>230</v>
      </c>
      <c r="C283" s="12">
        <v>245</v>
      </c>
      <c r="D283" s="12">
        <v>215</v>
      </c>
      <c r="E283" s="12">
        <v>245</v>
      </c>
      <c r="F283" s="14">
        <v>14000</v>
      </c>
      <c r="G283" s="12">
        <v>245</v>
      </c>
      <c r="I283" s="11"/>
    </row>
    <row r="284" spans="1:9" x14ac:dyDescent="0.2">
      <c r="A284" s="15">
        <v>40287</v>
      </c>
      <c r="B284" s="12">
        <v>240</v>
      </c>
      <c r="C284" s="12">
        <v>245</v>
      </c>
      <c r="D284" s="12">
        <v>240</v>
      </c>
      <c r="E284" s="12">
        <v>245</v>
      </c>
      <c r="F284" s="14">
        <v>1000</v>
      </c>
      <c r="G284" s="12">
        <v>245</v>
      </c>
      <c r="I284" s="11"/>
    </row>
    <row r="285" spans="1:9" x14ac:dyDescent="0.2">
      <c r="A285" s="15">
        <v>40288</v>
      </c>
      <c r="B285" s="12">
        <v>230</v>
      </c>
      <c r="C285" s="12">
        <v>235</v>
      </c>
      <c r="D285" s="12">
        <v>225</v>
      </c>
      <c r="E285" s="12">
        <v>235</v>
      </c>
      <c r="F285" s="14">
        <v>18000</v>
      </c>
      <c r="G285" s="12">
        <v>235</v>
      </c>
      <c r="I285" s="11"/>
    </row>
    <row r="286" spans="1:9" x14ac:dyDescent="0.2">
      <c r="A286" s="15">
        <v>40289</v>
      </c>
      <c r="B286" s="12">
        <v>215</v>
      </c>
      <c r="C286" s="12">
        <v>225</v>
      </c>
      <c r="D286" s="12">
        <v>215</v>
      </c>
      <c r="E286" s="12">
        <v>225</v>
      </c>
      <c r="F286" s="14">
        <v>16500</v>
      </c>
      <c r="G286" s="12">
        <v>225</v>
      </c>
      <c r="I286" s="11"/>
    </row>
    <row r="287" spans="1:9" x14ac:dyDescent="0.2">
      <c r="A287" s="15">
        <v>40290</v>
      </c>
      <c r="B287" s="12">
        <v>210</v>
      </c>
      <c r="C287" s="12">
        <v>230</v>
      </c>
      <c r="D287" s="12">
        <v>210</v>
      </c>
      <c r="E287" s="12">
        <v>230</v>
      </c>
      <c r="F287" s="14">
        <v>303500</v>
      </c>
      <c r="G287" s="12">
        <v>230</v>
      </c>
      <c r="I287" s="11"/>
    </row>
    <row r="288" spans="1:9" x14ac:dyDescent="0.2">
      <c r="A288" s="15">
        <v>40291</v>
      </c>
      <c r="B288" s="12">
        <v>215</v>
      </c>
      <c r="C288" s="12">
        <v>230</v>
      </c>
      <c r="D288" s="12">
        <v>215</v>
      </c>
      <c r="E288" s="12">
        <v>230</v>
      </c>
      <c r="F288" s="14">
        <v>82000</v>
      </c>
      <c r="G288" s="12">
        <v>230</v>
      </c>
      <c r="I288" s="11"/>
    </row>
    <row r="289" spans="1:9" x14ac:dyDescent="0.2">
      <c r="A289" s="15">
        <v>40294</v>
      </c>
      <c r="B289" s="12">
        <v>215</v>
      </c>
      <c r="C289" s="12">
        <v>230</v>
      </c>
      <c r="D289" s="12">
        <v>215</v>
      </c>
      <c r="E289" s="12">
        <v>230</v>
      </c>
      <c r="F289" s="14">
        <v>50000</v>
      </c>
      <c r="G289" s="12">
        <v>230</v>
      </c>
      <c r="I289" s="11"/>
    </row>
    <row r="290" spans="1:9" x14ac:dyDescent="0.2">
      <c r="A290" s="15">
        <v>40295</v>
      </c>
      <c r="B290" s="12">
        <v>215</v>
      </c>
      <c r="C290" s="12">
        <v>230</v>
      </c>
      <c r="D290" s="12">
        <v>215</v>
      </c>
      <c r="E290" s="12">
        <v>230</v>
      </c>
      <c r="F290" s="14">
        <v>6500</v>
      </c>
      <c r="G290" s="12">
        <v>230</v>
      </c>
      <c r="I290" s="11"/>
    </row>
    <row r="291" spans="1:9" x14ac:dyDescent="0.2">
      <c r="A291" s="15">
        <v>40296</v>
      </c>
      <c r="B291" s="12">
        <v>215</v>
      </c>
      <c r="C291" s="12">
        <v>230</v>
      </c>
      <c r="D291" s="12">
        <v>215</v>
      </c>
      <c r="E291" s="12">
        <v>230</v>
      </c>
      <c r="F291" s="14">
        <v>310500</v>
      </c>
      <c r="G291" s="12">
        <v>230</v>
      </c>
      <c r="I291" s="11"/>
    </row>
    <row r="292" spans="1:9" x14ac:dyDescent="0.2">
      <c r="A292" s="15">
        <v>40297</v>
      </c>
      <c r="B292" s="12">
        <v>220</v>
      </c>
      <c r="C292" s="12">
        <v>220</v>
      </c>
      <c r="D292" s="12">
        <v>210</v>
      </c>
      <c r="E292" s="12">
        <v>220</v>
      </c>
      <c r="F292" s="14">
        <v>182000</v>
      </c>
      <c r="G292" s="12">
        <v>220</v>
      </c>
      <c r="I292" s="11"/>
    </row>
    <row r="293" spans="1:9" x14ac:dyDescent="0.2">
      <c r="A293" s="15">
        <v>40298</v>
      </c>
      <c r="B293" s="12">
        <v>215</v>
      </c>
      <c r="C293" s="12">
        <v>215</v>
      </c>
      <c r="D293" s="12">
        <v>210</v>
      </c>
      <c r="E293" s="12">
        <v>215</v>
      </c>
      <c r="F293" s="14">
        <v>78500</v>
      </c>
      <c r="G293" s="12">
        <v>215</v>
      </c>
      <c r="I293" s="11"/>
    </row>
    <row r="294" spans="1:9" x14ac:dyDescent="0.2">
      <c r="A294" s="15">
        <v>40301</v>
      </c>
      <c r="B294" s="12">
        <v>210</v>
      </c>
      <c r="C294" s="12">
        <v>215</v>
      </c>
      <c r="D294" s="12">
        <v>200</v>
      </c>
      <c r="E294" s="12">
        <v>215</v>
      </c>
      <c r="F294" s="14">
        <v>39000</v>
      </c>
      <c r="G294" s="12">
        <v>215</v>
      </c>
      <c r="I294" s="11"/>
    </row>
    <row r="295" spans="1:9" x14ac:dyDescent="0.2">
      <c r="A295" s="15">
        <v>40302</v>
      </c>
      <c r="B295" s="12">
        <v>200</v>
      </c>
      <c r="C295" s="12">
        <v>215</v>
      </c>
      <c r="D295" s="12">
        <v>200</v>
      </c>
      <c r="E295" s="12">
        <v>215</v>
      </c>
      <c r="F295" s="14">
        <v>8000</v>
      </c>
      <c r="G295" s="12">
        <v>215</v>
      </c>
      <c r="I295" s="11"/>
    </row>
    <row r="296" spans="1:9" x14ac:dyDescent="0.2">
      <c r="A296" s="15">
        <v>40303</v>
      </c>
      <c r="B296" s="12">
        <v>200</v>
      </c>
      <c r="C296" s="12">
        <v>215</v>
      </c>
      <c r="D296" s="12">
        <v>200</v>
      </c>
      <c r="E296" s="12">
        <v>215</v>
      </c>
      <c r="F296" s="14">
        <v>45500</v>
      </c>
      <c r="G296" s="12">
        <v>215</v>
      </c>
      <c r="I296" s="11"/>
    </row>
    <row r="297" spans="1:9" x14ac:dyDescent="0.2">
      <c r="A297" s="15">
        <v>40304</v>
      </c>
      <c r="B297" s="12">
        <v>210</v>
      </c>
      <c r="C297" s="12">
        <v>210</v>
      </c>
      <c r="D297" s="12">
        <v>210</v>
      </c>
      <c r="E297" s="12">
        <v>210</v>
      </c>
      <c r="F297" s="14">
        <v>1000</v>
      </c>
      <c r="G297" s="12">
        <v>210</v>
      </c>
      <c r="I297" s="11"/>
    </row>
    <row r="298" spans="1:9" x14ac:dyDescent="0.2">
      <c r="A298" s="15">
        <v>40305</v>
      </c>
      <c r="B298" s="12">
        <v>210</v>
      </c>
      <c r="C298" s="12">
        <v>215</v>
      </c>
      <c r="D298" s="12">
        <v>210</v>
      </c>
      <c r="E298" s="12">
        <v>215</v>
      </c>
      <c r="F298" s="14">
        <v>32500</v>
      </c>
      <c r="G298" s="12">
        <v>215</v>
      </c>
      <c r="I298" s="11"/>
    </row>
    <row r="299" spans="1:9" x14ac:dyDescent="0.2">
      <c r="A299" s="15">
        <v>40308</v>
      </c>
      <c r="B299" s="12">
        <v>215</v>
      </c>
      <c r="C299" s="12">
        <v>215</v>
      </c>
      <c r="D299" s="12">
        <v>215</v>
      </c>
      <c r="E299" s="12">
        <v>215</v>
      </c>
      <c r="F299" s="14">
        <v>3000</v>
      </c>
      <c r="G299" s="12">
        <v>215</v>
      </c>
      <c r="I299" s="11"/>
    </row>
    <row r="300" spans="1:9" x14ac:dyDescent="0.2">
      <c r="A300" s="15">
        <v>40309</v>
      </c>
      <c r="B300" s="12">
        <v>200</v>
      </c>
      <c r="C300" s="12">
        <v>210</v>
      </c>
      <c r="D300" s="12">
        <v>195</v>
      </c>
      <c r="E300" s="12">
        <v>210</v>
      </c>
      <c r="F300" s="14">
        <v>26000</v>
      </c>
      <c r="G300" s="12">
        <v>210</v>
      </c>
      <c r="I300" s="11"/>
    </row>
    <row r="301" spans="1:9" x14ac:dyDescent="0.2">
      <c r="A301" s="15">
        <v>40310</v>
      </c>
      <c r="B301" s="12">
        <v>215</v>
      </c>
      <c r="C301" s="12">
        <v>215</v>
      </c>
      <c r="D301" s="12">
        <v>215</v>
      </c>
      <c r="E301" s="12">
        <v>215</v>
      </c>
      <c r="F301" s="14">
        <v>2500</v>
      </c>
      <c r="G301" s="12">
        <v>215</v>
      </c>
      <c r="I301" s="11"/>
    </row>
    <row r="302" spans="1:9" x14ac:dyDescent="0.2">
      <c r="A302" s="15">
        <v>40312</v>
      </c>
      <c r="B302" s="12">
        <v>200</v>
      </c>
      <c r="C302" s="12">
        <v>215</v>
      </c>
      <c r="D302" s="12">
        <v>200</v>
      </c>
      <c r="E302" s="12">
        <v>200</v>
      </c>
      <c r="F302" s="14">
        <v>0</v>
      </c>
      <c r="G302" s="12">
        <v>200</v>
      </c>
      <c r="I302" s="11"/>
    </row>
    <row r="303" spans="1:9" x14ac:dyDescent="0.2">
      <c r="A303" s="15">
        <v>40315</v>
      </c>
      <c r="B303" s="12">
        <v>200</v>
      </c>
      <c r="C303" s="12">
        <v>210</v>
      </c>
      <c r="D303" s="12">
        <v>200</v>
      </c>
      <c r="E303" s="12">
        <v>200</v>
      </c>
      <c r="F303" s="14">
        <v>0</v>
      </c>
      <c r="G303" s="12">
        <v>200</v>
      </c>
      <c r="I303" s="11"/>
    </row>
    <row r="304" spans="1:9" x14ac:dyDescent="0.2">
      <c r="A304" s="15">
        <v>40316</v>
      </c>
      <c r="B304" s="12">
        <v>210</v>
      </c>
      <c r="C304" s="12">
        <v>215</v>
      </c>
      <c r="D304" s="12">
        <v>210</v>
      </c>
      <c r="E304" s="12">
        <v>210</v>
      </c>
      <c r="F304" s="14">
        <v>0</v>
      </c>
      <c r="G304" s="12">
        <v>210</v>
      </c>
      <c r="I304" s="11"/>
    </row>
    <row r="305" spans="1:9" x14ac:dyDescent="0.2">
      <c r="A305" s="15">
        <v>40317</v>
      </c>
      <c r="B305" s="12">
        <v>198</v>
      </c>
      <c r="C305" s="12">
        <v>205</v>
      </c>
      <c r="D305" s="12">
        <v>198</v>
      </c>
      <c r="E305" s="12">
        <v>198</v>
      </c>
      <c r="F305" s="14">
        <v>0</v>
      </c>
      <c r="G305" s="12">
        <v>198</v>
      </c>
      <c r="I305" s="11"/>
    </row>
    <row r="306" spans="1:9" x14ac:dyDescent="0.2">
      <c r="A306" s="15">
        <v>40318</v>
      </c>
      <c r="B306" s="12">
        <v>195</v>
      </c>
      <c r="C306" s="12">
        <v>199</v>
      </c>
      <c r="D306" s="12">
        <v>195</v>
      </c>
      <c r="E306" s="12">
        <v>199</v>
      </c>
      <c r="F306" s="14">
        <v>20000</v>
      </c>
      <c r="G306" s="12">
        <v>199</v>
      </c>
      <c r="I306" s="11"/>
    </row>
    <row r="307" spans="1:9" x14ac:dyDescent="0.2">
      <c r="A307" s="15">
        <v>40319</v>
      </c>
      <c r="B307" s="12">
        <v>130</v>
      </c>
      <c r="C307" s="12">
        <v>200</v>
      </c>
      <c r="D307" s="12">
        <v>130</v>
      </c>
      <c r="E307" s="12">
        <v>130</v>
      </c>
      <c r="F307" s="14">
        <v>0</v>
      </c>
      <c r="G307" s="12">
        <v>130</v>
      </c>
      <c r="I307" s="11"/>
    </row>
    <row r="308" spans="1:9" x14ac:dyDescent="0.2">
      <c r="A308" s="15">
        <v>40322</v>
      </c>
      <c r="B308" s="12">
        <v>200</v>
      </c>
      <c r="C308" s="12">
        <v>225</v>
      </c>
      <c r="D308" s="12">
        <v>200</v>
      </c>
      <c r="E308" s="12">
        <v>225</v>
      </c>
      <c r="F308" s="14">
        <v>31500</v>
      </c>
      <c r="G308" s="12">
        <v>225</v>
      </c>
      <c r="I308" s="11"/>
    </row>
    <row r="309" spans="1:9" x14ac:dyDescent="0.2">
      <c r="A309" s="15">
        <v>40323</v>
      </c>
      <c r="B309" s="12">
        <v>191</v>
      </c>
      <c r="C309" s="12">
        <v>225</v>
      </c>
      <c r="D309" s="12">
        <v>191</v>
      </c>
      <c r="E309" s="12">
        <v>225</v>
      </c>
      <c r="F309" s="14">
        <v>127500</v>
      </c>
      <c r="G309" s="12">
        <v>225</v>
      </c>
      <c r="I309" s="11"/>
    </row>
    <row r="310" spans="1:9" x14ac:dyDescent="0.2">
      <c r="A310" s="15">
        <v>40324</v>
      </c>
      <c r="B310" s="12">
        <v>225</v>
      </c>
      <c r="C310" s="12">
        <v>245</v>
      </c>
      <c r="D310" s="12">
        <v>225</v>
      </c>
      <c r="E310" s="12">
        <v>245</v>
      </c>
      <c r="F310" s="14">
        <v>161500</v>
      </c>
      <c r="G310" s="12">
        <v>245</v>
      </c>
      <c r="I310" s="11"/>
    </row>
    <row r="311" spans="1:9" x14ac:dyDescent="0.2">
      <c r="A311" s="15">
        <v>40325</v>
      </c>
      <c r="B311" s="12">
        <v>200</v>
      </c>
      <c r="C311" s="12">
        <v>240</v>
      </c>
      <c r="D311" s="12">
        <v>199</v>
      </c>
      <c r="E311" s="12">
        <v>240</v>
      </c>
      <c r="F311" s="14">
        <v>130500</v>
      </c>
      <c r="G311" s="12">
        <v>240</v>
      </c>
      <c r="I311" s="11"/>
    </row>
    <row r="312" spans="1:9" x14ac:dyDescent="0.2">
      <c r="A312" s="15">
        <v>40329</v>
      </c>
      <c r="B312" s="12">
        <v>230</v>
      </c>
      <c r="C312" s="12">
        <v>255</v>
      </c>
      <c r="D312" s="12">
        <v>230</v>
      </c>
      <c r="E312" s="12">
        <v>255</v>
      </c>
      <c r="F312" s="14">
        <v>747500</v>
      </c>
      <c r="G312" s="12">
        <v>255</v>
      </c>
      <c r="I312" s="11"/>
    </row>
    <row r="313" spans="1:9" x14ac:dyDescent="0.2">
      <c r="A313" s="15">
        <v>40330</v>
      </c>
      <c r="B313" s="12">
        <v>250</v>
      </c>
      <c r="C313" s="12">
        <v>295</v>
      </c>
      <c r="D313" s="12">
        <v>250</v>
      </c>
      <c r="E313" s="12">
        <v>285</v>
      </c>
      <c r="F313" s="14">
        <v>985000</v>
      </c>
      <c r="G313" s="12">
        <v>285</v>
      </c>
      <c r="I313" s="11"/>
    </row>
    <row r="314" spans="1:9" x14ac:dyDescent="0.2">
      <c r="A314" s="15">
        <v>40331</v>
      </c>
      <c r="B314" s="12">
        <v>285</v>
      </c>
      <c r="C314" s="12">
        <v>290</v>
      </c>
      <c r="D314" s="12">
        <v>280</v>
      </c>
      <c r="E314" s="12">
        <v>290</v>
      </c>
      <c r="F314" s="14">
        <v>886000</v>
      </c>
      <c r="G314" s="12">
        <v>290</v>
      </c>
      <c r="I314" s="11"/>
    </row>
    <row r="315" spans="1:9" x14ac:dyDescent="0.2">
      <c r="A315" s="15">
        <v>40332</v>
      </c>
      <c r="B315" s="12">
        <v>290</v>
      </c>
      <c r="C315" s="12">
        <v>295</v>
      </c>
      <c r="D315" s="12">
        <v>290</v>
      </c>
      <c r="E315" s="12">
        <v>295</v>
      </c>
      <c r="F315" s="14">
        <v>486500</v>
      </c>
      <c r="G315" s="12">
        <v>295</v>
      </c>
      <c r="I315" s="11"/>
    </row>
    <row r="316" spans="1:9" x14ac:dyDescent="0.2">
      <c r="A316" s="15">
        <v>40333</v>
      </c>
      <c r="B316" s="12">
        <v>230</v>
      </c>
      <c r="C316" s="12">
        <v>295</v>
      </c>
      <c r="D316" s="12">
        <v>230</v>
      </c>
      <c r="E316" s="12">
        <v>295</v>
      </c>
      <c r="F316" s="14">
        <v>251500</v>
      </c>
      <c r="G316" s="12">
        <v>295</v>
      </c>
      <c r="I316" s="11"/>
    </row>
    <row r="317" spans="1:9" x14ac:dyDescent="0.2">
      <c r="A317" s="15">
        <v>40336</v>
      </c>
      <c r="B317" s="12">
        <v>245</v>
      </c>
      <c r="C317" s="12">
        <v>290</v>
      </c>
      <c r="D317" s="12">
        <v>245</v>
      </c>
      <c r="E317" s="12">
        <v>290</v>
      </c>
      <c r="F317" s="14">
        <v>30500</v>
      </c>
      <c r="G317" s="12">
        <v>290</v>
      </c>
      <c r="I317" s="11"/>
    </row>
    <row r="318" spans="1:9" x14ac:dyDescent="0.2">
      <c r="A318" s="15">
        <v>40337</v>
      </c>
      <c r="B318" s="12">
        <v>250</v>
      </c>
      <c r="C318" s="12">
        <v>295</v>
      </c>
      <c r="D318" s="12">
        <v>250</v>
      </c>
      <c r="E318" s="12">
        <v>295</v>
      </c>
      <c r="F318" s="14">
        <v>452500</v>
      </c>
      <c r="G318" s="12">
        <v>295</v>
      </c>
      <c r="I318" s="11"/>
    </row>
    <row r="319" spans="1:9" x14ac:dyDescent="0.2">
      <c r="A319" s="15">
        <v>40338</v>
      </c>
      <c r="B319" s="12">
        <v>260</v>
      </c>
      <c r="C319" s="12">
        <v>280</v>
      </c>
      <c r="D319" s="12">
        <v>260</v>
      </c>
      <c r="E319" s="12">
        <v>260</v>
      </c>
      <c r="F319" s="14">
        <v>0</v>
      </c>
      <c r="G319" s="12">
        <v>260</v>
      </c>
      <c r="I319" s="11"/>
    </row>
    <row r="320" spans="1:9" x14ac:dyDescent="0.2">
      <c r="A320" s="15">
        <v>40339</v>
      </c>
      <c r="B320" s="12">
        <v>260</v>
      </c>
      <c r="C320" s="12">
        <v>280</v>
      </c>
      <c r="D320" s="12">
        <v>260</v>
      </c>
      <c r="E320" s="12">
        <v>280</v>
      </c>
      <c r="F320" s="14">
        <v>30000</v>
      </c>
      <c r="G320" s="12">
        <v>280</v>
      </c>
      <c r="I320" s="11"/>
    </row>
    <row r="321" spans="1:9" x14ac:dyDescent="0.2">
      <c r="A321" s="15">
        <v>40340</v>
      </c>
      <c r="B321" s="12">
        <v>255</v>
      </c>
      <c r="C321" s="12">
        <v>270</v>
      </c>
      <c r="D321" s="12">
        <v>255</v>
      </c>
      <c r="E321" s="12">
        <v>270</v>
      </c>
      <c r="F321" s="14">
        <v>4000</v>
      </c>
      <c r="G321" s="12">
        <v>270</v>
      </c>
      <c r="I321" s="11"/>
    </row>
    <row r="322" spans="1:9" x14ac:dyDescent="0.2">
      <c r="A322" s="15">
        <v>40343</v>
      </c>
      <c r="B322" s="12">
        <v>240</v>
      </c>
      <c r="C322" s="12">
        <v>265</v>
      </c>
      <c r="D322" s="12">
        <v>240</v>
      </c>
      <c r="E322" s="12">
        <v>240</v>
      </c>
      <c r="F322" s="14">
        <v>0</v>
      </c>
      <c r="G322" s="12">
        <v>240</v>
      </c>
      <c r="I322" s="11"/>
    </row>
    <row r="323" spans="1:9" x14ac:dyDescent="0.2">
      <c r="A323" s="15">
        <v>40344</v>
      </c>
      <c r="B323" s="12">
        <v>285</v>
      </c>
      <c r="C323" s="12">
        <v>290</v>
      </c>
      <c r="D323" s="12">
        <v>285</v>
      </c>
      <c r="E323" s="12">
        <v>290</v>
      </c>
      <c r="F323" s="14">
        <v>4000</v>
      </c>
      <c r="G323" s="12">
        <v>290</v>
      </c>
      <c r="I323" s="11"/>
    </row>
    <row r="324" spans="1:9" x14ac:dyDescent="0.2">
      <c r="A324" s="15">
        <v>40345</v>
      </c>
      <c r="B324" s="12">
        <v>255</v>
      </c>
      <c r="C324" s="12">
        <v>280</v>
      </c>
      <c r="D324" s="12">
        <v>255</v>
      </c>
      <c r="E324" s="12">
        <v>255</v>
      </c>
      <c r="F324" s="14">
        <v>0</v>
      </c>
      <c r="G324" s="12">
        <v>255</v>
      </c>
      <c r="I324" s="11"/>
    </row>
    <row r="325" spans="1:9" x14ac:dyDescent="0.2">
      <c r="A325" s="15">
        <v>40346</v>
      </c>
      <c r="B325" s="12">
        <v>250</v>
      </c>
      <c r="C325" s="12">
        <v>280</v>
      </c>
      <c r="D325" s="12">
        <v>250</v>
      </c>
      <c r="E325" s="12">
        <v>250</v>
      </c>
      <c r="F325" s="14">
        <v>0</v>
      </c>
      <c r="G325" s="12">
        <v>250</v>
      </c>
      <c r="I325" s="11"/>
    </row>
    <row r="326" spans="1:9" x14ac:dyDescent="0.2">
      <c r="A326" s="15">
        <v>40347</v>
      </c>
      <c r="B326" s="12">
        <v>240</v>
      </c>
      <c r="C326" s="12">
        <v>240</v>
      </c>
      <c r="D326" s="12">
        <v>240</v>
      </c>
      <c r="E326" s="12">
        <v>240</v>
      </c>
      <c r="F326" s="14">
        <v>10000</v>
      </c>
      <c r="G326" s="12">
        <v>240</v>
      </c>
      <c r="I326" s="11"/>
    </row>
    <row r="327" spans="1:9" x14ac:dyDescent="0.2">
      <c r="A327" s="15">
        <v>40350</v>
      </c>
      <c r="B327" s="12">
        <v>260</v>
      </c>
      <c r="C327" s="12">
        <v>270</v>
      </c>
      <c r="D327" s="12">
        <v>260</v>
      </c>
      <c r="E327" s="12">
        <v>270</v>
      </c>
      <c r="F327" s="14">
        <v>12500</v>
      </c>
      <c r="G327" s="12">
        <v>270</v>
      </c>
      <c r="I327" s="11"/>
    </row>
    <row r="328" spans="1:9" x14ac:dyDescent="0.2">
      <c r="A328" s="15">
        <v>40351</v>
      </c>
      <c r="B328" s="12">
        <v>265</v>
      </c>
      <c r="C328" s="12">
        <v>275</v>
      </c>
      <c r="D328" s="12">
        <v>265</v>
      </c>
      <c r="E328" s="12">
        <v>275</v>
      </c>
      <c r="F328" s="14">
        <v>116500</v>
      </c>
      <c r="G328" s="12">
        <v>275</v>
      </c>
      <c r="I328" s="11"/>
    </row>
    <row r="329" spans="1:9" x14ac:dyDescent="0.2">
      <c r="A329" s="15">
        <v>40352</v>
      </c>
      <c r="B329" s="12">
        <v>275</v>
      </c>
      <c r="C329" s="12">
        <v>275</v>
      </c>
      <c r="D329" s="12">
        <v>275</v>
      </c>
      <c r="E329" s="12">
        <v>275</v>
      </c>
      <c r="F329" s="14">
        <v>5000</v>
      </c>
      <c r="G329" s="12">
        <v>275</v>
      </c>
      <c r="I329" s="11"/>
    </row>
    <row r="330" spans="1:9" x14ac:dyDescent="0.2">
      <c r="A330" s="15">
        <v>40353</v>
      </c>
      <c r="B330" s="12">
        <v>240</v>
      </c>
      <c r="C330" s="12">
        <v>275</v>
      </c>
      <c r="D330" s="12">
        <v>240</v>
      </c>
      <c r="E330" s="12">
        <v>240</v>
      </c>
      <c r="F330" s="14">
        <v>0</v>
      </c>
      <c r="G330" s="12">
        <v>240</v>
      </c>
      <c r="I330" s="11"/>
    </row>
    <row r="331" spans="1:9" x14ac:dyDescent="0.2">
      <c r="A331" s="15">
        <v>40354</v>
      </c>
      <c r="B331" s="12">
        <v>235</v>
      </c>
      <c r="C331" s="12">
        <v>275</v>
      </c>
      <c r="D331" s="12">
        <v>235</v>
      </c>
      <c r="E331" s="12">
        <v>235</v>
      </c>
      <c r="F331" s="14">
        <v>0</v>
      </c>
      <c r="G331" s="12">
        <v>235</v>
      </c>
      <c r="I331" s="11"/>
    </row>
    <row r="332" spans="1:9" x14ac:dyDescent="0.2">
      <c r="A332" s="15">
        <v>40357</v>
      </c>
      <c r="B332" s="12">
        <v>235</v>
      </c>
      <c r="C332" s="12">
        <v>260</v>
      </c>
      <c r="D332" s="12">
        <v>235</v>
      </c>
      <c r="E332" s="12">
        <v>260</v>
      </c>
      <c r="F332" s="14">
        <v>71000</v>
      </c>
      <c r="G332" s="12">
        <v>260</v>
      </c>
      <c r="I332" s="11"/>
    </row>
    <row r="333" spans="1:9" x14ac:dyDescent="0.2">
      <c r="A333" s="15">
        <v>40358</v>
      </c>
      <c r="B333" s="12">
        <v>205</v>
      </c>
      <c r="C333" s="12">
        <v>260</v>
      </c>
      <c r="D333" s="12">
        <v>205</v>
      </c>
      <c r="E333" s="12">
        <v>205</v>
      </c>
      <c r="F333" s="14">
        <v>0</v>
      </c>
      <c r="G333" s="12">
        <v>205</v>
      </c>
      <c r="I333" s="11"/>
    </row>
    <row r="334" spans="1:9" x14ac:dyDescent="0.2">
      <c r="A334" s="15">
        <v>40359</v>
      </c>
      <c r="B334" s="12">
        <v>210</v>
      </c>
      <c r="C334" s="12">
        <v>260</v>
      </c>
      <c r="D334" s="12">
        <v>210</v>
      </c>
      <c r="E334" s="12">
        <v>210</v>
      </c>
      <c r="F334" s="14">
        <v>0</v>
      </c>
      <c r="G334" s="12">
        <v>210</v>
      </c>
      <c r="I334" s="11"/>
    </row>
    <row r="335" spans="1:9" x14ac:dyDescent="0.2">
      <c r="A335" s="15">
        <v>40360</v>
      </c>
      <c r="B335" s="12">
        <v>210</v>
      </c>
      <c r="C335" s="12">
        <v>275</v>
      </c>
      <c r="D335" s="12">
        <v>210</v>
      </c>
      <c r="E335" s="12">
        <v>210</v>
      </c>
      <c r="F335" s="14">
        <v>0</v>
      </c>
      <c r="G335" s="12">
        <v>210</v>
      </c>
      <c r="I335" s="11"/>
    </row>
    <row r="336" spans="1:9" x14ac:dyDescent="0.2">
      <c r="A336" s="15">
        <v>40361</v>
      </c>
      <c r="B336" s="12">
        <v>215</v>
      </c>
      <c r="C336" s="12">
        <v>270</v>
      </c>
      <c r="D336" s="12">
        <v>215</v>
      </c>
      <c r="E336" s="12">
        <v>215</v>
      </c>
      <c r="F336" s="14">
        <v>0</v>
      </c>
      <c r="G336" s="12">
        <v>215</v>
      </c>
      <c r="I336" s="11"/>
    </row>
    <row r="337" spans="1:9" x14ac:dyDescent="0.2">
      <c r="A337" s="15">
        <v>40364</v>
      </c>
      <c r="B337" s="12">
        <v>215</v>
      </c>
      <c r="C337" s="12">
        <v>275</v>
      </c>
      <c r="D337" s="12">
        <v>215</v>
      </c>
      <c r="E337" s="12">
        <v>215</v>
      </c>
      <c r="F337" s="14">
        <v>0</v>
      </c>
      <c r="G337" s="12">
        <v>215</v>
      </c>
      <c r="I337" s="11"/>
    </row>
    <row r="338" spans="1:9" x14ac:dyDescent="0.2">
      <c r="A338" s="15">
        <v>40365</v>
      </c>
      <c r="B338" s="12">
        <v>215</v>
      </c>
      <c r="C338" s="12">
        <v>260</v>
      </c>
      <c r="D338" s="12">
        <v>215</v>
      </c>
      <c r="E338" s="12">
        <v>215</v>
      </c>
      <c r="F338" s="14">
        <v>0</v>
      </c>
      <c r="G338" s="12">
        <v>215</v>
      </c>
      <c r="I338" s="11"/>
    </row>
    <row r="339" spans="1:9" x14ac:dyDescent="0.2">
      <c r="A339" s="15">
        <v>40366</v>
      </c>
      <c r="B339" s="12">
        <v>205</v>
      </c>
      <c r="C339" s="12">
        <v>260</v>
      </c>
      <c r="D339" s="12">
        <v>205</v>
      </c>
      <c r="E339" s="12">
        <v>205</v>
      </c>
      <c r="F339" s="14">
        <v>0</v>
      </c>
      <c r="G339" s="12">
        <v>205</v>
      </c>
      <c r="I339" s="11"/>
    </row>
    <row r="340" spans="1:9" x14ac:dyDescent="0.2">
      <c r="A340" s="15">
        <v>40367</v>
      </c>
      <c r="B340" s="12">
        <v>195</v>
      </c>
      <c r="C340" s="12">
        <v>275</v>
      </c>
      <c r="D340" s="12">
        <v>195</v>
      </c>
      <c r="E340" s="12">
        <v>195</v>
      </c>
      <c r="F340" s="14">
        <v>0</v>
      </c>
      <c r="G340" s="12">
        <v>195</v>
      </c>
      <c r="I340" s="11"/>
    </row>
    <row r="341" spans="1:9" x14ac:dyDescent="0.2">
      <c r="A341" s="15">
        <v>40368</v>
      </c>
      <c r="B341" s="12">
        <v>275</v>
      </c>
      <c r="C341" s="12">
        <v>275</v>
      </c>
      <c r="D341" s="12">
        <v>275</v>
      </c>
      <c r="E341" s="12">
        <v>275</v>
      </c>
      <c r="F341" s="14">
        <v>100000</v>
      </c>
      <c r="G341" s="12">
        <v>275</v>
      </c>
      <c r="I341" s="11"/>
    </row>
    <row r="342" spans="1:9" x14ac:dyDescent="0.2">
      <c r="A342" s="15">
        <v>40371</v>
      </c>
      <c r="B342" s="12">
        <v>225</v>
      </c>
      <c r="C342" s="12">
        <v>260</v>
      </c>
      <c r="D342" s="12">
        <v>225</v>
      </c>
      <c r="E342" s="12">
        <v>260</v>
      </c>
      <c r="F342" s="14">
        <v>66500</v>
      </c>
      <c r="G342" s="12">
        <v>260</v>
      </c>
      <c r="I342" s="11"/>
    </row>
    <row r="343" spans="1:9" x14ac:dyDescent="0.2">
      <c r="A343" s="15">
        <v>40372</v>
      </c>
      <c r="B343" s="12">
        <v>215</v>
      </c>
      <c r="C343" s="12">
        <v>260</v>
      </c>
      <c r="D343" s="12">
        <v>215</v>
      </c>
      <c r="E343" s="12">
        <v>215</v>
      </c>
      <c r="F343" s="14">
        <v>0</v>
      </c>
      <c r="G343" s="12">
        <v>215</v>
      </c>
      <c r="I343" s="11"/>
    </row>
    <row r="344" spans="1:9" x14ac:dyDescent="0.2">
      <c r="A344" s="15">
        <v>40373</v>
      </c>
      <c r="B344" s="12">
        <v>220</v>
      </c>
      <c r="C344" s="12">
        <v>260</v>
      </c>
      <c r="D344" s="12">
        <v>220</v>
      </c>
      <c r="E344" s="12">
        <v>220</v>
      </c>
      <c r="F344" s="14">
        <v>0</v>
      </c>
      <c r="G344" s="12">
        <v>220</v>
      </c>
      <c r="I344" s="11"/>
    </row>
    <row r="345" spans="1:9" x14ac:dyDescent="0.2">
      <c r="A345" s="15">
        <v>40374</v>
      </c>
      <c r="B345" s="12">
        <v>195</v>
      </c>
      <c r="C345" s="12">
        <v>260</v>
      </c>
      <c r="D345" s="12">
        <v>195</v>
      </c>
      <c r="E345" s="12">
        <v>195</v>
      </c>
      <c r="F345" s="14">
        <v>0</v>
      </c>
      <c r="G345" s="12">
        <v>195</v>
      </c>
      <c r="I345" s="11"/>
    </row>
    <row r="346" spans="1:9" x14ac:dyDescent="0.2">
      <c r="A346" s="15">
        <v>40375</v>
      </c>
      <c r="B346" s="12">
        <v>260</v>
      </c>
      <c r="C346" s="12">
        <v>260</v>
      </c>
      <c r="D346" s="12">
        <v>260</v>
      </c>
      <c r="E346" s="12">
        <v>260</v>
      </c>
      <c r="F346" s="14">
        <v>0</v>
      </c>
      <c r="G346" s="12">
        <v>260</v>
      </c>
      <c r="I346" s="11"/>
    </row>
    <row r="347" spans="1:9" x14ac:dyDescent="0.2">
      <c r="A347" s="15">
        <v>40378</v>
      </c>
      <c r="B347" s="12">
        <v>205</v>
      </c>
      <c r="C347" s="12">
        <v>260</v>
      </c>
      <c r="D347" s="12">
        <v>205</v>
      </c>
      <c r="E347" s="12">
        <v>205</v>
      </c>
      <c r="F347" s="14">
        <v>0</v>
      </c>
      <c r="G347" s="12">
        <v>205</v>
      </c>
      <c r="I347" s="11"/>
    </row>
    <row r="348" spans="1:9" x14ac:dyDescent="0.2">
      <c r="A348" s="15">
        <v>40379</v>
      </c>
      <c r="B348" s="12">
        <v>210</v>
      </c>
      <c r="C348" s="12">
        <v>260</v>
      </c>
      <c r="D348" s="12">
        <v>210</v>
      </c>
      <c r="E348" s="12">
        <v>210</v>
      </c>
      <c r="F348" s="14">
        <v>0</v>
      </c>
      <c r="G348" s="12">
        <v>210</v>
      </c>
      <c r="I348" s="11"/>
    </row>
    <row r="349" spans="1:9" x14ac:dyDescent="0.2">
      <c r="A349" s="15">
        <v>40380</v>
      </c>
      <c r="B349" s="12">
        <v>210</v>
      </c>
      <c r="C349" s="12">
        <v>260</v>
      </c>
      <c r="D349" s="12">
        <v>210</v>
      </c>
      <c r="E349" s="12">
        <v>210</v>
      </c>
      <c r="F349" s="14">
        <v>0</v>
      </c>
      <c r="G349" s="12">
        <v>210</v>
      </c>
      <c r="I349" s="11"/>
    </row>
    <row r="350" spans="1:9" x14ac:dyDescent="0.2">
      <c r="A350" s="15">
        <v>40381</v>
      </c>
      <c r="B350" s="12">
        <v>210</v>
      </c>
      <c r="C350" s="12">
        <v>255</v>
      </c>
      <c r="D350" s="12">
        <v>210</v>
      </c>
      <c r="E350" s="12">
        <v>210</v>
      </c>
      <c r="F350" s="14">
        <v>0</v>
      </c>
      <c r="G350" s="12">
        <v>210</v>
      </c>
      <c r="I350" s="11"/>
    </row>
    <row r="351" spans="1:9" x14ac:dyDescent="0.2">
      <c r="A351" s="15">
        <v>40382</v>
      </c>
      <c r="B351" s="12">
        <v>210</v>
      </c>
      <c r="C351" s="12">
        <v>250</v>
      </c>
      <c r="D351" s="12">
        <v>210</v>
      </c>
      <c r="E351" s="12">
        <v>210</v>
      </c>
      <c r="F351" s="14">
        <v>0</v>
      </c>
      <c r="G351" s="12">
        <v>210</v>
      </c>
      <c r="I351" s="11"/>
    </row>
    <row r="352" spans="1:9" x14ac:dyDescent="0.2">
      <c r="A352" s="15">
        <v>40385</v>
      </c>
      <c r="B352" s="12">
        <v>205</v>
      </c>
      <c r="C352" s="12">
        <v>260</v>
      </c>
      <c r="D352" s="12">
        <v>205</v>
      </c>
      <c r="E352" s="12">
        <v>205</v>
      </c>
      <c r="F352" s="14">
        <v>0</v>
      </c>
      <c r="G352" s="12">
        <v>205</v>
      </c>
      <c r="I352" s="11"/>
    </row>
    <row r="353" spans="1:9" x14ac:dyDescent="0.2">
      <c r="A353" s="15">
        <v>40386</v>
      </c>
      <c r="B353" s="12">
        <v>210</v>
      </c>
      <c r="C353" s="12">
        <v>240</v>
      </c>
      <c r="D353" s="12">
        <v>210</v>
      </c>
      <c r="E353" s="12">
        <v>240</v>
      </c>
      <c r="F353" s="14">
        <v>43500</v>
      </c>
      <c r="G353" s="12">
        <v>240</v>
      </c>
      <c r="I353" s="11"/>
    </row>
    <row r="354" spans="1:9" x14ac:dyDescent="0.2">
      <c r="A354" s="15">
        <v>40387</v>
      </c>
      <c r="B354" s="12">
        <v>220</v>
      </c>
      <c r="C354" s="12">
        <v>240</v>
      </c>
      <c r="D354" s="12">
        <v>220</v>
      </c>
      <c r="E354" s="12">
        <v>240</v>
      </c>
      <c r="F354" s="14">
        <v>15500</v>
      </c>
      <c r="G354" s="12">
        <v>240</v>
      </c>
      <c r="I354" s="11"/>
    </row>
    <row r="355" spans="1:9" x14ac:dyDescent="0.2">
      <c r="A355" s="15">
        <v>40388</v>
      </c>
      <c r="B355" s="12">
        <v>240</v>
      </c>
      <c r="C355" s="12">
        <v>245</v>
      </c>
      <c r="D355" s="12">
        <v>240</v>
      </c>
      <c r="E355" s="12">
        <v>245</v>
      </c>
      <c r="F355" s="14">
        <v>21500</v>
      </c>
      <c r="G355" s="12">
        <v>245</v>
      </c>
      <c r="I355" s="11"/>
    </row>
    <row r="356" spans="1:9" x14ac:dyDescent="0.2">
      <c r="A356" s="15">
        <v>40389</v>
      </c>
      <c r="B356" s="12">
        <v>245</v>
      </c>
      <c r="C356" s="12">
        <v>255</v>
      </c>
      <c r="D356" s="12">
        <v>245</v>
      </c>
      <c r="E356" s="12">
        <v>245</v>
      </c>
      <c r="F356" s="14">
        <v>0</v>
      </c>
      <c r="G356" s="12">
        <v>245</v>
      </c>
      <c r="I356" s="11"/>
    </row>
    <row r="357" spans="1:9" x14ac:dyDescent="0.2">
      <c r="A357" s="15">
        <v>40392</v>
      </c>
      <c r="B357" s="12">
        <v>225</v>
      </c>
      <c r="C357" s="12">
        <v>245</v>
      </c>
      <c r="D357" s="12">
        <v>225</v>
      </c>
      <c r="E357" s="12">
        <v>245</v>
      </c>
      <c r="F357" s="14">
        <v>35500</v>
      </c>
      <c r="G357" s="12">
        <v>245</v>
      </c>
      <c r="I357" s="11"/>
    </row>
    <row r="358" spans="1:9" x14ac:dyDescent="0.2">
      <c r="A358" s="15">
        <v>40393</v>
      </c>
      <c r="B358" s="12">
        <v>245</v>
      </c>
      <c r="C358" s="12">
        <v>245</v>
      </c>
      <c r="D358" s="12">
        <v>245</v>
      </c>
      <c r="E358" s="12">
        <v>245</v>
      </c>
      <c r="F358" s="14">
        <v>5000</v>
      </c>
      <c r="G358" s="12">
        <v>245</v>
      </c>
      <c r="I358" s="11"/>
    </row>
    <row r="359" spans="1:9" x14ac:dyDescent="0.2">
      <c r="A359" s="15">
        <v>40394</v>
      </c>
      <c r="B359" s="12">
        <v>225</v>
      </c>
      <c r="C359" s="12">
        <v>240</v>
      </c>
      <c r="D359" s="12">
        <v>225</v>
      </c>
      <c r="E359" s="12">
        <v>225</v>
      </c>
      <c r="F359" s="14">
        <v>0</v>
      </c>
      <c r="G359" s="12">
        <v>225</v>
      </c>
      <c r="I359" s="11"/>
    </row>
    <row r="360" spans="1:9" x14ac:dyDescent="0.2">
      <c r="A360" s="15">
        <v>40395</v>
      </c>
      <c r="B360" s="12">
        <v>210</v>
      </c>
      <c r="C360" s="12">
        <v>240</v>
      </c>
      <c r="D360" s="12">
        <v>210</v>
      </c>
      <c r="E360" s="12">
        <v>240</v>
      </c>
      <c r="F360" s="14">
        <v>27500</v>
      </c>
      <c r="G360" s="12">
        <v>240</v>
      </c>
      <c r="I360" s="11"/>
    </row>
    <row r="361" spans="1:9" x14ac:dyDescent="0.2">
      <c r="A361" s="15">
        <v>40396</v>
      </c>
      <c r="B361" s="12">
        <v>245</v>
      </c>
      <c r="C361" s="12">
        <v>245</v>
      </c>
      <c r="D361" s="12">
        <v>245</v>
      </c>
      <c r="E361" s="12">
        <v>245</v>
      </c>
      <c r="F361" s="14">
        <v>5000</v>
      </c>
      <c r="G361" s="12">
        <v>245</v>
      </c>
      <c r="I361" s="11"/>
    </row>
    <row r="362" spans="1:9" x14ac:dyDescent="0.2">
      <c r="A362" s="15">
        <v>40399</v>
      </c>
      <c r="B362" s="12">
        <v>210</v>
      </c>
      <c r="C362" s="12">
        <v>240</v>
      </c>
      <c r="D362" s="12">
        <v>210</v>
      </c>
      <c r="E362" s="12">
        <v>210</v>
      </c>
      <c r="F362" s="14">
        <v>0</v>
      </c>
      <c r="G362" s="12">
        <v>210</v>
      </c>
      <c r="I362" s="11"/>
    </row>
    <row r="363" spans="1:9" x14ac:dyDescent="0.2">
      <c r="A363" s="15">
        <v>40400</v>
      </c>
      <c r="B363" s="12">
        <v>184</v>
      </c>
      <c r="C363" s="12">
        <v>240</v>
      </c>
      <c r="D363" s="12">
        <v>184</v>
      </c>
      <c r="E363" s="12">
        <v>184</v>
      </c>
      <c r="F363" s="14">
        <v>0</v>
      </c>
      <c r="G363" s="12">
        <v>184</v>
      </c>
      <c r="I363" s="11"/>
    </row>
    <row r="364" spans="1:9" x14ac:dyDescent="0.2">
      <c r="A364" s="15">
        <v>40401</v>
      </c>
      <c r="B364" s="12">
        <v>184</v>
      </c>
      <c r="C364" s="12">
        <v>240</v>
      </c>
      <c r="D364" s="12">
        <v>184</v>
      </c>
      <c r="E364" s="12">
        <v>184</v>
      </c>
      <c r="F364" s="14">
        <v>0</v>
      </c>
      <c r="G364" s="12">
        <v>184</v>
      </c>
      <c r="I364" s="11"/>
    </row>
    <row r="365" spans="1:9" x14ac:dyDescent="0.2">
      <c r="A365" s="15">
        <v>40402</v>
      </c>
      <c r="B365" s="12">
        <v>184</v>
      </c>
      <c r="C365" s="12">
        <v>245</v>
      </c>
      <c r="D365" s="12">
        <v>184</v>
      </c>
      <c r="E365" s="12">
        <v>184</v>
      </c>
      <c r="F365" s="14">
        <v>0</v>
      </c>
      <c r="G365" s="12">
        <v>184</v>
      </c>
      <c r="I365" s="11"/>
    </row>
    <row r="366" spans="1:9" x14ac:dyDescent="0.2">
      <c r="A366" s="15">
        <v>40403</v>
      </c>
      <c r="B366" s="12">
        <v>205</v>
      </c>
      <c r="C366" s="12">
        <v>240</v>
      </c>
      <c r="D366" s="12">
        <v>205</v>
      </c>
      <c r="E366" s="12">
        <v>205</v>
      </c>
      <c r="F366" s="14">
        <v>0</v>
      </c>
      <c r="G366" s="12">
        <v>205</v>
      </c>
      <c r="I366" s="11"/>
    </row>
    <row r="367" spans="1:9" x14ac:dyDescent="0.2">
      <c r="A367" s="15">
        <v>40406</v>
      </c>
      <c r="B367" s="12">
        <v>240</v>
      </c>
      <c r="C367" s="12">
        <v>245</v>
      </c>
      <c r="D367" s="12">
        <v>240</v>
      </c>
      <c r="E367" s="12">
        <v>245</v>
      </c>
      <c r="F367" s="14">
        <v>50000</v>
      </c>
      <c r="G367" s="12">
        <v>245</v>
      </c>
      <c r="I367" s="11"/>
    </row>
    <row r="368" spans="1:9" x14ac:dyDescent="0.2">
      <c r="A368" s="15">
        <v>40408</v>
      </c>
      <c r="B368" s="12">
        <v>184</v>
      </c>
      <c r="C368" s="12">
        <v>245</v>
      </c>
      <c r="D368" s="12">
        <v>184</v>
      </c>
      <c r="E368" s="12">
        <v>184</v>
      </c>
      <c r="F368" s="14">
        <v>0</v>
      </c>
      <c r="G368" s="12">
        <v>184</v>
      </c>
      <c r="I368" s="11"/>
    </row>
    <row r="369" spans="1:9" x14ac:dyDescent="0.2">
      <c r="A369" s="15">
        <v>40409</v>
      </c>
      <c r="B369" s="12">
        <v>184</v>
      </c>
      <c r="C369" s="12">
        <v>245</v>
      </c>
      <c r="D369" s="12">
        <v>184</v>
      </c>
      <c r="E369" s="12">
        <v>184</v>
      </c>
      <c r="F369" s="14">
        <v>0</v>
      </c>
      <c r="G369" s="12">
        <v>184</v>
      </c>
      <c r="I369" s="11"/>
    </row>
    <row r="370" spans="1:9" x14ac:dyDescent="0.2">
      <c r="A370" s="15">
        <v>40410</v>
      </c>
      <c r="B370" s="12">
        <v>184</v>
      </c>
      <c r="C370" s="12">
        <v>245</v>
      </c>
      <c r="D370" s="12">
        <v>184</v>
      </c>
      <c r="E370" s="12">
        <v>184</v>
      </c>
      <c r="F370" s="14">
        <v>0</v>
      </c>
      <c r="G370" s="12">
        <v>184</v>
      </c>
      <c r="I370" s="11"/>
    </row>
    <row r="371" spans="1:9" x14ac:dyDescent="0.2">
      <c r="A371" s="15">
        <v>40413</v>
      </c>
      <c r="B371" s="12">
        <v>186</v>
      </c>
      <c r="C371" s="12">
        <v>245</v>
      </c>
      <c r="D371" s="12">
        <v>186</v>
      </c>
      <c r="E371" s="12">
        <v>186</v>
      </c>
      <c r="F371" s="14">
        <v>0</v>
      </c>
      <c r="G371" s="12">
        <v>186</v>
      </c>
      <c r="I371" s="11"/>
    </row>
    <row r="372" spans="1:9" x14ac:dyDescent="0.2">
      <c r="A372" s="15">
        <v>40414</v>
      </c>
      <c r="B372" s="12">
        <v>215</v>
      </c>
      <c r="C372" s="12">
        <v>245</v>
      </c>
      <c r="D372" s="12">
        <v>215</v>
      </c>
      <c r="E372" s="12">
        <v>215</v>
      </c>
      <c r="F372" s="14">
        <v>0</v>
      </c>
      <c r="G372" s="12">
        <v>215</v>
      </c>
      <c r="I372" s="11"/>
    </row>
    <row r="373" spans="1:9" x14ac:dyDescent="0.2">
      <c r="A373" s="15">
        <v>40415</v>
      </c>
      <c r="B373" s="12">
        <v>210</v>
      </c>
      <c r="C373" s="12">
        <v>245</v>
      </c>
      <c r="D373" s="12">
        <v>210</v>
      </c>
      <c r="E373" s="12">
        <v>210</v>
      </c>
      <c r="F373" s="14">
        <v>0</v>
      </c>
      <c r="G373" s="12">
        <v>210</v>
      </c>
      <c r="I373" s="11"/>
    </row>
    <row r="374" spans="1:9" x14ac:dyDescent="0.2">
      <c r="A374" s="15">
        <v>40416</v>
      </c>
      <c r="B374" s="12">
        <v>184</v>
      </c>
      <c r="C374" s="12">
        <v>245</v>
      </c>
      <c r="D374" s="12">
        <v>184</v>
      </c>
      <c r="E374" s="12">
        <v>184</v>
      </c>
      <c r="F374" s="14">
        <v>0</v>
      </c>
      <c r="G374" s="12">
        <v>184</v>
      </c>
      <c r="I374" s="11"/>
    </row>
    <row r="375" spans="1:9" x14ac:dyDescent="0.2">
      <c r="A375" s="15">
        <v>40417</v>
      </c>
      <c r="B375" s="12">
        <v>205</v>
      </c>
      <c r="C375" s="12">
        <v>230</v>
      </c>
      <c r="D375" s="12">
        <v>205</v>
      </c>
      <c r="E375" s="12">
        <v>205</v>
      </c>
      <c r="F375" s="14">
        <v>0</v>
      </c>
      <c r="G375" s="12">
        <v>205</v>
      </c>
      <c r="I375" s="11"/>
    </row>
    <row r="376" spans="1:9" x14ac:dyDescent="0.2">
      <c r="A376" s="15">
        <v>40420</v>
      </c>
      <c r="B376" s="12">
        <v>205</v>
      </c>
      <c r="C376" s="12">
        <v>230</v>
      </c>
      <c r="D376" s="12">
        <v>205</v>
      </c>
      <c r="E376" s="12">
        <v>205</v>
      </c>
      <c r="F376" s="14">
        <v>0</v>
      </c>
      <c r="G376" s="12">
        <v>205</v>
      </c>
      <c r="I376" s="11"/>
    </row>
    <row r="377" spans="1:9" x14ac:dyDescent="0.2">
      <c r="A377" s="15">
        <v>40421</v>
      </c>
      <c r="B377" s="12">
        <v>184</v>
      </c>
      <c r="C377" s="12">
        <v>225</v>
      </c>
      <c r="D377" s="12">
        <v>184</v>
      </c>
      <c r="E377" s="12">
        <v>225</v>
      </c>
      <c r="F377" s="14">
        <v>55000</v>
      </c>
      <c r="G377" s="12">
        <v>225</v>
      </c>
      <c r="I377" s="11"/>
    </row>
    <row r="378" spans="1:9" x14ac:dyDescent="0.2">
      <c r="A378" s="15">
        <v>40422</v>
      </c>
      <c r="B378" s="12">
        <v>230</v>
      </c>
      <c r="C378" s="12">
        <v>230</v>
      </c>
      <c r="D378" s="12">
        <v>230</v>
      </c>
      <c r="E378" s="12">
        <v>230</v>
      </c>
      <c r="F378" s="14">
        <v>20000</v>
      </c>
      <c r="G378" s="12">
        <v>230</v>
      </c>
      <c r="I378" s="11"/>
    </row>
    <row r="379" spans="1:9" x14ac:dyDescent="0.2">
      <c r="A379" s="15">
        <v>40423</v>
      </c>
      <c r="B379" s="12">
        <v>183</v>
      </c>
      <c r="C379" s="12">
        <v>235</v>
      </c>
      <c r="D379" s="12">
        <v>183</v>
      </c>
      <c r="E379" s="12">
        <v>183</v>
      </c>
      <c r="F379" s="14">
        <v>0</v>
      </c>
      <c r="G379" s="12">
        <v>183</v>
      </c>
      <c r="I379" s="11"/>
    </row>
    <row r="380" spans="1:9" x14ac:dyDescent="0.2">
      <c r="A380" s="15">
        <v>40424</v>
      </c>
      <c r="B380" s="12">
        <v>185</v>
      </c>
      <c r="C380" s="12">
        <v>235</v>
      </c>
      <c r="D380" s="12">
        <v>185</v>
      </c>
      <c r="E380" s="12">
        <v>185</v>
      </c>
      <c r="F380" s="14">
        <v>0</v>
      </c>
      <c r="G380" s="12">
        <v>185</v>
      </c>
      <c r="I380" s="11"/>
    </row>
    <row r="381" spans="1:9" x14ac:dyDescent="0.2">
      <c r="A381" s="15">
        <v>40427</v>
      </c>
      <c r="B381" s="12">
        <v>191</v>
      </c>
      <c r="C381" s="12">
        <v>225</v>
      </c>
      <c r="D381" s="12">
        <v>191</v>
      </c>
      <c r="E381" s="12">
        <v>225</v>
      </c>
      <c r="F381" s="14">
        <v>34000</v>
      </c>
      <c r="G381" s="12">
        <v>225</v>
      </c>
      <c r="I381" s="11"/>
    </row>
    <row r="382" spans="1:9" x14ac:dyDescent="0.2">
      <c r="A382" s="15">
        <v>40428</v>
      </c>
      <c r="B382" s="12">
        <v>225</v>
      </c>
      <c r="C382" s="12">
        <v>235</v>
      </c>
      <c r="D382" s="12">
        <v>225</v>
      </c>
      <c r="E382" s="12">
        <v>235</v>
      </c>
      <c r="F382" s="14">
        <v>5000</v>
      </c>
      <c r="G382" s="12">
        <v>235</v>
      </c>
      <c r="I382" s="11"/>
    </row>
    <row r="383" spans="1:9" x14ac:dyDescent="0.2">
      <c r="A383" s="15">
        <v>40436</v>
      </c>
      <c r="B383" s="12">
        <v>210</v>
      </c>
      <c r="C383" s="12">
        <v>225</v>
      </c>
      <c r="D383" s="12">
        <v>210</v>
      </c>
      <c r="E383" s="12">
        <v>225</v>
      </c>
      <c r="F383" s="14">
        <v>9000</v>
      </c>
      <c r="G383" s="12">
        <v>225</v>
      </c>
      <c r="I383" s="11"/>
    </row>
    <row r="384" spans="1:9" x14ac:dyDescent="0.2">
      <c r="A384" s="15">
        <v>40437</v>
      </c>
      <c r="B384" s="12">
        <v>225</v>
      </c>
      <c r="C384" s="12">
        <v>225</v>
      </c>
      <c r="D384" s="12">
        <v>225</v>
      </c>
      <c r="E384" s="12">
        <v>225</v>
      </c>
      <c r="F384" s="14">
        <v>10000</v>
      </c>
      <c r="G384" s="12">
        <v>225</v>
      </c>
      <c r="I384" s="11"/>
    </row>
    <row r="385" spans="1:9" x14ac:dyDescent="0.2">
      <c r="A385" s="15">
        <v>40438</v>
      </c>
      <c r="B385" s="12">
        <v>205</v>
      </c>
      <c r="C385" s="12">
        <v>210</v>
      </c>
      <c r="D385" s="12">
        <v>205</v>
      </c>
      <c r="E385" s="12">
        <v>205</v>
      </c>
      <c r="F385" s="14">
        <v>0</v>
      </c>
      <c r="G385" s="12">
        <v>205</v>
      </c>
      <c r="I385" s="11"/>
    </row>
    <row r="386" spans="1:9" x14ac:dyDescent="0.2">
      <c r="A386" s="15">
        <v>40441</v>
      </c>
      <c r="B386" s="12">
        <v>186</v>
      </c>
      <c r="C386" s="12">
        <v>215</v>
      </c>
      <c r="D386" s="12">
        <v>186</v>
      </c>
      <c r="E386" s="12">
        <v>186</v>
      </c>
      <c r="F386" s="14">
        <v>0</v>
      </c>
      <c r="G386" s="12">
        <v>186</v>
      </c>
      <c r="I386" s="11"/>
    </row>
    <row r="387" spans="1:9" x14ac:dyDescent="0.2">
      <c r="A387" s="15">
        <v>40442</v>
      </c>
      <c r="B387" s="12">
        <v>196</v>
      </c>
      <c r="C387" s="12">
        <v>220</v>
      </c>
      <c r="D387" s="12">
        <v>196</v>
      </c>
      <c r="E387" s="12">
        <v>196</v>
      </c>
      <c r="F387" s="14">
        <v>0</v>
      </c>
      <c r="G387" s="12">
        <v>196</v>
      </c>
      <c r="I387" s="11"/>
    </row>
    <row r="388" spans="1:9" x14ac:dyDescent="0.2">
      <c r="A388" s="15">
        <v>40443</v>
      </c>
      <c r="B388" s="12">
        <v>191</v>
      </c>
      <c r="C388" s="12">
        <v>235</v>
      </c>
      <c r="D388" s="12">
        <v>191</v>
      </c>
      <c r="E388" s="12">
        <v>191</v>
      </c>
      <c r="F388" s="14">
        <v>0</v>
      </c>
      <c r="G388" s="12">
        <v>191</v>
      </c>
      <c r="I388" s="11"/>
    </row>
    <row r="389" spans="1:9" x14ac:dyDescent="0.2">
      <c r="A389" s="15">
        <v>40444</v>
      </c>
      <c r="B389" s="12">
        <v>225</v>
      </c>
      <c r="C389" s="12">
        <v>225</v>
      </c>
      <c r="D389" s="12">
        <v>225</v>
      </c>
      <c r="E389" s="12">
        <v>225</v>
      </c>
      <c r="F389" s="14">
        <v>5000</v>
      </c>
      <c r="G389" s="12">
        <v>225</v>
      </c>
      <c r="I389" s="11"/>
    </row>
    <row r="390" spans="1:9" x14ac:dyDescent="0.2">
      <c r="A390" s="15">
        <v>40445</v>
      </c>
      <c r="B390" s="12">
        <v>176</v>
      </c>
      <c r="C390" s="12">
        <v>215</v>
      </c>
      <c r="D390" s="12">
        <v>176</v>
      </c>
      <c r="E390" s="12">
        <v>176</v>
      </c>
      <c r="F390" s="14">
        <v>0</v>
      </c>
      <c r="G390" s="12">
        <v>176</v>
      </c>
      <c r="I390" s="11"/>
    </row>
    <row r="391" spans="1:9" x14ac:dyDescent="0.2">
      <c r="A391" s="15">
        <v>40448</v>
      </c>
      <c r="B391" s="12">
        <v>191</v>
      </c>
      <c r="C391" s="12">
        <v>220</v>
      </c>
      <c r="D391" s="12">
        <v>191</v>
      </c>
      <c r="E391" s="12">
        <v>191</v>
      </c>
      <c r="F391" s="14">
        <v>0</v>
      </c>
      <c r="G391" s="12">
        <v>191</v>
      </c>
      <c r="I391" s="11"/>
    </row>
    <row r="392" spans="1:9" x14ac:dyDescent="0.2">
      <c r="A392" s="15">
        <v>40449</v>
      </c>
      <c r="B392" s="12">
        <v>205</v>
      </c>
      <c r="C392" s="12">
        <v>220</v>
      </c>
      <c r="D392" s="12">
        <v>205</v>
      </c>
      <c r="E392" s="12">
        <v>205</v>
      </c>
      <c r="F392" s="14">
        <v>0</v>
      </c>
      <c r="G392" s="12">
        <v>205</v>
      </c>
      <c r="I392" s="11"/>
    </row>
    <row r="393" spans="1:9" x14ac:dyDescent="0.2">
      <c r="A393" s="15">
        <v>40450</v>
      </c>
      <c r="B393" s="12">
        <v>171</v>
      </c>
      <c r="C393" s="12">
        <v>235</v>
      </c>
      <c r="D393" s="12">
        <v>171</v>
      </c>
      <c r="E393" s="12">
        <v>171</v>
      </c>
      <c r="F393" s="14">
        <v>0</v>
      </c>
      <c r="G393" s="12">
        <v>171</v>
      </c>
      <c r="I393" s="11"/>
    </row>
    <row r="394" spans="1:9" x14ac:dyDescent="0.2">
      <c r="A394" s="15">
        <v>40451</v>
      </c>
      <c r="B394" s="12">
        <v>200</v>
      </c>
      <c r="C394" s="12">
        <v>210</v>
      </c>
      <c r="D394" s="12">
        <v>200</v>
      </c>
      <c r="E394" s="12">
        <v>210</v>
      </c>
      <c r="F394" s="14">
        <v>4500</v>
      </c>
      <c r="G394" s="12">
        <v>210</v>
      </c>
      <c r="I394" s="11"/>
    </row>
    <row r="395" spans="1:9" x14ac:dyDescent="0.2">
      <c r="A395" s="15">
        <v>40452</v>
      </c>
      <c r="B395" s="12">
        <v>215</v>
      </c>
      <c r="C395" s="12">
        <v>215</v>
      </c>
      <c r="D395" s="12">
        <v>200</v>
      </c>
      <c r="E395" s="12">
        <v>215</v>
      </c>
      <c r="F395" s="14">
        <v>17500</v>
      </c>
      <c r="G395" s="12">
        <v>215</v>
      </c>
      <c r="I395" s="11"/>
    </row>
    <row r="396" spans="1:9" x14ac:dyDescent="0.2">
      <c r="A396" s="15">
        <v>40455</v>
      </c>
      <c r="B396" s="12">
        <v>191</v>
      </c>
      <c r="C396" s="12">
        <v>220</v>
      </c>
      <c r="D396" s="12">
        <v>191</v>
      </c>
      <c r="E396" s="12">
        <v>191</v>
      </c>
      <c r="F396" s="14">
        <v>0</v>
      </c>
      <c r="G396" s="12">
        <v>191</v>
      </c>
      <c r="I396" s="11"/>
    </row>
    <row r="397" spans="1:9" x14ac:dyDescent="0.2">
      <c r="A397" s="15">
        <v>40456</v>
      </c>
      <c r="B397" s="12">
        <v>200</v>
      </c>
      <c r="C397" s="12">
        <v>215</v>
      </c>
      <c r="D397" s="12">
        <v>200</v>
      </c>
      <c r="E397" s="12">
        <v>215</v>
      </c>
      <c r="F397" s="14">
        <v>5500</v>
      </c>
      <c r="G397" s="12">
        <v>215</v>
      </c>
      <c r="I397" s="11"/>
    </row>
    <row r="398" spans="1:9" x14ac:dyDescent="0.2">
      <c r="A398" s="15">
        <v>40457</v>
      </c>
      <c r="B398" s="12">
        <v>200</v>
      </c>
      <c r="C398" s="12">
        <v>215</v>
      </c>
      <c r="D398" s="12">
        <v>200</v>
      </c>
      <c r="E398" s="12">
        <v>215</v>
      </c>
      <c r="F398" s="14">
        <v>13500</v>
      </c>
      <c r="G398" s="12">
        <v>215</v>
      </c>
      <c r="I398" s="11"/>
    </row>
    <row r="399" spans="1:9" x14ac:dyDescent="0.2">
      <c r="A399" s="15">
        <v>40458</v>
      </c>
      <c r="B399" s="12">
        <v>181</v>
      </c>
      <c r="C399" s="12">
        <v>215</v>
      </c>
      <c r="D399" s="12">
        <v>181</v>
      </c>
      <c r="E399" s="12">
        <v>181</v>
      </c>
      <c r="F399" s="14">
        <v>0</v>
      </c>
      <c r="G399" s="12">
        <v>181</v>
      </c>
      <c r="I399" s="11"/>
    </row>
    <row r="400" spans="1:9" x14ac:dyDescent="0.2">
      <c r="A400" s="15">
        <v>40459</v>
      </c>
      <c r="B400" s="12">
        <v>220</v>
      </c>
      <c r="C400" s="12">
        <v>220</v>
      </c>
      <c r="D400" s="12">
        <v>220</v>
      </c>
      <c r="E400" s="12">
        <v>220</v>
      </c>
      <c r="F400" s="14">
        <v>1500</v>
      </c>
      <c r="G400" s="12">
        <v>220</v>
      </c>
      <c r="I400" s="11"/>
    </row>
    <row r="401" spans="1:9" x14ac:dyDescent="0.2">
      <c r="A401" s="15">
        <v>40462</v>
      </c>
      <c r="B401" s="12">
        <v>170</v>
      </c>
      <c r="C401" s="12">
        <v>250</v>
      </c>
      <c r="D401" s="12">
        <v>170</v>
      </c>
      <c r="E401" s="12">
        <v>170</v>
      </c>
      <c r="F401" s="14">
        <v>0</v>
      </c>
      <c r="G401" s="12">
        <v>170</v>
      </c>
      <c r="I401" s="11"/>
    </row>
    <row r="402" spans="1:9" x14ac:dyDescent="0.2">
      <c r="A402" s="15">
        <v>40463</v>
      </c>
      <c r="B402" s="12">
        <v>225</v>
      </c>
      <c r="C402" s="12">
        <v>225</v>
      </c>
      <c r="D402" s="12">
        <v>225</v>
      </c>
      <c r="E402" s="12">
        <v>225</v>
      </c>
      <c r="F402" s="14">
        <v>0</v>
      </c>
      <c r="G402" s="12">
        <v>225</v>
      </c>
      <c r="I402" s="11"/>
    </row>
    <row r="403" spans="1:9" x14ac:dyDescent="0.2">
      <c r="A403" s="15">
        <v>40464</v>
      </c>
      <c r="B403" s="12">
        <v>205</v>
      </c>
      <c r="C403" s="12">
        <v>250</v>
      </c>
      <c r="D403" s="12">
        <v>205</v>
      </c>
      <c r="E403" s="12">
        <v>205</v>
      </c>
      <c r="F403" s="14">
        <v>0</v>
      </c>
      <c r="G403" s="12">
        <v>205</v>
      </c>
      <c r="I403" s="11"/>
    </row>
    <row r="404" spans="1:9" x14ac:dyDescent="0.2">
      <c r="A404" s="15">
        <v>40465</v>
      </c>
      <c r="B404" s="12">
        <v>225</v>
      </c>
      <c r="C404" s="12">
        <v>225</v>
      </c>
      <c r="D404" s="12">
        <v>225</v>
      </c>
      <c r="E404" s="12">
        <v>225</v>
      </c>
      <c r="F404" s="14">
        <v>3000</v>
      </c>
      <c r="G404" s="12">
        <v>225</v>
      </c>
      <c r="I404" s="11"/>
    </row>
    <row r="405" spans="1:9" x14ac:dyDescent="0.2">
      <c r="A405" s="15">
        <v>40466</v>
      </c>
      <c r="B405" s="12">
        <v>172</v>
      </c>
      <c r="C405" s="12">
        <v>230</v>
      </c>
      <c r="D405" s="12">
        <v>172</v>
      </c>
      <c r="E405" s="12">
        <v>172</v>
      </c>
      <c r="F405" s="14">
        <v>0</v>
      </c>
      <c r="G405" s="12">
        <v>172</v>
      </c>
      <c r="I405" s="11"/>
    </row>
    <row r="406" spans="1:9" x14ac:dyDescent="0.2">
      <c r="A406" s="15">
        <v>40469</v>
      </c>
      <c r="B406" s="12">
        <v>170</v>
      </c>
      <c r="C406" s="12">
        <v>250</v>
      </c>
      <c r="D406" s="12">
        <v>170</v>
      </c>
      <c r="E406" s="12">
        <v>170</v>
      </c>
      <c r="F406" s="14">
        <v>0</v>
      </c>
      <c r="G406" s="12">
        <v>170</v>
      </c>
      <c r="I406" s="11"/>
    </row>
    <row r="407" spans="1:9" x14ac:dyDescent="0.2">
      <c r="A407" s="15">
        <v>40470</v>
      </c>
      <c r="B407" s="12">
        <v>186</v>
      </c>
      <c r="C407" s="12">
        <v>230</v>
      </c>
      <c r="D407" s="12">
        <v>186</v>
      </c>
      <c r="E407" s="12">
        <v>186</v>
      </c>
      <c r="F407" s="14">
        <v>0</v>
      </c>
      <c r="G407" s="12">
        <v>186</v>
      </c>
      <c r="I407" s="11"/>
    </row>
    <row r="408" spans="1:9" x14ac:dyDescent="0.2">
      <c r="A408" s="15">
        <v>40471</v>
      </c>
      <c r="B408" s="12">
        <v>171</v>
      </c>
      <c r="C408" s="12">
        <v>245</v>
      </c>
      <c r="D408" s="12">
        <v>171</v>
      </c>
      <c r="E408" s="12">
        <v>171</v>
      </c>
      <c r="F408" s="14">
        <v>0</v>
      </c>
      <c r="G408" s="12">
        <v>171</v>
      </c>
      <c r="I408" s="11"/>
    </row>
    <row r="409" spans="1:9" x14ac:dyDescent="0.2">
      <c r="A409" s="15">
        <v>40472</v>
      </c>
      <c r="B409" s="12">
        <v>245</v>
      </c>
      <c r="C409" s="12">
        <v>245</v>
      </c>
      <c r="D409" s="12">
        <v>245</v>
      </c>
      <c r="E409" s="12">
        <v>245</v>
      </c>
      <c r="F409" s="14">
        <v>0</v>
      </c>
      <c r="G409" s="12">
        <v>245</v>
      </c>
      <c r="I409" s="11"/>
    </row>
    <row r="410" spans="1:9" x14ac:dyDescent="0.2">
      <c r="A410" s="15">
        <v>40473</v>
      </c>
      <c r="B410" s="12">
        <v>169</v>
      </c>
      <c r="C410" s="12">
        <v>250</v>
      </c>
      <c r="D410" s="12">
        <v>169</v>
      </c>
      <c r="E410" s="12">
        <v>169</v>
      </c>
      <c r="F410" s="14">
        <v>0</v>
      </c>
      <c r="G410" s="12">
        <v>169</v>
      </c>
      <c r="I410" s="11"/>
    </row>
    <row r="411" spans="1:9" x14ac:dyDescent="0.2">
      <c r="A411" s="11">
        <v>40476</v>
      </c>
      <c r="B411" s="12">
        <v>171</v>
      </c>
      <c r="C411" s="12">
        <v>250</v>
      </c>
      <c r="D411" s="12">
        <v>171</v>
      </c>
      <c r="E411" s="12">
        <v>171</v>
      </c>
      <c r="F411" s="14">
        <v>0</v>
      </c>
      <c r="G411" s="12">
        <v>171</v>
      </c>
      <c r="I411" s="11"/>
    </row>
    <row r="412" spans="1:9" x14ac:dyDescent="0.2">
      <c r="A412" s="11">
        <v>40477</v>
      </c>
      <c r="B412" s="12">
        <v>230</v>
      </c>
      <c r="C412" s="12">
        <v>230</v>
      </c>
      <c r="D412" s="12">
        <v>230</v>
      </c>
      <c r="E412" s="12">
        <v>230</v>
      </c>
      <c r="F412" s="14">
        <v>5500</v>
      </c>
      <c r="G412" s="12">
        <v>230</v>
      </c>
      <c r="I412" s="11"/>
    </row>
    <row r="413" spans="1:9" x14ac:dyDescent="0.2">
      <c r="A413" s="11">
        <v>40478</v>
      </c>
      <c r="B413" s="12">
        <v>205</v>
      </c>
      <c r="C413" s="12">
        <v>235</v>
      </c>
      <c r="D413" s="12">
        <v>205</v>
      </c>
      <c r="E413" s="12">
        <v>205</v>
      </c>
      <c r="F413" s="14">
        <v>0</v>
      </c>
      <c r="G413" s="12">
        <v>205</v>
      </c>
      <c r="I413" s="11"/>
    </row>
    <row r="414" spans="1:9" x14ac:dyDescent="0.2">
      <c r="A414" s="11">
        <v>40479</v>
      </c>
      <c r="B414" s="12">
        <v>235</v>
      </c>
      <c r="C414" s="12">
        <v>245</v>
      </c>
      <c r="D414" s="12">
        <v>235</v>
      </c>
      <c r="E414" s="12">
        <v>235</v>
      </c>
      <c r="F414" s="14">
        <v>0</v>
      </c>
      <c r="G414" s="12">
        <v>235</v>
      </c>
      <c r="I414" s="11"/>
    </row>
    <row r="415" spans="1:9" x14ac:dyDescent="0.2">
      <c r="A415" s="11">
        <v>40480</v>
      </c>
      <c r="B415" s="12">
        <v>235</v>
      </c>
      <c r="C415" s="12">
        <v>235</v>
      </c>
      <c r="D415" s="12">
        <v>235</v>
      </c>
      <c r="E415" s="12">
        <v>235</v>
      </c>
      <c r="F415" s="14">
        <v>3500</v>
      </c>
      <c r="G415" s="12">
        <v>235</v>
      </c>
      <c r="I415" s="11"/>
    </row>
    <row r="416" spans="1:9" x14ac:dyDescent="0.2">
      <c r="A416" s="11">
        <v>40483</v>
      </c>
      <c r="B416" s="12">
        <v>235</v>
      </c>
      <c r="C416" s="12">
        <v>235</v>
      </c>
      <c r="D416" s="12">
        <v>235</v>
      </c>
      <c r="E416" s="12">
        <v>235</v>
      </c>
      <c r="F416" s="14">
        <v>0</v>
      </c>
      <c r="G416" s="12">
        <v>235</v>
      </c>
      <c r="I416" s="11"/>
    </row>
    <row r="417" spans="1:9" x14ac:dyDescent="0.2">
      <c r="A417" s="11">
        <v>40484</v>
      </c>
      <c r="B417" s="12">
        <v>240</v>
      </c>
      <c r="C417" s="12">
        <v>240</v>
      </c>
      <c r="D417" s="12">
        <v>240</v>
      </c>
      <c r="E417" s="12">
        <v>240</v>
      </c>
      <c r="F417" s="14">
        <v>0</v>
      </c>
      <c r="G417" s="12">
        <v>240</v>
      </c>
      <c r="I417" s="11"/>
    </row>
    <row r="418" spans="1:9" x14ac:dyDescent="0.2">
      <c r="A418" s="11">
        <v>40485</v>
      </c>
      <c r="B418" s="12">
        <v>240</v>
      </c>
      <c r="C418" s="12">
        <v>240</v>
      </c>
      <c r="D418" s="12">
        <v>240</v>
      </c>
      <c r="E418" s="12">
        <v>240</v>
      </c>
      <c r="F418" s="14">
        <v>0</v>
      </c>
      <c r="G418" s="12">
        <v>240</v>
      </c>
      <c r="I418" s="11"/>
    </row>
    <row r="419" spans="1:9" x14ac:dyDescent="0.2">
      <c r="A419" s="11">
        <v>40486</v>
      </c>
      <c r="B419" s="12">
        <v>250</v>
      </c>
      <c r="C419" s="12">
        <v>250</v>
      </c>
      <c r="D419" s="12">
        <v>250</v>
      </c>
      <c r="E419" s="12">
        <v>250</v>
      </c>
      <c r="F419" s="14">
        <v>0</v>
      </c>
      <c r="G419" s="12">
        <v>250</v>
      </c>
      <c r="I419" s="11"/>
    </row>
    <row r="420" spans="1:9" x14ac:dyDescent="0.2">
      <c r="A420" s="11">
        <v>40487</v>
      </c>
      <c r="B420" s="12">
        <v>178</v>
      </c>
      <c r="C420" s="12">
        <v>250</v>
      </c>
      <c r="D420" s="12">
        <v>178</v>
      </c>
      <c r="E420" s="12">
        <v>178</v>
      </c>
      <c r="F420" s="14">
        <v>0</v>
      </c>
      <c r="G420" s="12">
        <v>178</v>
      </c>
      <c r="I420" s="11"/>
    </row>
    <row r="421" spans="1:9" x14ac:dyDescent="0.2">
      <c r="A421" s="11">
        <v>40490</v>
      </c>
      <c r="B421" s="12">
        <v>181</v>
      </c>
      <c r="C421" s="12">
        <v>245</v>
      </c>
      <c r="D421" s="12">
        <v>181</v>
      </c>
      <c r="E421" s="12">
        <v>181</v>
      </c>
      <c r="F421" s="14">
        <v>0</v>
      </c>
      <c r="G421" s="12">
        <v>181</v>
      </c>
      <c r="I421" s="11"/>
    </row>
    <row r="422" spans="1:9" x14ac:dyDescent="0.2">
      <c r="A422" s="11">
        <v>40491</v>
      </c>
      <c r="B422" s="12">
        <v>240</v>
      </c>
      <c r="C422" s="12">
        <v>250</v>
      </c>
      <c r="D422" s="12">
        <v>240</v>
      </c>
      <c r="E422" s="12">
        <v>240</v>
      </c>
      <c r="F422" s="14">
        <v>0</v>
      </c>
      <c r="G422" s="12">
        <v>240</v>
      </c>
      <c r="I422" s="11"/>
    </row>
    <row r="423" spans="1:9" x14ac:dyDescent="0.2">
      <c r="A423" s="11">
        <v>40492</v>
      </c>
      <c r="B423" s="12">
        <v>280</v>
      </c>
      <c r="C423" s="12">
        <v>280</v>
      </c>
      <c r="D423" s="12">
        <v>280</v>
      </c>
      <c r="E423" s="12">
        <v>280</v>
      </c>
      <c r="F423" s="14">
        <v>0</v>
      </c>
      <c r="G423" s="12">
        <v>280</v>
      </c>
      <c r="I423" s="11"/>
    </row>
    <row r="424" spans="1:9" x14ac:dyDescent="0.2">
      <c r="A424" s="11">
        <v>40493</v>
      </c>
      <c r="B424" s="12">
        <v>245</v>
      </c>
      <c r="C424" s="12">
        <v>245</v>
      </c>
      <c r="D424" s="12">
        <v>245</v>
      </c>
      <c r="E424" s="12">
        <v>245</v>
      </c>
      <c r="F424" s="14">
        <v>0</v>
      </c>
      <c r="G424" s="12">
        <v>245</v>
      </c>
      <c r="I424" s="11"/>
    </row>
    <row r="425" spans="1:9" x14ac:dyDescent="0.2">
      <c r="A425" s="11">
        <v>40494</v>
      </c>
      <c r="B425" s="12">
        <v>240</v>
      </c>
      <c r="C425" s="12">
        <v>240</v>
      </c>
      <c r="D425" s="12">
        <v>235</v>
      </c>
      <c r="E425" s="12">
        <v>235</v>
      </c>
      <c r="F425" s="14">
        <v>8500</v>
      </c>
      <c r="G425" s="12">
        <v>235</v>
      </c>
      <c r="I425" s="11"/>
    </row>
    <row r="426" spans="1:9" x14ac:dyDescent="0.2">
      <c r="A426" s="11">
        <v>40497</v>
      </c>
      <c r="B426" s="12">
        <v>240</v>
      </c>
      <c r="C426" s="12">
        <v>240</v>
      </c>
      <c r="D426" s="12">
        <v>240</v>
      </c>
      <c r="E426" s="12">
        <v>240</v>
      </c>
      <c r="F426" s="14">
        <v>0</v>
      </c>
      <c r="G426" s="12">
        <v>240</v>
      </c>
      <c r="I426" s="11"/>
    </row>
    <row r="427" spans="1:9" x14ac:dyDescent="0.2">
      <c r="A427" s="11">
        <v>40498</v>
      </c>
      <c r="B427" s="12">
        <v>240</v>
      </c>
      <c r="C427" s="12">
        <v>240</v>
      </c>
      <c r="D427" s="12">
        <v>240</v>
      </c>
      <c r="E427" s="12">
        <v>240</v>
      </c>
      <c r="F427" s="14">
        <v>0</v>
      </c>
      <c r="G427" s="12">
        <v>240</v>
      </c>
      <c r="I427" s="11"/>
    </row>
    <row r="428" spans="1:9" x14ac:dyDescent="0.2">
      <c r="A428" s="11">
        <v>40500</v>
      </c>
      <c r="B428" s="12">
        <v>245</v>
      </c>
      <c r="C428" s="12">
        <v>245</v>
      </c>
      <c r="D428" s="12">
        <v>245</v>
      </c>
      <c r="E428" s="12">
        <v>245</v>
      </c>
      <c r="F428" s="14">
        <v>0</v>
      </c>
      <c r="G428" s="12">
        <v>245</v>
      </c>
      <c r="I428" s="11"/>
    </row>
    <row r="429" spans="1:9" x14ac:dyDescent="0.2">
      <c r="A429" s="11">
        <v>40501</v>
      </c>
      <c r="B429" s="12">
        <v>240</v>
      </c>
      <c r="C429" s="12">
        <v>240</v>
      </c>
      <c r="D429" s="12">
        <v>240</v>
      </c>
      <c r="E429" s="12">
        <v>240</v>
      </c>
      <c r="F429" s="14">
        <v>0</v>
      </c>
      <c r="G429" s="12">
        <v>240</v>
      </c>
      <c r="I429" s="11"/>
    </row>
    <row r="430" spans="1:9" x14ac:dyDescent="0.2">
      <c r="A430" s="11">
        <v>40504</v>
      </c>
      <c r="B430" s="12">
        <v>245</v>
      </c>
      <c r="C430" s="12">
        <v>245</v>
      </c>
      <c r="D430" s="12">
        <v>245</v>
      </c>
      <c r="E430" s="12">
        <v>245</v>
      </c>
      <c r="F430" s="14">
        <v>0</v>
      </c>
      <c r="G430" s="12">
        <v>245</v>
      </c>
      <c r="I430" s="11"/>
    </row>
    <row r="431" spans="1:9" x14ac:dyDescent="0.2">
      <c r="A431" s="11">
        <v>40505</v>
      </c>
      <c r="B431" s="12">
        <v>250</v>
      </c>
      <c r="C431" s="12">
        <v>250</v>
      </c>
      <c r="D431" s="12">
        <v>250</v>
      </c>
      <c r="E431" s="12">
        <v>250</v>
      </c>
      <c r="F431" s="14">
        <v>0</v>
      </c>
      <c r="G431" s="12">
        <v>250</v>
      </c>
      <c r="I431" s="11"/>
    </row>
    <row r="432" spans="1:9" x14ac:dyDescent="0.2">
      <c r="A432" s="11">
        <v>40506</v>
      </c>
      <c r="B432" s="12">
        <v>260</v>
      </c>
      <c r="C432" s="12">
        <v>260</v>
      </c>
      <c r="D432" s="12">
        <v>260</v>
      </c>
      <c r="E432" s="12">
        <v>260</v>
      </c>
      <c r="F432" s="14">
        <v>0</v>
      </c>
      <c r="G432" s="12">
        <v>260</v>
      </c>
      <c r="I432" s="11"/>
    </row>
    <row r="433" spans="1:9" x14ac:dyDescent="0.2">
      <c r="A433" s="11">
        <v>40507</v>
      </c>
      <c r="B433" s="12">
        <v>270</v>
      </c>
      <c r="C433" s="12">
        <v>270</v>
      </c>
      <c r="D433" s="12">
        <v>270</v>
      </c>
      <c r="E433" s="12">
        <v>270</v>
      </c>
      <c r="F433" s="14">
        <v>0</v>
      </c>
      <c r="G433" s="12">
        <v>270</v>
      </c>
      <c r="I433" s="11"/>
    </row>
    <row r="434" spans="1:9" x14ac:dyDescent="0.2">
      <c r="A434" s="11">
        <v>40508</v>
      </c>
      <c r="B434" s="12">
        <v>260</v>
      </c>
      <c r="C434" s="12">
        <v>260</v>
      </c>
      <c r="D434" s="12">
        <v>260</v>
      </c>
      <c r="E434" s="12">
        <v>260</v>
      </c>
      <c r="F434" s="14">
        <v>0</v>
      </c>
      <c r="G434" s="12">
        <v>260</v>
      </c>
      <c r="I434" s="11"/>
    </row>
    <row r="435" spans="1:9" x14ac:dyDescent="0.2">
      <c r="A435" s="11">
        <v>40511</v>
      </c>
      <c r="B435" s="12">
        <v>270</v>
      </c>
      <c r="C435" s="12">
        <v>270</v>
      </c>
      <c r="D435" s="12">
        <v>270</v>
      </c>
      <c r="E435" s="12">
        <v>270</v>
      </c>
      <c r="F435" s="14">
        <v>0</v>
      </c>
      <c r="G435" s="12">
        <v>270</v>
      </c>
      <c r="I435" s="11"/>
    </row>
    <row r="436" spans="1:9" x14ac:dyDescent="0.2">
      <c r="A436" s="11">
        <v>40512</v>
      </c>
      <c r="B436" s="12">
        <v>260</v>
      </c>
      <c r="C436" s="12">
        <v>260</v>
      </c>
      <c r="D436" s="12">
        <v>260</v>
      </c>
      <c r="E436" s="12">
        <v>260</v>
      </c>
      <c r="F436" s="14">
        <v>0</v>
      </c>
      <c r="G436" s="12">
        <v>260</v>
      </c>
      <c r="I436" s="11"/>
    </row>
    <row r="437" spans="1:9" x14ac:dyDescent="0.2">
      <c r="A437" s="11">
        <v>40513</v>
      </c>
      <c r="B437" s="12">
        <v>280</v>
      </c>
      <c r="C437" s="12">
        <v>280</v>
      </c>
      <c r="D437" s="12">
        <v>280</v>
      </c>
      <c r="E437" s="12">
        <v>280</v>
      </c>
      <c r="F437" s="14">
        <v>0</v>
      </c>
      <c r="G437" s="12">
        <v>280</v>
      </c>
      <c r="I437" s="11"/>
    </row>
    <row r="438" spans="1:9" x14ac:dyDescent="0.2">
      <c r="A438" s="11">
        <v>40514</v>
      </c>
      <c r="B438" s="12">
        <v>181</v>
      </c>
      <c r="C438" s="12">
        <v>245</v>
      </c>
      <c r="D438" s="12">
        <v>181</v>
      </c>
      <c r="E438" s="12">
        <v>181</v>
      </c>
      <c r="F438" s="14">
        <v>0</v>
      </c>
      <c r="G438" s="12">
        <v>181</v>
      </c>
      <c r="I438" s="11"/>
    </row>
    <row r="439" spans="1:9" x14ac:dyDescent="0.2">
      <c r="A439" s="11">
        <v>40515</v>
      </c>
      <c r="B439" s="12">
        <v>250</v>
      </c>
      <c r="C439" s="12">
        <v>250</v>
      </c>
      <c r="D439" s="12">
        <v>250</v>
      </c>
      <c r="E439" s="12">
        <v>250</v>
      </c>
      <c r="F439" s="14">
        <v>0</v>
      </c>
      <c r="G439" s="12">
        <v>250</v>
      </c>
      <c r="I439" s="11"/>
    </row>
    <row r="440" spans="1:9" x14ac:dyDescent="0.2">
      <c r="A440" s="11">
        <v>40518</v>
      </c>
      <c r="B440" s="12">
        <v>250</v>
      </c>
      <c r="C440" s="12">
        <v>250</v>
      </c>
      <c r="D440" s="12">
        <v>250</v>
      </c>
      <c r="E440" s="12">
        <v>250</v>
      </c>
      <c r="F440" s="14">
        <v>0</v>
      </c>
      <c r="G440" s="12">
        <v>250</v>
      </c>
      <c r="I440" s="11"/>
    </row>
    <row r="441" spans="1:9" x14ac:dyDescent="0.2">
      <c r="A441" s="11">
        <v>40520</v>
      </c>
      <c r="B441" s="12">
        <v>250</v>
      </c>
      <c r="C441" s="12">
        <v>250</v>
      </c>
      <c r="D441" s="12">
        <v>250</v>
      </c>
      <c r="E441" s="12">
        <v>250</v>
      </c>
      <c r="F441" s="14">
        <v>0</v>
      </c>
      <c r="G441" s="12">
        <v>250</v>
      </c>
      <c r="I441" s="11"/>
    </row>
    <row r="442" spans="1:9" x14ac:dyDescent="0.2">
      <c r="A442" s="11">
        <v>40521</v>
      </c>
      <c r="B442" s="12">
        <v>250</v>
      </c>
      <c r="C442" s="12">
        <v>250</v>
      </c>
      <c r="D442" s="12">
        <v>250</v>
      </c>
      <c r="E442" s="12">
        <v>250</v>
      </c>
      <c r="F442" s="14">
        <v>0</v>
      </c>
      <c r="G442" s="12">
        <v>250</v>
      </c>
      <c r="I442" s="11"/>
    </row>
    <row r="443" spans="1:9" x14ac:dyDescent="0.2">
      <c r="A443" s="11">
        <v>40522</v>
      </c>
      <c r="B443" s="12">
        <v>235</v>
      </c>
      <c r="C443" s="12">
        <v>235</v>
      </c>
      <c r="D443" s="12">
        <v>235</v>
      </c>
      <c r="E443" s="12">
        <v>235</v>
      </c>
      <c r="F443" s="14">
        <v>0</v>
      </c>
      <c r="G443" s="12">
        <v>235</v>
      </c>
      <c r="I443" s="11"/>
    </row>
    <row r="444" spans="1:9" x14ac:dyDescent="0.2">
      <c r="A444" s="11">
        <v>40525</v>
      </c>
      <c r="B444" s="12">
        <v>177</v>
      </c>
      <c r="C444" s="12">
        <v>235</v>
      </c>
      <c r="D444" s="12">
        <v>177</v>
      </c>
      <c r="E444" s="12">
        <v>177</v>
      </c>
      <c r="F444" s="14">
        <v>0</v>
      </c>
      <c r="G444" s="12">
        <v>177</v>
      </c>
      <c r="I444" s="11"/>
    </row>
    <row r="445" spans="1:9" x14ac:dyDescent="0.2">
      <c r="A445" s="11">
        <v>40526</v>
      </c>
      <c r="B445" s="12">
        <v>250</v>
      </c>
      <c r="C445" s="12">
        <v>250</v>
      </c>
      <c r="D445" s="12">
        <v>250</v>
      </c>
      <c r="E445" s="12">
        <v>250</v>
      </c>
      <c r="F445" s="14">
        <v>0</v>
      </c>
      <c r="G445" s="12">
        <v>250</v>
      </c>
      <c r="I445" s="11"/>
    </row>
    <row r="446" spans="1:9" x14ac:dyDescent="0.2">
      <c r="A446" s="11">
        <v>40527</v>
      </c>
      <c r="B446" s="12">
        <v>275</v>
      </c>
      <c r="C446" s="12">
        <v>275</v>
      </c>
      <c r="D446" s="12">
        <v>275</v>
      </c>
      <c r="E446" s="12">
        <v>275</v>
      </c>
      <c r="F446" s="14">
        <v>0</v>
      </c>
      <c r="G446" s="12">
        <v>275</v>
      </c>
      <c r="I446" s="11"/>
    </row>
    <row r="447" spans="1:9" x14ac:dyDescent="0.2">
      <c r="A447" s="11">
        <v>40528</v>
      </c>
      <c r="B447" s="12">
        <v>270</v>
      </c>
      <c r="C447" s="12">
        <v>270</v>
      </c>
      <c r="D447" s="12">
        <v>270</v>
      </c>
      <c r="E447" s="12">
        <v>270</v>
      </c>
      <c r="F447" s="14">
        <v>0</v>
      </c>
      <c r="G447" s="12">
        <v>270</v>
      </c>
      <c r="I447" s="11"/>
    </row>
    <row r="448" spans="1:9" x14ac:dyDescent="0.2">
      <c r="A448" s="11">
        <v>40529</v>
      </c>
      <c r="B448" s="12">
        <v>270</v>
      </c>
      <c r="C448" s="12">
        <v>270</v>
      </c>
      <c r="D448" s="12">
        <v>270</v>
      </c>
      <c r="E448" s="12">
        <v>270</v>
      </c>
      <c r="F448" s="14">
        <v>0</v>
      </c>
      <c r="G448" s="12">
        <v>270</v>
      </c>
      <c r="I448" s="11"/>
    </row>
    <row r="449" spans="1:9" x14ac:dyDescent="0.2">
      <c r="A449" s="11">
        <v>40532</v>
      </c>
      <c r="B449" s="12">
        <v>260</v>
      </c>
      <c r="C449" s="12">
        <v>260</v>
      </c>
      <c r="D449" s="12">
        <v>260</v>
      </c>
      <c r="E449" s="12">
        <v>260</v>
      </c>
      <c r="F449" s="14">
        <v>0</v>
      </c>
      <c r="G449" s="12">
        <v>260</v>
      </c>
      <c r="I449" s="11"/>
    </row>
    <row r="450" spans="1:9" x14ac:dyDescent="0.2">
      <c r="A450" s="11">
        <v>40533</v>
      </c>
      <c r="B450" s="12">
        <v>177</v>
      </c>
      <c r="C450" s="12">
        <v>235</v>
      </c>
      <c r="D450" s="12">
        <v>177</v>
      </c>
      <c r="E450" s="12">
        <v>177</v>
      </c>
      <c r="F450" s="14">
        <v>0</v>
      </c>
      <c r="G450" s="12">
        <v>177</v>
      </c>
      <c r="I450" s="11"/>
    </row>
    <row r="451" spans="1:9" x14ac:dyDescent="0.2">
      <c r="A451" s="11">
        <v>40534</v>
      </c>
      <c r="B451" s="12">
        <v>270</v>
      </c>
      <c r="C451" s="12">
        <v>270</v>
      </c>
      <c r="D451" s="12">
        <v>270</v>
      </c>
      <c r="E451" s="12">
        <v>270</v>
      </c>
      <c r="F451" s="14">
        <v>0</v>
      </c>
      <c r="G451" s="12">
        <v>270</v>
      </c>
      <c r="I451" s="11"/>
    </row>
    <row r="452" spans="1:9" x14ac:dyDescent="0.2">
      <c r="A452" s="11">
        <v>40535</v>
      </c>
      <c r="B452" s="12">
        <v>250</v>
      </c>
      <c r="C452" s="12">
        <v>250</v>
      </c>
      <c r="D452" s="12">
        <v>250</v>
      </c>
      <c r="E452" s="12">
        <v>250</v>
      </c>
      <c r="F452" s="14">
        <v>0</v>
      </c>
      <c r="G452" s="12">
        <v>250</v>
      </c>
      <c r="I452" s="11"/>
    </row>
    <row r="453" spans="1:9" x14ac:dyDescent="0.2">
      <c r="A453" s="11">
        <v>40539</v>
      </c>
      <c r="B453" s="12">
        <v>270</v>
      </c>
      <c r="C453" s="12">
        <v>270</v>
      </c>
      <c r="D453" s="12">
        <v>270</v>
      </c>
      <c r="E453" s="12">
        <v>270</v>
      </c>
      <c r="F453" s="14">
        <v>0</v>
      </c>
      <c r="G453" s="12">
        <v>270</v>
      </c>
      <c r="I453" s="11"/>
    </row>
    <row r="454" spans="1:9" x14ac:dyDescent="0.2">
      <c r="A454" s="11">
        <v>40540</v>
      </c>
      <c r="B454" s="12">
        <v>177</v>
      </c>
      <c r="C454" s="12">
        <v>235</v>
      </c>
      <c r="D454" s="12">
        <v>177</v>
      </c>
      <c r="E454" s="12">
        <v>177</v>
      </c>
      <c r="F454" s="14">
        <v>0</v>
      </c>
      <c r="G454" s="12">
        <v>177</v>
      </c>
      <c r="I454" s="11"/>
    </row>
    <row r="455" spans="1:9" x14ac:dyDescent="0.2">
      <c r="A455" s="11">
        <v>40541</v>
      </c>
      <c r="B455" s="12">
        <v>250</v>
      </c>
      <c r="C455" s="12">
        <v>250</v>
      </c>
      <c r="D455" s="12">
        <v>250</v>
      </c>
      <c r="E455" s="12">
        <v>250</v>
      </c>
      <c r="F455" s="14">
        <v>0</v>
      </c>
      <c r="G455" s="12">
        <v>250</v>
      </c>
      <c r="I455" s="11"/>
    </row>
    <row r="456" spans="1:9" x14ac:dyDescent="0.2">
      <c r="A456" s="11">
        <v>40542</v>
      </c>
      <c r="B456" s="12">
        <v>205</v>
      </c>
      <c r="C456" s="12">
        <v>235</v>
      </c>
      <c r="D456" s="12">
        <v>205</v>
      </c>
      <c r="E456" s="12">
        <v>205</v>
      </c>
      <c r="F456" s="14">
        <v>0</v>
      </c>
      <c r="G456" s="12">
        <v>205</v>
      </c>
      <c r="I456" s="11"/>
    </row>
    <row r="457" spans="1:9" x14ac:dyDescent="0.2">
      <c r="A457" s="11">
        <v>40546</v>
      </c>
      <c r="B457" s="12">
        <v>177</v>
      </c>
      <c r="C457" s="12">
        <v>235</v>
      </c>
      <c r="D457" s="12">
        <v>177</v>
      </c>
      <c r="E457" s="12">
        <v>177</v>
      </c>
      <c r="F457" s="14">
        <v>0</v>
      </c>
      <c r="G457" s="12">
        <v>177</v>
      </c>
      <c r="I457" s="11"/>
    </row>
    <row r="458" spans="1:9" x14ac:dyDescent="0.2">
      <c r="A458" s="11">
        <v>40547</v>
      </c>
      <c r="B458" s="12">
        <v>177</v>
      </c>
      <c r="C458" s="12">
        <v>230</v>
      </c>
      <c r="D458" s="12">
        <v>177</v>
      </c>
      <c r="E458" s="12">
        <v>177</v>
      </c>
      <c r="F458" s="14">
        <v>0</v>
      </c>
      <c r="G458" s="12">
        <v>177</v>
      </c>
      <c r="I458" s="11"/>
    </row>
    <row r="459" spans="1:9" x14ac:dyDescent="0.2">
      <c r="A459" s="11">
        <v>40548</v>
      </c>
      <c r="B459" s="12">
        <v>230</v>
      </c>
      <c r="C459" s="12">
        <v>235</v>
      </c>
      <c r="D459" s="12">
        <v>230</v>
      </c>
      <c r="E459" s="12">
        <v>230</v>
      </c>
      <c r="F459" s="14">
        <v>0</v>
      </c>
      <c r="G459" s="12">
        <v>230</v>
      </c>
      <c r="I459" s="11"/>
    </row>
    <row r="460" spans="1:9" x14ac:dyDescent="0.2">
      <c r="A460" s="11">
        <v>40549</v>
      </c>
      <c r="B460" s="12">
        <v>177</v>
      </c>
      <c r="C460" s="12">
        <v>245</v>
      </c>
      <c r="D460" s="12">
        <v>177</v>
      </c>
      <c r="E460" s="12">
        <v>177</v>
      </c>
      <c r="F460" s="14">
        <v>0</v>
      </c>
      <c r="G460" s="12">
        <v>177</v>
      </c>
      <c r="I460" s="11"/>
    </row>
    <row r="461" spans="1:9" x14ac:dyDescent="0.2">
      <c r="A461" s="11">
        <v>40550</v>
      </c>
      <c r="B461" s="12">
        <v>245</v>
      </c>
      <c r="C461" s="12">
        <v>245</v>
      </c>
      <c r="D461" s="12">
        <v>245</v>
      </c>
      <c r="E461" s="12">
        <v>245</v>
      </c>
      <c r="F461" s="14">
        <v>0</v>
      </c>
      <c r="G461" s="12">
        <v>245</v>
      </c>
      <c r="I461" s="11"/>
    </row>
    <row r="462" spans="1:9" x14ac:dyDescent="0.2">
      <c r="A462" s="11">
        <v>40553</v>
      </c>
      <c r="B462" s="12">
        <v>270</v>
      </c>
      <c r="C462" s="12">
        <v>270</v>
      </c>
      <c r="D462" s="12">
        <v>270</v>
      </c>
      <c r="E462" s="12">
        <v>270</v>
      </c>
      <c r="F462" s="14">
        <v>0</v>
      </c>
      <c r="G462" s="12">
        <v>270</v>
      </c>
      <c r="I462" s="11"/>
    </row>
    <row r="463" spans="1:9" x14ac:dyDescent="0.2">
      <c r="A463" s="11">
        <v>40554</v>
      </c>
      <c r="B463" s="12">
        <v>250</v>
      </c>
      <c r="C463" s="12">
        <v>250</v>
      </c>
      <c r="D463" s="12">
        <v>250</v>
      </c>
      <c r="E463" s="12">
        <v>250</v>
      </c>
      <c r="F463" s="14">
        <v>0</v>
      </c>
      <c r="G463" s="12">
        <v>250</v>
      </c>
      <c r="I463" s="11"/>
    </row>
    <row r="464" spans="1:9" x14ac:dyDescent="0.2">
      <c r="A464" s="11">
        <v>40555</v>
      </c>
      <c r="B464" s="12">
        <v>250</v>
      </c>
      <c r="C464" s="12">
        <v>250</v>
      </c>
      <c r="D464" s="12">
        <v>250</v>
      </c>
      <c r="E464" s="12">
        <v>250</v>
      </c>
      <c r="F464" s="14">
        <v>0</v>
      </c>
      <c r="G464" s="12">
        <v>250</v>
      </c>
      <c r="I464" s="11"/>
    </row>
    <row r="465" spans="1:9" x14ac:dyDescent="0.2">
      <c r="A465" s="11">
        <v>40556</v>
      </c>
      <c r="B465" s="12">
        <v>250</v>
      </c>
      <c r="C465" s="12">
        <v>250</v>
      </c>
      <c r="D465" s="12">
        <v>250</v>
      </c>
      <c r="E465" s="12">
        <v>250</v>
      </c>
      <c r="F465" s="14">
        <v>0</v>
      </c>
      <c r="G465" s="12">
        <v>250</v>
      </c>
      <c r="I465" s="11"/>
    </row>
    <row r="466" spans="1:9" x14ac:dyDescent="0.2">
      <c r="A466" s="11">
        <v>40557</v>
      </c>
      <c r="B466" s="12">
        <v>250</v>
      </c>
      <c r="C466" s="12">
        <v>250</v>
      </c>
      <c r="D466" s="12">
        <v>250</v>
      </c>
      <c r="E466" s="12">
        <v>250</v>
      </c>
      <c r="F466" s="14">
        <v>0</v>
      </c>
      <c r="G466" s="12">
        <v>250</v>
      </c>
      <c r="I466" s="11"/>
    </row>
    <row r="467" spans="1:9" x14ac:dyDescent="0.2">
      <c r="A467" s="11">
        <v>40560</v>
      </c>
      <c r="B467" s="12">
        <v>240</v>
      </c>
      <c r="C467" s="12">
        <v>240</v>
      </c>
      <c r="D467" s="12">
        <v>240</v>
      </c>
      <c r="E467" s="12">
        <v>240</v>
      </c>
      <c r="F467" s="14">
        <v>0</v>
      </c>
      <c r="G467" s="12">
        <v>240</v>
      </c>
      <c r="I467" s="11"/>
    </row>
    <row r="468" spans="1:9" x14ac:dyDescent="0.2">
      <c r="A468" s="11">
        <v>40561</v>
      </c>
      <c r="B468" s="12">
        <v>250</v>
      </c>
      <c r="C468" s="12">
        <v>250</v>
      </c>
      <c r="D468" s="12">
        <v>250</v>
      </c>
      <c r="E468" s="12">
        <v>250</v>
      </c>
      <c r="F468" s="14">
        <v>0</v>
      </c>
      <c r="G468" s="12">
        <v>250</v>
      </c>
      <c r="I468" s="11"/>
    </row>
    <row r="469" spans="1:9" x14ac:dyDescent="0.2">
      <c r="A469" s="11">
        <v>40562</v>
      </c>
      <c r="B469" s="12">
        <v>177</v>
      </c>
      <c r="C469" s="12">
        <v>250</v>
      </c>
      <c r="D469" s="12">
        <v>177</v>
      </c>
      <c r="E469" s="12">
        <v>177</v>
      </c>
      <c r="F469" s="14">
        <v>0</v>
      </c>
      <c r="G469" s="12">
        <v>177</v>
      </c>
      <c r="I469" s="11"/>
    </row>
    <row r="470" spans="1:9" x14ac:dyDescent="0.2">
      <c r="A470" s="11">
        <v>40563</v>
      </c>
      <c r="B470" s="12">
        <v>245</v>
      </c>
      <c r="C470" s="12">
        <v>245</v>
      </c>
      <c r="D470" s="12">
        <v>245</v>
      </c>
      <c r="E470" s="12">
        <v>245</v>
      </c>
      <c r="F470" s="14">
        <v>0</v>
      </c>
      <c r="G470" s="12">
        <v>245</v>
      </c>
      <c r="I470" s="11"/>
    </row>
    <row r="471" spans="1:9" x14ac:dyDescent="0.2">
      <c r="A471" s="11">
        <v>40564</v>
      </c>
      <c r="B471" s="12">
        <v>245</v>
      </c>
      <c r="C471" s="12">
        <v>245</v>
      </c>
      <c r="D471" s="12">
        <v>245</v>
      </c>
      <c r="E471" s="12">
        <v>245</v>
      </c>
      <c r="F471" s="14">
        <v>0</v>
      </c>
      <c r="G471" s="12">
        <v>245</v>
      </c>
      <c r="I471" s="11"/>
    </row>
    <row r="472" spans="1:9" x14ac:dyDescent="0.2">
      <c r="A472" s="11">
        <v>40568</v>
      </c>
      <c r="B472" s="12">
        <v>250</v>
      </c>
      <c r="C472" s="12">
        <v>250</v>
      </c>
      <c r="D472" s="12">
        <v>250</v>
      </c>
      <c r="E472" s="12">
        <v>250</v>
      </c>
      <c r="F472" s="14">
        <v>0</v>
      </c>
      <c r="G472" s="12">
        <v>250</v>
      </c>
      <c r="I472" s="11"/>
    </row>
    <row r="473" spans="1:9" x14ac:dyDescent="0.2">
      <c r="A473" s="11">
        <v>40569</v>
      </c>
      <c r="B473" s="12">
        <v>260</v>
      </c>
      <c r="C473" s="12">
        <v>260</v>
      </c>
      <c r="D473" s="12">
        <v>260</v>
      </c>
      <c r="E473" s="12">
        <v>260</v>
      </c>
      <c r="F473" s="14">
        <v>0</v>
      </c>
      <c r="G473" s="12">
        <v>260</v>
      </c>
      <c r="I473" s="11"/>
    </row>
    <row r="474" spans="1:9" x14ac:dyDescent="0.2">
      <c r="A474" s="11">
        <v>40570</v>
      </c>
      <c r="B474" s="12">
        <v>186</v>
      </c>
      <c r="C474" s="12">
        <v>235</v>
      </c>
      <c r="D474" s="12">
        <v>186</v>
      </c>
      <c r="E474" s="12">
        <v>186</v>
      </c>
      <c r="F474" s="14">
        <v>0</v>
      </c>
      <c r="G474" s="12">
        <v>186</v>
      </c>
      <c r="I474" s="11"/>
    </row>
    <row r="475" spans="1:9" x14ac:dyDescent="0.2">
      <c r="A475" s="11">
        <v>40571</v>
      </c>
      <c r="B475" s="12">
        <v>250</v>
      </c>
      <c r="C475" s="12">
        <v>250</v>
      </c>
      <c r="D475" s="12">
        <v>250</v>
      </c>
      <c r="E475" s="12">
        <v>250</v>
      </c>
      <c r="F475" s="14">
        <v>0</v>
      </c>
      <c r="G475" s="12">
        <v>250</v>
      </c>
      <c r="I475" s="11"/>
    </row>
    <row r="476" spans="1:9" x14ac:dyDescent="0.2">
      <c r="A476" s="11">
        <v>40574</v>
      </c>
      <c r="B476" s="12">
        <v>250</v>
      </c>
      <c r="C476" s="12">
        <v>250</v>
      </c>
      <c r="D476" s="12">
        <v>250</v>
      </c>
      <c r="E476" s="12">
        <v>250</v>
      </c>
      <c r="F476" s="14">
        <v>0</v>
      </c>
      <c r="G476" s="12">
        <v>250</v>
      </c>
      <c r="I476" s="11"/>
    </row>
    <row r="477" spans="1:9" x14ac:dyDescent="0.2">
      <c r="A477" s="11">
        <v>40575</v>
      </c>
      <c r="B477" s="12">
        <v>240</v>
      </c>
      <c r="C477" s="12">
        <v>240</v>
      </c>
      <c r="D477" s="12">
        <v>240</v>
      </c>
      <c r="E477" s="12">
        <v>240</v>
      </c>
      <c r="F477" s="14">
        <v>0</v>
      </c>
      <c r="G477" s="12">
        <v>240</v>
      </c>
      <c r="I477" s="11"/>
    </row>
    <row r="478" spans="1:9" x14ac:dyDescent="0.2">
      <c r="A478" s="11">
        <v>40576</v>
      </c>
      <c r="B478" s="12">
        <v>235</v>
      </c>
      <c r="C478" s="12">
        <v>235</v>
      </c>
      <c r="D478" s="12">
        <v>235</v>
      </c>
      <c r="E478" s="12">
        <v>235</v>
      </c>
      <c r="F478" s="14">
        <v>0</v>
      </c>
      <c r="G478" s="12">
        <v>235</v>
      </c>
      <c r="I478" s="11"/>
    </row>
    <row r="479" spans="1:9" x14ac:dyDescent="0.2">
      <c r="A479" s="11">
        <v>40578</v>
      </c>
      <c r="B479" s="12">
        <v>240</v>
      </c>
      <c r="C479" s="12">
        <v>245</v>
      </c>
      <c r="D479" s="12">
        <v>240</v>
      </c>
      <c r="E479" s="12">
        <v>240</v>
      </c>
      <c r="F479" s="14">
        <v>0</v>
      </c>
      <c r="G479" s="12">
        <v>240</v>
      </c>
      <c r="I479" s="11"/>
    </row>
    <row r="480" spans="1:9" x14ac:dyDescent="0.2">
      <c r="A480" s="11">
        <v>40581</v>
      </c>
      <c r="B480" s="12">
        <v>250</v>
      </c>
      <c r="C480" s="12">
        <v>250</v>
      </c>
      <c r="D480" s="12">
        <v>250</v>
      </c>
      <c r="E480" s="12">
        <v>250</v>
      </c>
      <c r="F480" s="14">
        <v>0</v>
      </c>
      <c r="G480" s="12">
        <v>250</v>
      </c>
      <c r="I480" s="11"/>
    </row>
    <row r="481" spans="1:9" x14ac:dyDescent="0.2">
      <c r="A481" s="11">
        <v>40582</v>
      </c>
      <c r="B481" s="12">
        <v>250</v>
      </c>
      <c r="C481" s="12">
        <v>250</v>
      </c>
      <c r="D481" s="12">
        <v>250</v>
      </c>
      <c r="E481" s="12">
        <v>250</v>
      </c>
      <c r="F481" s="14">
        <v>0</v>
      </c>
      <c r="G481" s="12">
        <v>250</v>
      </c>
      <c r="I481" s="11"/>
    </row>
    <row r="482" spans="1:9" x14ac:dyDescent="0.2">
      <c r="A482" s="11">
        <v>40583</v>
      </c>
      <c r="B482" s="12">
        <v>250</v>
      </c>
      <c r="C482" s="12">
        <v>250</v>
      </c>
      <c r="D482" s="12">
        <v>250</v>
      </c>
      <c r="E482" s="12">
        <v>250</v>
      </c>
      <c r="F482" s="14">
        <v>0</v>
      </c>
      <c r="G482" s="12">
        <v>250</v>
      </c>
      <c r="I482" s="11"/>
    </row>
    <row r="483" spans="1:9" x14ac:dyDescent="0.2">
      <c r="A483" s="11">
        <v>40584</v>
      </c>
      <c r="B483" s="12">
        <v>250</v>
      </c>
      <c r="C483" s="12">
        <v>250</v>
      </c>
      <c r="D483" s="12">
        <v>250</v>
      </c>
      <c r="E483" s="12">
        <v>250</v>
      </c>
      <c r="F483" s="14">
        <v>0</v>
      </c>
      <c r="G483" s="12">
        <v>250</v>
      </c>
      <c r="I483" s="11"/>
    </row>
    <row r="484" spans="1:9" x14ac:dyDescent="0.2">
      <c r="A484" s="11">
        <v>40585</v>
      </c>
      <c r="B484" s="12">
        <v>250</v>
      </c>
      <c r="C484" s="12">
        <v>250</v>
      </c>
      <c r="D484" s="12">
        <v>250</v>
      </c>
      <c r="E484" s="12">
        <v>250</v>
      </c>
      <c r="F484" s="14">
        <v>0</v>
      </c>
      <c r="G484" s="12">
        <v>250</v>
      </c>
      <c r="I484" s="11"/>
    </row>
    <row r="485" spans="1:9" x14ac:dyDescent="0.2">
      <c r="A485" s="11">
        <v>40588</v>
      </c>
      <c r="B485" s="12">
        <v>250</v>
      </c>
      <c r="C485" s="12">
        <v>250</v>
      </c>
      <c r="D485" s="12">
        <v>250</v>
      </c>
      <c r="E485" s="12">
        <v>250</v>
      </c>
      <c r="F485" s="14">
        <v>0</v>
      </c>
      <c r="G485" s="12">
        <v>250</v>
      </c>
      <c r="I485" s="11"/>
    </row>
    <row r="486" spans="1:9" x14ac:dyDescent="0.2">
      <c r="A486" s="11">
        <v>40590</v>
      </c>
      <c r="B486" s="12">
        <v>250</v>
      </c>
      <c r="C486" s="12">
        <v>250</v>
      </c>
      <c r="D486" s="12">
        <v>250</v>
      </c>
      <c r="E486" s="12">
        <v>250</v>
      </c>
      <c r="F486" s="14">
        <v>0</v>
      </c>
      <c r="G486" s="12">
        <v>250</v>
      </c>
      <c r="I486" s="11"/>
    </row>
    <row r="487" spans="1:9" x14ac:dyDescent="0.2">
      <c r="A487" s="11">
        <v>40591</v>
      </c>
      <c r="B487" s="12">
        <v>250</v>
      </c>
      <c r="C487" s="12">
        <v>250</v>
      </c>
      <c r="D487" s="12">
        <v>250</v>
      </c>
      <c r="E487" s="12">
        <v>250</v>
      </c>
      <c r="F487" s="14">
        <v>0</v>
      </c>
      <c r="G487" s="12">
        <v>250</v>
      </c>
      <c r="I487" s="11"/>
    </row>
    <row r="488" spans="1:9" x14ac:dyDescent="0.2">
      <c r="A488" s="11">
        <v>40592</v>
      </c>
      <c r="B488" s="12">
        <v>250</v>
      </c>
      <c r="C488" s="12">
        <v>250</v>
      </c>
      <c r="D488" s="12">
        <v>250</v>
      </c>
      <c r="E488" s="12">
        <v>250</v>
      </c>
      <c r="F488" s="14">
        <v>0</v>
      </c>
      <c r="G488" s="12">
        <v>250</v>
      </c>
      <c r="I488" s="11"/>
    </row>
    <row r="489" spans="1:9" x14ac:dyDescent="0.2">
      <c r="A489" s="11">
        <v>40595</v>
      </c>
      <c r="B489" s="12">
        <v>240</v>
      </c>
      <c r="C489" s="12">
        <v>240</v>
      </c>
      <c r="D489" s="12">
        <v>240</v>
      </c>
      <c r="E489" s="12">
        <v>240</v>
      </c>
      <c r="F489" s="14">
        <v>0</v>
      </c>
      <c r="G489" s="12">
        <v>240</v>
      </c>
      <c r="I489" s="11"/>
    </row>
    <row r="490" spans="1:9" x14ac:dyDescent="0.2">
      <c r="A490" s="11">
        <v>40596</v>
      </c>
      <c r="B490" s="12">
        <v>250</v>
      </c>
      <c r="C490" s="12">
        <v>250</v>
      </c>
      <c r="D490" s="12">
        <v>250</v>
      </c>
      <c r="E490" s="12">
        <v>250</v>
      </c>
      <c r="F490" s="14">
        <v>0</v>
      </c>
      <c r="G490" s="12">
        <v>250</v>
      </c>
      <c r="I490" s="11"/>
    </row>
    <row r="491" spans="1:9" x14ac:dyDescent="0.2">
      <c r="A491" s="11">
        <v>40597</v>
      </c>
      <c r="B491" s="12">
        <v>235</v>
      </c>
      <c r="C491" s="12">
        <v>235</v>
      </c>
      <c r="D491" s="12">
        <v>235</v>
      </c>
      <c r="E491" s="12">
        <v>235</v>
      </c>
      <c r="F491" s="14">
        <v>0</v>
      </c>
      <c r="G491" s="12">
        <v>235</v>
      </c>
      <c r="I491" s="11"/>
    </row>
    <row r="492" spans="1:9" x14ac:dyDescent="0.2">
      <c r="A492" s="11">
        <v>40598</v>
      </c>
      <c r="B492" s="12">
        <v>250</v>
      </c>
      <c r="C492" s="12">
        <v>250</v>
      </c>
      <c r="D492" s="12">
        <v>250</v>
      </c>
      <c r="E492" s="12">
        <v>250</v>
      </c>
      <c r="F492" s="14">
        <v>0</v>
      </c>
      <c r="G492" s="12">
        <v>250</v>
      </c>
      <c r="I492" s="11"/>
    </row>
    <row r="493" spans="1:9" x14ac:dyDescent="0.2">
      <c r="A493" s="11">
        <v>40599</v>
      </c>
      <c r="B493" s="12">
        <v>290</v>
      </c>
      <c r="C493" s="12">
        <v>290</v>
      </c>
      <c r="D493" s="12">
        <v>290</v>
      </c>
      <c r="E493" s="12">
        <v>290</v>
      </c>
      <c r="F493" s="14">
        <v>0</v>
      </c>
      <c r="G493" s="12">
        <v>290</v>
      </c>
      <c r="I493" s="11"/>
    </row>
    <row r="494" spans="1:9" x14ac:dyDescent="0.2">
      <c r="A494" s="11">
        <v>40602</v>
      </c>
      <c r="B494" s="12">
        <v>250</v>
      </c>
      <c r="C494" s="12">
        <v>250</v>
      </c>
      <c r="D494" s="12">
        <v>250</v>
      </c>
      <c r="E494" s="12">
        <v>250</v>
      </c>
      <c r="F494" s="14">
        <v>0</v>
      </c>
      <c r="G494" s="12">
        <v>250</v>
      </c>
      <c r="I494" s="11"/>
    </row>
    <row r="495" spans="1:9" x14ac:dyDescent="0.2">
      <c r="A495" s="11">
        <v>40603</v>
      </c>
      <c r="B495" s="12">
        <v>235</v>
      </c>
      <c r="C495" s="12">
        <v>235</v>
      </c>
      <c r="D495" s="12">
        <v>235</v>
      </c>
      <c r="E495" s="12">
        <v>235</v>
      </c>
      <c r="F495" s="14">
        <v>0</v>
      </c>
      <c r="G495" s="12">
        <v>235</v>
      </c>
      <c r="I495" s="11"/>
    </row>
    <row r="496" spans="1:9" x14ac:dyDescent="0.2">
      <c r="A496" s="11">
        <v>40604</v>
      </c>
      <c r="B496" s="12">
        <v>250</v>
      </c>
      <c r="C496" s="12">
        <v>250</v>
      </c>
      <c r="D496" s="12">
        <v>250</v>
      </c>
      <c r="E496" s="12">
        <v>250</v>
      </c>
      <c r="F496" s="14">
        <v>0</v>
      </c>
      <c r="G496" s="12">
        <v>250</v>
      </c>
      <c r="I496" s="11"/>
    </row>
    <row r="497" spans="1:9" x14ac:dyDescent="0.2">
      <c r="A497" s="11">
        <v>40605</v>
      </c>
      <c r="B497" s="12">
        <v>178</v>
      </c>
      <c r="C497" s="12">
        <v>250</v>
      </c>
      <c r="D497" s="12">
        <v>178</v>
      </c>
      <c r="E497" s="12">
        <v>178</v>
      </c>
      <c r="F497" s="14">
        <v>0</v>
      </c>
      <c r="G497" s="12">
        <v>178</v>
      </c>
      <c r="I497" s="11"/>
    </row>
    <row r="498" spans="1:9" x14ac:dyDescent="0.2">
      <c r="A498" s="11">
        <v>40606</v>
      </c>
      <c r="B498" s="12">
        <v>250</v>
      </c>
      <c r="C498" s="12">
        <v>250</v>
      </c>
      <c r="D498" s="12">
        <v>250</v>
      </c>
      <c r="E498" s="12">
        <v>250</v>
      </c>
      <c r="F498" s="14">
        <v>0</v>
      </c>
      <c r="G498" s="12">
        <v>250</v>
      </c>
      <c r="I498" s="11"/>
    </row>
    <row r="499" spans="1:9" x14ac:dyDescent="0.2">
      <c r="A499" s="11">
        <v>40609</v>
      </c>
      <c r="B499" s="12">
        <v>177</v>
      </c>
      <c r="C499" s="12">
        <v>250</v>
      </c>
      <c r="D499" s="12">
        <v>177</v>
      </c>
      <c r="E499" s="12">
        <v>177</v>
      </c>
      <c r="F499" s="14">
        <v>0</v>
      </c>
      <c r="G499" s="12">
        <v>177</v>
      </c>
      <c r="I499" s="11"/>
    </row>
    <row r="500" spans="1:9" x14ac:dyDescent="0.2">
      <c r="A500" s="11">
        <v>40610</v>
      </c>
      <c r="B500" s="12">
        <v>177</v>
      </c>
      <c r="C500" s="12">
        <v>240</v>
      </c>
      <c r="D500" s="12">
        <v>177</v>
      </c>
      <c r="E500" s="12">
        <v>177</v>
      </c>
      <c r="F500" s="14">
        <v>0</v>
      </c>
      <c r="G500" s="12">
        <v>177</v>
      </c>
      <c r="I500" s="11"/>
    </row>
    <row r="501" spans="1:9" x14ac:dyDescent="0.2">
      <c r="A501" s="11">
        <v>40611</v>
      </c>
      <c r="B501" s="12">
        <v>250</v>
      </c>
      <c r="C501" s="12">
        <v>250</v>
      </c>
      <c r="D501" s="12">
        <v>250</v>
      </c>
      <c r="E501" s="12">
        <v>250</v>
      </c>
      <c r="F501" s="14">
        <v>0</v>
      </c>
      <c r="G501" s="12">
        <v>250</v>
      </c>
      <c r="I501" s="11"/>
    </row>
    <row r="502" spans="1:9" x14ac:dyDescent="0.2">
      <c r="A502" s="11">
        <v>40612</v>
      </c>
      <c r="B502" s="12">
        <v>250</v>
      </c>
      <c r="C502" s="12">
        <v>250</v>
      </c>
      <c r="D502" s="12">
        <v>250</v>
      </c>
      <c r="E502" s="12">
        <v>250</v>
      </c>
      <c r="F502" s="14">
        <v>0</v>
      </c>
      <c r="G502" s="12">
        <v>250</v>
      </c>
      <c r="I502" s="11"/>
    </row>
    <row r="503" spans="1:9" x14ac:dyDescent="0.2">
      <c r="A503" s="11">
        <v>40613</v>
      </c>
      <c r="B503" s="12">
        <v>240</v>
      </c>
      <c r="C503" s="12">
        <v>240</v>
      </c>
      <c r="D503" s="12">
        <v>240</v>
      </c>
      <c r="E503" s="12">
        <v>240</v>
      </c>
      <c r="F503" s="14">
        <v>200000</v>
      </c>
      <c r="G503" s="12">
        <v>240</v>
      </c>
      <c r="I503" s="11"/>
    </row>
    <row r="504" spans="1:9" x14ac:dyDescent="0.2">
      <c r="A504" s="11">
        <v>40616</v>
      </c>
      <c r="B504" s="12">
        <v>181</v>
      </c>
      <c r="C504" s="12">
        <v>255</v>
      </c>
      <c r="D504" s="12">
        <v>181</v>
      </c>
      <c r="E504" s="12">
        <v>181</v>
      </c>
      <c r="F504" s="14">
        <v>0</v>
      </c>
      <c r="G504" s="12">
        <v>181</v>
      </c>
      <c r="I504" s="11"/>
    </row>
    <row r="505" spans="1:9" x14ac:dyDescent="0.2">
      <c r="A505" s="11">
        <v>40617</v>
      </c>
      <c r="B505" s="12">
        <v>250</v>
      </c>
      <c r="C505" s="12">
        <v>250</v>
      </c>
      <c r="D505" s="12">
        <v>250</v>
      </c>
      <c r="E505" s="12">
        <v>250</v>
      </c>
      <c r="F505" s="14">
        <v>0</v>
      </c>
      <c r="G505" s="12">
        <v>250</v>
      </c>
      <c r="I505" s="11"/>
    </row>
    <row r="506" spans="1:9" x14ac:dyDescent="0.2">
      <c r="A506" s="11">
        <v>40618</v>
      </c>
      <c r="B506" s="12">
        <v>240</v>
      </c>
      <c r="C506" s="12">
        <v>240</v>
      </c>
      <c r="D506" s="12">
        <v>240</v>
      </c>
      <c r="E506" s="12">
        <v>240</v>
      </c>
      <c r="F506" s="14">
        <v>0</v>
      </c>
      <c r="G506" s="12">
        <v>240</v>
      </c>
      <c r="I506" s="11"/>
    </row>
    <row r="507" spans="1:9" x14ac:dyDescent="0.2">
      <c r="A507" s="11">
        <v>40619</v>
      </c>
      <c r="B507" s="12">
        <v>180</v>
      </c>
      <c r="C507" s="12">
        <v>183</v>
      </c>
      <c r="D507" s="12">
        <v>180</v>
      </c>
      <c r="E507" s="12">
        <v>183</v>
      </c>
      <c r="F507" s="14">
        <v>29000</v>
      </c>
      <c r="G507" s="12">
        <v>183</v>
      </c>
      <c r="I507" s="11"/>
    </row>
    <row r="508" spans="1:9" x14ac:dyDescent="0.2">
      <c r="A508" s="11">
        <v>40620</v>
      </c>
      <c r="B508" s="12">
        <v>184</v>
      </c>
      <c r="C508" s="12">
        <v>184</v>
      </c>
      <c r="D508" s="12">
        <v>184</v>
      </c>
      <c r="E508" s="12">
        <v>184</v>
      </c>
      <c r="F508" s="14">
        <v>47500</v>
      </c>
      <c r="G508" s="12">
        <v>184</v>
      </c>
      <c r="I508" s="11"/>
    </row>
    <row r="509" spans="1:9" x14ac:dyDescent="0.2">
      <c r="A509" s="11">
        <v>40623</v>
      </c>
      <c r="B509" s="12">
        <v>184</v>
      </c>
      <c r="C509" s="12">
        <v>185</v>
      </c>
      <c r="D509" s="12">
        <v>162</v>
      </c>
      <c r="E509" s="12">
        <v>185</v>
      </c>
      <c r="F509" s="14">
        <v>587500</v>
      </c>
      <c r="G509" s="12">
        <v>185</v>
      </c>
      <c r="I509" s="11"/>
    </row>
    <row r="510" spans="1:9" x14ac:dyDescent="0.2">
      <c r="A510" s="11">
        <v>40624</v>
      </c>
      <c r="B510" s="12">
        <v>171</v>
      </c>
      <c r="C510" s="12">
        <v>186</v>
      </c>
      <c r="D510" s="12">
        <v>171</v>
      </c>
      <c r="E510" s="12">
        <v>186</v>
      </c>
      <c r="F510" s="14">
        <v>396000</v>
      </c>
      <c r="G510" s="12">
        <v>186</v>
      </c>
      <c r="I510" s="11"/>
    </row>
    <row r="511" spans="1:9" x14ac:dyDescent="0.2">
      <c r="A511" s="11">
        <v>40625</v>
      </c>
      <c r="B511" s="12">
        <v>179</v>
      </c>
      <c r="C511" s="12">
        <v>186</v>
      </c>
      <c r="D511" s="12">
        <v>174</v>
      </c>
      <c r="E511" s="12">
        <v>186</v>
      </c>
      <c r="F511" s="14">
        <v>249500</v>
      </c>
      <c r="G511" s="12">
        <v>186</v>
      </c>
      <c r="I511" s="11"/>
    </row>
    <row r="512" spans="1:9" x14ac:dyDescent="0.2">
      <c r="A512" s="11">
        <v>40626</v>
      </c>
      <c r="B512" s="12">
        <v>179</v>
      </c>
      <c r="C512" s="12">
        <v>187</v>
      </c>
      <c r="D512" s="12">
        <v>177</v>
      </c>
      <c r="E512" s="12">
        <v>187</v>
      </c>
      <c r="F512" s="14">
        <v>495500</v>
      </c>
      <c r="G512" s="12">
        <v>187</v>
      </c>
      <c r="I512" s="11"/>
    </row>
    <row r="513" spans="1:9" x14ac:dyDescent="0.2">
      <c r="A513" s="11">
        <v>40627</v>
      </c>
      <c r="B513" s="12">
        <v>187</v>
      </c>
      <c r="C513" s="12">
        <v>188</v>
      </c>
      <c r="D513" s="12">
        <v>179</v>
      </c>
      <c r="E513" s="12">
        <v>188</v>
      </c>
      <c r="F513" s="14">
        <v>528000</v>
      </c>
      <c r="G513" s="12">
        <v>188</v>
      </c>
      <c r="I513" s="11"/>
    </row>
    <row r="514" spans="1:9" x14ac:dyDescent="0.2">
      <c r="A514" s="11">
        <v>40630</v>
      </c>
      <c r="B514" s="12">
        <v>178</v>
      </c>
      <c r="C514" s="12">
        <v>189</v>
      </c>
      <c r="D514" s="12">
        <v>178</v>
      </c>
      <c r="E514" s="12">
        <v>189</v>
      </c>
      <c r="F514" s="14">
        <v>588500</v>
      </c>
      <c r="G514" s="12">
        <v>189</v>
      </c>
      <c r="I514" s="11"/>
    </row>
    <row r="515" spans="1:9" x14ac:dyDescent="0.2">
      <c r="A515" s="11">
        <v>40631</v>
      </c>
      <c r="B515" s="12">
        <v>188</v>
      </c>
      <c r="C515" s="12">
        <v>190</v>
      </c>
      <c r="D515" s="12">
        <v>180</v>
      </c>
      <c r="E515" s="12">
        <v>190</v>
      </c>
      <c r="F515" s="14">
        <v>1260500</v>
      </c>
      <c r="G515" s="12">
        <v>190</v>
      </c>
      <c r="I515" s="11"/>
    </row>
    <row r="516" spans="1:9" x14ac:dyDescent="0.2">
      <c r="A516" s="11">
        <v>40632</v>
      </c>
      <c r="B516" s="12">
        <v>180</v>
      </c>
      <c r="C516" s="12">
        <v>190</v>
      </c>
      <c r="D516" s="12">
        <v>180</v>
      </c>
      <c r="E516" s="12">
        <v>190</v>
      </c>
      <c r="F516" s="14">
        <v>410500</v>
      </c>
      <c r="G516" s="12">
        <v>190</v>
      </c>
      <c r="I516" s="11"/>
    </row>
    <row r="517" spans="1:9" x14ac:dyDescent="0.2">
      <c r="A517" s="11">
        <v>40633</v>
      </c>
      <c r="B517" s="12">
        <v>182</v>
      </c>
      <c r="C517" s="12">
        <v>190</v>
      </c>
      <c r="D517" s="12">
        <v>182</v>
      </c>
      <c r="E517" s="12">
        <v>190</v>
      </c>
      <c r="F517" s="14">
        <v>455500</v>
      </c>
      <c r="G517" s="12">
        <v>190</v>
      </c>
      <c r="I517" s="11"/>
    </row>
    <row r="518" spans="1:9" x14ac:dyDescent="0.2">
      <c r="A518" s="11">
        <v>40634</v>
      </c>
      <c r="B518" s="12">
        <v>184</v>
      </c>
      <c r="C518" s="12">
        <v>189</v>
      </c>
      <c r="D518" s="12">
        <v>184</v>
      </c>
      <c r="E518" s="12">
        <v>189</v>
      </c>
      <c r="F518" s="14">
        <v>191000</v>
      </c>
      <c r="G518" s="12">
        <v>189</v>
      </c>
      <c r="I518" s="11"/>
    </row>
    <row r="519" spans="1:9" x14ac:dyDescent="0.2">
      <c r="A519" s="11">
        <v>40637</v>
      </c>
      <c r="B519" s="12">
        <v>189</v>
      </c>
      <c r="C519" s="12">
        <v>190</v>
      </c>
      <c r="D519" s="12">
        <v>185</v>
      </c>
      <c r="E519" s="12">
        <v>190</v>
      </c>
      <c r="F519" s="14">
        <v>721000</v>
      </c>
      <c r="G519" s="12">
        <v>190</v>
      </c>
      <c r="I519" s="11"/>
    </row>
    <row r="520" spans="1:9" x14ac:dyDescent="0.2">
      <c r="A520" s="11">
        <v>40638</v>
      </c>
      <c r="B520" s="12">
        <v>190</v>
      </c>
      <c r="C520" s="12">
        <v>190</v>
      </c>
      <c r="D520" s="12">
        <v>190</v>
      </c>
      <c r="E520" s="12">
        <v>190</v>
      </c>
      <c r="F520" s="14">
        <v>52000</v>
      </c>
      <c r="G520" s="12">
        <v>190</v>
      </c>
      <c r="I520" s="11"/>
    </row>
    <row r="521" spans="1:9" x14ac:dyDescent="0.2">
      <c r="A521" s="11">
        <v>40639</v>
      </c>
      <c r="B521" s="12">
        <v>183</v>
      </c>
      <c r="C521" s="12">
        <v>189</v>
      </c>
      <c r="D521" s="12">
        <v>183</v>
      </c>
      <c r="E521" s="12">
        <v>189</v>
      </c>
      <c r="F521" s="14">
        <v>167000</v>
      </c>
      <c r="G521" s="12">
        <v>189</v>
      </c>
      <c r="I521" s="11"/>
    </row>
    <row r="522" spans="1:9" x14ac:dyDescent="0.2">
      <c r="A522" s="11">
        <v>40640</v>
      </c>
      <c r="B522" s="12">
        <v>186</v>
      </c>
      <c r="C522" s="12">
        <v>189</v>
      </c>
      <c r="D522" s="12">
        <v>183</v>
      </c>
      <c r="E522" s="12">
        <v>188</v>
      </c>
      <c r="F522" s="14">
        <v>142000</v>
      </c>
      <c r="G522" s="12">
        <v>188</v>
      </c>
      <c r="I522" s="11"/>
    </row>
    <row r="523" spans="1:9" x14ac:dyDescent="0.2">
      <c r="A523" s="11">
        <v>40641</v>
      </c>
      <c r="B523" s="12">
        <v>188</v>
      </c>
      <c r="C523" s="12">
        <v>190</v>
      </c>
      <c r="D523" s="12">
        <v>184</v>
      </c>
      <c r="E523" s="12">
        <v>189</v>
      </c>
      <c r="F523" s="14">
        <v>220000</v>
      </c>
      <c r="G523" s="12">
        <v>189</v>
      </c>
      <c r="I523" s="11"/>
    </row>
    <row r="524" spans="1:9" x14ac:dyDescent="0.2">
      <c r="A524" s="11">
        <v>40644</v>
      </c>
      <c r="B524" s="12">
        <v>186</v>
      </c>
      <c r="C524" s="12">
        <v>189</v>
      </c>
      <c r="D524" s="12">
        <v>184</v>
      </c>
      <c r="E524" s="12">
        <v>188</v>
      </c>
      <c r="F524" s="14">
        <v>50000</v>
      </c>
      <c r="G524" s="12">
        <v>188</v>
      </c>
      <c r="I524" s="11"/>
    </row>
    <row r="525" spans="1:9" x14ac:dyDescent="0.2">
      <c r="A525" s="11">
        <v>40645</v>
      </c>
      <c r="B525" s="12">
        <v>183</v>
      </c>
      <c r="C525" s="12">
        <v>187</v>
      </c>
      <c r="D525" s="12">
        <v>183</v>
      </c>
      <c r="E525" s="12">
        <v>187</v>
      </c>
      <c r="F525" s="14">
        <v>252500</v>
      </c>
      <c r="G525" s="12">
        <v>187</v>
      </c>
      <c r="I525" s="11"/>
    </row>
    <row r="526" spans="1:9" x14ac:dyDescent="0.2">
      <c r="A526" s="11">
        <v>40646</v>
      </c>
      <c r="B526" s="12">
        <v>182</v>
      </c>
      <c r="C526" s="12">
        <v>187</v>
      </c>
      <c r="D526" s="12">
        <v>182</v>
      </c>
      <c r="E526" s="12">
        <v>187</v>
      </c>
      <c r="F526" s="14">
        <v>40500</v>
      </c>
      <c r="G526" s="12">
        <v>187</v>
      </c>
      <c r="I526" s="11"/>
    </row>
    <row r="527" spans="1:9" x14ac:dyDescent="0.2">
      <c r="A527" s="11">
        <v>40647</v>
      </c>
      <c r="B527" s="12">
        <v>183</v>
      </c>
      <c r="C527" s="12">
        <v>188</v>
      </c>
      <c r="D527" s="12">
        <v>183</v>
      </c>
      <c r="E527" s="12">
        <v>188</v>
      </c>
      <c r="F527" s="14">
        <v>508000</v>
      </c>
      <c r="G527" s="12">
        <v>188</v>
      </c>
      <c r="I527" s="11"/>
    </row>
    <row r="528" spans="1:9" x14ac:dyDescent="0.2">
      <c r="A528" s="11">
        <v>40648</v>
      </c>
      <c r="B528" s="12">
        <v>188</v>
      </c>
      <c r="C528" s="12">
        <v>189</v>
      </c>
      <c r="D528" s="12">
        <v>188</v>
      </c>
      <c r="E528" s="12">
        <v>189</v>
      </c>
      <c r="F528" s="14">
        <v>222500</v>
      </c>
      <c r="G528" s="12">
        <v>189</v>
      </c>
      <c r="I528" s="11"/>
    </row>
    <row r="529" spans="1:9" x14ac:dyDescent="0.2">
      <c r="A529" s="11">
        <v>40651</v>
      </c>
      <c r="B529" s="12">
        <v>189</v>
      </c>
      <c r="C529" s="12">
        <v>191</v>
      </c>
      <c r="D529" s="12">
        <v>189</v>
      </c>
      <c r="E529" s="12">
        <v>190</v>
      </c>
      <c r="F529" s="14">
        <v>553500</v>
      </c>
      <c r="G529" s="12">
        <v>190</v>
      </c>
      <c r="I529" s="11"/>
    </row>
    <row r="530" spans="1:9" x14ac:dyDescent="0.2">
      <c r="A530" s="11">
        <v>40652</v>
      </c>
      <c r="B530" s="12">
        <v>190</v>
      </c>
      <c r="C530" s="12">
        <v>192</v>
      </c>
      <c r="D530" s="12">
        <v>190</v>
      </c>
      <c r="E530" s="12">
        <v>192</v>
      </c>
      <c r="F530" s="14">
        <v>551500</v>
      </c>
      <c r="G530" s="12">
        <v>192</v>
      </c>
      <c r="I530" s="11"/>
    </row>
    <row r="531" spans="1:9" x14ac:dyDescent="0.2">
      <c r="A531" s="11">
        <v>40653</v>
      </c>
      <c r="B531" s="12">
        <v>193</v>
      </c>
      <c r="C531" s="12">
        <v>194</v>
      </c>
      <c r="D531" s="12">
        <v>185</v>
      </c>
      <c r="E531" s="12">
        <v>194</v>
      </c>
      <c r="F531" s="14">
        <v>190000</v>
      </c>
      <c r="G531" s="12">
        <v>194</v>
      </c>
      <c r="I531" s="11"/>
    </row>
    <row r="532" spans="1:9" x14ac:dyDescent="0.2">
      <c r="A532" s="11">
        <v>40654</v>
      </c>
      <c r="B532" s="12">
        <v>184</v>
      </c>
      <c r="C532" s="12">
        <v>193</v>
      </c>
      <c r="D532" s="12">
        <v>179</v>
      </c>
      <c r="E532" s="12">
        <v>193</v>
      </c>
      <c r="F532" s="14">
        <v>154500</v>
      </c>
      <c r="G532" s="12">
        <v>193</v>
      </c>
      <c r="I532" s="11"/>
    </row>
    <row r="533" spans="1:9" x14ac:dyDescent="0.2">
      <c r="A533" s="11">
        <v>40658</v>
      </c>
      <c r="B533" s="12">
        <v>187</v>
      </c>
      <c r="C533" s="12">
        <v>192</v>
      </c>
      <c r="D533" s="12">
        <v>186</v>
      </c>
      <c r="E533" s="12">
        <v>191</v>
      </c>
      <c r="F533" s="14">
        <v>123500</v>
      </c>
      <c r="G533" s="12">
        <v>191</v>
      </c>
      <c r="I533" s="11"/>
    </row>
    <row r="534" spans="1:9" x14ac:dyDescent="0.2">
      <c r="A534" s="11">
        <v>40659</v>
      </c>
      <c r="B534" s="12">
        <v>191</v>
      </c>
      <c r="C534" s="12">
        <v>191</v>
      </c>
      <c r="D534" s="12">
        <v>184</v>
      </c>
      <c r="E534" s="12">
        <v>190</v>
      </c>
      <c r="F534" s="14">
        <v>168000</v>
      </c>
      <c r="G534" s="12">
        <v>190</v>
      </c>
      <c r="I534" s="11"/>
    </row>
    <row r="535" spans="1:9" x14ac:dyDescent="0.2">
      <c r="A535" s="11">
        <v>40660</v>
      </c>
      <c r="B535" s="12">
        <v>186</v>
      </c>
      <c r="C535" s="12">
        <v>189</v>
      </c>
      <c r="D535" s="12">
        <v>185</v>
      </c>
      <c r="E535" s="12">
        <v>188</v>
      </c>
      <c r="F535" s="14">
        <v>87000</v>
      </c>
      <c r="G535" s="12">
        <v>188</v>
      </c>
      <c r="I535" s="11"/>
    </row>
    <row r="536" spans="1:9" x14ac:dyDescent="0.2">
      <c r="A536" s="11">
        <v>40661</v>
      </c>
      <c r="B536" s="12">
        <v>176</v>
      </c>
      <c r="C536" s="12">
        <v>186</v>
      </c>
      <c r="D536" s="12">
        <v>176</v>
      </c>
      <c r="E536" s="12">
        <v>176</v>
      </c>
      <c r="F536" s="14">
        <v>0</v>
      </c>
      <c r="G536" s="12">
        <v>176</v>
      </c>
      <c r="I536" s="11"/>
    </row>
    <row r="537" spans="1:9" x14ac:dyDescent="0.2">
      <c r="A537" s="11">
        <v>40662</v>
      </c>
      <c r="B537" s="12">
        <v>182</v>
      </c>
      <c r="C537" s="12">
        <v>186</v>
      </c>
      <c r="D537" s="12">
        <v>182</v>
      </c>
      <c r="E537" s="12">
        <v>186</v>
      </c>
      <c r="F537" s="14">
        <v>168000</v>
      </c>
      <c r="G537" s="12">
        <v>186</v>
      </c>
      <c r="I537" s="11"/>
    </row>
    <row r="538" spans="1:9" x14ac:dyDescent="0.2">
      <c r="A538" s="11">
        <v>40665</v>
      </c>
      <c r="B538" s="12">
        <v>183</v>
      </c>
      <c r="C538" s="12">
        <v>185</v>
      </c>
      <c r="D538" s="12">
        <v>183</v>
      </c>
      <c r="E538" s="12">
        <v>183</v>
      </c>
      <c r="F538" s="14">
        <v>0</v>
      </c>
      <c r="G538" s="12">
        <v>183</v>
      </c>
      <c r="I538" s="11"/>
    </row>
    <row r="539" spans="1:9" x14ac:dyDescent="0.2">
      <c r="A539" s="11">
        <v>40666</v>
      </c>
      <c r="B539" s="12">
        <v>186</v>
      </c>
      <c r="C539" s="12">
        <v>187</v>
      </c>
      <c r="D539" s="12">
        <v>186</v>
      </c>
      <c r="E539" s="12">
        <v>187</v>
      </c>
      <c r="F539" s="14">
        <v>125000</v>
      </c>
      <c r="G539" s="12">
        <v>187</v>
      </c>
      <c r="I539" s="11"/>
    </row>
    <row r="540" spans="1:9" x14ac:dyDescent="0.2">
      <c r="A540" s="11">
        <v>40667</v>
      </c>
      <c r="B540" s="12">
        <v>186</v>
      </c>
      <c r="C540" s="12">
        <v>186</v>
      </c>
      <c r="D540" s="12">
        <v>182</v>
      </c>
      <c r="E540" s="12">
        <v>186</v>
      </c>
      <c r="F540" s="14">
        <v>29000</v>
      </c>
      <c r="G540" s="12">
        <v>186</v>
      </c>
      <c r="I540" s="11"/>
    </row>
    <row r="541" spans="1:9" x14ac:dyDescent="0.2">
      <c r="A541" s="11">
        <v>40668</v>
      </c>
      <c r="B541" s="12">
        <v>185</v>
      </c>
      <c r="C541" s="12">
        <v>187</v>
      </c>
      <c r="D541" s="12">
        <v>184</v>
      </c>
      <c r="E541" s="12">
        <v>187</v>
      </c>
      <c r="F541" s="14">
        <v>370000</v>
      </c>
      <c r="G541" s="12">
        <v>187</v>
      </c>
      <c r="I541" s="11"/>
    </row>
    <row r="542" spans="1:9" x14ac:dyDescent="0.2">
      <c r="A542" s="11">
        <v>40669</v>
      </c>
      <c r="B542" s="12">
        <v>187</v>
      </c>
      <c r="C542" s="12">
        <v>187</v>
      </c>
      <c r="D542" s="12">
        <v>187</v>
      </c>
      <c r="E542" s="12">
        <v>187</v>
      </c>
      <c r="F542" s="14">
        <v>150000</v>
      </c>
      <c r="G542" s="12">
        <v>187</v>
      </c>
      <c r="I542" s="11"/>
    </row>
    <row r="543" spans="1:9" x14ac:dyDescent="0.2">
      <c r="A543" s="11">
        <v>40672</v>
      </c>
      <c r="B543" s="12">
        <v>187</v>
      </c>
      <c r="C543" s="12">
        <v>191</v>
      </c>
      <c r="D543" s="12">
        <v>185</v>
      </c>
      <c r="E543" s="12">
        <v>191</v>
      </c>
      <c r="F543" s="14">
        <v>874000</v>
      </c>
      <c r="G543" s="12">
        <v>191</v>
      </c>
      <c r="I543" s="11"/>
    </row>
    <row r="544" spans="1:9" x14ac:dyDescent="0.2">
      <c r="A544" s="11">
        <v>40673</v>
      </c>
      <c r="B544" s="12">
        <v>191</v>
      </c>
      <c r="C544" s="12">
        <v>192</v>
      </c>
      <c r="D544" s="12">
        <v>191</v>
      </c>
      <c r="E544" s="12">
        <v>192</v>
      </c>
      <c r="F544" s="14">
        <v>172000</v>
      </c>
      <c r="G544" s="12">
        <v>192</v>
      </c>
      <c r="I544" s="11"/>
    </row>
    <row r="545" spans="1:9" x14ac:dyDescent="0.2">
      <c r="A545" s="11">
        <v>40674</v>
      </c>
      <c r="B545" s="12">
        <v>192</v>
      </c>
      <c r="C545" s="12">
        <v>192</v>
      </c>
      <c r="D545" s="12">
        <v>192</v>
      </c>
      <c r="E545" s="12">
        <v>192</v>
      </c>
      <c r="F545" s="14">
        <v>25000</v>
      </c>
      <c r="G545" s="12">
        <v>192</v>
      </c>
      <c r="I545" s="11"/>
    </row>
    <row r="546" spans="1:9" x14ac:dyDescent="0.2">
      <c r="A546" s="11">
        <v>40675</v>
      </c>
      <c r="B546" s="12">
        <v>184</v>
      </c>
      <c r="C546" s="12">
        <v>192</v>
      </c>
      <c r="D546" s="12">
        <v>183</v>
      </c>
      <c r="E546" s="12">
        <v>192</v>
      </c>
      <c r="F546" s="14">
        <v>336500</v>
      </c>
      <c r="G546" s="12">
        <v>192</v>
      </c>
      <c r="I546" s="11"/>
    </row>
    <row r="547" spans="1:9" x14ac:dyDescent="0.2">
      <c r="A547" s="11">
        <v>40676</v>
      </c>
      <c r="B547" s="12">
        <v>187</v>
      </c>
      <c r="C547" s="12">
        <v>191</v>
      </c>
      <c r="D547" s="12">
        <v>187</v>
      </c>
      <c r="E547" s="12">
        <v>187</v>
      </c>
      <c r="F547" s="14">
        <v>0</v>
      </c>
      <c r="G547" s="12">
        <v>187</v>
      </c>
      <c r="I547" s="11"/>
    </row>
    <row r="548" spans="1:9" x14ac:dyDescent="0.2">
      <c r="A548" s="11">
        <v>40679</v>
      </c>
      <c r="B548" s="12">
        <v>187</v>
      </c>
      <c r="C548" s="12">
        <v>191</v>
      </c>
      <c r="D548" s="12">
        <v>187</v>
      </c>
      <c r="E548" s="12">
        <v>191</v>
      </c>
      <c r="F548" s="14">
        <v>2500</v>
      </c>
      <c r="G548" s="12">
        <v>191</v>
      </c>
      <c r="I548" s="11"/>
    </row>
    <row r="549" spans="1:9" x14ac:dyDescent="0.2">
      <c r="A549" s="11">
        <v>40681</v>
      </c>
      <c r="B549" s="12">
        <v>184</v>
      </c>
      <c r="C549" s="12">
        <v>190</v>
      </c>
      <c r="D549" s="12">
        <v>184</v>
      </c>
      <c r="E549" s="12">
        <v>184</v>
      </c>
      <c r="F549" s="14">
        <v>0</v>
      </c>
      <c r="G549" s="12">
        <v>184</v>
      </c>
      <c r="I549" s="11"/>
    </row>
    <row r="550" spans="1:9" x14ac:dyDescent="0.2">
      <c r="A550" s="11">
        <v>40682</v>
      </c>
      <c r="B550" s="12">
        <v>181</v>
      </c>
      <c r="C550" s="12">
        <v>190</v>
      </c>
      <c r="D550" s="12">
        <v>181</v>
      </c>
      <c r="E550" s="12">
        <v>190</v>
      </c>
      <c r="F550" s="14">
        <v>205000</v>
      </c>
      <c r="G550" s="12">
        <v>190</v>
      </c>
      <c r="I550" s="11"/>
    </row>
    <row r="551" spans="1:9" x14ac:dyDescent="0.2">
      <c r="A551" s="11">
        <v>40683</v>
      </c>
      <c r="B551" s="12">
        <v>183</v>
      </c>
      <c r="C551" s="12">
        <v>189</v>
      </c>
      <c r="D551" s="12">
        <v>183</v>
      </c>
      <c r="E551" s="12">
        <v>183</v>
      </c>
      <c r="F551" s="14">
        <v>0</v>
      </c>
      <c r="G551" s="12">
        <v>183</v>
      </c>
      <c r="I551" s="11"/>
    </row>
    <row r="552" spans="1:9" x14ac:dyDescent="0.2">
      <c r="A552" s="11">
        <v>40686</v>
      </c>
      <c r="B552" s="12">
        <v>183</v>
      </c>
      <c r="C552" s="12">
        <v>188</v>
      </c>
      <c r="D552" s="12">
        <v>183</v>
      </c>
      <c r="E552" s="12">
        <v>188</v>
      </c>
      <c r="F552" s="14">
        <v>75000</v>
      </c>
      <c r="G552" s="12">
        <v>188</v>
      </c>
      <c r="I552" s="11"/>
    </row>
    <row r="553" spans="1:9" x14ac:dyDescent="0.2">
      <c r="A553" s="11">
        <v>40687</v>
      </c>
      <c r="B553" s="12">
        <v>182</v>
      </c>
      <c r="C553" s="12">
        <v>185</v>
      </c>
      <c r="D553" s="12">
        <v>182</v>
      </c>
      <c r="E553" s="12">
        <v>182</v>
      </c>
      <c r="F553" s="14">
        <v>0</v>
      </c>
      <c r="G553" s="12">
        <v>182</v>
      </c>
      <c r="I553" s="11"/>
    </row>
    <row r="554" spans="1:9" x14ac:dyDescent="0.2">
      <c r="A554" s="11">
        <v>40688</v>
      </c>
      <c r="B554" s="12">
        <v>182</v>
      </c>
      <c r="C554" s="12">
        <v>186</v>
      </c>
      <c r="D554" s="12">
        <v>182</v>
      </c>
      <c r="E554" s="12">
        <v>182</v>
      </c>
      <c r="F554" s="14">
        <v>0</v>
      </c>
      <c r="G554" s="12">
        <v>182</v>
      </c>
      <c r="I554" s="11"/>
    </row>
    <row r="555" spans="1:9" x14ac:dyDescent="0.2">
      <c r="A555" s="11">
        <v>40689</v>
      </c>
      <c r="B555" s="12">
        <v>182</v>
      </c>
      <c r="C555" s="12">
        <v>182</v>
      </c>
      <c r="D555" s="12">
        <v>181</v>
      </c>
      <c r="E555" s="12">
        <v>182</v>
      </c>
      <c r="F555" s="14">
        <v>31500</v>
      </c>
      <c r="G555" s="12">
        <v>182</v>
      </c>
      <c r="I555" s="11"/>
    </row>
    <row r="556" spans="1:9" x14ac:dyDescent="0.2">
      <c r="A556" s="11">
        <v>40690</v>
      </c>
      <c r="B556" s="12">
        <v>183</v>
      </c>
      <c r="C556" s="12">
        <v>184</v>
      </c>
      <c r="D556" s="12">
        <v>183</v>
      </c>
      <c r="E556" s="12">
        <v>184</v>
      </c>
      <c r="F556" s="14">
        <v>129500</v>
      </c>
      <c r="G556" s="12">
        <v>184</v>
      </c>
      <c r="I556" s="11"/>
    </row>
    <row r="557" spans="1:9" x14ac:dyDescent="0.2">
      <c r="A557" s="11">
        <v>40693</v>
      </c>
      <c r="B557" s="12">
        <v>163</v>
      </c>
      <c r="C557" s="12">
        <v>183</v>
      </c>
      <c r="D557" s="12">
        <v>163</v>
      </c>
      <c r="E557" s="12">
        <v>163</v>
      </c>
      <c r="F557" s="14">
        <v>0</v>
      </c>
      <c r="G557" s="12">
        <v>163</v>
      </c>
      <c r="I557" s="11"/>
    </row>
    <row r="558" spans="1:9" x14ac:dyDescent="0.2">
      <c r="A558" s="11">
        <v>40694</v>
      </c>
      <c r="B558" s="12">
        <v>183</v>
      </c>
      <c r="C558" s="12">
        <v>183</v>
      </c>
      <c r="D558" s="12">
        <v>183</v>
      </c>
      <c r="E558" s="12">
        <v>183</v>
      </c>
      <c r="F558" s="14">
        <v>0</v>
      </c>
      <c r="G558" s="12">
        <v>183</v>
      </c>
      <c r="I558" s="11"/>
    </row>
    <row r="559" spans="1:9" x14ac:dyDescent="0.2">
      <c r="A559" s="11">
        <v>40695</v>
      </c>
      <c r="B559" s="12">
        <v>179</v>
      </c>
      <c r="C559" s="12">
        <v>181</v>
      </c>
      <c r="D559" s="12">
        <v>179</v>
      </c>
      <c r="E559" s="12">
        <v>181</v>
      </c>
      <c r="F559" s="14">
        <v>287000</v>
      </c>
      <c r="G559" s="12">
        <v>181</v>
      </c>
      <c r="I559" s="11"/>
    </row>
    <row r="560" spans="1:9" x14ac:dyDescent="0.2">
      <c r="A560" s="11">
        <v>40697</v>
      </c>
      <c r="B560" s="12">
        <v>170</v>
      </c>
      <c r="C560" s="12">
        <v>180</v>
      </c>
      <c r="D560" s="12">
        <v>170</v>
      </c>
      <c r="E560" s="12">
        <v>180</v>
      </c>
      <c r="F560" s="14">
        <v>316500</v>
      </c>
      <c r="G560" s="12">
        <v>180</v>
      </c>
      <c r="I560" s="11"/>
    </row>
    <row r="561" spans="1:9" x14ac:dyDescent="0.2">
      <c r="A561" s="11">
        <v>40700</v>
      </c>
      <c r="B561" s="12">
        <v>180</v>
      </c>
      <c r="C561" s="12">
        <v>180</v>
      </c>
      <c r="D561" s="12">
        <v>171</v>
      </c>
      <c r="E561" s="12">
        <v>179</v>
      </c>
      <c r="F561" s="14">
        <v>123000</v>
      </c>
      <c r="G561" s="12">
        <v>179</v>
      </c>
      <c r="I561" s="11"/>
    </row>
    <row r="562" spans="1:9" x14ac:dyDescent="0.2">
      <c r="A562" s="11">
        <v>40701</v>
      </c>
      <c r="B562" s="12">
        <v>178</v>
      </c>
      <c r="C562" s="12">
        <v>180</v>
      </c>
      <c r="D562" s="12">
        <v>172</v>
      </c>
      <c r="E562" s="12">
        <v>179</v>
      </c>
      <c r="F562" s="14">
        <v>359000</v>
      </c>
      <c r="G562" s="12">
        <v>179</v>
      </c>
      <c r="I562" s="11"/>
    </row>
    <row r="563" spans="1:9" x14ac:dyDescent="0.2">
      <c r="A563" s="11">
        <v>40702</v>
      </c>
      <c r="B563" s="12">
        <v>177</v>
      </c>
      <c r="C563" s="12">
        <v>180</v>
      </c>
      <c r="D563" s="12">
        <v>177</v>
      </c>
      <c r="E563" s="12">
        <v>180</v>
      </c>
      <c r="F563" s="14">
        <v>352000</v>
      </c>
      <c r="G563" s="12">
        <v>180</v>
      </c>
      <c r="I563" s="11"/>
    </row>
    <row r="564" spans="1:9" x14ac:dyDescent="0.2">
      <c r="A564" s="11">
        <v>40703</v>
      </c>
      <c r="B564" s="12">
        <v>173</v>
      </c>
      <c r="C564" s="12">
        <v>179</v>
      </c>
      <c r="D564" s="12">
        <v>173</v>
      </c>
      <c r="E564" s="12">
        <v>173</v>
      </c>
      <c r="F564" s="14">
        <v>0</v>
      </c>
      <c r="G564" s="12">
        <v>173</v>
      </c>
      <c r="I564" s="11"/>
    </row>
    <row r="565" spans="1:9" x14ac:dyDescent="0.2">
      <c r="A565" s="11">
        <v>40704</v>
      </c>
      <c r="B565" s="12">
        <v>180</v>
      </c>
      <c r="C565" s="12">
        <v>181</v>
      </c>
      <c r="D565" s="12">
        <v>180</v>
      </c>
      <c r="E565" s="12">
        <v>181</v>
      </c>
      <c r="F565" s="14">
        <v>194000</v>
      </c>
      <c r="G565" s="12">
        <v>181</v>
      </c>
      <c r="I565" s="11"/>
    </row>
    <row r="566" spans="1:9" x14ac:dyDescent="0.2">
      <c r="A566" s="11">
        <v>40707</v>
      </c>
      <c r="B566" s="12">
        <v>174</v>
      </c>
      <c r="C566" s="12">
        <v>179</v>
      </c>
      <c r="D566" s="12">
        <v>174</v>
      </c>
      <c r="E566" s="12">
        <v>174</v>
      </c>
      <c r="F566" s="14">
        <v>0</v>
      </c>
      <c r="G566" s="12">
        <v>174</v>
      </c>
      <c r="I566" s="11"/>
    </row>
    <row r="567" spans="1:9" x14ac:dyDescent="0.2">
      <c r="A567" s="11">
        <v>40708</v>
      </c>
      <c r="B567" s="12">
        <v>173</v>
      </c>
      <c r="C567" s="12">
        <v>179</v>
      </c>
      <c r="D567" s="12">
        <v>173</v>
      </c>
      <c r="E567" s="12">
        <v>179</v>
      </c>
      <c r="F567" s="14">
        <v>126500</v>
      </c>
      <c r="G567" s="12">
        <v>179</v>
      </c>
      <c r="I567" s="11"/>
    </row>
    <row r="568" spans="1:9" x14ac:dyDescent="0.2">
      <c r="A568" s="11">
        <v>40709</v>
      </c>
      <c r="B568" s="12">
        <v>173</v>
      </c>
      <c r="C568" s="12">
        <v>178</v>
      </c>
      <c r="D568" s="12">
        <v>173</v>
      </c>
      <c r="E568" s="12">
        <v>173</v>
      </c>
      <c r="F568" s="14">
        <v>0</v>
      </c>
      <c r="G568" s="12">
        <v>173</v>
      </c>
      <c r="I568" s="11"/>
    </row>
    <row r="569" spans="1:9" x14ac:dyDescent="0.2">
      <c r="A569" s="11">
        <v>40710</v>
      </c>
      <c r="B569" s="12">
        <v>153</v>
      </c>
      <c r="C569" s="12">
        <v>178</v>
      </c>
      <c r="D569" s="12">
        <v>153</v>
      </c>
      <c r="E569" s="12">
        <v>153</v>
      </c>
      <c r="F569" s="14">
        <v>0</v>
      </c>
      <c r="G569" s="12">
        <v>153</v>
      </c>
      <c r="I569" s="11"/>
    </row>
    <row r="570" spans="1:9" x14ac:dyDescent="0.2">
      <c r="A570" s="11">
        <v>40711</v>
      </c>
      <c r="B570" s="12">
        <v>162</v>
      </c>
      <c r="C570" s="12">
        <v>177</v>
      </c>
      <c r="D570" s="12">
        <v>162</v>
      </c>
      <c r="E570" s="12">
        <v>162</v>
      </c>
      <c r="F570" s="14">
        <v>0</v>
      </c>
      <c r="G570" s="12">
        <v>162</v>
      </c>
      <c r="I570" s="11"/>
    </row>
    <row r="571" spans="1:9" x14ac:dyDescent="0.2">
      <c r="A571" s="11">
        <v>40714</v>
      </c>
      <c r="B571" s="12">
        <v>172</v>
      </c>
      <c r="C571" s="12">
        <v>178</v>
      </c>
      <c r="D571" s="12">
        <v>172</v>
      </c>
      <c r="E571" s="12">
        <v>178</v>
      </c>
      <c r="F571" s="14">
        <v>61500</v>
      </c>
      <c r="G571" s="12">
        <v>178</v>
      </c>
      <c r="I571" s="11"/>
    </row>
    <row r="572" spans="1:9" x14ac:dyDescent="0.2">
      <c r="A572" s="11">
        <v>40715</v>
      </c>
      <c r="B572" s="12">
        <v>174</v>
      </c>
      <c r="C572" s="12">
        <v>177</v>
      </c>
      <c r="D572" s="12">
        <v>174</v>
      </c>
      <c r="E572" s="12">
        <v>174</v>
      </c>
      <c r="F572" s="14">
        <v>0</v>
      </c>
      <c r="G572" s="12">
        <v>174</v>
      </c>
      <c r="I572" s="11"/>
    </row>
    <row r="573" spans="1:9" x14ac:dyDescent="0.2">
      <c r="A573" s="11">
        <v>40716</v>
      </c>
      <c r="B573" s="12">
        <v>174</v>
      </c>
      <c r="C573" s="12">
        <v>177</v>
      </c>
      <c r="D573" s="12">
        <v>174</v>
      </c>
      <c r="E573" s="12">
        <v>174</v>
      </c>
      <c r="F573" s="14">
        <v>0</v>
      </c>
      <c r="G573" s="12">
        <v>174</v>
      </c>
      <c r="I573" s="11"/>
    </row>
    <row r="574" spans="1:9" x14ac:dyDescent="0.2">
      <c r="A574" s="11">
        <v>40717</v>
      </c>
      <c r="B574" s="12">
        <v>171</v>
      </c>
      <c r="C574" s="12">
        <v>177</v>
      </c>
      <c r="D574" s="12">
        <v>171</v>
      </c>
      <c r="E574" s="12">
        <v>171</v>
      </c>
      <c r="F574" s="14">
        <v>0</v>
      </c>
      <c r="G574" s="12">
        <v>171</v>
      </c>
      <c r="I574" s="11"/>
    </row>
    <row r="575" spans="1:9" x14ac:dyDescent="0.2">
      <c r="A575" s="11">
        <v>40718</v>
      </c>
      <c r="B575" s="12">
        <v>151</v>
      </c>
      <c r="C575" s="12">
        <v>177</v>
      </c>
      <c r="D575" s="12">
        <v>151</v>
      </c>
      <c r="E575" s="12">
        <v>151</v>
      </c>
      <c r="F575" s="14">
        <v>0</v>
      </c>
      <c r="G575" s="12">
        <v>151</v>
      </c>
      <c r="I575" s="11"/>
    </row>
    <row r="576" spans="1:9" x14ac:dyDescent="0.2">
      <c r="A576" s="11">
        <v>40721</v>
      </c>
      <c r="B576" s="12">
        <v>170</v>
      </c>
      <c r="C576" s="12">
        <v>177</v>
      </c>
      <c r="D576" s="12">
        <v>170</v>
      </c>
      <c r="E576" s="12">
        <v>170</v>
      </c>
      <c r="F576" s="14">
        <v>0</v>
      </c>
      <c r="G576" s="12">
        <v>170</v>
      </c>
      <c r="I576" s="11"/>
    </row>
    <row r="577" spans="1:9" x14ac:dyDescent="0.2">
      <c r="A577" s="11">
        <v>40722</v>
      </c>
      <c r="B577" s="12">
        <v>143</v>
      </c>
      <c r="C577" s="12">
        <v>177</v>
      </c>
      <c r="D577" s="12">
        <v>143</v>
      </c>
      <c r="E577" s="12">
        <v>143</v>
      </c>
      <c r="F577" s="14">
        <v>0</v>
      </c>
      <c r="G577" s="12">
        <v>143</v>
      </c>
      <c r="I577" s="11"/>
    </row>
    <row r="578" spans="1:9" x14ac:dyDescent="0.2">
      <c r="A578" s="11">
        <v>40724</v>
      </c>
      <c r="B578" s="12">
        <v>177</v>
      </c>
      <c r="C578" s="12">
        <v>177</v>
      </c>
      <c r="D578" s="12">
        <v>177</v>
      </c>
      <c r="E578" s="12">
        <v>177</v>
      </c>
      <c r="F578" s="14">
        <v>0</v>
      </c>
      <c r="G578" s="12">
        <v>177</v>
      </c>
      <c r="I578" s="11"/>
    </row>
    <row r="579" spans="1:9" x14ac:dyDescent="0.2">
      <c r="A579" s="11">
        <v>40725</v>
      </c>
      <c r="B579" s="12">
        <v>178</v>
      </c>
      <c r="C579" s="12">
        <v>178</v>
      </c>
      <c r="D579" s="12">
        <v>178</v>
      </c>
      <c r="E579" s="12">
        <v>178</v>
      </c>
      <c r="F579" s="14">
        <v>0</v>
      </c>
      <c r="G579" s="12">
        <v>178</v>
      </c>
      <c r="I579" s="11"/>
    </row>
    <row r="580" spans="1:9" x14ac:dyDescent="0.2">
      <c r="A580" s="11">
        <v>40728</v>
      </c>
      <c r="B580" s="12">
        <v>178</v>
      </c>
      <c r="C580" s="12">
        <v>178</v>
      </c>
      <c r="D580" s="12">
        <v>178</v>
      </c>
      <c r="E580" s="12">
        <v>178</v>
      </c>
      <c r="F580" s="14">
        <v>0</v>
      </c>
      <c r="G580" s="12">
        <v>178</v>
      </c>
      <c r="I580" s="11"/>
    </row>
    <row r="581" spans="1:9" x14ac:dyDescent="0.2">
      <c r="A581" s="11">
        <v>40729</v>
      </c>
      <c r="B581" s="12">
        <v>166</v>
      </c>
      <c r="C581" s="12">
        <v>177</v>
      </c>
      <c r="D581" s="12">
        <v>166</v>
      </c>
      <c r="E581" s="12">
        <v>166</v>
      </c>
      <c r="F581" s="14">
        <v>0</v>
      </c>
      <c r="G581" s="12">
        <v>166</v>
      </c>
      <c r="I581" s="11"/>
    </row>
    <row r="582" spans="1:9" x14ac:dyDescent="0.2">
      <c r="A582" s="11">
        <v>40730</v>
      </c>
      <c r="B582" s="12">
        <v>166</v>
      </c>
      <c r="C582" s="12">
        <v>177</v>
      </c>
      <c r="D582" s="12">
        <v>166</v>
      </c>
      <c r="E582" s="12">
        <v>166</v>
      </c>
      <c r="F582" s="14">
        <v>0</v>
      </c>
      <c r="G582" s="12">
        <v>166</v>
      </c>
      <c r="I582" s="11"/>
    </row>
    <row r="583" spans="1:9" x14ac:dyDescent="0.2">
      <c r="A583" s="11">
        <v>40731</v>
      </c>
      <c r="B583" s="12">
        <v>178</v>
      </c>
      <c r="C583" s="12">
        <v>178</v>
      </c>
      <c r="D583" s="12">
        <v>178</v>
      </c>
      <c r="E583" s="12">
        <v>178</v>
      </c>
      <c r="F583" s="14">
        <v>0</v>
      </c>
      <c r="G583" s="12">
        <v>178</v>
      </c>
      <c r="I583" s="11"/>
    </row>
    <row r="584" spans="1:9" x14ac:dyDescent="0.2">
      <c r="A584" s="11">
        <v>40732</v>
      </c>
      <c r="B584" s="12">
        <v>156</v>
      </c>
      <c r="C584" s="12">
        <v>177</v>
      </c>
      <c r="D584" s="12">
        <v>156</v>
      </c>
      <c r="E584" s="12">
        <v>156</v>
      </c>
      <c r="F584" s="14">
        <v>0</v>
      </c>
      <c r="G584" s="12">
        <v>156</v>
      </c>
      <c r="I584" s="11"/>
    </row>
    <row r="585" spans="1:9" x14ac:dyDescent="0.2">
      <c r="A585" s="11">
        <v>40735</v>
      </c>
      <c r="B585" s="12">
        <v>177</v>
      </c>
      <c r="C585" s="12">
        <v>177</v>
      </c>
      <c r="D585" s="12">
        <v>177</v>
      </c>
      <c r="E585" s="12">
        <v>177</v>
      </c>
      <c r="F585" s="14">
        <v>0</v>
      </c>
      <c r="G585" s="12">
        <v>177</v>
      </c>
      <c r="I585" s="11"/>
    </row>
    <row r="586" spans="1:9" x14ac:dyDescent="0.2">
      <c r="A586" s="11">
        <v>40736</v>
      </c>
      <c r="B586" s="12">
        <v>175</v>
      </c>
      <c r="C586" s="12">
        <v>175</v>
      </c>
      <c r="D586" s="12">
        <v>175</v>
      </c>
      <c r="E586" s="12">
        <v>175</v>
      </c>
      <c r="F586" s="14">
        <v>0</v>
      </c>
      <c r="G586" s="12">
        <v>175</v>
      </c>
      <c r="I586" s="11"/>
    </row>
    <row r="587" spans="1:9" x14ac:dyDescent="0.2">
      <c r="A587" s="11">
        <v>40737</v>
      </c>
      <c r="B587" s="12">
        <v>131</v>
      </c>
      <c r="C587" s="12">
        <v>176</v>
      </c>
      <c r="D587" s="12">
        <v>131</v>
      </c>
      <c r="E587" s="12">
        <v>131</v>
      </c>
      <c r="F587" s="14">
        <v>0</v>
      </c>
      <c r="G587" s="12">
        <v>131</v>
      </c>
      <c r="I587" s="11"/>
    </row>
    <row r="588" spans="1:9" x14ac:dyDescent="0.2">
      <c r="A588" s="11">
        <v>40738</v>
      </c>
      <c r="B588" s="12">
        <v>156</v>
      </c>
      <c r="C588" s="12">
        <v>176</v>
      </c>
      <c r="D588" s="12">
        <v>156</v>
      </c>
      <c r="E588" s="12">
        <v>156</v>
      </c>
      <c r="F588" s="14">
        <v>0</v>
      </c>
      <c r="G588" s="12">
        <v>156</v>
      </c>
      <c r="I588" s="11"/>
    </row>
    <row r="589" spans="1:9" x14ac:dyDescent="0.2">
      <c r="A589" s="11">
        <v>40739</v>
      </c>
      <c r="B589" s="12">
        <v>177</v>
      </c>
      <c r="C589" s="12">
        <v>177</v>
      </c>
      <c r="D589" s="12">
        <v>177</v>
      </c>
      <c r="E589" s="12">
        <v>177</v>
      </c>
      <c r="F589" s="14">
        <v>0</v>
      </c>
      <c r="G589" s="12">
        <v>177</v>
      </c>
      <c r="I589" s="11"/>
    </row>
    <row r="590" spans="1:9" x14ac:dyDescent="0.2">
      <c r="A590" s="11">
        <v>40742</v>
      </c>
      <c r="B590" s="12">
        <v>176</v>
      </c>
      <c r="C590" s="12">
        <v>176</v>
      </c>
      <c r="D590" s="12">
        <v>176</v>
      </c>
      <c r="E590" s="12">
        <v>176</v>
      </c>
      <c r="F590" s="14">
        <v>0</v>
      </c>
      <c r="G590" s="12">
        <v>176</v>
      </c>
      <c r="I590" s="11"/>
    </row>
    <row r="591" spans="1:9" x14ac:dyDescent="0.2">
      <c r="A591" s="11">
        <v>40743</v>
      </c>
      <c r="B591" s="12">
        <v>151</v>
      </c>
      <c r="C591" s="12">
        <v>177</v>
      </c>
      <c r="D591" s="12">
        <v>151</v>
      </c>
      <c r="E591" s="12">
        <v>151</v>
      </c>
      <c r="F591" s="14">
        <v>0</v>
      </c>
      <c r="G591" s="12">
        <v>151</v>
      </c>
      <c r="I591" s="11"/>
    </row>
    <row r="592" spans="1:9" x14ac:dyDescent="0.2">
      <c r="A592" s="11">
        <v>40744</v>
      </c>
      <c r="B592" s="12">
        <v>177</v>
      </c>
      <c r="C592" s="12">
        <v>177</v>
      </c>
      <c r="D592" s="12">
        <v>177</v>
      </c>
      <c r="E592" s="12">
        <v>177</v>
      </c>
      <c r="F592" s="14">
        <v>0</v>
      </c>
      <c r="G592" s="12">
        <v>177</v>
      </c>
      <c r="I592" s="11"/>
    </row>
    <row r="593" spans="1:9" x14ac:dyDescent="0.2">
      <c r="A593" s="11">
        <v>40745</v>
      </c>
      <c r="B593" s="12">
        <v>177</v>
      </c>
      <c r="C593" s="12">
        <v>177</v>
      </c>
      <c r="D593" s="12">
        <v>177</v>
      </c>
      <c r="E593" s="12">
        <v>177</v>
      </c>
      <c r="F593" s="14">
        <v>0</v>
      </c>
      <c r="G593" s="12">
        <v>177</v>
      </c>
      <c r="I593" s="11"/>
    </row>
    <row r="594" spans="1:9" x14ac:dyDescent="0.2">
      <c r="A594" s="11">
        <v>40746</v>
      </c>
      <c r="B594" s="12">
        <v>176</v>
      </c>
      <c r="C594" s="12">
        <v>177</v>
      </c>
      <c r="D594" s="12">
        <v>176</v>
      </c>
      <c r="E594" s="12">
        <v>177</v>
      </c>
      <c r="F594" s="14">
        <v>53500</v>
      </c>
      <c r="G594" s="12">
        <v>177</v>
      </c>
      <c r="I594" s="11"/>
    </row>
    <row r="595" spans="1:9" x14ac:dyDescent="0.2">
      <c r="A595" s="11">
        <v>40749</v>
      </c>
      <c r="B595" s="12">
        <v>178</v>
      </c>
      <c r="C595" s="12">
        <v>178</v>
      </c>
      <c r="D595" s="12">
        <v>178</v>
      </c>
      <c r="E595" s="12">
        <v>178</v>
      </c>
      <c r="F595" s="14">
        <v>22500</v>
      </c>
      <c r="G595" s="12">
        <v>178</v>
      </c>
      <c r="I595" s="11"/>
    </row>
    <row r="596" spans="1:9" x14ac:dyDescent="0.2">
      <c r="A596" s="11">
        <v>40750</v>
      </c>
      <c r="B596" s="12">
        <v>179</v>
      </c>
      <c r="C596" s="12">
        <v>179</v>
      </c>
      <c r="D596" s="12">
        <v>179</v>
      </c>
      <c r="E596" s="12">
        <v>179</v>
      </c>
      <c r="F596" s="14">
        <v>7500</v>
      </c>
      <c r="G596" s="12">
        <v>179</v>
      </c>
      <c r="I596" s="11"/>
    </row>
    <row r="597" spans="1:9" x14ac:dyDescent="0.2">
      <c r="A597" s="11">
        <v>40751</v>
      </c>
      <c r="B597" s="12">
        <v>178</v>
      </c>
      <c r="C597" s="12">
        <v>178</v>
      </c>
      <c r="D597" s="12">
        <v>178</v>
      </c>
      <c r="E597" s="12">
        <v>178</v>
      </c>
      <c r="F597" s="14">
        <v>50000</v>
      </c>
      <c r="G597" s="12">
        <v>178</v>
      </c>
      <c r="I597" s="11"/>
    </row>
    <row r="598" spans="1:9" x14ac:dyDescent="0.2">
      <c r="A598" s="11">
        <v>40752</v>
      </c>
      <c r="B598" s="12">
        <v>178</v>
      </c>
      <c r="C598" s="12">
        <v>179</v>
      </c>
      <c r="D598" s="12">
        <v>178</v>
      </c>
      <c r="E598" s="12">
        <v>179</v>
      </c>
      <c r="F598" s="14">
        <v>115000</v>
      </c>
      <c r="G598" s="12">
        <v>179</v>
      </c>
      <c r="I598" s="11"/>
    </row>
    <row r="599" spans="1:9" x14ac:dyDescent="0.2">
      <c r="A599" s="11">
        <v>40753</v>
      </c>
      <c r="B599" s="12">
        <v>179</v>
      </c>
      <c r="C599" s="12">
        <v>180</v>
      </c>
      <c r="D599" s="12">
        <v>179</v>
      </c>
      <c r="E599" s="12">
        <v>180</v>
      </c>
      <c r="F599" s="14">
        <v>102500</v>
      </c>
      <c r="G599" s="12">
        <v>180</v>
      </c>
      <c r="I599" s="11"/>
    </row>
    <row r="600" spans="1:9" x14ac:dyDescent="0.2">
      <c r="A600" s="11">
        <v>40756</v>
      </c>
      <c r="B600" s="12">
        <v>170</v>
      </c>
      <c r="C600" s="12">
        <v>181</v>
      </c>
      <c r="D600" s="12">
        <v>170</v>
      </c>
      <c r="E600" s="12">
        <v>170</v>
      </c>
      <c r="F600" s="14">
        <v>0</v>
      </c>
      <c r="G600" s="12">
        <v>170</v>
      </c>
      <c r="I600" s="11"/>
    </row>
    <row r="601" spans="1:9" x14ac:dyDescent="0.2">
      <c r="A601" s="11">
        <v>40757</v>
      </c>
      <c r="B601" s="12">
        <v>118</v>
      </c>
      <c r="C601" s="12">
        <v>181</v>
      </c>
      <c r="D601" s="12">
        <v>118</v>
      </c>
      <c r="E601" s="12">
        <v>118</v>
      </c>
      <c r="F601" s="14">
        <v>0</v>
      </c>
      <c r="G601" s="12">
        <v>118</v>
      </c>
      <c r="I601" s="11"/>
    </row>
    <row r="602" spans="1:9" x14ac:dyDescent="0.2">
      <c r="A602" s="11">
        <v>40758</v>
      </c>
      <c r="B602" s="12">
        <v>121</v>
      </c>
      <c r="C602" s="12">
        <v>181</v>
      </c>
      <c r="D602" s="12">
        <v>121</v>
      </c>
      <c r="E602" s="12">
        <v>121</v>
      </c>
      <c r="F602" s="14">
        <v>0</v>
      </c>
      <c r="G602" s="12">
        <v>121</v>
      </c>
      <c r="I602" s="11"/>
    </row>
    <row r="603" spans="1:9" x14ac:dyDescent="0.2">
      <c r="A603" s="11">
        <v>40759</v>
      </c>
      <c r="B603" s="12">
        <v>117</v>
      </c>
      <c r="C603" s="12">
        <v>180</v>
      </c>
      <c r="D603" s="12">
        <v>117</v>
      </c>
      <c r="E603" s="12">
        <v>117</v>
      </c>
      <c r="F603" s="14">
        <v>0</v>
      </c>
      <c r="G603" s="12">
        <v>117</v>
      </c>
      <c r="I603" s="11"/>
    </row>
    <row r="604" spans="1:9" x14ac:dyDescent="0.2">
      <c r="A604" s="11">
        <v>40760</v>
      </c>
      <c r="B604" s="12">
        <v>178</v>
      </c>
      <c r="C604" s="12">
        <v>178</v>
      </c>
      <c r="D604" s="12">
        <v>178</v>
      </c>
      <c r="E604" s="12">
        <v>178</v>
      </c>
      <c r="F604" s="14">
        <v>0</v>
      </c>
      <c r="G604" s="12">
        <v>178</v>
      </c>
      <c r="I604" s="11"/>
    </row>
    <row r="605" spans="1:9" x14ac:dyDescent="0.2">
      <c r="A605" s="11">
        <v>40763</v>
      </c>
      <c r="B605" s="12">
        <v>117</v>
      </c>
      <c r="C605" s="12">
        <v>179</v>
      </c>
      <c r="D605" s="12">
        <v>117</v>
      </c>
      <c r="E605" s="12">
        <v>117</v>
      </c>
      <c r="F605" s="14">
        <v>0</v>
      </c>
      <c r="G605" s="12">
        <v>117</v>
      </c>
      <c r="I605" s="11"/>
    </row>
    <row r="606" spans="1:9" x14ac:dyDescent="0.2">
      <c r="A606" s="11">
        <v>40764</v>
      </c>
      <c r="B606" s="12">
        <v>179</v>
      </c>
      <c r="C606" s="12">
        <v>179</v>
      </c>
      <c r="D606" s="12">
        <v>179</v>
      </c>
      <c r="E606" s="12">
        <v>179</v>
      </c>
      <c r="F606" s="14">
        <v>0</v>
      </c>
      <c r="G606" s="12">
        <v>179</v>
      </c>
      <c r="I606" s="11"/>
    </row>
    <row r="607" spans="1:9" x14ac:dyDescent="0.2">
      <c r="A607" s="11">
        <v>40765</v>
      </c>
      <c r="B607" s="12">
        <v>180</v>
      </c>
      <c r="C607" s="12">
        <v>180</v>
      </c>
      <c r="D607" s="12">
        <v>180</v>
      </c>
      <c r="E607" s="12">
        <v>180</v>
      </c>
      <c r="F607" s="14">
        <v>0</v>
      </c>
      <c r="G607" s="12">
        <v>180</v>
      </c>
      <c r="I607" s="11"/>
    </row>
    <row r="608" spans="1:9" x14ac:dyDescent="0.2">
      <c r="A608" s="11">
        <v>40766</v>
      </c>
      <c r="B608" s="12">
        <v>181</v>
      </c>
      <c r="C608" s="12">
        <v>181</v>
      </c>
      <c r="D608" s="12">
        <v>181</v>
      </c>
      <c r="E608" s="12">
        <v>181</v>
      </c>
      <c r="F608" s="14">
        <v>0</v>
      </c>
      <c r="G608" s="12">
        <v>181</v>
      </c>
      <c r="I608" s="11"/>
    </row>
    <row r="609" spans="1:9" x14ac:dyDescent="0.2">
      <c r="A609" s="11">
        <v>40767</v>
      </c>
      <c r="B609" s="12">
        <v>141</v>
      </c>
      <c r="C609" s="12">
        <v>181</v>
      </c>
      <c r="D609" s="12">
        <v>141</v>
      </c>
      <c r="E609" s="12">
        <v>141</v>
      </c>
      <c r="F609" s="14">
        <v>0</v>
      </c>
      <c r="G609" s="12">
        <v>141</v>
      </c>
      <c r="I609" s="11"/>
    </row>
    <row r="610" spans="1:9" x14ac:dyDescent="0.2">
      <c r="A610" s="11">
        <v>40770</v>
      </c>
      <c r="B610" s="12">
        <v>180</v>
      </c>
      <c r="C610" s="12">
        <v>180</v>
      </c>
      <c r="D610" s="12">
        <v>180</v>
      </c>
      <c r="E610" s="12">
        <v>180</v>
      </c>
      <c r="F610" s="14">
        <v>0</v>
      </c>
      <c r="G610" s="12">
        <v>180</v>
      </c>
      <c r="I610" s="11"/>
    </row>
    <row r="611" spans="1:9" x14ac:dyDescent="0.2">
      <c r="A611" s="11">
        <v>40771</v>
      </c>
      <c r="B611" s="12">
        <v>117</v>
      </c>
      <c r="C611" s="12">
        <v>180</v>
      </c>
      <c r="D611" s="12">
        <v>117</v>
      </c>
      <c r="E611" s="12">
        <v>117</v>
      </c>
      <c r="F611" s="14">
        <v>0</v>
      </c>
      <c r="G611" s="12">
        <v>117</v>
      </c>
      <c r="I611" s="11"/>
    </row>
    <row r="612" spans="1:9" x14ac:dyDescent="0.2">
      <c r="A612" s="11">
        <v>40773</v>
      </c>
      <c r="B612" s="12">
        <v>181</v>
      </c>
      <c r="C612" s="12">
        <v>181</v>
      </c>
      <c r="D612" s="12">
        <v>181</v>
      </c>
      <c r="E612" s="12">
        <v>181</v>
      </c>
      <c r="F612" s="14">
        <v>1000</v>
      </c>
      <c r="G612" s="12">
        <v>181</v>
      </c>
      <c r="I612" s="11"/>
    </row>
    <row r="613" spans="1:9" x14ac:dyDescent="0.2">
      <c r="A613" s="11">
        <v>40774</v>
      </c>
      <c r="B613" s="12">
        <v>118</v>
      </c>
      <c r="C613" s="12">
        <v>181</v>
      </c>
      <c r="D613" s="12">
        <v>118</v>
      </c>
      <c r="E613" s="12">
        <v>118</v>
      </c>
      <c r="F613" s="14">
        <v>0</v>
      </c>
      <c r="G613" s="12">
        <v>118</v>
      </c>
      <c r="I613" s="11"/>
    </row>
    <row r="614" spans="1:9" x14ac:dyDescent="0.2">
      <c r="A614" s="11">
        <v>40777</v>
      </c>
      <c r="B614" s="12">
        <v>118</v>
      </c>
      <c r="C614" s="12">
        <v>181</v>
      </c>
      <c r="D614" s="12">
        <v>118</v>
      </c>
      <c r="E614" s="12">
        <v>118</v>
      </c>
      <c r="F614" s="14">
        <v>0</v>
      </c>
      <c r="G614" s="12">
        <v>118</v>
      </c>
      <c r="I614" s="11"/>
    </row>
    <row r="615" spans="1:9" x14ac:dyDescent="0.2">
      <c r="A615" s="11">
        <v>40778</v>
      </c>
      <c r="B615" s="12">
        <v>183</v>
      </c>
      <c r="C615" s="12">
        <v>183</v>
      </c>
      <c r="D615" s="12">
        <v>182</v>
      </c>
      <c r="E615" s="12">
        <v>182</v>
      </c>
      <c r="F615" s="14">
        <v>8500</v>
      </c>
      <c r="G615" s="12">
        <v>182</v>
      </c>
      <c r="I615" s="11"/>
    </row>
    <row r="616" spans="1:9" x14ac:dyDescent="0.2">
      <c r="A616" s="11">
        <v>40779</v>
      </c>
      <c r="B616" s="12">
        <v>119</v>
      </c>
      <c r="C616" s="12">
        <v>180</v>
      </c>
      <c r="D616" s="12">
        <v>119</v>
      </c>
      <c r="E616" s="12">
        <v>119</v>
      </c>
      <c r="F616" s="14">
        <v>0</v>
      </c>
      <c r="G616" s="12">
        <v>119</v>
      </c>
      <c r="I616" s="11"/>
    </row>
    <row r="617" spans="1:9" x14ac:dyDescent="0.2">
      <c r="A617" s="11">
        <v>40780</v>
      </c>
      <c r="B617" s="12">
        <v>120</v>
      </c>
      <c r="C617" s="12">
        <v>200</v>
      </c>
      <c r="D617" s="12">
        <v>120</v>
      </c>
      <c r="E617" s="12">
        <v>120</v>
      </c>
      <c r="F617" s="14">
        <v>0</v>
      </c>
      <c r="G617" s="12">
        <v>120</v>
      </c>
      <c r="I617" s="11"/>
    </row>
    <row r="618" spans="1:9" x14ac:dyDescent="0.2">
      <c r="A618" s="11">
        <v>40781</v>
      </c>
      <c r="B618" s="12">
        <v>120</v>
      </c>
      <c r="C618" s="12">
        <v>190</v>
      </c>
      <c r="D618" s="12">
        <v>120</v>
      </c>
      <c r="E618" s="12">
        <v>120</v>
      </c>
      <c r="F618" s="14">
        <v>0</v>
      </c>
      <c r="G618" s="12">
        <v>120</v>
      </c>
      <c r="I618" s="11"/>
    </row>
    <row r="619" spans="1:9" x14ac:dyDescent="0.2">
      <c r="A619" s="11">
        <v>40791</v>
      </c>
      <c r="B619" s="12">
        <v>190</v>
      </c>
      <c r="C619" s="12">
        <v>190</v>
      </c>
      <c r="D619" s="12">
        <v>190</v>
      </c>
      <c r="E619" s="12">
        <v>190</v>
      </c>
      <c r="F619" s="14">
        <v>0</v>
      </c>
      <c r="G619" s="12">
        <v>190</v>
      </c>
      <c r="I619" s="11"/>
    </row>
    <row r="620" spans="1:9" x14ac:dyDescent="0.2">
      <c r="A620" s="11">
        <v>40792</v>
      </c>
      <c r="B620" s="12">
        <v>184</v>
      </c>
      <c r="C620" s="12">
        <v>184</v>
      </c>
      <c r="D620" s="12">
        <v>184</v>
      </c>
      <c r="E620" s="12">
        <v>184</v>
      </c>
      <c r="F620" s="14">
        <v>0</v>
      </c>
      <c r="G620" s="12">
        <v>184</v>
      </c>
      <c r="I620" s="11"/>
    </row>
    <row r="621" spans="1:9" x14ac:dyDescent="0.2">
      <c r="A621" s="11">
        <v>40793</v>
      </c>
      <c r="B621" s="12">
        <v>192</v>
      </c>
      <c r="C621" s="12">
        <v>192</v>
      </c>
      <c r="D621" s="12">
        <v>192</v>
      </c>
      <c r="E621" s="12">
        <v>192</v>
      </c>
      <c r="F621" s="14">
        <v>0</v>
      </c>
      <c r="G621" s="12">
        <v>192</v>
      </c>
      <c r="I621" s="11"/>
    </row>
    <row r="622" spans="1:9" x14ac:dyDescent="0.2">
      <c r="A622" s="11">
        <v>40794</v>
      </c>
      <c r="B622" s="12">
        <v>119</v>
      </c>
      <c r="C622" s="12">
        <v>189</v>
      </c>
      <c r="D622" s="12">
        <v>119</v>
      </c>
      <c r="E622" s="12">
        <v>119</v>
      </c>
      <c r="F622" s="14">
        <v>0</v>
      </c>
      <c r="G622" s="12">
        <v>119</v>
      </c>
      <c r="I622" s="11"/>
    </row>
    <row r="623" spans="1:9" x14ac:dyDescent="0.2">
      <c r="A623" s="11">
        <v>40795</v>
      </c>
      <c r="B623" s="12">
        <v>120</v>
      </c>
      <c r="C623" s="12">
        <v>184</v>
      </c>
      <c r="D623" s="12">
        <v>120</v>
      </c>
      <c r="E623" s="12">
        <v>120</v>
      </c>
      <c r="F623" s="14">
        <v>0</v>
      </c>
      <c r="G623" s="12">
        <v>120</v>
      </c>
      <c r="I623" s="11"/>
    </row>
    <row r="624" spans="1:9" x14ac:dyDescent="0.2">
      <c r="A624" s="11">
        <v>40798</v>
      </c>
      <c r="B624" s="12">
        <v>119</v>
      </c>
      <c r="C624" s="12">
        <v>183</v>
      </c>
      <c r="D624" s="12">
        <v>119</v>
      </c>
      <c r="E624" s="12">
        <v>119</v>
      </c>
      <c r="F624" s="14">
        <v>0</v>
      </c>
      <c r="G624" s="12">
        <v>119</v>
      </c>
      <c r="I624" s="11"/>
    </row>
    <row r="625" spans="1:9" x14ac:dyDescent="0.2">
      <c r="A625" s="11">
        <v>40799</v>
      </c>
      <c r="B625" s="12">
        <v>119</v>
      </c>
      <c r="C625" s="12">
        <v>182</v>
      </c>
      <c r="D625" s="12">
        <v>119</v>
      </c>
      <c r="E625" s="12">
        <v>119</v>
      </c>
      <c r="F625" s="14">
        <v>0</v>
      </c>
      <c r="G625" s="12">
        <v>119</v>
      </c>
      <c r="I625" s="11"/>
    </row>
    <row r="626" spans="1:9" x14ac:dyDescent="0.2">
      <c r="A626" s="11">
        <v>40800</v>
      </c>
      <c r="B626" s="12">
        <v>192</v>
      </c>
      <c r="C626" s="12">
        <v>192</v>
      </c>
      <c r="D626" s="12">
        <v>192</v>
      </c>
      <c r="E626" s="12">
        <v>192</v>
      </c>
      <c r="F626" s="14">
        <v>0</v>
      </c>
      <c r="G626" s="12">
        <v>192</v>
      </c>
      <c r="I626" s="11"/>
    </row>
    <row r="627" spans="1:9" x14ac:dyDescent="0.2">
      <c r="A627" s="11">
        <v>40801</v>
      </c>
      <c r="B627" s="12">
        <v>119</v>
      </c>
      <c r="C627" s="12">
        <v>192</v>
      </c>
      <c r="D627" s="12">
        <v>119</v>
      </c>
      <c r="E627" s="12">
        <v>119</v>
      </c>
      <c r="F627" s="14">
        <v>0</v>
      </c>
      <c r="G627" s="12">
        <v>119</v>
      </c>
      <c r="I627" s="11"/>
    </row>
    <row r="628" spans="1:9" x14ac:dyDescent="0.2">
      <c r="A628" s="11">
        <v>40802</v>
      </c>
      <c r="B628" s="12">
        <v>119</v>
      </c>
      <c r="C628" s="12">
        <v>184</v>
      </c>
      <c r="D628" s="12">
        <v>119</v>
      </c>
      <c r="E628" s="12">
        <v>119</v>
      </c>
      <c r="F628" s="14">
        <v>0</v>
      </c>
      <c r="G628" s="12">
        <v>119</v>
      </c>
      <c r="I628" s="11"/>
    </row>
    <row r="629" spans="1:9" x14ac:dyDescent="0.2">
      <c r="A629" s="11">
        <v>40805</v>
      </c>
      <c r="B629" s="12">
        <v>119</v>
      </c>
      <c r="C629" s="12">
        <v>185</v>
      </c>
      <c r="D629" s="12">
        <v>119</v>
      </c>
      <c r="E629" s="12">
        <v>119</v>
      </c>
      <c r="F629" s="14">
        <v>0</v>
      </c>
      <c r="G629" s="12">
        <v>119</v>
      </c>
      <c r="I629" s="11"/>
    </row>
    <row r="630" spans="1:9" x14ac:dyDescent="0.2">
      <c r="A630" s="11">
        <v>40806</v>
      </c>
      <c r="B630" s="12">
        <v>119</v>
      </c>
      <c r="C630" s="12">
        <v>189</v>
      </c>
      <c r="D630" s="12">
        <v>119</v>
      </c>
      <c r="E630" s="12">
        <v>119</v>
      </c>
      <c r="F630" s="14">
        <v>0</v>
      </c>
      <c r="G630" s="12">
        <v>119</v>
      </c>
      <c r="I630" s="11"/>
    </row>
    <row r="631" spans="1:9" x14ac:dyDescent="0.2">
      <c r="A631" s="11">
        <v>40813</v>
      </c>
      <c r="B631" s="12">
        <v>188</v>
      </c>
      <c r="C631" s="12">
        <v>188</v>
      </c>
      <c r="D631" s="12">
        <v>188</v>
      </c>
      <c r="E631" s="12">
        <v>188</v>
      </c>
      <c r="F631" s="14">
        <v>0</v>
      </c>
      <c r="G631" s="12">
        <v>188</v>
      </c>
      <c r="I631" s="11"/>
    </row>
    <row r="632" spans="1:9" x14ac:dyDescent="0.2">
      <c r="A632" s="11">
        <v>40814</v>
      </c>
      <c r="B632" s="12">
        <v>192</v>
      </c>
      <c r="C632" s="12">
        <v>192</v>
      </c>
      <c r="D632" s="12">
        <v>192</v>
      </c>
      <c r="E632" s="12">
        <v>192</v>
      </c>
      <c r="F632" s="14">
        <v>0</v>
      </c>
      <c r="G632" s="12">
        <v>192</v>
      </c>
      <c r="I632" s="11"/>
    </row>
    <row r="633" spans="1:9" x14ac:dyDescent="0.2">
      <c r="A633" s="11">
        <v>40815</v>
      </c>
      <c r="B633" s="12">
        <v>121</v>
      </c>
      <c r="C633" s="12">
        <v>180</v>
      </c>
      <c r="D633" s="12">
        <v>121</v>
      </c>
      <c r="E633" s="12">
        <v>121</v>
      </c>
      <c r="F633" s="14">
        <v>0</v>
      </c>
      <c r="G633" s="12">
        <v>121</v>
      </c>
      <c r="I633" s="11"/>
    </row>
    <row r="634" spans="1:9" x14ac:dyDescent="0.2">
      <c r="A634" s="11">
        <v>40821</v>
      </c>
      <c r="B634" s="12">
        <v>200</v>
      </c>
      <c r="C634" s="12">
        <v>200</v>
      </c>
      <c r="D634" s="12">
        <v>200</v>
      </c>
      <c r="E634" s="12">
        <v>200</v>
      </c>
      <c r="F634" s="14">
        <v>0</v>
      </c>
      <c r="G634" s="12">
        <v>200</v>
      </c>
      <c r="I634" s="11"/>
    </row>
    <row r="635" spans="1:9" x14ac:dyDescent="0.2">
      <c r="A635" s="11">
        <v>40822</v>
      </c>
      <c r="B635" s="12">
        <v>190</v>
      </c>
      <c r="C635" s="12">
        <v>190</v>
      </c>
      <c r="D635" s="12">
        <v>190</v>
      </c>
      <c r="E635" s="12">
        <v>190</v>
      </c>
      <c r="F635" s="14">
        <v>0</v>
      </c>
      <c r="G635" s="12">
        <v>190</v>
      </c>
      <c r="I635" s="11"/>
    </row>
    <row r="636" spans="1:9" x14ac:dyDescent="0.2">
      <c r="A636" s="11">
        <v>40823</v>
      </c>
      <c r="B636" s="12">
        <v>220</v>
      </c>
      <c r="C636" s="12">
        <v>220</v>
      </c>
      <c r="D636" s="12">
        <v>220</v>
      </c>
      <c r="E636" s="12">
        <v>220</v>
      </c>
      <c r="F636" s="14">
        <v>0</v>
      </c>
      <c r="G636" s="12">
        <v>220</v>
      </c>
      <c r="I636" s="11"/>
    </row>
    <row r="637" spans="1:9" x14ac:dyDescent="0.2">
      <c r="A637" s="11">
        <v>40826</v>
      </c>
      <c r="B637" s="12">
        <v>120</v>
      </c>
      <c r="C637" s="12">
        <v>190</v>
      </c>
      <c r="D637" s="12">
        <v>120</v>
      </c>
      <c r="E637" s="12">
        <v>120</v>
      </c>
      <c r="F637" s="14">
        <v>0</v>
      </c>
      <c r="G637" s="12">
        <v>120</v>
      </c>
      <c r="I637" s="11"/>
    </row>
    <row r="638" spans="1:9" x14ac:dyDescent="0.2">
      <c r="A638" s="11">
        <v>40827</v>
      </c>
      <c r="B638" s="12">
        <v>195</v>
      </c>
      <c r="C638" s="12">
        <v>195</v>
      </c>
      <c r="D638" s="12">
        <v>195</v>
      </c>
      <c r="E638" s="12">
        <v>195</v>
      </c>
      <c r="F638" s="14">
        <v>0</v>
      </c>
      <c r="G638" s="12">
        <v>195</v>
      </c>
      <c r="I638" s="11"/>
    </row>
    <row r="639" spans="1:9" x14ac:dyDescent="0.2">
      <c r="A639" s="11">
        <v>40828</v>
      </c>
      <c r="B639" s="12">
        <v>185</v>
      </c>
      <c r="C639" s="12">
        <v>185</v>
      </c>
      <c r="D639" s="12">
        <v>185</v>
      </c>
      <c r="E639" s="12">
        <v>185</v>
      </c>
      <c r="F639" s="14">
        <v>0</v>
      </c>
      <c r="G639" s="12">
        <v>185</v>
      </c>
      <c r="I639" s="11"/>
    </row>
    <row r="640" spans="1:9" x14ac:dyDescent="0.2">
      <c r="A640" s="11">
        <v>40829</v>
      </c>
      <c r="B640" s="12">
        <v>119</v>
      </c>
      <c r="C640" s="12">
        <v>190</v>
      </c>
      <c r="D640" s="12">
        <v>119</v>
      </c>
      <c r="E640" s="12">
        <v>119</v>
      </c>
      <c r="F640" s="14">
        <v>0</v>
      </c>
      <c r="G640" s="12">
        <v>119</v>
      </c>
      <c r="I640" s="11"/>
    </row>
    <row r="641" spans="1:9" x14ac:dyDescent="0.2">
      <c r="A641" s="11">
        <v>40830</v>
      </c>
      <c r="B641" s="12">
        <v>119</v>
      </c>
      <c r="C641" s="12">
        <v>190</v>
      </c>
      <c r="D641" s="12">
        <v>119</v>
      </c>
      <c r="E641" s="12">
        <v>119</v>
      </c>
      <c r="F641" s="14">
        <v>0</v>
      </c>
      <c r="G641" s="12">
        <v>119</v>
      </c>
      <c r="I641" s="11"/>
    </row>
    <row r="642" spans="1:9" x14ac:dyDescent="0.2">
      <c r="A642" s="11">
        <v>40833</v>
      </c>
      <c r="B642" s="12">
        <v>119</v>
      </c>
      <c r="C642" s="12">
        <v>184</v>
      </c>
      <c r="D642" s="12">
        <v>119</v>
      </c>
      <c r="E642" s="12">
        <v>119</v>
      </c>
      <c r="F642" s="14">
        <v>0</v>
      </c>
      <c r="G642" s="12">
        <v>119</v>
      </c>
      <c r="I642" s="11"/>
    </row>
    <row r="643" spans="1:9" x14ac:dyDescent="0.2">
      <c r="A643" s="11">
        <v>40834</v>
      </c>
      <c r="B643" s="12">
        <v>119</v>
      </c>
      <c r="C643" s="12">
        <v>182</v>
      </c>
      <c r="D643" s="12">
        <v>119</v>
      </c>
      <c r="E643" s="12">
        <v>119</v>
      </c>
      <c r="F643" s="14">
        <v>0</v>
      </c>
      <c r="G643" s="12">
        <v>119</v>
      </c>
      <c r="I643" s="11"/>
    </row>
    <row r="644" spans="1:9" x14ac:dyDescent="0.2">
      <c r="A644" s="11">
        <v>40835</v>
      </c>
      <c r="B644" s="12">
        <v>119</v>
      </c>
      <c r="C644" s="12">
        <v>181</v>
      </c>
      <c r="D644" s="12">
        <v>119</v>
      </c>
      <c r="E644" s="12">
        <v>119</v>
      </c>
      <c r="F644" s="14">
        <v>0</v>
      </c>
      <c r="G644" s="12">
        <v>119</v>
      </c>
      <c r="I644" s="11"/>
    </row>
    <row r="645" spans="1:9" x14ac:dyDescent="0.2">
      <c r="A645" s="11">
        <v>40840</v>
      </c>
      <c r="B645" s="12">
        <v>190</v>
      </c>
      <c r="C645" s="12">
        <v>190</v>
      </c>
      <c r="D645" s="12">
        <v>190</v>
      </c>
      <c r="E645" s="12">
        <v>190</v>
      </c>
      <c r="F645" s="14">
        <v>0</v>
      </c>
      <c r="G645" s="12">
        <v>190</v>
      </c>
      <c r="I645" s="11"/>
    </row>
    <row r="646" spans="1:9" x14ac:dyDescent="0.2">
      <c r="A646" s="11">
        <v>40841</v>
      </c>
      <c r="B646" s="12">
        <v>119</v>
      </c>
      <c r="C646" s="12">
        <v>192</v>
      </c>
      <c r="D646" s="12">
        <v>119</v>
      </c>
      <c r="E646" s="12">
        <v>119</v>
      </c>
      <c r="F646" s="14">
        <v>0</v>
      </c>
      <c r="G646" s="12">
        <v>119</v>
      </c>
      <c r="I646" s="11"/>
    </row>
    <row r="647" spans="1:9" x14ac:dyDescent="0.2">
      <c r="A647" s="11">
        <v>40842</v>
      </c>
      <c r="B647" s="12">
        <v>141</v>
      </c>
      <c r="C647" s="12">
        <v>200</v>
      </c>
      <c r="D647" s="12">
        <v>141</v>
      </c>
      <c r="E647" s="12">
        <v>141</v>
      </c>
      <c r="F647" s="14">
        <v>0</v>
      </c>
      <c r="G647" s="12">
        <v>141</v>
      </c>
      <c r="I647" s="11"/>
    </row>
    <row r="648" spans="1:9" x14ac:dyDescent="0.2">
      <c r="A648" s="11">
        <v>40843</v>
      </c>
      <c r="B648" s="12">
        <v>119</v>
      </c>
      <c r="C648" s="12">
        <v>199</v>
      </c>
      <c r="D648" s="12">
        <v>119</v>
      </c>
      <c r="E648" s="12">
        <v>119</v>
      </c>
      <c r="F648" s="14">
        <v>0</v>
      </c>
      <c r="G648" s="12">
        <v>119</v>
      </c>
      <c r="I648" s="11"/>
    </row>
    <row r="649" spans="1:9" x14ac:dyDescent="0.2">
      <c r="A649" s="11">
        <v>40844</v>
      </c>
      <c r="B649" s="12">
        <v>119</v>
      </c>
      <c r="C649" s="12">
        <v>195</v>
      </c>
      <c r="D649" s="12">
        <v>119</v>
      </c>
      <c r="E649" s="12">
        <v>119</v>
      </c>
      <c r="F649" s="14">
        <v>0</v>
      </c>
      <c r="G649" s="12">
        <v>119</v>
      </c>
      <c r="I649" s="11"/>
    </row>
    <row r="650" spans="1:9" x14ac:dyDescent="0.2">
      <c r="A650" s="11">
        <v>40847</v>
      </c>
      <c r="B650" s="12">
        <v>119</v>
      </c>
      <c r="C650" s="12">
        <v>182</v>
      </c>
      <c r="D650" s="12">
        <v>119</v>
      </c>
      <c r="E650" s="12">
        <v>119</v>
      </c>
      <c r="F650" s="14">
        <v>0</v>
      </c>
      <c r="G650" s="12">
        <v>119</v>
      </c>
      <c r="I650" s="11"/>
    </row>
    <row r="651" spans="1:9" x14ac:dyDescent="0.2">
      <c r="A651" s="11">
        <v>40849</v>
      </c>
      <c r="B651" s="12">
        <v>195</v>
      </c>
      <c r="C651" s="12">
        <v>195</v>
      </c>
      <c r="D651" s="12">
        <v>195</v>
      </c>
      <c r="E651" s="12">
        <v>195</v>
      </c>
      <c r="F651" s="14">
        <v>0</v>
      </c>
      <c r="G651" s="12">
        <v>195</v>
      </c>
      <c r="I651" s="11"/>
    </row>
    <row r="652" spans="1:9" x14ac:dyDescent="0.2">
      <c r="A652" s="11">
        <v>40850</v>
      </c>
      <c r="B652" s="12">
        <v>195</v>
      </c>
      <c r="C652" s="12">
        <v>195</v>
      </c>
      <c r="D652" s="12">
        <v>195</v>
      </c>
      <c r="E652" s="12">
        <v>195</v>
      </c>
      <c r="F652" s="14">
        <v>0</v>
      </c>
      <c r="G652" s="12">
        <v>195</v>
      </c>
      <c r="I652" s="11"/>
    </row>
    <row r="653" spans="1:9" x14ac:dyDescent="0.2">
      <c r="A653" s="11">
        <v>40851</v>
      </c>
      <c r="B653" s="12">
        <v>200</v>
      </c>
      <c r="C653" s="12">
        <v>200</v>
      </c>
      <c r="D653" s="12">
        <v>200</v>
      </c>
      <c r="E653" s="12">
        <v>200</v>
      </c>
      <c r="F653" s="14">
        <v>0</v>
      </c>
      <c r="G653" s="12">
        <v>200</v>
      </c>
      <c r="I653" s="11"/>
    </row>
    <row r="654" spans="1:9" x14ac:dyDescent="0.2">
      <c r="A654" s="11">
        <v>40854</v>
      </c>
      <c r="B654" s="12">
        <v>195</v>
      </c>
      <c r="C654" s="12">
        <v>195</v>
      </c>
      <c r="D654" s="12">
        <v>195</v>
      </c>
      <c r="E654" s="12">
        <v>195</v>
      </c>
      <c r="F654" s="14">
        <v>0</v>
      </c>
      <c r="G654" s="12">
        <v>195</v>
      </c>
      <c r="I654" s="11"/>
    </row>
    <row r="655" spans="1:9" x14ac:dyDescent="0.2">
      <c r="A655" s="11">
        <v>40855</v>
      </c>
      <c r="B655" s="12">
        <v>183</v>
      </c>
      <c r="C655" s="12">
        <v>183</v>
      </c>
      <c r="D655" s="12">
        <v>183</v>
      </c>
      <c r="E655" s="12">
        <v>183</v>
      </c>
      <c r="F655" s="14">
        <v>0</v>
      </c>
      <c r="G655" s="12">
        <v>183</v>
      </c>
      <c r="I655" s="11"/>
    </row>
    <row r="656" spans="1:9" x14ac:dyDescent="0.2">
      <c r="A656" s="11">
        <v>40856</v>
      </c>
      <c r="B656" s="12">
        <v>195</v>
      </c>
      <c r="C656" s="12">
        <v>195</v>
      </c>
      <c r="D656" s="12">
        <v>195</v>
      </c>
      <c r="E656" s="12">
        <v>195</v>
      </c>
      <c r="F656" s="14">
        <v>0</v>
      </c>
      <c r="G656" s="12">
        <v>195</v>
      </c>
      <c r="I656" s="11"/>
    </row>
    <row r="657" spans="1:9" x14ac:dyDescent="0.2">
      <c r="A657" s="11">
        <v>40857</v>
      </c>
      <c r="B657" s="12">
        <v>195</v>
      </c>
      <c r="C657" s="12">
        <v>195</v>
      </c>
      <c r="D657" s="12">
        <v>195</v>
      </c>
      <c r="E657" s="12">
        <v>195</v>
      </c>
      <c r="F657" s="14">
        <v>0</v>
      </c>
      <c r="G657" s="12">
        <v>195</v>
      </c>
      <c r="I657" s="11"/>
    </row>
    <row r="658" spans="1:9" x14ac:dyDescent="0.2">
      <c r="A658" s="11">
        <v>40861</v>
      </c>
      <c r="B658" s="12">
        <v>198</v>
      </c>
      <c r="C658" s="12">
        <v>198</v>
      </c>
      <c r="D658" s="12">
        <v>198</v>
      </c>
      <c r="E658" s="12">
        <v>198</v>
      </c>
      <c r="F658" s="14">
        <v>0</v>
      </c>
      <c r="G658" s="12">
        <v>198</v>
      </c>
      <c r="I658" s="11"/>
    </row>
    <row r="659" spans="1:9" x14ac:dyDescent="0.2">
      <c r="A659" s="11">
        <v>40862</v>
      </c>
      <c r="B659" s="12">
        <v>192</v>
      </c>
      <c r="C659" s="12">
        <v>192</v>
      </c>
      <c r="D659" s="12">
        <v>192</v>
      </c>
      <c r="E659" s="12">
        <v>192</v>
      </c>
      <c r="F659" s="14">
        <v>0</v>
      </c>
      <c r="G659" s="12">
        <v>192</v>
      </c>
      <c r="I659" s="11"/>
    </row>
    <row r="660" spans="1:9" x14ac:dyDescent="0.2">
      <c r="A660" s="11">
        <v>40863</v>
      </c>
      <c r="B660" s="12">
        <v>200</v>
      </c>
      <c r="C660" s="12">
        <v>200</v>
      </c>
      <c r="D660" s="12">
        <v>200</v>
      </c>
      <c r="E660" s="12">
        <v>200</v>
      </c>
      <c r="F660" s="14">
        <v>0</v>
      </c>
      <c r="G660" s="12">
        <v>200</v>
      </c>
      <c r="I660" s="11"/>
    </row>
    <row r="661" spans="1:9" x14ac:dyDescent="0.2">
      <c r="A661" s="11">
        <v>40864</v>
      </c>
      <c r="B661" s="12">
        <v>182</v>
      </c>
      <c r="C661" s="12">
        <v>182</v>
      </c>
      <c r="D661" s="12">
        <v>182</v>
      </c>
      <c r="E661" s="12">
        <v>182</v>
      </c>
      <c r="F661" s="14">
        <v>0</v>
      </c>
      <c r="G661" s="12">
        <v>182</v>
      </c>
      <c r="I661" s="11"/>
    </row>
    <row r="662" spans="1:9" x14ac:dyDescent="0.2">
      <c r="A662" s="11">
        <v>40869</v>
      </c>
      <c r="B662" s="12">
        <v>195</v>
      </c>
      <c r="C662" s="12">
        <v>195</v>
      </c>
      <c r="D662" s="12">
        <v>195</v>
      </c>
      <c r="E662" s="12">
        <v>195</v>
      </c>
      <c r="F662" s="14">
        <v>0</v>
      </c>
      <c r="G662" s="12">
        <v>195</v>
      </c>
      <c r="I662" s="11"/>
    </row>
    <row r="663" spans="1:9" x14ac:dyDescent="0.2">
      <c r="A663" s="11">
        <v>40870</v>
      </c>
      <c r="B663" s="12">
        <v>195</v>
      </c>
      <c r="C663" s="12">
        <v>195</v>
      </c>
      <c r="D663" s="12">
        <v>195</v>
      </c>
      <c r="E663" s="12">
        <v>195</v>
      </c>
      <c r="F663" s="14">
        <v>0</v>
      </c>
      <c r="G663" s="12">
        <v>195</v>
      </c>
      <c r="I663" s="11"/>
    </row>
    <row r="664" spans="1:9" x14ac:dyDescent="0.2">
      <c r="A664" s="11">
        <v>40871</v>
      </c>
      <c r="B664" s="12">
        <v>199</v>
      </c>
      <c r="C664" s="12">
        <v>199</v>
      </c>
      <c r="D664" s="12">
        <v>199</v>
      </c>
      <c r="E664" s="12">
        <v>199</v>
      </c>
      <c r="F664" s="14">
        <v>0</v>
      </c>
      <c r="G664" s="12">
        <v>199</v>
      </c>
      <c r="I664" s="11"/>
    </row>
    <row r="665" spans="1:9" x14ac:dyDescent="0.2">
      <c r="A665" s="11">
        <v>40876</v>
      </c>
      <c r="B665" s="12">
        <v>188</v>
      </c>
      <c r="C665" s="12">
        <v>188</v>
      </c>
      <c r="D665" s="12">
        <v>188</v>
      </c>
      <c r="E665" s="12">
        <v>188</v>
      </c>
      <c r="F665" s="14">
        <v>0</v>
      </c>
      <c r="G665" s="12">
        <v>188</v>
      </c>
      <c r="I665" s="11"/>
    </row>
    <row r="666" spans="1:9" x14ac:dyDescent="0.2">
      <c r="A666" s="11">
        <v>40877</v>
      </c>
      <c r="B666" s="12">
        <v>181</v>
      </c>
      <c r="C666" s="12">
        <v>181</v>
      </c>
      <c r="D666" s="12">
        <v>181</v>
      </c>
      <c r="E666" s="12">
        <v>181</v>
      </c>
      <c r="F666" s="14">
        <v>0</v>
      </c>
      <c r="G666" s="12">
        <v>181</v>
      </c>
      <c r="I666" s="11"/>
    </row>
    <row r="667" spans="1:9" x14ac:dyDescent="0.2">
      <c r="A667" s="11">
        <v>40878</v>
      </c>
      <c r="B667" s="12">
        <v>185</v>
      </c>
      <c r="C667" s="12">
        <v>185</v>
      </c>
      <c r="D667" s="12">
        <v>185</v>
      </c>
      <c r="E667" s="12">
        <v>185</v>
      </c>
      <c r="F667" s="14">
        <v>0</v>
      </c>
      <c r="G667" s="12">
        <v>185</v>
      </c>
      <c r="I667" s="11"/>
    </row>
    <row r="668" spans="1:9" x14ac:dyDescent="0.2">
      <c r="A668" s="11">
        <v>40879</v>
      </c>
      <c r="B668" s="12">
        <v>195</v>
      </c>
      <c r="C668" s="12">
        <v>195</v>
      </c>
      <c r="D668" s="12">
        <v>195</v>
      </c>
      <c r="E668" s="12">
        <v>195</v>
      </c>
      <c r="F668" s="14">
        <v>0</v>
      </c>
      <c r="G668" s="12">
        <v>195</v>
      </c>
      <c r="I668" s="11"/>
    </row>
    <row r="669" spans="1:9" x14ac:dyDescent="0.2">
      <c r="A669" s="11">
        <v>40882</v>
      </c>
      <c r="B669" s="12">
        <v>193</v>
      </c>
      <c r="C669" s="12">
        <v>193</v>
      </c>
      <c r="D669" s="12">
        <v>193</v>
      </c>
      <c r="E669" s="12">
        <v>193</v>
      </c>
      <c r="F669" s="14">
        <v>0</v>
      </c>
      <c r="G669" s="12">
        <v>193</v>
      </c>
      <c r="I669" s="11"/>
    </row>
    <row r="670" spans="1:9" x14ac:dyDescent="0.2">
      <c r="A670" s="11">
        <v>40885</v>
      </c>
      <c r="B670" s="12">
        <v>192</v>
      </c>
      <c r="C670" s="12">
        <v>192</v>
      </c>
      <c r="D670" s="12">
        <v>192</v>
      </c>
      <c r="E670" s="12">
        <v>192</v>
      </c>
      <c r="F670" s="14">
        <v>0</v>
      </c>
      <c r="G670" s="12">
        <v>192</v>
      </c>
      <c r="I670" s="11"/>
    </row>
    <row r="671" spans="1:9" x14ac:dyDescent="0.2">
      <c r="A671" s="11">
        <v>40889</v>
      </c>
      <c r="B671" s="12">
        <v>200</v>
      </c>
      <c r="C671" s="12">
        <v>200</v>
      </c>
      <c r="D671" s="12">
        <v>200</v>
      </c>
      <c r="E671" s="12">
        <v>200</v>
      </c>
      <c r="F671" s="14">
        <v>0</v>
      </c>
      <c r="G671" s="12">
        <v>200</v>
      </c>
      <c r="I671" s="11"/>
    </row>
    <row r="672" spans="1:9" x14ac:dyDescent="0.2">
      <c r="A672" s="11">
        <v>40891</v>
      </c>
      <c r="B672" s="12">
        <v>199</v>
      </c>
      <c r="C672" s="12">
        <v>199</v>
      </c>
      <c r="D672" s="12">
        <v>199</v>
      </c>
      <c r="E672" s="12">
        <v>199</v>
      </c>
      <c r="F672" s="14">
        <v>0</v>
      </c>
      <c r="G672" s="12">
        <v>199</v>
      </c>
      <c r="I672" s="11"/>
    </row>
    <row r="673" spans="1:9" x14ac:dyDescent="0.2">
      <c r="A673" s="11">
        <v>40892</v>
      </c>
      <c r="B673" s="12">
        <v>200</v>
      </c>
      <c r="C673" s="12">
        <v>200</v>
      </c>
      <c r="D673" s="12">
        <v>200</v>
      </c>
      <c r="E673" s="12">
        <v>200</v>
      </c>
      <c r="F673" s="14">
        <v>0</v>
      </c>
      <c r="G673" s="12">
        <v>200</v>
      </c>
      <c r="I673" s="11"/>
    </row>
    <row r="674" spans="1:9" x14ac:dyDescent="0.2">
      <c r="A674" s="11">
        <v>40893</v>
      </c>
      <c r="B674" s="12">
        <v>200</v>
      </c>
      <c r="C674" s="12">
        <v>200</v>
      </c>
      <c r="D674" s="12">
        <v>200</v>
      </c>
      <c r="E674" s="12">
        <v>200</v>
      </c>
      <c r="F674" s="14">
        <v>0</v>
      </c>
      <c r="G674" s="12">
        <v>200</v>
      </c>
      <c r="I674" s="11"/>
    </row>
    <row r="675" spans="1:9" x14ac:dyDescent="0.2">
      <c r="A675" s="15"/>
      <c r="I675" s="11"/>
    </row>
    <row r="676" spans="1:9" x14ac:dyDescent="0.2">
      <c r="A676" s="15"/>
      <c r="I676" s="11"/>
    </row>
    <row r="677" spans="1:9" x14ac:dyDescent="0.2">
      <c r="A677" s="15"/>
      <c r="I677" s="11"/>
    </row>
    <row r="678" spans="1:9" x14ac:dyDescent="0.2">
      <c r="A678" s="15"/>
      <c r="I678" s="11"/>
    </row>
    <row r="679" spans="1:9" x14ac:dyDescent="0.2">
      <c r="A679" s="15"/>
      <c r="I679" s="11"/>
    </row>
    <row r="680" spans="1:9" x14ac:dyDescent="0.2">
      <c r="A680" s="15"/>
      <c r="I680" s="11"/>
    </row>
    <row r="681" spans="1:9" x14ac:dyDescent="0.2">
      <c r="A681" s="15"/>
      <c r="I681" s="11"/>
    </row>
    <row r="682" spans="1:9" x14ac:dyDescent="0.2">
      <c r="A682" s="15"/>
      <c r="I682" s="11"/>
    </row>
    <row r="683" spans="1:9" x14ac:dyDescent="0.2">
      <c r="A683" s="15"/>
      <c r="I683" s="11"/>
    </row>
    <row r="684" spans="1:9" x14ac:dyDescent="0.2">
      <c r="A684" s="15"/>
      <c r="I684" s="11"/>
    </row>
    <row r="685" spans="1:9" x14ac:dyDescent="0.2">
      <c r="A685" s="15"/>
      <c r="I685" s="11"/>
    </row>
    <row r="686" spans="1:9" x14ac:dyDescent="0.2">
      <c r="A686" s="15"/>
      <c r="I686" s="11"/>
    </row>
    <row r="687" spans="1:9" x14ac:dyDescent="0.2">
      <c r="A687" s="15"/>
      <c r="I687" s="11"/>
    </row>
    <row r="688" spans="1:9" x14ac:dyDescent="0.2">
      <c r="A688" s="15"/>
      <c r="I688" s="11"/>
    </row>
    <row r="689" spans="1:9" x14ac:dyDescent="0.2">
      <c r="A689" s="15"/>
      <c r="I689" s="11"/>
    </row>
    <row r="690" spans="1:9" x14ac:dyDescent="0.2">
      <c r="A690" s="15"/>
      <c r="I690" s="11"/>
    </row>
    <row r="691" spans="1:9" x14ac:dyDescent="0.2">
      <c r="A691" s="15"/>
      <c r="I691" s="11"/>
    </row>
    <row r="692" spans="1:9" x14ac:dyDescent="0.2">
      <c r="A692" s="15"/>
      <c r="I692" s="11"/>
    </row>
    <row r="693" spans="1:9" x14ac:dyDescent="0.2">
      <c r="A693" s="15"/>
      <c r="I693" s="11"/>
    </row>
    <row r="694" spans="1:9" x14ac:dyDescent="0.2">
      <c r="A694" s="15"/>
      <c r="I694" s="11"/>
    </row>
    <row r="695" spans="1:9" x14ac:dyDescent="0.2">
      <c r="A695" s="15"/>
      <c r="I695" s="11"/>
    </row>
    <row r="696" spans="1:9" x14ac:dyDescent="0.2">
      <c r="A696" s="15"/>
      <c r="I696" s="11"/>
    </row>
    <row r="697" spans="1:9" x14ac:dyDescent="0.2">
      <c r="A697" s="15"/>
      <c r="I697" s="11"/>
    </row>
    <row r="698" spans="1:9" x14ac:dyDescent="0.2">
      <c r="A698" s="15"/>
      <c r="I698" s="11"/>
    </row>
    <row r="699" spans="1:9" x14ac:dyDescent="0.2">
      <c r="A699" s="15"/>
      <c r="I699" s="11"/>
    </row>
    <row r="700" spans="1:9" x14ac:dyDescent="0.2">
      <c r="A700" s="15"/>
      <c r="I700" s="11"/>
    </row>
    <row r="701" spans="1:9" x14ac:dyDescent="0.2">
      <c r="A701" s="15"/>
      <c r="I701" s="11"/>
    </row>
    <row r="702" spans="1:9" x14ac:dyDescent="0.2">
      <c r="A702" s="15"/>
      <c r="I702" s="11"/>
    </row>
    <row r="703" spans="1:9" x14ac:dyDescent="0.2">
      <c r="A703" s="15"/>
      <c r="I703" s="11"/>
    </row>
    <row r="704" spans="1:9" x14ac:dyDescent="0.2">
      <c r="A704" s="15"/>
      <c r="I704" s="11"/>
    </row>
    <row r="705" spans="1:9" x14ac:dyDescent="0.2">
      <c r="A705" s="15"/>
      <c r="I705" s="11"/>
    </row>
    <row r="706" spans="1:9" x14ac:dyDescent="0.2">
      <c r="A706" s="15"/>
      <c r="I706" s="11"/>
    </row>
    <row r="707" spans="1:9" x14ac:dyDescent="0.2">
      <c r="A707" s="15"/>
      <c r="I707" s="11"/>
    </row>
    <row r="708" spans="1:9" x14ac:dyDescent="0.2">
      <c r="A708" s="15"/>
      <c r="I708" s="11"/>
    </row>
    <row r="709" spans="1:9" x14ac:dyDescent="0.2">
      <c r="A709" s="15"/>
      <c r="I709" s="11"/>
    </row>
    <row r="710" spans="1:9" x14ac:dyDescent="0.2">
      <c r="A710" s="15"/>
      <c r="I710" s="11"/>
    </row>
    <row r="711" spans="1:9" x14ac:dyDescent="0.2">
      <c r="A711" s="15"/>
      <c r="I711" s="11"/>
    </row>
    <row r="712" spans="1:9" x14ac:dyDescent="0.2">
      <c r="A712" s="15"/>
      <c r="I712" s="11"/>
    </row>
    <row r="713" spans="1:9" x14ac:dyDescent="0.2">
      <c r="A713" s="15"/>
      <c r="I713" s="11"/>
    </row>
    <row r="714" spans="1:9" x14ac:dyDescent="0.2">
      <c r="A714" s="11"/>
      <c r="I714" s="11"/>
    </row>
    <row r="715" spans="1:9" x14ac:dyDescent="0.2">
      <c r="A715" s="11"/>
      <c r="I715" s="11"/>
    </row>
    <row r="716" spans="1:9" x14ac:dyDescent="0.2">
      <c r="A716" s="11"/>
      <c r="I716" s="11"/>
    </row>
    <row r="717" spans="1:9" x14ac:dyDescent="0.2">
      <c r="A717" s="11"/>
      <c r="I717" s="11"/>
    </row>
    <row r="718" spans="1:9" x14ac:dyDescent="0.2">
      <c r="A718" s="11"/>
      <c r="I718" s="11"/>
    </row>
    <row r="719" spans="1:9" x14ac:dyDescent="0.2">
      <c r="A719" s="11"/>
      <c r="I719" s="11"/>
    </row>
    <row r="720" spans="1:9" x14ac:dyDescent="0.2">
      <c r="A720" s="11"/>
      <c r="I720" s="11"/>
    </row>
    <row r="721" spans="1:9" x14ac:dyDescent="0.2">
      <c r="A721" s="11"/>
      <c r="I721" s="11"/>
    </row>
    <row r="722" spans="1:9" x14ac:dyDescent="0.2">
      <c r="A722" s="11"/>
      <c r="I722" s="11"/>
    </row>
    <row r="723" spans="1:9" x14ac:dyDescent="0.2">
      <c r="A723" s="11"/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674">
      <sortCondition ref="A1"/>
    </sortState>
  </autoFilter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882"/>
  <sheetViews>
    <sheetView workbookViewId="0">
      <selection activeCell="B7" sqref="B7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50</v>
      </c>
      <c r="C2" s="12">
        <v>50</v>
      </c>
      <c r="D2" s="12">
        <v>50</v>
      </c>
      <c r="E2" s="12">
        <v>50</v>
      </c>
      <c r="F2" s="14">
        <v>0</v>
      </c>
      <c r="G2" s="12">
        <v>50</v>
      </c>
      <c r="I2" s="11">
        <f>'^JKSE'!I2</f>
        <v>40893</v>
      </c>
      <c r="J2" s="12">
        <f>VLOOKUP($I$2:$I$751,$A$2:$G$705,7)</f>
        <v>50</v>
      </c>
    </row>
    <row r="3" spans="1:10" x14ac:dyDescent="0.2">
      <c r="A3" s="11">
        <v>39819</v>
      </c>
      <c r="B3" s="12">
        <v>50</v>
      </c>
      <c r="C3" s="12">
        <v>50</v>
      </c>
      <c r="D3" s="12">
        <v>50</v>
      </c>
      <c r="E3" s="12">
        <v>50</v>
      </c>
      <c r="F3" s="14">
        <v>0</v>
      </c>
      <c r="G3" s="12">
        <v>50</v>
      </c>
      <c r="I3" s="11">
        <f>'^JKSE'!I3</f>
        <v>40892</v>
      </c>
      <c r="J3" s="12">
        <f t="shared" ref="J3:J66" si="0">VLOOKUP($I$2:$I$751,$A$2:$G$705,7)</f>
        <v>50</v>
      </c>
    </row>
    <row r="4" spans="1:10" x14ac:dyDescent="0.2">
      <c r="A4" s="11">
        <v>39820</v>
      </c>
      <c r="B4" s="12">
        <v>50</v>
      </c>
      <c r="C4" s="12">
        <v>50</v>
      </c>
      <c r="D4" s="12">
        <v>50</v>
      </c>
      <c r="E4" s="12">
        <v>50</v>
      </c>
      <c r="F4" s="14">
        <v>10000</v>
      </c>
      <c r="G4" s="12">
        <v>50</v>
      </c>
      <c r="I4" s="11">
        <f>'^JKSE'!I4</f>
        <v>40891</v>
      </c>
      <c r="J4" s="12">
        <f t="shared" si="0"/>
        <v>50</v>
      </c>
    </row>
    <row r="5" spans="1:10" x14ac:dyDescent="0.2">
      <c r="A5" s="11">
        <v>39821</v>
      </c>
      <c r="B5" s="12">
        <v>50</v>
      </c>
      <c r="C5" s="12">
        <v>50</v>
      </c>
      <c r="D5" s="12">
        <v>50</v>
      </c>
      <c r="E5" s="12">
        <v>50</v>
      </c>
      <c r="F5" s="14">
        <v>0</v>
      </c>
      <c r="G5" s="12">
        <v>50</v>
      </c>
      <c r="I5" s="11">
        <f>'^JKSE'!I5</f>
        <v>40890</v>
      </c>
      <c r="J5" s="12">
        <f t="shared" si="0"/>
        <v>50</v>
      </c>
    </row>
    <row r="6" spans="1:10" x14ac:dyDescent="0.2">
      <c r="A6" s="11">
        <v>39822</v>
      </c>
      <c r="B6" s="12">
        <v>50</v>
      </c>
      <c r="C6" s="12">
        <v>50</v>
      </c>
      <c r="D6" s="12">
        <v>50</v>
      </c>
      <c r="E6" s="12">
        <v>50</v>
      </c>
      <c r="F6" s="14">
        <v>10000</v>
      </c>
      <c r="G6" s="12">
        <v>50</v>
      </c>
      <c r="I6" s="11">
        <f>'^JKSE'!I6</f>
        <v>40889</v>
      </c>
      <c r="J6" s="12">
        <f t="shared" si="0"/>
        <v>50</v>
      </c>
    </row>
    <row r="7" spans="1:10" x14ac:dyDescent="0.2">
      <c r="A7" s="11">
        <v>39825</v>
      </c>
      <c r="B7" s="12">
        <v>50</v>
      </c>
      <c r="C7" s="12">
        <v>50</v>
      </c>
      <c r="D7" s="12">
        <v>50</v>
      </c>
      <c r="E7" s="12">
        <v>50</v>
      </c>
      <c r="F7" s="14">
        <v>0</v>
      </c>
      <c r="G7" s="12">
        <v>50</v>
      </c>
      <c r="I7" s="11">
        <f>'^JKSE'!I7</f>
        <v>40886</v>
      </c>
      <c r="J7" s="12">
        <f t="shared" si="0"/>
        <v>50</v>
      </c>
    </row>
    <row r="8" spans="1:10" x14ac:dyDescent="0.2">
      <c r="A8" s="11">
        <v>39826</v>
      </c>
      <c r="B8" s="12">
        <v>50</v>
      </c>
      <c r="C8" s="12">
        <v>50</v>
      </c>
      <c r="D8" s="12">
        <v>50</v>
      </c>
      <c r="E8" s="12">
        <v>50</v>
      </c>
      <c r="F8" s="14">
        <v>0</v>
      </c>
      <c r="G8" s="12">
        <v>50</v>
      </c>
      <c r="I8" s="11">
        <f>'^JKSE'!I8</f>
        <v>40885</v>
      </c>
      <c r="J8" s="12">
        <f t="shared" si="0"/>
        <v>50</v>
      </c>
    </row>
    <row r="9" spans="1:10" x14ac:dyDescent="0.2">
      <c r="A9" s="11">
        <v>39827</v>
      </c>
      <c r="B9" s="12">
        <v>50</v>
      </c>
      <c r="C9" s="12">
        <v>50</v>
      </c>
      <c r="D9" s="12">
        <v>50</v>
      </c>
      <c r="E9" s="12">
        <v>50</v>
      </c>
      <c r="F9" s="14">
        <v>0</v>
      </c>
      <c r="G9" s="12">
        <v>50</v>
      </c>
      <c r="I9" s="11">
        <f>'^JKSE'!I9</f>
        <v>40884</v>
      </c>
      <c r="J9" s="12">
        <f t="shared" si="0"/>
        <v>50</v>
      </c>
    </row>
    <row r="10" spans="1:10" x14ac:dyDescent="0.2">
      <c r="A10" s="11">
        <v>39828</v>
      </c>
      <c r="B10" s="12">
        <v>50</v>
      </c>
      <c r="C10" s="12">
        <v>50</v>
      </c>
      <c r="D10" s="12">
        <v>50</v>
      </c>
      <c r="E10" s="12">
        <v>50</v>
      </c>
      <c r="F10" s="14">
        <v>0</v>
      </c>
      <c r="G10" s="12">
        <v>50</v>
      </c>
      <c r="I10" s="11">
        <f>'^JKSE'!I10</f>
        <v>40883</v>
      </c>
      <c r="J10" s="12">
        <f t="shared" si="0"/>
        <v>50</v>
      </c>
    </row>
    <row r="11" spans="1:10" x14ac:dyDescent="0.2">
      <c r="A11" s="11">
        <v>39829</v>
      </c>
      <c r="B11" s="12">
        <v>50</v>
      </c>
      <c r="C11" s="12">
        <v>50</v>
      </c>
      <c r="D11" s="12">
        <v>50</v>
      </c>
      <c r="E11" s="12">
        <v>50</v>
      </c>
      <c r="F11" s="14">
        <v>0</v>
      </c>
      <c r="G11" s="12">
        <v>50</v>
      </c>
      <c r="I11" s="11">
        <f>'^JKSE'!I11</f>
        <v>40882</v>
      </c>
      <c r="J11" s="12">
        <f t="shared" si="0"/>
        <v>50</v>
      </c>
    </row>
    <row r="12" spans="1:10" x14ac:dyDescent="0.2">
      <c r="A12" s="11">
        <v>39832</v>
      </c>
      <c r="B12" s="12">
        <v>50</v>
      </c>
      <c r="C12" s="12">
        <v>50</v>
      </c>
      <c r="D12" s="12">
        <v>50</v>
      </c>
      <c r="E12" s="12">
        <v>50</v>
      </c>
      <c r="F12" s="14">
        <v>0</v>
      </c>
      <c r="G12" s="12">
        <v>50</v>
      </c>
      <c r="I12" s="11">
        <f>'^JKSE'!I12</f>
        <v>40879</v>
      </c>
      <c r="J12" s="12">
        <f t="shared" si="0"/>
        <v>50</v>
      </c>
    </row>
    <row r="13" spans="1:10" x14ac:dyDescent="0.2">
      <c r="A13" s="11">
        <v>39833</v>
      </c>
      <c r="B13" s="12">
        <v>50</v>
      </c>
      <c r="C13" s="12">
        <v>50</v>
      </c>
      <c r="D13" s="12">
        <v>50</v>
      </c>
      <c r="E13" s="12">
        <v>50</v>
      </c>
      <c r="F13" s="14">
        <v>0</v>
      </c>
      <c r="G13" s="12">
        <v>50</v>
      </c>
      <c r="I13" s="11">
        <f>'^JKSE'!I13</f>
        <v>40878</v>
      </c>
      <c r="J13" s="12">
        <f t="shared" si="0"/>
        <v>50</v>
      </c>
    </row>
    <row r="14" spans="1:10" x14ac:dyDescent="0.2">
      <c r="A14" s="15">
        <v>39834</v>
      </c>
      <c r="B14" s="12">
        <v>50</v>
      </c>
      <c r="C14" s="12">
        <v>50</v>
      </c>
      <c r="D14" s="12">
        <v>50</v>
      </c>
      <c r="E14" s="12">
        <v>50</v>
      </c>
      <c r="F14" s="14">
        <v>0</v>
      </c>
      <c r="G14" s="12">
        <v>50</v>
      </c>
      <c r="I14" s="11">
        <f>'^JKSE'!I14</f>
        <v>40877</v>
      </c>
      <c r="J14" s="12">
        <f t="shared" si="0"/>
        <v>50</v>
      </c>
    </row>
    <row r="15" spans="1:10" x14ac:dyDescent="0.2">
      <c r="A15" s="15">
        <v>39835</v>
      </c>
      <c r="B15" s="12">
        <v>50</v>
      </c>
      <c r="C15" s="12">
        <v>50</v>
      </c>
      <c r="D15" s="12">
        <v>50</v>
      </c>
      <c r="E15" s="12">
        <v>50</v>
      </c>
      <c r="F15" s="14">
        <v>0</v>
      </c>
      <c r="G15" s="12">
        <v>50</v>
      </c>
      <c r="I15" s="11">
        <f>'^JKSE'!I15</f>
        <v>40876</v>
      </c>
      <c r="J15" s="12">
        <f t="shared" si="0"/>
        <v>50</v>
      </c>
    </row>
    <row r="16" spans="1:10" x14ac:dyDescent="0.2">
      <c r="A16" s="15">
        <v>39836</v>
      </c>
      <c r="B16" s="12">
        <v>50</v>
      </c>
      <c r="C16" s="12">
        <v>50</v>
      </c>
      <c r="D16" s="12">
        <v>50</v>
      </c>
      <c r="E16" s="12">
        <v>50</v>
      </c>
      <c r="F16" s="14">
        <v>0</v>
      </c>
      <c r="G16" s="12">
        <v>50</v>
      </c>
      <c r="I16" s="11">
        <f>'^JKSE'!I16</f>
        <v>40875</v>
      </c>
      <c r="J16" s="12">
        <f t="shared" si="0"/>
        <v>50</v>
      </c>
    </row>
    <row r="17" spans="1:10" x14ac:dyDescent="0.2">
      <c r="A17" s="15">
        <v>39840</v>
      </c>
      <c r="B17" s="12">
        <v>50</v>
      </c>
      <c r="C17" s="12">
        <v>50</v>
      </c>
      <c r="D17" s="12">
        <v>50</v>
      </c>
      <c r="E17" s="12">
        <v>50</v>
      </c>
      <c r="F17" s="14">
        <v>0</v>
      </c>
      <c r="G17" s="12">
        <v>50</v>
      </c>
      <c r="I17" s="11">
        <f>'^JKSE'!I17</f>
        <v>40872</v>
      </c>
      <c r="J17" s="12">
        <f t="shared" si="0"/>
        <v>50</v>
      </c>
    </row>
    <row r="18" spans="1:10" x14ac:dyDescent="0.2">
      <c r="A18" s="15">
        <v>39841</v>
      </c>
      <c r="B18" s="12">
        <v>50</v>
      </c>
      <c r="C18" s="12">
        <v>50</v>
      </c>
      <c r="D18" s="12">
        <v>50</v>
      </c>
      <c r="E18" s="12">
        <v>50</v>
      </c>
      <c r="F18" s="14">
        <v>0</v>
      </c>
      <c r="G18" s="12">
        <v>50</v>
      </c>
      <c r="I18" s="11">
        <f>'^JKSE'!I18</f>
        <v>40871</v>
      </c>
      <c r="J18" s="12">
        <f t="shared" si="0"/>
        <v>50</v>
      </c>
    </row>
    <row r="19" spans="1:10" x14ac:dyDescent="0.2">
      <c r="A19" s="15">
        <v>39842</v>
      </c>
      <c r="B19" s="12">
        <v>50</v>
      </c>
      <c r="C19" s="12">
        <v>50</v>
      </c>
      <c r="D19" s="12">
        <v>50</v>
      </c>
      <c r="E19" s="12">
        <v>50</v>
      </c>
      <c r="F19" s="14">
        <v>0</v>
      </c>
      <c r="G19" s="12">
        <v>50</v>
      </c>
      <c r="I19" s="11">
        <f>'^JKSE'!I19</f>
        <v>40870</v>
      </c>
      <c r="J19" s="12">
        <f t="shared" si="0"/>
        <v>50</v>
      </c>
    </row>
    <row r="20" spans="1:10" x14ac:dyDescent="0.2">
      <c r="A20" s="15">
        <v>39843</v>
      </c>
      <c r="B20" s="12">
        <v>50</v>
      </c>
      <c r="C20" s="12">
        <v>50</v>
      </c>
      <c r="D20" s="12">
        <v>50</v>
      </c>
      <c r="E20" s="12">
        <v>50</v>
      </c>
      <c r="F20" s="14">
        <v>0</v>
      </c>
      <c r="G20" s="12">
        <v>50</v>
      </c>
      <c r="I20" s="11">
        <f>'^JKSE'!I20</f>
        <v>40869</v>
      </c>
      <c r="J20" s="12">
        <f t="shared" si="0"/>
        <v>50</v>
      </c>
    </row>
    <row r="21" spans="1:10" x14ac:dyDescent="0.2">
      <c r="A21" s="15">
        <v>39846</v>
      </c>
      <c r="B21" s="12">
        <v>50</v>
      </c>
      <c r="C21" s="12">
        <v>50</v>
      </c>
      <c r="D21" s="12">
        <v>50</v>
      </c>
      <c r="E21" s="12">
        <v>50</v>
      </c>
      <c r="F21" s="14">
        <v>0</v>
      </c>
      <c r="G21" s="12">
        <v>50</v>
      </c>
      <c r="I21" s="11">
        <f>'^JKSE'!I21</f>
        <v>40868</v>
      </c>
      <c r="J21" s="12">
        <f t="shared" si="0"/>
        <v>50</v>
      </c>
    </row>
    <row r="22" spans="1:10" x14ac:dyDescent="0.2">
      <c r="A22" s="15">
        <v>39847</v>
      </c>
      <c r="B22" s="12">
        <v>50</v>
      </c>
      <c r="C22" s="12">
        <v>50</v>
      </c>
      <c r="D22" s="12">
        <v>50</v>
      </c>
      <c r="E22" s="12">
        <v>50</v>
      </c>
      <c r="F22" s="14">
        <v>0</v>
      </c>
      <c r="G22" s="12">
        <v>50</v>
      </c>
      <c r="I22" s="11">
        <f>'^JKSE'!I22</f>
        <v>40865</v>
      </c>
      <c r="J22" s="12">
        <f t="shared" si="0"/>
        <v>50</v>
      </c>
    </row>
    <row r="23" spans="1:10" x14ac:dyDescent="0.2">
      <c r="A23" s="15">
        <v>39848</v>
      </c>
      <c r="B23" s="12">
        <v>50</v>
      </c>
      <c r="C23" s="12">
        <v>50</v>
      </c>
      <c r="D23" s="12">
        <v>50</v>
      </c>
      <c r="E23" s="12">
        <v>50</v>
      </c>
      <c r="F23" s="14">
        <v>0</v>
      </c>
      <c r="G23" s="12">
        <v>50</v>
      </c>
      <c r="I23" s="11">
        <f>'^JKSE'!I23</f>
        <v>40864</v>
      </c>
      <c r="J23" s="12">
        <f t="shared" si="0"/>
        <v>50</v>
      </c>
    </row>
    <row r="24" spans="1:10" x14ac:dyDescent="0.2">
      <c r="A24" s="15">
        <v>39849</v>
      </c>
      <c r="B24" s="12">
        <v>50</v>
      </c>
      <c r="C24" s="12">
        <v>50</v>
      </c>
      <c r="D24" s="12">
        <v>50</v>
      </c>
      <c r="E24" s="12">
        <v>50</v>
      </c>
      <c r="F24" s="14">
        <v>0</v>
      </c>
      <c r="G24" s="12">
        <v>50</v>
      </c>
      <c r="I24" s="11">
        <f>'^JKSE'!I24</f>
        <v>40863</v>
      </c>
      <c r="J24" s="12">
        <f t="shared" si="0"/>
        <v>50</v>
      </c>
    </row>
    <row r="25" spans="1:10" x14ac:dyDescent="0.2">
      <c r="A25" s="15">
        <v>39850</v>
      </c>
      <c r="B25" s="12">
        <v>50</v>
      </c>
      <c r="C25" s="12">
        <v>50</v>
      </c>
      <c r="D25" s="12">
        <v>50</v>
      </c>
      <c r="E25" s="12">
        <v>50</v>
      </c>
      <c r="F25" s="14">
        <v>0</v>
      </c>
      <c r="G25" s="12">
        <v>50</v>
      </c>
      <c r="I25" s="11">
        <f>'^JKSE'!I25</f>
        <v>40862</v>
      </c>
      <c r="J25" s="12">
        <f t="shared" si="0"/>
        <v>50</v>
      </c>
    </row>
    <row r="26" spans="1:10" x14ac:dyDescent="0.2">
      <c r="A26" s="15">
        <v>39853</v>
      </c>
      <c r="B26" s="12">
        <v>50</v>
      </c>
      <c r="C26" s="12">
        <v>50</v>
      </c>
      <c r="D26" s="12">
        <v>50</v>
      </c>
      <c r="E26" s="12">
        <v>50</v>
      </c>
      <c r="F26" s="14">
        <v>0</v>
      </c>
      <c r="G26" s="12">
        <v>50</v>
      </c>
      <c r="I26" s="11">
        <f>'^JKSE'!I26</f>
        <v>40861</v>
      </c>
      <c r="J26" s="12">
        <f t="shared" si="0"/>
        <v>50</v>
      </c>
    </row>
    <row r="27" spans="1:10" x14ac:dyDescent="0.2">
      <c r="A27" s="15">
        <v>39854</v>
      </c>
      <c r="B27" s="12">
        <v>50</v>
      </c>
      <c r="C27" s="12">
        <v>50</v>
      </c>
      <c r="D27" s="12">
        <v>50</v>
      </c>
      <c r="E27" s="12">
        <v>50</v>
      </c>
      <c r="F27" s="14">
        <v>0</v>
      </c>
      <c r="G27" s="12">
        <v>50</v>
      </c>
      <c r="I27" s="11">
        <f>'^JKSE'!I27</f>
        <v>40858</v>
      </c>
      <c r="J27" s="12">
        <f t="shared" si="0"/>
        <v>50</v>
      </c>
    </row>
    <row r="28" spans="1:10" x14ac:dyDescent="0.2">
      <c r="A28" s="15">
        <v>39855</v>
      </c>
      <c r="B28" s="12">
        <v>50</v>
      </c>
      <c r="C28" s="12">
        <v>50</v>
      </c>
      <c r="D28" s="12">
        <v>50</v>
      </c>
      <c r="E28" s="12">
        <v>50</v>
      </c>
      <c r="F28" s="14">
        <v>0</v>
      </c>
      <c r="G28" s="12">
        <v>50</v>
      </c>
      <c r="I28" s="11">
        <f>'^JKSE'!I28</f>
        <v>40857</v>
      </c>
      <c r="J28" s="12">
        <f t="shared" si="0"/>
        <v>50</v>
      </c>
    </row>
    <row r="29" spans="1:10" x14ac:dyDescent="0.2">
      <c r="A29" s="15">
        <v>39856</v>
      </c>
      <c r="B29" s="12">
        <v>50</v>
      </c>
      <c r="C29" s="12">
        <v>50</v>
      </c>
      <c r="D29" s="12">
        <v>50</v>
      </c>
      <c r="E29" s="12">
        <v>50</v>
      </c>
      <c r="F29" s="14">
        <v>0</v>
      </c>
      <c r="G29" s="12">
        <v>50</v>
      </c>
      <c r="I29" s="11">
        <f>'^JKSE'!I29</f>
        <v>40856</v>
      </c>
      <c r="J29" s="12">
        <f t="shared" si="0"/>
        <v>50</v>
      </c>
    </row>
    <row r="30" spans="1:10" x14ac:dyDescent="0.2">
      <c r="A30" s="15">
        <v>39857</v>
      </c>
      <c r="B30" s="12">
        <v>50</v>
      </c>
      <c r="C30" s="12">
        <v>50</v>
      </c>
      <c r="D30" s="12">
        <v>50</v>
      </c>
      <c r="E30" s="12">
        <v>50</v>
      </c>
      <c r="F30" s="14">
        <v>0</v>
      </c>
      <c r="G30" s="12">
        <v>50</v>
      </c>
      <c r="I30" s="11">
        <f>'^JKSE'!I30</f>
        <v>40855</v>
      </c>
      <c r="J30" s="12">
        <f t="shared" si="0"/>
        <v>50</v>
      </c>
    </row>
    <row r="31" spans="1:10" x14ac:dyDescent="0.2">
      <c r="A31" s="15">
        <v>39860</v>
      </c>
      <c r="B31" s="12">
        <v>50</v>
      </c>
      <c r="C31" s="12">
        <v>50</v>
      </c>
      <c r="D31" s="12">
        <v>50</v>
      </c>
      <c r="E31" s="12">
        <v>50</v>
      </c>
      <c r="F31" s="14">
        <v>0</v>
      </c>
      <c r="G31" s="12">
        <v>50</v>
      </c>
      <c r="I31" s="11">
        <f>'^JKSE'!I31</f>
        <v>40854</v>
      </c>
      <c r="J31" s="12">
        <f t="shared" si="0"/>
        <v>50</v>
      </c>
    </row>
    <row r="32" spans="1:10" x14ac:dyDescent="0.2">
      <c r="A32" s="15">
        <v>39861</v>
      </c>
      <c r="B32" s="12">
        <v>50</v>
      </c>
      <c r="C32" s="12">
        <v>50</v>
      </c>
      <c r="D32" s="12">
        <v>50</v>
      </c>
      <c r="E32" s="12">
        <v>50</v>
      </c>
      <c r="F32" s="14">
        <v>0</v>
      </c>
      <c r="G32" s="12">
        <v>50</v>
      </c>
      <c r="I32" s="11">
        <f>'^JKSE'!I32</f>
        <v>40851</v>
      </c>
      <c r="J32" s="12">
        <f t="shared" si="0"/>
        <v>50</v>
      </c>
    </row>
    <row r="33" spans="1:10" x14ac:dyDescent="0.2">
      <c r="A33" s="15">
        <v>39862</v>
      </c>
      <c r="B33" s="12">
        <v>50</v>
      </c>
      <c r="C33" s="12">
        <v>50</v>
      </c>
      <c r="D33" s="12">
        <v>50</v>
      </c>
      <c r="E33" s="12">
        <v>50</v>
      </c>
      <c r="F33" s="14">
        <v>110500</v>
      </c>
      <c r="G33" s="12">
        <v>50</v>
      </c>
      <c r="I33" s="11">
        <f>'^JKSE'!I33</f>
        <v>40850</v>
      </c>
      <c r="J33" s="12">
        <f t="shared" si="0"/>
        <v>50</v>
      </c>
    </row>
    <row r="34" spans="1:10" x14ac:dyDescent="0.2">
      <c r="A34" s="15">
        <v>39863</v>
      </c>
      <c r="B34" s="12">
        <v>50</v>
      </c>
      <c r="C34" s="12">
        <v>50</v>
      </c>
      <c r="D34" s="12">
        <v>50</v>
      </c>
      <c r="E34" s="12">
        <v>50</v>
      </c>
      <c r="F34" s="14">
        <v>0</v>
      </c>
      <c r="G34" s="12">
        <v>50</v>
      </c>
      <c r="I34" s="11">
        <f>'^JKSE'!I34</f>
        <v>40849</v>
      </c>
      <c r="J34" s="12">
        <f t="shared" si="0"/>
        <v>50</v>
      </c>
    </row>
    <row r="35" spans="1:10" x14ac:dyDescent="0.2">
      <c r="A35" s="15">
        <v>39864</v>
      </c>
      <c r="B35" s="12">
        <v>50</v>
      </c>
      <c r="C35" s="12">
        <v>50</v>
      </c>
      <c r="D35" s="12">
        <v>50</v>
      </c>
      <c r="E35" s="12">
        <v>50</v>
      </c>
      <c r="F35" s="14">
        <v>0</v>
      </c>
      <c r="G35" s="12">
        <v>50</v>
      </c>
      <c r="I35" s="11">
        <f>'^JKSE'!I35</f>
        <v>40848</v>
      </c>
      <c r="J35" s="12">
        <f t="shared" si="0"/>
        <v>50</v>
      </c>
    </row>
    <row r="36" spans="1:10" x14ac:dyDescent="0.2">
      <c r="A36" s="15">
        <v>39867</v>
      </c>
      <c r="B36" s="12">
        <v>50</v>
      </c>
      <c r="C36" s="12">
        <v>50</v>
      </c>
      <c r="D36" s="12">
        <v>50</v>
      </c>
      <c r="E36" s="12">
        <v>50</v>
      </c>
      <c r="F36" s="14">
        <v>0</v>
      </c>
      <c r="G36" s="12">
        <v>50</v>
      </c>
      <c r="I36" s="11">
        <f>'^JKSE'!I36</f>
        <v>40847</v>
      </c>
      <c r="J36" s="12">
        <f t="shared" si="0"/>
        <v>50</v>
      </c>
    </row>
    <row r="37" spans="1:10" x14ac:dyDescent="0.2">
      <c r="A37" s="15">
        <v>39868</v>
      </c>
      <c r="B37" s="12">
        <v>50</v>
      </c>
      <c r="C37" s="12">
        <v>50</v>
      </c>
      <c r="D37" s="12">
        <v>50</v>
      </c>
      <c r="E37" s="12">
        <v>50</v>
      </c>
      <c r="F37" s="14">
        <v>0</v>
      </c>
      <c r="G37" s="12">
        <v>50</v>
      </c>
      <c r="I37" s="11">
        <f>'^JKSE'!I37</f>
        <v>40844</v>
      </c>
      <c r="J37" s="12">
        <f t="shared" si="0"/>
        <v>50</v>
      </c>
    </row>
    <row r="38" spans="1:10" x14ac:dyDescent="0.2">
      <c r="A38" s="15">
        <v>39869</v>
      </c>
      <c r="B38" s="12">
        <v>50</v>
      </c>
      <c r="C38" s="12">
        <v>50</v>
      </c>
      <c r="D38" s="12">
        <v>50</v>
      </c>
      <c r="E38" s="12">
        <v>50</v>
      </c>
      <c r="F38" s="14">
        <v>0</v>
      </c>
      <c r="G38" s="12">
        <v>50</v>
      </c>
      <c r="I38" s="11">
        <f>'^JKSE'!I38</f>
        <v>40843</v>
      </c>
      <c r="J38" s="12">
        <f t="shared" si="0"/>
        <v>50</v>
      </c>
    </row>
    <row r="39" spans="1:10" x14ac:dyDescent="0.2">
      <c r="A39" s="15">
        <v>39870</v>
      </c>
      <c r="B39" s="12">
        <v>50</v>
      </c>
      <c r="C39" s="12">
        <v>50</v>
      </c>
      <c r="D39" s="12">
        <v>50</v>
      </c>
      <c r="E39" s="12">
        <v>50</v>
      </c>
      <c r="F39" s="14">
        <v>0</v>
      </c>
      <c r="G39" s="12">
        <v>50</v>
      </c>
      <c r="I39" s="11">
        <f>'^JKSE'!I39</f>
        <v>40842</v>
      </c>
      <c r="J39" s="12">
        <f t="shared" si="0"/>
        <v>50</v>
      </c>
    </row>
    <row r="40" spans="1:10" x14ac:dyDescent="0.2">
      <c r="A40" s="15">
        <v>39871</v>
      </c>
      <c r="B40" s="12">
        <v>50</v>
      </c>
      <c r="C40" s="12">
        <v>50</v>
      </c>
      <c r="D40" s="12">
        <v>50</v>
      </c>
      <c r="E40" s="12">
        <v>50</v>
      </c>
      <c r="F40" s="14">
        <v>0</v>
      </c>
      <c r="G40" s="12">
        <v>50</v>
      </c>
      <c r="I40" s="11">
        <f>'^JKSE'!I40</f>
        <v>40841</v>
      </c>
      <c r="J40" s="12">
        <f t="shared" si="0"/>
        <v>50</v>
      </c>
    </row>
    <row r="41" spans="1:10" x14ac:dyDescent="0.2">
      <c r="A41" s="15">
        <v>39874</v>
      </c>
      <c r="B41" s="12">
        <v>50</v>
      </c>
      <c r="C41" s="12">
        <v>50</v>
      </c>
      <c r="D41" s="12">
        <v>50</v>
      </c>
      <c r="E41" s="12">
        <v>50</v>
      </c>
      <c r="F41" s="14">
        <v>0</v>
      </c>
      <c r="G41" s="12">
        <v>50</v>
      </c>
      <c r="I41" s="11">
        <f>'^JKSE'!I41</f>
        <v>40840</v>
      </c>
      <c r="J41" s="12">
        <f t="shared" si="0"/>
        <v>50</v>
      </c>
    </row>
    <row r="42" spans="1:10" x14ac:dyDescent="0.2">
      <c r="A42" s="15">
        <v>39875</v>
      </c>
      <c r="B42" s="12">
        <v>50</v>
      </c>
      <c r="C42" s="12">
        <v>50</v>
      </c>
      <c r="D42" s="12">
        <v>50</v>
      </c>
      <c r="E42" s="12">
        <v>50</v>
      </c>
      <c r="F42" s="14">
        <v>0</v>
      </c>
      <c r="G42" s="12">
        <v>50</v>
      </c>
      <c r="I42" s="11">
        <f>'^JKSE'!I42</f>
        <v>40837</v>
      </c>
      <c r="J42" s="12">
        <f t="shared" si="0"/>
        <v>50</v>
      </c>
    </row>
    <row r="43" spans="1:10" x14ac:dyDescent="0.2">
      <c r="A43" s="15">
        <v>39876</v>
      </c>
      <c r="B43" s="12">
        <v>50</v>
      </c>
      <c r="C43" s="12">
        <v>50</v>
      </c>
      <c r="D43" s="12">
        <v>50</v>
      </c>
      <c r="E43" s="12">
        <v>50</v>
      </c>
      <c r="F43" s="14">
        <v>0</v>
      </c>
      <c r="G43" s="12">
        <v>50</v>
      </c>
      <c r="I43" s="11">
        <f>'^JKSE'!I43</f>
        <v>40836</v>
      </c>
      <c r="J43" s="12">
        <f t="shared" si="0"/>
        <v>50</v>
      </c>
    </row>
    <row r="44" spans="1:10" x14ac:dyDescent="0.2">
      <c r="A44" s="15">
        <v>39877</v>
      </c>
      <c r="B44" s="12">
        <v>50</v>
      </c>
      <c r="C44" s="12">
        <v>50</v>
      </c>
      <c r="D44" s="12">
        <v>50</v>
      </c>
      <c r="E44" s="12">
        <v>50</v>
      </c>
      <c r="F44" s="14">
        <v>0</v>
      </c>
      <c r="G44" s="12">
        <v>50</v>
      </c>
      <c r="I44" s="11">
        <f>'^JKSE'!I44</f>
        <v>40835</v>
      </c>
      <c r="J44" s="12">
        <f t="shared" si="0"/>
        <v>50</v>
      </c>
    </row>
    <row r="45" spans="1:10" x14ac:dyDescent="0.2">
      <c r="A45" s="15">
        <v>39878</v>
      </c>
      <c r="B45" s="12">
        <v>50</v>
      </c>
      <c r="C45" s="12">
        <v>50</v>
      </c>
      <c r="D45" s="12">
        <v>50</v>
      </c>
      <c r="E45" s="12">
        <v>50</v>
      </c>
      <c r="F45" s="14">
        <v>0</v>
      </c>
      <c r="G45" s="12">
        <v>50</v>
      </c>
      <c r="I45" s="11">
        <f>'^JKSE'!I45</f>
        <v>40834</v>
      </c>
      <c r="J45" s="12">
        <f t="shared" si="0"/>
        <v>50</v>
      </c>
    </row>
    <row r="46" spans="1:10" x14ac:dyDescent="0.2">
      <c r="A46" s="15">
        <v>39882</v>
      </c>
      <c r="B46" s="12">
        <v>50</v>
      </c>
      <c r="C46" s="12">
        <v>50</v>
      </c>
      <c r="D46" s="12">
        <v>50</v>
      </c>
      <c r="E46" s="12">
        <v>50</v>
      </c>
      <c r="F46" s="14">
        <v>0</v>
      </c>
      <c r="G46" s="12">
        <v>50</v>
      </c>
      <c r="I46" s="11">
        <f>'^JKSE'!I46</f>
        <v>40833</v>
      </c>
      <c r="J46" s="12">
        <f t="shared" si="0"/>
        <v>50</v>
      </c>
    </row>
    <row r="47" spans="1:10" x14ac:dyDescent="0.2">
      <c r="A47" s="15">
        <v>39883</v>
      </c>
      <c r="B47" s="12">
        <v>50</v>
      </c>
      <c r="C47" s="12">
        <v>50</v>
      </c>
      <c r="D47" s="12">
        <v>50</v>
      </c>
      <c r="E47" s="12">
        <v>50</v>
      </c>
      <c r="F47" s="14">
        <v>0</v>
      </c>
      <c r="G47" s="12">
        <v>50</v>
      </c>
      <c r="I47" s="11">
        <f>'^JKSE'!I47</f>
        <v>40830</v>
      </c>
      <c r="J47" s="12">
        <f t="shared" si="0"/>
        <v>50</v>
      </c>
    </row>
    <row r="48" spans="1:10" x14ac:dyDescent="0.2">
      <c r="A48" s="15">
        <v>39884</v>
      </c>
      <c r="B48" s="12">
        <v>50</v>
      </c>
      <c r="C48" s="12">
        <v>50</v>
      </c>
      <c r="D48" s="12">
        <v>50</v>
      </c>
      <c r="E48" s="12">
        <v>50</v>
      </c>
      <c r="F48" s="14">
        <v>0</v>
      </c>
      <c r="G48" s="12">
        <v>50</v>
      </c>
      <c r="I48" s="11">
        <f>'^JKSE'!I48</f>
        <v>40829</v>
      </c>
      <c r="J48" s="12">
        <f t="shared" si="0"/>
        <v>50</v>
      </c>
    </row>
    <row r="49" spans="1:10" x14ac:dyDescent="0.2">
      <c r="A49" s="15">
        <v>39885</v>
      </c>
      <c r="B49" s="12">
        <v>50</v>
      </c>
      <c r="C49" s="12">
        <v>50</v>
      </c>
      <c r="D49" s="12">
        <v>50</v>
      </c>
      <c r="E49" s="12">
        <v>50</v>
      </c>
      <c r="F49" s="14">
        <v>0</v>
      </c>
      <c r="G49" s="12">
        <v>50</v>
      </c>
      <c r="I49" s="11">
        <f>'^JKSE'!I49</f>
        <v>40828</v>
      </c>
      <c r="J49" s="12">
        <f t="shared" si="0"/>
        <v>50</v>
      </c>
    </row>
    <row r="50" spans="1:10" x14ac:dyDescent="0.2">
      <c r="A50" s="15">
        <v>39888</v>
      </c>
      <c r="B50" s="12">
        <v>50</v>
      </c>
      <c r="C50" s="12">
        <v>50</v>
      </c>
      <c r="D50" s="12">
        <v>50</v>
      </c>
      <c r="E50" s="12">
        <v>50</v>
      </c>
      <c r="F50" s="14">
        <v>0</v>
      </c>
      <c r="G50" s="12">
        <v>50</v>
      </c>
      <c r="I50" s="11">
        <f>'^JKSE'!I50</f>
        <v>40827</v>
      </c>
      <c r="J50" s="12">
        <f t="shared" si="0"/>
        <v>50</v>
      </c>
    </row>
    <row r="51" spans="1:10" x14ac:dyDescent="0.2">
      <c r="A51" s="15">
        <v>39889</v>
      </c>
      <c r="B51" s="12">
        <v>50</v>
      </c>
      <c r="C51" s="12">
        <v>50</v>
      </c>
      <c r="D51" s="12">
        <v>50</v>
      </c>
      <c r="E51" s="12">
        <v>50</v>
      </c>
      <c r="F51" s="14">
        <v>0</v>
      </c>
      <c r="G51" s="12">
        <v>50</v>
      </c>
      <c r="I51" s="11">
        <f>'^JKSE'!I51</f>
        <v>40826</v>
      </c>
      <c r="J51" s="12">
        <f t="shared" si="0"/>
        <v>50</v>
      </c>
    </row>
    <row r="52" spans="1:10" x14ac:dyDescent="0.2">
      <c r="A52" s="15">
        <v>39890</v>
      </c>
      <c r="B52" s="12">
        <v>50</v>
      </c>
      <c r="C52" s="12">
        <v>50</v>
      </c>
      <c r="D52" s="12">
        <v>50</v>
      </c>
      <c r="E52" s="12">
        <v>50</v>
      </c>
      <c r="F52" s="14">
        <v>0</v>
      </c>
      <c r="G52" s="12">
        <v>50</v>
      </c>
      <c r="I52" s="11">
        <f>'^JKSE'!I52</f>
        <v>40823</v>
      </c>
      <c r="J52" s="12">
        <f t="shared" si="0"/>
        <v>50</v>
      </c>
    </row>
    <row r="53" spans="1:10" x14ac:dyDescent="0.2">
      <c r="A53" s="15">
        <v>39891</v>
      </c>
      <c r="B53" s="12">
        <v>50</v>
      </c>
      <c r="C53" s="12">
        <v>50</v>
      </c>
      <c r="D53" s="12">
        <v>50</v>
      </c>
      <c r="E53" s="12">
        <v>50</v>
      </c>
      <c r="F53" s="14">
        <v>0</v>
      </c>
      <c r="G53" s="12">
        <v>50</v>
      </c>
      <c r="I53" s="11">
        <f>'^JKSE'!I53</f>
        <v>40822</v>
      </c>
      <c r="J53" s="12">
        <f t="shared" si="0"/>
        <v>50</v>
      </c>
    </row>
    <row r="54" spans="1:10" x14ac:dyDescent="0.2">
      <c r="A54" s="15">
        <v>39892</v>
      </c>
      <c r="B54" s="12">
        <v>50</v>
      </c>
      <c r="C54" s="12">
        <v>50</v>
      </c>
      <c r="D54" s="12">
        <v>50</v>
      </c>
      <c r="E54" s="12">
        <v>50</v>
      </c>
      <c r="F54" s="14">
        <v>0</v>
      </c>
      <c r="G54" s="12">
        <v>50</v>
      </c>
      <c r="I54" s="11">
        <f>'^JKSE'!I54</f>
        <v>40821</v>
      </c>
      <c r="J54" s="12">
        <f t="shared" si="0"/>
        <v>50</v>
      </c>
    </row>
    <row r="55" spans="1:10" x14ac:dyDescent="0.2">
      <c r="A55" s="15">
        <v>39895</v>
      </c>
      <c r="B55" s="12">
        <v>50</v>
      </c>
      <c r="C55" s="12">
        <v>50</v>
      </c>
      <c r="D55" s="12">
        <v>50</v>
      </c>
      <c r="E55" s="12">
        <v>50</v>
      </c>
      <c r="F55" s="14">
        <v>0</v>
      </c>
      <c r="G55" s="12">
        <v>50</v>
      </c>
      <c r="I55" s="11">
        <f>'^JKSE'!I55</f>
        <v>40820</v>
      </c>
      <c r="J55" s="12">
        <f t="shared" si="0"/>
        <v>50</v>
      </c>
    </row>
    <row r="56" spans="1:10" x14ac:dyDescent="0.2">
      <c r="A56" s="15">
        <v>39896</v>
      </c>
      <c r="B56" s="12">
        <v>50</v>
      </c>
      <c r="C56" s="12">
        <v>50</v>
      </c>
      <c r="D56" s="12">
        <v>50</v>
      </c>
      <c r="E56" s="12">
        <v>50</v>
      </c>
      <c r="F56" s="14">
        <v>0</v>
      </c>
      <c r="G56" s="12">
        <v>50</v>
      </c>
      <c r="I56" s="11">
        <f>'^JKSE'!I56</f>
        <v>40819</v>
      </c>
      <c r="J56" s="12">
        <f t="shared" si="0"/>
        <v>50</v>
      </c>
    </row>
    <row r="57" spans="1:10" x14ac:dyDescent="0.2">
      <c r="A57" s="15">
        <v>39897</v>
      </c>
      <c r="B57" s="12">
        <v>50</v>
      </c>
      <c r="C57" s="12">
        <v>50</v>
      </c>
      <c r="D57" s="12">
        <v>50</v>
      </c>
      <c r="E57" s="12">
        <v>50</v>
      </c>
      <c r="F57" s="14">
        <v>4000</v>
      </c>
      <c r="G57" s="12">
        <v>50</v>
      </c>
      <c r="I57" s="11">
        <f>'^JKSE'!I57</f>
        <v>40816</v>
      </c>
      <c r="J57" s="12">
        <f t="shared" si="0"/>
        <v>50</v>
      </c>
    </row>
    <row r="58" spans="1:10" x14ac:dyDescent="0.2">
      <c r="A58" s="15">
        <v>39899</v>
      </c>
      <c r="B58" s="12">
        <v>50</v>
      </c>
      <c r="C58" s="12">
        <v>50</v>
      </c>
      <c r="D58" s="12">
        <v>50</v>
      </c>
      <c r="E58" s="12">
        <v>50</v>
      </c>
      <c r="F58" s="14">
        <v>50000</v>
      </c>
      <c r="G58" s="12">
        <v>50</v>
      </c>
      <c r="I58" s="11">
        <f>'^JKSE'!I58</f>
        <v>40815</v>
      </c>
      <c r="J58" s="12">
        <f t="shared" si="0"/>
        <v>50</v>
      </c>
    </row>
    <row r="59" spans="1:10" x14ac:dyDescent="0.2">
      <c r="A59" s="15">
        <v>39902</v>
      </c>
      <c r="B59" s="12">
        <v>50</v>
      </c>
      <c r="C59" s="12">
        <v>50</v>
      </c>
      <c r="D59" s="12">
        <v>50</v>
      </c>
      <c r="E59" s="12">
        <v>50</v>
      </c>
      <c r="F59" s="14">
        <v>500</v>
      </c>
      <c r="G59" s="12">
        <v>50</v>
      </c>
      <c r="I59" s="11">
        <f>'^JKSE'!I59</f>
        <v>40814</v>
      </c>
      <c r="J59" s="12">
        <f t="shared" si="0"/>
        <v>50</v>
      </c>
    </row>
    <row r="60" spans="1:10" x14ac:dyDescent="0.2">
      <c r="A60" s="15">
        <v>39903</v>
      </c>
      <c r="B60" s="12">
        <v>50</v>
      </c>
      <c r="C60" s="12">
        <v>50</v>
      </c>
      <c r="D60" s="12">
        <v>50</v>
      </c>
      <c r="E60" s="12">
        <v>50</v>
      </c>
      <c r="F60" s="14">
        <v>0</v>
      </c>
      <c r="G60" s="12">
        <v>50</v>
      </c>
      <c r="I60" s="11">
        <f>'^JKSE'!I60</f>
        <v>40813</v>
      </c>
      <c r="J60" s="12">
        <f t="shared" si="0"/>
        <v>50</v>
      </c>
    </row>
    <row r="61" spans="1:10" x14ac:dyDescent="0.2">
      <c r="A61" s="15">
        <v>39904</v>
      </c>
      <c r="B61" s="12">
        <v>50</v>
      </c>
      <c r="C61" s="12">
        <v>50</v>
      </c>
      <c r="D61" s="12">
        <v>50</v>
      </c>
      <c r="E61" s="12">
        <v>50</v>
      </c>
      <c r="F61" s="14">
        <v>1000</v>
      </c>
      <c r="G61" s="12">
        <v>50</v>
      </c>
      <c r="I61" s="11">
        <f>'^JKSE'!I61</f>
        <v>40812</v>
      </c>
      <c r="J61" s="12">
        <f t="shared" si="0"/>
        <v>50</v>
      </c>
    </row>
    <row r="62" spans="1:10" x14ac:dyDescent="0.2">
      <c r="A62" s="15">
        <v>39905</v>
      </c>
      <c r="B62" s="12">
        <v>50</v>
      </c>
      <c r="C62" s="12">
        <v>50</v>
      </c>
      <c r="D62" s="12">
        <v>50</v>
      </c>
      <c r="E62" s="12">
        <v>50</v>
      </c>
      <c r="F62" s="14">
        <v>0</v>
      </c>
      <c r="G62" s="12">
        <v>50</v>
      </c>
      <c r="I62" s="11">
        <f>'^JKSE'!I62</f>
        <v>40809</v>
      </c>
      <c r="J62" s="12">
        <f t="shared" si="0"/>
        <v>50</v>
      </c>
    </row>
    <row r="63" spans="1:10" x14ac:dyDescent="0.2">
      <c r="A63" s="15">
        <v>39906</v>
      </c>
      <c r="B63" s="12">
        <v>50</v>
      </c>
      <c r="C63" s="12">
        <v>50</v>
      </c>
      <c r="D63" s="12">
        <v>50</v>
      </c>
      <c r="E63" s="12">
        <v>50</v>
      </c>
      <c r="F63" s="14">
        <v>228000</v>
      </c>
      <c r="G63" s="12">
        <v>50</v>
      </c>
      <c r="I63" s="11">
        <f>'^JKSE'!I63</f>
        <v>40808</v>
      </c>
      <c r="J63" s="12">
        <f t="shared" si="0"/>
        <v>50</v>
      </c>
    </row>
    <row r="64" spans="1:10" x14ac:dyDescent="0.2">
      <c r="A64" s="15">
        <v>39909</v>
      </c>
      <c r="B64" s="12">
        <v>50</v>
      </c>
      <c r="C64" s="12">
        <v>50</v>
      </c>
      <c r="D64" s="12">
        <v>50</v>
      </c>
      <c r="E64" s="12">
        <v>50</v>
      </c>
      <c r="F64" s="14">
        <v>0</v>
      </c>
      <c r="G64" s="12">
        <v>50</v>
      </c>
      <c r="I64" s="11">
        <f>'^JKSE'!I64</f>
        <v>40807</v>
      </c>
      <c r="J64" s="12">
        <f t="shared" si="0"/>
        <v>50</v>
      </c>
    </row>
    <row r="65" spans="1:10" x14ac:dyDescent="0.2">
      <c r="A65" s="15">
        <v>39910</v>
      </c>
      <c r="B65" s="12">
        <v>50</v>
      </c>
      <c r="C65" s="12">
        <v>50</v>
      </c>
      <c r="D65" s="12">
        <v>50</v>
      </c>
      <c r="E65" s="12">
        <v>50</v>
      </c>
      <c r="F65" s="14">
        <v>0</v>
      </c>
      <c r="G65" s="12">
        <v>50</v>
      </c>
      <c r="I65" s="11">
        <f>'^JKSE'!I65</f>
        <v>40806</v>
      </c>
      <c r="J65" s="12">
        <f t="shared" si="0"/>
        <v>50</v>
      </c>
    </row>
    <row r="66" spans="1:10" x14ac:dyDescent="0.2">
      <c r="A66" s="15">
        <v>39911</v>
      </c>
      <c r="B66" s="12">
        <v>50</v>
      </c>
      <c r="C66" s="12">
        <v>50</v>
      </c>
      <c r="D66" s="12">
        <v>50</v>
      </c>
      <c r="E66" s="12">
        <v>50</v>
      </c>
      <c r="F66" s="14">
        <v>500</v>
      </c>
      <c r="G66" s="12">
        <v>50</v>
      </c>
      <c r="I66" s="11">
        <f>'^JKSE'!I66</f>
        <v>40805</v>
      </c>
      <c r="J66" s="12">
        <f t="shared" si="0"/>
        <v>50</v>
      </c>
    </row>
    <row r="67" spans="1:10" x14ac:dyDescent="0.2">
      <c r="A67" s="15">
        <v>39916</v>
      </c>
      <c r="B67" s="12">
        <v>50</v>
      </c>
      <c r="C67" s="12">
        <v>50</v>
      </c>
      <c r="D67" s="12">
        <v>50</v>
      </c>
      <c r="E67" s="12">
        <v>50</v>
      </c>
      <c r="F67" s="14">
        <v>0</v>
      </c>
      <c r="G67" s="12">
        <v>50</v>
      </c>
      <c r="I67" s="11">
        <f>'^JKSE'!I67</f>
        <v>40802</v>
      </c>
      <c r="J67" s="12">
        <f t="shared" ref="J67:J130" si="1">VLOOKUP($I$2:$I$751,$A$2:$G$705,7)</f>
        <v>50</v>
      </c>
    </row>
    <row r="68" spans="1:10" x14ac:dyDescent="0.2">
      <c r="A68" s="15">
        <v>39917</v>
      </c>
      <c r="B68" s="12">
        <v>50</v>
      </c>
      <c r="C68" s="12">
        <v>50</v>
      </c>
      <c r="D68" s="12">
        <v>50</v>
      </c>
      <c r="E68" s="12">
        <v>50</v>
      </c>
      <c r="F68" s="14">
        <v>0</v>
      </c>
      <c r="G68" s="12">
        <v>50</v>
      </c>
      <c r="I68" s="11">
        <f>'^JKSE'!I68</f>
        <v>40801</v>
      </c>
      <c r="J68" s="12">
        <f t="shared" si="1"/>
        <v>50</v>
      </c>
    </row>
    <row r="69" spans="1:10" x14ac:dyDescent="0.2">
      <c r="A69" s="15">
        <v>39918</v>
      </c>
      <c r="B69" s="12">
        <v>50</v>
      </c>
      <c r="C69" s="12">
        <v>50</v>
      </c>
      <c r="D69" s="12">
        <v>50</v>
      </c>
      <c r="E69" s="12">
        <v>50</v>
      </c>
      <c r="F69" s="14">
        <v>38500</v>
      </c>
      <c r="G69" s="12">
        <v>50</v>
      </c>
      <c r="I69" s="11">
        <f>'^JKSE'!I69</f>
        <v>40800</v>
      </c>
      <c r="J69" s="12">
        <f t="shared" si="1"/>
        <v>50</v>
      </c>
    </row>
    <row r="70" spans="1:10" x14ac:dyDescent="0.2">
      <c r="A70" s="15">
        <v>39919</v>
      </c>
      <c r="B70" s="12">
        <v>50</v>
      </c>
      <c r="C70" s="12">
        <v>50</v>
      </c>
      <c r="D70" s="12">
        <v>50</v>
      </c>
      <c r="E70" s="12">
        <v>50</v>
      </c>
      <c r="F70" s="14">
        <v>6363500</v>
      </c>
      <c r="G70" s="12">
        <v>50</v>
      </c>
      <c r="I70" s="11">
        <f>'^JKSE'!I70</f>
        <v>40799</v>
      </c>
      <c r="J70" s="12">
        <f t="shared" si="1"/>
        <v>50</v>
      </c>
    </row>
    <row r="71" spans="1:10" x14ac:dyDescent="0.2">
      <c r="A71" s="15">
        <v>39920</v>
      </c>
      <c r="B71" s="12">
        <v>50</v>
      </c>
      <c r="C71" s="12">
        <v>50</v>
      </c>
      <c r="D71" s="12">
        <v>50</v>
      </c>
      <c r="E71" s="12">
        <v>50</v>
      </c>
      <c r="F71" s="14">
        <v>3725500</v>
      </c>
      <c r="G71" s="12">
        <v>50</v>
      </c>
      <c r="I71" s="11">
        <f>'^JKSE'!I71</f>
        <v>40798</v>
      </c>
      <c r="J71" s="12">
        <f t="shared" si="1"/>
        <v>50</v>
      </c>
    </row>
    <row r="72" spans="1:10" x14ac:dyDescent="0.2">
      <c r="A72" s="15">
        <v>39923</v>
      </c>
      <c r="B72" s="12">
        <v>50</v>
      </c>
      <c r="C72" s="12">
        <v>50</v>
      </c>
      <c r="D72" s="12">
        <v>50</v>
      </c>
      <c r="E72" s="12">
        <v>50</v>
      </c>
      <c r="F72" s="14">
        <v>1950000</v>
      </c>
      <c r="G72" s="12">
        <v>50</v>
      </c>
      <c r="I72" s="11">
        <f>'^JKSE'!I72</f>
        <v>40795</v>
      </c>
      <c r="J72" s="12">
        <f t="shared" si="1"/>
        <v>50</v>
      </c>
    </row>
    <row r="73" spans="1:10" x14ac:dyDescent="0.2">
      <c r="A73" s="15">
        <v>39924</v>
      </c>
      <c r="B73" s="12">
        <v>50</v>
      </c>
      <c r="C73" s="12">
        <v>50</v>
      </c>
      <c r="D73" s="12">
        <v>50</v>
      </c>
      <c r="E73" s="12">
        <v>50</v>
      </c>
      <c r="F73" s="14">
        <v>818000</v>
      </c>
      <c r="G73" s="12">
        <v>50</v>
      </c>
      <c r="I73" s="11">
        <f>'^JKSE'!I73</f>
        <v>40794</v>
      </c>
      <c r="J73" s="12">
        <f t="shared" si="1"/>
        <v>50</v>
      </c>
    </row>
    <row r="74" spans="1:10" x14ac:dyDescent="0.2">
      <c r="A74" s="15">
        <v>39925</v>
      </c>
      <c r="B74" s="12">
        <v>50</v>
      </c>
      <c r="C74" s="12">
        <v>50</v>
      </c>
      <c r="D74" s="12">
        <v>50</v>
      </c>
      <c r="E74" s="12">
        <v>50</v>
      </c>
      <c r="F74" s="14">
        <v>3098500</v>
      </c>
      <c r="G74" s="12">
        <v>50</v>
      </c>
      <c r="I74" s="11">
        <f>'^JKSE'!I74</f>
        <v>40793</v>
      </c>
      <c r="J74" s="12">
        <f t="shared" si="1"/>
        <v>50</v>
      </c>
    </row>
    <row r="75" spans="1:10" x14ac:dyDescent="0.2">
      <c r="A75" s="15">
        <v>39926</v>
      </c>
      <c r="B75" s="12">
        <v>50</v>
      </c>
      <c r="C75" s="12">
        <v>50</v>
      </c>
      <c r="D75" s="12">
        <v>50</v>
      </c>
      <c r="E75" s="12">
        <v>50</v>
      </c>
      <c r="F75" s="14">
        <v>6000</v>
      </c>
      <c r="G75" s="12">
        <v>50</v>
      </c>
      <c r="I75" s="11">
        <f>'^JKSE'!I75</f>
        <v>40792</v>
      </c>
      <c r="J75" s="12">
        <f t="shared" si="1"/>
        <v>50</v>
      </c>
    </row>
    <row r="76" spans="1:10" x14ac:dyDescent="0.2">
      <c r="A76" s="15">
        <v>39927</v>
      </c>
      <c r="B76" s="12">
        <v>50</v>
      </c>
      <c r="C76" s="12">
        <v>50</v>
      </c>
      <c r="D76" s="12">
        <v>50</v>
      </c>
      <c r="E76" s="12">
        <v>50</v>
      </c>
      <c r="F76" s="14">
        <v>0</v>
      </c>
      <c r="G76" s="12">
        <v>50</v>
      </c>
      <c r="I76" s="11">
        <f>'^JKSE'!I76</f>
        <v>40791</v>
      </c>
      <c r="J76" s="12">
        <f t="shared" si="1"/>
        <v>50</v>
      </c>
    </row>
    <row r="77" spans="1:10" x14ac:dyDescent="0.2">
      <c r="A77" s="15">
        <v>39930</v>
      </c>
      <c r="B77" s="12">
        <v>50</v>
      </c>
      <c r="C77" s="12">
        <v>50</v>
      </c>
      <c r="D77" s="12">
        <v>50</v>
      </c>
      <c r="E77" s="12">
        <v>50</v>
      </c>
      <c r="F77" s="14">
        <v>2419000</v>
      </c>
      <c r="G77" s="12">
        <v>50</v>
      </c>
      <c r="I77" s="11">
        <f>'^JKSE'!I77</f>
        <v>40788</v>
      </c>
      <c r="J77" s="12">
        <f t="shared" si="1"/>
        <v>50</v>
      </c>
    </row>
    <row r="78" spans="1:10" x14ac:dyDescent="0.2">
      <c r="A78" s="15">
        <v>39931</v>
      </c>
      <c r="B78" s="12">
        <v>50</v>
      </c>
      <c r="C78" s="12">
        <v>50</v>
      </c>
      <c r="D78" s="12">
        <v>50</v>
      </c>
      <c r="E78" s="12">
        <v>50</v>
      </c>
      <c r="F78" s="14">
        <v>0</v>
      </c>
      <c r="G78" s="12">
        <v>50</v>
      </c>
      <c r="I78" s="11">
        <f>'^JKSE'!I78</f>
        <v>40787</v>
      </c>
      <c r="J78" s="12">
        <f t="shared" si="1"/>
        <v>50</v>
      </c>
    </row>
    <row r="79" spans="1:10" x14ac:dyDescent="0.2">
      <c r="A79" s="15">
        <v>39932</v>
      </c>
      <c r="B79" s="12">
        <v>50</v>
      </c>
      <c r="C79" s="12">
        <v>50</v>
      </c>
      <c r="D79" s="12">
        <v>50</v>
      </c>
      <c r="E79" s="12">
        <v>50</v>
      </c>
      <c r="F79" s="14">
        <v>1810000</v>
      </c>
      <c r="G79" s="12">
        <v>50</v>
      </c>
      <c r="I79" s="11">
        <f>'^JKSE'!I79</f>
        <v>40786</v>
      </c>
      <c r="J79" s="12">
        <f t="shared" si="1"/>
        <v>50</v>
      </c>
    </row>
    <row r="80" spans="1:10" x14ac:dyDescent="0.2">
      <c r="A80" s="15">
        <v>39933</v>
      </c>
      <c r="B80" s="12">
        <v>50</v>
      </c>
      <c r="C80" s="12">
        <v>50</v>
      </c>
      <c r="D80" s="12">
        <v>50</v>
      </c>
      <c r="E80" s="12">
        <v>50</v>
      </c>
      <c r="F80" s="14">
        <v>500000</v>
      </c>
      <c r="G80" s="12">
        <v>50</v>
      </c>
      <c r="I80" s="11">
        <f>'^JKSE'!I80</f>
        <v>40785</v>
      </c>
      <c r="J80" s="12">
        <f t="shared" si="1"/>
        <v>50</v>
      </c>
    </row>
    <row r="81" spans="1:10" x14ac:dyDescent="0.2">
      <c r="A81" s="15">
        <v>39934</v>
      </c>
      <c r="B81" s="12">
        <v>50</v>
      </c>
      <c r="C81" s="12">
        <v>50</v>
      </c>
      <c r="D81" s="12">
        <v>50</v>
      </c>
      <c r="E81" s="12">
        <v>50</v>
      </c>
      <c r="F81" s="14">
        <v>32500</v>
      </c>
      <c r="G81" s="12">
        <v>50</v>
      </c>
      <c r="I81" s="11">
        <f>'^JKSE'!I81</f>
        <v>40784</v>
      </c>
      <c r="J81" s="12">
        <f t="shared" si="1"/>
        <v>50</v>
      </c>
    </row>
    <row r="82" spans="1:10" x14ac:dyDescent="0.2">
      <c r="A82" s="15">
        <v>39937</v>
      </c>
      <c r="B82" s="12">
        <v>50</v>
      </c>
      <c r="C82" s="12">
        <v>50</v>
      </c>
      <c r="D82" s="12">
        <v>50</v>
      </c>
      <c r="E82" s="12">
        <v>50</v>
      </c>
      <c r="F82" s="14">
        <v>300000</v>
      </c>
      <c r="G82" s="12">
        <v>50</v>
      </c>
      <c r="I82" s="11">
        <f>'^JKSE'!I82</f>
        <v>40781</v>
      </c>
      <c r="J82" s="12">
        <f t="shared" si="1"/>
        <v>50</v>
      </c>
    </row>
    <row r="83" spans="1:10" x14ac:dyDescent="0.2">
      <c r="A83" s="15">
        <v>39938</v>
      </c>
      <c r="B83" s="12">
        <v>50</v>
      </c>
      <c r="C83" s="12">
        <v>50</v>
      </c>
      <c r="D83" s="12">
        <v>50</v>
      </c>
      <c r="E83" s="12">
        <v>50</v>
      </c>
      <c r="F83" s="14">
        <v>0</v>
      </c>
      <c r="G83" s="12">
        <v>50</v>
      </c>
      <c r="I83" s="11">
        <f>'^JKSE'!I83</f>
        <v>40780</v>
      </c>
      <c r="J83" s="12">
        <f t="shared" si="1"/>
        <v>50</v>
      </c>
    </row>
    <row r="84" spans="1:10" x14ac:dyDescent="0.2">
      <c r="A84" s="15">
        <v>39939</v>
      </c>
      <c r="B84" s="12">
        <v>50</v>
      </c>
      <c r="C84" s="12">
        <v>50</v>
      </c>
      <c r="D84" s="12">
        <v>50</v>
      </c>
      <c r="E84" s="12">
        <v>50</v>
      </c>
      <c r="F84" s="14">
        <v>350500</v>
      </c>
      <c r="G84" s="12">
        <v>50</v>
      </c>
      <c r="I84" s="11">
        <f>'^JKSE'!I84</f>
        <v>40779</v>
      </c>
      <c r="J84" s="12">
        <f t="shared" si="1"/>
        <v>50</v>
      </c>
    </row>
    <row r="85" spans="1:10" x14ac:dyDescent="0.2">
      <c r="A85" s="15">
        <v>39940</v>
      </c>
      <c r="B85" s="12">
        <v>50</v>
      </c>
      <c r="C85" s="12">
        <v>50</v>
      </c>
      <c r="D85" s="12">
        <v>50</v>
      </c>
      <c r="E85" s="12">
        <v>50</v>
      </c>
      <c r="F85" s="14">
        <v>0</v>
      </c>
      <c r="G85" s="12">
        <v>50</v>
      </c>
      <c r="I85" s="11">
        <f>'^JKSE'!I85</f>
        <v>40778</v>
      </c>
      <c r="J85" s="12">
        <f t="shared" si="1"/>
        <v>50</v>
      </c>
    </row>
    <row r="86" spans="1:10" x14ac:dyDescent="0.2">
      <c r="A86" s="15">
        <v>39941</v>
      </c>
      <c r="B86" s="12">
        <v>50</v>
      </c>
      <c r="C86" s="12">
        <v>50</v>
      </c>
      <c r="D86" s="12">
        <v>50</v>
      </c>
      <c r="E86" s="12">
        <v>50</v>
      </c>
      <c r="F86" s="14">
        <v>377500</v>
      </c>
      <c r="G86" s="12">
        <v>50</v>
      </c>
      <c r="I86" s="11">
        <f>'^JKSE'!I86</f>
        <v>40777</v>
      </c>
      <c r="J86" s="12">
        <f t="shared" si="1"/>
        <v>50</v>
      </c>
    </row>
    <row r="87" spans="1:10" x14ac:dyDescent="0.2">
      <c r="A87" s="15">
        <v>39944</v>
      </c>
      <c r="B87" s="12">
        <v>50</v>
      </c>
      <c r="C87" s="12">
        <v>51</v>
      </c>
      <c r="D87" s="12">
        <v>50</v>
      </c>
      <c r="E87" s="12">
        <v>50</v>
      </c>
      <c r="F87" s="14">
        <v>38217500</v>
      </c>
      <c r="G87" s="12">
        <v>50</v>
      </c>
      <c r="I87" s="11">
        <f>'^JKSE'!I87</f>
        <v>40774</v>
      </c>
      <c r="J87" s="12">
        <f t="shared" si="1"/>
        <v>50</v>
      </c>
    </row>
    <row r="88" spans="1:10" x14ac:dyDescent="0.2">
      <c r="A88" s="15">
        <v>39945</v>
      </c>
      <c r="B88" s="12">
        <v>50</v>
      </c>
      <c r="C88" s="12">
        <v>54</v>
      </c>
      <c r="D88" s="12">
        <v>50</v>
      </c>
      <c r="E88" s="12">
        <v>53</v>
      </c>
      <c r="F88" s="14">
        <v>262000000</v>
      </c>
      <c r="G88" s="12">
        <v>53</v>
      </c>
      <c r="I88" s="11">
        <f>'^JKSE'!I88</f>
        <v>40773</v>
      </c>
      <c r="J88" s="12">
        <f t="shared" si="1"/>
        <v>50</v>
      </c>
    </row>
    <row r="89" spans="1:10" x14ac:dyDescent="0.2">
      <c r="A89" s="15">
        <v>39946</v>
      </c>
      <c r="B89" s="12">
        <v>55</v>
      </c>
      <c r="C89" s="12">
        <v>69</v>
      </c>
      <c r="D89" s="12">
        <v>54</v>
      </c>
      <c r="E89" s="12">
        <v>64</v>
      </c>
      <c r="F89" s="14">
        <v>309000000</v>
      </c>
      <c r="G89" s="12">
        <v>64</v>
      </c>
      <c r="I89" s="11">
        <f>'^JKSE'!I89</f>
        <v>40772</v>
      </c>
      <c r="J89" s="12">
        <f t="shared" si="1"/>
        <v>50</v>
      </c>
    </row>
    <row r="90" spans="1:10" x14ac:dyDescent="0.2">
      <c r="A90" s="15">
        <v>39947</v>
      </c>
      <c r="B90" s="12">
        <v>65</v>
      </c>
      <c r="C90" s="12">
        <v>71</v>
      </c>
      <c r="D90" s="12">
        <v>61</v>
      </c>
      <c r="E90" s="12">
        <v>61</v>
      </c>
      <c r="F90" s="14">
        <v>104000000</v>
      </c>
      <c r="G90" s="12">
        <v>61</v>
      </c>
      <c r="I90" s="11">
        <f>'^JKSE'!I90</f>
        <v>40771</v>
      </c>
      <c r="J90" s="12">
        <f t="shared" si="1"/>
        <v>50</v>
      </c>
    </row>
    <row r="91" spans="1:10" x14ac:dyDescent="0.2">
      <c r="A91" s="15">
        <v>39948</v>
      </c>
      <c r="B91" s="12">
        <v>65</v>
      </c>
      <c r="C91" s="12">
        <v>67</v>
      </c>
      <c r="D91" s="12">
        <v>51</v>
      </c>
      <c r="E91" s="12">
        <v>55</v>
      </c>
      <c r="F91" s="14">
        <v>43659000</v>
      </c>
      <c r="G91" s="12">
        <v>55</v>
      </c>
      <c r="I91" s="11">
        <f>'^JKSE'!I91</f>
        <v>40770</v>
      </c>
      <c r="J91" s="12">
        <f t="shared" si="1"/>
        <v>50</v>
      </c>
    </row>
    <row r="92" spans="1:10" x14ac:dyDescent="0.2">
      <c r="A92" s="15">
        <v>39951</v>
      </c>
      <c r="B92" s="12">
        <v>55</v>
      </c>
      <c r="C92" s="12">
        <v>63</v>
      </c>
      <c r="D92" s="12">
        <v>53</v>
      </c>
      <c r="E92" s="12">
        <v>61</v>
      </c>
      <c r="F92" s="14">
        <v>47495000</v>
      </c>
      <c r="G92" s="12">
        <v>61</v>
      </c>
      <c r="I92" s="11">
        <f>'^JKSE'!I92</f>
        <v>40767</v>
      </c>
      <c r="J92" s="12">
        <f t="shared" si="1"/>
        <v>50</v>
      </c>
    </row>
    <row r="93" spans="1:10" x14ac:dyDescent="0.2">
      <c r="A93" s="15">
        <v>39952</v>
      </c>
      <c r="B93" s="12">
        <v>65</v>
      </c>
      <c r="C93" s="12">
        <v>67</v>
      </c>
      <c r="D93" s="12">
        <v>55</v>
      </c>
      <c r="E93" s="12">
        <v>57</v>
      </c>
      <c r="F93" s="14">
        <v>28676000</v>
      </c>
      <c r="G93" s="12">
        <v>57</v>
      </c>
      <c r="I93" s="11">
        <f>'^JKSE'!I93</f>
        <v>40766</v>
      </c>
      <c r="J93" s="12">
        <f t="shared" si="1"/>
        <v>50</v>
      </c>
    </row>
    <row r="94" spans="1:10" x14ac:dyDescent="0.2">
      <c r="A94" s="15">
        <v>39953</v>
      </c>
      <c r="B94" s="12">
        <v>57</v>
      </c>
      <c r="C94" s="12">
        <v>59</v>
      </c>
      <c r="D94" s="12">
        <v>56</v>
      </c>
      <c r="E94" s="12">
        <v>57</v>
      </c>
      <c r="F94" s="14">
        <v>8157000</v>
      </c>
      <c r="G94" s="12">
        <v>57</v>
      </c>
      <c r="I94" s="11">
        <f>'^JKSE'!I94</f>
        <v>40765</v>
      </c>
      <c r="J94" s="12">
        <f t="shared" si="1"/>
        <v>50</v>
      </c>
    </row>
    <row r="95" spans="1:10" x14ac:dyDescent="0.2">
      <c r="A95" s="15">
        <v>39955</v>
      </c>
      <c r="B95" s="12">
        <v>58</v>
      </c>
      <c r="C95" s="12">
        <v>58</v>
      </c>
      <c r="D95" s="12">
        <v>55</v>
      </c>
      <c r="E95" s="12">
        <v>57</v>
      </c>
      <c r="F95" s="14">
        <v>21761000</v>
      </c>
      <c r="G95" s="12">
        <v>57</v>
      </c>
      <c r="I95" s="11">
        <f>'^JKSE'!I95</f>
        <v>40764</v>
      </c>
      <c r="J95" s="12">
        <f t="shared" si="1"/>
        <v>50</v>
      </c>
    </row>
    <row r="96" spans="1:10" x14ac:dyDescent="0.2">
      <c r="A96" s="15">
        <v>39958</v>
      </c>
      <c r="B96" s="12">
        <v>58</v>
      </c>
      <c r="C96" s="12">
        <v>61</v>
      </c>
      <c r="D96" s="12">
        <v>55</v>
      </c>
      <c r="E96" s="12">
        <v>57</v>
      </c>
      <c r="F96" s="14">
        <v>29274000</v>
      </c>
      <c r="G96" s="12">
        <v>57</v>
      </c>
      <c r="I96" s="11">
        <f>'^JKSE'!I96</f>
        <v>40763</v>
      </c>
      <c r="J96" s="12">
        <f t="shared" si="1"/>
        <v>50</v>
      </c>
    </row>
    <row r="97" spans="1:10" x14ac:dyDescent="0.2">
      <c r="A97" s="15">
        <v>39959</v>
      </c>
      <c r="B97" s="12">
        <v>59</v>
      </c>
      <c r="C97" s="12">
        <v>62</v>
      </c>
      <c r="D97" s="12">
        <v>56</v>
      </c>
      <c r="E97" s="12">
        <v>58</v>
      </c>
      <c r="F97" s="14">
        <v>54839500</v>
      </c>
      <c r="G97" s="12">
        <v>58</v>
      </c>
      <c r="I97" s="11">
        <f>'^JKSE'!I97</f>
        <v>40760</v>
      </c>
      <c r="J97" s="12">
        <f t="shared" si="1"/>
        <v>50</v>
      </c>
    </row>
    <row r="98" spans="1:10" x14ac:dyDescent="0.2">
      <c r="A98" s="15">
        <v>39960</v>
      </c>
      <c r="B98" s="12">
        <v>60</v>
      </c>
      <c r="C98" s="12">
        <v>60</v>
      </c>
      <c r="D98" s="12">
        <v>56</v>
      </c>
      <c r="E98" s="12">
        <v>56</v>
      </c>
      <c r="F98" s="14">
        <v>16196000</v>
      </c>
      <c r="G98" s="12">
        <v>56</v>
      </c>
      <c r="I98" s="11">
        <f>'^JKSE'!I98</f>
        <v>40759</v>
      </c>
      <c r="J98" s="12">
        <f t="shared" si="1"/>
        <v>51</v>
      </c>
    </row>
    <row r="99" spans="1:10" x14ac:dyDescent="0.2">
      <c r="A99" s="15">
        <v>39961</v>
      </c>
      <c r="B99" s="12">
        <v>57</v>
      </c>
      <c r="C99" s="12">
        <v>57</v>
      </c>
      <c r="D99" s="12">
        <v>53</v>
      </c>
      <c r="E99" s="12">
        <v>54</v>
      </c>
      <c r="F99" s="14">
        <v>16178000</v>
      </c>
      <c r="G99" s="12">
        <v>54</v>
      </c>
      <c r="I99" s="11">
        <f>'^JKSE'!I99</f>
        <v>40758</v>
      </c>
      <c r="J99" s="12">
        <f t="shared" si="1"/>
        <v>51</v>
      </c>
    </row>
    <row r="100" spans="1:10" x14ac:dyDescent="0.2">
      <c r="A100" s="15">
        <v>39962</v>
      </c>
      <c r="B100" s="12">
        <v>55</v>
      </c>
      <c r="C100" s="12">
        <v>56</v>
      </c>
      <c r="D100" s="12">
        <v>54</v>
      </c>
      <c r="E100" s="12">
        <v>55</v>
      </c>
      <c r="F100" s="14">
        <v>9723500</v>
      </c>
      <c r="G100" s="12">
        <v>55</v>
      </c>
      <c r="I100" s="11">
        <f>'^JKSE'!I100</f>
        <v>40757</v>
      </c>
      <c r="J100" s="12">
        <f t="shared" si="1"/>
        <v>51</v>
      </c>
    </row>
    <row r="101" spans="1:10" x14ac:dyDescent="0.2">
      <c r="A101" s="15">
        <v>39965</v>
      </c>
      <c r="B101" s="12">
        <v>56</v>
      </c>
      <c r="C101" s="12">
        <v>56</v>
      </c>
      <c r="D101" s="12">
        <v>53</v>
      </c>
      <c r="E101" s="12">
        <v>55</v>
      </c>
      <c r="F101" s="14">
        <v>20626500</v>
      </c>
      <c r="G101" s="12">
        <v>55</v>
      </c>
      <c r="I101" s="11">
        <f>'^JKSE'!I101</f>
        <v>40756</v>
      </c>
      <c r="J101" s="12">
        <f t="shared" si="1"/>
        <v>51</v>
      </c>
    </row>
    <row r="102" spans="1:10" x14ac:dyDescent="0.2">
      <c r="A102" s="15">
        <v>39966</v>
      </c>
      <c r="B102" s="12">
        <v>55</v>
      </c>
      <c r="C102" s="12">
        <v>56</v>
      </c>
      <c r="D102" s="12">
        <v>53</v>
      </c>
      <c r="E102" s="12">
        <v>53</v>
      </c>
      <c r="F102" s="14">
        <v>14045500</v>
      </c>
      <c r="G102" s="12">
        <v>53</v>
      </c>
      <c r="I102" s="11">
        <f>'^JKSE'!I102</f>
        <v>40753</v>
      </c>
      <c r="J102" s="12">
        <f t="shared" si="1"/>
        <v>52</v>
      </c>
    </row>
    <row r="103" spans="1:10" x14ac:dyDescent="0.2">
      <c r="A103" s="15">
        <v>39967</v>
      </c>
      <c r="B103" s="12">
        <v>54</v>
      </c>
      <c r="C103" s="12">
        <v>55</v>
      </c>
      <c r="D103" s="12">
        <v>52</v>
      </c>
      <c r="E103" s="12">
        <v>53</v>
      </c>
      <c r="F103" s="14">
        <v>17635000</v>
      </c>
      <c r="G103" s="12">
        <v>53</v>
      </c>
      <c r="I103" s="11">
        <f>'^JKSE'!I103</f>
        <v>40752</v>
      </c>
      <c r="J103" s="12">
        <f t="shared" si="1"/>
        <v>52</v>
      </c>
    </row>
    <row r="104" spans="1:10" x14ac:dyDescent="0.2">
      <c r="A104" s="15">
        <v>39968</v>
      </c>
      <c r="B104" s="12">
        <v>53</v>
      </c>
      <c r="C104" s="12">
        <v>54</v>
      </c>
      <c r="D104" s="12">
        <v>51</v>
      </c>
      <c r="E104" s="12">
        <v>53</v>
      </c>
      <c r="F104" s="14">
        <v>17114000</v>
      </c>
      <c r="G104" s="12">
        <v>53</v>
      </c>
      <c r="I104" s="11">
        <f>'^JKSE'!I104</f>
        <v>40751</v>
      </c>
      <c r="J104" s="12">
        <f t="shared" si="1"/>
        <v>51</v>
      </c>
    </row>
    <row r="105" spans="1:10" x14ac:dyDescent="0.2">
      <c r="A105" s="15">
        <v>39969</v>
      </c>
      <c r="B105" s="12">
        <v>53</v>
      </c>
      <c r="C105" s="12">
        <v>55</v>
      </c>
      <c r="D105" s="12">
        <v>52</v>
      </c>
      <c r="E105" s="12">
        <v>54</v>
      </c>
      <c r="F105" s="14">
        <v>9999500</v>
      </c>
      <c r="G105" s="12">
        <v>54</v>
      </c>
      <c r="I105" s="11">
        <f>'^JKSE'!I105</f>
        <v>40750</v>
      </c>
      <c r="J105" s="12">
        <f t="shared" si="1"/>
        <v>52</v>
      </c>
    </row>
    <row r="106" spans="1:10" x14ac:dyDescent="0.2">
      <c r="A106" s="15">
        <v>39972</v>
      </c>
      <c r="B106" s="12">
        <v>55</v>
      </c>
      <c r="C106" s="12">
        <v>57</v>
      </c>
      <c r="D106" s="12">
        <v>53</v>
      </c>
      <c r="E106" s="12">
        <v>53</v>
      </c>
      <c r="F106" s="14">
        <v>21955000</v>
      </c>
      <c r="G106" s="12">
        <v>53</v>
      </c>
      <c r="I106" s="11">
        <f>'^JKSE'!I106</f>
        <v>40749</v>
      </c>
      <c r="J106" s="12">
        <f t="shared" si="1"/>
        <v>57</v>
      </c>
    </row>
    <row r="107" spans="1:10" x14ac:dyDescent="0.2">
      <c r="A107" s="15">
        <v>39973</v>
      </c>
      <c r="B107" s="12">
        <v>54</v>
      </c>
      <c r="C107" s="12">
        <v>55</v>
      </c>
      <c r="D107" s="12">
        <v>53</v>
      </c>
      <c r="E107" s="12">
        <v>53</v>
      </c>
      <c r="F107" s="14">
        <v>4833500</v>
      </c>
      <c r="G107" s="12">
        <v>53</v>
      </c>
      <c r="I107" s="11">
        <f>'^JKSE'!I107</f>
        <v>40746</v>
      </c>
      <c r="J107" s="12">
        <f t="shared" si="1"/>
        <v>60</v>
      </c>
    </row>
    <row r="108" spans="1:10" x14ac:dyDescent="0.2">
      <c r="A108" s="15">
        <v>39974</v>
      </c>
      <c r="B108" s="12">
        <v>55</v>
      </c>
      <c r="C108" s="12">
        <v>59</v>
      </c>
      <c r="D108" s="12">
        <v>53</v>
      </c>
      <c r="E108" s="12">
        <v>58</v>
      </c>
      <c r="F108" s="14">
        <v>52341000</v>
      </c>
      <c r="G108" s="12">
        <v>58</v>
      </c>
      <c r="I108" s="11">
        <f>'^JKSE'!I108</f>
        <v>40745</v>
      </c>
      <c r="J108" s="12">
        <f t="shared" si="1"/>
        <v>61</v>
      </c>
    </row>
    <row r="109" spans="1:10" x14ac:dyDescent="0.2">
      <c r="A109" s="15">
        <v>39975</v>
      </c>
      <c r="B109" s="12">
        <v>59</v>
      </c>
      <c r="C109" s="12">
        <v>65</v>
      </c>
      <c r="D109" s="12">
        <v>58</v>
      </c>
      <c r="E109" s="12">
        <v>59</v>
      </c>
      <c r="F109" s="14">
        <v>108000000</v>
      </c>
      <c r="G109" s="12">
        <v>59</v>
      </c>
      <c r="I109" s="11">
        <f>'^JKSE'!I109</f>
        <v>40744</v>
      </c>
      <c r="J109" s="12">
        <f t="shared" si="1"/>
        <v>63</v>
      </c>
    </row>
    <row r="110" spans="1:10" x14ac:dyDescent="0.2">
      <c r="A110" s="15">
        <v>39976</v>
      </c>
      <c r="B110" s="12">
        <v>59</v>
      </c>
      <c r="C110" s="12">
        <v>62</v>
      </c>
      <c r="D110" s="12">
        <v>59</v>
      </c>
      <c r="E110" s="12">
        <v>60</v>
      </c>
      <c r="F110" s="14">
        <v>19871500</v>
      </c>
      <c r="G110" s="12">
        <v>60</v>
      </c>
      <c r="I110" s="11">
        <f>'^JKSE'!I110</f>
        <v>40743</v>
      </c>
      <c r="J110" s="12">
        <f t="shared" si="1"/>
        <v>64</v>
      </c>
    </row>
    <row r="111" spans="1:10" x14ac:dyDescent="0.2">
      <c r="A111" s="15">
        <v>39979</v>
      </c>
      <c r="B111" s="12">
        <v>60</v>
      </c>
      <c r="C111" s="12">
        <v>61</v>
      </c>
      <c r="D111" s="12">
        <v>56</v>
      </c>
      <c r="E111" s="12">
        <v>56</v>
      </c>
      <c r="F111" s="14">
        <v>11036500</v>
      </c>
      <c r="G111" s="12">
        <v>56</v>
      </c>
      <c r="I111" s="11">
        <f>'^JKSE'!I111</f>
        <v>40742</v>
      </c>
      <c r="J111" s="12">
        <f t="shared" si="1"/>
        <v>65</v>
      </c>
    </row>
    <row r="112" spans="1:10" x14ac:dyDescent="0.2">
      <c r="A112" s="15">
        <v>39980</v>
      </c>
      <c r="B112" s="12">
        <v>55</v>
      </c>
      <c r="C112" s="12">
        <v>56</v>
      </c>
      <c r="D112" s="12">
        <v>53</v>
      </c>
      <c r="E112" s="12">
        <v>56</v>
      </c>
      <c r="F112" s="14">
        <v>7882000</v>
      </c>
      <c r="G112" s="12">
        <v>56</v>
      </c>
      <c r="I112" s="11">
        <f>'^JKSE'!I112</f>
        <v>40739</v>
      </c>
      <c r="J112" s="12">
        <f t="shared" si="1"/>
        <v>64</v>
      </c>
    </row>
    <row r="113" spans="1:10" x14ac:dyDescent="0.2">
      <c r="A113" s="15">
        <v>39981</v>
      </c>
      <c r="B113" s="12">
        <v>55</v>
      </c>
      <c r="C113" s="12">
        <v>57</v>
      </c>
      <c r="D113" s="12">
        <v>53</v>
      </c>
      <c r="E113" s="12">
        <v>56</v>
      </c>
      <c r="F113" s="14">
        <v>4565500</v>
      </c>
      <c r="G113" s="12">
        <v>56</v>
      </c>
      <c r="I113" s="11">
        <f>'^JKSE'!I113</f>
        <v>40738</v>
      </c>
      <c r="J113" s="12">
        <f t="shared" si="1"/>
        <v>61</v>
      </c>
    </row>
    <row r="114" spans="1:10" x14ac:dyDescent="0.2">
      <c r="A114" s="15">
        <v>39982</v>
      </c>
      <c r="B114" s="12">
        <v>57</v>
      </c>
      <c r="C114" s="12">
        <v>60</v>
      </c>
      <c r="D114" s="12">
        <v>55</v>
      </c>
      <c r="E114" s="12">
        <v>56</v>
      </c>
      <c r="F114" s="14">
        <v>15741000</v>
      </c>
      <c r="G114" s="12">
        <v>56</v>
      </c>
      <c r="I114" s="11">
        <f>'^JKSE'!I114</f>
        <v>40737</v>
      </c>
      <c r="J114" s="12">
        <f t="shared" si="1"/>
        <v>65</v>
      </c>
    </row>
    <row r="115" spans="1:10" x14ac:dyDescent="0.2">
      <c r="A115" s="15">
        <v>39983</v>
      </c>
      <c r="B115" s="12">
        <v>57</v>
      </c>
      <c r="C115" s="12">
        <v>59</v>
      </c>
      <c r="D115" s="12">
        <v>55</v>
      </c>
      <c r="E115" s="12">
        <v>56</v>
      </c>
      <c r="F115" s="14">
        <v>6493000</v>
      </c>
      <c r="G115" s="12">
        <v>56</v>
      </c>
      <c r="I115" s="11">
        <f>'^JKSE'!I115</f>
        <v>40736</v>
      </c>
      <c r="J115" s="12">
        <f t="shared" si="1"/>
        <v>64</v>
      </c>
    </row>
    <row r="116" spans="1:10" x14ac:dyDescent="0.2">
      <c r="A116" s="15">
        <v>39986</v>
      </c>
      <c r="B116" s="12">
        <v>56</v>
      </c>
      <c r="C116" s="12">
        <v>60</v>
      </c>
      <c r="D116" s="12">
        <v>54</v>
      </c>
      <c r="E116" s="12">
        <v>55</v>
      </c>
      <c r="F116" s="14">
        <v>29324500</v>
      </c>
      <c r="G116" s="12">
        <v>55</v>
      </c>
      <c r="I116" s="11">
        <f>'^JKSE'!I116</f>
        <v>40735</v>
      </c>
      <c r="J116" s="12">
        <f t="shared" si="1"/>
        <v>76</v>
      </c>
    </row>
    <row r="117" spans="1:10" x14ac:dyDescent="0.2">
      <c r="A117" s="15">
        <v>39987</v>
      </c>
      <c r="B117" s="12">
        <v>55</v>
      </c>
      <c r="C117" s="12">
        <v>55</v>
      </c>
      <c r="D117" s="12">
        <v>51</v>
      </c>
      <c r="E117" s="12">
        <v>53</v>
      </c>
      <c r="F117" s="14">
        <v>27899500</v>
      </c>
      <c r="G117" s="12">
        <v>53</v>
      </c>
      <c r="I117" s="11">
        <f>'^JKSE'!I117</f>
        <v>40732</v>
      </c>
      <c r="J117" s="12">
        <f t="shared" si="1"/>
        <v>62</v>
      </c>
    </row>
    <row r="118" spans="1:10" x14ac:dyDescent="0.2">
      <c r="A118" s="15">
        <v>39988</v>
      </c>
      <c r="B118" s="12">
        <v>53</v>
      </c>
      <c r="C118" s="12">
        <v>54</v>
      </c>
      <c r="D118" s="12">
        <v>52</v>
      </c>
      <c r="E118" s="12">
        <v>54</v>
      </c>
      <c r="F118" s="14">
        <v>9491500</v>
      </c>
      <c r="G118" s="12">
        <v>54</v>
      </c>
      <c r="I118" s="11">
        <f>'^JKSE'!I118</f>
        <v>40731</v>
      </c>
      <c r="J118" s="12">
        <f t="shared" si="1"/>
        <v>58</v>
      </c>
    </row>
    <row r="119" spans="1:10" x14ac:dyDescent="0.2">
      <c r="A119" s="15">
        <v>39989</v>
      </c>
      <c r="B119" s="12">
        <v>53</v>
      </c>
      <c r="C119" s="12">
        <v>56</v>
      </c>
      <c r="D119" s="12">
        <v>53</v>
      </c>
      <c r="E119" s="12">
        <v>55</v>
      </c>
      <c r="F119" s="14">
        <v>16603500</v>
      </c>
      <c r="G119" s="12">
        <v>55</v>
      </c>
      <c r="I119" s="11">
        <f>'^JKSE'!I119</f>
        <v>40730</v>
      </c>
      <c r="J119" s="12">
        <f t="shared" si="1"/>
        <v>60</v>
      </c>
    </row>
    <row r="120" spans="1:10" x14ac:dyDescent="0.2">
      <c r="A120" s="15">
        <v>39990</v>
      </c>
      <c r="B120" s="12">
        <v>55</v>
      </c>
      <c r="C120" s="12">
        <v>55</v>
      </c>
      <c r="D120" s="12">
        <v>53</v>
      </c>
      <c r="E120" s="12">
        <v>54</v>
      </c>
      <c r="F120" s="14">
        <v>4539000</v>
      </c>
      <c r="G120" s="12">
        <v>54</v>
      </c>
      <c r="I120" s="11">
        <f>'^JKSE'!I120</f>
        <v>40729</v>
      </c>
      <c r="J120" s="12">
        <f t="shared" si="1"/>
        <v>60</v>
      </c>
    </row>
    <row r="121" spans="1:10" x14ac:dyDescent="0.2">
      <c r="A121" s="15">
        <v>39993</v>
      </c>
      <c r="B121" s="12">
        <v>54</v>
      </c>
      <c r="C121" s="12">
        <v>56</v>
      </c>
      <c r="D121" s="12">
        <v>54</v>
      </c>
      <c r="E121" s="12">
        <v>55</v>
      </c>
      <c r="F121" s="14">
        <v>15279000</v>
      </c>
      <c r="G121" s="12">
        <v>55</v>
      </c>
      <c r="I121" s="11">
        <f>'^JKSE'!I121</f>
        <v>40728</v>
      </c>
      <c r="J121" s="12">
        <f t="shared" si="1"/>
        <v>57</v>
      </c>
    </row>
    <row r="122" spans="1:10" x14ac:dyDescent="0.2">
      <c r="A122" s="15">
        <v>39994</v>
      </c>
      <c r="B122" s="12">
        <v>56</v>
      </c>
      <c r="C122" s="12">
        <v>59</v>
      </c>
      <c r="D122" s="12">
        <v>54</v>
      </c>
      <c r="E122" s="12">
        <v>54</v>
      </c>
      <c r="F122" s="14">
        <v>38360000</v>
      </c>
      <c r="G122" s="12">
        <v>54</v>
      </c>
      <c r="I122" s="11">
        <f>'^JKSE'!I122</f>
        <v>40725</v>
      </c>
      <c r="J122" s="12">
        <f t="shared" si="1"/>
        <v>56</v>
      </c>
    </row>
    <row r="123" spans="1:10" x14ac:dyDescent="0.2">
      <c r="A123" s="15">
        <v>39995</v>
      </c>
      <c r="B123" s="12">
        <v>54</v>
      </c>
      <c r="C123" s="12">
        <v>55</v>
      </c>
      <c r="D123" s="12">
        <v>54</v>
      </c>
      <c r="E123" s="12">
        <v>54</v>
      </c>
      <c r="F123" s="14">
        <v>5938500</v>
      </c>
      <c r="G123" s="12">
        <v>54</v>
      </c>
      <c r="I123" s="11">
        <f>'^JKSE'!I123</f>
        <v>40724</v>
      </c>
      <c r="J123" s="12">
        <f t="shared" si="1"/>
        <v>58</v>
      </c>
    </row>
    <row r="124" spans="1:10" x14ac:dyDescent="0.2">
      <c r="A124" s="15">
        <v>39996</v>
      </c>
      <c r="B124" s="12">
        <v>55</v>
      </c>
      <c r="C124" s="12">
        <v>56</v>
      </c>
      <c r="D124" s="12">
        <v>53</v>
      </c>
      <c r="E124" s="12">
        <v>54</v>
      </c>
      <c r="F124" s="14">
        <v>11381000</v>
      </c>
      <c r="G124" s="12">
        <v>54</v>
      </c>
      <c r="I124" s="11">
        <f>'^JKSE'!I124</f>
        <v>40723</v>
      </c>
      <c r="J124" s="12">
        <f t="shared" si="1"/>
        <v>62</v>
      </c>
    </row>
    <row r="125" spans="1:10" x14ac:dyDescent="0.2">
      <c r="A125" s="15">
        <v>39997</v>
      </c>
      <c r="B125" s="12">
        <v>53</v>
      </c>
      <c r="C125" s="12">
        <v>54</v>
      </c>
      <c r="D125" s="12">
        <v>53</v>
      </c>
      <c r="E125" s="12">
        <v>54</v>
      </c>
      <c r="F125" s="14">
        <v>3390500</v>
      </c>
      <c r="G125" s="12">
        <v>54</v>
      </c>
      <c r="I125" s="11">
        <f>'^JKSE'!I125</f>
        <v>40722</v>
      </c>
      <c r="J125" s="12">
        <f t="shared" si="1"/>
        <v>62</v>
      </c>
    </row>
    <row r="126" spans="1:10" x14ac:dyDescent="0.2">
      <c r="A126" s="15">
        <v>40000</v>
      </c>
      <c r="B126" s="12">
        <v>53</v>
      </c>
      <c r="C126" s="12">
        <v>54</v>
      </c>
      <c r="D126" s="12">
        <v>52</v>
      </c>
      <c r="E126" s="12">
        <v>53</v>
      </c>
      <c r="F126" s="14">
        <v>5194000</v>
      </c>
      <c r="G126" s="12">
        <v>53</v>
      </c>
      <c r="I126" s="11">
        <f>'^JKSE'!I126</f>
        <v>40721</v>
      </c>
      <c r="J126" s="12">
        <f t="shared" si="1"/>
        <v>57</v>
      </c>
    </row>
    <row r="127" spans="1:10" x14ac:dyDescent="0.2">
      <c r="A127" s="15">
        <v>40001</v>
      </c>
      <c r="B127" s="12">
        <v>54</v>
      </c>
      <c r="C127" s="12">
        <v>54</v>
      </c>
      <c r="D127" s="12">
        <v>52</v>
      </c>
      <c r="E127" s="12">
        <v>53</v>
      </c>
      <c r="F127" s="14">
        <v>5220500</v>
      </c>
      <c r="G127" s="12">
        <v>53</v>
      </c>
      <c r="I127" s="11">
        <f>'^JKSE'!I127</f>
        <v>40718</v>
      </c>
      <c r="J127" s="12">
        <f t="shared" si="1"/>
        <v>55</v>
      </c>
    </row>
    <row r="128" spans="1:10" x14ac:dyDescent="0.2">
      <c r="A128" s="15">
        <v>40003</v>
      </c>
      <c r="B128" s="12">
        <v>54</v>
      </c>
      <c r="C128" s="12">
        <v>54</v>
      </c>
      <c r="D128" s="12">
        <v>52</v>
      </c>
      <c r="E128" s="12">
        <v>52</v>
      </c>
      <c r="F128" s="14">
        <v>931000</v>
      </c>
      <c r="G128" s="12">
        <v>52</v>
      </c>
      <c r="I128" s="11">
        <f>'^JKSE'!I128</f>
        <v>40717</v>
      </c>
      <c r="J128" s="12">
        <f t="shared" si="1"/>
        <v>50</v>
      </c>
    </row>
    <row r="129" spans="1:10" x14ac:dyDescent="0.2">
      <c r="A129" s="15">
        <v>40004</v>
      </c>
      <c r="B129" s="12">
        <v>52</v>
      </c>
      <c r="C129" s="12">
        <v>54</v>
      </c>
      <c r="D129" s="12">
        <v>52</v>
      </c>
      <c r="E129" s="12">
        <v>53</v>
      </c>
      <c r="F129" s="14">
        <v>10844500</v>
      </c>
      <c r="G129" s="12">
        <v>53</v>
      </c>
      <c r="I129" s="11">
        <f>'^JKSE'!I129</f>
        <v>40716</v>
      </c>
      <c r="J129" s="12">
        <f t="shared" si="1"/>
        <v>50</v>
      </c>
    </row>
    <row r="130" spans="1:10" x14ac:dyDescent="0.2">
      <c r="A130" s="15">
        <v>40007</v>
      </c>
      <c r="B130" s="12">
        <v>52</v>
      </c>
      <c r="C130" s="12">
        <v>52</v>
      </c>
      <c r="D130" s="12">
        <v>51</v>
      </c>
      <c r="E130" s="12">
        <v>52</v>
      </c>
      <c r="F130" s="14">
        <v>7115000</v>
      </c>
      <c r="G130" s="12">
        <v>52</v>
      </c>
      <c r="I130" s="11">
        <f>'^JKSE'!I130</f>
        <v>40715</v>
      </c>
      <c r="J130" s="12">
        <f t="shared" si="1"/>
        <v>50</v>
      </c>
    </row>
    <row r="131" spans="1:10" x14ac:dyDescent="0.2">
      <c r="A131" s="15">
        <v>40008</v>
      </c>
      <c r="B131" s="12">
        <v>52</v>
      </c>
      <c r="C131" s="12">
        <v>52</v>
      </c>
      <c r="D131" s="12">
        <v>51</v>
      </c>
      <c r="E131" s="12">
        <v>52</v>
      </c>
      <c r="F131" s="14">
        <v>2714500</v>
      </c>
      <c r="G131" s="12">
        <v>52</v>
      </c>
      <c r="I131" s="11">
        <f>'^JKSE'!I131</f>
        <v>40714</v>
      </c>
      <c r="J131" s="12">
        <f t="shared" ref="J131:J194" si="2">VLOOKUP($I$2:$I$751,$A$2:$G$705,7)</f>
        <v>50</v>
      </c>
    </row>
    <row r="132" spans="1:10" x14ac:dyDescent="0.2">
      <c r="A132" s="15">
        <v>40009</v>
      </c>
      <c r="B132" s="12">
        <v>52</v>
      </c>
      <c r="C132" s="12">
        <v>53</v>
      </c>
      <c r="D132" s="12">
        <v>51</v>
      </c>
      <c r="E132" s="12">
        <v>53</v>
      </c>
      <c r="F132" s="14">
        <v>10866500</v>
      </c>
      <c r="G132" s="12">
        <v>53</v>
      </c>
      <c r="I132" s="11">
        <f>'^JKSE'!I132</f>
        <v>40711</v>
      </c>
      <c r="J132" s="12">
        <f t="shared" si="2"/>
        <v>50</v>
      </c>
    </row>
    <row r="133" spans="1:10" x14ac:dyDescent="0.2">
      <c r="A133" s="15">
        <v>40010</v>
      </c>
      <c r="B133" s="12">
        <v>52</v>
      </c>
      <c r="C133" s="12">
        <v>53</v>
      </c>
      <c r="D133" s="12">
        <v>51</v>
      </c>
      <c r="E133" s="12">
        <v>52</v>
      </c>
      <c r="F133" s="14">
        <v>3404000</v>
      </c>
      <c r="G133" s="12">
        <v>52</v>
      </c>
      <c r="I133" s="11">
        <f>'^JKSE'!I133</f>
        <v>40710</v>
      </c>
      <c r="J133" s="12">
        <f t="shared" si="2"/>
        <v>50</v>
      </c>
    </row>
    <row r="134" spans="1:10" x14ac:dyDescent="0.2">
      <c r="A134" s="15">
        <v>40011</v>
      </c>
      <c r="B134" s="12">
        <v>51</v>
      </c>
      <c r="C134" s="12">
        <v>52</v>
      </c>
      <c r="D134" s="12">
        <v>50</v>
      </c>
      <c r="E134" s="12">
        <v>52</v>
      </c>
      <c r="F134" s="14">
        <v>8102000</v>
      </c>
      <c r="G134" s="12">
        <v>52</v>
      </c>
      <c r="I134" s="11">
        <f>'^JKSE'!I134</f>
        <v>40709</v>
      </c>
      <c r="J134" s="12">
        <f t="shared" si="2"/>
        <v>50</v>
      </c>
    </row>
    <row r="135" spans="1:10" x14ac:dyDescent="0.2">
      <c r="A135" s="15">
        <v>40015</v>
      </c>
      <c r="B135" s="12">
        <v>52</v>
      </c>
      <c r="C135" s="12">
        <v>52</v>
      </c>
      <c r="D135" s="12">
        <v>51</v>
      </c>
      <c r="E135" s="12">
        <v>52</v>
      </c>
      <c r="F135" s="14">
        <v>1206000</v>
      </c>
      <c r="G135" s="12">
        <v>52</v>
      </c>
      <c r="I135" s="11">
        <f>'^JKSE'!I135</f>
        <v>40708</v>
      </c>
      <c r="J135" s="12">
        <f t="shared" si="2"/>
        <v>50</v>
      </c>
    </row>
    <row r="136" spans="1:10" x14ac:dyDescent="0.2">
      <c r="A136" s="15">
        <v>40016</v>
      </c>
      <c r="B136" s="12">
        <v>52</v>
      </c>
      <c r="C136" s="12">
        <v>53</v>
      </c>
      <c r="D136" s="12">
        <v>51</v>
      </c>
      <c r="E136" s="12">
        <v>52</v>
      </c>
      <c r="F136" s="14">
        <v>10106000</v>
      </c>
      <c r="G136" s="12">
        <v>52</v>
      </c>
      <c r="I136" s="11">
        <f>'^JKSE'!I136</f>
        <v>40707</v>
      </c>
      <c r="J136" s="12">
        <f t="shared" si="2"/>
        <v>50</v>
      </c>
    </row>
    <row r="137" spans="1:10" x14ac:dyDescent="0.2">
      <c r="A137" s="15">
        <v>40017</v>
      </c>
      <c r="B137" s="12">
        <v>52</v>
      </c>
      <c r="C137" s="12">
        <v>53</v>
      </c>
      <c r="D137" s="12">
        <v>51</v>
      </c>
      <c r="E137" s="12">
        <v>51</v>
      </c>
      <c r="F137" s="14">
        <v>1724000</v>
      </c>
      <c r="G137" s="12">
        <v>51</v>
      </c>
      <c r="I137" s="11">
        <f>'^JKSE'!I137</f>
        <v>40704</v>
      </c>
      <c r="J137" s="12">
        <f t="shared" si="2"/>
        <v>50</v>
      </c>
    </row>
    <row r="138" spans="1:10" x14ac:dyDescent="0.2">
      <c r="A138" s="15">
        <v>40018</v>
      </c>
      <c r="B138" s="12">
        <v>52</v>
      </c>
      <c r="C138" s="12">
        <v>53</v>
      </c>
      <c r="D138" s="12">
        <v>51</v>
      </c>
      <c r="E138" s="12">
        <v>51</v>
      </c>
      <c r="F138" s="14">
        <v>4472500</v>
      </c>
      <c r="G138" s="12">
        <v>51</v>
      </c>
      <c r="I138" s="11">
        <f>'^JKSE'!I138</f>
        <v>40703</v>
      </c>
      <c r="J138" s="12">
        <f t="shared" si="2"/>
        <v>50</v>
      </c>
    </row>
    <row r="139" spans="1:10" x14ac:dyDescent="0.2">
      <c r="A139" s="15">
        <v>40021</v>
      </c>
      <c r="B139" s="12">
        <v>51</v>
      </c>
      <c r="C139" s="12">
        <v>53</v>
      </c>
      <c r="D139" s="12">
        <v>51</v>
      </c>
      <c r="E139" s="12">
        <v>51</v>
      </c>
      <c r="F139" s="14">
        <v>2462000</v>
      </c>
      <c r="G139" s="12">
        <v>51</v>
      </c>
      <c r="I139" s="11">
        <f>'^JKSE'!I139</f>
        <v>40702</v>
      </c>
      <c r="J139" s="12">
        <f t="shared" si="2"/>
        <v>50</v>
      </c>
    </row>
    <row r="140" spans="1:10" x14ac:dyDescent="0.2">
      <c r="A140" s="15">
        <v>40022</v>
      </c>
      <c r="B140" s="12">
        <v>52</v>
      </c>
      <c r="C140" s="12">
        <v>54</v>
      </c>
      <c r="D140" s="12">
        <v>51</v>
      </c>
      <c r="E140" s="12">
        <v>53</v>
      </c>
      <c r="F140" s="14">
        <v>8663500</v>
      </c>
      <c r="G140" s="12">
        <v>53</v>
      </c>
      <c r="I140" s="11">
        <f>'^JKSE'!I140</f>
        <v>40701</v>
      </c>
      <c r="J140" s="12">
        <f t="shared" si="2"/>
        <v>50</v>
      </c>
    </row>
    <row r="141" spans="1:10" x14ac:dyDescent="0.2">
      <c r="A141" s="15">
        <v>40023</v>
      </c>
      <c r="B141" s="12">
        <v>53</v>
      </c>
      <c r="C141" s="12">
        <v>53</v>
      </c>
      <c r="D141" s="12">
        <v>51</v>
      </c>
      <c r="E141" s="12">
        <v>51</v>
      </c>
      <c r="F141" s="14">
        <v>3673500</v>
      </c>
      <c r="G141" s="12">
        <v>51</v>
      </c>
      <c r="I141" s="11">
        <f>'^JKSE'!I141</f>
        <v>40700</v>
      </c>
      <c r="J141" s="12">
        <f t="shared" si="2"/>
        <v>50</v>
      </c>
    </row>
    <row r="142" spans="1:10" x14ac:dyDescent="0.2">
      <c r="A142" s="15">
        <v>40024</v>
      </c>
      <c r="B142" s="12">
        <v>51</v>
      </c>
      <c r="C142" s="12">
        <v>53</v>
      </c>
      <c r="D142" s="12">
        <v>51</v>
      </c>
      <c r="E142" s="12">
        <v>52</v>
      </c>
      <c r="F142" s="14">
        <v>3188500</v>
      </c>
      <c r="G142" s="12">
        <v>52</v>
      </c>
      <c r="I142" s="11">
        <f>'^JKSE'!I142</f>
        <v>40697</v>
      </c>
      <c r="J142" s="12">
        <f t="shared" si="2"/>
        <v>50</v>
      </c>
    </row>
    <row r="143" spans="1:10" x14ac:dyDescent="0.2">
      <c r="A143" s="15">
        <v>40025</v>
      </c>
      <c r="B143" s="12">
        <v>52</v>
      </c>
      <c r="C143" s="12">
        <v>52</v>
      </c>
      <c r="D143" s="12">
        <v>51</v>
      </c>
      <c r="E143" s="12">
        <v>52</v>
      </c>
      <c r="F143" s="14">
        <v>3922500</v>
      </c>
      <c r="G143" s="12">
        <v>52</v>
      </c>
      <c r="I143" s="11">
        <f>'^JKSE'!I143</f>
        <v>40696</v>
      </c>
      <c r="J143" s="12">
        <f t="shared" si="2"/>
        <v>50</v>
      </c>
    </row>
    <row r="144" spans="1:10" x14ac:dyDescent="0.2">
      <c r="A144" s="15">
        <v>40028</v>
      </c>
      <c r="B144" s="12">
        <v>52</v>
      </c>
      <c r="C144" s="12">
        <v>54</v>
      </c>
      <c r="D144" s="12">
        <v>52</v>
      </c>
      <c r="E144" s="12">
        <v>53</v>
      </c>
      <c r="F144" s="14">
        <v>12605000</v>
      </c>
      <c r="G144" s="12">
        <v>53</v>
      </c>
      <c r="I144" s="11">
        <f>'^JKSE'!I144</f>
        <v>40695</v>
      </c>
      <c r="J144" s="12">
        <f t="shared" si="2"/>
        <v>50</v>
      </c>
    </row>
    <row r="145" spans="1:10" x14ac:dyDescent="0.2">
      <c r="A145" s="15">
        <v>40029</v>
      </c>
      <c r="B145" s="12">
        <v>53</v>
      </c>
      <c r="C145" s="12">
        <v>53</v>
      </c>
      <c r="D145" s="12">
        <v>52</v>
      </c>
      <c r="E145" s="12">
        <v>52</v>
      </c>
      <c r="F145" s="14">
        <v>6572500</v>
      </c>
      <c r="G145" s="12">
        <v>52</v>
      </c>
      <c r="I145" s="11">
        <f>'^JKSE'!I145</f>
        <v>40694</v>
      </c>
      <c r="J145" s="12">
        <f t="shared" si="2"/>
        <v>50</v>
      </c>
    </row>
    <row r="146" spans="1:10" x14ac:dyDescent="0.2">
      <c r="A146" s="15">
        <v>40030</v>
      </c>
      <c r="B146" s="12">
        <v>52</v>
      </c>
      <c r="C146" s="12">
        <v>52</v>
      </c>
      <c r="D146" s="12">
        <v>51</v>
      </c>
      <c r="E146" s="12">
        <v>52</v>
      </c>
      <c r="F146" s="14">
        <v>2888500</v>
      </c>
      <c r="G146" s="12">
        <v>52</v>
      </c>
      <c r="I146" s="11">
        <f>'^JKSE'!I146</f>
        <v>40693</v>
      </c>
      <c r="J146" s="12">
        <f t="shared" si="2"/>
        <v>50</v>
      </c>
    </row>
    <row r="147" spans="1:10" x14ac:dyDescent="0.2">
      <c r="A147" s="15">
        <v>40031</v>
      </c>
      <c r="B147" s="12">
        <v>51</v>
      </c>
      <c r="C147" s="12">
        <v>52</v>
      </c>
      <c r="D147" s="12">
        <v>51</v>
      </c>
      <c r="E147" s="12">
        <v>52</v>
      </c>
      <c r="F147" s="14">
        <v>7412000</v>
      </c>
      <c r="G147" s="12">
        <v>52</v>
      </c>
      <c r="I147" s="11">
        <f>'^JKSE'!I147</f>
        <v>40690</v>
      </c>
      <c r="J147" s="12">
        <f t="shared" si="2"/>
        <v>50</v>
      </c>
    </row>
    <row r="148" spans="1:10" x14ac:dyDescent="0.2">
      <c r="A148" s="15">
        <v>40032</v>
      </c>
      <c r="B148" s="12">
        <v>51</v>
      </c>
      <c r="C148" s="12">
        <v>52</v>
      </c>
      <c r="D148" s="12">
        <v>51</v>
      </c>
      <c r="E148" s="12">
        <v>52</v>
      </c>
      <c r="F148" s="14">
        <v>3492000</v>
      </c>
      <c r="G148" s="12">
        <v>52</v>
      </c>
      <c r="I148" s="11">
        <f>'^JKSE'!I148</f>
        <v>40689</v>
      </c>
      <c r="J148" s="12">
        <f t="shared" si="2"/>
        <v>50</v>
      </c>
    </row>
    <row r="149" spans="1:10" x14ac:dyDescent="0.2">
      <c r="A149" s="15">
        <v>40035</v>
      </c>
      <c r="B149" s="12">
        <v>51</v>
      </c>
      <c r="C149" s="12">
        <v>52</v>
      </c>
      <c r="D149" s="12">
        <v>51</v>
      </c>
      <c r="E149" s="12">
        <v>52</v>
      </c>
      <c r="F149" s="14">
        <v>7127500</v>
      </c>
      <c r="G149" s="12">
        <v>52</v>
      </c>
      <c r="I149" s="11">
        <f>'^JKSE'!I149</f>
        <v>40688</v>
      </c>
      <c r="J149" s="12">
        <f t="shared" si="2"/>
        <v>50</v>
      </c>
    </row>
    <row r="150" spans="1:10" x14ac:dyDescent="0.2">
      <c r="A150" s="15">
        <v>40036</v>
      </c>
      <c r="B150" s="12">
        <v>52</v>
      </c>
      <c r="C150" s="12">
        <v>53</v>
      </c>
      <c r="D150" s="12">
        <v>51</v>
      </c>
      <c r="E150" s="12">
        <v>52</v>
      </c>
      <c r="F150" s="14">
        <v>13312500</v>
      </c>
      <c r="G150" s="12">
        <v>52</v>
      </c>
      <c r="I150" s="11">
        <f>'^JKSE'!I150</f>
        <v>40687</v>
      </c>
      <c r="J150" s="12">
        <f t="shared" si="2"/>
        <v>50</v>
      </c>
    </row>
    <row r="151" spans="1:10" x14ac:dyDescent="0.2">
      <c r="A151" s="15">
        <v>40037</v>
      </c>
      <c r="B151" s="12">
        <v>51</v>
      </c>
      <c r="C151" s="12">
        <v>52</v>
      </c>
      <c r="D151" s="12">
        <v>50</v>
      </c>
      <c r="E151" s="12">
        <v>52</v>
      </c>
      <c r="F151" s="14">
        <v>9662000</v>
      </c>
      <c r="G151" s="12">
        <v>52</v>
      </c>
      <c r="I151" s="11">
        <f>'^JKSE'!I151</f>
        <v>40686</v>
      </c>
      <c r="J151" s="12">
        <f t="shared" si="2"/>
        <v>50</v>
      </c>
    </row>
    <row r="152" spans="1:10" x14ac:dyDescent="0.2">
      <c r="A152" s="15">
        <v>40038</v>
      </c>
      <c r="B152" s="12">
        <v>51</v>
      </c>
      <c r="C152" s="12">
        <v>52</v>
      </c>
      <c r="D152" s="12">
        <v>51</v>
      </c>
      <c r="E152" s="12">
        <v>52</v>
      </c>
      <c r="F152" s="14">
        <v>6187500</v>
      </c>
      <c r="G152" s="12">
        <v>52</v>
      </c>
      <c r="I152" s="11">
        <f>'^JKSE'!I152</f>
        <v>40683</v>
      </c>
      <c r="J152" s="12">
        <f t="shared" si="2"/>
        <v>50</v>
      </c>
    </row>
    <row r="153" spans="1:10" x14ac:dyDescent="0.2">
      <c r="A153" s="15">
        <v>40039</v>
      </c>
      <c r="B153" s="12">
        <v>51</v>
      </c>
      <c r="C153" s="12">
        <v>52</v>
      </c>
      <c r="D153" s="12">
        <v>51</v>
      </c>
      <c r="E153" s="12">
        <v>52</v>
      </c>
      <c r="F153" s="14">
        <v>1714000</v>
      </c>
      <c r="G153" s="12">
        <v>52</v>
      </c>
      <c r="I153" s="11">
        <f>'^JKSE'!I153</f>
        <v>40682</v>
      </c>
      <c r="J153" s="12">
        <f t="shared" si="2"/>
        <v>50</v>
      </c>
    </row>
    <row r="154" spans="1:10" x14ac:dyDescent="0.2">
      <c r="A154" s="15">
        <v>40043</v>
      </c>
      <c r="B154" s="12">
        <v>51</v>
      </c>
      <c r="C154" s="12">
        <v>51</v>
      </c>
      <c r="D154" s="12">
        <v>50</v>
      </c>
      <c r="E154" s="12">
        <v>50</v>
      </c>
      <c r="F154" s="14">
        <v>10594000</v>
      </c>
      <c r="G154" s="12">
        <v>50</v>
      </c>
      <c r="I154" s="11">
        <f>'^JKSE'!I154</f>
        <v>40681</v>
      </c>
      <c r="J154" s="12">
        <f t="shared" si="2"/>
        <v>50</v>
      </c>
    </row>
    <row r="155" spans="1:10" x14ac:dyDescent="0.2">
      <c r="A155" s="15">
        <v>40044</v>
      </c>
      <c r="B155" s="12">
        <v>50</v>
      </c>
      <c r="C155" s="12">
        <v>51</v>
      </c>
      <c r="D155" s="12">
        <v>50</v>
      </c>
      <c r="E155" s="12">
        <v>50</v>
      </c>
      <c r="F155" s="14">
        <v>8186000</v>
      </c>
      <c r="G155" s="12">
        <v>50</v>
      </c>
      <c r="I155" s="11">
        <f>'^JKSE'!I155</f>
        <v>40680</v>
      </c>
      <c r="J155" s="12">
        <f t="shared" si="2"/>
        <v>50</v>
      </c>
    </row>
    <row r="156" spans="1:10" x14ac:dyDescent="0.2">
      <c r="A156" s="15">
        <v>40045</v>
      </c>
      <c r="B156" s="12">
        <v>50</v>
      </c>
      <c r="C156" s="12">
        <v>51</v>
      </c>
      <c r="D156" s="12">
        <v>50</v>
      </c>
      <c r="E156" s="12">
        <v>50</v>
      </c>
      <c r="F156" s="14">
        <v>6547000</v>
      </c>
      <c r="G156" s="12">
        <v>50</v>
      </c>
      <c r="I156" s="11">
        <f>'^JKSE'!I156</f>
        <v>40679</v>
      </c>
      <c r="J156" s="12">
        <f t="shared" si="2"/>
        <v>50</v>
      </c>
    </row>
    <row r="157" spans="1:10" x14ac:dyDescent="0.2">
      <c r="A157" s="15">
        <v>40046</v>
      </c>
      <c r="B157" s="12">
        <v>50</v>
      </c>
      <c r="C157" s="12">
        <v>51</v>
      </c>
      <c r="D157" s="12">
        <v>50</v>
      </c>
      <c r="E157" s="12">
        <v>51</v>
      </c>
      <c r="F157" s="14">
        <v>4816000</v>
      </c>
      <c r="G157" s="12">
        <v>51</v>
      </c>
      <c r="I157" s="11">
        <f>'^JKSE'!I157</f>
        <v>40676</v>
      </c>
      <c r="J157" s="12">
        <f t="shared" si="2"/>
        <v>50</v>
      </c>
    </row>
    <row r="158" spans="1:10" x14ac:dyDescent="0.2">
      <c r="A158" s="15">
        <v>40049</v>
      </c>
      <c r="B158" s="12">
        <v>51</v>
      </c>
      <c r="C158" s="12">
        <v>51</v>
      </c>
      <c r="D158" s="12">
        <v>50</v>
      </c>
      <c r="E158" s="12">
        <v>50</v>
      </c>
      <c r="F158" s="14">
        <v>5619500</v>
      </c>
      <c r="G158" s="12">
        <v>50</v>
      </c>
      <c r="I158" s="11">
        <f>'^JKSE'!I158</f>
        <v>40675</v>
      </c>
      <c r="J158" s="12">
        <f t="shared" si="2"/>
        <v>50</v>
      </c>
    </row>
    <row r="159" spans="1:10" x14ac:dyDescent="0.2">
      <c r="A159" s="15">
        <v>40050</v>
      </c>
      <c r="B159" s="12">
        <v>50</v>
      </c>
      <c r="C159" s="12">
        <v>51</v>
      </c>
      <c r="D159" s="12">
        <v>50</v>
      </c>
      <c r="E159" s="12">
        <v>51</v>
      </c>
      <c r="F159" s="14">
        <v>2280500</v>
      </c>
      <c r="G159" s="12">
        <v>51</v>
      </c>
      <c r="I159" s="11">
        <f>'^JKSE'!I159</f>
        <v>40674</v>
      </c>
      <c r="J159" s="12">
        <f t="shared" si="2"/>
        <v>50</v>
      </c>
    </row>
    <row r="160" spans="1:10" x14ac:dyDescent="0.2">
      <c r="A160" s="15">
        <v>40051</v>
      </c>
      <c r="B160" s="12">
        <v>50</v>
      </c>
      <c r="C160" s="12">
        <v>51</v>
      </c>
      <c r="D160" s="12">
        <v>50</v>
      </c>
      <c r="E160" s="12">
        <v>51</v>
      </c>
      <c r="F160" s="14">
        <v>722500</v>
      </c>
      <c r="G160" s="12">
        <v>51</v>
      </c>
      <c r="I160" s="11">
        <f>'^JKSE'!I160</f>
        <v>40673</v>
      </c>
      <c r="J160" s="12">
        <f t="shared" si="2"/>
        <v>50</v>
      </c>
    </row>
    <row r="161" spans="1:10" x14ac:dyDescent="0.2">
      <c r="A161" s="15">
        <v>40052</v>
      </c>
      <c r="B161" s="12">
        <v>50</v>
      </c>
      <c r="C161" s="12">
        <v>51</v>
      </c>
      <c r="D161" s="12">
        <v>50</v>
      </c>
      <c r="E161" s="12">
        <v>51</v>
      </c>
      <c r="F161" s="14">
        <v>2634500</v>
      </c>
      <c r="G161" s="12">
        <v>51</v>
      </c>
      <c r="I161" s="11">
        <f>'^JKSE'!I161</f>
        <v>40672</v>
      </c>
      <c r="J161" s="12">
        <f t="shared" si="2"/>
        <v>50</v>
      </c>
    </row>
    <row r="162" spans="1:10" x14ac:dyDescent="0.2">
      <c r="A162" s="15">
        <v>40053</v>
      </c>
      <c r="B162" s="12">
        <v>51</v>
      </c>
      <c r="C162" s="12">
        <v>52</v>
      </c>
      <c r="D162" s="12">
        <v>50</v>
      </c>
      <c r="E162" s="12">
        <v>51</v>
      </c>
      <c r="F162" s="14">
        <v>6647000</v>
      </c>
      <c r="G162" s="12">
        <v>51</v>
      </c>
      <c r="I162" s="11">
        <f>'^JKSE'!I162</f>
        <v>40669</v>
      </c>
      <c r="J162" s="12">
        <f t="shared" si="2"/>
        <v>50</v>
      </c>
    </row>
    <row r="163" spans="1:10" x14ac:dyDescent="0.2">
      <c r="A163" s="15">
        <v>40056</v>
      </c>
      <c r="B163" s="12">
        <v>50</v>
      </c>
      <c r="C163" s="12">
        <v>50</v>
      </c>
      <c r="D163" s="12">
        <v>50</v>
      </c>
      <c r="E163" s="12">
        <v>50</v>
      </c>
      <c r="F163" s="14">
        <v>4137000</v>
      </c>
      <c r="G163" s="12">
        <v>50</v>
      </c>
      <c r="I163" s="11">
        <f>'^JKSE'!I163</f>
        <v>40668</v>
      </c>
      <c r="J163" s="12">
        <f t="shared" si="2"/>
        <v>50</v>
      </c>
    </row>
    <row r="164" spans="1:10" x14ac:dyDescent="0.2">
      <c r="A164" s="15">
        <v>40057</v>
      </c>
      <c r="B164" s="12">
        <v>50</v>
      </c>
      <c r="C164" s="12">
        <v>50</v>
      </c>
      <c r="D164" s="12">
        <v>50</v>
      </c>
      <c r="E164" s="12">
        <v>50</v>
      </c>
      <c r="F164" s="14">
        <v>4512500</v>
      </c>
      <c r="G164" s="12">
        <v>50</v>
      </c>
      <c r="I164" s="11">
        <f>'^JKSE'!I164</f>
        <v>40667</v>
      </c>
      <c r="J164" s="12">
        <f t="shared" si="2"/>
        <v>50</v>
      </c>
    </row>
    <row r="165" spans="1:10" x14ac:dyDescent="0.2">
      <c r="A165" s="15">
        <v>40058</v>
      </c>
      <c r="B165" s="12">
        <v>50</v>
      </c>
      <c r="C165" s="12">
        <v>50</v>
      </c>
      <c r="D165" s="12">
        <v>50</v>
      </c>
      <c r="E165" s="12">
        <v>50</v>
      </c>
      <c r="F165" s="14">
        <v>559000</v>
      </c>
      <c r="G165" s="12">
        <v>50</v>
      </c>
      <c r="I165" s="11">
        <f>'^JKSE'!I165</f>
        <v>40666</v>
      </c>
      <c r="J165" s="12">
        <f t="shared" si="2"/>
        <v>50</v>
      </c>
    </row>
    <row r="166" spans="1:10" x14ac:dyDescent="0.2">
      <c r="A166" s="15">
        <v>40059</v>
      </c>
      <c r="B166" s="12">
        <v>50</v>
      </c>
      <c r="C166" s="12">
        <v>50</v>
      </c>
      <c r="D166" s="12">
        <v>50</v>
      </c>
      <c r="E166" s="12">
        <v>50</v>
      </c>
      <c r="F166" s="14">
        <v>4279000</v>
      </c>
      <c r="G166" s="12">
        <v>50</v>
      </c>
      <c r="I166" s="11">
        <f>'^JKSE'!I166</f>
        <v>40665</v>
      </c>
      <c r="J166" s="12">
        <f t="shared" si="2"/>
        <v>50</v>
      </c>
    </row>
    <row r="167" spans="1:10" x14ac:dyDescent="0.2">
      <c r="A167" s="15">
        <v>40060</v>
      </c>
      <c r="B167" s="12">
        <v>50</v>
      </c>
      <c r="C167" s="12">
        <v>51</v>
      </c>
      <c r="D167" s="12">
        <v>50</v>
      </c>
      <c r="E167" s="12">
        <v>50</v>
      </c>
      <c r="F167" s="14">
        <v>2911000</v>
      </c>
      <c r="G167" s="12">
        <v>50</v>
      </c>
      <c r="I167" s="11">
        <f>'^JKSE'!I167</f>
        <v>40662</v>
      </c>
      <c r="J167" s="12">
        <f t="shared" si="2"/>
        <v>50</v>
      </c>
    </row>
    <row r="168" spans="1:10" x14ac:dyDescent="0.2">
      <c r="A168" s="15">
        <v>40063</v>
      </c>
      <c r="B168" s="12">
        <v>50</v>
      </c>
      <c r="C168" s="12">
        <v>50</v>
      </c>
      <c r="D168" s="12">
        <v>50</v>
      </c>
      <c r="E168" s="12">
        <v>50</v>
      </c>
      <c r="F168" s="14">
        <v>3491500</v>
      </c>
      <c r="G168" s="12">
        <v>50</v>
      </c>
      <c r="I168" s="11">
        <f>'^JKSE'!I168</f>
        <v>40661</v>
      </c>
      <c r="J168" s="12">
        <f t="shared" si="2"/>
        <v>50</v>
      </c>
    </row>
    <row r="169" spans="1:10" x14ac:dyDescent="0.2">
      <c r="A169" s="15">
        <v>40064</v>
      </c>
      <c r="B169" s="12">
        <v>50</v>
      </c>
      <c r="C169" s="12">
        <v>51</v>
      </c>
      <c r="D169" s="12">
        <v>50</v>
      </c>
      <c r="E169" s="12">
        <v>50</v>
      </c>
      <c r="F169" s="14">
        <v>3716500</v>
      </c>
      <c r="G169" s="12">
        <v>50</v>
      </c>
      <c r="I169" s="11">
        <f>'^JKSE'!I169</f>
        <v>40660</v>
      </c>
      <c r="J169" s="12">
        <f t="shared" si="2"/>
        <v>50</v>
      </c>
    </row>
    <row r="170" spans="1:10" x14ac:dyDescent="0.2">
      <c r="A170" s="15">
        <v>40065</v>
      </c>
      <c r="B170" s="12">
        <v>50</v>
      </c>
      <c r="C170" s="12">
        <v>50</v>
      </c>
      <c r="D170" s="12">
        <v>50</v>
      </c>
      <c r="E170" s="12">
        <v>50</v>
      </c>
      <c r="F170" s="14">
        <v>595000</v>
      </c>
      <c r="G170" s="12">
        <v>50</v>
      </c>
      <c r="I170" s="11">
        <f>'^JKSE'!I170</f>
        <v>40659</v>
      </c>
      <c r="J170" s="12">
        <f t="shared" si="2"/>
        <v>50</v>
      </c>
    </row>
    <row r="171" spans="1:10" x14ac:dyDescent="0.2">
      <c r="A171" s="15">
        <v>40066</v>
      </c>
      <c r="B171" s="12">
        <v>50</v>
      </c>
      <c r="C171" s="12">
        <v>50</v>
      </c>
      <c r="D171" s="12">
        <v>50</v>
      </c>
      <c r="E171" s="12">
        <v>50</v>
      </c>
      <c r="F171" s="14">
        <v>962000</v>
      </c>
      <c r="G171" s="12">
        <v>50</v>
      </c>
      <c r="I171" s="11">
        <f>'^JKSE'!I171</f>
        <v>40658</v>
      </c>
      <c r="J171" s="12">
        <f t="shared" si="2"/>
        <v>50</v>
      </c>
    </row>
    <row r="172" spans="1:10" x14ac:dyDescent="0.2">
      <c r="A172" s="15">
        <v>40067</v>
      </c>
      <c r="B172" s="12">
        <v>50</v>
      </c>
      <c r="C172" s="12">
        <v>51</v>
      </c>
      <c r="D172" s="12">
        <v>50</v>
      </c>
      <c r="E172" s="12">
        <v>50</v>
      </c>
      <c r="F172" s="14">
        <v>1160500</v>
      </c>
      <c r="G172" s="12">
        <v>50</v>
      </c>
      <c r="I172" s="11">
        <f>'^JKSE'!I172</f>
        <v>40655</v>
      </c>
      <c r="J172" s="12">
        <f t="shared" si="2"/>
        <v>50</v>
      </c>
    </row>
    <row r="173" spans="1:10" x14ac:dyDescent="0.2">
      <c r="A173" s="15">
        <v>40070</v>
      </c>
      <c r="B173" s="12">
        <v>50</v>
      </c>
      <c r="C173" s="12">
        <v>50</v>
      </c>
      <c r="D173" s="12">
        <v>50</v>
      </c>
      <c r="E173" s="12">
        <v>50</v>
      </c>
      <c r="F173" s="14">
        <v>1052000</v>
      </c>
      <c r="G173" s="12">
        <v>50</v>
      </c>
      <c r="I173" s="11">
        <f>'^JKSE'!I173</f>
        <v>40654</v>
      </c>
      <c r="J173" s="12">
        <f t="shared" si="2"/>
        <v>50</v>
      </c>
    </row>
    <row r="174" spans="1:10" x14ac:dyDescent="0.2">
      <c r="A174" s="15">
        <v>40071</v>
      </c>
      <c r="B174" s="12">
        <v>50</v>
      </c>
      <c r="C174" s="12">
        <v>50</v>
      </c>
      <c r="D174" s="12">
        <v>50</v>
      </c>
      <c r="E174" s="12">
        <v>50</v>
      </c>
      <c r="F174" s="14">
        <v>375500</v>
      </c>
      <c r="G174" s="12">
        <v>50</v>
      </c>
      <c r="I174" s="11">
        <f>'^JKSE'!I174</f>
        <v>40653</v>
      </c>
      <c r="J174" s="12">
        <f t="shared" si="2"/>
        <v>50</v>
      </c>
    </row>
    <row r="175" spans="1:10" x14ac:dyDescent="0.2">
      <c r="A175" s="15">
        <v>40072</v>
      </c>
      <c r="B175" s="12">
        <v>50</v>
      </c>
      <c r="C175" s="12">
        <v>51</v>
      </c>
      <c r="D175" s="12">
        <v>50</v>
      </c>
      <c r="E175" s="12">
        <v>50</v>
      </c>
      <c r="F175" s="14">
        <v>9898000</v>
      </c>
      <c r="G175" s="12">
        <v>50</v>
      </c>
      <c r="I175" s="11">
        <f>'^JKSE'!I175</f>
        <v>40652</v>
      </c>
      <c r="J175" s="12">
        <f t="shared" si="2"/>
        <v>50</v>
      </c>
    </row>
    <row r="176" spans="1:10" x14ac:dyDescent="0.2">
      <c r="A176" s="15">
        <v>40073</v>
      </c>
      <c r="B176" s="12">
        <v>50</v>
      </c>
      <c r="C176" s="12">
        <v>50</v>
      </c>
      <c r="D176" s="12">
        <v>50</v>
      </c>
      <c r="E176" s="12">
        <v>50</v>
      </c>
      <c r="F176" s="14">
        <v>209000</v>
      </c>
      <c r="G176" s="12">
        <v>50</v>
      </c>
      <c r="I176" s="11">
        <f>'^JKSE'!I176</f>
        <v>40651</v>
      </c>
      <c r="J176" s="12">
        <f t="shared" si="2"/>
        <v>50</v>
      </c>
    </row>
    <row r="177" spans="1:10" x14ac:dyDescent="0.2">
      <c r="A177" s="15">
        <v>40080</v>
      </c>
      <c r="B177" s="12">
        <v>50</v>
      </c>
      <c r="C177" s="12">
        <v>50</v>
      </c>
      <c r="D177" s="12">
        <v>50</v>
      </c>
      <c r="E177" s="12">
        <v>50</v>
      </c>
      <c r="F177" s="14">
        <v>11000</v>
      </c>
      <c r="G177" s="12">
        <v>50</v>
      </c>
      <c r="I177" s="11">
        <f>'^JKSE'!I177</f>
        <v>40648</v>
      </c>
      <c r="J177" s="12">
        <f t="shared" si="2"/>
        <v>50</v>
      </c>
    </row>
    <row r="178" spans="1:10" x14ac:dyDescent="0.2">
      <c r="A178" s="15">
        <v>40081</v>
      </c>
      <c r="B178" s="12">
        <v>50</v>
      </c>
      <c r="C178" s="12">
        <v>50</v>
      </c>
      <c r="D178" s="12">
        <v>50</v>
      </c>
      <c r="E178" s="12">
        <v>50</v>
      </c>
      <c r="F178" s="14">
        <v>2000</v>
      </c>
      <c r="G178" s="12">
        <v>50</v>
      </c>
      <c r="I178" s="11">
        <f>'^JKSE'!I178</f>
        <v>40647</v>
      </c>
      <c r="J178" s="12">
        <f t="shared" si="2"/>
        <v>50</v>
      </c>
    </row>
    <row r="179" spans="1:10" x14ac:dyDescent="0.2">
      <c r="A179" s="15">
        <v>40084</v>
      </c>
      <c r="B179" s="12">
        <v>50</v>
      </c>
      <c r="C179" s="12">
        <v>50</v>
      </c>
      <c r="D179" s="12">
        <v>50</v>
      </c>
      <c r="E179" s="12">
        <v>50</v>
      </c>
      <c r="F179" s="14">
        <v>1000</v>
      </c>
      <c r="G179" s="12">
        <v>50</v>
      </c>
      <c r="I179" s="11">
        <f>'^JKSE'!I179</f>
        <v>40646</v>
      </c>
      <c r="J179" s="12">
        <f t="shared" si="2"/>
        <v>50</v>
      </c>
    </row>
    <row r="180" spans="1:10" x14ac:dyDescent="0.2">
      <c r="A180" s="15">
        <v>40085</v>
      </c>
      <c r="B180" s="12">
        <v>50</v>
      </c>
      <c r="C180" s="12">
        <v>50</v>
      </c>
      <c r="D180" s="12">
        <v>50</v>
      </c>
      <c r="E180" s="12">
        <v>50</v>
      </c>
      <c r="F180" s="14">
        <v>614000</v>
      </c>
      <c r="G180" s="12">
        <v>50</v>
      </c>
      <c r="I180" s="11">
        <f>'^JKSE'!I180</f>
        <v>40645</v>
      </c>
      <c r="J180" s="12">
        <f t="shared" si="2"/>
        <v>50</v>
      </c>
    </row>
    <row r="181" spans="1:10" x14ac:dyDescent="0.2">
      <c r="A181" s="15">
        <v>40086</v>
      </c>
      <c r="B181" s="12">
        <v>50</v>
      </c>
      <c r="C181" s="12">
        <v>50</v>
      </c>
      <c r="D181" s="12">
        <v>50</v>
      </c>
      <c r="E181" s="12">
        <v>50</v>
      </c>
      <c r="F181" s="14">
        <v>75000</v>
      </c>
      <c r="G181" s="12">
        <v>50</v>
      </c>
      <c r="I181" s="11">
        <f>'^JKSE'!I181</f>
        <v>40644</v>
      </c>
      <c r="J181" s="12">
        <f t="shared" si="2"/>
        <v>50</v>
      </c>
    </row>
    <row r="182" spans="1:10" x14ac:dyDescent="0.2">
      <c r="A182" s="15">
        <v>40087</v>
      </c>
      <c r="B182" s="12">
        <v>50</v>
      </c>
      <c r="C182" s="12">
        <v>50</v>
      </c>
      <c r="D182" s="12">
        <v>50</v>
      </c>
      <c r="E182" s="12">
        <v>50</v>
      </c>
      <c r="F182" s="14">
        <v>578000</v>
      </c>
      <c r="G182" s="12">
        <v>50</v>
      </c>
      <c r="I182" s="11">
        <f>'^JKSE'!I182</f>
        <v>40641</v>
      </c>
      <c r="J182" s="12">
        <f t="shared" si="2"/>
        <v>50</v>
      </c>
    </row>
    <row r="183" spans="1:10" x14ac:dyDescent="0.2">
      <c r="A183" s="15">
        <v>40088</v>
      </c>
      <c r="B183" s="12">
        <v>50</v>
      </c>
      <c r="C183" s="12">
        <v>51</v>
      </c>
      <c r="D183" s="12">
        <v>50</v>
      </c>
      <c r="E183" s="12">
        <v>50</v>
      </c>
      <c r="F183" s="14">
        <v>1672500</v>
      </c>
      <c r="G183" s="12">
        <v>50</v>
      </c>
      <c r="I183" s="11">
        <f>'^JKSE'!I183</f>
        <v>40640</v>
      </c>
      <c r="J183" s="12">
        <f t="shared" si="2"/>
        <v>50</v>
      </c>
    </row>
    <row r="184" spans="1:10" x14ac:dyDescent="0.2">
      <c r="A184" s="15">
        <v>40091</v>
      </c>
      <c r="B184" s="12">
        <v>50</v>
      </c>
      <c r="C184" s="12">
        <v>51</v>
      </c>
      <c r="D184" s="12">
        <v>50</v>
      </c>
      <c r="E184" s="12">
        <v>50</v>
      </c>
      <c r="F184" s="14">
        <v>8443500</v>
      </c>
      <c r="G184" s="12">
        <v>50</v>
      </c>
      <c r="I184" s="11">
        <f>'^JKSE'!I184</f>
        <v>40639</v>
      </c>
      <c r="J184" s="12">
        <f t="shared" si="2"/>
        <v>50</v>
      </c>
    </row>
    <row r="185" spans="1:10" x14ac:dyDescent="0.2">
      <c r="A185" s="15">
        <v>40092</v>
      </c>
      <c r="B185" s="12">
        <v>50</v>
      </c>
      <c r="C185" s="12">
        <v>50</v>
      </c>
      <c r="D185" s="12">
        <v>50</v>
      </c>
      <c r="E185" s="12">
        <v>50</v>
      </c>
      <c r="F185" s="14">
        <v>1134000</v>
      </c>
      <c r="G185" s="12">
        <v>50</v>
      </c>
      <c r="I185" s="11">
        <f>'^JKSE'!I185</f>
        <v>40638</v>
      </c>
      <c r="J185" s="12">
        <f t="shared" si="2"/>
        <v>50</v>
      </c>
    </row>
    <row r="186" spans="1:10" x14ac:dyDescent="0.2">
      <c r="A186" s="15">
        <v>40093</v>
      </c>
      <c r="B186" s="12">
        <v>50</v>
      </c>
      <c r="C186" s="12">
        <v>50</v>
      </c>
      <c r="D186" s="12">
        <v>50</v>
      </c>
      <c r="E186" s="12">
        <v>50</v>
      </c>
      <c r="F186" s="14">
        <v>379500</v>
      </c>
      <c r="G186" s="12">
        <v>50</v>
      </c>
      <c r="I186" s="11">
        <f>'^JKSE'!I186</f>
        <v>40637</v>
      </c>
      <c r="J186" s="12">
        <f t="shared" si="2"/>
        <v>50</v>
      </c>
    </row>
    <row r="187" spans="1:10" x14ac:dyDescent="0.2">
      <c r="A187" s="15">
        <v>40094</v>
      </c>
      <c r="B187" s="12">
        <v>50</v>
      </c>
      <c r="C187" s="12">
        <v>50</v>
      </c>
      <c r="D187" s="12">
        <v>50</v>
      </c>
      <c r="E187" s="12">
        <v>50</v>
      </c>
      <c r="F187" s="14">
        <v>500</v>
      </c>
      <c r="G187" s="12">
        <v>50</v>
      </c>
      <c r="I187" s="11">
        <f>'^JKSE'!I187</f>
        <v>40634</v>
      </c>
      <c r="J187" s="12">
        <f t="shared" si="2"/>
        <v>50</v>
      </c>
    </row>
    <row r="188" spans="1:10" x14ac:dyDescent="0.2">
      <c r="A188" s="15">
        <v>40095</v>
      </c>
      <c r="B188" s="12">
        <v>50</v>
      </c>
      <c r="C188" s="12">
        <v>50</v>
      </c>
      <c r="D188" s="12">
        <v>50</v>
      </c>
      <c r="E188" s="12">
        <v>50</v>
      </c>
      <c r="F188" s="14">
        <v>37500</v>
      </c>
      <c r="G188" s="12">
        <v>50</v>
      </c>
      <c r="I188" s="11">
        <f>'^JKSE'!I188</f>
        <v>40633</v>
      </c>
      <c r="J188" s="12">
        <f t="shared" si="2"/>
        <v>50</v>
      </c>
    </row>
    <row r="189" spans="1:10" x14ac:dyDescent="0.2">
      <c r="A189" s="15">
        <v>40098</v>
      </c>
      <c r="B189" s="12">
        <v>50</v>
      </c>
      <c r="C189" s="12">
        <v>50</v>
      </c>
      <c r="D189" s="12">
        <v>50</v>
      </c>
      <c r="E189" s="12">
        <v>50</v>
      </c>
      <c r="F189" s="14">
        <v>76500</v>
      </c>
      <c r="G189" s="12">
        <v>50</v>
      </c>
      <c r="I189" s="11">
        <f>'^JKSE'!I189</f>
        <v>40632</v>
      </c>
      <c r="J189" s="12">
        <f t="shared" si="2"/>
        <v>50</v>
      </c>
    </row>
    <row r="190" spans="1:10" x14ac:dyDescent="0.2">
      <c r="A190" s="15">
        <v>40099</v>
      </c>
      <c r="B190" s="12">
        <v>50</v>
      </c>
      <c r="C190" s="12">
        <v>50</v>
      </c>
      <c r="D190" s="12">
        <v>50</v>
      </c>
      <c r="E190" s="12">
        <v>50</v>
      </c>
      <c r="F190" s="14">
        <v>2000</v>
      </c>
      <c r="G190" s="12">
        <v>50</v>
      </c>
      <c r="I190" s="11">
        <f>'^JKSE'!I190</f>
        <v>40631</v>
      </c>
      <c r="J190" s="12">
        <f t="shared" si="2"/>
        <v>50</v>
      </c>
    </row>
    <row r="191" spans="1:10" x14ac:dyDescent="0.2">
      <c r="A191" s="15">
        <v>40100</v>
      </c>
      <c r="B191" s="12">
        <v>50</v>
      </c>
      <c r="C191" s="12">
        <v>50</v>
      </c>
      <c r="D191" s="12">
        <v>50</v>
      </c>
      <c r="E191" s="12">
        <v>50</v>
      </c>
      <c r="F191" s="14">
        <v>500</v>
      </c>
      <c r="G191" s="12">
        <v>50</v>
      </c>
      <c r="I191" s="11">
        <f>'^JKSE'!I191</f>
        <v>40630</v>
      </c>
      <c r="J191" s="12">
        <f t="shared" si="2"/>
        <v>50</v>
      </c>
    </row>
    <row r="192" spans="1:10" x14ac:dyDescent="0.2">
      <c r="A192" s="15">
        <v>40101</v>
      </c>
      <c r="B192" s="12">
        <v>50</v>
      </c>
      <c r="C192" s="12">
        <v>50</v>
      </c>
      <c r="D192" s="12">
        <v>50</v>
      </c>
      <c r="E192" s="12">
        <v>50</v>
      </c>
      <c r="F192" s="14">
        <v>25000</v>
      </c>
      <c r="G192" s="12">
        <v>50</v>
      </c>
      <c r="I192" s="11">
        <f>'^JKSE'!I192</f>
        <v>40627</v>
      </c>
      <c r="J192" s="12">
        <f t="shared" si="2"/>
        <v>50</v>
      </c>
    </row>
    <row r="193" spans="1:10" x14ac:dyDescent="0.2">
      <c r="A193" s="15">
        <v>40102</v>
      </c>
      <c r="B193" s="12">
        <v>50</v>
      </c>
      <c r="C193" s="12">
        <v>50</v>
      </c>
      <c r="D193" s="12">
        <v>50</v>
      </c>
      <c r="E193" s="12">
        <v>50</v>
      </c>
      <c r="F193" s="14">
        <v>50000</v>
      </c>
      <c r="G193" s="12">
        <v>50</v>
      </c>
      <c r="I193" s="11">
        <f>'^JKSE'!I193</f>
        <v>40626</v>
      </c>
      <c r="J193" s="12">
        <f t="shared" si="2"/>
        <v>50</v>
      </c>
    </row>
    <row r="194" spans="1:10" x14ac:dyDescent="0.2">
      <c r="A194" s="15">
        <v>40105</v>
      </c>
      <c r="B194" s="12">
        <v>50</v>
      </c>
      <c r="C194" s="12">
        <v>50</v>
      </c>
      <c r="D194" s="12">
        <v>50</v>
      </c>
      <c r="E194" s="12">
        <v>50</v>
      </c>
      <c r="F194" s="14">
        <v>500</v>
      </c>
      <c r="G194" s="12">
        <v>50</v>
      </c>
      <c r="I194" s="11">
        <f>'^JKSE'!I194</f>
        <v>40625</v>
      </c>
      <c r="J194" s="12">
        <f t="shared" si="2"/>
        <v>50</v>
      </c>
    </row>
    <row r="195" spans="1:10" x14ac:dyDescent="0.2">
      <c r="A195" s="15">
        <v>40106</v>
      </c>
      <c r="B195" s="12">
        <v>50</v>
      </c>
      <c r="C195" s="12">
        <v>50</v>
      </c>
      <c r="D195" s="12">
        <v>50</v>
      </c>
      <c r="E195" s="12">
        <v>50</v>
      </c>
      <c r="F195" s="14">
        <v>0</v>
      </c>
      <c r="G195" s="12">
        <v>50</v>
      </c>
      <c r="I195" s="11">
        <f>'^JKSE'!I195</f>
        <v>40624</v>
      </c>
      <c r="J195" s="12">
        <f t="shared" ref="J195:J258" si="3">VLOOKUP($I$2:$I$751,$A$2:$G$705,7)</f>
        <v>50</v>
      </c>
    </row>
    <row r="196" spans="1:10" x14ac:dyDescent="0.2">
      <c r="A196" s="15">
        <v>40107</v>
      </c>
      <c r="B196" s="12">
        <v>50</v>
      </c>
      <c r="C196" s="12">
        <v>50</v>
      </c>
      <c r="D196" s="12">
        <v>50</v>
      </c>
      <c r="E196" s="12">
        <v>50</v>
      </c>
      <c r="F196" s="14">
        <v>0</v>
      </c>
      <c r="G196" s="12">
        <v>50</v>
      </c>
      <c r="I196" s="11">
        <f>'^JKSE'!I196</f>
        <v>40623</v>
      </c>
      <c r="J196" s="12">
        <f t="shared" si="3"/>
        <v>50</v>
      </c>
    </row>
    <row r="197" spans="1:10" x14ac:dyDescent="0.2">
      <c r="A197" s="15">
        <v>40108</v>
      </c>
      <c r="B197" s="12">
        <v>50</v>
      </c>
      <c r="C197" s="12">
        <v>50</v>
      </c>
      <c r="D197" s="12">
        <v>50</v>
      </c>
      <c r="E197" s="12">
        <v>50</v>
      </c>
      <c r="F197" s="14">
        <v>0</v>
      </c>
      <c r="G197" s="12">
        <v>50</v>
      </c>
      <c r="I197" s="11">
        <f>'^JKSE'!I197</f>
        <v>40620</v>
      </c>
      <c r="J197" s="12">
        <f t="shared" si="3"/>
        <v>50</v>
      </c>
    </row>
    <row r="198" spans="1:10" x14ac:dyDescent="0.2">
      <c r="A198" s="15">
        <v>40109</v>
      </c>
      <c r="B198" s="12">
        <v>50</v>
      </c>
      <c r="C198" s="12">
        <v>50</v>
      </c>
      <c r="D198" s="12">
        <v>50</v>
      </c>
      <c r="E198" s="12">
        <v>50</v>
      </c>
      <c r="F198" s="14">
        <v>0</v>
      </c>
      <c r="G198" s="12">
        <v>50</v>
      </c>
      <c r="I198" s="11">
        <f>'^JKSE'!I198</f>
        <v>40619</v>
      </c>
      <c r="J198" s="12">
        <f t="shared" si="3"/>
        <v>50</v>
      </c>
    </row>
    <row r="199" spans="1:10" x14ac:dyDescent="0.2">
      <c r="A199" s="15">
        <v>40112</v>
      </c>
      <c r="B199" s="12">
        <v>50</v>
      </c>
      <c r="C199" s="12">
        <v>50</v>
      </c>
      <c r="D199" s="12">
        <v>50</v>
      </c>
      <c r="E199" s="12">
        <v>50</v>
      </c>
      <c r="F199" s="14">
        <v>0</v>
      </c>
      <c r="G199" s="12">
        <v>50</v>
      </c>
      <c r="I199" s="11">
        <f>'^JKSE'!I199</f>
        <v>40618</v>
      </c>
      <c r="J199" s="12">
        <f t="shared" si="3"/>
        <v>50</v>
      </c>
    </row>
    <row r="200" spans="1:10" x14ac:dyDescent="0.2">
      <c r="A200" s="15">
        <v>40113</v>
      </c>
      <c r="B200" s="12">
        <v>50</v>
      </c>
      <c r="C200" s="12">
        <v>50</v>
      </c>
      <c r="D200" s="12">
        <v>50</v>
      </c>
      <c r="E200" s="12">
        <v>50</v>
      </c>
      <c r="F200" s="14">
        <v>0</v>
      </c>
      <c r="G200" s="12">
        <v>50</v>
      </c>
      <c r="I200" s="11">
        <f>'^JKSE'!I200</f>
        <v>40617</v>
      </c>
      <c r="J200" s="12">
        <f t="shared" si="3"/>
        <v>50</v>
      </c>
    </row>
    <row r="201" spans="1:10" x14ac:dyDescent="0.2">
      <c r="A201" s="15">
        <v>40114</v>
      </c>
      <c r="B201" s="12">
        <v>50</v>
      </c>
      <c r="C201" s="12">
        <v>50</v>
      </c>
      <c r="D201" s="12">
        <v>50</v>
      </c>
      <c r="E201" s="12">
        <v>50</v>
      </c>
      <c r="F201" s="14">
        <v>0</v>
      </c>
      <c r="G201" s="12">
        <v>50</v>
      </c>
      <c r="I201" s="11">
        <f>'^JKSE'!I201</f>
        <v>40616</v>
      </c>
      <c r="J201" s="12">
        <f t="shared" si="3"/>
        <v>50</v>
      </c>
    </row>
    <row r="202" spans="1:10" x14ac:dyDescent="0.2">
      <c r="A202" s="15">
        <v>40115</v>
      </c>
      <c r="B202" s="12">
        <v>50</v>
      </c>
      <c r="C202" s="12">
        <v>50</v>
      </c>
      <c r="D202" s="12">
        <v>50</v>
      </c>
      <c r="E202" s="12">
        <v>50</v>
      </c>
      <c r="F202" s="14">
        <v>500</v>
      </c>
      <c r="G202" s="12">
        <v>50</v>
      </c>
      <c r="I202" s="11">
        <f>'^JKSE'!I202</f>
        <v>40613</v>
      </c>
      <c r="J202" s="12">
        <f t="shared" si="3"/>
        <v>50</v>
      </c>
    </row>
    <row r="203" spans="1:10" x14ac:dyDescent="0.2">
      <c r="A203" s="15">
        <v>40116</v>
      </c>
      <c r="B203" s="12">
        <v>50</v>
      </c>
      <c r="C203" s="12">
        <v>50</v>
      </c>
      <c r="D203" s="12">
        <v>50</v>
      </c>
      <c r="E203" s="12">
        <v>50</v>
      </c>
      <c r="F203" s="14">
        <v>0</v>
      </c>
      <c r="G203" s="12">
        <v>50</v>
      </c>
      <c r="I203" s="11">
        <f>'^JKSE'!I203</f>
        <v>40612</v>
      </c>
      <c r="J203" s="12">
        <f t="shared" si="3"/>
        <v>50</v>
      </c>
    </row>
    <row r="204" spans="1:10" x14ac:dyDescent="0.2">
      <c r="A204" s="15">
        <v>40119</v>
      </c>
      <c r="B204" s="12">
        <v>50</v>
      </c>
      <c r="C204" s="12">
        <v>50</v>
      </c>
      <c r="D204" s="12">
        <v>50</v>
      </c>
      <c r="E204" s="12">
        <v>50</v>
      </c>
      <c r="F204" s="14">
        <v>500</v>
      </c>
      <c r="G204" s="12">
        <v>50</v>
      </c>
      <c r="I204" s="11">
        <f>'^JKSE'!I204</f>
        <v>40611</v>
      </c>
      <c r="J204" s="12">
        <f t="shared" si="3"/>
        <v>50</v>
      </c>
    </row>
    <row r="205" spans="1:10" x14ac:dyDescent="0.2">
      <c r="A205" s="15">
        <v>40120</v>
      </c>
      <c r="B205" s="12">
        <v>50</v>
      </c>
      <c r="C205" s="12">
        <v>50</v>
      </c>
      <c r="D205" s="12">
        <v>50</v>
      </c>
      <c r="E205" s="12">
        <v>50</v>
      </c>
      <c r="F205" s="14">
        <v>0</v>
      </c>
      <c r="G205" s="12">
        <v>50</v>
      </c>
      <c r="I205" s="11">
        <f>'^JKSE'!I205</f>
        <v>40610</v>
      </c>
      <c r="J205" s="12">
        <f t="shared" si="3"/>
        <v>50</v>
      </c>
    </row>
    <row r="206" spans="1:10" x14ac:dyDescent="0.2">
      <c r="A206" s="15">
        <v>40121</v>
      </c>
      <c r="B206" s="12">
        <v>50</v>
      </c>
      <c r="C206" s="12">
        <v>50</v>
      </c>
      <c r="D206" s="12">
        <v>50</v>
      </c>
      <c r="E206" s="12">
        <v>50</v>
      </c>
      <c r="F206" s="14">
        <v>3000</v>
      </c>
      <c r="G206" s="12">
        <v>50</v>
      </c>
      <c r="I206" s="11">
        <f>'^JKSE'!I206</f>
        <v>40609</v>
      </c>
      <c r="J206" s="12">
        <f t="shared" si="3"/>
        <v>50</v>
      </c>
    </row>
    <row r="207" spans="1:10" x14ac:dyDescent="0.2">
      <c r="A207" s="15">
        <v>40122</v>
      </c>
      <c r="B207" s="12">
        <v>50</v>
      </c>
      <c r="C207" s="12">
        <v>50</v>
      </c>
      <c r="D207" s="12">
        <v>50</v>
      </c>
      <c r="E207" s="12">
        <v>50</v>
      </c>
      <c r="F207" s="14">
        <v>50000</v>
      </c>
      <c r="G207" s="12">
        <v>50</v>
      </c>
      <c r="I207" s="11">
        <f>'^JKSE'!I207</f>
        <v>40606</v>
      </c>
      <c r="J207" s="12">
        <f t="shared" si="3"/>
        <v>50</v>
      </c>
    </row>
    <row r="208" spans="1:10" x14ac:dyDescent="0.2">
      <c r="A208" s="15">
        <v>40123</v>
      </c>
      <c r="B208" s="12">
        <v>50</v>
      </c>
      <c r="C208" s="12">
        <v>50</v>
      </c>
      <c r="D208" s="12">
        <v>50</v>
      </c>
      <c r="E208" s="12">
        <v>50</v>
      </c>
      <c r="F208" s="14">
        <v>0</v>
      </c>
      <c r="G208" s="12">
        <v>50</v>
      </c>
      <c r="I208" s="11">
        <f>'^JKSE'!I208</f>
        <v>40605</v>
      </c>
      <c r="J208" s="12">
        <f t="shared" si="3"/>
        <v>50</v>
      </c>
    </row>
    <row r="209" spans="1:10" x14ac:dyDescent="0.2">
      <c r="A209" s="15">
        <v>40126</v>
      </c>
      <c r="B209" s="12">
        <v>50</v>
      </c>
      <c r="C209" s="12">
        <v>50</v>
      </c>
      <c r="D209" s="12">
        <v>50</v>
      </c>
      <c r="E209" s="12">
        <v>50</v>
      </c>
      <c r="F209" s="14">
        <v>250000</v>
      </c>
      <c r="G209" s="12">
        <v>50</v>
      </c>
      <c r="I209" s="11">
        <f>'^JKSE'!I209</f>
        <v>40604</v>
      </c>
      <c r="J209" s="12">
        <f t="shared" si="3"/>
        <v>50</v>
      </c>
    </row>
    <row r="210" spans="1:10" x14ac:dyDescent="0.2">
      <c r="A210" s="15">
        <v>40127</v>
      </c>
      <c r="B210" s="12">
        <v>50</v>
      </c>
      <c r="C210" s="12">
        <v>50</v>
      </c>
      <c r="D210" s="12">
        <v>50</v>
      </c>
      <c r="E210" s="12">
        <v>50</v>
      </c>
      <c r="F210" s="14">
        <v>225000</v>
      </c>
      <c r="G210" s="12">
        <v>50</v>
      </c>
      <c r="I210" s="11">
        <f>'^JKSE'!I210</f>
        <v>40603</v>
      </c>
      <c r="J210" s="12">
        <f t="shared" si="3"/>
        <v>50</v>
      </c>
    </row>
    <row r="211" spans="1:10" x14ac:dyDescent="0.2">
      <c r="A211" s="15">
        <v>40128</v>
      </c>
      <c r="B211" s="12">
        <v>50</v>
      </c>
      <c r="C211" s="12">
        <v>50</v>
      </c>
      <c r="D211" s="12">
        <v>50</v>
      </c>
      <c r="E211" s="12">
        <v>50</v>
      </c>
      <c r="F211" s="14">
        <v>0</v>
      </c>
      <c r="G211" s="12">
        <v>50</v>
      </c>
      <c r="I211" s="11">
        <f>'^JKSE'!I211</f>
        <v>40602</v>
      </c>
      <c r="J211" s="12">
        <f t="shared" si="3"/>
        <v>50</v>
      </c>
    </row>
    <row r="212" spans="1:10" x14ac:dyDescent="0.2">
      <c r="A212" s="15">
        <v>40129</v>
      </c>
      <c r="B212" s="12">
        <v>50</v>
      </c>
      <c r="C212" s="12">
        <v>50</v>
      </c>
      <c r="D212" s="12">
        <v>50</v>
      </c>
      <c r="E212" s="12">
        <v>50</v>
      </c>
      <c r="F212" s="14">
        <v>500</v>
      </c>
      <c r="G212" s="12">
        <v>50</v>
      </c>
      <c r="I212" s="11">
        <f>'^JKSE'!I212</f>
        <v>40599</v>
      </c>
      <c r="J212" s="12">
        <f t="shared" si="3"/>
        <v>50</v>
      </c>
    </row>
    <row r="213" spans="1:10" x14ac:dyDescent="0.2">
      <c r="A213" s="15">
        <v>40130</v>
      </c>
      <c r="B213" s="12">
        <v>50</v>
      </c>
      <c r="C213" s="12">
        <v>50</v>
      </c>
      <c r="D213" s="12">
        <v>50</v>
      </c>
      <c r="E213" s="12">
        <v>50</v>
      </c>
      <c r="F213" s="14">
        <v>4500</v>
      </c>
      <c r="G213" s="12">
        <v>50</v>
      </c>
      <c r="I213" s="11">
        <f>'^JKSE'!I213</f>
        <v>40598</v>
      </c>
      <c r="J213" s="12">
        <f t="shared" si="3"/>
        <v>50</v>
      </c>
    </row>
    <row r="214" spans="1:10" x14ac:dyDescent="0.2">
      <c r="A214" s="15">
        <v>40133</v>
      </c>
      <c r="B214" s="12">
        <v>50</v>
      </c>
      <c r="C214" s="12">
        <v>50</v>
      </c>
      <c r="D214" s="12">
        <v>50</v>
      </c>
      <c r="E214" s="12">
        <v>50</v>
      </c>
      <c r="F214" s="14">
        <v>500</v>
      </c>
      <c r="G214" s="12">
        <v>50</v>
      </c>
      <c r="I214" s="11">
        <f>'^JKSE'!I214</f>
        <v>40597</v>
      </c>
      <c r="J214" s="12">
        <f t="shared" si="3"/>
        <v>50</v>
      </c>
    </row>
    <row r="215" spans="1:10" x14ac:dyDescent="0.2">
      <c r="A215" s="15">
        <v>40134</v>
      </c>
      <c r="B215" s="12">
        <v>50</v>
      </c>
      <c r="C215" s="12">
        <v>50</v>
      </c>
      <c r="D215" s="12">
        <v>50</v>
      </c>
      <c r="E215" s="12">
        <v>50</v>
      </c>
      <c r="F215" s="14">
        <v>1500</v>
      </c>
      <c r="G215" s="12">
        <v>50</v>
      </c>
      <c r="I215" s="11">
        <f>'^JKSE'!I215</f>
        <v>40596</v>
      </c>
      <c r="J215" s="12">
        <f t="shared" si="3"/>
        <v>50</v>
      </c>
    </row>
    <row r="216" spans="1:10" x14ac:dyDescent="0.2">
      <c r="A216" s="15">
        <v>40135</v>
      </c>
      <c r="B216" s="12">
        <v>50</v>
      </c>
      <c r="C216" s="12">
        <v>50</v>
      </c>
      <c r="D216" s="12">
        <v>50</v>
      </c>
      <c r="E216" s="12">
        <v>50</v>
      </c>
      <c r="F216" s="14">
        <v>1000</v>
      </c>
      <c r="G216" s="12">
        <v>50</v>
      </c>
      <c r="I216" s="11">
        <f>'^JKSE'!I216</f>
        <v>40595</v>
      </c>
      <c r="J216" s="12">
        <f t="shared" si="3"/>
        <v>50</v>
      </c>
    </row>
    <row r="217" spans="1:10" x14ac:dyDescent="0.2">
      <c r="A217" s="15">
        <v>40136</v>
      </c>
      <c r="B217" s="12">
        <v>50</v>
      </c>
      <c r="C217" s="12">
        <v>50</v>
      </c>
      <c r="D217" s="12">
        <v>50</v>
      </c>
      <c r="E217" s="12">
        <v>50</v>
      </c>
      <c r="F217" s="14">
        <v>4000</v>
      </c>
      <c r="G217" s="12">
        <v>50</v>
      </c>
      <c r="I217" s="11">
        <f>'^JKSE'!I217</f>
        <v>40592</v>
      </c>
      <c r="J217" s="12">
        <f t="shared" si="3"/>
        <v>50</v>
      </c>
    </row>
    <row r="218" spans="1:10" x14ac:dyDescent="0.2">
      <c r="A218" s="15">
        <v>40137</v>
      </c>
      <c r="B218" s="12">
        <v>50</v>
      </c>
      <c r="C218" s="12">
        <v>50</v>
      </c>
      <c r="D218" s="12">
        <v>50</v>
      </c>
      <c r="E218" s="12">
        <v>50</v>
      </c>
      <c r="F218" s="14">
        <v>500</v>
      </c>
      <c r="G218" s="12">
        <v>50</v>
      </c>
      <c r="I218" s="11">
        <f>'^JKSE'!I218</f>
        <v>40591</v>
      </c>
      <c r="J218" s="12">
        <f t="shared" si="3"/>
        <v>50</v>
      </c>
    </row>
    <row r="219" spans="1:10" x14ac:dyDescent="0.2">
      <c r="A219" s="15">
        <v>40140</v>
      </c>
      <c r="B219" s="12">
        <v>50</v>
      </c>
      <c r="C219" s="12">
        <v>50</v>
      </c>
      <c r="D219" s="12">
        <v>50</v>
      </c>
      <c r="E219" s="12">
        <v>50</v>
      </c>
      <c r="F219" s="14">
        <v>0</v>
      </c>
      <c r="G219" s="12">
        <v>50</v>
      </c>
      <c r="I219" s="11">
        <f>'^JKSE'!I219</f>
        <v>40590</v>
      </c>
      <c r="J219" s="12">
        <f t="shared" si="3"/>
        <v>50</v>
      </c>
    </row>
    <row r="220" spans="1:10" x14ac:dyDescent="0.2">
      <c r="A220" s="15">
        <v>40141</v>
      </c>
      <c r="B220" s="12">
        <v>50</v>
      </c>
      <c r="C220" s="12">
        <v>50</v>
      </c>
      <c r="D220" s="12">
        <v>50</v>
      </c>
      <c r="E220" s="12">
        <v>50</v>
      </c>
      <c r="F220" s="14">
        <v>0</v>
      </c>
      <c r="G220" s="12">
        <v>50</v>
      </c>
      <c r="I220" s="11">
        <f>'^JKSE'!I220</f>
        <v>40589</v>
      </c>
      <c r="J220" s="12">
        <f t="shared" si="3"/>
        <v>50</v>
      </c>
    </row>
    <row r="221" spans="1:10" x14ac:dyDescent="0.2">
      <c r="A221" s="15">
        <v>40142</v>
      </c>
      <c r="B221" s="12">
        <v>50</v>
      </c>
      <c r="C221" s="12">
        <v>50</v>
      </c>
      <c r="D221" s="12">
        <v>50</v>
      </c>
      <c r="E221" s="12">
        <v>50</v>
      </c>
      <c r="F221" s="14">
        <v>0</v>
      </c>
      <c r="G221" s="12">
        <v>50</v>
      </c>
      <c r="I221" s="11">
        <f>'^JKSE'!I221</f>
        <v>40588</v>
      </c>
      <c r="J221" s="12">
        <f t="shared" si="3"/>
        <v>50</v>
      </c>
    </row>
    <row r="222" spans="1:10" x14ac:dyDescent="0.2">
      <c r="A222" s="15">
        <v>40143</v>
      </c>
      <c r="B222" s="12">
        <v>50</v>
      </c>
      <c r="C222" s="12">
        <v>50</v>
      </c>
      <c r="D222" s="12">
        <v>50</v>
      </c>
      <c r="E222" s="12">
        <v>50</v>
      </c>
      <c r="F222" s="14">
        <v>0</v>
      </c>
      <c r="G222" s="12">
        <v>50</v>
      </c>
      <c r="I222" s="11">
        <f>'^JKSE'!I222</f>
        <v>40585</v>
      </c>
      <c r="J222" s="12">
        <f t="shared" si="3"/>
        <v>50</v>
      </c>
    </row>
    <row r="223" spans="1:10" x14ac:dyDescent="0.2">
      <c r="A223" s="15">
        <v>40147</v>
      </c>
      <c r="B223" s="12">
        <v>50</v>
      </c>
      <c r="C223" s="12">
        <v>50</v>
      </c>
      <c r="D223" s="12">
        <v>50</v>
      </c>
      <c r="E223" s="12">
        <v>50</v>
      </c>
      <c r="F223" s="14">
        <v>0</v>
      </c>
      <c r="G223" s="12">
        <v>50</v>
      </c>
      <c r="I223" s="11">
        <f>'^JKSE'!I223</f>
        <v>40584</v>
      </c>
      <c r="J223" s="12">
        <f t="shared" si="3"/>
        <v>50</v>
      </c>
    </row>
    <row r="224" spans="1:10" x14ac:dyDescent="0.2">
      <c r="A224" s="15">
        <v>40148</v>
      </c>
      <c r="B224" s="12">
        <v>50</v>
      </c>
      <c r="C224" s="12">
        <v>50</v>
      </c>
      <c r="D224" s="12">
        <v>50</v>
      </c>
      <c r="E224" s="12">
        <v>50</v>
      </c>
      <c r="F224" s="14">
        <v>0</v>
      </c>
      <c r="G224" s="12">
        <v>50</v>
      </c>
      <c r="I224" s="11">
        <f>'^JKSE'!I224</f>
        <v>40583</v>
      </c>
      <c r="J224" s="12">
        <f t="shared" si="3"/>
        <v>50</v>
      </c>
    </row>
    <row r="225" spans="1:10" x14ac:dyDescent="0.2">
      <c r="A225" s="15">
        <v>40149</v>
      </c>
      <c r="B225" s="12">
        <v>50</v>
      </c>
      <c r="C225" s="12">
        <v>50</v>
      </c>
      <c r="D225" s="12">
        <v>50</v>
      </c>
      <c r="E225" s="12">
        <v>50</v>
      </c>
      <c r="F225" s="14">
        <v>500</v>
      </c>
      <c r="G225" s="12">
        <v>50</v>
      </c>
      <c r="I225" s="11">
        <f>'^JKSE'!I225</f>
        <v>40582</v>
      </c>
      <c r="J225" s="12">
        <f t="shared" si="3"/>
        <v>50</v>
      </c>
    </row>
    <row r="226" spans="1:10" x14ac:dyDescent="0.2">
      <c r="A226" s="15">
        <v>40150</v>
      </c>
      <c r="B226" s="12">
        <v>50</v>
      </c>
      <c r="C226" s="12">
        <v>50</v>
      </c>
      <c r="D226" s="12">
        <v>50</v>
      </c>
      <c r="E226" s="12">
        <v>50</v>
      </c>
      <c r="F226" s="14">
        <v>75000</v>
      </c>
      <c r="G226" s="12">
        <v>50</v>
      </c>
      <c r="I226" s="11">
        <f>'^JKSE'!I226</f>
        <v>40581</v>
      </c>
      <c r="J226" s="12">
        <f t="shared" si="3"/>
        <v>50</v>
      </c>
    </row>
    <row r="227" spans="1:10" x14ac:dyDescent="0.2">
      <c r="A227" s="15">
        <v>40151</v>
      </c>
      <c r="B227" s="12">
        <v>50</v>
      </c>
      <c r="C227" s="12">
        <v>50</v>
      </c>
      <c r="D227" s="12">
        <v>50</v>
      </c>
      <c r="E227" s="12">
        <v>50</v>
      </c>
      <c r="F227" s="14">
        <v>0</v>
      </c>
      <c r="G227" s="12">
        <v>50</v>
      </c>
      <c r="I227" s="11">
        <f>'^JKSE'!I227</f>
        <v>40578</v>
      </c>
      <c r="J227" s="12">
        <f t="shared" si="3"/>
        <v>50</v>
      </c>
    </row>
    <row r="228" spans="1:10" x14ac:dyDescent="0.2">
      <c r="A228" s="15">
        <v>40154</v>
      </c>
      <c r="B228" s="12">
        <v>50</v>
      </c>
      <c r="C228" s="12">
        <v>50</v>
      </c>
      <c r="D228" s="12">
        <v>50</v>
      </c>
      <c r="E228" s="12">
        <v>50</v>
      </c>
      <c r="F228" s="14">
        <v>0</v>
      </c>
      <c r="G228" s="12">
        <v>50</v>
      </c>
      <c r="I228" s="11">
        <f>'^JKSE'!I228</f>
        <v>40577</v>
      </c>
      <c r="J228" s="12">
        <f t="shared" si="3"/>
        <v>50</v>
      </c>
    </row>
    <row r="229" spans="1:10" x14ac:dyDescent="0.2">
      <c r="A229" s="15">
        <v>40155</v>
      </c>
      <c r="B229" s="12">
        <v>50</v>
      </c>
      <c r="C229" s="12">
        <v>50</v>
      </c>
      <c r="D229" s="12">
        <v>50</v>
      </c>
      <c r="E229" s="12">
        <v>50</v>
      </c>
      <c r="F229" s="14">
        <v>122000</v>
      </c>
      <c r="G229" s="12">
        <v>50</v>
      </c>
      <c r="I229" s="11">
        <f>'^JKSE'!I229</f>
        <v>40576</v>
      </c>
      <c r="J229" s="12">
        <f t="shared" si="3"/>
        <v>50</v>
      </c>
    </row>
    <row r="230" spans="1:10" x14ac:dyDescent="0.2">
      <c r="A230" s="15">
        <v>40156</v>
      </c>
      <c r="B230" s="12">
        <v>50</v>
      </c>
      <c r="C230" s="12">
        <v>50</v>
      </c>
      <c r="D230" s="12">
        <v>50</v>
      </c>
      <c r="E230" s="12">
        <v>50</v>
      </c>
      <c r="F230" s="14">
        <v>0</v>
      </c>
      <c r="G230" s="12">
        <v>50</v>
      </c>
      <c r="I230" s="11">
        <f>'^JKSE'!I230</f>
        <v>40575</v>
      </c>
      <c r="J230" s="12">
        <f t="shared" si="3"/>
        <v>50</v>
      </c>
    </row>
    <row r="231" spans="1:10" x14ac:dyDescent="0.2">
      <c r="A231" s="15">
        <v>40157</v>
      </c>
      <c r="B231" s="12">
        <v>50</v>
      </c>
      <c r="C231" s="12">
        <v>50</v>
      </c>
      <c r="D231" s="12">
        <v>50</v>
      </c>
      <c r="E231" s="12">
        <v>50</v>
      </c>
      <c r="F231" s="14">
        <v>60500</v>
      </c>
      <c r="G231" s="12">
        <v>50</v>
      </c>
      <c r="I231" s="11">
        <f>'^JKSE'!I231</f>
        <v>40574</v>
      </c>
      <c r="J231" s="12">
        <f t="shared" si="3"/>
        <v>50</v>
      </c>
    </row>
    <row r="232" spans="1:10" x14ac:dyDescent="0.2">
      <c r="A232" s="15">
        <v>40158</v>
      </c>
      <c r="B232" s="12">
        <v>50</v>
      </c>
      <c r="C232" s="12">
        <v>50</v>
      </c>
      <c r="D232" s="12">
        <v>50</v>
      </c>
      <c r="E232" s="12">
        <v>50</v>
      </c>
      <c r="F232" s="14">
        <v>3500</v>
      </c>
      <c r="G232" s="12">
        <v>50</v>
      </c>
      <c r="I232" s="11">
        <f>'^JKSE'!I232</f>
        <v>40571</v>
      </c>
      <c r="J232" s="12">
        <f t="shared" si="3"/>
        <v>50</v>
      </c>
    </row>
    <row r="233" spans="1:10" x14ac:dyDescent="0.2">
      <c r="A233" s="15">
        <v>40161</v>
      </c>
      <c r="B233" s="12">
        <v>50</v>
      </c>
      <c r="C233" s="12">
        <v>50</v>
      </c>
      <c r="D233" s="12">
        <v>50</v>
      </c>
      <c r="E233" s="12">
        <v>50</v>
      </c>
      <c r="F233" s="14">
        <v>0</v>
      </c>
      <c r="G233" s="12">
        <v>50</v>
      </c>
      <c r="I233" s="11">
        <f>'^JKSE'!I233</f>
        <v>40570</v>
      </c>
      <c r="J233" s="12">
        <f t="shared" si="3"/>
        <v>50</v>
      </c>
    </row>
    <row r="234" spans="1:10" x14ac:dyDescent="0.2">
      <c r="A234" s="15">
        <v>40162</v>
      </c>
      <c r="B234" s="12">
        <v>50</v>
      </c>
      <c r="C234" s="12">
        <v>50</v>
      </c>
      <c r="D234" s="12">
        <v>50</v>
      </c>
      <c r="E234" s="12">
        <v>50</v>
      </c>
      <c r="F234" s="14">
        <v>2000</v>
      </c>
      <c r="G234" s="12">
        <v>50</v>
      </c>
      <c r="I234" s="11">
        <f>'^JKSE'!I234</f>
        <v>40569</v>
      </c>
      <c r="J234" s="12">
        <f t="shared" si="3"/>
        <v>50</v>
      </c>
    </row>
    <row r="235" spans="1:10" x14ac:dyDescent="0.2">
      <c r="A235" s="15">
        <v>40163</v>
      </c>
      <c r="B235" s="12">
        <v>50</v>
      </c>
      <c r="C235" s="12">
        <v>50</v>
      </c>
      <c r="D235" s="12">
        <v>50</v>
      </c>
      <c r="E235" s="12">
        <v>50</v>
      </c>
      <c r="F235" s="14">
        <v>5000</v>
      </c>
      <c r="G235" s="12">
        <v>50</v>
      </c>
      <c r="I235" s="11">
        <f>'^JKSE'!I235</f>
        <v>40568</v>
      </c>
      <c r="J235" s="12">
        <f t="shared" si="3"/>
        <v>50</v>
      </c>
    </row>
    <row r="236" spans="1:10" x14ac:dyDescent="0.2">
      <c r="A236" s="15">
        <v>40164</v>
      </c>
      <c r="B236" s="12">
        <v>50</v>
      </c>
      <c r="C236" s="12">
        <v>50</v>
      </c>
      <c r="D236" s="12">
        <v>50</v>
      </c>
      <c r="E236" s="12">
        <v>50</v>
      </c>
      <c r="F236" s="14">
        <v>1500</v>
      </c>
      <c r="G236" s="12">
        <v>50</v>
      </c>
      <c r="I236" s="11">
        <f>'^JKSE'!I236</f>
        <v>40567</v>
      </c>
      <c r="J236" s="12">
        <f t="shared" si="3"/>
        <v>50</v>
      </c>
    </row>
    <row r="237" spans="1:10" x14ac:dyDescent="0.2">
      <c r="A237" s="15">
        <v>40168</v>
      </c>
      <c r="B237" s="12">
        <v>50</v>
      </c>
      <c r="C237" s="12">
        <v>50</v>
      </c>
      <c r="D237" s="12">
        <v>50</v>
      </c>
      <c r="E237" s="12">
        <v>50</v>
      </c>
      <c r="F237" s="14">
        <v>0</v>
      </c>
      <c r="G237" s="12">
        <v>50</v>
      </c>
      <c r="I237" s="11">
        <f>'^JKSE'!I237</f>
        <v>40564</v>
      </c>
      <c r="J237" s="12">
        <f t="shared" si="3"/>
        <v>50</v>
      </c>
    </row>
    <row r="238" spans="1:10" x14ac:dyDescent="0.2">
      <c r="A238" s="15">
        <v>40169</v>
      </c>
      <c r="B238" s="12">
        <v>50</v>
      </c>
      <c r="C238" s="12">
        <v>50</v>
      </c>
      <c r="D238" s="12">
        <v>50</v>
      </c>
      <c r="E238" s="12">
        <v>50</v>
      </c>
      <c r="F238" s="14">
        <v>1000</v>
      </c>
      <c r="G238" s="12">
        <v>50</v>
      </c>
      <c r="I238" s="11">
        <f>'^JKSE'!I238</f>
        <v>40563</v>
      </c>
      <c r="J238" s="12">
        <f t="shared" si="3"/>
        <v>50</v>
      </c>
    </row>
    <row r="239" spans="1:10" x14ac:dyDescent="0.2">
      <c r="A239" s="15">
        <v>40170</v>
      </c>
      <c r="B239" s="12">
        <v>50</v>
      </c>
      <c r="C239" s="12">
        <v>50</v>
      </c>
      <c r="D239" s="12">
        <v>50</v>
      </c>
      <c r="E239" s="12">
        <v>50</v>
      </c>
      <c r="F239" s="14">
        <v>31500</v>
      </c>
      <c r="G239" s="12">
        <v>50</v>
      </c>
      <c r="I239" s="11">
        <f>'^JKSE'!I239</f>
        <v>40562</v>
      </c>
      <c r="J239" s="12">
        <f t="shared" si="3"/>
        <v>50</v>
      </c>
    </row>
    <row r="240" spans="1:10" x14ac:dyDescent="0.2">
      <c r="A240" s="15">
        <v>40175</v>
      </c>
      <c r="B240" s="12">
        <v>50</v>
      </c>
      <c r="C240" s="12">
        <v>50</v>
      </c>
      <c r="D240" s="12">
        <v>50</v>
      </c>
      <c r="E240" s="12">
        <v>50</v>
      </c>
      <c r="F240" s="14">
        <v>13000</v>
      </c>
      <c r="G240" s="12">
        <v>50</v>
      </c>
      <c r="I240" s="11">
        <f>'^JKSE'!I240</f>
        <v>40561</v>
      </c>
      <c r="J240" s="12">
        <f t="shared" si="3"/>
        <v>50</v>
      </c>
    </row>
    <row r="241" spans="1:10" x14ac:dyDescent="0.2">
      <c r="A241" s="15">
        <v>40176</v>
      </c>
      <c r="B241" s="12">
        <v>50</v>
      </c>
      <c r="C241" s="12">
        <v>50</v>
      </c>
      <c r="D241" s="12">
        <v>50</v>
      </c>
      <c r="E241" s="12">
        <v>50</v>
      </c>
      <c r="F241" s="14">
        <v>500</v>
      </c>
      <c r="G241" s="12">
        <v>50</v>
      </c>
      <c r="I241" s="11">
        <f>'^JKSE'!I241</f>
        <v>40560</v>
      </c>
      <c r="J241" s="12">
        <f t="shared" si="3"/>
        <v>50</v>
      </c>
    </row>
    <row r="242" spans="1:10" x14ac:dyDescent="0.2">
      <c r="A242" s="15">
        <v>40177</v>
      </c>
      <c r="B242" s="12">
        <v>50</v>
      </c>
      <c r="C242" s="12">
        <v>50</v>
      </c>
      <c r="D242" s="12">
        <v>50</v>
      </c>
      <c r="E242" s="12">
        <v>50</v>
      </c>
      <c r="F242" s="14">
        <v>4000</v>
      </c>
      <c r="G242" s="12">
        <v>50</v>
      </c>
      <c r="I242" s="11">
        <f>'^JKSE'!I242</f>
        <v>40557</v>
      </c>
      <c r="J242" s="12">
        <f t="shared" si="3"/>
        <v>50</v>
      </c>
    </row>
    <row r="243" spans="1:10" x14ac:dyDescent="0.2">
      <c r="A243" s="15">
        <v>40182</v>
      </c>
      <c r="B243" s="12">
        <v>50</v>
      </c>
      <c r="C243" s="12">
        <v>50</v>
      </c>
      <c r="D243" s="12">
        <v>50</v>
      </c>
      <c r="E243" s="12">
        <v>50</v>
      </c>
      <c r="F243" s="14">
        <v>48000</v>
      </c>
      <c r="G243" s="12">
        <v>50</v>
      </c>
      <c r="I243" s="11">
        <f>'^JKSE'!I243</f>
        <v>40556</v>
      </c>
      <c r="J243" s="12">
        <f t="shared" si="3"/>
        <v>50</v>
      </c>
    </row>
    <row r="244" spans="1:10" x14ac:dyDescent="0.2">
      <c r="A244" s="15">
        <v>40183</v>
      </c>
      <c r="B244" s="12">
        <v>50</v>
      </c>
      <c r="C244" s="12">
        <v>50</v>
      </c>
      <c r="D244" s="12">
        <v>50</v>
      </c>
      <c r="E244" s="12">
        <v>50</v>
      </c>
      <c r="F244" s="14">
        <v>0</v>
      </c>
      <c r="G244" s="12">
        <v>50</v>
      </c>
      <c r="I244" s="11">
        <f>'^JKSE'!I244</f>
        <v>40555</v>
      </c>
      <c r="J244" s="12">
        <f t="shared" si="3"/>
        <v>50</v>
      </c>
    </row>
    <row r="245" spans="1:10" x14ac:dyDescent="0.2">
      <c r="A245" s="15">
        <v>40184</v>
      </c>
      <c r="B245" s="12">
        <v>50</v>
      </c>
      <c r="C245" s="12">
        <v>50</v>
      </c>
      <c r="D245" s="12">
        <v>50</v>
      </c>
      <c r="E245" s="12">
        <v>50</v>
      </c>
      <c r="F245" s="14">
        <v>50000</v>
      </c>
      <c r="G245" s="12">
        <v>50</v>
      </c>
      <c r="I245" s="11">
        <f>'^JKSE'!I245</f>
        <v>40554</v>
      </c>
      <c r="J245" s="12">
        <f t="shared" si="3"/>
        <v>50</v>
      </c>
    </row>
    <row r="246" spans="1:10" x14ac:dyDescent="0.2">
      <c r="A246" s="15">
        <v>40185</v>
      </c>
      <c r="B246" s="12">
        <v>50</v>
      </c>
      <c r="C246" s="12">
        <v>50</v>
      </c>
      <c r="D246" s="12">
        <v>50</v>
      </c>
      <c r="E246" s="12">
        <v>50</v>
      </c>
      <c r="F246" s="14">
        <v>0</v>
      </c>
      <c r="G246" s="12">
        <v>50</v>
      </c>
      <c r="I246" s="11">
        <f>'^JKSE'!I246</f>
        <v>40553</v>
      </c>
      <c r="J246" s="12">
        <f t="shared" si="3"/>
        <v>50</v>
      </c>
    </row>
    <row r="247" spans="1:10" x14ac:dyDescent="0.2">
      <c r="A247" s="15">
        <v>40186</v>
      </c>
      <c r="B247" s="12">
        <v>50</v>
      </c>
      <c r="C247" s="12">
        <v>50</v>
      </c>
      <c r="D247" s="12">
        <v>50</v>
      </c>
      <c r="E247" s="12">
        <v>50</v>
      </c>
      <c r="F247" s="14">
        <v>0</v>
      </c>
      <c r="G247" s="12">
        <v>50</v>
      </c>
      <c r="I247" s="11">
        <f>'^JKSE'!I247</f>
        <v>40550</v>
      </c>
      <c r="J247" s="12">
        <f t="shared" si="3"/>
        <v>50</v>
      </c>
    </row>
    <row r="248" spans="1:10" x14ac:dyDescent="0.2">
      <c r="A248" s="15">
        <v>40189</v>
      </c>
      <c r="B248" s="12">
        <v>50</v>
      </c>
      <c r="C248" s="12">
        <v>50</v>
      </c>
      <c r="D248" s="12">
        <v>50</v>
      </c>
      <c r="E248" s="12">
        <v>50</v>
      </c>
      <c r="F248" s="14">
        <v>0</v>
      </c>
      <c r="G248" s="12">
        <v>50</v>
      </c>
      <c r="I248" s="11">
        <f>'^JKSE'!I248</f>
        <v>40549</v>
      </c>
      <c r="J248" s="12">
        <f t="shared" si="3"/>
        <v>50</v>
      </c>
    </row>
    <row r="249" spans="1:10" x14ac:dyDescent="0.2">
      <c r="A249" s="15">
        <v>40190</v>
      </c>
      <c r="B249" s="12">
        <v>50</v>
      </c>
      <c r="C249" s="12">
        <v>50</v>
      </c>
      <c r="D249" s="12">
        <v>50</v>
      </c>
      <c r="E249" s="12">
        <v>50</v>
      </c>
      <c r="F249" s="14">
        <v>0</v>
      </c>
      <c r="G249" s="12">
        <v>50</v>
      </c>
      <c r="I249" s="11">
        <f>'^JKSE'!I249</f>
        <v>40548</v>
      </c>
      <c r="J249" s="12">
        <f t="shared" si="3"/>
        <v>50</v>
      </c>
    </row>
    <row r="250" spans="1:10" x14ac:dyDescent="0.2">
      <c r="A250" s="15">
        <v>40191</v>
      </c>
      <c r="B250" s="12">
        <v>50</v>
      </c>
      <c r="C250" s="12">
        <v>50</v>
      </c>
      <c r="D250" s="12">
        <v>50</v>
      </c>
      <c r="E250" s="12">
        <v>50</v>
      </c>
      <c r="F250" s="14">
        <v>0</v>
      </c>
      <c r="G250" s="12">
        <v>50</v>
      </c>
      <c r="I250" s="11">
        <f>'^JKSE'!I250</f>
        <v>40547</v>
      </c>
      <c r="J250" s="12">
        <f t="shared" si="3"/>
        <v>50</v>
      </c>
    </row>
    <row r="251" spans="1:10" x14ac:dyDescent="0.2">
      <c r="A251" s="15">
        <v>40192</v>
      </c>
      <c r="B251" s="12">
        <v>50</v>
      </c>
      <c r="C251" s="12">
        <v>50</v>
      </c>
      <c r="D251" s="12">
        <v>50</v>
      </c>
      <c r="E251" s="12">
        <v>50</v>
      </c>
      <c r="F251" s="14">
        <v>0</v>
      </c>
      <c r="G251" s="12">
        <v>50</v>
      </c>
      <c r="I251" s="11">
        <f>'^JKSE'!I251</f>
        <v>40546</v>
      </c>
      <c r="J251" s="12">
        <f t="shared" si="3"/>
        <v>50</v>
      </c>
    </row>
    <row r="252" spans="1:10" x14ac:dyDescent="0.2">
      <c r="A252" s="15">
        <v>40193</v>
      </c>
      <c r="B252" s="12">
        <v>50</v>
      </c>
      <c r="C252" s="12">
        <v>50</v>
      </c>
      <c r="D252" s="12">
        <v>50</v>
      </c>
      <c r="E252" s="12">
        <v>50</v>
      </c>
      <c r="F252" s="14">
        <v>0</v>
      </c>
      <c r="G252" s="12">
        <v>50</v>
      </c>
      <c r="I252" s="11">
        <f>'^JKSE'!I252</f>
        <v>40543</v>
      </c>
      <c r="J252" s="12">
        <f t="shared" si="3"/>
        <v>50</v>
      </c>
    </row>
    <row r="253" spans="1:10" x14ac:dyDescent="0.2">
      <c r="A253" s="15">
        <v>40196</v>
      </c>
      <c r="B253" s="12">
        <v>50</v>
      </c>
      <c r="C253" s="12">
        <v>50</v>
      </c>
      <c r="D253" s="12">
        <v>50</v>
      </c>
      <c r="E253" s="12">
        <v>50</v>
      </c>
      <c r="F253" s="14">
        <v>500</v>
      </c>
      <c r="G253" s="12">
        <v>50</v>
      </c>
      <c r="I253" s="11">
        <f>'^JKSE'!I253</f>
        <v>40542</v>
      </c>
      <c r="J253" s="12">
        <f t="shared" si="3"/>
        <v>50</v>
      </c>
    </row>
    <row r="254" spans="1:10" x14ac:dyDescent="0.2">
      <c r="A254" s="15">
        <v>40197</v>
      </c>
      <c r="B254" s="12">
        <v>50</v>
      </c>
      <c r="C254" s="12">
        <v>50</v>
      </c>
      <c r="D254" s="12">
        <v>50</v>
      </c>
      <c r="E254" s="12">
        <v>50</v>
      </c>
      <c r="F254" s="14">
        <v>0</v>
      </c>
      <c r="G254" s="12">
        <v>50</v>
      </c>
      <c r="I254" s="11">
        <f>'^JKSE'!I254</f>
        <v>40541</v>
      </c>
      <c r="J254" s="12">
        <f t="shared" si="3"/>
        <v>50</v>
      </c>
    </row>
    <row r="255" spans="1:10" x14ac:dyDescent="0.2">
      <c r="A255" s="15">
        <v>40198</v>
      </c>
      <c r="B255" s="12">
        <v>50</v>
      </c>
      <c r="C255" s="12">
        <v>50</v>
      </c>
      <c r="D255" s="12">
        <v>50</v>
      </c>
      <c r="E255" s="12">
        <v>50</v>
      </c>
      <c r="F255" s="14">
        <v>0</v>
      </c>
      <c r="G255" s="12">
        <v>50</v>
      </c>
      <c r="I255" s="11">
        <f>'^JKSE'!I255</f>
        <v>40540</v>
      </c>
      <c r="J255" s="12">
        <f t="shared" si="3"/>
        <v>50</v>
      </c>
    </row>
    <row r="256" spans="1:10" x14ac:dyDescent="0.2">
      <c r="A256" s="15">
        <v>40199</v>
      </c>
      <c r="B256" s="12">
        <v>50</v>
      </c>
      <c r="C256" s="12">
        <v>50</v>
      </c>
      <c r="D256" s="12">
        <v>50</v>
      </c>
      <c r="E256" s="12">
        <v>50</v>
      </c>
      <c r="F256" s="14">
        <v>0</v>
      </c>
      <c r="G256" s="12">
        <v>50</v>
      </c>
      <c r="I256" s="11">
        <f>'^JKSE'!I256</f>
        <v>40539</v>
      </c>
      <c r="J256" s="12">
        <f t="shared" si="3"/>
        <v>50</v>
      </c>
    </row>
    <row r="257" spans="1:10" x14ac:dyDescent="0.2">
      <c r="A257" s="15">
        <v>40200</v>
      </c>
      <c r="B257" s="12">
        <v>50</v>
      </c>
      <c r="C257" s="12">
        <v>50</v>
      </c>
      <c r="D257" s="12">
        <v>50</v>
      </c>
      <c r="E257" s="12">
        <v>50</v>
      </c>
      <c r="F257" s="14">
        <v>500</v>
      </c>
      <c r="G257" s="12">
        <v>50</v>
      </c>
      <c r="I257" s="11">
        <f>'^JKSE'!I257</f>
        <v>40536</v>
      </c>
      <c r="J257" s="12">
        <f t="shared" si="3"/>
        <v>50</v>
      </c>
    </row>
    <row r="258" spans="1:10" x14ac:dyDescent="0.2">
      <c r="A258" s="15">
        <v>40203</v>
      </c>
      <c r="B258" s="12">
        <v>50</v>
      </c>
      <c r="C258" s="12">
        <v>50</v>
      </c>
      <c r="D258" s="12">
        <v>50</v>
      </c>
      <c r="E258" s="12">
        <v>50</v>
      </c>
      <c r="F258" s="14">
        <v>0</v>
      </c>
      <c r="G258" s="12">
        <v>50</v>
      </c>
      <c r="I258" s="11">
        <f>'^JKSE'!I258</f>
        <v>40535</v>
      </c>
      <c r="J258" s="12">
        <f t="shared" si="3"/>
        <v>50</v>
      </c>
    </row>
    <row r="259" spans="1:10" x14ac:dyDescent="0.2">
      <c r="A259" s="15">
        <v>40204</v>
      </c>
      <c r="B259" s="12">
        <v>50</v>
      </c>
      <c r="C259" s="12">
        <v>50</v>
      </c>
      <c r="D259" s="12">
        <v>50</v>
      </c>
      <c r="E259" s="12">
        <v>50</v>
      </c>
      <c r="F259" s="14">
        <v>32500</v>
      </c>
      <c r="G259" s="12">
        <v>50</v>
      </c>
      <c r="I259" s="11">
        <f>'^JKSE'!I259</f>
        <v>40534</v>
      </c>
      <c r="J259" s="12">
        <f t="shared" ref="J259:J265" si="4">VLOOKUP($I$2:$I$751,$A$2:$G$705,7)</f>
        <v>50</v>
      </c>
    </row>
    <row r="260" spans="1:10" x14ac:dyDescent="0.2">
      <c r="A260" s="15">
        <v>40205</v>
      </c>
      <c r="B260" s="12">
        <v>50</v>
      </c>
      <c r="C260" s="12">
        <v>50</v>
      </c>
      <c r="D260" s="12">
        <v>50</v>
      </c>
      <c r="E260" s="12">
        <v>50</v>
      </c>
      <c r="F260" s="14">
        <v>0</v>
      </c>
      <c r="G260" s="12">
        <v>50</v>
      </c>
      <c r="I260" s="11">
        <f>'^JKSE'!I260</f>
        <v>40533</v>
      </c>
      <c r="J260" s="12">
        <f t="shared" si="4"/>
        <v>50</v>
      </c>
    </row>
    <row r="261" spans="1:10" x14ac:dyDescent="0.2">
      <c r="A261" s="15">
        <v>40206</v>
      </c>
      <c r="B261" s="12">
        <v>50</v>
      </c>
      <c r="C261" s="12">
        <v>50</v>
      </c>
      <c r="D261" s="12">
        <v>50</v>
      </c>
      <c r="E261" s="12">
        <v>50</v>
      </c>
      <c r="F261" s="14">
        <v>1500</v>
      </c>
      <c r="G261" s="12">
        <v>50</v>
      </c>
      <c r="I261" s="11">
        <f>'^JKSE'!I261</f>
        <v>40532</v>
      </c>
      <c r="J261" s="12">
        <f t="shared" si="4"/>
        <v>50</v>
      </c>
    </row>
    <row r="262" spans="1:10" x14ac:dyDescent="0.2">
      <c r="A262" s="15">
        <v>40207</v>
      </c>
      <c r="B262" s="12">
        <v>50</v>
      </c>
      <c r="C262" s="12">
        <v>50</v>
      </c>
      <c r="D262" s="12">
        <v>50</v>
      </c>
      <c r="E262" s="12">
        <v>50</v>
      </c>
      <c r="F262" s="14">
        <v>0</v>
      </c>
      <c r="G262" s="12">
        <v>50</v>
      </c>
      <c r="I262" s="11">
        <f>'^JKSE'!I262</f>
        <v>40529</v>
      </c>
      <c r="J262" s="12">
        <f t="shared" si="4"/>
        <v>50</v>
      </c>
    </row>
    <row r="263" spans="1:10" x14ac:dyDescent="0.2">
      <c r="A263" s="15">
        <v>40210</v>
      </c>
      <c r="B263" s="12">
        <v>50</v>
      </c>
      <c r="C263" s="12">
        <v>50</v>
      </c>
      <c r="D263" s="12">
        <v>50</v>
      </c>
      <c r="E263" s="12">
        <v>50</v>
      </c>
      <c r="F263" s="14">
        <v>0</v>
      </c>
      <c r="G263" s="12">
        <v>50</v>
      </c>
      <c r="I263" s="11">
        <f>'^JKSE'!I263</f>
        <v>40528</v>
      </c>
      <c r="J263" s="12">
        <f t="shared" si="4"/>
        <v>50</v>
      </c>
    </row>
    <row r="264" spans="1:10" x14ac:dyDescent="0.2">
      <c r="A264" s="15">
        <v>40211</v>
      </c>
      <c r="B264" s="12">
        <v>50</v>
      </c>
      <c r="C264" s="12">
        <v>50</v>
      </c>
      <c r="D264" s="12">
        <v>50</v>
      </c>
      <c r="E264" s="12">
        <v>50</v>
      </c>
      <c r="F264" s="14">
        <v>0</v>
      </c>
      <c r="G264" s="12">
        <v>50</v>
      </c>
      <c r="I264" s="11">
        <f>'^JKSE'!I264</f>
        <v>40527</v>
      </c>
      <c r="J264" s="12">
        <f t="shared" si="4"/>
        <v>50</v>
      </c>
    </row>
    <row r="265" spans="1:10" x14ac:dyDescent="0.2">
      <c r="A265" s="15">
        <v>40212</v>
      </c>
      <c r="B265" s="12">
        <v>50</v>
      </c>
      <c r="C265" s="12">
        <v>50</v>
      </c>
      <c r="D265" s="12">
        <v>50</v>
      </c>
      <c r="E265" s="12">
        <v>50</v>
      </c>
      <c r="F265" s="14">
        <v>0</v>
      </c>
      <c r="G265" s="12">
        <v>50</v>
      </c>
      <c r="I265" s="11">
        <f>'^JKSE'!I265</f>
        <v>40526</v>
      </c>
      <c r="J265" s="12">
        <f t="shared" si="4"/>
        <v>50</v>
      </c>
    </row>
    <row r="266" spans="1:10" x14ac:dyDescent="0.2">
      <c r="A266" s="15">
        <v>40213</v>
      </c>
      <c r="B266" s="12">
        <v>50</v>
      </c>
      <c r="C266" s="12">
        <v>50</v>
      </c>
      <c r="D266" s="12">
        <v>50</v>
      </c>
      <c r="E266" s="12">
        <v>50</v>
      </c>
      <c r="F266" s="14">
        <v>0</v>
      </c>
      <c r="G266" s="12">
        <v>50</v>
      </c>
      <c r="I266" s="11">
        <f>'^JKSE'!I266</f>
        <v>40525</v>
      </c>
      <c r="J266" s="12">
        <f>VLOOKUP($I$2:$I$751,$A$2:$G$685,7)</f>
        <v>50</v>
      </c>
    </row>
    <row r="267" spans="1:10" x14ac:dyDescent="0.2">
      <c r="A267" s="15">
        <v>40214</v>
      </c>
      <c r="B267" s="12">
        <v>50</v>
      </c>
      <c r="C267" s="12">
        <v>50</v>
      </c>
      <c r="D267" s="12">
        <v>50</v>
      </c>
      <c r="E267" s="12">
        <v>50</v>
      </c>
      <c r="F267" s="14">
        <v>0</v>
      </c>
      <c r="G267" s="12">
        <v>50</v>
      </c>
      <c r="I267" s="11">
        <f>'^JKSE'!I267</f>
        <v>40522</v>
      </c>
      <c r="J267" s="12">
        <f>VLOOKUP($I$2:$I$751,$A$2:$G$685,7)</f>
        <v>50</v>
      </c>
    </row>
    <row r="268" spans="1:10" x14ac:dyDescent="0.2">
      <c r="A268" s="15">
        <v>40217</v>
      </c>
      <c r="B268" s="12">
        <v>50</v>
      </c>
      <c r="C268" s="12">
        <v>50</v>
      </c>
      <c r="D268" s="12">
        <v>50</v>
      </c>
      <c r="E268" s="12">
        <v>50</v>
      </c>
      <c r="F268" s="14">
        <v>0</v>
      </c>
      <c r="G268" s="12">
        <v>50</v>
      </c>
      <c r="I268" s="11"/>
    </row>
    <row r="269" spans="1:10" x14ac:dyDescent="0.2">
      <c r="A269" s="15">
        <v>40218</v>
      </c>
      <c r="B269" s="12">
        <v>50</v>
      </c>
      <c r="C269" s="12">
        <v>50</v>
      </c>
      <c r="D269" s="12">
        <v>50</v>
      </c>
      <c r="E269" s="12">
        <v>50</v>
      </c>
      <c r="F269" s="14">
        <v>500</v>
      </c>
      <c r="G269" s="12">
        <v>50</v>
      </c>
      <c r="I269" s="11"/>
    </row>
    <row r="270" spans="1:10" x14ac:dyDescent="0.2">
      <c r="A270" s="15">
        <v>40219</v>
      </c>
      <c r="B270" s="12">
        <v>50</v>
      </c>
      <c r="C270" s="12">
        <v>50</v>
      </c>
      <c r="D270" s="12">
        <v>50</v>
      </c>
      <c r="E270" s="12">
        <v>50</v>
      </c>
      <c r="F270" s="14">
        <v>0</v>
      </c>
      <c r="G270" s="12">
        <v>50</v>
      </c>
      <c r="I270" s="11"/>
    </row>
    <row r="271" spans="1:10" x14ac:dyDescent="0.2">
      <c r="A271" s="15">
        <v>40220</v>
      </c>
      <c r="B271" s="12">
        <v>50</v>
      </c>
      <c r="C271" s="12">
        <v>50</v>
      </c>
      <c r="D271" s="12">
        <v>50</v>
      </c>
      <c r="E271" s="12">
        <v>50</v>
      </c>
      <c r="F271" s="14">
        <v>0</v>
      </c>
      <c r="G271" s="12">
        <v>50</v>
      </c>
      <c r="I271" s="11"/>
    </row>
    <row r="272" spans="1:10" x14ac:dyDescent="0.2">
      <c r="A272" s="15">
        <v>40221</v>
      </c>
      <c r="B272" s="12">
        <v>50</v>
      </c>
      <c r="C272" s="12">
        <v>50</v>
      </c>
      <c r="D272" s="12">
        <v>50</v>
      </c>
      <c r="E272" s="12">
        <v>50</v>
      </c>
      <c r="F272" s="14">
        <v>0</v>
      </c>
      <c r="G272" s="12">
        <v>50</v>
      </c>
      <c r="I272" s="11"/>
    </row>
    <row r="273" spans="1:9" x14ac:dyDescent="0.2">
      <c r="A273" s="15">
        <v>40224</v>
      </c>
      <c r="B273" s="12">
        <v>50</v>
      </c>
      <c r="C273" s="12">
        <v>50</v>
      </c>
      <c r="D273" s="12">
        <v>50</v>
      </c>
      <c r="E273" s="12">
        <v>50</v>
      </c>
      <c r="F273" s="14">
        <v>0</v>
      </c>
      <c r="G273" s="12">
        <v>50</v>
      </c>
      <c r="I273" s="11"/>
    </row>
    <row r="274" spans="1:9" x14ac:dyDescent="0.2">
      <c r="A274" s="15">
        <v>40225</v>
      </c>
      <c r="B274" s="12">
        <v>50</v>
      </c>
      <c r="C274" s="12">
        <v>50</v>
      </c>
      <c r="D274" s="12">
        <v>50</v>
      </c>
      <c r="E274" s="12">
        <v>50</v>
      </c>
      <c r="F274" s="14">
        <v>0</v>
      </c>
      <c r="G274" s="12">
        <v>50</v>
      </c>
      <c r="I274" s="11"/>
    </row>
    <row r="275" spans="1:9" x14ac:dyDescent="0.2">
      <c r="A275" s="15">
        <v>40226</v>
      </c>
      <c r="B275" s="12">
        <v>50</v>
      </c>
      <c r="C275" s="12">
        <v>50</v>
      </c>
      <c r="D275" s="12">
        <v>50</v>
      </c>
      <c r="E275" s="12">
        <v>50</v>
      </c>
      <c r="F275" s="14">
        <v>0</v>
      </c>
      <c r="G275" s="12">
        <v>50</v>
      </c>
      <c r="I275" s="11"/>
    </row>
    <row r="276" spans="1:9" x14ac:dyDescent="0.2">
      <c r="A276" s="15">
        <v>40227</v>
      </c>
      <c r="B276" s="12">
        <v>50</v>
      </c>
      <c r="C276" s="12">
        <v>50</v>
      </c>
      <c r="D276" s="12">
        <v>50</v>
      </c>
      <c r="E276" s="12">
        <v>50</v>
      </c>
      <c r="F276" s="14">
        <v>0</v>
      </c>
      <c r="G276" s="12">
        <v>50</v>
      </c>
      <c r="I276" s="11"/>
    </row>
    <row r="277" spans="1:9" x14ac:dyDescent="0.2">
      <c r="A277" s="15">
        <v>40228</v>
      </c>
      <c r="B277" s="12">
        <v>50</v>
      </c>
      <c r="C277" s="12">
        <v>50</v>
      </c>
      <c r="D277" s="12">
        <v>50</v>
      </c>
      <c r="E277" s="12">
        <v>50</v>
      </c>
      <c r="F277" s="14">
        <v>500</v>
      </c>
      <c r="G277" s="12">
        <v>50</v>
      </c>
      <c r="I277" s="11"/>
    </row>
    <row r="278" spans="1:9" x14ac:dyDescent="0.2">
      <c r="A278" s="15">
        <v>40231</v>
      </c>
      <c r="B278" s="12">
        <v>50</v>
      </c>
      <c r="C278" s="12">
        <v>50</v>
      </c>
      <c r="D278" s="12">
        <v>50</v>
      </c>
      <c r="E278" s="12">
        <v>50</v>
      </c>
      <c r="F278" s="14">
        <v>0</v>
      </c>
      <c r="G278" s="12">
        <v>50</v>
      </c>
      <c r="I278" s="11"/>
    </row>
    <row r="279" spans="1:9" x14ac:dyDescent="0.2">
      <c r="A279" s="15">
        <v>40232</v>
      </c>
      <c r="B279" s="12">
        <v>50</v>
      </c>
      <c r="C279" s="12">
        <v>50</v>
      </c>
      <c r="D279" s="12">
        <v>50</v>
      </c>
      <c r="E279" s="12">
        <v>50</v>
      </c>
      <c r="F279" s="14">
        <v>0</v>
      </c>
      <c r="G279" s="12">
        <v>50</v>
      </c>
      <c r="I279" s="11"/>
    </row>
    <row r="280" spans="1:9" x14ac:dyDescent="0.2">
      <c r="A280" s="15">
        <v>40233</v>
      </c>
      <c r="B280" s="12">
        <v>50</v>
      </c>
      <c r="C280" s="12">
        <v>50</v>
      </c>
      <c r="D280" s="12">
        <v>50</v>
      </c>
      <c r="E280" s="12">
        <v>50</v>
      </c>
      <c r="F280" s="14">
        <v>500</v>
      </c>
      <c r="G280" s="12">
        <v>50</v>
      </c>
      <c r="I280" s="11"/>
    </row>
    <row r="281" spans="1:9" x14ac:dyDescent="0.2">
      <c r="A281" s="15">
        <v>40234</v>
      </c>
      <c r="B281" s="12">
        <v>50</v>
      </c>
      <c r="C281" s="12">
        <v>50</v>
      </c>
      <c r="D281" s="12">
        <v>50</v>
      </c>
      <c r="E281" s="12">
        <v>50</v>
      </c>
      <c r="F281" s="14">
        <v>0</v>
      </c>
      <c r="G281" s="12">
        <v>50</v>
      </c>
      <c r="I281" s="11"/>
    </row>
    <row r="282" spans="1:9" x14ac:dyDescent="0.2">
      <c r="A282" s="15">
        <v>40238</v>
      </c>
      <c r="B282" s="12">
        <v>50</v>
      </c>
      <c r="C282" s="12">
        <v>50</v>
      </c>
      <c r="D282" s="12">
        <v>50</v>
      </c>
      <c r="E282" s="12">
        <v>50</v>
      </c>
      <c r="F282" s="14">
        <v>0</v>
      </c>
      <c r="G282" s="12">
        <v>50</v>
      </c>
      <c r="I282" s="11"/>
    </row>
    <row r="283" spans="1:9" x14ac:dyDescent="0.2">
      <c r="A283" s="15">
        <v>40239</v>
      </c>
      <c r="B283" s="12">
        <v>50</v>
      </c>
      <c r="C283" s="12">
        <v>50</v>
      </c>
      <c r="D283" s="12">
        <v>50</v>
      </c>
      <c r="E283" s="12">
        <v>50</v>
      </c>
      <c r="F283" s="14">
        <v>2500</v>
      </c>
      <c r="G283" s="12">
        <v>50</v>
      </c>
      <c r="I283" s="11"/>
    </row>
    <row r="284" spans="1:9" x14ac:dyDescent="0.2">
      <c r="A284" s="15">
        <v>40240</v>
      </c>
      <c r="B284" s="12">
        <v>50</v>
      </c>
      <c r="C284" s="12">
        <v>50</v>
      </c>
      <c r="D284" s="12">
        <v>50</v>
      </c>
      <c r="E284" s="12">
        <v>50</v>
      </c>
      <c r="F284" s="14">
        <v>6000</v>
      </c>
      <c r="G284" s="12">
        <v>50</v>
      </c>
      <c r="I284" s="11"/>
    </row>
    <row r="285" spans="1:9" x14ac:dyDescent="0.2">
      <c r="A285" s="15">
        <v>40241</v>
      </c>
      <c r="B285" s="12">
        <v>50</v>
      </c>
      <c r="C285" s="12">
        <v>50</v>
      </c>
      <c r="D285" s="12">
        <v>50</v>
      </c>
      <c r="E285" s="12">
        <v>50</v>
      </c>
      <c r="F285" s="14">
        <v>4000</v>
      </c>
      <c r="G285" s="12">
        <v>50</v>
      </c>
      <c r="I285" s="11"/>
    </row>
    <row r="286" spans="1:9" x14ac:dyDescent="0.2">
      <c r="A286" s="15">
        <v>40242</v>
      </c>
      <c r="B286" s="12">
        <v>50</v>
      </c>
      <c r="C286" s="12">
        <v>50</v>
      </c>
      <c r="D286" s="12">
        <v>50</v>
      </c>
      <c r="E286" s="12">
        <v>50</v>
      </c>
      <c r="F286" s="14">
        <v>0</v>
      </c>
      <c r="G286" s="12">
        <v>50</v>
      </c>
      <c r="I286" s="11"/>
    </row>
    <row r="287" spans="1:9" x14ac:dyDescent="0.2">
      <c r="A287" s="15">
        <v>40245</v>
      </c>
      <c r="B287" s="12">
        <v>50</v>
      </c>
      <c r="C287" s="12">
        <v>50</v>
      </c>
      <c r="D287" s="12">
        <v>50</v>
      </c>
      <c r="E287" s="12">
        <v>50</v>
      </c>
      <c r="F287" s="14">
        <v>25000</v>
      </c>
      <c r="G287" s="12">
        <v>50</v>
      </c>
      <c r="I287" s="11"/>
    </row>
    <row r="288" spans="1:9" x14ac:dyDescent="0.2">
      <c r="A288" s="15">
        <v>40246</v>
      </c>
      <c r="B288" s="12">
        <v>50</v>
      </c>
      <c r="C288" s="12">
        <v>50</v>
      </c>
      <c r="D288" s="12">
        <v>50</v>
      </c>
      <c r="E288" s="12">
        <v>50</v>
      </c>
      <c r="F288" s="14">
        <v>0</v>
      </c>
      <c r="G288" s="12">
        <v>50</v>
      </c>
      <c r="I288" s="11"/>
    </row>
    <row r="289" spans="1:9" x14ac:dyDescent="0.2">
      <c r="A289" s="15">
        <v>40247</v>
      </c>
      <c r="B289" s="12">
        <v>50</v>
      </c>
      <c r="C289" s="12">
        <v>50</v>
      </c>
      <c r="D289" s="12">
        <v>50</v>
      </c>
      <c r="E289" s="12">
        <v>50</v>
      </c>
      <c r="F289" s="14">
        <v>0</v>
      </c>
      <c r="G289" s="12">
        <v>50</v>
      </c>
      <c r="I289" s="11"/>
    </row>
    <row r="290" spans="1:9" x14ac:dyDescent="0.2">
      <c r="A290" s="15">
        <v>40248</v>
      </c>
      <c r="B290" s="12">
        <v>50</v>
      </c>
      <c r="C290" s="12">
        <v>50</v>
      </c>
      <c r="D290" s="12">
        <v>50</v>
      </c>
      <c r="E290" s="12">
        <v>50</v>
      </c>
      <c r="F290" s="14">
        <v>505000</v>
      </c>
      <c r="G290" s="12">
        <v>50</v>
      </c>
      <c r="I290" s="11"/>
    </row>
    <row r="291" spans="1:9" x14ac:dyDescent="0.2">
      <c r="A291" s="15">
        <v>40249</v>
      </c>
      <c r="B291" s="12">
        <v>50</v>
      </c>
      <c r="C291" s="12">
        <v>50</v>
      </c>
      <c r="D291" s="12">
        <v>50</v>
      </c>
      <c r="E291" s="12">
        <v>50</v>
      </c>
      <c r="F291" s="14">
        <v>500</v>
      </c>
      <c r="G291" s="12">
        <v>50</v>
      </c>
      <c r="I291" s="11"/>
    </row>
    <row r="292" spans="1:9" x14ac:dyDescent="0.2">
      <c r="A292" s="15">
        <v>40252</v>
      </c>
      <c r="B292" s="12">
        <v>50</v>
      </c>
      <c r="C292" s="12">
        <v>50</v>
      </c>
      <c r="D292" s="12">
        <v>50</v>
      </c>
      <c r="E292" s="12">
        <v>50</v>
      </c>
      <c r="F292" s="14">
        <v>500</v>
      </c>
      <c r="G292" s="12">
        <v>50</v>
      </c>
      <c r="I292" s="11"/>
    </row>
    <row r="293" spans="1:9" x14ac:dyDescent="0.2">
      <c r="A293" s="15">
        <v>40254</v>
      </c>
      <c r="B293" s="12">
        <v>50</v>
      </c>
      <c r="C293" s="12">
        <v>50</v>
      </c>
      <c r="D293" s="12">
        <v>50</v>
      </c>
      <c r="E293" s="12">
        <v>50</v>
      </c>
      <c r="F293" s="14">
        <v>0</v>
      </c>
      <c r="G293" s="12">
        <v>50</v>
      </c>
      <c r="I293" s="11"/>
    </row>
    <row r="294" spans="1:9" x14ac:dyDescent="0.2">
      <c r="A294" s="15">
        <v>40255</v>
      </c>
      <c r="B294" s="12">
        <v>50</v>
      </c>
      <c r="C294" s="12">
        <v>50</v>
      </c>
      <c r="D294" s="12">
        <v>50</v>
      </c>
      <c r="E294" s="12">
        <v>50</v>
      </c>
      <c r="F294" s="14">
        <v>0</v>
      </c>
      <c r="G294" s="12">
        <v>50</v>
      </c>
      <c r="I294" s="11"/>
    </row>
    <row r="295" spans="1:9" x14ac:dyDescent="0.2">
      <c r="A295" s="15">
        <v>40256</v>
      </c>
      <c r="B295" s="12">
        <v>50</v>
      </c>
      <c r="C295" s="12">
        <v>50</v>
      </c>
      <c r="D295" s="12">
        <v>50</v>
      </c>
      <c r="E295" s="12">
        <v>50</v>
      </c>
      <c r="F295" s="14">
        <v>1500</v>
      </c>
      <c r="G295" s="12">
        <v>50</v>
      </c>
      <c r="I295" s="11"/>
    </row>
    <row r="296" spans="1:9" x14ac:dyDescent="0.2">
      <c r="A296" s="15">
        <v>40259</v>
      </c>
      <c r="B296" s="12">
        <v>50</v>
      </c>
      <c r="C296" s="12">
        <v>50</v>
      </c>
      <c r="D296" s="12">
        <v>50</v>
      </c>
      <c r="E296" s="12">
        <v>50</v>
      </c>
      <c r="F296" s="14">
        <v>500</v>
      </c>
      <c r="G296" s="12">
        <v>50</v>
      </c>
      <c r="I296" s="11"/>
    </row>
    <row r="297" spans="1:9" x14ac:dyDescent="0.2">
      <c r="A297" s="15">
        <v>40260</v>
      </c>
      <c r="B297" s="12">
        <v>50</v>
      </c>
      <c r="C297" s="12">
        <v>50</v>
      </c>
      <c r="D297" s="12">
        <v>50</v>
      </c>
      <c r="E297" s="12">
        <v>50</v>
      </c>
      <c r="F297" s="14">
        <v>0</v>
      </c>
      <c r="G297" s="12">
        <v>50</v>
      </c>
      <c r="I297" s="11"/>
    </row>
    <row r="298" spans="1:9" x14ac:dyDescent="0.2">
      <c r="A298" s="15">
        <v>40261</v>
      </c>
      <c r="B298" s="12">
        <v>50</v>
      </c>
      <c r="C298" s="12">
        <v>50</v>
      </c>
      <c r="D298" s="12">
        <v>50</v>
      </c>
      <c r="E298" s="12">
        <v>50</v>
      </c>
      <c r="F298" s="14">
        <v>0</v>
      </c>
      <c r="G298" s="12">
        <v>50</v>
      </c>
      <c r="I298" s="11"/>
    </row>
    <row r="299" spans="1:9" x14ac:dyDescent="0.2">
      <c r="A299" s="15">
        <v>40262</v>
      </c>
      <c r="B299" s="12">
        <v>50</v>
      </c>
      <c r="C299" s="12">
        <v>50</v>
      </c>
      <c r="D299" s="12">
        <v>50</v>
      </c>
      <c r="E299" s="12">
        <v>50</v>
      </c>
      <c r="F299" s="14">
        <v>0</v>
      </c>
      <c r="G299" s="12">
        <v>50</v>
      </c>
      <c r="I299" s="11"/>
    </row>
    <row r="300" spans="1:9" x14ac:dyDescent="0.2">
      <c r="A300" s="15">
        <v>40263</v>
      </c>
      <c r="B300" s="12">
        <v>50</v>
      </c>
      <c r="C300" s="12">
        <v>50</v>
      </c>
      <c r="D300" s="12">
        <v>50</v>
      </c>
      <c r="E300" s="12">
        <v>50</v>
      </c>
      <c r="F300" s="14">
        <v>0</v>
      </c>
      <c r="G300" s="12">
        <v>50</v>
      </c>
      <c r="I300" s="11"/>
    </row>
    <row r="301" spans="1:9" x14ac:dyDescent="0.2">
      <c r="A301" s="15">
        <v>40266</v>
      </c>
      <c r="B301" s="12">
        <v>50</v>
      </c>
      <c r="C301" s="12">
        <v>50</v>
      </c>
      <c r="D301" s="12">
        <v>50</v>
      </c>
      <c r="E301" s="12">
        <v>50</v>
      </c>
      <c r="F301" s="14">
        <v>0</v>
      </c>
      <c r="G301" s="12">
        <v>50</v>
      </c>
      <c r="I301" s="11"/>
    </row>
    <row r="302" spans="1:9" x14ac:dyDescent="0.2">
      <c r="A302" s="15">
        <v>40267</v>
      </c>
      <c r="B302" s="12">
        <v>50</v>
      </c>
      <c r="C302" s="12">
        <v>50</v>
      </c>
      <c r="D302" s="12">
        <v>50</v>
      </c>
      <c r="E302" s="12">
        <v>50</v>
      </c>
      <c r="F302" s="14">
        <v>0</v>
      </c>
      <c r="G302" s="12">
        <v>50</v>
      </c>
      <c r="I302" s="11"/>
    </row>
    <row r="303" spans="1:9" x14ac:dyDescent="0.2">
      <c r="A303" s="15">
        <v>40268</v>
      </c>
      <c r="B303" s="12">
        <v>50</v>
      </c>
      <c r="C303" s="12">
        <v>50</v>
      </c>
      <c r="D303" s="12">
        <v>50</v>
      </c>
      <c r="E303" s="12">
        <v>50</v>
      </c>
      <c r="F303" s="14">
        <v>0</v>
      </c>
      <c r="G303" s="12">
        <v>50</v>
      </c>
      <c r="I303" s="11"/>
    </row>
    <row r="304" spans="1:9" x14ac:dyDescent="0.2">
      <c r="A304" s="15">
        <v>40269</v>
      </c>
      <c r="B304" s="12">
        <v>50</v>
      </c>
      <c r="C304" s="12">
        <v>50</v>
      </c>
      <c r="D304" s="12">
        <v>50</v>
      </c>
      <c r="E304" s="12">
        <v>50</v>
      </c>
      <c r="F304" s="14">
        <v>0</v>
      </c>
      <c r="G304" s="12">
        <v>50</v>
      </c>
      <c r="I304" s="11"/>
    </row>
    <row r="305" spans="1:9" x14ac:dyDescent="0.2">
      <c r="A305" s="15">
        <v>40273</v>
      </c>
      <c r="B305" s="12">
        <v>50</v>
      </c>
      <c r="C305" s="12">
        <v>50</v>
      </c>
      <c r="D305" s="12">
        <v>50</v>
      </c>
      <c r="E305" s="12">
        <v>50</v>
      </c>
      <c r="F305" s="14">
        <v>500</v>
      </c>
      <c r="G305" s="12">
        <v>50</v>
      </c>
      <c r="I305" s="11"/>
    </row>
    <row r="306" spans="1:9" x14ac:dyDescent="0.2">
      <c r="A306" s="15">
        <v>40274</v>
      </c>
      <c r="B306" s="12">
        <v>50</v>
      </c>
      <c r="C306" s="12">
        <v>50</v>
      </c>
      <c r="D306" s="12">
        <v>50</v>
      </c>
      <c r="E306" s="12">
        <v>50</v>
      </c>
      <c r="F306" s="14">
        <v>0</v>
      </c>
      <c r="G306" s="12">
        <v>50</v>
      </c>
      <c r="I306" s="11"/>
    </row>
    <row r="307" spans="1:9" x14ac:dyDescent="0.2">
      <c r="A307" s="15">
        <v>40275</v>
      </c>
      <c r="B307" s="12">
        <v>50</v>
      </c>
      <c r="C307" s="12">
        <v>50</v>
      </c>
      <c r="D307" s="12">
        <v>50</v>
      </c>
      <c r="E307" s="12">
        <v>50</v>
      </c>
      <c r="F307" s="14">
        <v>1500</v>
      </c>
      <c r="G307" s="12">
        <v>50</v>
      </c>
      <c r="I307" s="11"/>
    </row>
    <row r="308" spans="1:9" x14ac:dyDescent="0.2">
      <c r="A308" s="15">
        <v>40276</v>
      </c>
      <c r="B308" s="12">
        <v>50</v>
      </c>
      <c r="C308" s="12">
        <v>50</v>
      </c>
      <c r="D308" s="12">
        <v>50</v>
      </c>
      <c r="E308" s="12">
        <v>50</v>
      </c>
      <c r="F308" s="14">
        <v>0</v>
      </c>
      <c r="G308" s="12">
        <v>50</v>
      </c>
      <c r="I308" s="11"/>
    </row>
    <row r="309" spans="1:9" x14ac:dyDescent="0.2">
      <c r="A309" s="15">
        <v>40277</v>
      </c>
      <c r="B309" s="12">
        <v>50</v>
      </c>
      <c r="C309" s="12">
        <v>50</v>
      </c>
      <c r="D309" s="12">
        <v>50</v>
      </c>
      <c r="E309" s="12">
        <v>50</v>
      </c>
      <c r="F309" s="14">
        <v>0</v>
      </c>
      <c r="G309" s="12">
        <v>50</v>
      </c>
      <c r="I309" s="11"/>
    </row>
    <row r="310" spans="1:9" x14ac:dyDescent="0.2">
      <c r="A310" s="15">
        <v>40280</v>
      </c>
      <c r="B310" s="12">
        <v>50</v>
      </c>
      <c r="C310" s="12">
        <v>50</v>
      </c>
      <c r="D310" s="12">
        <v>50</v>
      </c>
      <c r="E310" s="12">
        <v>50</v>
      </c>
      <c r="F310" s="14">
        <v>0</v>
      </c>
      <c r="G310" s="12">
        <v>50</v>
      </c>
      <c r="I310" s="11"/>
    </row>
    <row r="311" spans="1:9" x14ac:dyDescent="0.2">
      <c r="A311" s="15">
        <v>40281</v>
      </c>
      <c r="B311" s="12">
        <v>50</v>
      </c>
      <c r="C311" s="12">
        <v>50</v>
      </c>
      <c r="D311" s="12">
        <v>50</v>
      </c>
      <c r="E311" s="12">
        <v>50</v>
      </c>
      <c r="F311" s="14">
        <v>10000</v>
      </c>
      <c r="G311" s="12">
        <v>50</v>
      </c>
      <c r="I311" s="11"/>
    </row>
    <row r="312" spans="1:9" x14ac:dyDescent="0.2">
      <c r="A312" s="15">
        <v>40282</v>
      </c>
      <c r="B312" s="12">
        <v>50</v>
      </c>
      <c r="C312" s="12">
        <v>50</v>
      </c>
      <c r="D312" s="12">
        <v>50</v>
      </c>
      <c r="E312" s="12">
        <v>50</v>
      </c>
      <c r="F312" s="14">
        <v>0</v>
      </c>
      <c r="G312" s="12">
        <v>50</v>
      </c>
      <c r="I312" s="11"/>
    </row>
    <row r="313" spans="1:9" x14ac:dyDescent="0.2">
      <c r="A313" s="15">
        <v>40283</v>
      </c>
      <c r="B313" s="12">
        <v>50</v>
      </c>
      <c r="C313" s="12">
        <v>50</v>
      </c>
      <c r="D313" s="12">
        <v>50</v>
      </c>
      <c r="E313" s="12">
        <v>50</v>
      </c>
      <c r="F313" s="14">
        <v>0</v>
      </c>
      <c r="G313" s="12">
        <v>50</v>
      </c>
      <c r="I313" s="11"/>
    </row>
    <row r="314" spans="1:9" x14ac:dyDescent="0.2">
      <c r="A314" s="15">
        <v>40284</v>
      </c>
      <c r="B314" s="12">
        <v>50</v>
      </c>
      <c r="C314" s="12">
        <v>50</v>
      </c>
      <c r="D314" s="12">
        <v>50</v>
      </c>
      <c r="E314" s="12">
        <v>50</v>
      </c>
      <c r="F314" s="14">
        <v>0</v>
      </c>
      <c r="G314" s="12">
        <v>50</v>
      </c>
      <c r="I314" s="11"/>
    </row>
    <row r="315" spans="1:9" x14ac:dyDescent="0.2">
      <c r="A315" s="15">
        <v>40287</v>
      </c>
      <c r="B315" s="12">
        <v>50</v>
      </c>
      <c r="C315" s="12">
        <v>50</v>
      </c>
      <c r="D315" s="12">
        <v>50</v>
      </c>
      <c r="E315" s="12">
        <v>50</v>
      </c>
      <c r="F315" s="14">
        <v>0</v>
      </c>
      <c r="G315" s="12">
        <v>50</v>
      </c>
      <c r="I315" s="11"/>
    </row>
    <row r="316" spans="1:9" x14ac:dyDescent="0.2">
      <c r="A316" s="15">
        <v>40288</v>
      </c>
      <c r="B316" s="12">
        <v>50</v>
      </c>
      <c r="C316" s="12">
        <v>50</v>
      </c>
      <c r="D316" s="12">
        <v>50</v>
      </c>
      <c r="E316" s="12">
        <v>50</v>
      </c>
      <c r="F316" s="14">
        <v>1500</v>
      </c>
      <c r="G316" s="12">
        <v>50</v>
      </c>
      <c r="I316" s="11"/>
    </row>
    <row r="317" spans="1:9" x14ac:dyDescent="0.2">
      <c r="A317" s="15">
        <v>40289</v>
      </c>
      <c r="B317" s="12">
        <v>50</v>
      </c>
      <c r="C317" s="12">
        <v>50</v>
      </c>
      <c r="D317" s="12">
        <v>50</v>
      </c>
      <c r="E317" s="12">
        <v>50</v>
      </c>
      <c r="F317" s="14">
        <v>151500</v>
      </c>
      <c r="G317" s="12">
        <v>50</v>
      </c>
      <c r="I317" s="11"/>
    </row>
    <row r="318" spans="1:9" x14ac:dyDescent="0.2">
      <c r="A318" s="15">
        <v>40290</v>
      </c>
      <c r="B318" s="12">
        <v>50</v>
      </c>
      <c r="C318" s="12">
        <v>50</v>
      </c>
      <c r="D318" s="12">
        <v>50</v>
      </c>
      <c r="E318" s="12">
        <v>50</v>
      </c>
      <c r="F318" s="14">
        <v>1000</v>
      </c>
      <c r="G318" s="12">
        <v>50</v>
      </c>
      <c r="I318" s="11"/>
    </row>
    <row r="319" spans="1:9" x14ac:dyDescent="0.2">
      <c r="A319" s="15">
        <v>40291</v>
      </c>
      <c r="B319" s="12">
        <v>50</v>
      </c>
      <c r="C319" s="12">
        <v>50</v>
      </c>
      <c r="D319" s="12">
        <v>50</v>
      </c>
      <c r="E319" s="12">
        <v>50</v>
      </c>
      <c r="F319" s="14">
        <v>251000</v>
      </c>
      <c r="G319" s="12">
        <v>50</v>
      </c>
      <c r="I319" s="11"/>
    </row>
    <row r="320" spans="1:9" x14ac:dyDescent="0.2">
      <c r="A320" s="15">
        <v>40294</v>
      </c>
      <c r="B320" s="12">
        <v>50</v>
      </c>
      <c r="C320" s="12">
        <v>50</v>
      </c>
      <c r="D320" s="12">
        <v>50</v>
      </c>
      <c r="E320" s="12">
        <v>50</v>
      </c>
      <c r="F320" s="14">
        <v>1500</v>
      </c>
      <c r="G320" s="12">
        <v>50</v>
      </c>
      <c r="I320" s="11"/>
    </row>
    <row r="321" spans="1:9" x14ac:dyDescent="0.2">
      <c r="A321" s="15">
        <v>40295</v>
      </c>
      <c r="B321" s="12">
        <v>50</v>
      </c>
      <c r="C321" s="12">
        <v>50</v>
      </c>
      <c r="D321" s="12">
        <v>50</v>
      </c>
      <c r="E321" s="12">
        <v>50</v>
      </c>
      <c r="F321" s="14">
        <v>0</v>
      </c>
      <c r="G321" s="12">
        <v>50</v>
      </c>
      <c r="I321" s="11"/>
    </row>
    <row r="322" spans="1:9" x14ac:dyDescent="0.2">
      <c r="A322" s="15">
        <v>40296</v>
      </c>
      <c r="B322" s="12">
        <v>50</v>
      </c>
      <c r="C322" s="12">
        <v>50</v>
      </c>
      <c r="D322" s="12">
        <v>50</v>
      </c>
      <c r="E322" s="12">
        <v>50</v>
      </c>
      <c r="F322" s="14">
        <v>500</v>
      </c>
      <c r="G322" s="12">
        <v>50</v>
      </c>
      <c r="I322" s="11"/>
    </row>
    <row r="323" spans="1:9" x14ac:dyDescent="0.2">
      <c r="A323" s="15">
        <v>40297</v>
      </c>
      <c r="B323" s="12">
        <v>50</v>
      </c>
      <c r="C323" s="12">
        <v>50</v>
      </c>
      <c r="D323" s="12">
        <v>50</v>
      </c>
      <c r="E323" s="12">
        <v>50</v>
      </c>
      <c r="F323" s="14">
        <v>289500</v>
      </c>
      <c r="G323" s="12">
        <v>50</v>
      </c>
      <c r="I323" s="11"/>
    </row>
    <row r="324" spans="1:9" x14ac:dyDescent="0.2">
      <c r="A324" s="15">
        <v>40298</v>
      </c>
      <c r="B324" s="12">
        <v>50</v>
      </c>
      <c r="C324" s="12">
        <v>50</v>
      </c>
      <c r="D324" s="12">
        <v>50</v>
      </c>
      <c r="E324" s="12">
        <v>50</v>
      </c>
      <c r="F324" s="14">
        <v>500</v>
      </c>
      <c r="G324" s="12">
        <v>50</v>
      </c>
      <c r="I324" s="11"/>
    </row>
    <row r="325" spans="1:9" x14ac:dyDescent="0.2">
      <c r="A325" s="15">
        <v>40301</v>
      </c>
      <c r="B325" s="12">
        <v>50</v>
      </c>
      <c r="C325" s="12">
        <v>50</v>
      </c>
      <c r="D325" s="12">
        <v>50</v>
      </c>
      <c r="E325" s="12">
        <v>50</v>
      </c>
      <c r="F325" s="14">
        <v>0</v>
      </c>
      <c r="G325" s="12">
        <v>50</v>
      </c>
      <c r="I325" s="11"/>
    </row>
    <row r="326" spans="1:9" x14ac:dyDescent="0.2">
      <c r="A326" s="15">
        <v>40302</v>
      </c>
      <c r="B326" s="12">
        <v>50</v>
      </c>
      <c r="C326" s="12">
        <v>50</v>
      </c>
      <c r="D326" s="12">
        <v>50</v>
      </c>
      <c r="E326" s="12">
        <v>50</v>
      </c>
      <c r="F326" s="14">
        <v>0</v>
      </c>
      <c r="G326" s="12">
        <v>50</v>
      </c>
      <c r="I326" s="11"/>
    </row>
    <row r="327" spans="1:9" x14ac:dyDescent="0.2">
      <c r="A327" s="15">
        <v>40303</v>
      </c>
      <c r="B327" s="12">
        <v>50</v>
      </c>
      <c r="C327" s="12">
        <v>50</v>
      </c>
      <c r="D327" s="12">
        <v>50</v>
      </c>
      <c r="E327" s="12">
        <v>50</v>
      </c>
      <c r="F327" s="14">
        <v>0</v>
      </c>
      <c r="G327" s="12">
        <v>50</v>
      </c>
      <c r="I327" s="11"/>
    </row>
    <row r="328" spans="1:9" x14ac:dyDescent="0.2">
      <c r="A328" s="15">
        <v>40304</v>
      </c>
      <c r="B328" s="12">
        <v>50</v>
      </c>
      <c r="C328" s="12">
        <v>50</v>
      </c>
      <c r="D328" s="12">
        <v>50</v>
      </c>
      <c r="E328" s="12">
        <v>50</v>
      </c>
      <c r="F328" s="14">
        <v>20000</v>
      </c>
      <c r="G328" s="12">
        <v>50</v>
      </c>
      <c r="I328" s="11"/>
    </row>
    <row r="329" spans="1:9" x14ac:dyDescent="0.2">
      <c r="A329" s="15">
        <v>40305</v>
      </c>
      <c r="B329" s="12">
        <v>50</v>
      </c>
      <c r="C329" s="12">
        <v>50</v>
      </c>
      <c r="D329" s="12">
        <v>50</v>
      </c>
      <c r="E329" s="12">
        <v>50</v>
      </c>
      <c r="F329" s="14">
        <v>0</v>
      </c>
      <c r="G329" s="12">
        <v>50</v>
      </c>
      <c r="I329" s="11"/>
    </row>
    <row r="330" spans="1:9" x14ac:dyDescent="0.2">
      <c r="A330" s="15">
        <v>40308</v>
      </c>
      <c r="B330" s="12">
        <v>50</v>
      </c>
      <c r="C330" s="12">
        <v>50</v>
      </c>
      <c r="D330" s="12">
        <v>50</v>
      </c>
      <c r="E330" s="12">
        <v>50</v>
      </c>
      <c r="F330" s="14">
        <v>0</v>
      </c>
      <c r="G330" s="12">
        <v>50</v>
      </c>
      <c r="I330" s="11"/>
    </row>
    <row r="331" spans="1:9" x14ac:dyDescent="0.2">
      <c r="A331" s="15">
        <v>40309</v>
      </c>
      <c r="B331" s="12">
        <v>50</v>
      </c>
      <c r="C331" s="12">
        <v>50</v>
      </c>
      <c r="D331" s="12">
        <v>50</v>
      </c>
      <c r="E331" s="12">
        <v>50</v>
      </c>
      <c r="F331" s="14">
        <v>0</v>
      </c>
      <c r="G331" s="12">
        <v>50</v>
      </c>
      <c r="I331" s="11"/>
    </row>
    <row r="332" spans="1:9" x14ac:dyDescent="0.2">
      <c r="A332" s="15">
        <v>40310</v>
      </c>
      <c r="B332" s="12">
        <v>50</v>
      </c>
      <c r="C332" s="12">
        <v>50</v>
      </c>
      <c r="D332" s="12">
        <v>50</v>
      </c>
      <c r="E332" s="12">
        <v>50</v>
      </c>
      <c r="F332" s="14">
        <v>0</v>
      </c>
      <c r="G332" s="12">
        <v>50</v>
      </c>
      <c r="I332" s="11"/>
    </row>
    <row r="333" spans="1:9" x14ac:dyDescent="0.2">
      <c r="A333" s="15">
        <v>40312</v>
      </c>
      <c r="B333" s="12">
        <v>50</v>
      </c>
      <c r="C333" s="12">
        <v>50</v>
      </c>
      <c r="D333" s="12">
        <v>50</v>
      </c>
      <c r="E333" s="12">
        <v>50</v>
      </c>
      <c r="F333" s="14">
        <v>0</v>
      </c>
      <c r="G333" s="12">
        <v>50</v>
      </c>
      <c r="I333" s="11"/>
    </row>
    <row r="334" spans="1:9" x14ac:dyDescent="0.2">
      <c r="A334" s="15">
        <v>40315</v>
      </c>
      <c r="B334" s="12">
        <v>50</v>
      </c>
      <c r="C334" s="12">
        <v>50</v>
      </c>
      <c r="D334" s="12">
        <v>50</v>
      </c>
      <c r="E334" s="12">
        <v>50</v>
      </c>
      <c r="F334" s="14">
        <v>0</v>
      </c>
      <c r="G334" s="12">
        <v>50</v>
      </c>
      <c r="I334" s="11"/>
    </row>
    <row r="335" spans="1:9" x14ac:dyDescent="0.2">
      <c r="A335" s="15">
        <v>40316</v>
      </c>
      <c r="B335" s="12">
        <v>50</v>
      </c>
      <c r="C335" s="12">
        <v>50</v>
      </c>
      <c r="D335" s="12">
        <v>50</v>
      </c>
      <c r="E335" s="12">
        <v>50</v>
      </c>
      <c r="F335" s="14">
        <v>0</v>
      </c>
      <c r="G335" s="12">
        <v>50</v>
      </c>
      <c r="I335" s="11"/>
    </row>
    <row r="336" spans="1:9" x14ac:dyDescent="0.2">
      <c r="A336" s="15">
        <v>40317</v>
      </c>
      <c r="B336" s="12">
        <v>50</v>
      </c>
      <c r="C336" s="12">
        <v>50</v>
      </c>
      <c r="D336" s="12">
        <v>50</v>
      </c>
      <c r="E336" s="12">
        <v>50</v>
      </c>
      <c r="F336" s="14">
        <v>0</v>
      </c>
      <c r="G336" s="12">
        <v>50</v>
      </c>
      <c r="I336" s="11"/>
    </row>
    <row r="337" spans="1:9" x14ac:dyDescent="0.2">
      <c r="A337" s="15">
        <v>40318</v>
      </c>
      <c r="B337" s="12">
        <v>50</v>
      </c>
      <c r="C337" s="12">
        <v>50</v>
      </c>
      <c r="D337" s="12">
        <v>50</v>
      </c>
      <c r="E337" s="12">
        <v>50</v>
      </c>
      <c r="F337" s="14">
        <v>0</v>
      </c>
      <c r="G337" s="12">
        <v>50</v>
      </c>
      <c r="I337" s="11"/>
    </row>
    <row r="338" spans="1:9" x14ac:dyDescent="0.2">
      <c r="A338" s="15">
        <v>40319</v>
      </c>
      <c r="B338" s="12">
        <v>50</v>
      </c>
      <c r="C338" s="12">
        <v>50</v>
      </c>
      <c r="D338" s="12">
        <v>50</v>
      </c>
      <c r="E338" s="12">
        <v>50</v>
      </c>
      <c r="F338" s="14">
        <v>0</v>
      </c>
      <c r="G338" s="12">
        <v>50</v>
      </c>
      <c r="I338" s="11"/>
    </row>
    <row r="339" spans="1:9" x14ac:dyDescent="0.2">
      <c r="A339" s="15">
        <v>40322</v>
      </c>
      <c r="B339" s="12">
        <v>50</v>
      </c>
      <c r="C339" s="12">
        <v>50</v>
      </c>
      <c r="D339" s="12">
        <v>50</v>
      </c>
      <c r="E339" s="12">
        <v>50</v>
      </c>
      <c r="F339" s="14">
        <v>0</v>
      </c>
      <c r="G339" s="12">
        <v>50</v>
      </c>
      <c r="I339" s="11"/>
    </row>
    <row r="340" spans="1:9" x14ac:dyDescent="0.2">
      <c r="A340" s="15">
        <v>40323</v>
      </c>
      <c r="B340" s="12">
        <v>50</v>
      </c>
      <c r="C340" s="12">
        <v>50</v>
      </c>
      <c r="D340" s="12">
        <v>50</v>
      </c>
      <c r="E340" s="12">
        <v>50</v>
      </c>
      <c r="F340" s="14">
        <v>0</v>
      </c>
      <c r="G340" s="12">
        <v>50</v>
      </c>
      <c r="I340" s="11"/>
    </row>
    <row r="341" spans="1:9" x14ac:dyDescent="0.2">
      <c r="A341" s="15">
        <v>40324</v>
      </c>
      <c r="B341" s="12">
        <v>50</v>
      </c>
      <c r="C341" s="12">
        <v>50</v>
      </c>
      <c r="D341" s="12">
        <v>50</v>
      </c>
      <c r="E341" s="12">
        <v>50</v>
      </c>
      <c r="F341" s="14">
        <v>0</v>
      </c>
      <c r="G341" s="12">
        <v>50</v>
      </c>
      <c r="I341" s="11"/>
    </row>
    <row r="342" spans="1:9" x14ac:dyDescent="0.2">
      <c r="A342" s="15">
        <v>40325</v>
      </c>
      <c r="B342" s="12">
        <v>50</v>
      </c>
      <c r="C342" s="12">
        <v>50</v>
      </c>
      <c r="D342" s="12">
        <v>50</v>
      </c>
      <c r="E342" s="12">
        <v>50</v>
      </c>
      <c r="F342" s="14">
        <v>500</v>
      </c>
      <c r="G342" s="12">
        <v>50</v>
      </c>
      <c r="I342" s="11"/>
    </row>
    <row r="343" spans="1:9" x14ac:dyDescent="0.2">
      <c r="A343" s="15">
        <v>40329</v>
      </c>
      <c r="B343" s="12">
        <v>50</v>
      </c>
      <c r="C343" s="12">
        <v>50</v>
      </c>
      <c r="D343" s="12">
        <v>50</v>
      </c>
      <c r="E343" s="12">
        <v>50</v>
      </c>
      <c r="F343" s="14">
        <v>3000</v>
      </c>
      <c r="G343" s="12">
        <v>50</v>
      </c>
      <c r="I343" s="11"/>
    </row>
    <row r="344" spans="1:9" x14ac:dyDescent="0.2">
      <c r="A344" s="15">
        <v>40330</v>
      </c>
      <c r="B344" s="12">
        <v>50</v>
      </c>
      <c r="C344" s="12">
        <v>50</v>
      </c>
      <c r="D344" s="12">
        <v>50</v>
      </c>
      <c r="E344" s="12">
        <v>50</v>
      </c>
      <c r="F344" s="14">
        <v>500</v>
      </c>
      <c r="G344" s="12">
        <v>50</v>
      </c>
      <c r="I344" s="11"/>
    </row>
    <row r="345" spans="1:9" x14ac:dyDescent="0.2">
      <c r="A345" s="15">
        <v>40331</v>
      </c>
      <c r="B345" s="12">
        <v>50</v>
      </c>
      <c r="C345" s="12">
        <v>50</v>
      </c>
      <c r="D345" s="12">
        <v>50</v>
      </c>
      <c r="E345" s="12">
        <v>50</v>
      </c>
      <c r="F345" s="14">
        <v>0</v>
      </c>
      <c r="G345" s="12">
        <v>50</v>
      </c>
      <c r="I345" s="11"/>
    </row>
    <row r="346" spans="1:9" x14ac:dyDescent="0.2">
      <c r="A346" s="15">
        <v>40332</v>
      </c>
      <c r="B346" s="12">
        <v>50</v>
      </c>
      <c r="C346" s="12">
        <v>50</v>
      </c>
      <c r="D346" s="12">
        <v>50</v>
      </c>
      <c r="E346" s="12">
        <v>50</v>
      </c>
      <c r="F346" s="14">
        <v>0</v>
      </c>
      <c r="G346" s="12">
        <v>50</v>
      </c>
      <c r="I346" s="11"/>
    </row>
    <row r="347" spans="1:9" x14ac:dyDescent="0.2">
      <c r="A347" s="15">
        <v>40333</v>
      </c>
      <c r="B347" s="12">
        <v>50</v>
      </c>
      <c r="C347" s="12">
        <v>50</v>
      </c>
      <c r="D347" s="12">
        <v>50</v>
      </c>
      <c r="E347" s="12">
        <v>50</v>
      </c>
      <c r="F347" s="14">
        <v>0</v>
      </c>
      <c r="G347" s="12">
        <v>50</v>
      </c>
      <c r="I347" s="11"/>
    </row>
    <row r="348" spans="1:9" x14ac:dyDescent="0.2">
      <c r="A348" s="15">
        <v>40336</v>
      </c>
      <c r="B348" s="12">
        <v>50</v>
      </c>
      <c r="C348" s="12">
        <v>50</v>
      </c>
      <c r="D348" s="12">
        <v>50</v>
      </c>
      <c r="E348" s="12">
        <v>50</v>
      </c>
      <c r="F348" s="14">
        <v>0</v>
      </c>
      <c r="G348" s="12">
        <v>50</v>
      </c>
      <c r="I348" s="11"/>
    </row>
    <row r="349" spans="1:9" x14ac:dyDescent="0.2">
      <c r="A349" s="15">
        <v>40337</v>
      </c>
      <c r="B349" s="12">
        <v>50</v>
      </c>
      <c r="C349" s="12">
        <v>50</v>
      </c>
      <c r="D349" s="12">
        <v>50</v>
      </c>
      <c r="E349" s="12">
        <v>50</v>
      </c>
      <c r="F349" s="14">
        <v>0</v>
      </c>
      <c r="G349" s="12">
        <v>50</v>
      </c>
      <c r="I349" s="11"/>
    </row>
    <row r="350" spans="1:9" x14ac:dyDescent="0.2">
      <c r="A350" s="15">
        <v>40338</v>
      </c>
      <c r="B350" s="12">
        <v>50</v>
      </c>
      <c r="C350" s="12">
        <v>50</v>
      </c>
      <c r="D350" s="12">
        <v>50</v>
      </c>
      <c r="E350" s="12">
        <v>50</v>
      </c>
      <c r="F350" s="14">
        <v>500</v>
      </c>
      <c r="G350" s="12">
        <v>50</v>
      </c>
      <c r="I350" s="11"/>
    </row>
    <row r="351" spans="1:9" x14ac:dyDescent="0.2">
      <c r="A351" s="15">
        <v>40339</v>
      </c>
      <c r="B351" s="12">
        <v>50</v>
      </c>
      <c r="C351" s="12">
        <v>50</v>
      </c>
      <c r="D351" s="12">
        <v>50</v>
      </c>
      <c r="E351" s="12">
        <v>50</v>
      </c>
      <c r="F351" s="14">
        <v>74500</v>
      </c>
      <c r="G351" s="12">
        <v>50</v>
      </c>
      <c r="I351" s="11"/>
    </row>
    <row r="352" spans="1:9" x14ac:dyDescent="0.2">
      <c r="A352" s="15">
        <v>40340</v>
      </c>
      <c r="B352" s="12">
        <v>50</v>
      </c>
      <c r="C352" s="12">
        <v>50</v>
      </c>
      <c r="D352" s="12">
        <v>50</v>
      </c>
      <c r="E352" s="12">
        <v>50</v>
      </c>
      <c r="F352" s="14">
        <v>50000</v>
      </c>
      <c r="G352" s="12">
        <v>50</v>
      </c>
      <c r="I352" s="11"/>
    </row>
    <row r="353" spans="1:9" x14ac:dyDescent="0.2">
      <c r="A353" s="15">
        <v>40343</v>
      </c>
      <c r="B353" s="12">
        <v>50</v>
      </c>
      <c r="C353" s="12">
        <v>50</v>
      </c>
      <c r="D353" s="12">
        <v>50</v>
      </c>
      <c r="E353" s="12">
        <v>50</v>
      </c>
      <c r="F353" s="14">
        <v>0</v>
      </c>
      <c r="G353" s="12">
        <v>50</v>
      </c>
      <c r="I353" s="11"/>
    </row>
    <row r="354" spans="1:9" x14ac:dyDescent="0.2">
      <c r="A354" s="15">
        <v>40344</v>
      </c>
      <c r="B354" s="12">
        <v>50</v>
      </c>
      <c r="C354" s="12">
        <v>50</v>
      </c>
      <c r="D354" s="12">
        <v>50</v>
      </c>
      <c r="E354" s="12">
        <v>50</v>
      </c>
      <c r="F354" s="14">
        <v>0</v>
      </c>
      <c r="G354" s="12">
        <v>50</v>
      </c>
      <c r="I354" s="11"/>
    </row>
    <row r="355" spans="1:9" x14ac:dyDescent="0.2">
      <c r="A355" s="15">
        <v>40345</v>
      </c>
      <c r="B355" s="12">
        <v>50</v>
      </c>
      <c r="C355" s="12">
        <v>50</v>
      </c>
      <c r="D355" s="12">
        <v>50</v>
      </c>
      <c r="E355" s="12">
        <v>50</v>
      </c>
      <c r="F355" s="14">
        <v>0</v>
      </c>
      <c r="G355" s="12">
        <v>50</v>
      </c>
      <c r="I355" s="11"/>
    </row>
    <row r="356" spans="1:9" x14ac:dyDescent="0.2">
      <c r="A356" s="15">
        <v>40346</v>
      </c>
      <c r="B356" s="12">
        <v>50</v>
      </c>
      <c r="C356" s="12">
        <v>50</v>
      </c>
      <c r="D356" s="12">
        <v>50</v>
      </c>
      <c r="E356" s="12">
        <v>50</v>
      </c>
      <c r="F356" s="14">
        <v>0</v>
      </c>
      <c r="G356" s="12">
        <v>50</v>
      </c>
      <c r="I356" s="11"/>
    </row>
    <row r="357" spans="1:9" x14ac:dyDescent="0.2">
      <c r="A357" s="15">
        <v>40347</v>
      </c>
      <c r="B357" s="12">
        <v>50</v>
      </c>
      <c r="C357" s="12">
        <v>50</v>
      </c>
      <c r="D357" s="12">
        <v>50</v>
      </c>
      <c r="E357" s="12">
        <v>50</v>
      </c>
      <c r="F357" s="14">
        <v>325000</v>
      </c>
      <c r="G357" s="12">
        <v>50</v>
      </c>
      <c r="I357" s="11"/>
    </row>
    <row r="358" spans="1:9" x14ac:dyDescent="0.2">
      <c r="A358" s="15">
        <v>40350</v>
      </c>
      <c r="B358" s="12">
        <v>50</v>
      </c>
      <c r="C358" s="12">
        <v>50</v>
      </c>
      <c r="D358" s="12">
        <v>50</v>
      </c>
      <c r="E358" s="12">
        <v>50</v>
      </c>
      <c r="F358" s="14">
        <v>50000</v>
      </c>
      <c r="G358" s="12">
        <v>50</v>
      </c>
      <c r="I358" s="11"/>
    </row>
    <row r="359" spans="1:9" x14ac:dyDescent="0.2">
      <c r="A359" s="15">
        <v>40351</v>
      </c>
      <c r="B359" s="12">
        <v>50</v>
      </c>
      <c r="C359" s="12">
        <v>50</v>
      </c>
      <c r="D359" s="12">
        <v>50</v>
      </c>
      <c r="E359" s="12">
        <v>50</v>
      </c>
      <c r="F359" s="14">
        <v>0</v>
      </c>
      <c r="G359" s="12">
        <v>50</v>
      </c>
      <c r="I359" s="11"/>
    </row>
    <row r="360" spans="1:9" x14ac:dyDescent="0.2">
      <c r="A360" s="15">
        <v>40352</v>
      </c>
      <c r="B360" s="12">
        <v>50</v>
      </c>
      <c r="C360" s="12">
        <v>50</v>
      </c>
      <c r="D360" s="12">
        <v>50</v>
      </c>
      <c r="E360" s="12">
        <v>50</v>
      </c>
      <c r="F360" s="14">
        <v>0</v>
      </c>
      <c r="G360" s="12">
        <v>50</v>
      </c>
      <c r="I360" s="11"/>
    </row>
    <row r="361" spans="1:9" x14ac:dyDescent="0.2">
      <c r="A361" s="15">
        <v>40353</v>
      </c>
      <c r="B361" s="12">
        <v>50</v>
      </c>
      <c r="C361" s="12">
        <v>50</v>
      </c>
      <c r="D361" s="12">
        <v>50</v>
      </c>
      <c r="E361" s="12">
        <v>50</v>
      </c>
      <c r="F361" s="14">
        <v>0</v>
      </c>
      <c r="G361" s="12">
        <v>50</v>
      </c>
      <c r="I361" s="11"/>
    </row>
    <row r="362" spans="1:9" x14ac:dyDescent="0.2">
      <c r="A362" s="15">
        <v>40354</v>
      </c>
      <c r="B362" s="12">
        <v>50</v>
      </c>
      <c r="C362" s="12">
        <v>50</v>
      </c>
      <c r="D362" s="12">
        <v>50</v>
      </c>
      <c r="E362" s="12">
        <v>50</v>
      </c>
      <c r="F362" s="14">
        <v>4000</v>
      </c>
      <c r="G362" s="12">
        <v>50</v>
      </c>
      <c r="I362" s="11"/>
    </row>
    <row r="363" spans="1:9" x14ac:dyDescent="0.2">
      <c r="A363" s="15">
        <v>40357</v>
      </c>
      <c r="B363" s="12">
        <v>50</v>
      </c>
      <c r="C363" s="12">
        <v>50</v>
      </c>
      <c r="D363" s="12">
        <v>50</v>
      </c>
      <c r="E363" s="12">
        <v>50</v>
      </c>
      <c r="F363" s="14">
        <v>0</v>
      </c>
      <c r="G363" s="12">
        <v>50</v>
      </c>
      <c r="I363" s="11"/>
    </row>
    <row r="364" spans="1:9" x14ac:dyDescent="0.2">
      <c r="A364" s="15">
        <v>40358</v>
      </c>
      <c r="B364" s="12">
        <v>50</v>
      </c>
      <c r="C364" s="12">
        <v>50</v>
      </c>
      <c r="D364" s="12">
        <v>50</v>
      </c>
      <c r="E364" s="12">
        <v>50</v>
      </c>
      <c r="F364" s="14">
        <v>0</v>
      </c>
      <c r="G364" s="12">
        <v>50</v>
      </c>
      <c r="I364" s="11"/>
    </row>
    <row r="365" spans="1:9" x14ac:dyDescent="0.2">
      <c r="A365" s="15">
        <v>40359</v>
      </c>
      <c r="B365" s="12">
        <v>50</v>
      </c>
      <c r="C365" s="12">
        <v>50</v>
      </c>
      <c r="D365" s="12">
        <v>50</v>
      </c>
      <c r="E365" s="12">
        <v>50</v>
      </c>
      <c r="F365" s="14">
        <v>0</v>
      </c>
      <c r="G365" s="12">
        <v>50</v>
      </c>
      <c r="I365" s="11"/>
    </row>
    <row r="366" spans="1:9" x14ac:dyDescent="0.2">
      <c r="A366" s="15">
        <v>40360</v>
      </c>
      <c r="B366" s="12">
        <v>50</v>
      </c>
      <c r="C366" s="12">
        <v>50</v>
      </c>
      <c r="D366" s="12">
        <v>50</v>
      </c>
      <c r="E366" s="12">
        <v>50</v>
      </c>
      <c r="F366" s="14">
        <v>0</v>
      </c>
      <c r="G366" s="12">
        <v>50</v>
      </c>
      <c r="I366" s="11"/>
    </row>
    <row r="367" spans="1:9" x14ac:dyDescent="0.2">
      <c r="A367" s="15">
        <v>40361</v>
      </c>
      <c r="B367" s="12">
        <v>50</v>
      </c>
      <c r="C367" s="12">
        <v>50</v>
      </c>
      <c r="D367" s="12">
        <v>50</v>
      </c>
      <c r="E367" s="12">
        <v>50</v>
      </c>
      <c r="F367" s="14">
        <v>0</v>
      </c>
      <c r="G367" s="12">
        <v>50</v>
      </c>
      <c r="I367" s="11"/>
    </row>
    <row r="368" spans="1:9" x14ac:dyDescent="0.2">
      <c r="A368" s="15">
        <v>40364</v>
      </c>
      <c r="B368" s="12">
        <v>50</v>
      </c>
      <c r="C368" s="12">
        <v>50</v>
      </c>
      <c r="D368" s="12">
        <v>50</v>
      </c>
      <c r="E368" s="12">
        <v>50</v>
      </c>
      <c r="F368" s="14">
        <v>37500</v>
      </c>
      <c r="G368" s="12">
        <v>50</v>
      </c>
      <c r="I368" s="11"/>
    </row>
    <row r="369" spans="1:9" x14ac:dyDescent="0.2">
      <c r="A369" s="15">
        <v>40365</v>
      </c>
      <c r="B369" s="12">
        <v>50</v>
      </c>
      <c r="C369" s="12">
        <v>50</v>
      </c>
      <c r="D369" s="12">
        <v>50</v>
      </c>
      <c r="E369" s="12">
        <v>50</v>
      </c>
      <c r="F369" s="14">
        <v>6000</v>
      </c>
      <c r="G369" s="12">
        <v>50</v>
      </c>
      <c r="I369" s="11"/>
    </row>
    <row r="370" spans="1:9" x14ac:dyDescent="0.2">
      <c r="A370" s="15">
        <v>40366</v>
      </c>
      <c r="B370" s="12">
        <v>50</v>
      </c>
      <c r="C370" s="12">
        <v>50</v>
      </c>
      <c r="D370" s="12">
        <v>50</v>
      </c>
      <c r="E370" s="12">
        <v>50</v>
      </c>
      <c r="F370" s="14">
        <v>0</v>
      </c>
      <c r="G370" s="12">
        <v>50</v>
      </c>
      <c r="I370" s="11"/>
    </row>
    <row r="371" spans="1:9" x14ac:dyDescent="0.2">
      <c r="A371" s="15">
        <v>40367</v>
      </c>
      <c r="B371" s="12">
        <v>50</v>
      </c>
      <c r="C371" s="12">
        <v>50</v>
      </c>
      <c r="D371" s="12">
        <v>50</v>
      </c>
      <c r="E371" s="12">
        <v>50</v>
      </c>
      <c r="F371" s="14">
        <v>0</v>
      </c>
      <c r="G371" s="12">
        <v>50</v>
      </c>
      <c r="I371" s="11"/>
    </row>
    <row r="372" spans="1:9" x14ac:dyDescent="0.2">
      <c r="A372" s="15">
        <v>40368</v>
      </c>
      <c r="B372" s="12">
        <v>50</v>
      </c>
      <c r="C372" s="12">
        <v>50</v>
      </c>
      <c r="D372" s="12">
        <v>50</v>
      </c>
      <c r="E372" s="12">
        <v>50</v>
      </c>
      <c r="F372" s="14">
        <v>100000</v>
      </c>
      <c r="G372" s="12">
        <v>50</v>
      </c>
      <c r="I372" s="11"/>
    </row>
    <row r="373" spans="1:9" x14ac:dyDescent="0.2">
      <c r="A373" s="15">
        <v>40371</v>
      </c>
      <c r="B373" s="12">
        <v>50</v>
      </c>
      <c r="C373" s="12">
        <v>50</v>
      </c>
      <c r="D373" s="12">
        <v>50</v>
      </c>
      <c r="E373" s="12">
        <v>50</v>
      </c>
      <c r="F373" s="14">
        <v>0</v>
      </c>
      <c r="G373" s="12">
        <v>50</v>
      </c>
      <c r="I373" s="11"/>
    </row>
    <row r="374" spans="1:9" x14ac:dyDescent="0.2">
      <c r="A374" s="15">
        <v>40372</v>
      </c>
      <c r="B374" s="12">
        <v>50</v>
      </c>
      <c r="C374" s="12">
        <v>50</v>
      </c>
      <c r="D374" s="12">
        <v>50</v>
      </c>
      <c r="E374" s="12">
        <v>50</v>
      </c>
      <c r="F374" s="14">
        <v>0</v>
      </c>
      <c r="G374" s="12">
        <v>50</v>
      </c>
      <c r="I374" s="11"/>
    </row>
    <row r="375" spans="1:9" x14ac:dyDescent="0.2">
      <c r="A375" s="15">
        <v>40373</v>
      </c>
      <c r="B375" s="12">
        <v>50</v>
      </c>
      <c r="C375" s="12">
        <v>50</v>
      </c>
      <c r="D375" s="12">
        <v>50</v>
      </c>
      <c r="E375" s="12">
        <v>50</v>
      </c>
      <c r="F375" s="14">
        <v>0</v>
      </c>
      <c r="G375" s="12">
        <v>50</v>
      </c>
      <c r="I375" s="11"/>
    </row>
    <row r="376" spans="1:9" x14ac:dyDescent="0.2">
      <c r="A376" s="15">
        <v>40374</v>
      </c>
      <c r="B376" s="12">
        <v>50</v>
      </c>
      <c r="C376" s="12">
        <v>50</v>
      </c>
      <c r="D376" s="12">
        <v>50</v>
      </c>
      <c r="E376" s="12">
        <v>50</v>
      </c>
      <c r="F376" s="14">
        <v>0</v>
      </c>
      <c r="G376" s="12">
        <v>50</v>
      </c>
      <c r="I376" s="11"/>
    </row>
    <row r="377" spans="1:9" x14ac:dyDescent="0.2">
      <c r="A377" s="15">
        <v>40375</v>
      </c>
      <c r="B377" s="12">
        <v>50</v>
      </c>
      <c r="C377" s="12">
        <v>50</v>
      </c>
      <c r="D377" s="12">
        <v>50</v>
      </c>
      <c r="E377" s="12">
        <v>50</v>
      </c>
      <c r="F377" s="14">
        <v>0</v>
      </c>
      <c r="G377" s="12">
        <v>50</v>
      </c>
      <c r="I377" s="11"/>
    </row>
    <row r="378" spans="1:9" x14ac:dyDescent="0.2">
      <c r="A378" s="15">
        <v>40378</v>
      </c>
      <c r="B378" s="12">
        <v>50</v>
      </c>
      <c r="C378" s="12">
        <v>50</v>
      </c>
      <c r="D378" s="12">
        <v>50</v>
      </c>
      <c r="E378" s="12">
        <v>50</v>
      </c>
      <c r="F378" s="14">
        <v>0</v>
      </c>
      <c r="G378" s="12">
        <v>50</v>
      </c>
      <c r="I378" s="11"/>
    </row>
    <row r="379" spans="1:9" x14ac:dyDescent="0.2">
      <c r="A379" s="15">
        <v>40379</v>
      </c>
      <c r="B379" s="12">
        <v>50</v>
      </c>
      <c r="C379" s="12">
        <v>50</v>
      </c>
      <c r="D379" s="12">
        <v>50</v>
      </c>
      <c r="E379" s="12">
        <v>50</v>
      </c>
      <c r="F379" s="14">
        <v>0</v>
      </c>
      <c r="G379" s="12">
        <v>50</v>
      </c>
      <c r="I379" s="11"/>
    </row>
    <row r="380" spans="1:9" x14ac:dyDescent="0.2">
      <c r="A380" s="15">
        <v>40380</v>
      </c>
      <c r="B380" s="12">
        <v>50</v>
      </c>
      <c r="C380" s="12">
        <v>50</v>
      </c>
      <c r="D380" s="12">
        <v>50</v>
      </c>
      <c r="E380" s="12">
        <v>50</v>
      </c>
      <c r="F380" s="14">
        <v>0</v>
      </c>
      <c r="G380" s="12">
        <v>50</v>
      </c>
      <c r="I380" s="11"/>
    </row>
    <row r="381" spans="1:9" x14ac:dyDescent="0.2">
      <c r="A381" s="15">
        <v>40381</v>
      </c>
      <c r="B381" s="12">
        <v>50</v>
      </c>
      <c r="C381" s="12">
        <v>50</v>
      </c>
      <c r="D381" s="12">
        <v>50</v>
      </c>
      <c r="E381" s="12">
        <v>50</v>
      </c>
      <c r="F381" s="14">
        <v>0</v>
      </c>
      <c r="G381" s="12">
        <v>50</v>
      </c>
      <c r="I381" s="11"/>
    </row>
    <row r="382" spans="1:9" x14ac:dyDescent="0.2">
      <c r="A382" s="15">
        <v>40382</v>
      </c>
      <c r="B382" s="12">
        <v>50</v>
      </c>
      <c r="C382" s="12">
        <v>50</v>
      </c>
      <c r="D382" s="12">
        <v>50</v>
      </c>
      <c r="E382" s="12">
        <v>50</v>
      </c>
      <c r="F382" s="14">
        <v>0</v>
      </c>
      <c r="G382" s="12">
        <v>50</v>
      </c>
      <c r="I382" s="11"/>
    </row>
    <row r="383" spans="1:9" x14ac:dyDescent="0.2">
      <c r="A383" s="15">
        <v>40385</v>
      </c>
      <c r="B383" s="12">
        <v>50</v>
      </c>
      <c r="C383" s="12">
        <v>50</v>
      </c>
      <c r="D383" s="12">
        <v>50</v>
      </c>
      <c r="E383" s="12">
        <v>50</v>
      </c>
      <c r="F383" s="14">
        <v>0</v>
      </c>
      <c r="G383" s="12">
        <v>50</v>
      </c>
      <c r="I383" s="11"/>
    </row>
    <row r="384" spans="1:9" x14ac:dyDescent="0.2">
      <c r="A384" s="15">
        <v>40386</v>
      </c>
      <c r="B384" s="12">
        <v>50</v>
      </c>
      <c r="C384" s="12">
        <v>50</v>
      </c>
      <c r="D384" s="12">
        <v>50</v>
      </c>
      <c r="E384" s="12">
        <v>50</v>
      </c>
      <c r="F384" s="14">
        <v>0</v>
      </c>
      <c r="G384" s="12">
        <v>50</v>
      </c>
      <c r="I384" s="11"/>
    </row>
    <row r="385" spans="1:9" x14ac:dyDescent="0.2">
      <c r="A385" s="15">
        <v>40387</v>
      </c>
      <c r="B385" s="12">
        <v>50</v>
      </c>
      <c r="C385" s="12">
        <v>50</v>
      </c>
      <c r="D385" s="12">
        <v>50</v>
      </c>
      <c r="E385" s="12">
        <v>50</v>
      </c>
      <c r="F385" s="14">
        <v>139500</v>
      </c>
      <c r="G385" s="12">
        <v>50</v>
      </c>
      <c r="I385" s="11"/>
    </row>
    <row r="386" spans="1:9" x14ac:dyDescent="0.2">
      <c r="A386" s="15">
        <v>40388</v>
      </c>
      <c r="B386" s="12">
        <v>50</v>
      </c>
      <c r="C386" s="12">
        <v>50</v>
      </c>
      <c r="D386" s="12">
        <v>50</v>
      </c>
      <c r="E386" s="12">
        <v>50</v>
      </c>
      <c r="F386" s="14">
        <v>240000</v>
      </c>
      <c r="G386" s="12">
        <v>50</v>
      </c>
      <c r="I386" s="11"/>
    </row>
    <row r="387" spans="1:9" x14ac:dyDescent="0.2">
      <c r="A387" s="15">
        <v>40389</v>
      </c>
      <c r="B387" s="12">
        <v>50</v>
      </c>
      <c r="C387" s="12">
        <v>50</v>
      </c>
      <c r="D387" s="12">
        <v>50</v>
      </c>
      <c r="E387" s="12">
        <v>50</v>
      </c>
      <c r="F387" s="14">
        <v>10000</v>
      </c>
      <c r="G387" s="12">
        <v>50</v>
      </c>
      <c r="I387" s="11"/>
    </row>
    <row r="388" spans="1:9" x14ac:dyDescent="0.2">
      <c r="A388" s="15">
        <v>40392</v>
      </c>
      <c r="B388" s="12">
        <v>50</v>
      </c>
      <c r="C388" s="12">
        <v>50</v>
      </c>
      <c r="D388" s="12">
        <v>50</v>
      </c>
      <c r="E388" s="12">
        <v>50</v>
      </c>
      <c r="F388" s="14">
        <v>0</v>
      </c>
      <c r="G388" s="12">
        <v>50</v>
      </c>
      <c r="I388" s="11"/>
    </row>
    <row r="389" spans="1:9" x14ac:dyDescent="0.2">
      <c r="A389" s="15">
        <v>40393</v>
      </c>
      <c r="B389" s="12">
        <v>50</v>
      </c>
      <c r="C389" s="12">
        <v>50</v>
      </c>
      <c r="D389" s="12">
        <v>50</v>
      </c>
      <c r="E389" s="12">
        <v>50</v>
      </c>
      <c r="F389" s="14">
        <v>500</v>
      </c>
      <c r="G389" s="12">
        <v>50</v>
      </c>
      <c r="I389" s="11"/>
    </row>
    <row r="390" spans="1:9" x14ac:dyDescent="0.2">
      <c r="A390" s="15">
        <v>40394</v>
      </c>
      <c r="B390" s="12">
        <v>50</v>
      </c>
      <c r="C390" s="12">
        <v>50</v>
      </c>
      <c r="D390" s="12">
        <v>50</v>
      </c>
      <c r="E390" s="12">
        <v>50</v>
      </c>
      <c r="F390" s="14">
        <v>0</v>
      </c>
      <c r="G390" s="12">
        <v>50</v>
      </c>
      <c r="I390" s="11"/>
    </row>
    <row r="391" spans="1:9" x14ac:dyDescent="0.2">
      <c r="A391" s="15">
        <v>40395</v>
      </c>
      <c r="B391" s="12">
        <v>50</v>
      </c>
      <c r="C391" s="12">
        <v>50</v>
      </c>
      <c r="D391" s="12">
        <v>50</v>
      </c>
      <c r="E391" s="12">
        <v>50</v>
      </c>
      <c r="F391" s="14">
        <v>500</v>
      </c>
      <c r="G391" s="12">
        <v>50</v>
      </c>
      <c r="I391" s="11"/>
    </row>
    <row r="392" spans="1:9" x14ac:dyDescent="0.2">
      <c r="A392" s="15">
        <v>40396</v>
      </c>
      <c r="B392" s="12">
        <v>50</v>
      </c>
      <c r="C392" s="12">
        <v>50</v>
      </c>
      <c r="D392" s="12">
        <v>50</v>
      </c>
      <c r="E392" s="12">
        <v>50</v>
      </c>
      <c r="F392" s="14">
        <v>0</v>
      </c>
      <c r="G392" s="12">
        <v>50</v>
      </c>
      <c r="I392" s="11"/>
    </row>
    <row r="393" spans="1:9" x14ac:dyDescent="0.2">
      <c r="A393" s="15">
        <v>40399</v>
      </c>
      <c r="B393" s="12">
        <v>50</v>
      </c>
      <c r="C393" s="12">
        <v>50</v>
      </c>
      <c r="D393" s="12">
        <v>50</v>
      </c>
      <c r="E393" s="12">
        <v>50</v>
      </c>
      <c r="F393" s="14">
        <v>0</v>
      </c>
      <c r="G393" s="12">
        <v>50</v>
      </c>
      <c r="I393" s="11"/>
    </row>
    <row r="394" spans="1:9" x14ac:dyDescent="0.2">
      <c r="A394" s="15">
        <v>40400</v>
      </c>
      <c r="B394" s="12">
        <v>50</v>
      </c>
      <c r="C394" s="12">
        <v>50</v>
      </c>
      <c r="D394" s="12">
        <v>50</v>
      </c>
      <c r="E394" s="12">
        <v>50</v>
      </c>
      <c r="F394" s="14">
        <v>0</v>
      </c>
      <c r="G394" s="12">
        <v>50</v>
      </c>
      <c r="I394" s="11"/>
    </row>
    <row r="395" spans="1:9" x14ac:dyDescent="0.2">
      <c r="A395" s="15">
        <v>40401</v>
      </c>
      <c r="B395" s="12">
        <v>50</v>
      </c>
      <c r="C395" s="12">
        <v>50</v>
      </c>
      <c r="D395" s="12">
        <v>50</v>
      </c>
      <c r="E395" s="12">
        <v>50</v>
      </c>
      <c r="F395" s="14">
        <v>0</v>
      </c>
      <c r="G395" s="12">
        <v>50</v>
      </c>
      <c r="I395" s="11"/>
    </row>
    <row r="396" spans="1:9" x14ac:dyDescent="0.2">
      <c r="A396" s="15">
        <v>40402</v>
      </c>
      <c r="B396" s="12">
        <v>50</v>
      </c>
      <c r="C396" s="12">
        <v>50</v>
      </c>
      <c r="D396" s="12">
        <v>50</v>
      </c>
      <c r="E396" s="12">
        <v>50</v>
      </c>
      <c r="F396" s="14">
        <v>0</v>
      </c>
      <c r="G396" s="12">
        <v>50</v>
      </c>
      <c r="I396" s="11"/>
    </row>
    <row r="397" spans="1:9" x14ac:dyDescent="0.2">
      <c r="A397" s="15">
        <v>40403</v>
      </c>
      <c r="B397" s="12">
        <v>50</v>
      </c>
      <c r="C397" s="12">
        <v>50</v>
      </c>
      <c r="D397" s="12">
        <v>50</v>
      </c>
      <c r="E397" s="12">
        <v>50</v>
      </c>
      <c r="F397" s="14">
        <v>58000</v>
      </c>
      <c r="G397" s="12">
        <v>50</v>
      </c>
      <c r="I397" s="11"/>
    </row>
    <row r="398" spans="1:9" x14ac:dyDescent="0.2">
      <c r="A398" s="15">
        <v>40406</v>
      </c>
      <c r="B398" s="12">
        <v>50</v>
      </c>
      <c r="C398" s="12">
        <v>50</v>
      </c>
      <c r="D398" s="12">
        <v>50</v>
      </c>
      <c r="E398" s="12">
        <v>50</v>
      </c>
      <c r="F398" s="14">
        <v>0</v>
      </c>
      <c r="G398" s="12">
        <v>50</v>
      </c>
      <c r="I398" s="11"/>
    </row>
    <row r="399" spans="1:9" x14ac:dyDescent="0.2">
      <c r="A399" s="15">
        <v>40408</v>
      </c>
      <c r="B399" s="12">
        <v>50</v>
      </c>
      <c r="C399" s="12">
        <v>50</v>
      </c>
      <c r="D399" s="12">
        <v>50</v>
      </c>
      <c r="E399" s="12">
        <v>50</v>
      </c>
      <c r="F399" s="14">
        <v>0</v>
      </c>
      <c r="G399" s="12">
        <v>50</v>
      </c>
      <c r="I399" s="11"/>
    </row>
    <row r="400" spans="1:9" x14ac:dyDescent="0.2">
      <c r="A400" s="15">
        <v>40409</v>
      </c>
      <c r="B400" s="12">
        <v>50</v>
      </c>
      <c r="C400" s="12">
        <v>50</v>
      </c>
      <c r="D400" s="12">
        <v>50</v>
      </c>
      <c r="E400" s="12">
        <v>50</v>
      </c>
      <c r="F400" s="14">
        <v>0</v>
      </c>
      <c r="G400" s="12">
        <v>50</v>
      </c>
      <c r="I400" s="11"/>
    </row>
    <row r="401" spans="1:9" x14ac:dyDescent="0.2">
      <c r="A401" s="15">
        <v>40410</v>
      </c>
      <c r="B401" s="12">
        <v>50</v>
      </c>
      <c r="C401" s="12">
        <v>50</v>
      </c>
      <c r="D401" s="12">
        <v>50</v>
      </c>
      <c r="E401" s="12">
        <v>50</v>
      </c>
      <c r="F401" s="14">
        <v>0</v>
      </c>
      <c r="G401" s="12">
        <v>50</v>
      </c>
      <c r="I401" s="11"/>
    </row>
    <row r="402" spans="1:9" x14ac:dyDescent="0.2">
      <c r="A402" s="15">
        <v>40413</v>
      </c>
      <c r="B402" s="12">
        <v>50</v>
      </c>
      <c r="C402" s="12">
        <v>50</v>
      </c>
      <c r="D402" s="12">
        <v>50</v>
      </c>
      <c r="E402" s="12">
        <v>50</v>
      </c>
      <c r="F402" s="14">
        <v>0</v>
      </c>
      <c r="G402" s="12">
        <v>50</v>
      </c>
      <c r="I402" s="11"/>
    </row>
    <row r="403" spans="1:9" x14ac:dyDescent="0.2">
      <c r="A403" s="15">
        <v>40414</v>
      </c>
      <c r="B403" s="12">
        <v>50</v>
      </c>
      <c r="C403" s="12">
        <v>50</v>
      </c>
      <c r="D403" s="12">
        <v>50</v>
      </c>
      <c r="E403" s="12">
        <v>50</v>
      </c>
      <c r="F403" s="14">
        <v>20000</v>
      </c>
      <c r="G403" s="12">
        <v>50</v>
      </c>
      <c r="I403" s="11"/>
    </row>
    <row r="404" spans="1:9" x14ac:dyDescent="0.2">
      <c r="A404" s="15">
        <v>40415</v>
      </c>
      <c r="B404" s="12">
        <v>50</v>
      </c>
      <c r="C404" s="12">
        <v>50</v>
      </c>
      <c r="D404" s="12">
        <v>50</v>
      </c>
      <c r="E404" s="12">
        <v>50</v>
      </c>
      <c r="F404" s="14">
        <v>0</v>
      </c>
      <c r="G404" s="12">
        <v>50</v>
      </c>
      <c r="I404" s="11"/>
    </row>
    <row r="405" spans="1:9" x14ac:dyDescent="0.2">
      <c r="A405" s="15">
        <v>40416</v>
      </c>
      <c r="B405" s="12">
        <v>50</v>
      </c>
      <c r="C405" s="12">
        <v>50</v>
      </c>
      <c r="D405" s="12">
        <v>50</v>
      </c>
      <c r="E405" s="12">
        <v>50</v>
      </c>
      <c r="F405" s="14">
        <v>0</v>
      </c>
      <c r="G405" s="12">
        <v>50</v>
      </c>
      <c r="I405" s="11"/>
    </row>
    <row r="406" spans="1:9" x14ac:dyDescent="0.2">
      <c r="A406" s="15">
        <v>40417</v>
      </c>
      <c r="B406" s="12">
        <v>50</v>
      </c>
      <c r="C406" s="12">
        <v>50</v>
      </c>
      <c r="D406" s="12">
        <v>50</v>
      </c>
      <c r="E406" s="12">
        <v>50</v>
      </c>
      <c r="F406" s="14">
        <v>0</v>
      </c>
      <c r="G406" s="12">
        <v>50</v>
      </c>
      <c r="I406" s="11"/>
    </row>
    <row r="407" spans="1:9" x14ac:dyDescent="0.2">
      <c r="A407" s="15">
        <v>40420</v>
      </c>
      <c r="B407" s="12">
        <v>50</v>
      </c>
      <c r="C407" s="12">
        <v>50</v>
      </c>
      <c r="D407" s="12">
        <v>50</v>
      </c>
      <c r="E407" s="12">
        <v>50</v>
      </c>
      <c r="F407" s="14">
        <v>0</v>
      </c>
      <c r="G407" s="12">
        <v>50</v>
      </c>
      <c r="I407" s="11"/>
    </row>
    <row r="408" spans="1:9" x14ac:dyDescent="0.2">
      <c r="A408" s="15">
        <v>40421</v>
      </c>
      <c r="B408" s="12">
        <v>50</v>
      </c>
      <c r="C408" s="12">
        <v>50</v>
      </c>
      <c r="D408" s="12">
        <v>50</v>
      </c>
      <c r="E408" s="12">
        <v>50</v>
      </c>
      <c r="F408" s="14">
        <v>90500</v>
      </c>
      <c r="G408" s="12">
        <v>50</v>
      </c>
      <c r="I408" s="11"/>
    </row>
    <row r="409" spans="1:9" x14ac:dyDescent="0.2">
      <c r="A409" s="15">
        <v>40422</v>
      </c>
      <c r="B409" s="12">
        <v>50</v>
      </c>
      <c r="C409" s="12">
        <v>50</v>
      </c>
      <c r="D409" s="12">
        <v>50</v>
      </c>
      <c r="E409" s="12">
        <v>50</v>
      </c>
      <c r="F409" s="14">
        <v>0</v>
      </c>
      <c r="G409" s="12">
        <v>50</v>
      </c>
      <c r="I409" s="11"/>
    </row>
    <row r="410" spans="1:9" x14ac:dyDescent="0.2">
      <c r="A410" s="15">
        <v>40423</v>
      </c>
      <c r="B410" s="12">
        <v>50</v>
      </c>
      <c r="C410" s="12">
        <v>50</v>
      </c>
      <c r="D410" s="12">
        <v>50</v>
      </c>
      <c r="E410" s="12">
        <v>50</v>
      </c>
      <c r="F410" s="14">
        <v>0</v>
      </c>
      <c r="G410" s="12">
        <v>50</v>
      </c>
      <c r="I410" s="11"/>
    </row>
    <row r="411" spans="1:9" x14ac:dyDescent="0.2">
      <c r="A411" s="15">
        <v>40424</v>
      </c>
      <c r="B411" s="12">
        <v>50</v>
      </c>
      <c r="C411" s="12">
        <v>50</v>
      </c>
      <c r="D411" s="12">
        <v>50</v>
      </c>
      <c r="E411" s="12">
        <v>50</v>
      </c>
      <c r="F411" s="14">
        <v>0</v>
      </c>
      <c r="G411" s="12">
        <v>50</v>
      </c>
      <c r="I411" s="11"/>
    </row>
    <row r="412" spans="1:9" x14ac:dyDescent="0.2">
      <c r="A412" s="15">
        <v>40427</v>
      </c>
      <c r="B412" s="12">
        <v>50</v>
      </c>
      <c r="C412" s="12">
        <v>50</v>
      </c>
      <c r="D412" s="12">
        <v>50</v>
      </c>
      <c r="E412" s="12">
        <v>50</v>
      </c>
      <c r="F412" s="14">
        <v>60000</v>
      </c>
      <c r="G412" s="12">
        <v>50</v>
      </c>
      <c r="I412" s="11"/>
    </row>
    <row r="413" spans="1:9" x14ac:dyDescent="0.2">
      <c r="A413" s="15">
        <v>40428</v>
      </c>
      <c r="B413" s="12">
        <v>50</v>
      </c>
      <c r="C413" s="12">
        <v>50</v>
      </c>
      <c r="D413" s="12">
        <v>50</v>
      </c>
      <c r="E413" s="12">
        <v>50</v>
      </c>
      <c r="F413" s="14">
        <v>0</v>
      </c>
      <c r="G413" s="12">
        <v>50</v>
      </c>
      <c r="I413" s="11"/>
    </row>
    <row r="414" spans="1:9" x14ac:dyDescent="0.2">
      <c r="A414" s="15">
        <v>40436</v>
      </c>
      <c r="B414" s="12">
        <v>50</v>
      </c>
      <c r="C414" s="12">
        <v>50</v>
      </c>
      <c r="D414" s="12">
        <v>50</v>
      </c>
      <c r="E414" s="12">
        <v>50</v>
      </c>
      <c r="F414" s="14">
        <v>0</v>
      </c>
      <c r="G414" s="12">
        <v>50</v>
      </c>
      <c r="I414" s="11"/>
    </row>
    <row r="415" spans="1:9" x14ac:dyDescent="0.2">
      <c r="A415" s="15">
        <v>40437</v>
      </c>
      <c r="B415" s="12">
        <v>50</v>
      </c>
      <c r="C415" s="12">
        <v>50</v>
      </c>
      <c r="D415" s="12">
        <v>50</v>
      </c>
      <c r="E415" s="12">
        <v>50</v>
      </c>
      <c r="F415" s="14">
        <v>0</v>
      </c>
      <c r="G415" s="12">
        <v>50</v>
      </c>
      <c r="I415" s="11"/>
    </row>
    <row r="416" spans="1:9" x14ac:dyDescent="0.2">
      <c r="A416" s="15">
        <v>40438</v>
      </c>
      <c r="B416" s="12">
        <v>50</v>
      </c>
      <c r="C416" s="12">
        <v>50</v>
      </c>
      <c r="D416" s="12">
        <v>50</v>
      </c>
      <c r="E416" s="12">
        <v>50</v>
      </c>
      <c r="F416" s="14">
        <v>485500</v>
      </c>
      <c r="G416" s="12">
        <v>50</v>
      </c>
      <c r="I416" s="11"/>
    </row>
    <row r="417" spans="1:9" x14ac:dyDescent="0.2">
      <c r="A417" s="15">
        <v>40441</v>
      </c>
      <c r="B417" s="12">
        <v>50</v>
      </c>
      <c r="C417" s="12">
        <v>50</v>
      </c>
      <c r="D417" s="12">
        <v>50</v>
      </c>
      <c r="E417" s="12">
        <v>50</v>
      </c>
      <c r="F417" s="14">
        <v>0</v>
      </c>
      <c r="G417" s="12">
        <v>50</v>
      </c>
      <c r="I417" s="11"/>
    </row>
    <row r="418" spans="1:9" x14ac:dyDescent="0.2">
      <c r="A418" s="15">
        <v>40442</v>
      </c>
      <c r="B418" s="12">
        <v>50</v>
      </c>
      <c r="C418" s="12">
        <v>50</v>
      </c>
      <c r="D418" s="12">
        <v>50</v>
      </c>
      <c r="E418" s="12">
        <v>50</v>
      </c>
      <c r="F418" s="14">
        <v>0</v>
      </c>
      <c r="G418" s="12">
        <v>50</v>
      </c>
      <c r="I418" s="11"/>
    </row>
    <row r="419" spans="1:9" x14ac:dyDescent="0.2">
      <c r="A419" s="15">
        <v>40443</v>
      </c>
      <c r="B419" s="12">
        <v>50</v>
      </c>
      <c r="C419" s="12">
        <v>50</v>
      </c>
      <c r="D419" s="12">
        <v>50</v>
      </c>
      <c r="E419" s="12">
        <v>50</v>
      </c>
      <c r="F419" s="14">
        <v>13000</v>
      </c>
      <c r="G419" s="12">
        <v>50</v>
      </c>
      <c r="I419" s="11"/>
    </row>
    <row r="420" spans="1:9" x14ac:dyDescent="0.2">
      <c r="A420" s="15">
        <v>40444</v>
      </c>
      <c r="B420" s="12">
        <v>50</v>
      </c>
      <c r="C420" s="12">
        <v>50</v>
      </c>
      <c r="D420" s="12">
        <v>50</v>
      </c>
      <c r="E420" s="12">
        <v>50</v>
      </c>
      <c r="F420" s="14">
        <v>0</v>
      </c>
      <c r="G420" s="12">
        <v>50</v>
      </c>
      <c r="I420" s="11"/>
    </row>
    <row r="421" spans="1:9" x14ac:dyDescent="0.2">
      <c r="A421" s="15">
        <v>40445</v>
      </c>
      <c r="B421" s="12">
        <v>50</v>
      </c>
      <c r="C421" s="12">
        <v>50</v>
      </c>
      <c r="D421" s="12">
        <v>50</v>
      </c>
      <c r="E421" s="12">
        <v>50</v>
      </c>
      <c r="F421" s="14">
        <v>0</v>
      </c>
      <c r="G421" s="12">
        <v>50</v>
      </c>
      <c r="I421" s="11"/>
    </row>
    <row r="422" spans="1:9" x14ac:dyDescent="0.2">
      <c r="A422" s="15">
        <v>40448</v>
      </c>
      <c r="B422" s="12">
        <v>50</v>
      </c>
      <c r="C422" s="12">
        <v>50</v>
      </c>
      <c r="D422" s="12">
        <v>50</v>
      </c>
      <c r="E422" s="12">
        <v>50</v>
      </c>
      <c r="F422" s="14">
        <v>0</v>
      </c>
      <c r="G422" s="12">
        <v>50</v>
      </c>
      <c r="I422" s="11"/>
    </row>
    <row r="423" spans="1:9" x14ac:dyDescent="0.2">
      <c r="A423" s="15">
        <v>40449</v>
      </c>
      <c r="B423" s="12">
        <v>50</v>
      </c>
      <c r="C423" s="12">
        <v>50</v>
      </c>
      <c r="D423" s="12">
        <v>50</v>
      </c>
      <c r="E423" s="12">
        <v>50</v>
      </c>
      <c r="F423" s="14">
        <v>0</v>
      </c>
      <c r="G423" s="12">
        <v>50</v>
      </c>
      <c r="I423" s="11"/>
    </row>
    <row r="424" spans="1:9" x14ac:dyDescent="0.2">
      <c r="A424" s="15">
        <v>40450</v>
      </c>
      <c r="B424" s="12">
        <v>50</v>
      </c>
      <c r="C424" s="12">
        <v>50</v>
      </c>
      <c r="D424" s="12">
        <v>50</v>
      </c>
      <c r="E424" s="12">
        <v>50</v>
      </c>
      <c r="F424" s="14">
        <v>4000</v>
      </c>
      <c r="G424" s="12">
        <v>50</v>
      </c>
      <c r="I424" s="11"/>
    </row>
    <row r="425" spans="1:9" x14ac:dyDescent="0.2">
      <c r="A425" s="15">
        <v>40451</v>
      </c>
      <c r="B425" s="12">
        <v>50</v>
      </c>
      <c r="C425" s="12">
        <v>50</v>
      </c>
      <c r="D425" s="12">
        <v>50</v>
      </c>
      <c r="E425" s="12">
        <v>50</v>
      </c>
      <c r="F425" s="14">
        <v>0</v>
      </c>
      <c r="G425" s="12">
        <v>50</v>
      </c>
      <c r="I425" s="11"/>
    </row>
    <row r="426" spans="1:9" x14ac:dyDescent="0.2">
      <c r="A426" s="15">
        <v>40452</v>
      </c>
      <c r="B426" s="12">
        <v>50</v>
      </c>
      <c r="C426" s="12">
        <v>50</v>
      </c>
      <c r="D426" s="12">
        <v>50</v>
      </c>
      <c r="E426" s="12">
        <v>50</v>
      </c>
      <c r="F426" s="14">
        <v>300000</v>
      </c>
      <c r="G426" s="12">
        <v>50</v>
      </c>
      <c r="I426" s="11"/>
    </row>
    <row r="427" spans="1:9" x14ac:dyDescent="0.2">
      <c r="A427" s="15">
        <v>40455</v>
      </c>
      <c r="B427" s="12">
        <v>50</v>
      </c>
      <c r="C427" s="12">
        <v>50</v>
      </c>
      <c r="D427" s="12">
        <v>50</v>
      </c>
      <c r="E427" s="12">
        <v>50</v>
      </c>
      <c r="F427" s="14">
        <v>0</v>
      </c>
      <c r="G427" s="12">
        <v>50</v>
      </c>
      <c r="I427" s="11"/>
    </row>
    <row r="428" spans="1:9" x14ac:dyDescent="0.2">
      <c r="A428" s="15">
        <v>40456</v>
      </c>
      <c r="B428" s="12">
        <v>50</v>
      </c>
      <c r="C428" s="12">
        <v>50</v>
      </c>
      <c r="D428" s="12">
        <v>50</v>
      </c>
      <c r="E428" s="12">
        <v>50</v>
      </c>
      <c r="F428" s="14">
        <v>162000</v>
      </c>
      <c r="G428" s="12">
        <v>50</v>
      </c>
      <c r="I428" s="11"/>
    </row>
    <row r="429" spans="1:9" x14ac:dyDescent="0.2">
      <c r="A429" s="15">
        <v>40457</v>
      </c>
      <c r="B429" s="12">
        <v>50</v>
      </c>
      <c r="C429" s="12">
        <v>50</v>
      </c>
      <c r="D429" s="12">
        <v>50</v>
      </c>
      <c r="E429" s="12">
        <v>50</v>
      </c>
      <c r="F429" s="14">
        <v>8000</v>
      </c>
      <c r="G429" s="12">
        <v>50</v>
      </c>
      <c r="I429" s="11"/>
    </row>
    <row r="430" spans="1:9" x14ac:dyDescent="0.2">
      <c r="A430" s="15">
        <v>40458</v>
      </c>
      <c r="B430" s="12">
        <v>50</v>
      </c>
      <c r="C430" s="12">
        <v>50</v>
      </c>
      <c r="D430" s="12">
        <v>50</v>
      </c>
      <c r="E430" s="12">
        <v>50</v>
      </c>
      <c r="F430" s="14">
        <v>0</v>
      </c>
      <c r="G430" s="12">
        <v>50</v>
      </c>
      <c r="I430" s="11"/>
    </row>
    <row r="431" spans="1:9" x14ac:dyDescent="0.2">
      <c r="A431" s="15">
        <v>40459</v>
      </c>
      <c r="B431" s="12">
        <v>50</v>
      </c>
      <c r="C431" s="12">
        <v>50</v>
      </c>
      <c r="D431" s="12">
        <v>50</v>
      </c>
      <c r="E431" s="12">
        <v>50</v>
      </c>
      <c r="F431" s="14">
        <v>0</v>
      </c>
      <c r="G431" s="12">
        <v>50</v>
      </c>
      <c r="I431" s="11"/>
    </row>
    <row r="432" spans="1:9" x14ac:dyDescent="0.2">
      <c r="A432" s="15">
        <v>40462</v>
      </c>
      <c r="B432" s="12">
        <v>50</v>
      </c>
      <c r="C432" s="12">
        <v>50</v>
      </c>
      <c r="D432" s="12">
        <v>50</v>
      </c>
      <c r="E432" s="12">
        <v>50</v>
      </c>
      <c r="F432" s="14">
        <v>0</v>
      </c>
      <c r="G432" s="12">
        <v>50</v>
      </c>
      <c r="I432" s="11"/>
    </row>
    <row r="433" spans="1:9" x14ac:dyDescent="0.2">
      <c r="A433" s="15">
        <v>40463</v>
      </c>
      <c r="B433" s="12">
        <v>50</v>
      </c>
      <c r="C433" s="12">
        <v>50</v>
      </c>
      <c r="D433" s="12">
        <v>50</v>
      </c>
      <c r="E433" s="12">
        <v>50</v>
      </c>
      <c r="F433" s="14">
        <v>0</v>
      </c>
      <c r="G433" s="12">
        <v>50</v>
      </c>
      <c r="I433" s="11"/>
    </row>
    <row r="434" spans="1:9" x14ac:dyDescent="0.2">
      <c r="A434" s="15">
        <v>40464</v>
      </c>
      <c r="B434" s="12">
        <v>50</v>
      </c>
      <c r="C434" s="12">
        <v>50</v>
      </c>
      <c r="D434" s="12">
        <v>50</v>
      </c>
      <c r="E434" s="12">
        <v>50</v>
      </c>
      <c r="F434" s="14">
        <v>0</v>
      </c>
      <c r="G434" s="12">
        <v>50</v>
      </c>
      <c r="I434" s="11"/>
    </row>
    <row r="435" spans="1:9" x14ac:dyDescent="0.2">
      <c r="A435" s="15">
        <v>40465</v>
      </c>
      <c r="B435" s="12">
        <v>50</v>
      </c>
      <c r="C435" s="12">
        <v>50</v>
      </c>
      <c r="D435" s="12">
        <v>50</v>
      </c>
      <c r="E435" s="12">
        <v>50</v>
      </c>
      <c r="F435" s="14">
        <v>0</v>
      </c>
      <c r="G435" s="12">
        <v>50</v>
      </c>
      <c r="I435" s="11"/>
    </row>
    <row r="436" spans="1:9" x14ac:dyDescent="0.2">
      <c r="A436" s="15">
        <v>40466</v>
      </c>
      <c r="B436" s="12">
        <v>50</v>
      </c>
      <c r="C436" s="12">
        <v>50</v>
      </c>
      <c r="D436" s="12">
        <v>50</v>
      </c>
      <c r="E436" s="12">
        <v>50</v>
      </c>
      <c r="F436" s="14">
        <v>0</v>
      </c>
      <c r="G436" s="12">
        <v>50</v>
      </c>
      <c r="I436" s="11"/>
    </row>
    <row r="437" spans="1:9" x14ac:dyDescent="0.2">
      <c r="A437" s="15">
        <v>40469</v>
      </c>
      <c r="B437" s="12">
        <v>50</v>
      </c>
      <c r="C437" s="12">
        <v>50</v>
      </c>
      <c r="D437" s="12">
        <v>50</v>
      </c>
      <c r="E437" s="12">
        <v>50</v>
      </c>
      <c r="F437" s="14">
        <v>0</v>
      </c>
      <c r="G437" s="12">
        <v>50</v>
      </c>
      <c r="I437" s="11"/>
    </row>
    <row r="438" spans="1:9" x14ac:dyDescent="0.2">
      <c r="A438" s="15">
        <v>40470</v>
      </c>
      <c r="B438" s="12">
        <v>50</v>
      </c>
      <c r="C438" s="12">
        <v>50</v>
      </c>
      <c r="D438" s="12">
        <v>50</v>
      </c>
      <c r="E438" s="12">
        <v>50</v>
      </c>
      <c r="F438" s="14">
        <v>1000</v>
      </c>
      <c r="G438" s="12">
        <v>50</v>
      </c>
      <c r="I438" s="11"/>
    </row>
    <row r="439" spans="1:9" x14ac:dyDescent="0.2">
      <c r="A439" s="15">
        <v>40471</v>
      </c>
      <c r="B439" s="12">
        <v>50</v>
      </c>
      <c r="C439" s="12">
        <v>50</v>
      </c>
      <c r="D439" s="12">
        <v>50</v>
      </c>
      <c r="E439" s="12">
        <v>50</v>
      </c>
      <c r="F439" s="14">
        <v>0</v>
      </c>
      <c r="G439" s="12">
        <v>50</v>
      </c>
      <c r="I439" s="11"/>
    </row>
    <row r="440" spans="1:9" x14ac:dyDescent="0.2">
      <c r="A440" s="15">
        <v>40472</v>
      </c>
      <c r="B440" s="12">
        <v>50</v>
      </c>
      <c r="C440" s="12">
        <v>50</v>
      </c>
      <c r="D440" s="12">
        <v>50</v>
      </c>
      <c r="E440" s="12">
        <v>50</v>
      </c>
      <c r="F440" s="14">
        <v>500</v>
      </c>
      <c r="G440" s="12">
        <v>50</v>
      </c>
      <c r="I440" s="11"/>
    </row>
    <row r="441" spans="1:9" x14ac:dyDescent="0.2">
      <c r="A441" s="15">
        <v>40473</v>
      </c>
      <c r="B441" s="12">
        <v>50</v>
      </c>
      <c r="C441" s="12">
        <v>50</v>
      </c>
      <c r="D441" s="12">
        <v>50</v>
      </c>
      <c r="E441" s="12">
        <v>50</v>
      </c>
      <c r="F441" s="14">
        <v>0</v>
      </c>
      <c r="G441" s="12">
        <v>50</v>
      </c>
      <c r="I441" s="11"/>
    </row>
    <row r="442" spans="1:9" x14ac:dyDescent="0.2">
      <c r="A442" s="15">
        <v>40476</v>
      </c>
      <c r="B442" s="12">
        <v>50</v>
      </c>
      <c r="C442" s="12">
        <v>50</v>
      </c>
      <c r="D442" s="12">
        <v>50</v>
      </c>
      <c r="E442" s="12">
        <v>50</v>
      </c>
      <c r="F442" s="14">
        <v>500</v>
      </c>
      <c r="G442" s="12">
        <v>50</v>
      </c>
      <c r="I442" s="11"/>
    </row>
    <row r="443" spans="1:9" x14ac:dyDescent="0.2">
      <c r="A443" s="15">
        <v>40477</v>
      </c>
      <c r="B443" s="12">
        <v>50</v>
      </c>
      <c r="C443" s="12">
        <v>50</v>
      </c>
      <c r="D443" s="12">
        <v>50</v>
      </c>
      <c r="E443" s="12">
        <v>50</v>
      </c>
      <c r="F443" s="14">
        <v>500</v>
      </c>
      <c r="G443" s="12">
        <v>50</v>
      </c>
      <c r="I443" s="11"/>
    </row>
    <row r="444" spans="1:9" x14ac:dyDescent="0.2">
      <c r="A444" s="15">
        <v>40478</v>
      </c>
      <c r="B444" s="12">
        <v>50</v>
      </c>
      <c r="C444" s="12">
        <v>50</v>
      </c>
      <c r="D444" s="12">
        <v>50</v>
      </c>
      <c r="E444" s="12">
        <v>50</v>
      </c>
      <c r="F444" s="14">
        <v>0</v>
      </c>
      <c r="G444" s="12">
        <v>50</v>
      </c>
      <c r="I444" s="11"/>
    </row>
    <row r="445" spans="1:9" x14ac:dyDescent="0.2">
      <c r="A445" s="15">
        <v>40479</v>
      </c>
      <c r="B445" s="12">
        <v>50</v>
      </c>
      <c r="C445" s="12">
        <v>50</v>
      </c>
      <c r="D445" s="12">
        <v>50</v>
      </c>
      <c r="E445" s="12">
        <v>50</v>
      </c>
      <c r="F445" s="14">
        <v>0</v>
      </c>
      <c r="G445" s="12">
        <v>50</v>
      </c>
      <c r="I445" s="11"/>
    </row>
    <row r="446" spans="1:9" x14ac:dyDescent="0.2">
      <c r="A446" s="15">
        <v>40480</v>
      </c>
      <c r="B446" s="12">
        <v>50</v>
      </c>
      <c r="C446" s="12">
        <v>50</v>
      </c>
      <c r="D446" s="12">
        <v>50</v>
      </c>
      <c r="E446" s="12">
        <v>50</v>
      </c>
      <c r="F446" s="14">
        <v>500</v>
      </c>
      <c r="G446" s="12">
        <v>50</v>
      </c>
      <c r="I446" s="11"/>
    </row>
    <row r="447" spans="1:9" x14ac:dyDescent="0.2">
      <c r="A447" s="15">
        <v>40483</v>
      </c>
      <c r="B447" s="12">
        <v>50</v>
      </c>
      <c r="C447" s="12">
        <v>50</v>
      </c>
      <c r="D447" s="12">
        <v>50</v>
      </c>
      <c r="E447" s="12">
        <v>50</v>
      </c>
      <c r="F447" s="14">
        <v>0</v>
      </c>
      <c r="G447" s="12">
        <v>50</v>
      </c>
      <c r="I447" s="11"/>
    </row>
    <row r="448" spans="1:9" x14ac:dyDescent="0.2">
      <c r="A448" s="15">
        <v>40484</v>
      </c>
      <c r="B448" s="12">
        <v>50</v>
      </c>
      <c r="C448" s="12">
        <v>50</v>
      </c>
      <c r="D448" s="12">
        <v>50</v>
      </c>
      <c r="E448" s="12">
        <v>50</v>
      </c>
      <c r="F448" s="14">
        <v>25000</v>
      </c>
      <c r="G448" s="12">
        <v>50</v>
      </c>
      <c r="I448" s="11"/>
    </row>
    <row r="449" spans="1:9" x14ac:dyDescent="0.2">
      <c r="A449" s="15">
        <v>40485</v>
      </c>
      <c r="B449" s="12">
        <v>50</v>
      </c>
      <c r="C449" s="12">
        <v>50</v>
      </c>
      <c r="D449" s="12">
        <v>50</v>
      </c>
      <c r="E449" s="12">
        <v>50</v>
      </c>
      <c r="F449" s="14">
        <v>0</v>
      </c>
      <c r="G449" s="12">
        <v>50</v>
      </c>
      <c r="I449" s="11"/>
    </row>
    <row r="450" spans="1:9" x14ac:dyDescent="0.2">
      <c r="A450" s="15">
        <v>40486</v>
      </c>
      <c r="B450" s="12">
        <v>50</v>
      </c>
      <c r="C450" s="12">
        <v>50</v>
      </c>
      <c r="D450" s="12">
        <v>50</v>
      </c>
      <c r="E450" s="12">
        <v>50</v>
      </c>
      <c r="F450" s="14">
        <v>0</v>
      </c>
      <c r="G450" s="12">
        <v>50</v>
      </c>
      <c r="I450" s="11"/>
    </row>
    <row r="451" spans="1:9" x14ac:dyDescent="0.2">
      <c r="A451" s="15">
        <v>40487</v>
      </c>
      <c r="B451" s="12">
        <v>50</v>
      </c>
      <c r="C451" s="12">
        <v>50</v>
      </c>
      <c r="D451" s="12">
        <v>50</v>
      </c>
      <c r="E451" s="12">
        <v>50</v>
      </c>
      <c r="F451" s="14">
        <v>0</v>
      </c>
      <c r="G451" s="12">
        <v>50</v>
      </c>
      <c r="I451" s="11"/>
    </row>
    <row r="452" spans="1:9" x14ac:dyDescent="0.2">
      <c r="A452" s="15">
        <v>40490</v>
      </c>
      <c r="B452" s="12">
        <v>50</v>
      </c>
      <c r="C452" s="12">
        <v>50</v>
      </c>
      <c r="D452" s="12">
        <v>50</v>
      </c>
      <c r="E452" s="12">
        <v>50</v>
      </c>
      <c r="F452" s="14">
        <v>6500</v>
      </c>
      <c r="G452" s="12">
        <v>50</v>
      </c>
      <c r="I452" s="11"/>
    </row>
    <row r="453" spans="1:9" x14ac:dyDescent="0.2">
      <c r="A453" s="15">
        <v>40491</v>
      </c>
      <c r="B453" s="12">
        <v>50</v>
      </c>
      <c r="C453" s="12">
        <v>50</v>
      </c>
      <c r="D453" s="12">
        <v>50</v>
      </c>
      <c r="E453" s="12">
        <v>50</v>
      </c>
      <c r="F453" s="14">
        <v>0</v>
      </c>
      <c r="G453" s="12">
        <v>50</v>
      </c>
      <c r="I453" s="11"/>
    </row>
    <row r="454" spans="1:9" x14ac:dyDescent="0.2">
      <c r="A454" s="15">
        <v>40492</v>
      </c>
      <c r="B454" s="12">
        <v>50</v>
      </c>
      <c r="C454" s="12">
        <v>50</v>
      </c>
      <c r="D454" s="12">
        <v>50</v>
      </c>
      <c r="E454" s="12">
        <v>50</v>
      </c>
      <c r="F454" s="14">
        <v>199000</v>
      </c>
      <c r="G454" s="12">
        <v>50</v>
      </c>
      <c r="I454" s="11"/>
    </row>
    <row r="455" spans="1:9" x14ac:dyDescent="0.2">
      <c r="A455" s="15">
        <v>40493</v>
      </c>
      <c r="B455" s="12">
        <v>50</v>
      </c>
      <c r="C455" s="12">
        <v>50</v>
      </c>
      <c r="D455" s="12">
        <v>50</v>
      </c>
      <c r="E455" s="12">
        <v>50</v>
      </c>
      <c r="F455" s="14">
        <v>500000</v>
      </c>
      <c r="G455" s="12">
        <v>50</v>
      </c>
      <c r="I455" s="11"/>
    </row>
    <row r="456" spans="1:9" x14ac:dyDescent="0.2">
      <c r="A456" s="15">
        <v>40494</v>
      </c>
      <c r="B456" s="12">
        <v>50</v>
      </c>
      <c r="C456" s="12">
        <v>50</v>
      </c>
      <c r="D456" s="12">
        <v>50</v>
      </c>
      <c r="E456" s="12">
        <v>50</v>
      </c>
      <c r="F456" s="14">
        <v>0</v>
      </c>
      <c r="G456" s="12">
        <v>50</v>
      </c>
      <c r="I456" s="11"/>
    </row>
    <row r="457" spans="1:9" x14ac:dyDescent="0.2">
      <c r="A457" s="15">
        <v>40497</v>
      </c>
      <c r="B457" s="12">
        <v>50</v>
      </c>
      <c r="C457" s="12">
        <v>50</v>
      </c>
      <c r="D457" s="12">
        <v>50</v>
      </c>
      <c r="E457" s="12">
        <v>50</v>
      </c>
      <c r="F457" s="14">
        <v>200000</v>
      </c>
      <c r="G457" s="12">
        <v>50</v>
      </c>
      <c r="I457" s="11"/>
    </row>
    <row r="458" spans="1:9" x14ac:dyDescent="0.2">
      <c r="A458" s="15">
        <v>40498</v>
      </c>
      <c r="B458" s="12">
        <v>50</v>
      </c>
      <c r="C458" s="12">
        <v>50</v>
      </c>
      <c r="D458" s="12">
        <v>50</v>
      </c>
      <c r="E458" s="12">
        <v>50</v>
      </c>
      <c r="F458" s="14">
        <v>0</v>
      </c>
      <c r="G458" s="12">
        <v>50</v>
      </c>
      <c r="I458" s="11"/>
    </row>
    <row r="459" spans="1:9" x14ac:dyDescent="0.2">
      <c r="A459" s="15">
        <v>40500</v>
      </c>
      <c r="B459" s="12">
        <v>50</v>
      </c>
      <c r="C459" s="12">
        <v>50</v>
      </c>
      <c r="D459" s="12">
        <v>50</v>
      </c>
      <c r="E459" s="12">
        <v>50</v>
      </c>
      <c r="F459" s="14">
        <v>0</v>
      </c>
      <c r="G459" s="12">
        <v>50</v>
      </c>
      <c r="I459" s="11"/>
    </row>
    <row r="460" spans="1:9" x14ac:dyDescent="0.2">
      <c r="A460" s="15">
        <v>40501</v>
      </c>
      <c r="B460" s="12">
        <v>50</v>
      </c>
      <c r="C460" s="12">
        <v>50</v>
      </c>
      <c r="D460" s="12">
        <v>50</v>
      </c>
      <c r="E460" s="12">
        <v>50</v>
      </c>
      <c r="F460" s="14">
        <v>0</v>
      </c>
      <c r="G460" s="12">
        <v>50</v>
      </c>
      <c r="I460" s="11"/>
    </row>
    <row r="461" spans="1:9" x14ac:dyDescent="0.2">
      <c r="A461" s="15">
        <v>40504</v>
      </c>
      <c r="B461" s="12">
        <v>50</v>
      </c>
      <c r="C461" s="12">
        <v>50</v>
      </c>
      <c r="D461" s="12">
        <v>50</v>
      </c>
      <c r="E461" s="12">
        <v>50</v>
      </c>
      <c r="F461" s="14">
        <v>0</v>
      </c>
      <c r="G461" s="12">
        <v>50</v>
      </c>
      <c r="I461" s="11"/>
    </row>
    <row r="462" spans="1:9" x14ac:dyDescent="0.2">
      <c r="A462" s="11">
        <v>40505</v>
      </c>
      <c r="B462" s="12">
        <v>50</v>
      </c>
      <c r="C462" s="12">
        <v>50</v>
      </c>
      <c r="D462" s="12">
        <v>50</v>
      </c>
      <c r="E462" s="12">
        <v>50</v>
      </c>
      <c r="F462" s="14">
        <v>500</v>
      </c>
      <c r="G462" s="12">
        <v>50</v>
      </c>
      <c r="I462" s="11"/>
    </row>
    <row r="463" spans="1:9" x14ac:dyDescent="0.2">
      <c r="A463" s="11">
        <v>40506</v>
      </c>
      <c r="B463" s="12">
        <v>50</v>
      </c>
      <c r="C463" s="12">
        <v>50</v>
      </c>
      <c r="D463" s="12">
        <v>50</v>
      </c>
      <c r="E463" s="12">
        <v>50</v>
      </c>
      <c r="F463" s="14">
        <v>0</v>
      </c>
      <c r="G463" s="12">
        <v>50</v>
      </c>
      <c r="I463" s="11"/>
    </row>
    <row r="464" spans="1:9" x14ac:dyDescent="0.2">
      <c r="A464" s="11">
        <v>40507</v>
      </c>
      <c r="B464" s="12">
        <v>50</v>
      </c>
      <c r="C464" s="12">
        <v>50</v>
      </c>
      <c r="D464" s="12">
        <v>50</v>
      </c>
      <c r="E464" s="12">
        <v>50</v>
      </c>
      <c r="F464" s="14">
        <v>252500</v>
      </c>
      <c r="G464" s="12">
        <v>50</v>
      </c>
      <c r="I464" s="11"/>
    </row>
    <row r="465" spans="1:9" x14ac:dyDescent="0.2">
      <c r="A465" s="11">
        <v>40508</v>
      </c>
      <c r="B465" s="12">
        <v>50</v>
      </c>
      <c r="C465" s="12">
        <v>50</v>
      </c>
      <c r="D465" s="12">
        <v>50</v>
      </c>
      <c r="E465" s="12">
        <v>50</v>
      </c>
      <c r="F465" s="14">
        <v>10500</v>
      </c>
      <c r="G465" s="12">
        <v>50</v>
      </c>
      <c r="I465" s="11"/>
    </row>
    <row r="466" spans="1:9" x14ac:dyDescent="0.2">
      <c r="A466" s="11">
        <v>40511</v>
      </c>
      <c r="B466" s="12">
        <v>50</v>
      </c>
      <c r="C466" s="12">
        <v>50</v>
      </c>
      <c r="D466" s="12">
        <v>50</v>
      </c>
      <c r="E466" s="12">
        <v>50</v>
      </c>
      <c r="F466" s="14">
        <v>0</v>
      </c>
      <c r="G466" s="12">
        <v>50</v>
      </c>
      <c r="I466" s="11"/>
    </row>
    <row r="467" spans="1:9" x14ac:dyDescent="0.2">
      <c r="A467" s="11">
        <v>40512</v>
      </c>
      <c r="B467" s="12">
        <v>50</v>
      </c>
      <c r="C467" s="12">
        <v>50</v>
      </c>
      <c r="D467" s="12">
        <v>50</v>
      </c>
      <c r="E467" s="12">
        <v>50</v>
      </c>
      <c r="F467" s="14">
        <v>0</v>
      </c>
      <c r="G467" s="12">
        <v>50</v>
      </c>
      <c r="I467" s="11"/>
    </row>
    <row r="468" spans="1:9" x14ac:dyDescent="0.2">
      <c r="A468" s="11">
        <v>40513</v>
      </c>
      <c r="B468" s="12">
        <v>50</v>
      </c>
      <c r="C468" s="12">
        <v>50</v>
      </c>
      <c r="D468" s="12">
        <v>50</v>
      </c>
      <c r="E468" s="12">
        <v>50</v>
      </c>
      <c r="F468" s="14">
        <v>0</v>
      </c>
      <c r="G468" s="12">
        <v>50</v>
      </c>
      <c r="I468" s="11"/>
    </row>
    <row r="469" spans="1:9" x14ac:dyDescent="0.2">
      <c r="A469" s="11">
        <v>40514</v>
      </c>
      <c r="B469" s="12">
        <v>50</v>
      </c>
      <c r="C469" s="12">
        <v>50</v>
      </c>
      <c r="D469" s="12">
        <v>50</v>
      </c>
      <c r="E469" s="12">
        <v>50</v>
      </c>
      <c r="F469" s="14">
        <v>0</v>
      </c>
      <c r="G469" s="12">
        <v>50</v>
      </c>
      <c r="I469" s="11"/>
    </row>
    <row r="470" spans="1:9" x14ac:dyDescent="0.2">
      <c r="A470" s="11">
        <v>40515</v>
      </c>
      <c r="B470" s="12">
        <v>50</v>
      </c>
      <c r="C470" s="12">
        <v>50</v>
      </c>
      <c r="D470" s="12">
        <v>50</v>
      </c>
      <c r="E470" s="12">
        <v>50</v>
      </c>
      <c r="F470" s="14">
        <v>17807000</v>
      </c>
      <c r="G470" s="12">
        <v>50</v>
      </c>
      <c r="I470" s="11"/>
    </row>
    <row r="471" spans="1:9" x14ac:dyDescent="0.2">
      <c r="A471" s="11">
        <v>40518</v>
      </c>
      <c r="B471" s="12">
        <v>50</v>
      </c>
      <c r="C471" s="12">
        <v>50</v>
      </c>
      <c r="D471" s="12">
        <v>50</v>
      </c>
      <c r="E471" s="12">
        <v>50</v>
      </c>
      <c r="F471" s="14">
        <v>6480500</v>
      </c>
      <c r="G471" s="12">
        <v>50</v>
      </c>
      <c r="I471" s="11"/>
    </row>
    <row r="472" spans="1:9" x14ac:dyDescent="0.2">
      <c r="A472" s="11">
        <v>40520</v>
      </c>
      <c r="B472" s="12">
        <v>50</v>
      </c>
      <c r="C472" s="12">
        <v>50</v>
      </c>
      <c r="D472" s="12">
        <v>50</v>
      </c>
      <c r="E472" s="12">
        <v>50</v>
      </c>
      <c r="F472" s="14">
        <v>2500</v>
      </c>
      <c r="G472" s="12">
        <v>50</v>
      </c>
      <c r="I472" s="11"/>
    </row>
    <row r="473" spans="1:9" x14ac:dyDescent="0.2">
      <c r="A473" s="11">
        <v>40521</v>
      </c>
      <c r="B473" s="12">
        <v>50</v>
      </c>
      <c r="C473" s="12">
        <v>50</v>
      </c>
      <c r="D473" s="12">
        <v>50</v>
      </c>
      <c r="E473" s="12">
        <v>50</v>
      </c>
      <c r="F473" s="14">
        <v>0</v>
      </c>
      <c r="G473" s="12">
        <v>50</v>
      </c>
      <c r="I473" s="11"/>
    </row>
    <row r="474" spans="1:9" x14ac:dyDescent="0.2">
      <c r="A474" s="11">
        <v>40522</v>
      </c>
      <c r="B474" s="12">
        <v>50</v>
      </c>
      <c r="C474" s="12">
        <v>50</v>
      </c>
      <c r="D474" s="12">
        <v>50</v>
      </c>
      <c r="E474" s="12">
        <v>50</v>
      </c>
      <c r="F474" s="14">
        <v>0</v>
      </c>
      <c r="G474" s="12">
        <v>50</v>
      </c>
      <c r="I474" s="11"/>
    </row>
    <row r="475" spans="1:9" x14ac:dyDescent="0.2">
      <c r="A475" s="11">
        <v>40525</v>
      </c>
      <c r="B475" s="12">
        <v>50</v>
      </c>
      <c r="C475" s="12">
        <v>50</v>
      </c>
      <c r="D475" s="12">
        <v>50</v>
      </c>
      <c r="E475" s="12">
        <v>50</v>
      </c>
      <c r="F475" s="14">
        <v>0</v>
      </c>
      <c r="G475" s="12">
        <v>50</v>
      </c>
      <c r="I475" s="11"/>
    </row>
    <row r="476" spans="1:9" x14ac:dyDescent="0.2">
      <c r="A476" s="11">
        <v>40526</v>
      </c>
      <c r="B476" s="12">
        <v>50</v>
      </c>
      <c r="C476" s="12">
        <v>50</v>
      </c>
      <c r="D476" s="12">
        <v>50</v>
      </c>
      <c r="E476" s="12">
        <v>50</v>
      </c>
      <c r="F476" s="14">
        <v>0</v>
      </c>
      <c r="G476" s="12">
        <v>50</v>
      </c>
      <c r="I476" s="11"/>
    </row>
    <row r="477" spans="1:9" x14ac:dyDescent="0.2">
      <c r="A477" s="11">
        <v>40527</v>
      </c>
      <c r="B477" s="12">
        <v>50</v>
      </c>
      <c r="C477" s="12">
        <v>50</v>
      </c>
      <c r="D477" s="12">
        <v>50</v>
      </c>
      <c r="E477" s="12">
        <v>50</v>
      </c>
      <c r="F477" s="14">
        <v>100000</v>
      </c>
      <c r="G477" s="12">
        <v>50</v>
      </c>
      <c r="I477" s="11"/>
    </row>
    <row r="478" spans="1:9" x14ac:dyDescent="0.2">
      <c r="A478" s="11">
        <v>40528</v>
      </c>
      <c r="B478" s="12">
        <v>50</v>
      </c>
      <c r="C478" s="12">
        <v>50</v>
      </c>
      <c r="D478" s="12">
        <v>50</v>
      </c>
      <c r="E478" s="12">
        <v>50</v>
      </c>
      <c r="F478" s="14">
        <v>2000</v>
      </c>
      <c r="G478" s="12">
        <v>50</v>
      </c>
      <c r="I478" s="11"/>
    </row>
    <row r="479" spans="1:9" x14ac:dyDescent="0.2">
      <c r="A479" s="11">
        <v>40529</v>
      </c>
      <c r="B479" s="12">
        <v>50</v>
      </c>
      <c r="C479" s="12">
        <v>50</v>
      </c>
      <c r="D479" s="12">
        <v>50</v>
      </c>
      <c r="E479" s="12">
        <v>50</v>
      </c>
      <c r="F479" s="14">
        <v>0</v>
      </c>
      <c r="G479" s="12">
        <v>50</v>
      </c>
      <c r="I479" s="11"/>
    </row>
    <row r="480" spans="1:9" x14ac:dyDescent="0.2">
      <c r="A480" s="11">
        <v>40532</v>
      </c>
      <c r="B480" s="12">
        <v>50</v>
      </c>
      <c r="C480" s="12">
        <v>50</v>
      </c>
      <c r="D480" s="12">
        <v>50</v>
      </c>
      <c r="E480" s="12">
        <v>50</v>
      </c>
      <c r="F480" s="14">
        <v>0</v>
      </c>
      <c r="G480" s="12">
        <v>50</v>
      </c>
      <c r="I480" s="11"/>
    </row>
    <row r="481" spans="1:9" x14ac:dyDescent="0.2">
      <c r="A481" s="11">
        <v>40533</v>
      </c>
      <c r="B481" s="12">
        <v>50</v>
      </c>
      <c r="C481" s="12">
        <v>50</v>
      </c>
      <c r="D481" s="12">
        <v>50</v>
      </c>
      <c r="E481" s="12">
        <v>50</v>
      </c>
      <c r="F481" s="14">
        <v>0</v>
      </c>
      <c r="G481" s="12">
        <v>50</v>
      </c>
      <c r="I481" s="11"/>
    </row>
    <row r="482" spans="1:9" x14ac:dyDescent="0.2">
      <c r="A482" s="11">
        <v>40534</v>
      </c>
      <c r="B482" s="12">
        <v>50</v>
      </c>
      <c r="C482" s="12">
        <v>50</v>
      </c>
      <c r="D482" s="12">
        <v>50</v>
      </c>
      <c r="E482" s="12">
        <v>50</v>
      </c>
      <c r="F482" s="14">
        <v>0</v>
      </c>
      <c r="G482" s="12">
        <v>50</v>
      </c>
      <c r="I482" s="11"/>
    </row>
    <row r="483" spans="1:9" x14ac:dyDescent="0.2">
      <c r="A483" s="11">
        <v>40535</v>
      </c>
      <c r="B483" s="12">
        <v>50</v>
      </c>
      <c r="C483" s="12">
        <v>50</v>
      </c>
      <c r="D483" s="12">
        <v>50</v>
      </c>
      <c r="E483" s="12">
        <v>50</v>
      </c>
      <c r="F483" s="14">
        <v>0</v>
      </c>
      <c r="G483" s="12">
        <v>50</v>
      </c>
      <c r="I483" s="11"/>
    </row>
    <row r="484" spans="1:9" x14ac:dyDescent="0.2">
      <c r="A484" s="11">
        <v>40539</v>
      </c>
      <c r="B484" s="12">
        <v>50</v>
      </c>
      <c r="C484" s="12">
        <v>50</v>
      </c>
      <c r="D484" s="12">
        <v>50</v>
      </c>
      <c r="E484" s="12">
        <v>50</v>
      </c>
      <c r="F484" s="14">
        <v>0</v>
      </c>
      <c r="G484" s="12">
        <v>50</v>
      </c>
      <c r="I484" s="11"/>
    </row>
    <row r="485" spans="1:9" x14ac:dyDescent="0.2">
      <c r="A485" s="11">
        <v>40540</v>
      </c>
      <c r="B485" s="12">
        <v>50</v>
      </c>
      <c r="C485" s="12">
        <v>50</v>
      </c>
      <c r="D485" s="12">
        <v>50</v>
      </c>
      <c r="E485" s="12">
        <v>50</v>
      </c>
      <c r="F485" s="14">
        <v>3500</v>
      </c>
      <c r="G485" s="12">
        <v>50</v>
      </c>
      <c r="I485" s="11"/>
    </row>
    <row r="486" spans="1:9" x14ac:dyDescent="0.2">
      <c r="A486" s="11">
        <v>40541</v>
      </c>
      <c r="B486" s="12">
        <v>50</v>
      </c>
      <c r="C486" s="12">
        <v>50</v>
      </c>
      <c r="D486" s="12">
        <v>50</v>
      </c>
      <c r="E486" s="12">
        <v>50</v>
      </c>
      <c r="F486" s="14">
        <v>4500</v>
      </c>
      <c r="G486" s="12">
        <v>50</v>
      </c>
      <c r="I486" s="11"/>
    </row>
    <row r="487" spans="1:9" x14ac:dyDescent="0.2">
      <c r="A487" s="11">
        <v>40542</v>
      </c>
      <c r="B487" s="12">
        <v>50</v>
      </c>
      <c r="C487" s="12">
        <v>50</v>
      </c>
      <c r="D487" s="12">
        <v>50</v>
      </c>
      <c r="E487" s="12">
        <v>50</v>
      </c>
      <c r="F487" s="14">
        <v>0</v>
      </c>
      <c r="G487" s="12">
        <v>50</v>
      </c>
      <c r="I487" s="11"/>
    </row>
    <row r="488" spans="1:9" x14ac:dyDescent="0.2">
      <c r="A488" s="11">
        <v>40546</v>
      </c>
      <c r="B488" s="12">
        <v>50</v>
      </c>
      <c r="C488" s="12">
        <v>50</v>
      </c>
      <c r="D488" s="12">
        <v>50</v>
      </c>
      <c r="E488" s="12">
        <v>50</v>
      </c>
      <c r="F488" s="14">
        <v>0</v>
      </c>
      <c r="G488" s="12">
        <v>50</v>
      </c>
      <c r="I488" s="11"/>
    </row>
    <row r="489" spans="1:9" x14ac:dyDescent="0.2">
      <c r="A489" s="11">
        <v>40547</v>
      </c>
      <c r="B489" s="12">
        <v>50</v>
      </c>
      <c r="C489" s="12">
        <v>50</v>
      </c>
      <c r="D489" s="12">
        <v>50</v>
      </c>
      <c r="E489" s="12">
        <v>50</v>
      </c>
      <c r="F489" s="14">
        <v>0</v>
      </c>
      <c r="G489" s="12">
        <v>50</v>
      </c>
      <c r="I489" s="11"/>
    </row>
    <row r="490" spans="1:9" x14ac:dyDescent="0.2">
      <c r="A490" s="11">
        <v>40548</v>
      </c>
      <c r="B490" s="12">
        <v>50</v>
      </c>
      <c r="C490" s="12">
        <v>50</v>
      </c>
      <c r="D490" s="12">
        <v>50</v>
      </c>
      <c r="E490" s="12">
        <v>50</v>
      </c>
      <c r="F490" s="14">
        <v>500</v>
      </c>
      <c r="G490" s="12">
        <v>50</v>
      </c>
      <c r="I490" s="11"/>
    </row>
    <row r="491" spans="1:9" x14ac:dyDescent="0.2">
      <c r="A491" s="11">
        <v>40549</v>
      </c>
      <c r="B491" s="12">
        <v>50</v>
      </c>
      <c r="C491" s="12">
        <v>50</v>
      </c>
      <c r="D491" s="12">
        <v>50</v>
      </c>
      <c r="E491" s="12">
        <v>50</v>
      </c>
      <c r="F491" s="14">
        <v>0</v>
      </c>
      <c r="G491" s="12">
        <v>50</v>
      </c>
      <c r="I491" s="11"/>
    </row>
    <row r="492" spans="1:9" x14ac:dyDescent="0.2">
      <c r="A492" s="11">
        <v>40550</v>
      </c>
      <c r="B492" s="12">
        <v>50</v>
      </c>
      <c r="C492" s="12">
        <v>50</v>
      </c>
      <c r="D492" s="12">
        <v>50</v>
      </c>
      <c r="E492" s="12">
        <v>50</v>
      </c>
      <c r="F492" s="14">
        <v>0</v>
      </c>
      <c r="G492" s="12">
        <v>50</v>
      </c>
      <c r="I492" s="11"/>
    </row>
    <row r="493" spans="1:9" x14ac:dyDescent="0.2">
      <c r="A493" s="11">
        <v>40553</v>
      </c>
      <c r="B493" s="12">
        <v>50</v>
      </c>
      <c r="C493" s="12">
        <v>50</v>
      </c>
      <c r="D493" s="12">
        <v>50</v>
      </c>
      <c r="E493" s="12">
        <v>50</v>
      </c>
      <c r="F493" s="14">
        <v>0</v>
      </c>
      <c r="G493" s="12">
        <v>50</v>
      </c>
      <c r="I493" s="11"/>
    </row>
    <row r="494" spans="1:9" x14ac:dyDescent="0.2">
      <c r="A494" s="11">
        <v>40554</v>
      </c>
      <c r="B494" s="12">
        <v>50</v>
      </c>
      <c r="C494" s="12">
        <v>50</v>
      </c>
      <c r="D494" s="12">
        <v>50</v>
      </c>
      <c r="E494" s="12">
        <v>50</v>
      </c>
      <c r="F494" s="14">
        <v>0</v>
      </c>
      <c r="G494" s="12">
        <v>50</v>
      </c>
      <c r="I494" s="11"/>
    </row>
    <row r="495" spans="1:9" x14ac:dyDescent="0.2">
      <c r="A495" s="11">
        <v>40555</v>
      </c>
      <c r="B495" s="12">
        <v>50</v>
      </c>
      <c r="C495" s="12">
        <v>50</v>
      </c>
      <c r="D495" s="12">
        <v>50</v>
      </c>
      <c r="E495" s="12">
        <v>50</v>
      </c>
      <c r="F495" s="14">
        <v>0</v>
      </c>
      <c r="G495" s="12">
        <v>50</v>
      </c>
      <c r="I495" s="11"/>
    </row>
    <row r="496" spans="1:9" x14ac:dyDescent="0.2">
      <c r="A496" s="11">
        <v>40556</v>
      </c>
      <c r="B496" s="12">
        <v>50</v>
      </c>
      <c r="C496" s="12">
        <v>50</v>
      </c>
      <c r="D496" s="12">
        <v>50</v>
      </c>
      <c r="E496" s="12">
        <v>50</v>
      </c>
      <c r="F496" s="14">
        <v>0</v>
      </c>
      <c r="G496" s="12">
        <v>50</v>
      </c>
      <c r="I496" s="11"/>
    </row>
    <row r="497" spans="1:9" x14ac:dyDescent="0.2">
      <c r="A497" s="11">
        <v>40557</v>
      </c>
      <c r="B497" s="12">
        <v>50</v>
      </c>
      <c r="C497" s="12">
        <v>50</v>
      </c>
      <c r="D497" s="12">
        <v>50</v>
      </c>
      <c r="E497" s="12">
        <v>50</v>
      </c>
      <c r="F497" s="14">
        <v>0</v>
      </c>
      <c r="G497" s="12">
        <v>50</v>
      </c>
      <c r="I497" s="11"/>
    </row>
    <row r="498" spans="1:9" x14ac:dyDescent="0.2">
      <c r="A498" s="11">
        <v>40560</v>
      </c>
      <c r="B498" s="12">
        <v>50</v>
      </c>
      <c r="C498" s="12">
        <v>50</v>
      </c>
      <c r="D498" s="12">
        <v>50</v>
      </c>
      <c r="E498" s="12">
        <v>50</v>
      </c>
      <c r="F498" s="14">
        <v>0</v>
      </c>
      <c r="G498" s="12">
        <v>50</v>
      </c>
      <c r="I498" s="11"/>
    </row>
    <row r="499" spans="1:9" x14ac:dyDescent="0.2">
      <c r="A499" s="11">
        <v>40561</v>
      </c>
      <c r="B499" s="12">
        <v>50</v>
      </c>
      <c r="C499" s="12">
        <v>50</v>
      </c>
      <c r="D499" s="12">
        <v>50</v>
      </c>
      <c r="E499" s="12">
        <v>50</v>
      </c>
      <c r="F499" s="14">
        <v>0</v>
      </c>
      <c r="G499" s="12">
        <v>50</v>
      </c>
      <c r="I499" s="11"/>
    </row>
    <row r="500" spans="1:9" x14ac:dyDescent="0.2">
      <c r="A500" s="11">
        <v>40562</v>
      </c>
      <c r="B500" s="12">
        <v>50</v>
      </c>
      <c r="C500" s="12">
        <v>50</v>
      </c>
      <c r="D500" s="12">
        <v>50</v>
      </c>
      <c r="E500" s="12">
        <v>50</v>
      </c>
      <c r="F500" s="14">
        <v>0</v>
      </c>
      <c r="G500" s="12">
        <v>50</v>
      </c>
      <c r="I500" s="11"/>
    </row>
    <row r="501" spans="1:9" x14ac:dyDescent="0.2">
      <c r="A501" s="11">
        <v>40563</v>
      </c>
      <c r="B501" s="12">
        <v>50</v>
      </c>
      <c r="C501" s="12">
        <v>50</v>
      </c>
      <c r="D501" s="12">
        <v>50</v>
      </c>
      <c r="E501" s="12">
        <v>50</v>
      </c>
      <c r="F501" s="14">
        <v>0</v>
      </c>
      <c r="G501" s="12">
        <v>50</v>
      </c>
      <c r="I501" s="11"/>
    </row>
    <row r="502" spans="1:9" x14ac:dyDescent="0.2">
      <c r="A502" s="11">
        <v>40564</v>
      </c>
      <c r="B502" s="12">
        <v>50</v>
      </c>
      <c r="C502" s="12">
        <v>50</v>
      </c>
      <c r="D502" s="12">
        <v>50</v>
      </c>
      <c r="E502" s="12">
        <v>50</v>
      </c>
      <c r="F502" s="14">
        <v>0</v>
      </c>
      <c r="G502" s="12">
        <v>50</v>
      </c>
      <c r="I502" s="11"/>
    </row>
    <row r="503" spans="1:9" x14ac:dyDescent="0.2">
      <c r="A503" s="11">
        <v>40567</v>
      </c>
      <c r="B503" s="12">
        <v>50</v>
      </c>
      <c r="C503" s="12">
        <v>50</v>
      </c>
      <c r="D503" s="12">
        <v>50</v>
      </c>
      <c r="E503" s="12">
        <v>50</v>
      </c>
      <c r="F503" s="14">
        <v>0</v>
      </c>
      <c r="G503" s="12">
        <v>50</v>
      </c>
      <c r="I503" s="11"/>
    </row>
    <row r="504" spans="1:9" x14ac:dyDescent="0.2">
      <c r="A504" s="11">
        <v>40568</v>
      </c>
      <c r="B504" s="12">
        <v>50</v>
      </c>
      <c r="C504" s="12">
        <v>50</v>
      </c>
      <c r="D504" s="12">
        <v>50</v>
      </c>
      <c r="E504" s="12">
        <v>50</v>
      </c>
      <c r="F504" s="14">
        <v>0</v>
      </c>
      <c r="G504" s="12">
        <v>50</v>
      </c>
      <c r="I504" s="11"/>
    </row>
    <row r="505" spans="1:9" x14ac:dyDescent="0.2">
      <c r="A505" s="11">
        <v>40569</v>
      </c>
      <c r="B505" s="12">
        <v>50</v>
      </c>
      <c r="C505" s="12">
        <v>50</v>
      </c>
      <c r="D505" s="12">
        <v>50</v>
      </c>
      <c r="E505" s="12">
        <v>50</v>
      </c>
      <c r="F505" s="14">
        <v>0</v>
      </c>
      <c r="G505" s="12">
        <v>50</v>
      </c>
      <c r="I505" s="11"/>
    </row>
    <row r="506" spans="1:9" x14ac:dyDescent="0.2">
      <c r="A506" s="11">
        <v>40570</v>
      </c>
      <c r="B506" s="12">
        <v>50</v>
      </c>
      <c r="C506" s="12">
        <v>50</v>
      </c>
      <c r="D506" s="12">
        <v>50</v>
      </c>
      <c r="E506" s="12">
        <v>50</v>
      </c>
      <c r="F506" s="14">
        <v>0</v>
      </c>
      <c r="G506" s="12">
        <v>50</v>
      </c>
      <c r="I506" s="11"/>
    </row>
    <row r="507" spans="1:9" x14ac:dyDescent="0.2">
      <c r="A507" s="11">
        <v>40571</v>
      </c>
      <c r="B507" s="12">
        <v>50</v>
      </c>
      <c r="C507" s="12">
        <v>50</v>
      </c>
      <c r="D507" s="12">
        <v>50</v>
      </c>
      <c r="E507" s="12">
        <v>50</v>
      </c>
      <c r="F507" s="14">
        <v>5500</v>
      </c>
      <c r="G507" s="12">
        <v>50</v>
      </c>
      <c r="I507" s="11"/>
    </row>
    <row r="508" spans="1:9" x14ac:dyDescent="0.2">
      <c r="A508" s="11">
        <v>40574</v>
      </c>
      <c r="B508" s="12">
        <v>50</v>
      </c>
      <c r="C508" s="12">
        <v>50</v>
      </c>
      <c r="D508" s="12">
        <v>50</v>
      </c>
      <c r="E508" s="12">
        <v>50</v>
      </c>
      <c r="F508" s="14">
        <v>0</v>
      </c>
      <c r="G508" s="12">
        <v>50</v>
      </c>
      <c r="I508" s="11"/>
    </row>
    <row r="509" spans="1:9" x14ac:dyDescent="0.2">
      <c r="A509" s="11">
        <v>40575</v>
      </c>
      <c r="B509" s="12">
        <v>50</v>
      </c>
      <c r="C509" s="12">
        <v>50</v>
      </c>
      <c r="D509" s="12">
        <v>50</v>
      </c>
      <c r="E509" s="12">
        <v>50</v>
      </c>
      <c r="F509" s="14">
        <v>0</v>
      </c>
      <c r="G509" s="12">
        <v>50</v>
      </c>
      <c r="I509" s="11"/>
    </row>
    <row r="510" spans="1:9" x14ac:dyDescent="0.2">
      <c r="A510" s="11">
        <v>40576</v>
      </c>
      <c r="B510" s="12">
        <v>50</v>
      </c>
      <c r="C510" s="12">
        <v>50</v>
      </c>
      <c r="D510" s="12">
        <v>50</v>
      </c>
      <c r="E510" s="12">
        <v>50</v>
      </c>
      <c r="F510" s="14">
        <v>0</v>
      </c>
      <c r="G510" s="12">
        <v>50</v>
      </c>
      <c r="I510" s="11"/>
    </row>
    <row r="511" spans="1:9" x14ac:dyDescent="0.2">
      <c r="A511" s="11">
        <v>40578</v>
      </c>
      <c r="B511" s="12">
        <v>50</v>
      </c>
      <c r="C511" s="12">
        <v>50</v>
      </c>
      <c r="D511" s="12">
        <v>50</v>
      </c>
      <c r="E511" s="12">
        <v>50</v>
      </c>
      <c r="F511" s="14">
        <v>0</v>
      </c>
      <c r="G511" s="12">
        <v>50</v>
      </c>
      <c r="I511" s="11"/>
    </row>
    <row r="512" spans="1:9" x14ac:dyDescent="0.2">
      <c r="A512" s="11">
        <v>40581</v>
      </c>
      <c r="B512" s="12">
        <v>50</v>
      </c>
      <c r="C512" s="12">
        <v>50</v>
      </c>
      <c r="D512" s="12">
        <v>50</v>
      </c>
      <c r="E512" s="12">
        <v>50</v>
      </c>
      <c r="F512" s="14">
        <v>0</v>
      </c>
      <c r="G512" s="12">
        <v>50</v>
      </c>
      <c r="I512" s="11"/>
    </row>
    <row r="513" spans="1:9" x14ac:dyDescent="0.2">
      <c r="A513" s="11">
        <v>40582</v>
      </c>
      <c r="B513" s="12">
        <v>50</v>
      </c>
      <c r="C513" s="12">
        <v>50</v>
      </c>
      <c r="D513" s="12">
        <v>50</v>
      </c>
      <c r="E513" s="12">
        <v>50</v>
      </c>
      <c r="F513" s="14">
        <v>0</v>
      </c>
      <c r="G513" s="12">
        <v>50</v>
      </c>
      <c r="I513" s="11"/>
    </row>
    <row r="514" spans="1:9" x14ac:dyDescent="0.2">
      <c r="A514" s="11">
        <v>40583</v>
      </c>
      <c r="B514" s="12">
        <v>50</v>
      </c>
      <c r="C514" s="12">
        <v>50</v>
      </c>
      <c r="D514" s="12">
        <v>50</v>
      </c>
      <c r="E514" s="12">
        <v>50</v>
      </c>
      <c r="F514" s="14">
        <v>0</v>
      </c>
      <c r="G514" s="12">
        <v>50</v>
      </c>
      <c r="I514" s="11"/>
    </row>
    <row r="515" spans="1:9" x14ac:dyDescent="0.2">
      <c r="A515" s="11">
        <v>40584</v>
      </c>
      <c r="B515" s="12">
        <v>50</v>
      </c>
      <c r="C515" s="12">
        <v>50</v>
      </c>
      <c r="D515" s="12">
        <v>50</v>
      </c>
      <c r="E515" s="12">
        <v>50</v>
      </c>
      <c r="F515" s="14">
        <v>0</v>
      </c>
      <c r="G515" s="12">
        <v>50</v>
      </c>
      <c r="I515" s="11"/>
    </row>
    <row r="516" spans="1:9" x14ac:dyDescent="0.2">
      <c r="A516" s="11">
        <v>40585</v>
      </c>
      <c r="B516" s="12">
        <v>50</v>
      </c>
      <c r="C516" s="12">
        <v>50</v>
      </c>
      <c r="D516" s="12">
        <v>50</v>
      </c>
      <c r="E516" s="12">
        <v>50</v>
      </c>
      <c r="F516" s="14">
        <v>0</v>
      </c>
      <c r="G516" s="12">
        <v>50</v>
      </c>
      <c r="I516" s="11"/>
    </row>
    <row r="517" spans="1:9" x14ac:dyDescent="0.2">
      <c r="A517" s="11">
        <v>40588</v>
      </c>
      <c r="B517" s="12">
        <v>50</v>
      </c>
      <c r="C517" s="12">
        <v>50</v>
      </c>
      <c r="D517" s="12">
        <v>50</v>
      </c>
      <c r="E517" s="12">
        <v>50</v>
      </c>
      <c r="F517" s="14">
        <v>0</v>
      </c>
      <c r="G517" s="12">
        <v>50</v>
      </c>
      <c r="I517" s="11"/>
    </row>
    <row r="518" spans="1:9" x14ac:dyDescent="0.2">
      <c r="A518" s="11">
        <v>40590</v>
      </c>
      <c r="B518" s="12">
        <v>50</v>
      </c>
      <c r="C518" s="12">
        <v>50</v>
      </c>
      <c r="D518" s="12">
        <v>50</v>
      </c>
      <c r="E518" s="12">
        <v>50</v>
      </c>
      <c r="F518" s="14">
        <v>0</v>
      </c>
      <c r="G518" s="12">
        <v>50</v>
      </c>
      <c r="I518" s="11"/>
    </row>
    <row r="519" spans="1:9" x14ac:dyDescent="0.2">
      <c r="A519" s="11">
        <v>40591</v>
      </c>
      <c r="B519" s="12">
        <v>50</v>
      </c>
      <c r="C519" s="12">
        <v>50</v>
      </c>
      <c r="D519" s="12">
        <v>50</v>
      </c>
      <c r="E519" s="12">
        <v>50</v>
      </c>
      <c r="F519" s="14">
        <v>24547000</v>
      </c>
      <c r="G519" s="12">
        <v>50</v>
      </c>
      <c r="I519" s="11"/>
    </row>
    <row r="520" spans="1:9" x14ac:dyDescent="0.2">
      <c r="A520" s="11">
        <v>40592</v>
      </c>
      <c r="B520" s="12">
        <v>50</v>
      </c>
      <c r="C520" s="12">
        <v>50</v>
      </c>
      <c r="D520" s="12">
        <v>50</v>
      </c>
      <c r="E520" s="12">
        <v>50</v>
      </c>
      <c r="F520" s="14">
        <v>1024500</v>
      </c>
      <c r="G520" s="12">
        <v>50</v>
      </c>
      <c r="I520" s="11"/>
    </row>
    <row r="521" spans="1:9" x14ac:dyDescent="0.2">
      <c r="A521" s="11">
        <v>40595</v>
      </c>
      <c r="B521" s="12">
        <v>50</v>
      </c>
      <c r="C521" s="12">
        <v>50</v>
      </c>
      <c r="D521" s="12">
        <v>50</v>
      </c>
      <c r="E521" s="12">
        <v>50</v>
      </c>
      <c r="F521" s="14">
        <v>3500</v>
      </c>
      <c r="G521" s="12">
        <v>50</v>
      </c>
      <c r="I521" s="11"/>
    </row>
    <row r="522" spans="1:9" x14ac:dyDescent="0.2">
      <c r="A522" s="11">
        <v>40596</v>
      </c>
      <c r="B522" s="12">
        <v>50</v>
      </c>
      <c r="C522" s="12">
        <v>50</v>
      </c>
      <c r="D522" s="12">
        <v>50</v>
      </c>
      <c r="E522" s="12">
        <v>50</v>
      </c>
      <c r="F522" s="14">
        <v>0</v>
      </c>
      <c r="G522" s="12">
        <v>50</v>
      </c>
      <c r="I522" s="11"/>
    </row>
    <row r="523" spans="1:9" x14ac:dyDescent="0.2">
      <c r="A523" s="11">
        <v>40597</v>
      </c>
      <c r="B523" s="12">
        <v>50</v>
      </c>
      <c r="C523" s="12">
        <v>50</v>
      </c>
      <c r="D523" s="12">
        <v>50</v>
      </c>
      <c r="E523" s="12">
        <v>50</v>
      </c>
      <c r="F523" s="14">
        <v>3000</v>
      </c>
      <c r="G523" s="12">
        <v>50</v>
      </c>
      <c r="I523" s="11"/>
    </row>
    <row r="524" spans="1:9" x14ac:dyDescent="0.2">
      <c r="A524" s="11">
        <v>40598</v>
      </c>
      <c r="B524" s="12">
        <v>50</v>
      </c>
      <c r="C524" s="12">
        <v>50</v>
      </c>
      <c r="D524" s="12">
        <v>50</v>
      </c>
      <c r="E524" s="12">
        <v>50</v>
      </c>
      <c r="F524" s="14">
        <v>0</v>
      </c>
      <c r="G524" s="12">
        <v>50</v>
      </c>
      <c r="I524" s="11"/>
    </row>
    <row r="525" spans="1:9" x14ac:dyDescent="0.2">
      <c r="A525" s="11">
        <v>40599</v>
      </c>
      <c r="B525" s="12">
        <v>50</v>
      </c>
      <c r="C525" s="12">
        <v>50</v>
      </c>
      <c r="D525" s="12">
        <v>50</v>
      </c>
      <c r="E525" s="12">
        <v>50</v>
      </c>
      <c r="F525" s="14">
        <v>0</v>
      </c>
      <c r="G525" s="12">
        <v>50</v>
      </c>
      <c r="I525" s="11"/>
    </row>
    <row r="526" spans="1:9" x14ac:dyDescent="0.2">
      <c r="A526" s="11">
        <v>40602</v>
      </c>
      <c r="B526" s="12">
        <v>50</v>
      </c>
      <c r="C526" s="12">
        <v>50</v>
      </c>
      <c r="D526" s="12">
        <v>50</v>
      </c>
      <c r="E526" s="12">
        <v>50</v>
      </c>
      <c r="F526" s="14">
        <v>250000</v>
      </c>
      <c r="G526" s="12">
        <v>50</v>
      </c>
      <c r="I526" s="11"/>
    </row>
    <row r="527" spans="1:9" x14ac:dyDescent="0.2">
      <c r="A527" s="11">
        <v>40603</v>
      </c>
      <c r="B527" s="12">
        <v>50</v>
      </c>
      <c r="C527" s="12">
        <v>50</v>
      </c>
      <c r="D527" s="12">
        <v>50</v>
      </c>
      <c r="E527" s="12">
        <v>50</v>
      </c>
      <c r="F527" s="14">
        <v>3001000</v>
      </c>
      <c r="G527" s="12">
        <v>50</v>
      </c>
      <c r="I527" s="11"/>
    </row>
    <row r="528" spans="1:9" x14ac:dyDescent="0.2">
      <c r="A528" s="11">
        <v>40604</v>
      </c>
      <c r="B528" s="12">
        <v>50</v>
      </c>
      <c r="C528" s="12">
        <v>50</v>
      </c>
      <c r="D528" s="12">
        <v>50</v>
      </c>
      <c r="E528" s="12">
        <v>50</v>
      </c>
      <c r="F528" s="14">
        <v>260000</v>
      </c>
      <c r="G528" s="12">
        <v>50</v>
      </c>
      <c r="I528" s="11"/>
    </row>
    <row r="529" spans="1:9" x14ac:dyDescent="0.2">
      <c r="A529" s="11">
        <v>40605</v>
      </c>
      <c r="B529" s="12">
        <v>50</v>
      </c>
      <c r="C529" s="12">
        <v>50</v>
      </c>
      <c r="D529" s="12">
        <v>50</v>
      </c>
      <c r="E529" s="12">
        <v>50</v>
      </c>
      <c r="F529" s="14">
        <v>1100000</v>
      </c>
      <c r="G529" s="12">
        <v>50</v>
      </c>
      <c r="I529" s="11"/>
    </row>
    <row r="530" spans="1:9" x14ac:dyDescent="0.2">
      <c r="A530" s="11">
        <v>40606</v>
      </c>
      <c r="B530" s="12">
        <v>50</v>
      </c>
      <c r="C530" s="12">
        <v>50</v>
      </c>
      <c r="D530" s="12">
        <v>50</v>
      </c>
      <c r="E530" s="12">
        <v>50</v>
      </c>
      <c r="F530" s="14">
        <v>0</v>
      </c>
      <c r="G530" s="12">
        <v>50</v>
      </c>
      <c r="I530" s="11"/>
    </row>
    <row r="531" spans="1:9" x14ac:dyDescent="0.2">
      <c r="A531" s="11">
        <v>40609</v>
      </c>
      <c r="B531" s="12">
        <v>50</v>
      </c>
      <c r="C531" s="12">
        <v>50</v>
      </c>
      <c r="D531" s="12">
        <v>50</v>
      </c>
      <c r="E531" s="12">
        <v>50</v>
      </c>
      <c r="F531" s="14">
        <v>2000000</v>
      </c>
      <c r="G531" s="12">
        <v>50</v>
      </c>
      <c r="I531" s="11"/>
    </row>
    <row r="532" spans="1:9" x14ac:dyDescent="0.2">
      <c r="A532" s="11">
        <v>40610</v>
      </c>
      <c r="B532" s="12">
        <v>50</v>
      </c>
      <c r="C532" s="12">
        <v>50</v>
      </c>
      <c r="D532" s="12">
        <v>50</v>
      </c>
      <c r="E532" s="12">
        <v>50</v>
      </c>
      <c r="F532" s="14">
        <v>150000</v>
      </c>
      <c r="G532" s="12">
        <v>50</v>
      </c>
      <c r="I532" s="11"/>
    </row>
    <row r="533" spans="1:9" x14ac:dyDescent="0.2">
      <c r="A533" s="11">
        <v>40611</v>
      </c>
      <c r="B533" s="12">
        <v>50</v>
      </c>
      <c r="C533" s="12">
        <v>50</v>
      </c>
      <c r="D533" s="12">
        <v>50</v>
      </c>
      <c r="E533" s="12">
        <v>50</v>
      </c>
      <c r="F533" s="14">
        <v>25500</v>
      </c>
      <c r="G533" s="12">
        <v>50</v>
      </c>
      <c r="I533" s="11"/>
    </row>
    <row r="534" spans="1:9" x14ac:dyDescent="0.2">
      <c r="A534" s="11">
        <v>40612</v>
      </c>
      <c r="B534" s="12">
        <v>50</v>
      </c>
      <c r="C534" s="12">
        <v>50</v>
      </c>
      <c r="D534" s="12">
        <v>50</v>
      </c>
      <c r="E534" s="12">
        <v>50</v>
      </c>
      <c r="F534" s="14">
        <v>1004500</v>
      </c>
      <c r="G534" s="12">
        <v>50</v>
      </c>
      <c r="I534" s="11"/>
    </row>
    <row r="535" spans="1:9" x14ac:dyDescent="0.2">
      <c r="A535" s="11">
        <v>40613</v>
      </c>
      <c r="B535" s="12">
        <v>50</v>
      </c>
      <c r="C535" s="12">
        <v>50</v>
      </c>
      <c r="D535" s="12">
        <v>50</v>
      </c>
      <c r="E535" s="12">
        <v>50</v>
      </c>
      <c r="F535" s="14">
        <v>0</v>
      </c>
      <c r="G535" s="12">
        <v>50</v>
      </c>
      <c r="I535" s="11"/>
    </row>
    <row r="536" spans="1:9" x14ac:dyDescent="0.2">
      <c r="A536" s="11">
        <v>40616</v>
      </c>
      <c r="B536" s="12">
        <v>50</v>
      </c>
      <c r="C536" s="12">
        <v>50</v>
      </c>
      <c r="D536" s="12">
        <v>50</v>
      </c>
      <c r="E536" s="12">
        <v>50</v>
      </c>
      <c r="F536" s="14">
        <v>0</v>
      </c>
      <c r="G536" s="12">
        <v>50</v>
      </c>
      <c r="I536" s="11"/>
    </row>
    <row r="537" spans="1:9" x14ac:dyDescent="0.2">
      <c r="A537" s="11">
        <v>40617</v>
      </c>
      <c r="B537" s="12">
        <v>50</v>
      </c>
      <c r="C537" s="12">
        <v>50</v>
      </c>
      <c r="D537" s="12">
        <v>50</v>
      </c>
      <c r="E537" s="12">
        <v>50</v>
      </c>
      <c r="F537" s="14">
        <v>0</v>
      </c>
      <c r="G537" s="12">
        <v>50</v>
      </c>
      <c r="I537" s="11"/>
    </row>
    <row r="538" spans="1:9" x14ac:dyDescent="0.2">
      <c r="A538" s="11">
        <v>40618</v>
      </c>
      <c r="B538" s="12">
        <v>50</v>
      </c>
      <c r="C538" s="12">
        <v>50</v>
      </c>
      <c r="D538" s="12">
        <v>50</v>
      </c>
      <c r="E538" s="12">
        <v>50</v>
      </c>
      <c r="F538" s="14">
        <v>0</v>
      </c>
      <c r="G538" s="12">
        <v>50</v>
      </c>
      <c r="I538" s="11"/>
    </row>
    <row r="539" spans="1:9" x14ac:dyDescent="0.2">
      <c r="A539" s="11">
        <v>40619</v>
      </c>
      <c r="B539" s="12">
        <v>50</v>
      </c>
      <c r="C539" s="12">
        <v>50</v>
      </c>
      <c r="D539" s="12">
        <v>50</v>
      </c>
      <c r="E539" s="12">
        <v>50</v>
      </c>
      <c r="F539" s="14">
        <v>0</v>
      </c>
      <c r="G539" s="12">
        <v>50</v>
      </c>
      <c r="I539" s="11"/>
    </row>
    <row r="540" spans="1:9" x14ac:dyDescent="0.2">
      <c r="A540" s="11">
        <v>40620</v>
      </c>
      <c r="B540" s="12">
        <v>50</v>
      </c>
      <c r="C540" s="12">
        <v>50</v>
      </c>
      <c r="D540" s="12">
        <v>50</v>
      </c>
      <c r="E540" s="12">
        <v>50</v>
      </c>
      <c r="F540" s="14">
        <v>0</v>
      </c>
      <c r="G540" s="12">
        <v>50</v>
      </c>
      <c r="I540" s="11"/>
    </row>
    <row r="541" spans="1:9" x14ac:dyDescent="0.2">
      <c r="A541" s="11">
        <v>40623</v>
      </c>
      <c r="B541" s="12">
        <v>50</v>
      </c>
      <c r="C541" s="12">
        <v>50</v>
      </c>
      <c r="D541" s="12">
        <v>50</v>
      </c>
      <c r="E541" s="12">
        <v>50</v>
      </c>
      <c r="F541" s="14">
        <v>2000500</v>
      </c>
      <c r="G541" s="12">
        <v>50</v>
      </c>
      <c r="I541" s="11"/>
    </row>
    <row r="542" spans="1:9" x14ac:dyDescent="0.2">
      <c r="A542" s="11">
        <v>40624</v>
      </c>
      <c r="B542" s="12">
        <v>50</v>
      </c>
      <c r="C542" s="12">
        <v>50</v>
      </c>
      <c r="D542" s="12">
        <v>50</v>
      </c>
      <c r="E542" s="12">
        <v>50</v>
      </c>
      <c r="F542" s="14">
        <v>1000</v>
      </c>
      <c r="G542" s="12">
        <v>50</v>
      </c>
      <c r="I542" s="11"/>
    </row>
    <row r="543" spans="1:9" x14ac:dyDescent="0.2">
      <c r="A543" s="11">
        <v>40625</v>
      </c>
      <c r="B543" s="12">
        <v>50</v>
      </c>
      <c r="C543" s="12">
        <v>50</v>
      </c>
      <c r="D543" s="12">
        <v>50</v>
      </c>
      <c r="E543" s="12">
        <v>50</v>
      </c>
      <c r="F543" s="14">
        <v>2500</v>
      </c>
      <c r="G543" s="12">
        <v>50</v>
      </c>
      <c r="I543" s="11"/>
    </row>
    <row r="544" spans="1:9" x14ac:dyDescent="0.2">
      <c r="A544" s="11">
        <v>40626</v>
      </c>
      <c r="B544" s="12">
        <v>50</v>
      </c>
      <c r="C544" s="12">
        <v>50</v>
      </c>
      <c r="D544" s="12">
        <v>50</v>
      </c>
      <c r="E544" s="12">
        <v>50</v>
      </c>
      <c r="F544" s="14">
        <v>0</v>
      </c>
      <c r="G544" s="12">
        <v>50</v>
      </c>
      <c r="I544" s="11"/>
    </row>
    <row r="545" spans="1:9" x14ac:dyDescent="0.2">
      <c r="A545" s="11">
        <v>40627</v>
      </c>
      <c r="B545" s="12">
        <v>50</v>
      </c>
      <c r="C545" s="12">
        <v>50</v>
      </c>
      <c r="D545" s="12">
        <v>50</v>
      </c>
      <c r="E545" s="12">
        <v>50</v>
      </c>
      <c r="F545" s="14">
        <v>0</v>
      </c>
      <c r="G545" s="12">
        <v>50</v>
      </c>
      <c r="I545" s="11"/>
    </row>
    <row r="546" spans="1:9" x14ac:dyDescent="0.2">
      <c r="A546" s="11">
        <v>40630</v>
      </c>
      <c r="B546" s="12">
        <v>50</v>
      </c>
      <c r="C546" s="12">
        <v>50</v>
      </c>
      <c r="D546" s="12">
        <v>50</v>
      </c>
      <c r="E546" s="12">
        <v>50</v>
      </c>
      <c r="F546" s="14">
        <v>0</v>
      </c>
      <c r="G546" s="12">
        <v>50</v>
      </c>
      <c r="I546" s="11"/>
    </row>
    <row r="547" spans="1:9" x14ac:dyDescent="0.2">
      <c r="A547" s="11">
        <v>40631</v>
      </c>
      <c r="B547" s="12">
        <v>50</v>
      </c>
      <c r="C547" s="12">
        <v>50</v>
      </c>
      <c r="D547" s="12">
        <v>50</v>
      </c>
      <c r="E547" s="12">
        <v>50</v>
      </c>
      <c r="F547" s="14">
        <v>0</v>
      </c>
      <c r="G547" s="12">
        <v>50</v>
      </c>
      <c r="I547" s="11"/>
    </row>
    <row r="548" spans="1:9" x14ac:dyDescent="0.2">
      <c r="A548" s="11">
        <v>40632</v>
      </c>
      <c r="B548" s="12">
        <v>50</v>
      </c>
      <c r="C548" s="12">
        <v>50</v>
      </c>
      <c r="D548" s="12">
        <v>50</v>
      </c>
      <c r="E548" s="12">
        <v>50</v>
      </c>
      <c r="F548" s="14">
        <v>0</v>
      </c>
      <c r="G548" s="12">
        <v>50</v>
      </c>
      <c r="I548" s="11"/>
    </row>
    <row r="549" spans="1:9" x14ac:dyDescent="0.2">
      <c r="A549" s="11">
        <v>40633</v>
      </c>
      <c r="B549" s="12">
        <v>50</v>
      </c>
      <c r="C549" s="12">
        <v>50</v>
      </c>
      <c r="D549" s="12">
        <v>50</v>
      </c>
      <c r="E549" s="12">
        <v>50</v>
      </c>
      <c r="F549" s="14">
        <v>5000</v>
      </c>
      <c r="G549" s="12">
        <v>50</v>
      </c>
      <c r="I549" s="11"/>
    </row>
    <row r="550" spans="1:9" x14ac:dyDescent="0.2">
      <c r="A550" s="11">
        <v>40634</v>
      </c>
      <c r="B550" s="12">
        <v>50</v>
      </c>
      <c r="C550" s="12">
        <v>50</v>
      </c>
      <c r="D550" s="12">
        <v>50</v>
      </c>
      <c r="E550" s="12">
        <v>50</v>
      </c>
      <c r="F550" s="14">
        <v>2500000</v>
      </c>
      <c r="G550" s="12">
        <v>50</v>
      </c>
      <c r="I550" s="11"/>
    </row>
    <row r="551" spans="1:9" x14ac:dyDescent="0.2">
      <c r="A551" s="11">
        <v>40637</v>
      </c>
      <c r="B551" s="12">
        <v>50</v>
      </c>
      <c r="C551" s="12">
        <v>51</v>
      </c>
      <c r="D551" s="12">
        <v>50</v>
      </c>
      <c r="E551" s="12">
        <v>50</v>
      </c>
      <c r="F551" s="14">
        <v>66826500</v>
      </c>
      <c r="G551" s="12">
        <v>50</v>
      </c>
      <c r="I551" s="11"/>
    </row>
    <row r="552" spans="1:9" x14ac:dyDescent="0.2">
      <c r="A552" s="11">
        <v>40638</v>
      </c>
      <c r="B552" s="12">
        <v>50</v>
      </c>
      <c r="C552" s="12">
        <v>50</v>
      </c>
      <c r="D552" s="12">
        <v>50</v>
      </c>
      <c r="E552" s="12">
        <v>50</v>
      </c>
      <c r="F552" s="14">
        <v>2390500</v>
      </c>
      <c r="G552" s="12">
        <v>50</v>
      </c>
      <c r="I552" s="11"/>
    </row>
    <row r="553" spans="1:9" x14ac:dyDescent="0.2">
      <c r="A553" s="11">
        <v>40639</v>
      </c>
      <c r="B553" s="12">
        <v>50</v>
      </c>
      <c r="C553" s="12">
        <v>50</v>
      </c>
      <c r="D553" s="12">
        <v>50</v>
      </c>
      <c r="E553" s="12">
        <v>50</v>
      </c>
      <c r="F553" s="14">
        <v>0</v>
      </c>
      <c r="G553" s="12">
        <v>50</v>
      </c>
      <c r="I553" s="11"/>
    </row>
    <row r="554" spans="1:9" x14ac:dyDescent="0.2">
      <c r="A554" s="11">
        <v>40640</v>
      </c>
      <c r="B554" s="12">
        <v>50</v>
      </c>
      <c r="C554" s="12">
        <v>50</v>
      </c>
      <c r="D554" s="12">
        <v>50</v>
      </c>
      <c r="E554" s="12">
        <v>50</v>
      </c>
      <c r="F554" s="14">
        <v>0</v>
      </c>
      <c r="G554" s="12">
        <v>50</v>
      </c>
      <c r="I554" s="11"/>
    </row>
    <row r="555" spans="1:9" x14ac:dyDescent="0.2">
      <c r="A555" s="11">
        <v>40641</v>
      </c>
      <c r="B555" s="12">
        <v>50</v>
      </c>
      <c r="C555" s="12">
        <v>50</v>
      </c>
      <c r="D555" s="12">
        <v>50</v>
      </c>
      <c r="E555" s="12">
        <v>50</v>
      </c>
      <c r="F555" s="14">
        <v>20000</v>
      </c>
      <c r="G555" s="12">
        <v>50</v>
      </c>
      <c r="I555" s="11"/>
    </row>
    <row r="556" spans="1:9" x14ac:dyDescent="0.2">
      <c r="A556" s="11">
        <v>40644</v>
      </c>
      <c r="B556" s="12">
        <v>50</v>
      </c>
      <c r="C556" s="12">
        <v>50</v>
      </c>
      <c r="D556" s="12">
        <v>50</v>
      </c>
      <c r="E556" s="12">
        <v>50</v>
      </c>
      <c r="F556" s="14">
        <v>150000</v>
      </c>
      <c r="G556" s="12">
        <v>50</v>
      </c>
      <c r="I556" s="11"/>
    </row>
    <row r="557" spans="1:9" x14ac:dyDescent="0.2">
      <c r="A557" s="11">
        <v>40645</v>
      </c>
      <c r="B557" s="12">
        <v>50</v>
      </c>
      <c r="C557" s="12">
        <v>50</v>
      </c>
      <c r="D557" s="12">
        <v>50</v>
      </c>
      <c r="E557" s="12">
        <v>50</v>
      </c>
      <c r="F557" s="14">
        <v>0</v>
      </c>
      <c r="G557" s="12">
        <v>50</v>
      </c>
      <c r="I557" s="11"/>
    </row>
    <row r="558" spans="1:9" x14ac:dyDescent="0.2">
      <c r="A558" s="11">
        <v>40646</v>
      </c>
      <c r="B558" s="12">
        <v>50</v>
      </c>
      <c r="C558" s="12">
        <v>50</v>
      </c>
      <c r="D558" s="12">
        <v>50</v>
      </c>
      <c r="E558" s="12">
        <v>50</v>
      </c>
      <c r="F558" s="14">
        <v>0</v>
      </c>
      <c r="G558" s="12">
        <v>50</v>
      </c>
      <c r="I558" s="11"/>
    </row>
    <row r="559" spans="1:9" x14ac:dyDescent="0.2">
      <c r="A559" s="11">
        <v>40647</v>
      </c>
      <c r="B559" s="12">
        <v>50</v>
      </c>
      <c r="C559" s="12">
        <v>50</v>
      </c>
      <c r="D559" s="12">
        <v>50</v>
      </c>
      <c r="E559" s="12">
        <v>50</v>
      </c>
      <c r="F559" s="14">
        <v>0</v>
      </c>
      <c r="G559" s="12">
        <v>50</v>
      </c>
      <c r="I559" s="11"/>
    </row>
    <row r="560" spans="1:9" x14ac:dyDescent="0.2">
      <c r="A560" s="11">
        <v>40648</v>
      </c>
      <c r="B560" s="12">
        <v>50</v>
      </c>
      <c r="C560" s="12">
        <v>50</v>
      </c>
      <c r="D560" s="12">
        <v>50</v>
      </c>
      <c r="E560" s="12">
        <v>50</v>
      </c>
      <c r="F560" s="14">
        <v>0</v>
      </c>
      <c r="G560" s="12">
        <v>50</v>
      </c>
      <c r="I560" s="11"/>
    </row>
    <row r="561" spans="1:9" x14ac:dyDescent="0.2">
      <c r="A561" s="11">
        <v>40651</v>
      </c>
      <c r="B561" s="12">
        <v>50</v>
      </c>
      <c r="C561" s="12">
        <v>50</v>
      </c>
      <c r="D561" s="12">
        <v>50</v>
      </c>
      <c r="E561" s="12">
        <v>50</v>
      </c>
      <c r="F561" s="14">
        <v>0</v>
      </c>
      <c r="G561" s="12">
        <v>50</v>
      </c>
      <c r="I561" s="11"/>
    </row>
    <row r="562" spans="1:9" x14ac:dyDescent="0.2">
      <c r="A562" s="11">
        <v>40652</v>
      </c>
      <c r="B562" s="12">
        <v>50</v>
      </c>
      <c r="C562" s="12">
        <v>50</v>
      </c>
      <c r="D562" s="12">
        <v>50</v>
      </c>
      <c r="E562" s="12">
        <v>50</v>
      </c>
      <c r="F562" s="14">
        <v>0</v>
      </c>
      <c r="G562" s="12">
        <v>50</v>
      </c>
      <c r="I562" s="11"/>
    </row>
    <row r="563" spans="1:9" x14ac:dyDescent="0.2">
      <c r="A563" s="11">
        <v>40653</v>
      </c>
      <c r="B563" s="12">
        <v>50</v>
      </c>
      <c r="C563" s="12">
        <v>50</v>
      </c>
      <c r="D563" s="12">
        <v>50</v>
      </c>
      <c r="E563" s="12">
        <v>50</v>
      </c>
      <c r="F563" s="14">
        <v>0</v>
      </c>
      <c r="G563" s="12">
        <v>50</v>
      </c>
      <c r="I563" s="11"/>
    </row>
    <row r="564" spans="1:9" x14ac:dyDescent="0.2">
      <c r="A564" s="11">
        <v>40654</v>
      </c>
      <c r="B564" s="12">
        <v>50</v>
      </c>
      <c r="C564" s="12">
        <v>50</v>
      </c>
      <c r="D564" s="12">
        <v>50</v>
      </c>
      <c r="E564" s="12">
        <v>50</v>
      </c>
      <c r="F564" s="14">
        <v>0</v>
      </c>
      <c r="G564" s="12">
        <v>50</v>
      </c>
      <c r="I564" s="11"/>
    </row>
    <row r="565" spans="1:9" x14ac:dyDescent="0.2">
      <c r="A565" s="11">
        <v>40658</v>
      </c>
      <c r="B565" s="12">
        <v>50</v>
      </c>
      <c r="C565" s="12">
        <v>50</v>
      </c>
      <c r="D565" s="12">
        <v>50</v>
      </c>
      <c r="E565" s="12">
        <v>50</v>
      </c>
      <c r="F565" s="14">
        <v>0</v>
      </c>
      <c r="G565" s="12">
        <v>50</v>
      </c>
      <c r="I565" s="11"/>
    </row>
    <row r="566" spans="1:9" x14ac:dyDescent="0.2">
      <c r="A566" s="11">
        <v>40659</v>
      </c>
      <c r="B566" s="12">
        <v>50</v>
      </c>
      <c r="C566" s="12">
        <v>50</v>
      </c>
      <c r="D566" s="12">
        <v>50</v>
      </c>
      <c r="E566" s="12">
        <v>50</v>
      </c>
      <c r="F566" s="14">
        <v>0</v>
      </c>
      <c r="G566" s="12">
        <v>50</v>
      </c>
      <c r="I566" s="11"/>
    </row>
    <row r="567" spans="1:9" x14ac:dyDescent="0.2">
      <c r="A567" s="11">
        <v>40660</v>
      </c>
      <c r="B567" s="12">
        <v>50</v>
      </c>
      <c r="C567" s="12">
        <v>50</v>
      </c>
      <c r="D567" s="12">
        <v>50</v>
      </c>
      <c r="E567" s="12">
        <v>50</v>
      </c>
      <c r="F567" s="14">
        <v>1000</v>
      </c>
      <c r="G567" s="12">
        <v>50</v>
      </c>
      <c r="I567" s="11"/>
    </row>
    <row r="568" spans="1:9" x14ac:dyDescent="0.2">
      <c r="A568" s="11">
        <v>40661</v>
      </c>
      <c r="B568" s="12">
        <v>50</v>
      </c>
      <c r="C568" s="12">
        <v>50</v>
      </c>
      <c r="D568" s="12">
        <v>50</v>
      </c>
      <c r="E568" s="12">
        <v>50</v>
      </c>
      <c r="F568" s="14">
        <v>265000</v>
      </c>
      <c r="G568" s="12">
        <v>50</v>
      </c>
      <c r="I568" s="11"/>
    </row>
    <row r="569" spans="1:9" x14ac:dyDescent="0.2">
      <c r="A569" s="11">
        <v>40662</v>
      </c>
      <c r="B569" s="12">
        <v>50</v>
      </c>
      <c r="C569" s="12">
        <v>50</v>
      </c>
      <c r="D569" s="12">
        <v>50</v>
      </c>
      <c r="E569" s="12">
        <v>50</v>
      </c>
      <c r="F569" s="14">
        <v>0</v>
      </c>
      <c r="G569" s="12">
        <v>50</v>
      </c>
      <c r="I569" s="11"/>
    </row>
    <row r="570" spans="1:9" x14ac:dyDescent="0.2">
      <c r="A570" s="11">
        <v>40665</v>
      </c>
      <c r="B570" s="12">
        <v>50</v>
      </c>
      <c r="C570" s="12">
        <v>50</v>
      </c>
      <c r="D570" s="12">
        <v>50</v>
      </c>
      <c r="E570" s="12">
        <v>50</v>
      </c>
      <c r="F570" s="14">
        <v>400500</v>
      </c>
      <c r="G570" s="12">
        <v>50</v>
      </c>
      <c r="I570" s="11"/>
    </row>
    <row r="571" spans="1:9" x14ac:dyDescent="0.2">
      <c r="A571" s="11">
        <v>40666</v>
      </c>
      <c r="B571" s="12">
        <v>50</v>
      </c>
      <c r="C571" s="12">
        <v>50</v>
      </c>
      <c r="D571" s="12">
        <v>50</v>
      </c>
      <c r="E571" s="12">
        <v>50</v>
      </c>
      <c r="F571" s="14">
        <v>50000</v>
      </c>
      <c r="G571" s="12">
        <v>50</v>
      </c>
      <c r="I571" s="11"/>
    </row>
    <row r="572" spans="1:9" x14ac:dyDescent="0.2">
      <c r="A572" s="11">
        <v>40667</v>
      </c>
      <c r="B572" s="12">
        <v>50</v>
      </c>
      <c r="C572" s="12">
        <v>50</v>
      </c>
      <c r="D572" s="12">
        <v>50</v>
      </c>
      <c r="E572" s="12">
        <v>50</v>
      </c>
      <c r="F572" s="14">
        <v>0</v>
      </c>
      <c r="G572" s="12">
        <v>50</v>
      </c>
      <c r="I572" s="11"/>
    </row>
    <row r="573" spans="1:9" x14ac:dyDescent="0.2">
      <c r="A573" s="11">
        <v>40668</v>
      </c>
      <c r="B573" s="12">
        <v>50</v>
      </c>
      <c r="C573" s="12">
        <v>50</v>
      </c>
      <c r="D573" s="12">
        <v>50</v>
      </c>
      <c r="E573" s="12">
        <v>50</v>
      </c>
      <c r="F573" s="14">
        <v>0</v>
      </c>
      <c r="G573" s="12">
        <v>50</v>
      </c>
      <c r="I573" s="11"/>
    </row>
    <row r="574" spans="1:9" x14ac:dyDescent="0.2">
      <c r="A574" s="11">
        <v>40669</v>
      </c>
      <c r="B574" s="12">
        <v>50</v>
      </c>
      <c r="C574" s="12">
        <v>50</v>
      </c>
      <c r="D574" s="12">
        <v>50</v>
      </c>
      <c r="E574" s="12">
        <v>50</v>
      </c>
      <c r="F574" s="14">
        <v>0</v>
      </c>
      <c r="G574" s="12">
        <v>50</v>
      </c>
      <c r="I574" s="11"/>
    </row>
    <row r="575" spans="1:9" x14ac:dyDescent="0.2">
      <c r="A575" s="11">
        <v>40672</v>
      </c>
      <c r="B575" s="12">
        <v>50</v>
      </c>
      <c r="C575" s="12">
        <v>50</v>
      </c>
      <c r="D575" s="12">
        <v>50</v>
      </c>
      <c r="E575" s="12">
        <v>50</v>
      </c>
      <c r="F575" s="14">
        <v>165000</v>
      </c>
      <c r="G575" s="12">
        <v>50</v>
      </c>
      <c r="I575" s="11"/>
    </row>
    <row r="576" spans="1:9" x14ac:dyDescent="0.2">
      <c r="A576" s="11">
        <v>40673</v>
      </c>
      <c r="B576" s="12">
        <v>50</v>
      </c>
      <c r="C576" s="12">
        <v>50</v>
      </c>
      <c r="D576" s="12">
        <v>50</v>
      </c>
      <c r="E576" s="12">
        <v>50</v>
      </c>
      <c r="F576" s="14">
        <v>75000</v>
      </c>
      <c r="G576" s="12">
        <v>50</v>
      </c>
      <c r="I576" s="11"/>
    </row>
    <row r="577" spans="1:9" x14ac:dyDescent="0.2">
      <c r="A577" s="11">
        <v>40674</v>
      </c>
      <c r="B577" s="12">
        <v>50</v>
      </c>
      <c r="C577" s="12">
        <v>50</v>
      </c>
      <c r="D577" s="12">
        <v>50</v>
      </c>
      <c r="E577" s="12">
        <v>50</v>
      </c>
      <c r="F577" s="14">
        <v>0</v>
      </c>
      <c r="G577" s="12">
        <v>50</v>
      </c>
      <c r="I577" s="11"/>
    </row>
    <row r="578" spans="1:9" x14ac:dyDescent="0.2">
      <c r="A578" s="11">
        <v>40675</v>
      </c>
      <c r="B578" s="12">
        <v>50</v>
      </c>
      <c r="C578" s="12">
        <v>50</v>
      </c>
      <c r="D578" s="12">
        <v>50</v>
      </c>
      <c r="E578" s="12">
        <v>50</v>
      </c>
      <c r="F578" s="14">
        <v>50000</v>
      </c>
      <c r="G578" s="12">
        <v>50</v>
      </c>
      <c r="I578" s="11"/>
    </row>
    <row r="579" spans="1:9" x14ac:dyDescent="0.2">
      <c r="A579" s="11">
        <v>40676</v>
      </c>
      <c r="B579" s="12">
        <v>50</v>
      </c>
      <c r="C579" s="12">
        <v>50</v>
      </c>
      <c r="D579" s="12">
        <v>50</v>
      </c>
      <c r="E579" s="12">
        <v>50</v>
      </c>
      <c r="F579" s="14">
        <v>0</v>
      </c>
      <c r="G579" s="12">
        <v>50</v>
      </c>
      <c r="I579" s="11"/>
    </row>
    <row r="580" spans="1:9" x14ac:dyDescent="0.2">
      <c r="A580" s="11">
        <v>40679</v>
      </c>
      <c r="B580" s="12">
        <v>50</v>
      </c>
      <c r="C580" s="12">
        <v>50</v>
      </c>
      <c r="D580" s="12">
        <v>50</v>
      </c>
      <c r="E580" s="12">
        <v>50</v>
      </c>
      <c r="F580" s="14">
        <v>500</v>
      </c>
      <c r="G580" s="12">
        <v>50</v>
      </c>
      <c r="I580" s="11"/>
    </row>
    <row r="581" spans="1:9" x14ac:dyDescent="0.2">
      <c r="A581" s="11">
        <v>40681</v>
      </c>
      <c r="B581" s="12">
        <v>50</v>
      </c>
      <c r="C581" s="12">
        <v>50</v>
      </c>
      <c r="D581" s="12">
        <v>50</v>
      </c>
      <c r="E581" s="12">
        <v>50</v>
      </c>
      <c r="F581" s="14">
        <v>0</v>
      </c>
      <c r="G581" s="12">
        <v>50</v>
      </c>
      <c r="I581" s="11"/>
    </row>
    <row r="582" spans="1:9" x14ac:dyDescent="0.2">
      <c r="A582" s="11">
        <v>40682</v>
      </c>
      <c r="B582" s="12">
        <v>50</v>
      </c>
      <c r="C582" s="12">
        <v>50</v>
      </c>
      <c r="D582" s="12">
        <v>50</v>
      </c>
      <c r="E582" s="12">
        <v>50</v>
      </c>
      <c r="F582" s="14">
        <v>0</v>
      </c>
      <c r="G582" s="12">
        <v>50</v>
      </c>
      <c r="I582" s="11"/>
    </row>
    <row r="583" spans="1:9" x14ac:dyDescent="0.2">
      <c r="A583" s="11">
        <v>40683</v>
      </c>
      <c r="B583" s="12">
        <v>50</v>
      </c>
      <c r="C583" s="12">
        <v>50</v>
      </c>
      <c r="D583" s="12">
        <v>50</v>
      </c>
      <c r="E583" s="12">
        <v>50</v>
      </c>
      <c r="F583" s="14">
        <v>0</v>
      </c>
      <c r="G583" s="12">
        <v>50</v>
      </c>
      <c r="I583" s="11"/>
    </row>
    <row r="584" spans="1:9" x14ac:dyDescent="0.2">
      <c r="A584" s="11">
        <v>40686</v>
      </c>
      <c r="B584" s="12">
        <v>50</v>
      </c>
      <c r="C584" s="12">
        <v>50</v>
      </c>
      <c r="D584" s="12">
        <v>50</v>
      </c>
      <c r="E584" s="12">
        <v>50</v>
      </c>
      <c r="F584" s="14">
        <v>0</v>
      </c>
      <c r="G584" s="12">
        <v>50</v>
      </c>
      <c r="I584" s="11"/>
    </row>
    <row r="585" spans="1:9" x14ac:dyDescent="0.2">
      <c r="A585" s="11">
        <v>40687</v>
      </c>
      <c r="B585" s="12">
        <v>50</v>
      </c>
      <c r="C585" s="12">
        <v>50</v>
      </c>
      <c r="D585" s="12">
        <v>50</v>
      </c>
      <c r="E585" s="12">
        <v>50</v>
      </c>
      <c r="F585" s="14">
        <v>0</v>
      </c>
      <c r="G585" s="12">
        <v>50</v>
      </c>
      <c r="I585" s="11"/>
    </row>
    <row r="586" spans="1:9" x14ac:dyDescent="0.2">
      <c r="A586" s="11">
        <v>40688</v>
      </c>
      <c r="B586" s="12">
        <v>50</v>
      </c>
      <c r="C586" s="12">
        <v>50</v>
      </c>
      <c r="D586" s="12">
        <v>50</v>
      </c>
      <c r="E586" s="12">
        <v>50</v>
      </c>
      <c r="F586" s="14">
        <v>500</v>
      </c>
      <c r="G586" s="12">
        <v>50</v>
      </c>
      <c r="I586" s="11"/>
    </row>
    <row r="587" spans="1:9" x14ac:dyDescent="0.2">
      <c r="A587" s="11">
        <v>40689</v>
      </c>
      <c r="B587" s="12">
        <v>50</v>
      </c>
      <c r="C587" s="12">
        <v>50</v>
      </c>
      <c r="D587" s="12">
        <v>50</v>
      </c>
      <c r="E587" s="12">
        <v>50</v>
      </c>
      <c r="F587" s="14">
        <v>0</v>
      </c>
      <c r="G587" s="12">
        <v>50</v>
      </c>
      <c r="I587" s="11"/>
    </row>
    <row r="588" spans="1:9" x14ac:dyDescent="0.2">
      <c r="A588" s="11">
        <v>40690</v>
      </c>
      <c r="B588" s="12">
        <v>50</v>
      </c>
      <c r="C588" s="12">
        <v>50</v>
      </c>
      <c r="D588" s="12">
        <v>50</v>
      </c>
      <c r="E588" s="12">
        <v>50</v>
      </c>
      <c r="F588" s="14">
        <v>0</v>
      </c>
      <c r="G588" s="12">
        <v>50</v>
      </c>
      <c r="I588" s="11"/>
    </row>
    <row r="589" spans="1:9" x14ac:dyDescent="0.2">
      <c r="A589" s="11">
        <v>40693</v>
      </c>
      <c r="B589" s="12">
        <v>50</v>
      </c>
      <c r="C589" s="12">
        <v>50</v>
      </c>
      <c r="D589" s="12">
        <v>50</v>
      </c>
      <c r="E589" s="12">
        <v>50</v>
      </c>
      <c r="F589" s="14">
        <v>500</v>
      </c>
      <c r="G589" s="12">
        <v>50</v>
      </c>
      <c r="I589" s="11"/>
    </row>
    <row r="590" spans="1:9" x14ac:dyDescent="0.2">
      <c r="A590" s="11">
        <v>40694</v>
      </c>
      <c r="B590" s="12">
        <v>50</v>
      </c>
      <c r="C590" s="12">
        <v>50</v>
      </c>
      <c r="D590" s="12">
        <v>50</v>
      </c>
      <c r="E590" s="12">
        <v>50</v>
      </c>
      <c r="F590" s="14">
        <v>0</v>
      </c>
      <c r="G590" s="12">
        <v>50</v>
      </c>
      <c r="I590" s="11"/>
    </row>
    <row r="591" spans="1:9" x14ac:dyDescent="0.2">
      <c r="A591" s="11">
        <v>40695</v>
      </c>
      <c r="B591" s="12">
        <v>50</v>
      </c>
      <c r="C591" s="12">
        <v>50</v>
      </c>
      <c r="D591" s="12">
        <v>50</v>
      </c>
      <c r="E591" s="12">
        <v>50</v>
      </c>
      <c r="F591" s="14">
        <v>0</v>
      </c>
      <c r="G591" s="12">
        <v>50</v>
      </c>
      <c r="I591" s="11"/>
    </row>
    <row r="592" spans="1:9" x14ac:dyDescent="0.2">
      <c r="A592" s="11">
        <v>40697</v>
      </c>
      <c r="B592" s="12">
        <v>50</v>
      </c>
      <c r="C592" s="12">
        <v>50</v>
      </c>
      <c r="D592" s="12">
        <v>50</v>
      </c>
      <c r="E592" s="12">
        <v>50</v>
      </c>
      <c r="F592" s="14">
        <v>1250000</v>
      </c>
      <c r="G592" s="12">
        <v>50</v>
      </c>
      <c r="I592" s="11"/>
    </row>
    <row r="593" spans="1:9" x14ac:dyDescent="0.2">
      <c r="A593" s="11">
        <v>40700</v>
      </c>
      <c r="B593" s="12">
        <v>50</v>
      </c>
      <c r="C593" s="12">
        <v>50</v>
      </c>
      <c r="D593" s="12">
        <v>50</v>
      </c>
      <c r="E593" s="12">
        <v>50</v>
      </c>
      <c r="F593" s="14">
        <v>0</v>
      </c>
      <c r="G593" s="12">
        <v>50</v>
      </c>
      <c r="I593" s="11"/>
    </row>
    <row r="594" spans="1:9" x14ac:dyDescent="0.2">
      <c r="A594" s="11">
        <v>40701</v>
      </c>
      <c r="B594" s="12">
        <v>50</v>
      </c>
      <c r="C594" s="12">
        <v>50</v>
      </c>
      <c r="D594" s="12">
        <v>50</v>
      </c>
      <c r="E594" s="12">
        <v>50</v>
      </c>
      <c r="F594" s="14">
        <v>0</v>
      </c>
      <c r="G594" s="12">
        <v>50</v>
      </c>
      <c r="I594" s="11"/>
    </row>
    <row r="595" spans="1:9" x14ac:dyDescent="0.2">
      <c r="A595" s="11">
        <v>40702</v>
      </c>
      <c r="B595" s="12">
        <v>50</v>
      </c>
      <c r="C595" s="12">
        <v>50</v>
      </c>
      <c r="D595" s="12">
        <v>50</v>
      </c>
      <c r="E595" s="12">
        <v>50</v>
      </c>
      <c r="F595" s="14">
        <v>0</v>
      </c>
      <c r="G595" s="12">
        <v>50</v>
      </c>
      <c r="I595" s="11"/>
    </row>
    <row r="596" spans="1:9" x14ac:dyDescent="0.2">
      <c r="A596" s="11">
        <v>40703</v>
      </c>
      <c r="B596" s="12">
        <v>50</v>
      </c>
      <c r="C596" s="12">
        <v>50</v>
      </c>
      <c r="D596" s="12">
        <v>50</v>
      </c>
      <c r="E596" s="12">
        <v>50</v>
      </c>
      <c r="F596" s="14">
        <v>500</v>
      </c>
      <c r="G596" s="12">
        <v>50</v>
      </c>
      <c r="I596" s="11"/>
    </row>
    <row r="597" spans="1:9" x14ac:dyDescent="0.2">
      <c r="A597" s="11">
        <v>40704</v>
      </c>
      <c r="B597" s="12">
        <v>50</v>
      </c>
      <c r="C597" s="12">
        <v>50</v>
      </c>
      <c r="D597" s="12">
        <v>50</v>
      </c>
      <c r="E597" s="12">
        <v>50</v>
      </c>
      <c r="F597" s="14">
        <v>500</v>
      </c>
      <c r="G597" s="12">
        <v>50</v>
      </c>
      <c r="I597" s="11"/>
    </row>
    <row r="598" spans="1:9" x14ac:dyDescent="0.2">
      <c r="A598" s="11">
        <v>40707</v>
      </c>
      <c r="B598" s="12">
        <v>50</v>
      </c>
      <c r="C598" s="12">
        <v>50</v>
      </c>
      <c r="D598" s="12">
        <v>50</v>
      </c>
      <c r="E598" s="12">
        <v>50</v>
      </c>
      <c r="F598" s="14">
        <v>0</v>
      </c>
      <c r="G598" s="12">
        <v>50</v>
      </c>
      <c r="I598" s="11"/>
    </row>
    <row r="599" spans="1:9" x14ac:dyDescent="0.2">
      <c r="A599" s="11">
        <v>40708</v>
      </c>
      <c r="B599" s="12">
        <v>50</v>
      </c>
      <c r="C599" s="12">
        <v>50</v>
      </c>
      <c r="D599" s="12">
        <v>50</v>
      </c>
      <c r="E599" s="12">
        <v>50</v>
      </c>
      <c r="F599" s="14">
        <v>0</v>
      </c>
      <c r="G599" s="12">
        <v>50</v>
      </c>
      <c r="I599" s="11"/>
    </row>
    <row r="600" spans="1:9" x14ac:dyDescent="0.2">
      <c r="A600" s="11">
        <v>40709</v>
      </c>
      <c r="B600" s="12">
        <v>50</v>
      </c>
      <c r="C600" s="12">
        <v>50</v>
      </c>
      <c r="D600" s="12">
        <v>50</v>
      </c>
      <c r="E600" s="12">
        <v>50</v>
      </c>
      <c r="F600" s="14">
        <v>0</v>
      </c>
      <c r="G600" s="12">
        <v>50</v>
      </c>
      <c r="I600" s="11"/>
    </row>
    <row r="601" spans="1:9" x14ac:dyDescent="0.2">
      <c r="A601" s="11">
        <v>40710</v>
      </c>
      <c r="B601" s="12">
        <v>50</v>
      </c>
      <c r="C601" s="12">
        <v>50</v>
      </c>
      <c r="D601" s="12">
        <v>50</v>
      </c>
      <c r="E601" s="12">
        <v>50</v>
      </c>
      <c r="F601" s="14">
        <v>0</v>
      </c>
      <c r="G601" s="12">
        <v>50</v>
      </c>
      <c r="I601" s="11"/>
    </row>
    <row r="602" spans="1:9" x14ac:dyDescent="0.2">
      <c r="A602" s="11">
        <v>40711</v>
      </c>
      <c r="B602" s="12">
        <v>50</v>
      </c>
      <c r="C602" s="12">
        <v>50</v>
      </c>
      <c r="D602" s="12">
        <v>50</v>
      </c>
      <c r="E602" s="12">
        <v>50</v>
      </c>
      <c r="F602" s="14">
        <v>500</v>
      </c>
      <c r="G602" s="12">
        <v>50</v>
      </c>
      <c r="I602" s="11"/>
    </row>
    <row r="603" spans="1:9" x14ac:dyDescent="0.2">
      <c r="A603" s="11">
        <v>40714</v>
      </c>
      <c r="B603" s="12">
        <v>50</v>
      </c>
      <c r="C603" s="12">
        <v>50</v>
      </c>
      <c r="D603" s="12">
        <v>50</v>
      </c>
      <c r="E603" s="12">
        <v>50</v>
      </c>
      <c r="F603" s="14">
        <v>0</v>
      </c>
      <c r="G603" s="12">
        <v>50</v>
      </c>
      <c r="I603" s="11"/>
    </row>
    <row r="604" spans="1:9" x14ac:dyDescent="0.2">
      <c r="A604" s="11">
        <v>40715</v>
      </c>
      <c r="B604" s="12">
        <v>50</v>
      </c>
      <c r="C604" s="12">
        <v>50</v>
      </c>
      <c r="D604" s="12">
        <v>50</v>
      </c>
      <c r="E604" s="12">
        <v>50</v>
      </c>
      <c r="F604" s="14">
        <v>0</v>
      </c>
      <c r="G604" s="12">
        <v>50</v>
      </c>
      <c r="I604" s="11"/>
    </row>
    <row r="605" spans="1:9" x14ac:dyDescent="0.2">
      <c r="A605" s="11">
        <v>40716</v>
      </c>
      <c r="B605" s="12">
        <v>50</v>
      </c>
      <c r="C605" s="12">
        <v>50</v>
      </c>
      <c r="D605" s="12">
        <v>50</v>
      </c>
      <c r="E605" s="12">
        <v>50</v>
      </c>
      <c r="F605" s="14">
        <v>500</v>
      </c>
      <c r="G605" s="12">
        <v>50</v>
      </c>
      <c r="I605" s="11"/>
    </row>
    <row r="606" spans="1:9" x14ac:dyDescent="0.2">
      <c r="A606" s="11">
        <v>40717</v>
      </c>
      <c r="B606" s="12">
        <v>50</v>
      </c>
      <c r="C606" s="12">
        <v>50</v>
      </c>
      <c r="D606" s="12">
        <v>50</v>
      </c>
      <c r="E606" s="12">
        <v>50</v>
      </c>
      <c r="F606" s="14">
        <v>0</v>
      </c>
      <c r="G606" s="12">
        <v>50</v>
      </c>
      <c r="I606" s="11"/>
    </row>
    <row r="607" spans="1:9" x14ac:dyDescent="0.2">
      <c r="A607" s="11">
        <v>40718</v>
      </c>
      <c r="B607" s="12">
        <v>50</v>
      </c>
      <c r="C607" s="12">
        <v>55</v>
      </c>
      <c r="D607" s="12">
        <v>50</v>
      </c>
      <c r="E607" s="12">
        <v>55</v>
      </c>
      <c r="F607" s="14">
        <v>92251500</v>
      </c>
      <c r="G607" s="12">
        <v>55</v>
      </c>
      <c r="I607" s="11"/>
    </row>
    <row r="608" spans="1:9" x14ac:dyDescent="0.2">
      <c r="A608" s="11">
        <v>40721</v>
      </c>
      <c r="B608" s="12">
        <v>55</v>
      </c>
      <c r="C608" s="12">
        <v>57</v>
      </c>
      <c r="D608" s="12">
        <v>52</v>
      </c>
      <c r="E608" s="12">
        <v>57</v>
      </c>
      <c r="F608" s="14">
        <v>136000000</v>
      </c>
      <c r="G608" s="12">
        <v>57</v>
      </c>
      <c r="I608" s="11"/>
    </row>
    <row r="609" spans="1:9" x14ac:dyDescent="0.2">
      <c r="A609" s="11">
        <v>40722</v>
      </c>
      <c r="B609" s="12">
        <v>57</v>
      </c>
      <c r="C609" s="12">
        <v>63</v>
      </c>
      <c r="D609" s="12">
        <v>56</v>
      </c>
      <c r="E609" s="12">
        <v>62</v>
      </c>
      <c r="F609" s="14">
        <v>172000000</v>
      </c>
      <c r="G609" s="12">
        <v>62</v>
      </c>
      <c r="I609" s="11"/>
    </row>
    <row r="610" spans="1:9" x14ac:dyDescent="0.2">
      <c r="A610" s="11">
        <v>40724</v>
      </c>
      <c r="B610" s="12">
        <v>62</v>
      </c>
      <c r="C610" s="12">
        <v>63</v>
      </c>
      <c r="D610" s="12">
        <v>57</v>
      </c>
      <c r="E610" s="12">
        <v>58</v>
      </c>
      <c r="F610" s="14">
        <v>72922000</v>
      </c>
      <c r="G610" s="12">
        <v>58</v>
      </c>
      <c r="I610" s="11"/>
    </row>
    <row r="611" spans="1:9" x14ac:dyDescent="0.2">
      <c r="A611" s="11">
        <v>40725</v>
      </c>
      <c r="B611" s="12">
        <v>58</v>
      </c>
      <c r="C611" s="12">
        <v>59</v>
      </c>
      <c r="D611" s="12">
        <v>54</v>
      </c>
      <c r="E611" s="12">
        <v>56</v>
      </c>
      <c r="F611" s="14">
        <v>71888000</v>
      </c>
      <c r="G611" s="12">
        <v>56</v>
      </c>
      <c r="I611" s="11"/>
    </row>
    <row r="612" spans="1:9" x14ac:dyDescent="0.2">
      <c r="A612" s="11">
        <v>40728</v>
      </c>
      <c r="B612" s="12">
        <v>56</v>
      </c>
      <c r="C612" s="12">
        <v>57</v>
      </c>
      <c r="D612" s="12">
        <v>52</v>
      </c>
      <c r="E612" s="12">
        <v>57</v>
      </c>
      <c r="F612" s="14">
        <v>53180000</v>
      </c>
      <c r="G612" s="12">
        <v>57</v>
      </c>
      <c r="I612" s="11"/>
    </row>
    <row r="613" spans="1:9" x14ac:dyDescent="0.2">
      <c r="A613" s="11">
        <v>40729</v>
      </c>
      <c r="B613" s="12">
        <v>57</v>
      </c>
      <c r="C613" s="12">
        <v>60</v>
      </c>
      <c r="D613" s="12">
        <v>56</v>
      </c>
      <c r="E613" s="12">
        <v>60</v>
      </c>
      <c r="F613" s="14">
        <v>88787000</v>
      </c>
      <c r="G613" s="12">
        <v>60</v>
      </c>
      <c r="I613" s="11"/>
    </row>
    <row r="614" spans="1:9" x14ac:dyDescent="0.2">
      <c r="A614" s="11">
        <v>40730</v>
      </c>
      <c r="B614" s="12">
        <v>60</v>
      </c>
      <c r="C614" s="12">
        <v>62</v>
      </c>
      <c r="D614" s="12">
        <v>59</v>
      </c>
      <c r="E614" s="12">
        <v>60</v>
      </c>
      <c r="F614" s="14">
        <v>111000000</v>
      </c>
      <c r="G614" s="12">
        <v>60</v>
      </c>
      <c r="I614" s="11"/>
    </row>
    <row r="615" spans="1:9" x14ac:dyDescent="0.2">
      <c r="A615" s="11">
        <v>40731</v>
      </c>
      <c r="B615" s="12">
        <v>60</v>
      </c>
      <c r="C615" s="12">
        <v>60</v>
      </c>
      <c r="D615" s="12">
        <v>56</v>
      </c>
      <c r="E615" s="12">
        <v>58</v>
      </c>
      <c r="F615" s="14">
        <v>27415500</v>
      </c>
      <c r="G615" s="12">
        <v>58</v>
      </c>
      <c r="I615" s="11"/>
    </row>
    <row r="616" spans="1:9" x14ac:dyDescent="0.2">
      <c r="A616" s="11">
        <v>40732</v>
      </c>
      <c r="B616" s="12">
        <v>57</v>
      </c>
      <c r="C616" s="12">
        <v>62</v>
      </c>
      <c r="D616" s="12">
        <v>56</v>
      </c>
      <c r="E616" s="12">
        <v>62</v>
      </c>
      <c r="F616" s="14">
        <v>53566000</v>
      </c>
      <c r="G616" s="12">
        <v>62</v>
      </c>
      <c r="I616" s="11"/>
    </row>
    <row r="617" spans="1:9" x14ac:dyDescent="0.2">
      <c r="A617" s="11">
        <v>40735</v>
      </c>
      <c r="B617" s="12">
        <v>62</v>
      </c>
      <c r="C617" s="12">
        <v>82</v>
      </c>
      <c r="D617" s="12">
        <v>61</v>
      </c>
      <c r="E617" s="12">
        <v>76</v>
      </c>
      <c r="F617" s="14">
        <v>488000000</v>
      </c>
      <c r="G617" s="12">
        <v>76</v>
      </c>
      <c r="I617" s="11"/>
    </row>
    <row r="618" spans="1:9" x14ac:dyDescent="0.2">
      <c r="A618" s="11">
        <v>40736</v>
      </c>
      <c r="B618" s="12">
        <v>74</v>
      </c>
      <c r="C618" s="12">
        <v>74</v>
      </c>
      <c r="D618" s="12">
        <v>63</v>
      </c>
      <c r="E618" s="12">
        <v>64</v>
      </c>
      <c r="F618" s="14">
        <v>105000000</v>
      </c>
      <c r="G618" s="12">
        <v>64</v>
      </c>
      <c r="I618" s="11"/>
    </row>
    <row r="619" spans="1:9" x14ac:dyDescent="0.2">
      <c r="A619" s="11">
        <v>40737</v>
      </c>
      <c r="B619" s="12">
        <v>65</v>
      </c>
      <c r="C619" s="12">
        <v>69</v>
      </c>
      <c r="D619" s="12">
        <v>64</v>
      </c>
      <c r="E619" s="12">
        <v>65</v>
      </c>
      <c r="F619" s="14">
        <v>30536000</v>
      </c>
      <c r="G619" s="12">
        <v>65</v>
      </c>
      <c r="I619" s="11"/>
    </row>
    <row r="620" spans="1:9" x14ac:dyDescent="0.2">
      <c r="A620" s="11">
        <v>40738</v>
      </c>
      <c r="B620" s="12">
        <v>66</v>
      </c>
      <c r="C620" s="12">
        <v>66</v>
      </c>
      <c r="D620" s="12">
        <v>61</v>
      </c>
      <c r="E620" s="12">
        <v>61</v>
      </c>
      <c r="F620" s="14">
        <v>11606500</v>
      </c>
      <c r="G620" s="12">
        <v>61</v>
      </c>
      <c r="I620" s="11"/>
    </row>
    <row r="621" spans="1:9" x14ac:dyDescent="0.2">
      <c r="A621" s="11">
        <v>40739</v>
      </c>
      <c r="B621" s="12">
        <v>63</v>
      </c>
      <c r="C621" s="12">
        <v>67</v>
      </c>
      <c r="D621" s="12">
        <v>60</v>
      </c>
      <c r="E621" s="12">
        <v>64</v>
      </c>
      <c r="F621" s="14">
        <v>26953000</v>
      </c>
      <c r="G621" s="12">
        <v>64</v>
      </c>
      <c r="I621" s="11"/>
    </row>
    <row r="622" spans="1:9" x14ac:dyDescent="0.2">
      <c r="A622" s="11">
        <v>40742</v>
      </c>
      <c r="B622" s="12">
        <v>64</v>
      </c>
      <c r="C622" s="12">
        <v>65</v>
      </c>
      <c r="D622" s="12">
        <v>63</v>
      </c>
      <c r="E622" s="12">
        <v>65</v>
      </c>
      <c r="F622" s="14">
        <v>11759500</v>
      </c>
      <c r="G622" s="12">
        <v>65</v>
      </c>
      <c r="I622" s="11"/>
    </row>
    <row r="623" spans="1:9" x14ac:dyDescent="0.2">
      <c r="A623" s="11">
        <v>40743</v>
      </c>
      <c r="B623" s="12">
        <v>65</v>
      </c>
      <c r="C623" s="12">
        <v>65</v>
      </c>
      <c r="D623" s="12">
        <v>63</v>
      </c>
      <c r="E623" s="12">
        <v>64</v>
      </c>
      <c r="F623" s="14">
        <v>8995500</v>
      </c>
      <c r="G623" s="12">
        <v>64</v>
      </c>
      <c r="I623" s="11"/>
    </row>
    <row r="624" spans="1:9" x14ac:dyDescent="0.2">
      <c r="A624" s="11">
        <v>40744</v>
      </c>
      <c r="B624" s="12">
        <v>65</v>
      </c>
      <c r="C624" s="12">
        <v>67</v>
      </c>
      <c r="D624" s="12">
        <v>61</v>
      </c>
      <c r="E624" s="12">
        <v>63</v>
      </c>
      <c r="F624" s="14">
        <v>40253500</v>
      </c>
      <c r="G624" s="12">
        <v>63</v>
      </c>
      <c r="I624" s="11"/>
    </row>
    <row r="625" spans="1:9" x14ac:dyDescent="0.2">
      <c r="A625" s="11">
        <v>40745</v>
      </c>
      <c r="B625" s="12">
        <v>63</v>
      </c>
      <c r="C625" s="12">
        <v>64</v>
      </c>
      <c r="D625" s="12">
        <v>61</v>
      </c>
      <c r="E625" s="12">
        <v>61</v>
      </c>
      <c r="F625" s="14">
        <v>11025500</v>
      </c>
      <c r="G625" s="12">
        <v>61</v>
      </c>
      <c r="I625" s="11"/>
    </row>
    <row r="626" spans="1:9" x14ac:dyDescent="0.2">
      <c r="A626" s="11">
        <v>40746</v>
      </c>
      <c r="B626" s="12">
        <v>61</v>
      </c>
      <c r="C626" s="12">
        <v>61</v>
      </c>
      <c r="D626" s="12">
        <v>59</v>
      </c>
      <c r="E626" s="12">
        <v>60</v>
      </c>
      <c r="F626" s="14">
        <v>11152500</v>
      </c>
      <c r="G626" s="12">
        <v>60</v>
      </c>
      <c r="I626" s="11"/>
    </row>
    <row r="627" spans="1:9" x14ac:dyDescent="0.2">
      <c r="A627" s="11">
        <v>40749</v>
      </c>
      <c r="B627" s="12">
        <v>60</v>
      </c>
      <c r="C627" s="12">
        <v>60</v>
      </c>
      <c r="D627" s="12">
        <v>56</v>
      </c>
      <c r="E627" s="12">
        <v>57</v>
      </c>
      <c r="F627" s="14">
        <v>10974500</v>
      </c>
      <c r="G627" s="12">
        <v>57</v>
      </c>
      <c r="I627" s="11"/>
    </row>
    <row r="628" spans="1:9" x14ac:dyDescent="0.2">
      <c r="A628" s="11">
        <v>40750</v>
      </c>
      <c r="B628" s="12">
        <v>58</v>
      </c>
      <c r="C628" s="12">
        <v>58</v>
      </c>
      <c r="D628" s="12">
        <v>50</v>
      </c>
      <c r="E628" s="12">
        <v>52</v>
      </c>
      <c r="F628" s="14">
        <v>54847500</v>
      </c>
      <c r="G628" s="12">
        <v>52</v>
      </c>
      <c r="I628" s="11"/>
    </row>
    <row r="629" spans="1:9" x14ac:dyDescent="0.2">
      <c r="A629" s="11">
        <v>40751</v>
      </c>
      <c r="B629" s="12">
        <v>53</v>
      </c>
      <c r="C629" s="12">
        <v>53</v>
      </c>
      <c r="D629" s="12">
        <v>50</v>
      </c>
      <c r="E629" s="12">
        <v>51</v>
      </c>
      <c r="F629" s="14">
        <v>19491000</v>
      </c>
      <c r="G629" s="12">
        <v>51</v>
      </c>
      <c r="I629" s="11"/>
    </row>
    <row r="630" spans="1:9" x14ac:dyDescent="0.2">
      <c r="A630" s="11">
        <v>40752</v>
      </c>
      <c r="B630" s="12">
        <v>51</v>
      </c>
      <c r="C630" s="12">
        <v>57</v>
      </c>
      <c r="D630" s="12">
        <v>50</v>
      </c>
      <c r="E630" s="12">
        <v>52</v>
      </c>
      <c r="F630" s="14">
        <v>87087500</v>
      </c>
      <c r="G630" s="12">
        <v>52</v>
      </c>
      <c r="I630" s="11"/>
    </row>
    <row r="631" spans="1:9" x14ac:dyDescent="0.2">
      <c r="A631" s="11">
        <v>40753</v>
      </c>
      <c r="B631" s="12">
        <v>53</v>
      </c>
      <c r="C631" s="12">
        <v>53</v>
      </c>
      <c r="D631" s="12">
        <v>51</v>
      </c>
      <c r="E631" s="12">
        <v>52</v>
      </c>
      <c r="F631" s="14">
        <v>9449500</v>
      </c>
      <c r="G631" s="12">
        <v>52</v>
      </c>
      <c r="I631" s="11"/>
    </row>
    <row r="632" spans="1:9" x14ac:dyDescent="0.2">
      <c r="A632" s="11">
        <v>40756</v>
      </c>
      <c r="B632" s="12">
        <v>52</v>
      </c>
      <c r="C632" s="12">
        <v>53</v>
      </c>
      <c r="D632" s="12">
        <v>50</v>
      </c>
      <c r="E632" s="12">
        <v>51</v>
      </c>
      <c r="F632" s="14">
        <v>12967500</v>
      </c>
      <c r="G632" s="12">
        <v>51</v>
      </c>
      <c r="I632" s="11"/>
    </row>
    <row r="633" spans="1:9" x14ac:dyDescent="0.2">
      <c r="A633" s="11">
        <v>40757</v>
      </c>
      <c r="B633" s="12">
        <v>50</v>
      </c>
      <c r="C633" s="12">
        <v>52</v>
      </c>
      <c r="D633" s="12">
        <v>50</v>
      </c>
      <c r="E633" s="12">
        <v>51</v>
      </c>
      <c r="F633" s="14">
        <v>8125500</v>
      </c>
      <c r="G633" s="12">
        <v>51</v>
      </c>
      <c r="I633" s="11"/>
    </row>
    <row r="634" spans="1:9" x14ac:dyDescent="0.2">
      <c r="A634" s="11">
        <v>40758</v>
      </c>
      <c r="B634" s="12">
        <v>50</v>
      </c>
      <c r="C634" s="12">
        <v>51</v>
      </c>
      <c r="D634" s="12">
        <v>50</v>
      </c>
      <c r="E634" s="12">
        <v>51</v>
      </c>
      <c r="F634" s="14">
        <v>7954000</v>
      </c>
      <c r="G634" s="12">
        <v>51</v>
      </c>
      <c r="I634" s="11"/>
    </row>
    <row r="635" spans="1:9" x14ac:dyDescent="0.2">
      <c r="A635" s="11">
        <v>40759</v>
      </c>
      <c r="B635" s="12">
        <v>50</v>
      </c>
      <c r="C635" s="12">
        <v>51</v>
      </c>
      <c r="D635" s="12">
        <v>50</v>
      </c>
      <c r="E635" s="12">
        <v>51</v>
      </c>
      <c r="F635" s="14">
        <v>4138000</v>
      </c>
      <c r="G635" s="12">
        <v>51</v>
      </c>
      <c r="I635" s="11"/>
    </row>
    <row r="636" spans="1:9" x14ac:dyDescent="0.2">
      <c r="A636" s="11">
        <v>40760</v>
      </c>
      <c r="B636" s="12">
        <v>50</v>
      </c>
      <c r="C636" s="12">
        <v>50</v>
      </c>
      <c r="D636" s="12">
        <v>50</v>
      </c>
      <c r="E636" s="12">
        <v>50</v>
      </c>
      <c r="F636" s="14">
        <v>125500</v>
      </c>
      <c r="G636" s="12">
        <v>50</v>
      </c>
      <c r="I636" s="11"/>
    </row>
    <row r="637" spans="1:9" x14ac:dyDescent="0.2">
      <c r="A637" s="11">
        <v>40763</v>
      </c>
      <c r="B637" s="12">
        <v>50</v>
      </c>
      <c r="C637" s="12">
        <v>50</v>
      </c>
      <c r="D637" s="12">
        <v>50</v>
      </c>
      <c r="E637" s="12">
        <v>50</v>
      </c>
      <c r="F637" s="14">
        <v>439000</v>
      </c>
      <c r="G637" s="12">
        <v>50</v>
      </c>
      <c r="I637" s="11"/>
    </row>
    <row r="638" spans="1:9" x14ac:dyDescent="0.2">
      <c r="A638" s="11">
        <v>40764</v>
      </c>
      <c r="B638" s="12">
        <v>50</v>
      </c>
      <c r="C638" s="12">
        <v>50</v>
      </c>
      <c r="D638" s="12">
        <v>50</v>
      </c>
      <c r="E638" s="12">
        <v>50</v>
      </c>
      <c r="F638" s="14">
        <v>100500</v>
      </c>
      <c r="G638" s="12">
        <v>50</v>
      </c>
      <c r="I638" s="11"/>
    </row>
    <row r="639" spans="1:9" x14ac:dyDescent="0.2">
      <c r="A639" s="11">
        <v>40765</v>
      </c>
      <c r="B639" s="12">
        <v>50</v>
      </c>
      <c r="C639" s="12">
        <v>50</v>
      </c>
      <c r="D639" s="12">
        <v>50</v>
      </c>
      <c r="E639" s="12">
        <v>50</v>
      </c>
      <c r="F639" s="14">
        <v>38000</v>
      </c>
      <c r="G639" s="12">
        <v>50</v>
      </c>
      <c r="I639" s="11"/>
    </row>
    <row r="640" spans="1:9" x14ac:dyDescent="0.2">
      <c r="A640" s="11">
        <v>40766</v>
      </c>
      <c r="B640" s="12">
        <v>50</v>
      </c>
      <c r="C640" s="12">
        <v>50</v>
      </c>
      <c r="D640" s="12">
        <v>50</v>
      </c>
      <c r="E640" s="12">
        <v>50</v>
      </c>
      <c r="F640" s="14">
        <v>85000</v>
      </c>
      <c r="G640" s="12">
        <v>50</v>
      </c>
      <c r="I640" s="11"/>
    </row>
    <row r="641" spans="1:9" x14ac:dyDescent="0.2">
      <c r="A641" s="11">
        <v>40767</v>
      </c>
      <c r="B641" s="12">
        <v>50</v>
      </c>
      <c r="C641" s="12">
        <v>50</v>
      </c>
      <c r="D641" s="12">
        <v>50</v>
      </c>
      <c r="E641" s="12">
        <v>50</v>
      </c>
      <c r="F641" s="14">
        <v>57000</v>
      </c>
      <c r="G641" s="12">
        <v>50</v>
      </c>
      <c r="I641" s="11"/>
    </row>
    <row r="642" spans="1:9" x14ac:dyDescent="0.2">
      <c r="A642" s="11">
        <v>40770</v>
      </c>
      <c r="B642" s="12">
        <v>50</v>
      </c>
      <c r="C642" s="12">
        <v>50</v>
      </c>
      <c r="D642" s="12">
        <v>50</v>
      </c>
      <c r="E642" s="12">
        <v>50</v>
      </c>
      <c r="F642" s="14">
        <v>23500</v>
      </c>
      <c r="G642" s="12">
        <v>50</v>
      </c>
      <c r="I642" s="11"/>
    </row>
    <row r="643" spans="1:9" x14ac:dyDescent="0.2">
      <c r="A643" s="11">
        <v>40771</v>
      </c>
      <c r="B643" s="12">
        <v>50</v>
      </c>
      <c r="C643" s="12">
        <v>50</v>
      </c>
      <c r="D643" s="12">
        <v>50</v>
      </c>
      <c r="E643" s="12">
        <v>50</v>
      </c>
      <c r="F643" s="14">
        <v>68500</v>
      </c>
      <c r="G643" s="12">
        <v>50</v>
      </c>
      <c r="I643" s="11"/>
    </row>
    <row r="644" spans="1:9" x14ac:dyDescent="0.2">
      <c r="A644" s="11">
        <v>40773</v>
      </c>
      <c r="B644" s="12">
        <v>50</v>
      </c>
      <c r="C644" s="12">
        <v>50</v>
      </c>
      <c r="D644" s="12">
        <v>50</v>
      </c>
      <c r="E644" s="12">
        <v>50</v>
      </c>
      <c r="F644" s="14">
        <v>60500</v>
      </c>
      <c r="G644" s="12">
        <v>50</v>
      </c>
      <c r="I644" s="11"/>
    </row>
    <row r="645" spans="1:9" x14ac:dyDescent="0.2">
      <c r="A645" s="11">
        <v>40774</v>
      </c>
      <c r="B645" s="12">
        <v>50</v>
      </c>
      <c r="C645" s="12">
        <v>50</v>
      </c>
      <c r="D645" s="12">
        <v>50</v>
      </c>
      <c r="E645" s="12">
        <v>50</v>
      </c>
      <c r="F645" s="14">
        <v>6000</v>
      </c>
      <c r="G645" s="12">
        <v>50</v>
      </c>
      <c r="I645" s="11"/>
    </row>
    <row r="646" spans="1:9" x14ac:dyDescent="0.2">
      <c r="A646" s="11">
        <v>40777</v>
      </c>
      <c r="B646" s="12">
        <v>50</v>
      </c>
      <c r="C646" s="12">
        <v>50</v>
      </c>
      <c r="D646" s="12">
        <v>50</v>
      </c>
      <c r="E646" s="12">
        <v>50</v>
      </c>
      <c r="F646" s="14">
        <v>8000</v>
      </c>
      <c r="G646" s="12">
        <v>50</v>
      </c>
      <c r="I646" s="11"/>
    </row>
    <row r="647" spans="1:9" x14ac:dyDescent="0.2">
      <c r="A647" s="11">
        <v>40778</v>
      </c>
      <c r="B647" s="12">
        <v>50</v>
      </c>
      <c r="C647" s="12">
        <v>50</v>
      </c>
      <c r="D647" s="12">
        <v>50</v>
      </c>
      <c r="E647" s="12">
        <v>50</v>
      </c>
      <c r="F647" s="14">
        <v>3500</v>
      </c>
      <c r="G647" s="12">
        <v>50</v>
      </c>
      <c r="I647" s="11"/>
    </row>
    <row r="648" spans="1:9" x14ac:dyDescent="0.2">
      <c r="A648" s="11">
        <v>40779</v>
      </c>
      <c r="B648" s="12">
        <v>50</v>
      </c>
      <c r="C648" s="12">
        <v>50</v>
      </c>
      <c r="D648" s="12">
        <v>50</v>
      </c>
      <c r="E648" s="12">
        <v>50</v>
      </c>
      <c r="F648" s="14">
        <v>13000</v>
      </c>
      <c r="G648" s="12">
        <v>50</v>
      </c>
      <c r="I648" s="11"/>
    </row>
    <row r="649" spans="1:9" x14ac:dyDescent="0.2">
      <c r="A649" s="11">
        <v>40780</v>
      </c>
      <c r="B649" s="12">
        <v>50</v>
      </c>
      <c r="C649" s="12">
        <v>50</v>
      </c>
      <c r="D649" s="12">
        <v>50</v>
      </c>
      <c r="E649" s="12">
        <v>50</v>
      </c>
      <c r="F649" s="14">
        <v>500</v>
      </c>
      <c r="G649" s="12">
        <v>50</v>
      </c>
      <c r="I649" s="11"/>
    </row>
    <row r="650" spans="1:9" x14ac:dyDescent="0.2">
      <c r="A650" s="11">
        <v>40781</v>
      </c>
      <c r="B650" s="12">
        <v>50</v>
      </c>
      <c r="C650" s="12">
        <v>50</v>
      </c>
      <c r="D650" s="12">
        <v>50</v>
      </c>
      <c r="E650" s="12">
        <v>50</v>
      </c>
      <c r="F650" s="14">
        <v>500</v>
      </c>
      <c r="G650" s="12">
        <v>50</v>
      </c>
      <c r="I650" s="11"/>
    </row>
    <row r="651" spans="1:9" x14ac:dyDescent="0.2">
      <c r="A651" s="11">
        <v>40791</v>
      </c>
      <c r="B651" s="12">
        <v>50</v>
      </c>
      <c r="C651" s="12">
        <v>50</v>
      </c>
      <c r="D651" s="12">
        <v>50</v>
      </c>
      <c r="E651" s="12">
        <v>50</v>
      </c>
      <c r="F651" s="14">
        <v>500</v>
      </c>
      <c r="G651" s="12">
        <v>50</v>
      </c>
      <c r="I651" s="11"/>
    </row>
    <row r="652" spans="1:9" x14ac:dyDescent="0.2">
      <c r="A652" s="11">
        <v>40792</v>
      </c>
      <c r="B652" s="12">
        <v>50</v>
      </c>
      <c r="C652" s="12">
        <v>50</v>
      </c>
      <c r="D652" s="12">
        <v>50</v>
      </c>
      <c r="E652" s="12">
        <v>50</v>
      </c>
      <c r="F652" s="14">
        <v>500</v>
      </c>
      <c r="G652" s="12">
        <v>50</v>
      </c>
      <c r="I652" s="11"/>
    </row>
    <row r="653" spans="1:9" x14ac:dyDescent="0.2">
      <c r="A653" s="11">
        <v>40793</v>
      </c>
      <c r="B653" s="12">
        <v>50</v>
      </c>
      <c r="C653" s="12">
        <v>50</v>
      </c>
      <c r="D653" s="12">
        <v>50</v>
      </c>
      <c r="E653" s="12">
        <v>50</v>
      </c>
      <c r="F653" s="14">
        <v>6500</v>
      </c>
      <c r="G653" s="12">
        <v>50</v>
      </c>
      <c r="I653" s="11"/>
    </row>
    <row r="654" spans="1:9" x14ac:dyDescent="0.2">
      <c r="A654" s="11">
        <v>40794</v>
      </c>
      <c r="B654" s="12">
        <v>50</v>
      </c>
      <c r="C654" s="12">
        <v>50</v>
      </c>
      <c r="D654" s="12">
        <v>50</v>
      </c>
      <c r="E654" s="12">
        <v>50</v>
      </c>
      <c r="F654" s="14">
        <v>500</v>
      </c>
      <c r="G654" s="12">
        <v>50</v>
      </c>
      <c r="I654" s="11"/>
    </row>
    <row r="655" spans="1:9" x14ac:dyDescent="0.2">
      <c r="A655" s="11">
        <v>40795</v>
      </c>
      <c r="B655" s="12">
        <v>50</v>
      </c>
      <c r="C655" s="12">
        <v>50</v>
      </c>
      <c r="D655" s="12">
        <v>50</v>
      </c>
      <c r="E655" s="12">
        <v>50</v>
      </c>
      <c r="F655" s="14">
        <v>500</v>
      </c>
      <c r="G655" s="12">
        <v>50</v>
      </c>
      <c r="I655" s="11"/>
    </row>
    <row r="656" spans="1:9" x14ac:dyDescent="0.2">
      <c r="A656" s="11">
        <v>40798</v>
      </c>
      <c r="B656" s="12">
        <v>50</v>
      </c>
      <c r="C656" s="12">
        <v>50</v>
      </c>
      <c r="D656" s="12">
        <v>50</v>
      </c>
      <c r="E656" s="12">
        <v>50</v>
      </c>
      <c r="F656" s="14">
        <v>500</v>
      </c>
      <c r="G656" s="12">
        <v>50</v>
      </c>
      <c r="I656" s="11"/>
    </row>
    <row r="657" spans="1:9" x14ac:dyDescent="0.2">
      <c r="A657" s="11">
        <v>40799</v>
      </c>
      <c r="B657" s="12">
        <v>50</v>
      </c>
      <c r="C657" s="12">
        <v>50</v>
      </c>
      <c r="D657" s="12">
        <v>50</v>
      </c>
      <c r="E657" s="12">
        <v>50</v>
      </c>
      <c r="F657" s="14">
        <v>2561500</v>
      </c>
      <c r="G657" s="12">
        <v>50</v>
      </c>
      <c r="I657" s="11"/>
    </row>
    <row r="658" spans="1:9" x14ac:dyDescent="0.2">
      <c r="A658" s="11">
        <v>40800</v>
      </c>
      <c r="B658" s="12">
        <v>50</v>
      </c>
      <c r="C658" s="12">
        <v>50</v>
      </c>
      <c r="D658" s="12">
        <v>50</v>
      </c>
      <c r="E658" s="12">
        <v>50</v>
      </c>
      <c r="F658" s="14">
        <v>1500</v>
      </c>
      <c r="G658" s="12">
        <v>50</v>
      </c>
      <c r="I658" s="11"/>
    </row>
    <row r="659" spans="1:9" x14ac:dyDescent="0.2">
      <c r="A659" s="11">
        <v>40801</v>
      </c>
      <c r="B659" s="12">
        <v>50</v>
      </c>
      <c r="C659" s="12">
        <v>50</v>
      </c>
      <c r="D659" s="12">
        <v>50</v>
      </c>
      <c r="E659" s="12">
        <v>50</v>
      </c>
      <c r="F659" s="14">
        <v>1256500</v>
      </c>
      <c r="G659" s="12">
        <v>50</v>
      </c>
      <c r="I659" s="11"/>
    </row>
    <row r="660" spans="1:9" x14ac:dyDescent="0.2">
      <c r="A660" s="11">
        <v>40802</v>
      </c>
      <c r="B660" s="12">
        <v>50</v>
      </c>
      <c r="C660" s="12">
        <v>50</v>
      </c>
      <c r="D660" s="12">
        <v>50</v>
      </c>
      <c r="E660" s="12">
        <v>50</v>
      </c>
      <c r="F660" s="14">
        <v>1000</v>
      </c>
      <c r="G660" s="12">
        <v>50</v>
      </c>
      <c r="I660" s="11"/>
    </row>
    <row r="661" spans="1:9" x14ac:dyDescent="0.2">
      <c r="A661" s="11">
        <v>40805</v>
      </c>
      <c r="B661" s="12">
        <v>50</v>
      </c>
      <c r="C661" s="12">
        <v>50</v>
      </c>
      <c r="D661" s="12">
        <v>50</v>
      </c>
      <c r="E661" s="12">
        <v>50</v>
      </c>
      <c r="F661" s="14">
        <v>52500</v>
      </c>
      <c r="G661" s="12">
        <v>50</v>
      </c>
      <c r="I661" s="11"/>
    </row>
    <row r="662" spans="1:9" x14ac:dyDescent="0.2">
      <c r="A662" s="11">
        <v>40806</v>
      </c>
      <c r="B662" s="12">
        <v>50</v>
      </c>
      <c r="C662" s="12">
        <v>50</v>
      </c>
      <c r="D662" s="12">
        <v>50</v>
      </c>
      <c r="E662" s="12">
        <v>50</v>
      </c>
      <c r="F662" s="14">
        <v>5500</v>
      </c>
      <c r="G662" s="12">
        <v>50</v>
      </c>
      <c r="I662" s="11"/>
    </row>
    <row r="663" spans="1:9" x14ac:dyDescent="0.2">
      <c r="A663" s="11">
        <v>40807</v>
      </c>
      <c r="B663" s="12">
        <v>50</v>
      </c>
      <c r="C663" s="12">
        <v>50</v>
      </c>
      <c r="D663" s="12">
        <v>50</v>
      </c>
      <c r="E663" s="12">
        <v>50</v>
      </c>
      <c r="F663" s="14">
        <v>7500</v>
      </c>
      <c r="G663" s="12">
        <v>50</v>
      </c>
      <c r="I663" s="11"/>
    </row>
    <row r="664" spans="1:9" x14ac:dyDescent="0.2">
      <c r="A664" s="11">
        <v>40808</v>
      </c>
      <c r="B664" s="12">
        <v>50</v>
      </c>
      <c r="C664" s="12">
        <v>50</v>
      </c>
      <c r="D664" s="12">
        <v>50</v>
      </c>
      <c r="E664" s="12">
        <v>50</v>
      </c>
      <c r="F664" s="14">
        <v>5000</v>
      </c>
      <c r="G664" s="12">
        <v>50</v>
      </c>
      <c r="I664" s="11"/>
    </row>
    <row r="665" spans="1:9" x14ac:dyDescent="0.2">
      <c r="A665" s="11">
        <v>40809</v>
      </c>
      <c r="B665" s="12">
        <v>50</v>
      </c>
      <c r="C665" s="12">
        <v>50</v>
      </c>
      <c r="D665" s="12">
        <v>50</v>
      </c>
      <c r="E665" s="12">
        <v>50</v>
      </c>
      <c r="F665" s="14">
        <v>500</v>
      </c>
      <c r="G665" s="12">
        <v>50</v>
      </c>
      <c r="I665" s="11"/>
    </row>
    <row r="666" spans="1:9" x14ac:dyDescent="0.2">
      <c r="A666" s="11">
        <v>40812</v>
      </c>
      <c r="B666" s="12">
        <v>50</v>
      </c>
      <c r="C666" s="12">
        <v>50</v>
      </c>
      <c r="D666" s="12">
        <v>50</v>
      </c>
      <c r="E666" s="12">
        <v>50</v>
      </c>
      <c r="F666" s="14">
        <v>500</v>
      </c>
      <c r="G666" s="12">
        <v>50</v>
      </c>
      <c r="I666" s="11"/>
    </row>
    <row r="667" spans="1:9" x14ac:dyDescent="0.2">
      <c r="A667" s="11">
        <v>40813</v>
      </c>
      <c r="B667" s="12">
        <v>50</v>
      </c>
      <c r="C667" s="12">
        <v>50</v>
      </c>
      <c r="D667" s="12">
        <v>50</v>
      </c>
      <c r="E667" s="12">
        <v>50</v>
      </c>
      <c r="F667" s="14">
        <v>500</v>
      </c>
      <c r="G667" s="12">
        <v>50</v>
      </c>
      <c r="I667" s="11"/>
    </row>
    <row r="668" spans="1:9" x14ac:dyDescent="0.2">
      <c r="A668" s="11">
        <v>40814</v>
      </c>
      <c r="B668" s="12">
        <v>50</v>
      </c>
      <c r="C668" s="12">
        <v>50</v>
      </c>
      <c r="D668" s="12">
        <v>50</v>
      </c>
      <c r="E668" s="12">
        <v>50</v>
      </c>
      <c r="F668" s="14">
        <v>250500</v>
      </c>
      <c r="G668" s="12">
        <v>50</v>
      </c>
      <c r="I668" s="11"/>
    </row>
    <row r="669" spans="1:9" x14ac:dyDescent="0.2">
      <c r="A669" s="11">
        <v>40815</v>
      </c>
      <c r="B669" s="12">
        <v>50</v>
      </c>
      <c r="C669" s="12">
        <v>50</v>
      </c>
      <c r="D669" s="12">
        <v>50</v>
      </c>
      <c r="E669" s="12">
        <v>50</v>
      </c>
      <c r="F669" s="14">
        <v>500</v>
      </c>
      <c r="G669" s="12">
        <v>50</v>
      </c>
      <c r="I669" s="11"/>
    </row>
    <row r="670" spans="1:9" x14ac:dyDescent="0.2">
      <c r="A670" s="11">
        <v>40816</v>
      </c>
      <c r="B670" s="12">
        <v>50</v>
      </c>
      <c r="C670" s="12">
        <v>50</v>
      </c>
      <c r="D670" s="12">
        <v>50</v>
      </c>
      <c r="E670" s="12">
        <v>50</v>
      </c>
      <c r="F670" s="14">
        <v>500</v>
      </c>
      <c r="G670" s="12">
        <v>50</v>
      </c>
      <c r="I670" s="11"/>
    </row>
    <row r="671" spans="1:9" x14ac:dyDescent="0.2">
      <c r="A671" s="11">
        <v>40819</v>
      </c>
      <c r="B671" s="12">
        <v>50</v>
      </c>
      <c r="C671" s="12">
        <v>50</v>
      </c>
      <c r="D671" s="12">
        <v>50</v>
      </c>
      <c r="E671" s="12">
        <v>50</v>
      </c>
      <c r="F671" s="14">
        <v>5000</v>
      </c>
      <c r="G671" s="12">
        <v>50</v>
      </c>
      <c r="I671" s="11"/>
    </row>
    <row r="672" spans="1:9" x14ac:dyDescent="0.2">
      <c r="A672" s="11">
        <v>40820</v>
      </c>
      <c r="B672" s="12">
        <v>50</v>
      </c>
      <c r="C672" s="12">
        <v>50</v>
      </c>
      <c r="D672" s="12">
        <v>50</v>
      </c>
      <c r="E672" s="12">
        <v>50</v>
      </c>
      <c r="F672" s="14">
        <v>0</v>
      </c>
      <c r="G672" s="12">
        <v>50</v>
      </c>
      <c r="I672" s="11"/>
    </row>
    <row r="673" spans="1:9" x14ac:dyDescent="0.2">
      <c r="A673" s="11">
        <v>40821</v>
      </c>
      <c r="B673" s="12">
        <v>50</v>
      </c>
      <c r="C673" s="12">
        <v>50</v>
      </c>
      <c r="D673" s="12">
        <v>50</v>
      </c>
      <c r="E673" s="12">
        <v>50</v>
      </c>
      <c r="F673" s="14">
        <v>500</v>
      </c>
      <c r="G673" s="12">
        <v>50</v>
      </c>
      <c r="I673" s="11"/>
    </row>
    <row r="674" spans="1:9" x14ac:dyDescent="0.2">
      <c r="A674" s="11">
        <v>40822</v>
      </c>
      <c r="B674" s="12">
        <v>50</v>
      </c>
      <c r="C674" s="12">
        <v>50</v>
      </c>
      <c r="D674" s="12">
        <v>50</v>
      </c>
      <c r="E674" s="12">
        <v>50</v>
      </c>
      <c r="F674" s="14">
        <v>500</v>
      </c>
      <c r="G674" s="12">
        <v>50</v>
      </c>
      <c r="I674" s="11"/>
    </row>
    <row r="675" spans="1:9" x14ac:dyDescent="0.2">
      <c r="A675" s="11">
        <v>40823</v>
      </c>
      <c r="B675" s="12">
        <v>50</v>
      </c>
      <c r="C675" s="12">
        <v>50</v>
      </c>
      <c r="D675" s="12">
        <v>50</v>
      </c>
      <c r="E675" s="12">
        <v>50</v>
      </c>
      <c r="F675" s="14">
        <v>25000</v>
      </c>
      <c r="G675" s="12">
        <v>50</v>
      </c>
      <c r="I675" s="11"/>
    </row>
    <row r="676" spans="1:9" x14ac:dyDescent="0.2">
      <c r="A676" s="11">
        <v>40826</v>
      </c>
      <c r="B676" s="12">
        <v>50</v>
      </c>
      <c r="C676" s="12">
        <v>50</v>
      </c>
      <c r="D676" s="12">
        <v>50</v>
      </c>
      <c r="E676" s="12">
        <v>50</v>
      </c>
      <c r="F676" s="14">
        <v>500</v>
      </c>
      <c r="G676" s="12">
        <v>50</v>
      </c>
      <c r="I676" s="11"/>
    </row>
    <row r="677" spans="1:9" x14ac:dyDescent="0.2">
      <c r="A677" s="11">
        <v>40827</v>
      </c>
      <c r="B677" s="12">
        <v>50</v>
      </c>
      <c r="C677" s="12">
        <v>50</v>
      </c>
      <c r="D677" s="12">
        <v>50</v>
      </c>
      <c r="E677" s="12">
        <v>50</v>
      </c>
      <c r="F677" s="14">
        <v>500</v>
      </c>
      <c r="G677" s="12">
        <v>50</v>
      </c>
      <c r="I677" s="11"/>
    </row>
    <row r="678" spans="1:9" x14ac:dyDescent="0.2">
      <c r="A678" s="11">
        <v>40828</v>
      </c>
      <c r="B678" s="12">
        <v>50</v>
      </c>
      <c r="C678" s="12">
        <v>50</v>
      </c>
      <c r="D678" s="12">
        <v>50</v>
      </c>
      <c r="E678" s="12">
        <v>50</v>
      </c>
      <c r="F678" s="14">
        <v>500</v>
      </c>
      <c r="G678" s="12">
        <v>50</v>
      </c>
      <c r="I678" s="11"/>
    </row>
    <row r="679" spans="1:9" x14ac:dyDescent="0.2">
      <c r="A679" s="11">
        <v>40829</v>
      </c>
      <c r="B679" s="12">
        <v>50</v>
      </c>
      <c r="C679" s="12">
        <v>50</v>
      </c>
      <c r="D679" s="12">
        <v>50</v>
      </c>
      <c r="E679" s="12">
        <v>50</v>
      </c>
      <c r="F679" s="14">
        <v>1500</v>
      </c>
      <c r="G679" s="12">
        <v>50</v>
      </c>
      <c r="I679" s="11"/>
    </row>
    <row r="680" spans="1:9" x14ac:dyDescent="0.2">
      <c r="A680" s="11">
        <v>40830</v>
      </c>
      <c r="B680" s="12">
        <v>50</v>
      </c>
      <c r="C680" s="12">
        <v>50</v>
      </c>
      <c r="D680" s="12">
        <v>50</v>
      </c>
      <c r="E680" s="12">
        <v>50</v>
      </c>
      <c r="F680" s="14">
        <v>500</v>
      </c>
      <c r="G680" s="12">
        <v>50</v>
      </c>
      <c r="I680" s="11"/>
    </row>
    <row r="681" spans="1:9" x14ac:dyDescent="0.2">
      <c r="A681" s="11">
        <v>40833</v>
      </c>
      <c r="B681" s="12">
        <v>50</v>
      </c>
      <c r="C681" s="12">
        <v>50</v>
      </c>
      <c r="D681" s="12">
        <v>50</v>
      </c>
      <c r="E681" s="12">
        <v>50</v>
      </c>
      <c r="F681" s="14">
        <v>8000</v>
      </c>
      <c r="G681" s="12">
        <v>50</v>
      </c>
      <c r="I681" s="11"/>
    </row>
    <row r="682" spans="1:9" x14ac:dyDescent="0.2">
      <c r="A682" s="11">
        <v>40834</v>
      </c>
      <c r="B682" s="12">
        <v>50</v>
      </c>
      <c r="C682" s="12">
        <v>50</v>
      </c>
      <c r="D682" s="12">
        <v>50</v>
      </c>
      <c r="E682" s="12">
        <v>50</v>
      </c>
      <c r="F682" s="14">
        <v>6500</v>
      </c>
      <c r="G682" s="12">
        <v>50</v>
      </c>
      <c r="I682" s="11"/>
    </row>
    <row r="683" spans="1:9" x14ac:dyDescent="0.2">
      <c r="A683" s="11">
        <v>40835</v>
      </c>
      <c r="B683" s="12">
        <v>50</v>
      </c>
      <c r="C683" s="12">
        <v>50</v>
      </c>
      <c r="D683" s="12">
        <v>50</v>
      </c>
      <c r="E683" s="12">
        <v>50</v>
      </c>
      <c r="F683" s="14">
        <v>500</v>
      </c>
      <c r="G683" s="12">
        <v>50</v>
      </c>
      <c r="I683" s="11"/>
    </row>
    <row r="684" spans="1:9" x14ac:dyDescent="0.2">
      <c r="A684" s="11">
        <v>40836</v>
      </c>
      <c r="B684" s="12">
        <v>50</v>
      </c>
      <c r="C684" s="12">
        <v>50</v>
      </c>
      <c r="D684" s="12">
        <v>50</v>
      </c>
      <c r="E684" s="12">
        <v>50</v>
      </c>
      <c r="F684" s="14">
        <v>500</v>
      </c>
      <c r="G684" s="12">
        <v>50</v>
      </c>
      <c r="I684" s="11"/>
    </row>
    <row r="685" spans="1:9" x14ac:dyDescent="0.2">
      <c r="A685" s="11">
        <v>40837</v>
      </c>
      <c r="B685" s="12">
        <v>50</v>
      </c>
      <c r="C685" s="12">
        <v>50</v>
      </c>
      <c r="D685" s="12">
        <v>50</v>
      </c>
      <c r="E685" s="12">
        <v>50</v>
      </c>
      <c r="F685" s="14">
        <v>1000</v>
      </c>
      <c r="G685" s="12">
        <v>50</v>
      </c>
      <c r="I685" s="11"/>
    </row>
    <row r="686" spans="1:9" x14ac:dyDescent="0.2">
      <c r="A686" s="11">
        <v>40840</v>
      </c>
      <c r="B686" s="12">
        <v>50</v>
      </c>
      <c r="C686" s="12">
        <v>50</v>
      </c>
      <c r="D686" s="12">
        <v>50</v>
      </c>
      <c r="E686" s="12">
        <v>50</v>
      </c>
      <c r="F686" s="14">
        <v>1500</v>
      </c>
      <c r="G686" s="12">
        <v>50</v>
      </c>
      <c r="I686" s="11"/>
    </row>
    <row r="687" spans="1:9" x14ac:dyDescent="0.2">
      <c r="A687" s="11">
        <v>40841</v>
      </c>
      <c r="B687" s="12">
        <v>50</v>
      </c>
      <c r="C687" s="12">
        <v>50</v>
      </c>
      <c r="D687" s="12">
        <v>50</v>
      </c>
      <c r="E687" s="12">
        <v>50</v>
      </c>
      <c r="F687" s="14">
        <v>10500</v>
      </c>
      <c r="G687" s="12">
        <v>50</v>
      </c>
      <c r="I687" s="11"/>
    </row>
    <row r="688" spans="1:9" x14ac:dyDescent="0.2">
      <c r="A688" s="11">
        <v>40842</v>
      </c>
      <c r="B688" s="12">
        <v>50</v>
      </c>
      <c r="C688" s="12">
        <v>50</v>
      </c>
      <c r="D688" s="12">
        <v>50</v>
      </c>
      <c r="E688" s="12">
        <v>50</v>
      </c>
      <c r="F688" s="14">
        <v>10000</v>
      </c>
      <c r="G688" s="12">
        <v>50</v>
      </c>
      <c r="I688" s="11"/>
    </row>
    <row r="689" spans="1:9" x14ac:dyDescent="0.2">
      <c r="A689" s="11">
        <v>40843</v>
      </c>
      <c r="B689" s="12">
        <v>50</v>
      </c>
      <c r="C689" s="12">
        <v>50</v>
      </c>
      <c r="D689" s="12">
        <v>50</v>
      </c>
      <c r="E689" s="12">
        <v>50</v>
      </c>
      <c r="F689" s="14">
        <v>500</v>
      </c>
      <c r="G689" s="12">
        <v>50</v>
      </c>
      <c r="I689" s="11"/>
    </row>
    <row r="690" spans="1:9" x14ac:dyDescent="0.2">
      <c r="A690" s="11">
        <v>40844</v>
      </c>
      <c r="B690" s="12">
        <v>50</v>
      </c>
      <c r="C690" s="12">
        <v>50</v>
      </c>
      <c r="D690" s="12">
        <v>50</v>
      </c>
      <c r="E690" s="12">
        <v>50</v>
      </c>
      <c r="F690" s="14">
        <v>500</v>
      </c>
      <c r="G690" s="12">
        <v>50</v>
      </c>
      <c r="I690" s="11"/>
    </row>
    <row r="691" spans="1:9" x14ac:dyDescent="0.2">
      <c r="A691" s="11">
        <v>40847</v>
      </c>
      <c r="B691" s="12">
        <v>50</v>
      </c>
      <c r="C691" s="12">
        <v>50</v>
      </c>
      <c r="D691" s="12">
        <v>50</v>
      </c>
      <c r="E691" s="12">
        <v>50</v>
      </c>
      <c r="F691" s="14">
        <v>500</v>
      </c>
      <c r="G691" s="12">
        <v>50</v>
      </c>
      <c r="I691" s="11"/>
    </row>
    <row r="692" spans="1:9" x14ac:dyDescent="0.2">
      <c r="A692" s="11">
        <v>40848</v>
      </c>
      <c r="B692" s="12">
        <v>50</v>
      </c>
      <c r="C692" s="12">
        <v>50</v>
      </c>
      <c r="D692" s="12">
        <v>50</v>
      </c>
      <c r="E692" s="12">
        <v>50</v>
      </c>
      <c r="F692" s="14">
        <v>261500</v>
      </c>
      <c r="G692" s="12">
        <v>50</v>
      </c>
      <c r="I692" s="11"/>
    </row>
    <row r="693" spans="1:9" x14ac:dyDescent="0.2">
      <c r="A693" s="11">
        <v>40849</v>
      </c>
      <c r="B693" s="12">
        <v>50</v>
      </c>
      <c r="C693" s="12">
        <v>50</v>
      </c>
      <c r="D693" s="12">
        <v>50</v>
      </c>
      <c r="E693" s="12">
        <v>50</v>
      </c>
      <c r="F693" s="14">
        <v>1000</v>
      </c>
      <c r="G693" s="12">
        <v>50</v>
      </c>
      <c r="I693" s="11"/>
    </row>
    <row r="694" spans="1:9" x14ac:dyDescent="0.2">
      <c r="A694" s="11">
        <v>40850</v>
      </c>
      <c r="B694" s="12">
        <v>50</v>
      </c>
      <c r="C694" s="12">
        <v>50</v>
      </c>
      <c r="D694" s="12">
        <v>50</v>
      </c>
      <c r="E694" s="12">
        <v>50</v>
      </c>
      <c r="F694" s="14">
        <v>2000</v>
      </c>
      <c r="G694" s="12">
        <v>50</v>
      </c>
      <c r="I694" s="11"/>
    </row>
    <row r="695" spans="1:9" x14ac:dyDescent="0.2">
      <c r="A695" s="11">
        <v>40851</v>
      </c>
      <c r="B695" s="12">
        <v>50</v>
      </c>
      <c r="C695" s="12">
        <v>50</v>
      </c>
      <c r="D695" s="12">
        <v>50</v>
      </c>
      <c r="E695" s="12">
        <v>50</v>
      </c>
      <c r="F695" s="14">
        <v>3500</v>
      </c>
      <c r="G695" s="12">
        <v>50</v>
      </c>
      <c r="I695" s="11"/>
    </row>
    <row r="696" spans="1:9" x14ac:dyDescent="0.2">
      <c r="A696" s="11">
        <v>40854</v>
      </c>
      <c r="B696" s="12">
        <v>50</v>
      </c>
      <c r="C696" s="12">
        <v>50</v>
      </c>
      <c r="D696" s="12">
        <v>50</v>
      </c>
      <c r="E696" s="12">
        <v>50</v>
      </c>
      <c r="F696" s="14">
        <v>500</v>
      </c>
      <c r="G696" s="12">
        <v>50</v>
      </c>
      <c r="I696" s="11"/>
    </row>
    <row r="697" spans="1:9" x14ac:dyDescent="0.2">
      <c r="A697" s="11">
        <v>40855</v>
      </c>
      <c r="B697" s="12">
        <v>50</v>
      </c>
      <c r="C697" s="12">
        <v>50</v>
      </c>
      <c r="D697" s="12">
        <v>50</v>
      </c>
      <c r="E697" s="12">
        <v>50</v>
      </c>
      <c r="F697" s="14">
        <v>118000</v>
      </c>
      <c r="G697" s="12">
        <v>50</v>
      </c>
      <c r="I697" s="11"/>
    </row>
    <row r="698" spans="1:9" x14ac:dyDescent="0.2">
      <c r="A698" s="11">
        <v>40856</v>
      </c>
      <c r="B698" s="12">
        <v>50</v>
      </c>
      <c r="C698" s="12">
        <v>50</v>
      </c>
      <c r="D698" s="12">
        <v>50</v>
      </c>
      <c r="E698" s="12">
        <v>50</v>
      </c>
      <c r="F698" s="14">
        <v>80500</v>
      </c>
      <c r="G698" s="12">
        <v>50</v>
      </c>
      <c r="I698" s="11"/>
    </row>
    <row r="699" spans="1:9" x14ac:dyDescent="0.2">
      <c r="A699" s="11">
        <v>40857</v>
      </c>
      <c r="B699" s="12">
        <v>50</v>
      </c>
      <c r="C699" s="12">
        <v>50</v>
      </c>
      <c r="D699" s="12">
        <v>50</v>
      </c>
      <c r="E699" s="12">
        <v>50</v>
      </c>
      <c r="F699" s="14">
        <v>0</v>
      </c>
      <c r="G699" s="12">
        <v>50</v>
      </c>
      <c r="I699" s="11"/>
    </row>
    <row r="700" spans="1:9" x14ac:dyDescent="0.2">
      <c r="A700" s="11">
        <v>40858</v>
      </c>
      <c r="B700" s="12">
        <v>50</v>
      </c>
      <c r="C700" s="12">
        <v>50</v>
      </c>
      <c r="D700" s="12">
        <v>50</v>
      </c>
      <c r="E700" s="12">
        <v>50</v>
      </c>
      <c r="F700" s="14">
        <v>0</v>
      </c>
      <c r="G700" s="12">
        <v>50</v>
      </c>
      <c r="I700" s="11"/>
    </row>
    <row r="701" spans="1:9" x14ac:dyDescent="0.2">
      <c r="A701" s="11">
        <v>40861</v>
      </c>
      <c r="B701" s="12">
        <v>50</v>
      </c>
      <c r="C701" s="12">
        <v>50</v>
      </c>
      <c r="D701" s="12">
        <v>50</v>
      </c>
      <c r="E701" s="12">
        <v>50</v>
      </c>
      <c r="F701" s="14">
        <v>25500</v>
      </c>
      <c r="G701" s="12">
        <v>50</v>
      </c>
      <c r="I701" s="11"/>
    </row>
    <row r="702" spans="1:9" x14ac:dyDescent="0.2">
      <c r="A702" s="11">
        <v>40862</v>
      </c>
      <c r="B702" s="12">
        <v>50</v>
      </c>
      <c r="C702" s="12">
        <v>50</v>
      </c>
      <c r="D702" s="12">
        <v>50</v>
      </c>
      <c r="E702" s="12">
        <v>50</v>
      </c>
      <c r="F702" s="14">
        <v>27500</v>
      </c>
      <c r="G702" s="12">
        <v>50</v>
      </c>
      <c r="I702" s="11"/>
    </row>
    <row r="703" spans="1:9" x14ac:dyDescent="0.2">
      <c r="A703" s="11">
        <v>40863</v>
      </c>
      <c r="B703" s="12">
        <v>50</v>
      </c>
      <c r="C703" s="12">
        <v>50</v>
      </c>
      <c r="D703" s="12">
        <v>50</v>
      </c>
      <c r="E703" s="12">
        <v>50</v>
      </c>
      <c r="F703" s="14">
        <v>25000</v>
      </c>
      <c r="G703" s="12">
        <v>50</v>
      </c>
      <c r="I703" s="11"/>
    </row>
    <row r="704" spans="1:9" x14ac:dyDescent="0.2">
      <c r="A704" s="11">
        <v>40864</v>
      </c>
      <c r="B704" s="12">
        <v>50</v>
      </c>
      <c r="C704" s="12">
        <v>50</v>
      </c>
      <c r="D704" s="12">
        <v>50</v>
      </c>
      <c r="E704" s="12">
        <v>50</v>
      </c>
      <c r="F704" s="14">
        <v>0</v>
      </c>
      <c r="G704" s="12">
        <v>50</v>
      </c>
      <c r="I704" s="11"/>
    </row>
    <row r="705" spans="1:9" x14ac:dyDescent="0.2">
      <c r="A705" s="11">
        <v>40865</v>
      </c>
      <c r="B705" s="12">
        <v>50</v>
      </c>
      <c r="C705" s="12">
        <v>50</v>
      </c>
      <c r="D705" s="12">
        <v>50</v>
      </c>
      <c r="E705" s="12">
        <v>50</v>
      </c>
      <c r="F705" s="14">
        <v>500</v>
      </c>
      <c r="G705" s="12">
        <v>50</v>
      </c>
      <c r="I705" s="11"/>
    </row>
    <row r="706" spans="1:9" x14ac:dyDescent="0.2">
      <c r="A706" s="11">
        <v>40868</v>
      </c>
      <c r="B706" s="12">
        <v>50</v>
      </c>
      <c r="C706" s="12">
        <v>50</v>
      </c>
      <c r="D706" s="12">
        <v>50</v>
      </c>
      <c r="E706" s="12">
        <v>50</v>
      </c>
      <c r="F706" s="14">
        <v>0</v>
      </c>
      <c r="G706" s="12">
        <v>50</v>
      </c>
      <c r="I706" s="11"/>
    </row>
    <row r="707" spans="1:9" x14ac:dyDescent="0.2">
      <c r="A707" s="11">
        <v>40869</v>
      </c>
      <c r="B707" s="12">
        <v>50</v>
      </c>
      <c r="C707" s="12">
        <v>50</v>
      </c>
      <c r="D707" s="12">
        <v>50</v>
      </c>
      <c r="E707" s="12">
        <v>50</v>
      </c>
      <c r="F707" s="14">
        <v>500</v>
      </c>
      <c r="G707" s="12">
        <v>50</v>
      </c>
      <c r="I707" s="11"/>
    </row>
    <row r="708" spans="1:9" x14ac:dyDescent="0.2">
      <c r="A708" s="11">
        <v>40870</v>
      </c>
      <c r="B708" s="12">
        <v>50</v>
      </c>
      <c r="C708" s="12">
        <v>50</v>
      </c>
      <c r="D708" s="12">
        <v>50</v>
      </c>
      <c r="E708" s="12">
        <v>50</v>
      </c>
      <c r="F708" s="14">
        <v>0</v>
      </c>
      <c r="G708" s="12">
        <v>50</v>
      </c>
      <c r="I708" s="11"/>
    </row>
    <row r="709" spans="1:9" x14ac:dyDescent="0.2">
      <c r="A709" s="11">
        <v>40871</v>
      </c>
      <c r="B709" s="12">
        <v>50</v>
      </c>
      <c r="C709" s="12">
        <v>50</v>
      </c>
      <c r="D709" s="12">
        <v>50</v>
      </c>
      <c r="E709" s="12">
        <v>50</v>
      </c>
      <c r="F709" s="14">
        <v>400500</v>
      </c>
      <c r="G709" s="12">
        <v>50</v>
      </c>
      <c r="I709" s="11"/>
    </row>
    <row r="710" spans="1:9" x14ac:dyDescent="0.2">
      <c r="A710" s="11">
        <v>40872</v>
      </c>
      <c r="B710" s="12">
        <v>50</v>
      </c>
      <c r="C710" s="12">
        <v>50</v>
      </c>
      <c r="D710" s="12">
        <v>50</v>
      </c>
      <c r="E710" s="12">
        <v>50</v>
      </c>
      <c r="F710" s="14">
        <v>500</v>
      </c>
      <c r="G710" s="12">
        <v>50</v>
      </c>
      <c r="I710" s="11"/>
    </row>
    <row r="711" spans="1:9" x14ac:dyDescent="0.2">
      <c r="A711" s="11">
        <v>40875</v>
      </c>
      <c r="B711" s="12">
        <v>50</v>
      </c>
      <c r="C711" s="12">
        <v>51</v>
      </c>
      <c r="D711" s="12">
        <v>50</v>
      </c>
      <c r="E711" s="12">
        <v>50</v>
      </c>
      <c r="F711" s="14">
        <v>8058000</v>
      </c>
      <c r="G711" s="12">
        <v>50</v>
      </c>
      <c r="I711" s="11"/>
    </row>
    <row r="712" spans="1:9" x14ac:dyDescent="0.2">
      <c r="A712" s="11">
        <v>40876</v>
      </c>
      <c r="B712" s="12">
        <v>50</v>
      </c>
      <c r="C712" s="12">
        <v>50</v>
      </c>
      <c r="D712" s="12">
        <v>50</v>
      </c>
      <c r="E712" s="12">
        <v>50</v>
      </c>
      <c r="F712" s="14">
        <v>350500</v>
      </c>
      <c r="G712" s="12">
        <v>50</v>
      </c>
      <c r="I712" s="11"/>
    </row>
    <row r="713" spans="1:9" x14ac:dyDescent="0.2">
      <c r="A713" s="11">
        <v>40877</v>
      </c>
      <c r="B713" s="12">
        <v>50</v>
      </c>
      <c r="C713" s="12">
        <v>50</v>
      </c>
      <c r="D713" s="12">
        <v>50</v>
      </c>
      <c r="E713" s="12">
        <v>50</v>
      </c>
      <c r="F713" s="14">
        <v>500</v>
      </c>
      <c r="G713" s="12">
        <v>50</v>
      </c>
      <c r="I713" s="11"/>
    </row>
    <row r="714" spans="1:9" x14ac:dyDescent="0.2">
      <c r="A714" s="11">
        <v>40878</v>
      </c>
      <c r="B714" s="12">
        <v>50</v>
      </c>
      <c r="C714" s="12">
        <v>50</v>
      </c>
      <c r="D714" s="12">
        <v>50</v>
      </c>
      <c r="E714" s="12">
        <v>50</v>
      </c>
      <c r="F714" s="14">
        <v>500</v>
      </c>
      <c r="G714" s="12">
        <v>50</v>
      </c>
      <c r="I714" s="11"/>
    </row>
    <row r="715" spans="1:9" x14ac:dyDescent="0.2">
      <c r="A715" s="11">
        <v>40879</v>
      </c>
      <c r="B715" s="12">
        <v>50</v>
      </c>
      <c r="C715" s="12">
        <v>50</v>
      </c>
      <c r="D715" s="12">
        <v>50</v>
      </c>
      <c r="E715" s="12">
        <v>50</v>
      </c>
      <c r="F715" s="14">
        <v>500</v>
      </c>
      <c r="G715" s="12">
        <v>50</v>
      </c>
      <c r="I715" s="11"/>
    </row>
    <row r="716" spans="1:9" x14ac:dyDescent="0.2">
      <c r="A716" s="11">
        <v>40882</v>
      </c>
      <c r="B716" s="12">
        <v>50</v>
      </c>
      <c r="C716" s="12">
        <v>50</v>
      </c>
      <c r="D716" s="12">
        <v>50</v>
      </c>
      <c r="E716" s="12">
        <v>50</v>
      </c>
      <c r="F716" s="14">
        <v>4000</v>
      </c>
      <c r="G716" s="12">
        <v>50</v>
      </c>
      <c r="I716" s="11"/>
    </row>
    <row r="717" spans="1:9" x14ac:dyDescent="0.2">
      <c r="A717" s="11">
        <v>40883</v>
      </c>
      <c r="B717" s="12">
        <v>50</v>
      </c>
      <c r="C717" s="12">
        <v>50</v>
      </c>
      <c r="D717" s="12">
        <v>50</v>
      </c>
      <c r="E717" s="12">
        <v>50</v>
      </c>
      <c r="F717" s="14">
        <v>26000</v>
      </c>
      <c r="G717" s="12">
        <v>50</v>
      </c>
      <c r="I717" s="11"/>
    </row>
    <row r="718" spans="1:9" x14ac:dyDescent="0.2">
      <c r="A718" s="11">
        <v>40884</v>
      </c>
      <c r="B718" s="12">
        <v>50</v>
      </c>
      <c r="C718" s="12">
        <v>51</v>
      </c>
      <c r="D718" s="12">
        <v>50</v>
      </c>
      <c r="E718" s="12">
        <v>50</v>
      </c>
      <c r="F718" s="14">
        <v>20872500</v>
      </c>
      <c r="G718" s="12">
        <v>50</v>
      </c>
      <c r="I718" s="11"/>
    </row>
    <row r="719" spans="1:9" x14ac:dyDescent="0.2">
      <c r="A719" s="11">
        <v>40885</v>
      </c>
      <c r="B719" s="12">
        <v>50</v>
      </c>
      <c r="C719" s="12">
        <v>52</v>
      </c>
      <c r="D719" s="12">
        <v>50</v>
      </c>
      <c r="E719" s="12">
        <v>51</v>
      </c>
      <c r="F719" s="14">
        <v>43319000</v>
      </c>
      <c r="G719" s="12">
        <v>51</v>
      </c>
      <c r="I719" s="11"/>
    </row>
    <row r="720" spans="1:9" x14ac:dyDescent="0.2">
      <c r="A720" s="11">
        <v>40886</v>
      </c>
      <c r="B720" s="12">
        <v>50</v>
      </c>
      <c r="C720" s="12">
        <v>54</v>
      </c>
      <c r="D720" s="12">
        <v>50</v>
      </c>
      <c r="E720" s="12">
        <v>53</v>
      </c>
      <c r="F720" s="14">
        <v>37915500</v>
      </c>
      <c r="G720" s="12">
        <v>53</v>
      </c>
      <c r="I720" s="11"/>
    </row>
    <row r="721" spans="1:9" x14ac:dyDescent="0.2">
      <c r="A721" s="11">
        <v>40889</v>
      </c>
      <c r="B721" s="12">
        <v>53</v>
      </c>
      <c r="C721" s="12">
        <v>56</v>
      </c>
      <c r="D721" s="12">
        <v>52</v>
      </c>
      <c r="E721" s="12">
        <v>53</v>
      </c>
      <c r="F721" s="14">
        <v>54481500</v>
      </c>
      <c r="G721" s="12">
        <v>53</v>
      </c>
      <c r="I721" s="11"/>
    </row>
    <row r="722" spans="1:9" x14ac:dyDescent="0.2">
      <c r="A722" s="11">
        <v>40890</v>
      </c>
      <c r="B722" s="12">
        <v>52</v>
      </c>
      <c r="C722" s="12">
        <v>56</v>
      </c>
      <c r="D722" s="12">
        <v>51</v>
      </c>
      <c r="E722" s="12">
        <v>53</v>
      </c>
      <c r="F722" s="14">
        <v>34192000</v>
      </c>
      <c r="G722" s="12">
        <v>53</v>
      </c>
      <c r="I722" s="11"/>
    </row>
    <row r="723" spans="1:9" x14ac:dyDescent="0.2">
      <c r="A723" s="11">
        <v>40891</v>
      </c>
      <c r="B723" s="12">
        <v>54</v>
      </c>
      <c r="C723" s="12">
        <v>54</v>
      </c>
      <c r="D723" s="12">
        <v>52</v>
      </c>
      <c r="E723" s="12">
        <v>53</v>
      </c>
      <c r="F723" s="14">
        <v>10083500</v>
      </c>
      <c r="G723" s="12">
        <v>53</v>
      </c>
      <c r="I723" s="11"/>
    </row>
    <row r="724" spans="1:9" x14ac:dyDescent="0.2">
      <c r="A724" s="11">
        <v>40892</v>
      </c>
      <c r="B724" s="12">
        <v>53</v>
      </c>
      <c r="C724" s="12">
        <v>55</v>
      </c>
      <c r="D724" s="12">
        <v>52</v>
      </c>
      <c r="E724" s="12">
        <v>54</v>
      </c>
      <c r="F724" s="14">
        <v>29538000</v>
      </c>
      <c r="G724" s="12">
        <v>54</v>
      </c>
      <c r="I724" s="11"/>
    </row>
    <row r="725" spans="1:9" x14ac:dyDescent="0.2">
      <c r="A725" s="11">
        <v>40893</v>
      </c>
      <c r="B725" s="12">
        <v>54</v>
      </c>
      <c r="C725" s="12">
        <v>55</v>
      </c>
      <c r="D725" s="12">
        <v>53</v>
      </c>
      <c r="E725" s="12">
        <v>54</v>
      </c>
      <c r="F725" s="14">
        <v>13117000</v>
      </c>
      <c r="G725" s="12">
        <v>54</v>
      </c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5">
      <sortCondition ref="A1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882"/>
  <sheetViews>
    <sheetView workbookViewId="0">
      <selection activeCell="C7" sqref="C7"/>
    </sheetView>
  </sheetViews>
  <sheetFormatPr defaultRowHeight="11.25" x14ac:dyDescent="0.2"/>
  <cols>
    <col min="1" max="1" width="10.5" style="13" customWidth="1"/>
    <col min="2" max="5" width="9.33203125" style="12"/>
    <col min="6" max="6" width="9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5">
        <v>39818</v>
      </c>
      <c r="B2" s="12">
        <v>3400</v>
      </c>
      <c r="C2" s="12">
        <v>3400</v>
      </c>
      <c r="D2" s="12">
        <v>3400</v>
      </c>
      <c r="E2" s="12">
        <v>3400</v>
      </c>
      <c r="F2" s="14">
        <v>0</v>
      </c>
      <c r="G2" s="12">
        <v>3057.31</v>
      </c>
      <c r="I2" s="11">
        <f>'^JKSE'!I2</f>
        <v>40893</v>
      </c>
      <c r="J2" s="12">
        <f>VLOOKUP($I$2:$I$751,$A$2:$G$705,7)</f>
        <v>4500</v>
      </c>
    </row>
    <row r="3" spans="1:10" x14ac:dyDescent="0.2">
      <c r="A3" s="15">
        <v>39819</v>
      </c>
      <c r="B3" s="12">
        <v>3500</v>
      </c>
      <c r="C3" s="12">
        <v>3500</v>
      </c>
      <c r="D3" s="12">
        <v>3500</v>
      </c>
      <c r="E3" s="12">
        <v>3500</v>
      </c>
      <c r="F3" s="14">
        <v>0</v>
      </c>
      <c r="G3" s="12">
        <v>3147.23</v>
      </c>
      <c r="I3" s="11">
        <f>'^JKSE'!I3</f>
        <v>40892</v>
      </c>
      <c r="J3" s="12">
        <f t="shared" ref="J3:J66" si="0">VLOOKUP($I$2:$I$751,$A$2:$G$705,7)</f>
        <v>4200</v>
      </c>
    </row>
    <row r="4" spans="1:10" x14ac:dyDescent="0.2">
      <c r="A4" s="15">
        <v>39820</v>
      </c>
      <c r="B4" s="12">
        <v>3500</v>
      </c>
      <c r="C4" s="12">
        <v>3500</v>
      </c>
      <c r="D4" s="12">
        <v>3500</v>
      </c>
      <c r="E4" s="12">
        <v>3500</v>
      </c>
      <c r="F4" s="14">
        <v>0</v>
      </c>
      <c r="G4" s="12">
        <v>3147.23</v>
      </c>
      <c r="I4" s="11">
        <f>'^JKSE'!I4</f>
        <v>40891</v>
      </c>
      <c r="J4" s="12">
        <f t="shared" si="0"/>
        <v>4200</v>
      </c>
    </row>
    <row r="5" spans="1:10" x14ac:dyDescent="0.2">
      <c r="A5" s="15">
        <v>39821</v>
      </c>
      <c r="B5" s="12">
        <v>3500</v>
      </c>
      <c r="C5" s="12">
        <v>3500</v>
      </c>
      <c r="D5" s="12">
        <v>3500</v>
      </c>
      <c r="E5" s="12">
        <v>3500</v>
      </c>
      <c r="F5" s="14">
        <v>0</v>
      </c>
      <c r="G5" s="12">
        <v>3147.23</v>
      </c>
      <c r="I5" s="11">
        <f>'^JKSE'!I5</f>
        <v>40890</v>
      </c>
      <c r="J5" s="12">
        <f t="shared" si="0"/>
        <v>4250</v>
      </c>
    </row>
    <row r="6" spans="1:10" x14ac:dyDescent="0.2">
      <c r="A6" s="15">
        <v>39825</v>
      </c>
      <c r="B6" s="12">
        <v>3300</v>
      </c>
      <c r="C6" s="12">
        <v>3300</v>
      </c>
      <c r="D6" s="12">
        <v>3300</v>
      </c>
      <c r="E6" s="12">
        <v>3300</v>
      </c>
      <c r="F6" s="14">
        <v>0</v>
      </c>
      <c r="G6" s="12">
        <v>2967.39</v>
      </c>
      <c r="I6" s="11">
        <f>'^JKSE'!I6</f>
        <v>40889</v>
      </c>
      <c r="J6" s="12">
        <f t="shared" si="0"/>
        <v>4600</v>
      </c>
    </row>
    <row r="7" spans="1:10" x14ac:dyDescent="0.2">
      <c r="A7" s="15">
        <v>39829</v>
      </c>
      <c r="B7" s="12">
        <v>3300</v>
      </c>
      <c r="C7" s="12">
        <v>3300</v>
      </c>
      <c r="D7" s="12">
        <v>3300</v>
      </c>
      <c r="E7" s="12">
        <v>3300</v>
      </c>
      <c r="F7" s="14">
        <v>0</v>
      </c>
      <c r="G7" s="12">
        <v>2967.39</v>
      </c>
      <c r="I7" s="11">
        <f>'^JKSE'!I7</f>
        <v>40886</v>
      </c>
      <c r="J7" s="12">
        <f t="shared" si="0"/>
        <v>4200</v>
      </c>
    </row>
    <row r="8" spans="1:10" x14ac:dyDescent="0.2">
      <c r="A8" s="15">
        <v>39832</v>
      </c>
      <c r="B8" s="12">
        <v>3500</v>
      </c>
      <c r="C8" s="12">
        <v>3500</v>
      </c>
      <c r="D8" s="12">
        <v>3500</v>
      </c>
      <c r="E8" s="12">
        <v>3500</v>
      </c>
      <c r="F8" s="14">
        <v>0</v>
      </c>
      <c r="G8" s="12">
        <v>3147.23</v>
      </c>
      <c r="I8" s="11">
        <f>'^JKSE'!I8</f>
        <v>40885</v>
      </c>
      <c r="J8" s="12">
        <f t="shared" si="0"/>
        <v>4750</v>
      </c>
    </row>
    <row r="9" spans="1:10" x14ac:dyDescent="0.2">
      <c r="A9" s="15">
        <v>39833</v>
      </c>
      <c r="B9" s="12">
        <v>3500</v>
      </c>
      <c r="C9" s="12">
        <v>3500</v>
      </c>
      <c r="D9" s="12">
        <v>3500</v>
      </c>
      <c r="E9" s="12">
        <v>3500</v>
      </c>
      <c r="F9" s="14">
        <v>0</v>
      </c>
      <c r="G9" s="12">
        <v>3147.23</v>
      </c>
      <c r="I9" s="11">
        <f>'^JKSE'!I9</f>
        <v>40884</v>
      </c>
      <c r="J9" s="12">
        <f t="shared" si="0"/>
        <v>5000</v>
      </c>
    </row>
    <row r="10" spans="1:10" x14ac:dyDescent="0.2">
      <c r="A10" s="15">
        <v>39834</v>
      </c>
      <c r="B10" s="12">
        <v>2400</v>
      </c>
      <c r="C10" s="12">
        <v>3500</v>
      </c>
      <c r="D10" s="12">
        <v>2400</v>
      </c>
      <c r="E10" s="12">
        <v>2400</v>
      </c>
      <c r="F10" s="14">
        <v>0</v>
      </c>
      <c r="G10" s="12">
        <v>2158.1</v>
      </c>
      <c r="I10" s="11">
        <f>'^JKSE'!I10</f>
        <v>40883</v>
      </c>
      <c r="J10" s="12">
        <f t="shared" si="0"/>
        <v>5250</v>
      </c>
    </row>
    <row r="11" spans="1:10" x14ac:dyDescent="0.2">
      <c r="A11" s="15">
        <v>39835</v>
      </c>
      <c r="B11" s="12">
        <v>3100</v>
      </c>
      <c r="C11" s="12">
        <v>3100</v>
      </c>
      <c r="D11" s="12">
        <v>3100</v>
      </c>
      <c r="E11" s="12">
        <v>3100</v>
      </c>
      <c r="F11" s="14">
        <v>0</v>
      </c>
      <c r="G11" s="12">
        <v>2787.54</v>
      </c>
      <c r="I11" s="11">
        <f>'^JKSE'!I11</f>
        <v>40882</v>
      </c>
      <c r="J11" s="12">
        <f t="shared" si="0"/>
        <v>4250</v>
      </c>
    </row>
    <row r="12" spans="1:10" x14ac:dyDescent="0.2">
      <c r="A12" s="15">
        <v>39836</v>
      </c>
      <c r="B12" s="12">
        <v>3500</v>
      </c>
      <c r="C12" s="12">
        <v>3500</v>
      </c>
      <c r="D12" s="12">
        <v>3500</v>
      </c>
      <c r="E12" s="12">
        <v>3500</v>
      </c>
      <c r="F12" s="14">
        <v>0</v>
      </c>
      <c r="G12" s="12">
        <v>3147.23</v>
      </c>
      <c r="I12" s="11">
        <f>'^JKSE'!I12</f>
        <v>40879</v>
      </c>
      <c r="J12" s="12">
        <f t="shared" si="0"/>
        <v>4300</v>
      </c>
    </row>
    <row r="13" spans="1:10" x14ac:dyDescent="0.2">
      <c r="A13" s="15">
        <v>39840</v>
      </c>
      <c r="B13" s="12">
        <v>3500</v>
      </c>
      <c r="C13" s="12">
        <v>3500</v>
      </c>
      <c r="D13" s="12">
        <v>3500</v>
      </c>
      <c r="E13" s="12">
        <v>3500</v>
      </c>
      <c r="F13" s="14">
        <v>0</v>
      </c>
      <c r="G13" s="12">
        <v>3147.23</v>
      </c>
      <c r="I13" s="11">
        <f>'^JKSE'!I13</f>
        <v>40878</v>
      </c>
      <c r="J13" s="12">
        <f t="shared" si="0"/>
        <v>4225</v>
      </c>
    </row>
    <row r="14" spans="1:10" x14ac:dyDescent="0.2">
      <c r="A14" s="15">
        <v>39841</v>
      </c>
      <c r="B14" s="12">
        <v>3500</v>
      </c>
      <c r="C14" s="12">
        <v>3500</v>
      </c>
      <c r="D14" s="12">
        <v>3500</v>
      </c>
      <c r="E14" s="12">
        <v>3500</v>
      </c>
      <c r="F14" s="14">
        <v>0</v>
      </c>
      <c r="G14" s="12">
        <v>3147.23</v>
      </c>
      <c r="I14" s="11">
        <f>'^JKSE'!I14</f>
        <v>40877</v>
      </c>
      <c r="J14" s="12">
        <f t="shared" si="0"/>
        <v>4500</v>
      </c>
    </row>
    <row r="15" spans="1:10" x14ac:dyDescent="0.2">
      <c r="A15" s="15">
        <v>39842</v>
      </c>
      <c r="B15" s="12">
        <v>3500</v>
      </c>
      <c r="C15" s="12">
        <v>3500</v>
      </c>
      <c r="D15" s="12">
        <v>3500</v>
      </c>
      <c r="E15" s="12">
        <v>3500</v>
      </c>
      <c r="F15" s="14">
        <v>0</v>
      </c>
      <c r="G15" s="12">
        <v>3147.23</v>
      </c>
      <c r="I15" s="11">
        <f>'^JKSE'!I15</f>
        <v>40876</v>
      </c>
      <c r="J15" s="12">
        <f t="shared" si="0"/>
        <v>4225</v>
      </c>
    </row>
    <row r="16" spans="1:10" x14ac:dyDescent="0.2">
      <c r="A16" s="15">
        <v>39843</v>
      </c>
      <c r="B16" s="12">
        <v>3500</v>
      </c>
      <c r="C16" s="12">
        <v>3500</v>
      </c>
      <c r="D16" s="12">
        <v>3500</v>
      </c>
      <c r="E16" s="12">
        <v>3500</v>
      </c>
      <c r="F16" s="14">
        <v>0</v>
      </c>
      <c r="G16" s="12">
        <v>3147.23</v>
      </c>
      <c r="I16" s="11">
        <f>'^JKSE'!I16</f>
        <v>40875</v>
      </c>
      <c r="J16" s="12">
        <f t="shared" si="0"/>
        <v>4250</v>
      </c>
    </row>
    <row r="17" spans="1:10" x14ac:dyDescent="0.2">
      <c r="A17" s="15">
        <v>39846</v>
      </c>
      <c r="B17" s="12">
        <v>3500</v>
      </c>
      <c r="C17" s="12">
        <v>3500</v>
      </c>
      <c r="D17" s="12">
        <v>3500</v>
      </c>
      <c r="E17" s="12">
        <v>3500</v>
      </c>
      <c r="F17" s="14">
        <v>0</v>
      </c>
      <c r="G17" s="12">
        <v>3147.23</v>
      </c>
      <c r="I17" s="11">
        <f>'^JKSE'!I17</f>
        <v>40872</v>
      </c>
      <c r="J17" s="12">
        <f t="shared" si="0"/>
        <v>5000</v>
      </c>
    </row>
    <row r="18" spans="1:10" x14ac:dyDescent="0.2">
      <c r="A18" s="15">
        <v>39847</v>
      </c>
      <c r="B18" s="12">
        <v>3500</v>
      </c>
      <c r="C18" s="12">
        <v>3500</v>
      </c>
      <c r="D18" s="12">
        <v>3500</v>
      </c>
      <c r="E18" s="12">
        <v>3500</v>
      </c>
      <c r="F18" s="14">
        <v>0</v>
      </c>
      <c r="G18" s="12">
        <v>3147.23</v>
      </c>
      <c r="I18" s="11">
        <f>'^JKSE'!I18</f>
        <v>40871</v>
      </c>
      <c r="J18" s="12">
        <f t="shared" si="0"/>
        <v>4200</v>
      </c>
    </row>
    <row r="19" spans="1:10" x14ac:dyDescent="0.2">
      <c r="A19" s="15">
        <v>39848</v>
      </c>
      <c r="B19" s="12">
        <v>3500</v>
      </c>
      <c r="C19" s="12">
        <v>3500</v>
      </c>
      <c r="D19" s="12">
        <v>3500</v>
      </c>
      <c r="E19" s="12">
        <v>3500</v>
      </c>
      <c r="F19" s="14">
        <v>0</v>
      </c>
      <c r="G19" s="12">
        <v>3147.23</v>
      </c>
      <c r="I19" s="11">
        <f>'^JKSE'!I19</f>
        <v>40870</v>
      </c>
      <c r="J19" s="12">
        <f t="shared" si="0"/>
        <v>4225</v>
      </c>
    </row>
    <row r="20" spans="1:10" x14ac:dyDescent="0.2">
      <c r="A20" s="15">
        <v>39849</v>
      </c>
      <c r="B20" s="12">
        <v>3500</v>
      </c>
      <c r="C20" s="12">
        <v>3500</v>
      </c>
      <c r="D20" s="12">
        <v>3500</v>
      </c>
      <c r="E20" s="12">
        <v>3500</v>
      </c>
      <c r="F20" s="14">
        <v>0</v>
      </c>
      <c r="G20" s="12">
        <v>3147.23</v>
      </c>
      <c r="I20" s="11">
        <f>'^JKSE'!I20</f>
        <v>40869</v>
      </c>
      <c r="J20" s="12">
        <f t="shared" si="0"/>
        <v>4225</v>
      </c>
    </row>
    <row r="21" spans="1:10" x14ac:dyDescent="0.2">
      <c r="A21" s="15">
        <v>39850</v>
      </c>
      <c r="B21" s="12">
        <v>3500</v>
      </c>
      <c r="C21" s="12">
        <v>3500</v>
      </c>
      <c r="D21" s="12">
        <v>3500</v>
      </c>
      <c r="E21" s="12">
        <v>3500</v>
      </c>
      <c r="F21" s="14">
        <v>0</v>
      </c>
      <c r="G21" s="12">
        <v>3147.23</v>
      </c>
      <c r="I21" s="11">
        <f>'^JKSE'!I21</f>
        <v>40868</v>
      </c>
      <c r="J21" s="12">
        <f t="shared" si="0"/>
        <v>4250</v>
      </c>
    </row>
    <row r="22" spans="1:10" x14ac:dyDescent="0.2">
      <c r="A22" s="15">
        <v>39853</v>
      </c>
      <c r="B22" s="12">
        <v>3300</v>
      </c>
      <c r="C22" s="12">
        <v>3500</v>
      </c>
      <c r="D22" s="12">
        <v>3300</v>
      </c>
      <c r="E22" s="12">
        <v>3500</v>
      </c>
      <c r="F22" s="14">
        <v>4000</v>
      </c>
      <c r="G22" s="12">
        <v>3147.23</v>
      </c>
      <c r="I22" s="11">
        <f>'^JKSE'!I22</f>
        <v>40865</v>
      </c>
      <c r="J22" s="12">
        <f t="shared" si="0"/>
        <v>4500</v>
      </c>
    </row>
    <row r="23" spans="1:10" x14ac:dyDescent="0.2">
      <c r="A23" s="15">
        <v>39854</v>
      </c>
      <c r="B23" s="12">
        <v>3700</v>
      </c>
      <c r="C23" s="12">
        <v>3700</v>
      </c>
      <c r="D23" s="12">
        <v>3600</v>
      </c>
      <c r="E23" s="12">
        <v>3600</v>
      </c>
      <c r="F23" s="14">
        <v>3000</v>
      </c>
      <c r="G23" s="12">
        <v>3237.15</v>
      </c>
      <c r="I23" s="11">
        <f>'^JKSE'!I23</f>
        <v>40864</v>
      </c>
      <c r="J23" s="12">
        <f t="shared" si="0"/>
        <v>4750</v>
      </c>
    </row>
    <row r="24" spans="1:10" x14ac:dyDescent="0.2">
      <c r="A24" s="15">
        <v>39855</v>
      </c>
      <c r="B24" s="12">
        <v>2700</v>
      </c>
      <c r="C24" s="12">
        <v>2900</v>
      </c>
      <c r="D24" s="12">
        <v>2700</v>
      </c>
      <c r="E24" s="12">
        <v>2900</v>
      </c>
      <c r="F24" s="14">
        <v>1500</v>
      </c>
      <c r="G24" s="12">
        <v>2607.6999999999998</v>
      </c>
      <c r="I24" s="11">
        <f>'^JKSE'!I24</f>
        <v>40863</v>
      </c>
      <c r="J24" s="12">
        <f t="shared" si="0"/>
        <v>5000</v>
      </c>
    </row>
    <row r="25" spans="1:10" x14ac:dyDescent="0.2">
      <c r="A25" s="15">
        <v>39856</v>
      </c>
      <c r="B25" s="12">
        <v>2175</v>
      </c>
      <c r="C25" s="12">
        <v>3500</v>
      </c>
      <c r="D25" s="12">
        <v>2175</v>
      </c>
      <c r="E25" s="12">
        <v>2175</v>
      </c>
      <c r="F25" s="14">
        <v>0</v>
      </c>
      <c r="G25" s="12">
        <v>1955.78</v>
      </c>
      <c r="I25" s="11">
        <f>'^JKSE'!I25</f>
        <v>40862</v>
      </c>
      <c r="J25" s="12">
        <f t="shared" si="0"/>
        <v>5100</v>
      </c>
    </row>
    <row r="26" spans="1:10" x14ac:dyDescent="0.2">
      <c r="A26" s="15">
        <v>39857</v>
      </c>
      <c r="B26" s="12">
        <v>3600</v>
      </c>
      <c r="C26" s="12">
        <v>3600</v>
      </c>
      <c r="D26" s="12">
        <v>3600</v>
      </c>
      <c r="E26" s="12">
        <v>3600</v>
      </c>
      <c r="F26" s="14">
        <v>0</v>
      </c>
      <c r="G26" s="12">
        <v>3237.15</v>
      </c>
      <c r="I26" s="11">
        <f>'^JKSE'!I26</f>
        <v>40861</v>
      </c>
      <c r="J26" s="12">
        <f t="shared" si="0"/>
        <v>4500</v>
      </c>
    </row>
    <row r="27" spans="1:10" x14ac:dyDescent="0.2">
      <c r="A27" s="15">
        <v>39860</v>
      </c>
      <c r="B27" s="12">
        <v>2900</v>
      </c>
      <c r="C27" s="12">
        <v>2900</v>
      </c>
      <c r="D27" s="12">
        <v>2900</v>
      </c>
      <c r="E27" s="12">
        <v>2900</v>
      </c>
      <c r="F27" s="14">
        <v>0</v>
      </c>
      <c r="G27" s="12">
        <v>2607.6999999999998</v>
      </c>
      <c r="I27" s="11">
        <f>'^JKSE'!I27</f>
        <v>40858</v>
      </c>
      <c r="J27" s="12">
        <f t="shared" si="0"/>
        <v>5000</v>
      </c>
    </row>
    <row r="28" spans="1:10" x14ac:dyDescent="0.2">
      <c r="A28" s="15">
        <v>39861</v>
      </c>
      <c r="B28" s="12">
        <v>3600</v>
      </c>
      <c r="C28" s="12">
        <v>3600</v>
      </c>
      <c r="D28" s="12">
        <v>3600</v>
      </c>
      <c r="E28" s="12">
        <v>3600</v>
      </c>
      <c r="F28" s="14">
        <v>0</v>
      </c>
      <c r="G28" s="12">
        <v>3237.15</v>
      </c>
      <c r="I28" s="11">
        <f>'^JKSE'!I28</f>
        <v>40857</v>
      </c>
      <c r="J28" s="12">
        <f t="shared" si="0"/>
        <v>4225</v>
      </c>
    </row>
    <row r="29" spans="1:10" x14ac:dyDescent="0.2">
      <c r="A29" s="15">
        <v>39862</v>
      </c>
      <c r="B29" s="12">
        <v>2175</v>
      </c>
      <c r="C29" s="12">
        <v>3600</v>
      </c>
      <c r="D29" s="12">
        <v>2175</v>
      </c>
      <c r="E29" s="12">
        <v>2175</v>
      </c>
      <c r="F29" s="14">
        <v>0</v>
      </c>
      <c r="G29" s="12">
        <v>1955.78</v>
      </c>
      <c r="I29" s="11">
        <f>'^JKSE'!I29</f>
        <v>40856</v>
      </c>
      <c r="J29" s="12">
        <f t="shared" si="0"/>
        <v>4300</v>
      </c>
    </row>
    <row r="30" spans="1:10" x14ac:dyDescent="0.2">
      <c r="A30" s="15">
        <v>39863</v>
      </c>
      <c r="B30" s="12">
        <v>3600</v>
      </c>
      <c r="C30" s="12">
        <v>3600</v>
      </c>
      <c r="D30" s="12">
        <v>3600</v>
      </c>
      <c r="E30" s="12">
        <v>3600</v>
      </c>
      <c r="F30" s="14">
        <v>0</v>
      </c>
      <c r="G30" s="12">
        <v>3237.15</v>
      </c>
      <c r="I30" s="11">
        <f>'^JKSE'!I30</f>
        <v>40855</v>
      </c>
      <c r="J30" s="12">
        <f t="shared" si="0"/>
        <v>4800</v>
      </c>
    </row>
    <row r="31" spans="1:10" x14ac:dyDescent="0.2">
      <c r="A31" s="15">
        <v>39864</v>
      </c>
      <c r="B31" s="12">
        <v>3600</v>
      </c>
      <c r="C31" s="12">
        <v>3600</v>
      </c>
      <c r="D31" s="12">
        <v>3600</v>
      </c>
      <c r="E31" s="12">
        <v>3600</v>
      </c>
      <c r="F31" s="14">
        <v>0</v>
      </c>
      <c r="G31" s="12">
        <v>3237.15</v>
      </c>
      <c r="I31" s="11">
        <f>'^JKSE'!I31</f>
        <v>40854</v>
      </c>
      <c r="J31" s="12">
        <f t="shared" si="0"/>
        <v>4800</v>
      </c>
    </row>
    <row r="32" spans="1:10" x14ac:dyDescent="0.2">
      <c r="A32" s="15">
        <v>39867</v>
      </c>
      <c r="B32" s="12">
        <v>2900</v>
      </c>
      <c r="C32" s="12">
        <v>2900</v>
      </c>
      <c r="D32" s="12">
        <v>2900</v>
      </c>
      <c r="E32" s="12">
        <v>2900</v>
      </c>
      <c r="F32" s="14">
        <v>0</v>
      </c>
      <c r="G32" s="12">
        <v>2607.6999999999998</v>
      </c>
      <c r="I32" s="11">
        <f>'^JKSE'!I32</f>
        <v>40851</v>
      </c>
      <c r="J32" s="12">
        <f t="shared" si="0"/>
        <v>4750</v>
      </c>
    </row>
    <row r="33" spans="1:10" x14ac:dyDescent="0.2">
      <c r="A33" s="15">
        <v>39868</v>
      </c>
      <c r="B33" s="12">
        <v>3000</v>
      </c>
      <c r="C33" s="12">
        <v>3000</v>
      </c>
      <c r="D33" s="12">
        <v>3000</v>
      </c>
      <c r="E33" s="12">
        <v>3000</v>
      </c>
      <c r="F33" s="14">
        <v>0</v>
      </c>
      <c r="G33" s="12">
        <v>2697.62</v>
      </c>
      <c r="I33" s="11">
        <f>'^JKSE'!I33</f>
        <v>40850</v>
      </c>
      <c r="J33" s="12">
        <f t="shared" si="0"/>
        <v>4500</v>
      </c>
    </row>
    <row r="34" spans="1:10" x14ac:dyDescent="0.2">
      <c r="A34" s="15">
        <v>39869</v>
      </c>
      <c r="B34" s="12">
        <v>3000</v>
      </c>
      <c r="C34" s="12">
        <v>3000</v>
      </c>
      <c r="D34" s="12">
        <v>3000</v>
      </c>
      <c r="E34" s="12">
        <v>3000</v>
      </c>
      <c r="F34" s="14">
        <v>0</v>
      </c>
      <c r="G34" s="12">
        <v>2697.62</v>
      </c>
      <c r="I34" s="11">
        <f>'^JKSE'!I34</f>
        <v>40849</v>
      </c>
      <c r="J34" s="12">
        <f t="shared" si="0"/>
        <v>4500</v>
      </c>
    </row>
    <row r="35" spans="1:10" x14ac:dyDescent="0.2">
      <c r="A35" s="15">
        <v>39870</v>
      </c>
      <c r="B35" s="12">
        <v>2900</v>
      </c>
      <c r="C35" s="12">
        <v>2900</v>
      </c>
      <c r="D35" s="12">
        <v>2900</v>
      </c>
      <c r="E35" s="12">
        <v>2900</v>
      </c>
      <c r="F35" s="14">
        <v>0</v>
      </c>
      <c r="G35" s="12">
        <v>2607.6999999999998</v>
      </c>
      <c r="I35" s="11">
        <f>'^JKSE'!I35</f>
        <v>40848</v>
      </c>
      <c r="J35" s="12">
        <f t="shared" si="0"/>
        <v>4800</v>
      </c>
    </row>
    <row r="36" spans="1:10" x14ac:dyDescent="0.2">
      <c r="A36" s="15">
        <v>39871</v>
      </c>
      <c r="B36" s="12">
        <v>3600</v>
      </c>
      <c r="C36" s="12">
        <v>3600</v>
      </c>
      <c r="D36" s="12">
        <v>3600</v>
      </c>
      <c r="E36" s="12">
        <v>3600</v>
      </c>
      <c r="F36" s="14">
        <v>0</v>
      </c>
      <c r="G36" s="12">
        <v>3237.15</v>
      </c>
      <c r="I36" s="11">
        <f>'^JKSE'!I36</f>
        <v>40847</v>
      </c>
      <c r="J36" s="12">
        <f t="shared" si="0"/>
        <v>4425</v>
      </c>
    </row>
    <row r="37" spans="1:10" x14ac:dyDescent="0.2">
      <c r="A37" s="15">
        <v>39874</v>
      </c>
      <c r="B37" s="12">
        <v>3600</v>
      </c>
      <c r="C37" s="12">
        <v>3600</v>
      </c>
      <c r="D37" s="12">
        <v>3600</v>
      </c>
      <c r="E37" s="12">
        <v>3600</v>
      </c>
      <c r="F37" s="14">
        <v>0</v>
      </c>
      <c r="G37" s="12">
        <v>3237.15</v>
      </c>
      <c r="I37" s="11">
        <f>'^JKSE'!I37</f>
        <v>40844</v>
      </c>
      <c r="J37" s="12">
        <f t="shared" si="0"/>
        <v>4500</v>
      </c>
    </row>
    <row r="38" spans="1:10" x14ac:dyDescent="0.2">
      <c r="A38" s="15">
        <v>39875</v>
      </c>
      <c r="B38" s="12">
        <v>3000</v>
      </c>
      <c r="C38" s="12">
        <v>3000</v>
      </c>
      <c r="D38" s="12">
        <v>3000</v>
      </c>
      <c r="E38" s="12">
        <v>3000</v>
      </c>
      <c r="F38" s="14">
        <v>0</v>
      </c>
      <c r="G38" s="12">
        <v>2697.62</v>
      </c>
      <c r="I38" s="11">
        <f>'^JKSE'!I38</f>
        <v>40843</v>
      </c>
      <c r="J38" s="12">
        <f t="shared" si="0"/>
        <v>4500</v>
      </c>
    </row>
    <row r="39" spans="1:10" x14ac:dyDescent="0.2">
      <c r="A39" s="15">
        <v>39876</v>
      </c>
      <c r="B39" s="12">
        <v>3000</v>
      </c>
      <c r="C39" s="12">
        <v>3000</v>
      </c>
      <c r="D39" s="12">
        <v>3000</v>
      </c>
      <c r="E39" s="12">
        <v>3000</v>
      </c>
      <c r="F39" s="14">
        <v>0</v>
      </c>
      <c r="G39" s="12">
        <v>2697.62</v>
      </c>
      <c r="I39" s="11">
        <f>'^JKSE'!I39</f>
        <v>40842</v>
      </c>
      <c r="J39" s="12">
        <f t="shared" si="0"/>
        <v>4600</v>
      </c>
    </row>
    <row r="40" spans="1:10" x14ac:dyDescent="0.2">
      <c r="A40" s="15">
        <v>39877</v>
      </c>
      <c r="B40" s="12">
        <v>3600</v>
      </c>
      <c r="C40" s="12">
        <v>3600</v>
      </c>
      <c r="D40" s="12">
        <v>3600</v>
      </c>
      <c r="E40" s="12">
        <v>3600</v>
      </c>
      <c r="F40" s="14">
        <v>0</v>
      </c>
      <c r="G40" s="12">
        <v>3237.15</v>
      </c>
      <c r="I40" s="11">
        <f>'^JKSE'!I40</f>
        <v>40841</v>
      </c>
      <c r="J40" s="12">
        <f t="shared" si="0"/>
        <v>4500</v>
      </c>
    </row>
    <row r="41" spans="1:10" x14ac:dyDescent="0.2">
      <c r="A41" s="15">
        <v>39878</v>
      </c>
      <c r="B41" s="12">
        <v>2175</v>
      </c>
      <c r="C41" s="12">
        <v>3000</v>
      </c>
      <c r="D41" s="12">
        <v>2175</v>
      </c>
      <c r="E41" s="12">
        <v>2175</v>
      </c>
      <c r="F41" s="14">
        <v>0</v>
      </c>
      <c r="G41" s="12">
        <v>1955.78</v>
      </c>
      <c r="I41" s="11">
        <f>'^JKSE'!I41</f>
        <v>40840</v>
      </c>
      <c r="J41" s="12">
        <f t="shared" si="0"/>
        <v>5000</v>
      </c>
    </row>
    <row r="42" spans="1:10" x14ac:dyDescent="0.2">
      <c r="A42" s="15">
        <v>39882</v>
      </c>
      <c r="B42" s="12">
        <v>3600</v>
      </c>
      <c r="C42" s="12">
        <v>3600</v>
      </c>
      <c r="D42" s="12">
        <v>3600</v>
      </c>
      <c r="E42" s="12">
        <v>3600</v>
      </c>
      <c r="F42" s="14">
        <v>0</v>
      </c>
      <c r="G42" s="12">
        <v>3237.15</v>
      </c>
      <c r="I42" s="11">
        <f>'^JKSE'!I42</f>
        <v>40837</v>
      </c>
      <c r="J42" s="12">
        <f t="shared" si="0"/>
        <v>4500</v>
      </c>
    </row>
    <row r="43" spans="1:10" x14ac:dyDescent="0.2">
      <c r="A43" s="15">
        <v>39883</v>
      </c>
      <c r="B43" s="12">
        <v>2500</v>
      </c>
      <c r="C43" s="12">
        <v>3000</v>
      </c>
      <c r="D43" s="12">
        <v>2500</v>
      </c>
      <c r="E43" s="12">
        <v>2500</v>
      </c>
      <c r="F43" s="14">
        <v>0</v>
      </c>
      <c r="G43" s="12">
        <v>2248.02</v>
      </c>
      <c r="I43" s="11">
        <f>'^JKSE'!I43</f>
        <v>40836</v>
      </c>
      <c r="J43" s="12">
        <f t="shared" si="0"/>
        <v>4200</v>
      </c>
    </row>
    <row r="44" spans="1:10" x14ac:dyDescent="0.2">
      <c r="A44" s="15">
        <v>39884</v>
      </c>
      <c r="B44" s="12">
        <v>2500</v>
      </c>
      <c r="C44" s="12">
        <v>3600</v>
      </c>
      <c r="D44" s="12">
        <v>2500</v>
      </c>
      <c r="E44" s="12">
        <v>2500</v>
      </c>
      <c r="F44" s="14">
        <v>0</v>
      </c>
      <c r="G44" s="12">
        <v>2248.02</v>
      </c>
      <c r="I44" s="11">
        <f>'^JKSE'!I44</f>
        <v>40835</v>
      </c>
      <c r="J44" s="12">
        <f t="shared" si="0"/>
        <v>4200</v>
      </c>
    </row>
    <row r="45" spans="1:10" x14ac:dyDescent="0.2">
      <c r="A45" s="15">
        <v>39885</v>
      </c>
      <c r="B45" s="12">
        <v>3600</v>
      </c>
      <c r="C45" s="12">
        <v>3600</v>
      </c>
      <c r="D45" s="12">
        <v>3600</v>
      </c>
      <c r="E45" s="12">
        <v>3600</v>
      </c>
      <c r="F45" s="14">
        <v>0</v>
      </c>
      <c r="G45" s="12">
        <v>3237.15</v>
      </c>
      <c r="I45" s="11">
        <f>'^JKSE'!I45</f>
        <v>40834</v>
      </c>
      <c r="J45" s="12">
        <f t="shared" si="0"/>
        <v>5000</v>
      </c>
    </row>
    <row r="46" spans="1:10" x14ac:dyDescent="0.2">
      <c r="A46" s="15">
        <v>39888</v>
      </c>
      <c r="B46" s="12">
        <v>3600</v>
      </c>
      <c r="C46" s="12">
        <v>3600</v>
      </c>
      <c r="D46" s="12">
        <v>3600</v>
      </c>
      <c r="E46" s="12">
        <v>3600</v>
      </c>
      <c r="F46" s="14">
        <v>0</v>
      </c>
      <c r="G46" s="12">
        <v>3237.15</v>
      </c>
      <c r="I46" s="11">
        <f>'^JKSE'!I46</f>
        <v>40833</v>
      </c>
      <c r="J46" s="12">
        <f t="shared" si="0"/>
        <v>4500</v>
      </c>
    </row>
    <row r="47" spans="1:10" x14ac:dyDescent="0.2">
      <c r="A47" s="15">
        <v>39889</v>
      </c>
      <c r="B47" s="12">
        <v>3600</v>
      </c>
      <c r="C47" s="12">
        <v>3600</v>
      </c>
      <c r="D47" s="12">
        <v>3600</v>
      </c>
      <c r="E47" s="12">
        <v>3600</v>
      </c>
      <c r="F47" s="14">
        <v>0</v>
      </c>
      <c r="G47" s="12">
        <v>3237.15</v>
      </c>
      <c r="I47" s="11">
        <f>'^JKSE'!I47</f>
        <v>40830</v>
      </c>
      <c r="J47" s="12">
        <f t="shared" si="0"/>
        <v>4600</v>
      </c>
    </row>
    <row r="48" spans="1:10" x14ac:dyDescent="0.2">
      <c r="A48" s="15">
        <v>39890</v>
      </c>
      <c r="B48" s="12">
        <v>3600</v>
      </c>
      <c r="C48" s="12">
        <v>3600</v>
      </c>
      <c r="D48" s="12">
        <v>3600</v>
      </c>
      <c r="E48" s="12">
        <v>3600</v>
      </c>
      <c r="F48" s="14">
        <v>0</v>
      </c>
      <c r="G48" s="12">
        <v>3237.15</v>
      </c>
      <c r="I48" s="11">
        <f>'^JKSE'!I48</f>
        <v>40829</v>
      </c>
      <c r="J48" s="12">
        <f t="shared" si="0"/>
        <v>4800</v>
      </c>
    </row>
    <row r="49" spans="1:10" x14ac:dyDescent="0.2">
      <c r="A49" s="15">
        <v>39891</v>
      </c>
      <c r="B49" s="12">
        <v>3600</v>
      </c>
      <c r="C49" s="12">
        <v>3600</v>
      </c>
      <c r="D49" s="12">
        <v>3600</v>
      </c>
      <c r="E49" s="12">
        <v>3600</v>
      </c>
      <c r="F49" s="14">
        <v>0</v>
      </c>
      <c r="G49" s="12">
        <v>3237.15</v>
      </c>
      <c r="I49" s="11">
        <f>'^JKSE'!I49</f>
        <v>40828</v>
      </c>
      <c r="J49" s="12">
        <f t="shared" si="0"/>
        <v>4250</v>
      </c>
    </row>
    <row r="50" spans="1:10" x14ac:dyDescent="0.2">
      <c r="A50" s="15">
        <v>39892</v>
      </c>
      <c r="B50" s="12">
        <v>3600</v>
      </c>
      <c r="C50" s="12">
        <v>3600</v>
      </c>
      <c r="D50" s="12">
        <v>3600</v>
      </c>
      <c r="E50" s="12">
        <v>3600</v>
      </c>
      <c r="F50" s="14">
        <v>0</v>
      </c>
      <c r="G50" s="12">
        <v>3237.15</v>
      </c>
      <c r="I50" s="11">
        <f>'^JKSE'!I50</f>
        <v>40827</v>
      </c>
      <c r="J50" s="12">
        <f t="shared" si="0"/>
        <v>4400</v>
      </c>
    </row>
    <row r="51" spans="1:10" x14ac:dyDescent="0.2">
      <c r="A51" s="15">
        <v>39895</v>
      </c>
      <c r="B51" s="12">
        <v>3000</v>
      </c>
      <c r="C51" s="12">
        <v>3000</v>
      </c>
      <c r="D51" s="12">
        <v>3000</v>
      </c>
      <c r="E51" s="12">
        <v>3000</v>
      </c>
      <c r="F51" s="14">
        <v>0</v>
      </c>
      <c r="G51" s="12">
        <v>2697.62</v>
      </c>
      <c r="I51" s="11">
        <f>'^JKSE'!I51</f>
        <v>40826</v>
      </c>
      <c r="J51" s="12">
        <f t="shared" si="0"/>
        <v>4200</v>
      </c>
    </row>
    <row r="52" spans="1:10" x14ac:dyDescent="0.2">
      <c r="A52" s="15">
        <v>39896</v>
      </c>
      <c r="B52" s="12">
        <v>2900</v>
      </c>
      <c r="C52" s="12">
        <v>2900</v>
      </c>
      <c r="D52" s="12">
        <v>2900</v>
      </c>
      <c r="E52" s="12">
        <v>2900</v>
      </c>
      <c r="F52" s="14">
        <v>1000</v>
      </c>
      <c r="G52" s="12">
        <v>2607.6999999999998</v>
      </c>
      <c r="I52" s="11">
        <f>'^JKSE'!I52</f>
        <v>40823</v>
      </c>
      <c r="J52" s="12">
        <f t="shared" si="0"/>
        <v>4200</v>
      </c>
    </row>
    <row r="53" spans="1:10" x14ac:dyDescent="0.2">
      <c r="A53" s="15">
        <v>39897</v>
      </c>
      <c r="B53" s="12">
        <v>2800</v>
      </c>
      <c r="C53" s="12">
        <v>3000</v>
      </c>
      <c r="D53" s="12">
        <v>2800</v>
      </c>
      <c r="E53" s="12">
        <v>2800</v>
      </c>
      <c r="F53" s="14">
        <v>0</v>
      </c>
      <c r="G53" s="12">
        <v>2517.7800000000002</v>
      </c>
      <c r="I53" s="11">
        <f>'^JKSE'!I53</f>
        <v>40822</v>
      </c>
      <c r="J53" s="12">
        <f t="shared" si="0"/>
        <v>4200</v>
      </c>
    </row>
    <row r="54" spans="1:10" x14ac:dyDescent="0.2">
      <c r="A54" s="15">
        <v>39899</v>
      </c>
      <c r="B54" s="12">
        <v>2500</v>
      </c>
      <c r="C54" s="12">
        <v>2500</v>
      </c>
      <c r="D54" s="12">
        <v>2500</v>
      </c>
      <c r="E54" s="12">
        <v>2500</v>
      </c>
      <c r="F54" s="14">
        <v>1500</v>
      </c>
      <c r="G54" s="12">
        <v>2248.02</v>
      </c>
      <c r="I54" s="11">
        <f>'^JKSE'!I54</f>
        <v>40821</v>
      </c>
      <c r="J54" s="12">
        <f t="shared" si="0"/>
        <v>4500</v>
      </c>
    </row>
    <row r="55" spans="1:10" x14ac:dyDescent="0.2">
      <c r="A55" s="15">
        <v>39902</v>
      </c>
      <c r="B55" s="12">
        <v>2400</v>
      </c>
      <c r="C55" s="12">
        <v>2400</v>
      </c>
      <c r="D55" s="12">
        <v>2300</v>
      </c>
      <c r="E55" s="12">
        <v>2400</v>
      </c>
      <c r="F55" s="14">
        <v>7000</v>
      </c>
      <c r="G55" s="12">
        <v>2158.1</v>
      </c>
      <c r="I55" s="11">
        <f>'^JKSE'!I55</f>
        <v>40820</v>
      </c>
      <c r="J55" s="12">
        <f t="shared" si="0"/>
        <v>5000</v>
      </c>
    </row>
    <row r="56" spans="1:10" x14ac:dyDescent="0.2">
      <c r="A56" s="15">
        <v>39903</v>
      </c>
      <c r="B56" s="12">
        <v>2400</v>
      </c>
      <c r="C56" s="12">
        <v>2650</v>
      </c>
      <c r="D56" s="12">
        <v>2400</v>
      </c>
      <c r="E56" s="12">
        <v>2650</v>
      </c>
      <c r="F56" s="14">
        <v>1500</v>
      </c>
      <c r="G56" s="12">
        <v>2382.9</v>
      </c>
      <c r="I56" s="11">
        <f>'^JKSE'!I56</f>
        <v>40819</v>
      </c>
      <c r="J56" s="12">
        <f t="shared" si="0"/>
        <v>6300</v>
      </c>
    </row>
    <row r="57" spans="1:10" x14ac:dyDescent="0.2">
      <c r="A57" s="15">
        <v>39904</v>
      </c>
      <c r="B57" s="12">
        <v>2500</v>
      </c>
      <c r="C57" s="12">
        <v>2500</v>
      </c>
      <c r="D57" s="12">
        <v>2500</v>
      </c>
      <c r="E57" s="12">
        <v>2500</v>
      </c>
      <c r="F57" s="14">
        <v>2500</v>
      </c>
      <c r="G57" s="12">
        <v>2248.02</v>
      </c>
      <c r="I57" s="11">
        <f>'^JKSE'!I57</f>
        <v>40816</v>
      </c>
      <c r="J57" s="12">
        <f t="shared" si="0"/>
        <v>5000</v>
      </c>
    </row>
    <row r="58" spans="1:10" x14ac:dyDescent="0.2">
      <c r="A58" s="15">
        <v>39905</v>
      </c>
      <c r="B58" s="12">
        <v>2450</v>
      </c>
      <c r="C58" s="12">
        <v>2450</v>
      </c>
      <c r="D58" s="12">
        <v>2450</v>
      </c>
      <c r="E58" s="12">
        <v>2450</v>
      </c>
      <c r="F58" s="14">
        <v>1000</v>
      </c>
      <c r="G58" s="12">
        <v>2203.06</v>
      </c>
      <c r="I58" s="11">
        <f>'^JKSE'!I58</f>
        <v>40815</v>
      </c>
      <c r="J58" s="12">
        <f t="shared" si="0"/>
        <v>5250</v>
      </c>
    </row>
    <row r="59" spans="1:10" x14ac:dyDescent="0.2">
      <c r="A59" s="15">
        <v>39906</v>
      </c>
      <c r="B59" s="12">
        <v>2500</v>
      </c>
      <c r="C59" s="12">
        <v>2900</v>
      </c>
      <c r="D59" s="12">
        <v>2500</v>
      </c>
      <c r="E59" s="12">
        <v>2500</v>
      </c>
      <c r="F59" s="14">
        <v>0</v>
      </c>
      <c r="G59" s="12">
        <v>2248.02</v>
      </c>
      <c r="I59" s="11">
        <f>'^JKSE'!I59</f>
        <v>40814</v>
      </c>
      <c r="J59" s="12">
        <f t="shared" si="0"/>
        <v>5250</v>
      </c>
    </row>
    <row r="60" spans="1:10" x14ac:dyDescent="0.2">
      <c r="A60" s="15">
        <v>39909</v>
      </c>
      <c r="B60" s="12">
        <v>2000</v>
      </c>
      <c r="C60" s="12">
        <v>2700</v>
      </c>
      <c r="D60" s="12">
        <v>2000</v>
      </c>
      <c r="E60" s="12">
        <v>2000</v>
      </c>
      <c r="F60" s="14">
        <v>0</v>
      </c>
      <c r="G60" s="12">
        <v>1798.42</v>
      </c>
      <c r="I60" s="11">
        <f>'^JKSE'!I60</f>
        <v>40813</v>
      </c>
      <c r="J60" s="12">
        <f t="shared" si="0"/>
        <v>5250</v>
      </c>
    </row>
    <row r="61" spans="1:10" x14ac:dyDescent="0.2">
      <c r="A61" s="15">
        <v>39910</v>
      </c>
      <c r="B61" s="12">
        <v>2750</v>
      </c>
      <c r="C61" s="12">
        <v>2750</v>
      </c>
      <c r="D61" s="12">
        <v>2750</v>
      </c>
      <c r="E61" s="12">
        <v>2750</v>
      </c>
      <c r="F61" s="14">
        <v>500</v>
      </c>
      <c r="G61" s="12">
        <v>2472.8200000000002</v>
      </c>
      <c r="I61" s="11">
        <f>'^JKSE'!I61</f>
        <v>40812</v>
      </c>
      <c r="J61" s="12">
        <f t="shared" si="0"/>
        <v>5850</v>
      </c>
    </row>
    <row r="62" spans="1:10" x14ac:dyDescent="0.2">
      <c r="A62" s="15">
        <v>39911</v>
      </c>
      <c r="B62" s="12">
        <v>2350</v>
      </c>
      <c r="C62" s="12">
        <v>2950</v>
      </c>
      <c r="D62" s="12">
        <v>2350</v>
      </c>
      <c r="E62" s="12">
        <v>2350</v>
      </c>
      <c r="F62" s="14">
        <v>0</v>
      </c>
      <c r="G62" s="12">
        <v>2113.14</v>
      </c>
      <c r="I62" s="11">
        <f>'^JKSE'!I62</f>
        <v>40809</v>
      </c>
      <c r="J62" s="12">
        <f t="shared" si="0"/>
        <v>6300</v>
      </c>
    </row>
    <row r="63" spans="1:10" x14ac:dyDescent="0.2">
      <c r="A63" s="15">
        <v>39916</v>
      </c>
      <c r="B63" s="12">
        <v>2975</v>
      </c>
      <c r="C63" s="12">
        <v>2975</v>
      </c>
      <c r="D63" s="12">
        <v>2975</v>
      </c>
      <c r="E63" s="12">
        <v>2975</v>
      </c>
      <c r="F63" s="14">
        <v>0</v>
      </c>
      <c r="G63" s="12">
        <v>2675.14</v>
      </c>
      <c r="I63" s="11">
        <f>'^JKSE'!I63</f>
        <v>40808</v>
      </c>
      <c r="J63" s="12">
        <f t="shared" si="0"/>
        <v>6300</v>
      </c>
    </row>
    <row r="64" spans="1:10" x14ac:dyDescent="0.2">
      <c r="A64" s="15">
        <v>39917</v>
      </c>
      <c r="B64" s="12">
        <v>2600</v>
      </c>
      <c r="C64" s="12">
        <v>3000</v>
      </c>
      <c r="D64" s="12">
        <v>2600</v>
      </c>
      <c r="E64" s="12">
        <v>2600</v>
      </c>
      <c r="F64" s="14">
        <v>0</v>
      </c>
      <c r="G64" s="12">
        <v>2337.94</v>
      </c>
      <c r="I64" s="11">
        <f>'^JKSE'!I64</f>
        <v>40807</v>
      </c>
      <c r="J64" s="12">
        <f t="shared" si="0"/>
        <v>6300</v>
      </c>
    </row>
    <row r="65" spans="1:10" x14ac:dyDescent="0.2">
      <c r="A65" s="15">
        <v>39918</v>
      </c>
      <c r="B65" s="12">
        <v>2750</v>
      </c>
      <c r="C65" s="12">
        <v>2750</v>
      </c>
      <c r="D65" s="12">
        <v>2750</v>
      </c>
      <c r="E65" s="12">
        <v>2750</v>
      </c>
      <c r="F65" s="14">
        <v>1000</v>
      </c>
      <c r="G65" s="12">
        <v>2472.8200000000002</v>
      </c>
      <c r="I65" s="11">
        <f>'^JKSE'!I65</f>
        <v>40806</v>
      </c>
      <c r="J65" s="12">
        <f t="shared" si="0"/>
        <v>5000</v>
      </c>
    </row>
    <row r="66" spans="1:10" x14ac:dyDescent="0.2">
      <c r="A66" s="15">
        <v>39925</v>
      </c>
      <c r="B66" s="12">
        <v>2200</v>
      </c>
      <c r="C66" s="12">
        <v>2200</v>
      </c>
      <c r="D66" s="12">
        <v>2200</v>
      </c>
      <c r="E66" s="12">
        <v>2200</v>
      </c>
      <c r="F66" s="14">
        <v>0</v>
      </c>
      <c r="G66" s="12">
        <v>1978.26</v>
      </c>
      <c r="I66" s="11">
        <f>'^JKSE'!I66</f>
        <v>40805</v>
      </c>
      <c r="J66" s="12">
        <f t="shared" si="0"/>
        <v>5000</v>
      </c>
    </row>
    <row r="67" spans="1:10" x14ac:dyDescent="0.2">
      <c r="A67" s="15">
        <v>39933</v>
      </c>
      <c r="B67" s="12">
        <v>2250</v>
      </c>
      <c r="C67" s="12">
        <v>2250</v>
      </c>
      <c r="D67" s="12">
        <v>2250</v>
      </c>
      <c r="E67" s="12">
        <v>2250</v>
      </c>
      <c r="F67" s="14">
        <v>0</v>
      </c>
      <c r="G67" s="12">
        <v>2023.22</v>
      </c>
      <c r="I67" s="11">
        <f>'^JKSE'!I67</f>
        <v>40802</v>
      </c>
      <c r="J67" s="12">
        <f t="shared" ref="J67:J130" si="1">VLOOKUP($I$2:$I$751,$A$2:$G$705,7)</f>
        <v>4300</v>
      </c>
    </row>
    <row r="68" spans="1:10" x14ac:dyDescent="0.2">
      <c r="A68" s="15">
        <v>39934</v>
      </c>
      <c r="B68" s="12">
        <v>2650</v>
      </c>
      <c r="C68" s="12">
        <v>2650</v>
      </c>
      <c r="D68" s="12">
        <v>2650</v>
      </c>
      <c r="E68" s="12">
        <v>2650</v>
      </c>
      <c r="F68" s="14">
        <v>0</v>
      </c>
      <c r="G68" s="12">
        <v>2382.9</v>
      </c>
      <c r="I68" s="11">
        <f>'^JKSE'!I68</f>
        <v>40801</v>
      </c>
      <c r="J68" s="12">
        <f t="shared" si="1"/>
        <v>4300</v>
      </c>
    </row>
    <row r="69" spans="1:10" x14ac:dyDescent="0.2">
      <c r="A69" s="15">
        <v>39937</v>
      </c>
      <c r="B69" s="12">
        <v>3400</v>
      </c>
      <c r="C69" s="12">
        <v>3400</v>
      </c>
      <c r="D69" s="12">
        <v>3400</v>
      </c>
      <c r="E69" s="12">
        <v>3400</v>
      </c>
      <c r="F69" s="14">
        <v>0</v>
      </c>
      <c r="G69" s="12">
        <v>3057.31</v>
      </c>
      <c r="I69" s="11">
        <f>'^JKSE'!I69</f>
        <v>40800</v>
      </c>
      <c r="J69" s="12">
        <f t="shared" si="1"/>
        <v>5000</v>
      </c>
    </row>
    <row r="70" spans="1:10" x14ac:dyDescent="0.2">
      <c r="A70" s="15">
        <v>39938</v>
      </c>
      <c r="B70" s="12">
        <v>2200</v>
      </c>
      <c r="C70" s="12">
        <v>2200</v>
      </c>
      <c r="D70" s="12">
        <v>2200</v>
      </c>
      <c r="E70" s="12">
        <v>2200</v>
      </c>
      <c r="F70" s="14">
        <v>0</v>
      </c>
      <c r="G70" s="12">
        <v>1978.26</v>
      </c>
      <c r="I70" s="11">
        <f>'^JKSE'!I70</f>
        <v>40799</v>
      </c>
      <c r="J70" s="12">
        <f t="shared" si="1"/>
        <v>5000</v>
      </c>
    </row>
    <row r="71" spans="1:10" x14ac:dyDescent="0.2">
      <c r="A71" s="15">
        <v>39941</v>
      </c>
      <c r="B71" s="12">
        <v>2500</v>
      </c>
      <c r="C71" s="12">
        <v>3400</v>
      </c>
      <c r="D71" s="12">
        <v>2500</v>
      </c>
      <c r="E71" s="12">
        <v>2500</v>
      </c>
      <c r="F71" s="14">
        <v>0</v>
      </c>
      <c r="G71" s="12">
        <v>2248.02</v>
      </c>
      <c r="I71" s="11">
        <f>'^JKSE'!I71</f>
        <v>40798</v>
      </c>
      <c r="J71" s="12">
        <f t="shared" si="1"/>
        <v>5100</v>
      </c>
    </row>
    <row r="72" spans="1:10" x14ac:dyDescent="0.2">
      <c r="A72" s="15">
        <v>39944</v>
      </c>
      <c r="B72" s="12">
        <v>2750</v>
      </c>
      <c r="C72" s="12">
        <v>3400</v>
      </c>
      <c r="D72" s="12">
        <v>2750</v>
      </c>
      <c r="E72" s="12">
        <v>2750</v>
      </c>
      <c r="F72" s="14">
        <v>0</v>
      </c>
      <c r="G72" s="12">
        <v>2472.8200000000002</v>
      </c>
      <c r="I72" s="11">
        <f>'^JKSE'!I72</f>
        <v>40795</v>
      </c>
      <c r="J72" s="12">
        <f t="shared" si="1"/>
        <v>5100</v>
      </c>
    </row>
    <row r="73" spans="1:10" x14ac:dyDescent="0.2">
      <c r="A73" s="15">
        <v>39952</v>
      </c>
      <c r="B73" s="12">
        <v>2400</v>
      </c>
      <c r="C73" s="12">
        <v>2400</v>
      </c>
      <c r="D73" s="12">
        <v>2400</v>
      </c>
      <c r="E73" s="12">
        <v>2400</v>
      </c>
      <c r="F73" s="14">
        <v>0</v>
      </c>
      <c r="G73" s="12">
        <v>2158.1</v>
      </c>
      <c r="I73" s="11">
        <f>'^JKSE'!I73</f>
        <v>40794</v>
      </c>
      <c r="J73" s="12">
        <f t="shared" si="1"/>
        <v>5100</v>
      </c>
    </row>
    <row r="74" spans="1:10" x14ac:dyDescent="0.2">
      <c r="A74" s="15">
        <v>39953</v>
      </c>
      <c r="B74" s="12">
        <v>2400</v>
      </c>
      <c r="C74" s="12">
        <v>2400</v>
      </c>
      <c r="D74" s="12">
        <v>2400</v>
      </c>
      <c r="E74" s="12">
        <v>2400</v>
      </c>
      <c r="F74" s="14">
        <v>0</v>
      </c>
      <c r="G74" s="12">
        <v>2158.1</v>
      </c>
      <c r="I74" s="11">
        <f>'^JKSE'!I74</f>
        <v>40793</v>
      </c>
      <c r="J74" s="12">
        <f t="shared" si="1"/>
        <v>5100</v>
      </c>
    </row>
    <row r="75" spans="1:10" x14ac:dyDescent="0.2">
      <c r="A75" s="15">
        <v>39955</v>
      </c>
      <c r="B75" s="12">
        <v>2400</v>
      </c>
      <c r="C75" s="12">
        <v>3425</v>
      </c>
      <c r="D75" s="12">
        <v>2400</v>
      </c>
      <c r="E75" s="12">
        <v>2400</v>
      </c>
      <c r="F75" s="14">
        <v>0</v>
      </c>
      <c r="G75" s="12">
        <v>2158.1</v>
      </c>
      <c r="I75" s="11">
        <f>'^JKSE'!I75</f>
        <v>40792</v>
      </c>
      <c r="J75" s="12">
        <f t="shared" si="1"/>
        <v>5250</v>
      </c>
    </row>
    <row r="76" spans="1:10" x14ac:dyDescent="0.2">
      <c r="A76" s="15">
        <v>39958</v>
      </c>
      <c r="B76" s="12">
        <v>2400</v>
      </c>
      <c r="C76" s="12">
        <v>3100</v>
      </c>
      <c r="D76" s="12">
        <v>2400</v>
      </c>
      <c r="E76" s="12">
        <v>2400</v>
      </c>
      <c r="F76" s="14">
        <v>0</v>
      </c>
      <c r="G76" s="12">
        <v>2158.1</v>
      </c>
      <c r="I76" s="11">
        <f>'^JKSE'!I76</f>
        <v>40791</v>
      </c>
      <c r="J76" s="12">
        <f t="shared" si="1"/>
        <v>5000</v>
      </c>
    </row>
    <row r="77" spans="1:10" x14ac:dyDescent="0.2">
      <c r="A77" s="15">
        <v>39959</v>
      </c>
      <c r="B77" s="12">
        <v>2400</v>
      </c>
      <c r="C77" s="12">
        <v>3100</v>
      </c>
      <c r="D77" s="12">
        <v>2400</v>
      </c>
      <c r="E77" s="12">
        <v>2400</v>
      </c>
      <c r="F77" s="14">
        <v>0</v>
      </c>
      <c r="G77" s="12">
        <v>2158.1</v>
      </c>
      <c r="I77" s="11">
        <f>'^JKSE'!I77</f>
        <v>40788</v>
      </c>
      <c r="J77" s="12">
        <f t="shared" si="1"/>
        <v>5500</v>
      </c>
    </row>
    <row r="78" spans="1:10" x14ac:dyDescent="0.2">
      <c r="A78" s="15">
        <v>39960</v>
      </c>
      <c r="B78" s="12">
        <v>2400</v>
      </c>
      <c r="C78" s="12">
        <v>3100</v>
      </c>
      <c r="D78" s="12">
        <v>2400</v>
      </c>
      <c r="E78" s="12">
        <v>2400</v>
      </c>
      <c r="F78" s="14">
        <v>0</v>
      </c>
      <c r="G78" s="12">
        <v>2158.1</v>
      </c>
      <c r="I78" s="11">
        <f>'^JKSE'!I78</f>
        <v>40787</v>
      </c>
      <c r="J78" s="12">
        <f t="shared" si="1"/>
        <v>5500</v>
      </c>
    </row>
    <row r="79" spans="1:10" x14ac:dyDescent="0.2">
      <c r="A79" s="15">
        <v>39962</v>
      </c>
      <c r="B79" s="12">
        <v>2400</v>
      </c>
      <c r="C79" s="12">
        <v>2600</v>
      </c>
      <c r="D79" s="12">
        <v>2400</v>
      </c>
      <c r="E79" s="12">
        <v>2400</v>
      </c>
      <c r="F79" s="14">
        <v>0</v>
      </c>
      <c r="G79" s="12">
        <v>2158.1</v>
      </c>
      <c r="I79" s="11">
        <f>'^JKSE'!I79</f>
        <v>40786</v>
      </c>
      <c r="J79" s="12">
        <f t="shared" si="1"/>
        <v>5500</v>
      </c>
    </row>
    <row r="80" spans="1:10" x14ac:dyDescent="0.2">
      <c r="A80" s="15">
        <v>39965</v>
      </c>
      <c r="B80" s="12">
        <v>2600</v>
      </c>
      <c r="C80" s="12">
        <v>2600</v>
      </c>
      <c r="D80" s="12">
        <v>2600</v>
      </c>
      <c r="E80" s="12">
        <v>2600</v>
      </c>
      <c r="F80" s="14">
        <v>0</v>
      </c>
      <c r="G80" s="12">
        <v>2337.94</v>
      </c>
      <c r="I80" s="11">
        <f>'^JKSE'!I80</f>
        <v>40785</v>
      </c>
      <c r="J80" s="12">
        <f t="shared" si="1"/>
        <v>5500</v>
      </c>
    </row>
    <row r="81" spans="1:10" x14ac:dyDescent="0.2">
      <c r="A81" s="15">
        <v>39973</v>
      </c>
      <c r="B81" s="12">
        <v>2550</v>
      </c>
      <c r="C81" s="12">
        <v>2550</v>
      </c>
      <c r="D81" s="12">
        <v>2550</v>
      </c>
      <c r="E81" s="12">
        <v>2550</v>
      </c>
      <c r="F81" s="14">
        <v>0</v>
      </c>
      <c r="G81" s="12">
        <v>2292.98</v>
      </c>
      <c r="I81" s="11">
        <f>'^JKSE'!I81</f>
        <v>40784</v>
      </c>
      <c r="J81" s="12">
        <f t="shared" si="1"/>
        <v>5500</v>
      </c>
    </row>
    <row r="82" spans="1:10" x14ac:dyDescent="0.2">
      <c r="A82" s="15">
        <v>39980</v>
      </c>
      <c r="B82" s="12">
        <v>2600</v>
      </c>
      <c r="C82" s="12">
        <v>2600</v>
      </c>
      <c r="D82" s="12">
        <v>2600</v>
      </c>
      <c r="E82" s="12">
        <v>2600</v>
      </c>
      <c r="F82" s="14">
        <v>1000</v>
      </c>
      <c r="G82" s="12">
        <v>2337.94</v>
      </c>
      <c r="I82" s="11">
        <f>'^JKSE'!I82</f>
        <v>40781</v>
      </c>
      <c r="J82" s="12">
        <f t="shared" si="1"/>
        <v>5500</v>
      </c>
    </row>
    <row r="83" spans="1:10" x14ac:dyDescent="0.2">
      <c r="A83" s="15">
        <v>39981</v>
      </c>
      <c r="B83" s="12">
        <v>2525</v>
      </c>
      <c r="C83" s="12">
        <v>2525</v>
      </c>
      <c r="D83" s="12">
        <v>2525</v>
      </c>
      <c r="E83" s="12">
        <v>2525</v>
      </c>
      <c r="F83" s="14">
        <v>500</v>
      </c>
      <c r="G83" s="12">
        <v>2270.5</v>
      </c>
      <c r="I83" s="11">
        <f>'^JKSE'!I83</f>
        <v>40780</v>
      </c>
      <c r="J83" s="12">
        <f t="shared" si="1"/>
        <v>5100</v>
      </c>
    </row>
    <row r="84" spans="1:10" x14ac:dyDescent="0.2">
      <c r="A84" s="15">
        <v>39982</v>
      </c>
      <c r="B84" s="12">
        <v>2500</v>
      </c>
      <c r="C84" s="12">
        <v>2500</v>
      </c>
      <c r="D84" s="12">
        <v>2500</v>
      </c>
      <c r="E84" s="12">
        <v>2500</v>
      </c>
      <c r="F84" s="14">
        <v>2000</v>
      </c>
      <c r="G84" s="12">
        <v>2375</v>
      </c>
      <c r="I84" s="11">
        <f>'^JKSE'!I84</f>
        <v>40779</v>
      </c>
      <c r="J84" s="12">
        <f t="shared" si="1"/>
        <v>5200</v>
      </c>
    </row>
    <row r="85" spans="1:10" x14ac:dyDescent="0.2">
      <c r="A85" s="15">
        <v>39983</v>
      </c>
      <c r="B85" s="12">
        <v>2750</v>
      </c>
      <c r="C85" s="12">
        <v>2750</v>
      </c>
      <c r="D85" s="12">
        <v>2750</v>
      </c>
      <c r="E85" s="12">
        <v>2750</v>
      </c>
      <c r="F85" s="14">
        <v>0</v>
      </c>
      <c r="G85" s="12">
        <v>2612.5</v>
      </c>
      <c r="I85" s="11">
        <f>'^JKSE'!I85</f>
        <v>40778</v>
      </c>
      <c r="J85" s="12">
        <f t="shared" si="1"/>
        <v>5000</v>
      </c>
    </row>
    <row r="86" spans="1:10" x14ac:dyDescent="0.2">
      <c r="A86" s="15">
        <v>39986</v>
      </c>
      <c r="B86" s="12">
        <v>1950</v>
      </c>
      <c r="C86" s="12">
        <v>2750</v>
      </c>
      <c r="D86" s="12">
        <v>1950</v>
      </c>
      <c r="E86" s="12">
        <v>1950</v>
      </c>
      <c r="F86" s="14">
        <v>0</v>
      </c>
      <c r="G86" s="12">
        <v>1852.5</v>
      </c>
      <c r="I86" s="11">
        <f>'^JKSE'!I86</f>
        <v>40777</v>
      </c>
      <c r="J86" s="12">
        <f t="shared" si="1"/>
        <v>5000</v>
      </c>
    </row>
    <row r="87" spans="1:10" x14ac:dyDescent="0.2">
      <c r="A87" s="15">
        <v>39988</v>
      </c>
      <c r="B87" s="12">
        <v>2750</v>
      </c>
      <c r="C87" s="12">
        <v>2750</v>
      </c>
      <c r="D87" s="12">
        <v>2750</v>
      </c>
      <c r="E87" s="12">
        <v>2750</v>
      </c>
      <c r="F87" s="14">
        <v>0</v>
      </c>
      <c r="G87" s="12">
        <v>2612.5</v>
      </c>
      <c r="I87" s="11">
        <f>'^JKSE'!I87</f>
        <v>40774</v>
      </c>
      <c r="J87" s="12">
        <f t="shared" si="1"/>
        <v>4900</v>
      </c>
    </row>
    <row r="88" spans="1:10" x14ac:dyDescent="0.2">
      <c r="A88" s="15">
        <v>39989</v>
      </c>
      <c r="B88" s="12">
        <v>3000</v>
      </c>
      <c r="C88" s="12">
        <v>3000</v>
      </c>
      <c r="D88" s="12">
        <v>3000</v>
      </c>
      <c r="E88" s="12">
        <v>3000</v>
      </c>
      <c r="F88" s="14">
        <v>0</v>
      </c>
      <c r="G88" s="12">
        <v>2850</v>
      </c>
      <c r="I88" s="11">
        <f>'^JKSE'!I88</f>
        <v>40773</v>
      </c>
      <c r="J88" s="12">
        <f t="shared" si="1"/>
        <v>5100</v>
      </c>
    </row>
    <row r="89" spans="1:10" x14ac:dyDescent="0.2">
      <c r="A89" s="15">
        <v>39990</v>
      </c>
      <c r="B89" s="12">
        <v>2750</v>
      </c>
      <c r="C89" s="12">
        <v>2750</v>
      </c>
      <c r="D89" s="12">
        <v>2750</v>
      </c>
      <c r="E89" s="12">
        <v>2750</v>
      </c>
      <c r="F89" s="14">
        <v>0</v>
      </c>
      <c r="G89" s="12">
        <v>2612.5</v>
      </c>
      <c r="I89" s="11">
        <f>'^JKSE'!I89</f>
        <v>40772</v>
      </c>
      <c r="J89" s="12">
        <f t="shared" si="1"/>
        <v>5100</v>
      </c>
    </row>
    <row r="90" spans="1:10" x14ac:dyDescent="0.2">
      <c r="A90" s="15">
        <v>39993</v>
      </c>
      <c r="B90" s="12">
        <v>3000</v>
      </c>
      <c r="C90" s="12">
        <v>3000</v>
      </c>
      <c r="D90" s="12">
        <v>3000</v>
      </c>
      <c r="E90" s="12">
        <v>3000</v>
      </c>
      <c r="F90" s="14">
        <v>0</v>
      </c>
      <c r="G90" s="12">
        <v>2850</v>
      </c>
      <c r="I90" s="11">
        <f>'^JKSE'!I90</f>
        <v>40771</v>
      </c>
      <c r="J90" s="12">
        <f t="shared" si="1"/>
        <v>5100</v>
      </c>
    </row>
    <row r="91" spans="1:10" x14ac:dyDescent="0.2">
      <c r="A91" s="15">
        <v>39994</v>
      </c>
      <c r="B91" s="12">
        <v>3000</v>
      </c>
      <c r="C91" s="12">
        <v>3000</v>
      </c>
      <c r="D91" s="12">
        <v>3000</v>
      </c>
      <c r="E91" s="12">
        <v>3000</v>
      </c>
      <c r="F91" s="14">
        <v>0</v>
      </c>
      <c r="G91" s="12">
        <v>2850</v>
      </c>
      <c r="I91" s="11">
        <f>'^JKSE'!I91</f>
        <v>40770</v>
      </c>
      <c r="J91" s="12">
        <f t="shared" si="1"/>
        <v>4900</v>
      </c>
    </row>
    <row r="92" spans="1:10" x14ac:dyDescent="0.2">
      <c r="A92" s="15">
        <v>39995</v>
      </c>
      <c r="B92" s="12">
        <v>3000</v>
      </c>
      <c r="C92" s="12">
        <v>3000</v>
      </c>
      <c r="D92" s="12">
        <v>3000</v>
      </c>
      <c r="E92" s="12">
        <v>3000</v>
      </c>
      <c r="F92" s="14">
        <v>0</v>
      </c>
      <c r="G92" s="12">
        <v>2850</v>
      </c>
      <c r="I92" s="11">
        <f>'^JKSE'!I92</f>
        <v>40767</v>
      </c>
      <c r="J92" s="12">
        <f t="shared" si="1"/>
        <v>5100</v>
      </c>
    </row>
    <row r="93" spans="1:10" x14ac:dyDescent="0.2">
      <c r="A93" s="15">
        <v>39996</v>
      </c>
      <c r="B93" s="12">
        <v>3000</v>
      </c>
      <c r="C93" s="12">
        <v>3000</v>
      </c>
      <c r="D93" s="12">
        <v>3000</v>
      </c>
      <c r="E93" s="12">
        <v>3000</v>
      </c>
      <c r="F93" s="14">
        <v>0</v>
      </c>
      <c r="G93" s="12">
        <v>2850</v>
      </c>
      <c r="I93" s="11">
        <f>'^JKSE'!I93</f>
        <v>40766</v>
      </c>
      <c r="J93" s="12">
        <f t="shared" si="1"/>
        <v>4900</v>
      </c>
    </row>
    <row r="94" spans="1:10" x14ac:dyDescent="0.2">
      <c r="A94" s="15">
        <v>40000</v>
      </c>
      <c r="B94" s="12">
        <v>1880</v>
      </c>
      <c r="C94" s="12">
        <v>3000</v>
      </c>
      <c r="D94" s="12">
        <v>1880</v>
      </c>
      <c r="E94" s="12">
        <v>1880</v>
      </c>
      <c r="F94" s="14">
        <v>0</v>
      </c>
      <c r="G94" s="12">
        <v>1786</v>
      </c>
      <c r="I94" s="11">
        <f>'^JKSE'!I94</f>
        <v>40765</v>
      </c>
      <c r="J94" s="12">
        <f t="shared" si="1"/>
        <v>5500</v>
      </c>
    </row>
    <row r="95" spans="1:10" x14ac:dyDescent="0.2">
      <c r="A95" s="15">
        <v>40001</v>
      </c>
      <c r="B95" s="12">
        <v>2500</v>
      </c>
      <c r="C95" s="12">
        <v>2500</v>
      </c>
      <c r="D95" s="12">
        <v>2500</v>
      </c>
      <c r="E95" s="12">
        <v>2500</v>
      </c>
      <c r="F95" s="14">
        <v>0</v>
      </c>
      <c r="G95" s="12">
        <v>2375</v>
      </c>
      <c r="I95" s="11">
        <f>'^JKSE'!I95</f>
        <v>40764</v>
      </c>
      <c r="J95" s="12">
        <f t="shared" si="1"/>
        <v>5000</v>
      </c>
    </row>
    <row r="96" spans="1:10" x14ac:dyDescent="0.2">
      <c r="A96" s="15">
        <v>40003</v>
      </c>
      <c r="B96" s="12">
        <v>2200</v>
      </c>
      <c r="C96" s="12">
        <v>3000</v>
      </c>
      <c r="D96" s="12">
        <v>2200</v>
      </c>
      <c r="E96" s="12">
        <v>2200</v>
      </c>
      <c r="F96" s="14">
        <v>0</v>
      </c>
      <c r="G96" s="12">
        <v>2090</v>
      </c>
      <c r="I96" s="11">
        <f>'^JKSE'!I96</f>
        <v>40763</v>
      </c>
      <c r="J96" s="12">
        <f t="shared" si="1"/>
        <v>5100</v>
      </c>
    </row>
    <row r="97" spans="1:10" x14ac:dyDescent="0.2">
      <c r="A97" s="15">
        <v>40007</v>
      </c>
      <c r="B97" s="12">
        <v>2000</v>
      </c>
      <c r="C97" s="12">
        <v>2000</v>
      </c>
      <c r="D97" s="12">
        <v>2000</v>
      </c>
      <c r="E97" s="12">
        <v>2000</v>
      </c>
      <c r="F97" s="14">
        <v>0</v>
      </c>
      <c r="G97" s="12">
        <v>1900</v>
      </c>
      <c r="I97" s="11">
        <f>'^JKSE'!I97</f>
        <v>40760</v>
      </c>
      <c r="J97" s="12">
        <f t="shared" si="1"/>
        <v>4900</v>
      </c>
    </row>
    <row r="98" spans="1:10" x14ac:dyDescent="0.2">
      <c r="A98" s="15">
        <v>40008</v>
      </c>
      <c r="B98" s="12">
        <v>3000</v>
      </c>
      <c r="C98" s="12">
        <v>3000</v>
      </c>
      <c r="D98" s="12">
        <v>3000</v>
      </c>
      <c r="E98" s="12">
        <v>3000</v>
      </c>
      <c r="F98" s="14">
        <v>0</v>
      </c>
      <c r="G98" s="12">
        <v>2850</v>
      </c>
      <c r="I98" s="11">
        <f>'^JKSE'!I98</f>
        <v>40759</v>
      </c>
      <c r="J98" s="12">
        <f t="shared" si="1"/>
        <v>5350</v>
      </c>
    </row>
    <row r="99" spans="1:10" x14ac:dyDescent="0.2">
      <c r="A99" s="15">
        <v>40010</v>
      </c>
      <c r="B99" s="12">
        <v>3000</v>
      </c>
      <c r="C99" s="12">
        <v>3000</v>
      </c>
      <c r="D99" s="12">
        <v>3000</v>
      </c>
      <c r="E99" s="12">
        <v>3000</v>
      </c>
      <c r="F99" s="14">
        <v>0</v>
      </c>
      <c r="G99" s="12">
        <v>2850</v>
      </c>
      <c r="I99" s="11">
        <f>'^JKSE'!I99</f>
        <v>40758</v>
      </c>
      <c r="J99" s="12">
        <f t="shared" si="1"/>
        <v>5200</v>
      </c>
    </row>
    <row r="100" spans="1:10" x14ac:dyDescent="0.2">
      <c r="A100" s="15">
        <v>40015</v>
      </c>
      <c r="B100" s="12">
        <v>3000</v>
      </c>
      <c r="C100" s="12">
        <v>3000</v>
      </c>
      <c r="D100" s="12">
        <v>3000</v>
      </c>
      <c r="E100" s="12">
        <v>3000</v>
      </c>
      <c r="F100" s="14">
        <v>0</v>
      </c>
      <c r="G100" s="12">
        <v>2850</v>
      </c>
      <c r="I100" s="11">
        <f>'^JKSE'!I100</f>
        <v>40757</v>
      </c>
      <c r="J100" s="12">
        <f t="shared" si="1"/>
        <v>5400</v>
      </c>
    </row>
    <row r="101" spans="1:10" x14ac:dyDescent="0.2">
      <c r="A101" s="15">
        <v>40016</v>
      </c>
      <c r="B101" s="12">
        <v>3000</v>
      </c>
      <c r="C101" s="12">
        <v>3000</v>
      </c>
      <c r="D101" s="12">
        <v>3000</v>
      </c>
      <c r="E101" s="12">
        <v>3000</v>
      </c>
      <c r="F101" s="14">
        <v>0</v>
      </c>
      <c r="G101" s="12">
        <v>2850</v>
      </c>
      <c r="I101" s="11">
        <f>'^JKSE'!I101</f>
        <v>40756</v>
      </c>
      <c r="J101" s="12">
        <f t="shared" si="1"/>
        <v>5350</v>
      </c>
    </row>
    <row r="102" spans="1:10" x14ac:dyDescent="0.2">
      <c r="A102" s="15">
        <v>40017</v>
      </c>
      <c r="B102" s="12">
        <v>2800</v>
      </c>
      <c r="C102" s="12">
        <v>2800</v>
      </c>
      <c r="D102" s="12">
        <v>2800</v>
      </c>
      <c r="E102" s="12">
        <v>2800</v>
      </c>
      <c r="F102" s="14">
        <v>0</v>
      </c>
      <c r="G102" s="12">
        <v>2660</v>
      </c>
      <c r="I102" s="11">
        <f>'^JKSE'!I102</f>
        <v>40753</v>
      </c>
      <c r="J102" s="12">
        <f t="shared" si="1"/>
        <v>5350</v>
      </c>
    </row>
    <row r="103" spans="1:10" x14ac:dyDescent="0.2">
      <c r="A103" s="15">
        <v>40018</v>
      </c>
      <c r="B103" s="12">
        <v>3000</v>
      </c>
      <c r="C103" s="12">
        <v>3000</v>
      </c>
      <c r="D103" s="12">
        <v>3000</v>
      </c>
      <c r="E103" s="12">
        <v>3000</v>
      </c>
      <c r="F103" s="14">
        <v>0</v>
      </c>
      <c r="G103" s="12">
        <v>2850</v>
      </c>
      <c r="I103" s="11">
        <f>'^JKSE'!I103</f>
        <v>40752</v>
      </c>
      <c r="J103" s="12">
        <f t="shared" si="1"/>
        <v>5350</v>
      </c>
    </row>
    <row r="104" spans="1:10" x14ac:dyDescent="0.2">
      <c r="A104" s="15">
        <v>40021</v>
      </c>
      <c r="B104" s="12">
        <v>3000</v>
      </c>
      <c r="C104" s="12">
        <v>3000</v>
      </c>
      <c r="D104" s="12">
        <v>3000</v>
      </c>
      <c r="E104" s="12">
        <v>3000</v>
      </c>
      <c r="F104" s="14">
        <v>0</v>
      </c>
      <c r="G104" s="12">
        <v>2850</v>
      </c>
      <c r="I104" s="11">
        <f>'^JKSE'!I104</f>
        <v>40751</v>
      </c>
      <c r="J104" s="12">
        <f t="shared" si="1"/>
        <v>5400</v>
      </c>
    </row>
    <row r="105" spans="1:10" x14ac:dyDescent="0.2">
      <c r="A105" s="15">
        <v>40022</v>
      </c>
      <c r="B105" s="12">
        <v>2800</v>
      </c>
      <c r="C105" s="12">
        <v>2800</v>
      </c>
      <c r="D105" s="12">
        <v>2800</v>
      </c>
      <c r="E105" s="12">
        <v>2800</v>
      </c>
      <c r="F105" s="14">
        <v>0</v>
      </c>
      <c r="G105" s="12">
        <v>2660</v>
      </c>
      <c r="I105" s="11">
        <f>'^JKSE'!I105</f>
        <v>40750</v>
      </c>
      <c r="J105" s="12">
        <f t="shared" si="1"/>
        <v>5450</v>
      </c>
    </row>
    <row r="106" spans="1:10" x14ac:dyDescent="0.2">
      <c r="A106" s="15">
        <v>40023</v>
      </c>
      <c r="B106" s="12">
        <v>2800</v>
      </c>
      <c r="C106" s="12">
        <v>2800</v>
      </c>
      <c r="D106" s="12">
        <v>2800</v>
      </c>
      <c r="E106" s="12">
        <v>2800</v>
      </c>
      <c r="F106" s="14">
        <v>0</v>
      </c>
      <c r="G106" s="12">
        <v>2660</v>
      </c>
      <c r="I106" s="11">
        <f>'^JKSE'!I106</f>
        <v>40749</v>
      </c>
      <c r="J106" s="12">
        <f t="shared" si="1"/>
        <v>5350</v>
      </c>
    </row>
    <row r="107" spans="1:10" x14ac:dyDescent="0.2">
      <c r="A107" s="15">
        <v>40024</v>
      </c>
      <c r="B107" s="12">
        <v>2800</v>
      </c>
      <c r="C107" s="12">
        <v>2800</v>
      </c>
      <c r="D107" s="12">
        <v>2800</v>
      </c>
      <c r="E107" s="12">
        <v>2800</v>
      </c>
      <c r="F107" s="14">
        <v>0</v>
      </c>
      <c r="G107" s="12">
        <v>2660</v>
      </c>
      <c r="I107" s="11">
        <f>'^JKSE'!I107</f>
        <v>40746</v>
      </c>
      <c r="J107" s="12">
        <f t="shared" si="1"/>
        <v>5850</v>
      </c>
    </row>
    <row r="108" spans="1:10" x14ac:dyDescent="0.2">
      <c r="A108" s="15">
        <v>40028</v>
      </c>
      <c r="B108" s="12">
        <v>1900</v>
      </c>
      <c r="C108" s="12">
        <v>1900</v>
      </c>
      <c r="D108" s="12">
        <v>1900</v>
      </c>
      <c r="E108" s="12">
        <v>1900</v>
      </c>
      <c r="F108" s="14">
        <v>0</v>
      </c>
      <c r="G108" s="12">
        <v>1805</v>
      </c>
      <c r="I108" s="11">
        <f>'^JKSE'!I108</f>
        <v>40745</v>
      </c>
      <c r="J108" s="12">
        <f t="shared" si="1"/>
        <v>5300</v>
      </c>
    </row>
    <row r="109" spans="1:10" x14ac:dyDescent="0.2">
      <c r="A109" s="15">
        <v>40037</v>
      </c>
      <c r="B109" s="12">
        <v>3000</v>
      </c>
      <c r="C109" s="12">
        <v>3000</v>
      </c>
      <c r="D109" s="12">
        <v>3000</v>
      </c>
      <c r="E109" s="12">
        <v>3000</v>
      </c>
      <c r="F109" s="14">
        <v>0</v>
      </c>
      <c r="G109" s="12">
        <v>2850</v>
      </c>
      <c r="I109" s="11">
        <f>'^JKSE'!I109</f>
        <v>40744</v>
      </c>
      <c r="J109" s="12">
        <f t="shared" si="1"/>
        <v>5350</v>
      </c>
    </row>
    <row r="110" spans="1:10" x14ac:dyDescent="0.2">
      <c r="A110" s="15">
        <v>40038</v>
      </c>
      <c r="B110" s="12">
        <v>2350</v>
      </c>
      <c r="C110" s="12">
        <v>3000</v>
      </c>
      <c r="D110" s="12">
        <v>2350</v>
      </c>
      <c r="E110" s="12">
        <v>2350</v>
      </c>
      <c r="F110" s="14">
        <v>0</v>
      </c>
      <c r="G110" s="12">
        <v>2232.5</v>
      </c>
      <c r="I110" s="11">
        <f>'^JKSE'!I110</f>
        <v>40743</v>
      </c>
      <c r="J110" s="12">
        <f t="shared" si="1"/>
        <v>5400</v>
      </c>
    </row>
    <row r="111" spans="1:10" x14ac:dyDescent="0.2">
      <c r="A111" s="15">
        <v>40045</v>
      </c>
      <c r="B111" s="12">
        <v>3000</v>
      </c>
      <c r="C111" s="12">
        <v>3000</v>
      </c>
      <c r="D111" s="12">
        <v>3000</v>
      </c>
      <c r="E111" s="12">
        <v>3000</v>
      </c>
      <c r="F111" s="14">
        <v>0</v>
      </c>
      <c r="G111" s="12">
        <v>2850</v>
      </c>
      <c r="I111" s="11">
        <f>'^JKSE'!I111</f>
        <v>40742</v>
      </c>
      <c r="J111" s="12">
        <f t="shared" si="1"/>
        <v>6000</v>
      </c>
    </row>
    <row r="112" spans="1:10" x14ac:dyDescent="0.2">
      <c r="A112" s="15">
        <v>40058</v>
      </c>
      <c r="B112" s="12">
        <v>2100</v>
      </c>
      <c r="C112" s="12">
        <v>2100</v>
      </c>
      <c r="D112" s="12">
        <v>2100</v>
      </c>
      <c r="E112" s="12">
        <v>2100</v>
      </c>
      <c r="F112" s="14">
        <v>0</v>
      </c>
      <c r="G112" s="12">
        <v>1995</v>
      </c>
      <c r="I112" s="11">
        <f>'^JKSE'!I112</f>
        <v>40739</v>
      </c>
      <c r="J112" s="12">
        <f t="shared" si="1"/>
        <v>6000</v>
      </c>
    </row>
    <row r="113" spans="1:10" x14ac:dyDescent="0.2">
      <c r="A113" s="15">
        <v>40059</v>
      </c>
      <c r="B113" s="12">
        <v>2100</v>
      </c>
      <c r="C113" s="12">
        <v>2100</v>
      </c>
      <c r="D113" s="12">
        <v>2100</v>
      </c>
      <c r="E113" s="12">
        <v>2100</v>
      </c>
      <c r="F113" s="14">
        <v>0</v>
      </c>
      <c r="G113" s="12">
        <v>1995</v>
      </c>
      <c r="I113" s="11">
        <f>'^JKSE'!I113</f>
        <v>40738</v>
      </c>
      <c r="J113" s="12">
        <f t="shared" si="1"/>
        <v>6000</v>
      </c>
    </row>
    <row r="114" spans="1:10" x14ac:dyDescent="0.2">
      <c r="A114" s="15">
        <v>40063</v>
      </c>
      <c r="B114" s="12">
        <v>2100</v>
      </c>
      <c r="C114" s="12">
        <v>2100</v>
      </c>
      <c r="D114" s="12">
        <v>2100</v>
      </c>
      <c r="E114" s="12">
        <v>2100</v>
      </c>
      <c r="F114" s="14">
        <v>0</v>
      </c>
      <c r="G114" s="12">
        <v>1995</v>
      </c>
      <c r="I114" s="11">
        <f>'^JKSE'!I114</f>
        <v>40737</v>
      </c>
      <c r="J114" s="12">
        <f t="shared" si="1"/>
        <v>6000</v>
      </c>
    </row>
    <row r="115" spans="1:10" x14ac:dyDescent="0.2">
      <c r="A115" s="15">
        <v>40064</v>
      </c>
      <c r="B115" s="12">
        <v>2100</v>
      </c>
      <c r="C115" s="12">
        <v>2100</v>
      </c>
      <c r="D115" s="12">
        <v>2100</v>
      </c>
      <c r="E115" s="12">
        <v>2100</v>
      </c>
      <c r="F115" s="14">
        <v>0</v>
      </c>
      <c r="G115" s="12">
        <v>1995</v>
      </c>
      <c r="I115" s="11">
        <f>'^JKSE'!I115</f>
        <v>40736</v>
      </c>
      <c r="J115" s="12">
        <f t="shared" si="1"/>
        <v>5200</v>
      </c>
    </row>
    <row r="116" spans="1:10" x14ac:dyDescent="0.2">
      <c r="A116" s="15">
        <v>40065</v>
      </c>
      <c r="B116" s="12">
        <v>1880</v>
      </c>
      <c r="C116" s="12">
        <v>1880</v>
      </c>
      <c r="D116" s="12">
        <v>1880</v>
      </c>
      <c r="E116" s="12">
        <v>1880</v>
      </c>
      <c r="F116" s="14">
        <v>0</v>
      </c>
      <c r="G116" s="12">
        <v>1786</v>
      </c>
      <c r="I116" s="11">
        <f>'^JKSE'!I116</f>
        <v>40735</v>
      </c>
      <c r="J116" s="12">
        <f t="shared" si="1"/>
        <v>5700</v>
      </c>
    </row>
    <row r="117" spans="1:10" x14ac:dyDescent="0.2">
      <c r="A117" s="15">
        <v>40066</v>
      </c>
      <c r="B117" s="12">
        <v>2100</v>
      </c>
      <c r="C117" s="12">
        <v>2100</v>
      </c>
      <c r="D117" s="12">
        <v>2100</v>
      </c>
      <c r="E117" s="12">
        <v>2100</v>
      </c>
      <c r="F117" s="14">
        <v>0</v>
      </c>
      <c r="G117" s="12">
        <v>1995</v>
      </c>
      <c r="I117" s="11">
        <f>'^JKSE'!I117</f>
        <v>40732</v>
      </c>
      <c r="J117" s="12">
        <f t="shared" si="1"/>
        <v>5300</v>
      </c>
    </row>
    <row r="118" spans="1:10" x14ac:dyDescent="0.2">
      <c r="A118" s="15">
        <v>40067</v>
      </c>
      <c r="B118" s="12">
        <v>1880</v>
      </c>
      <c r="C118" s="12">
        <v>1880</v>
      </c>
      <c r="D118" s="12">
        <v>1880</v>
      </c>
      <c r="E118" s="12">
        <v>1880</v>
      </c>
      <c r="F118" s="14">
        <v>0</v>
      </c>
      <c r="G118" s="12">
        <v>1786</v>
      </c>
      <c r="I118" s="11">
        <f>'^JKSE'!I118</f>
        <v>40731</v>
      </c>
      <c r="J118" s="12">
        <f t="shared" si="1"/>
        <v>5400</v>
      </c>
    </row>
    <row r="119" spans="1:10" x14ac:dyDescent="0.2">
      <c r="A119" s="15">
        <v>40070</v>
      </c>
      <c r="B119" s="12">
        <v>2100</v>
      </c>
      <c r="C119" s="12">
        <v>2100</v>
      </c>
      <c r="D119" s="12">
        <v>2100</v>
      </c>
      <c r="E119" s="12">
        <v>2100</v>
      </c>
      <c r="F119" s="14">
        <v>0</v>
      </c>
      <c r="G119" s="12">
        <v>1995</v>
      </c>
      <c r="I119" s="11">
        <f>'^JKSE'!I119</f>
        <v>40730</v>
      </c>
      <c r="J119" s="12">
        <f t="shared" si="1"/>
        <v>5550</v>
      </c>
    </row>
    <row r="120" spans="1:10" x14ac:dyDescent="0.2">
      <c r="A120" s="15">
        <v>40071</v>
      </c>
      <c r="B120" s="12">
        <v>2100</v>
      </c>
      <c r="C120" s="12">
        <v>2100</v>
      </c>
      <c r="D120" s="12">
        <v>2100</v>
      </c>
      <c r="E120" s="12">
        <v>2100</v>
      </c>
      <c r="F120" s="14">
        <v>0</v>
      </c>
      <c r="G120" s="12">
        <v>1995</v>
      </c>
      <c r="I120" s="11">
        <f>'^JKSE'!I120</f>
        <v>40729</v>
      </c>
      <c r="J120" s="12">
        <f t="shared" si="1"/>
        <v>5700</v>
      </c>
    </row>
    <row r="121" spans="1:10" x14ac:dyDescent="0.2">
      <c r="A121" s="15">
        <v>40072</v>
      </c>
      <c r="B121" s="12">
        <v>2300</v>
      </c>
      <c r="C121" s="12">
        <v>2300</v>
      </c>
      <c r="D121" s="12">
        <v>2300</v>
      </c>
      <c r="E121" s="12">
        <v>2300</v>
      </c>
      <c r="F121" s="14">
        <v>0</v>
      </c>
      <c r="G121" s="12">
        <v>2185</v>
      </c>
      <c r="I121" s="11">
        <f>'^JKSE'!I121</f>
        <v>40728</v>
      </c>
      <c r="J121" s="12">
        <f t="shared" si="1"/>
        <v>5550</v>
      </c>
    </row>
    <row r="122" spans="1:10" x14ac:dyDescent="0.2">
      <c r="A122" s="15">
        <v>40073</v>
      </c>
      <c r="B122" s="12">
        <v>2300</v>
      </c>
      <c r="C122" s="12">
        <v>2300</v>
      </c>
      <c r="D122" s="12">
        <v>2300</v>
      </c>
      <c r="E122" s="12">
        <v>2300</v>
      </c>
      <c r="F122" s="14">
        <v>0</v>
      </c>
      <c r="G122" s="12">
        <v>2185</v>
      </c>
      <c r="I122" s="11">
        <f>'^JKSE'!I122</f>
        <v>40725</v>
      </c>
      <c r="J122" s="12">
        <f t="shared" si="1"/>
        <v>5550</v>
      </c>
    </row>
    <row r="123" spans="1:10" x14ac:dyDescent="0.2">
      <c r="A123" s="15">
        <v>40080</v>
      </c>
      <c r="B123" s="12">
        <v>2300</v>
      </c>
      <c r="C123" s="12">
        <v>2300</v>
      </c>
      <c r="D123" s="12">
        <v>2300</v>
      </c>
      <c r="E123" s="12">
        <v>2300</v>
      </c>
      <c r="F123" s="14">
        <v>0</v>
      </c>
      <c r="G123" s="12">
        <v>2185</v>
      </c>
      <c r="I123" s="11">
        <f>'^JKSE'!I123</f>
        <v>40724</v>
      </c>
      <c r="J123" s="12">
        <f t="shared" si="1"/>
        <v>4300</v>
      </c>
    </row>
    <row r="124" spans="1:10" x14ac:dyDescent="0.2">
      <c r="A124" s="15">
        <v>40084</v>
      </c>
      <c r="B124" s="12">
        <v>2100</v>
      </c>
      <c r="C124" s="12">
        <v>2100</v>
      </c>
      <c r="D124" s="12">
        <v>2100</v>
      </c>
      <c r="E124" s="12">
        <v>2100</v>
      </c>
      <c r="F124" s="14">
        <v>0</v>
      </c>
      <c r="G124" s="12">
        <v>1995</v>
      </c>
      <c r="I124" s="11">
        <f>'^JKSE'!I124</f>
        <v>40723</v>
      </c>
      <c r="J124" s="12">
        <f t="shared" si="1"/>
        <v>4450</v>
      </c>
    </row>
    <row r="125" spans="1:10" x14ac:dyDescent="0.2">
      <c r="A125" s="15">
        <v>40085</v>
      </c>
      <c r="B125" s="12">
        <v>2100</v>
      </c>
      <c r="C125" s="12">
        <v>2100</v>
      </c>
      <c r="D125" s="12">
        <v>2100</v>
      </c>
      <c r="E125" s="12">
        <v>2100</v>
      </c>
      <c r="F125" s="14">
        <v>0</v>
      </c>
      <c r="G125" s="12">
        <v>1995</v>
      </c>
      <c r="I125" s="11">
        <f>'^JKSE'!I125</f>
        <v>40722</v>
      </c>
      <c r="J125" s="12">
        <f t="shared" si="1"/>
        <v>4450</v>
      </c>
    </row>
    <row r="126" spans="1:10" x14ac:dyDescent="0.2">
      <c r="A126" s="15">
        <v>40086</v>
      </c>
      <c r="B126" s="12">
        <v>2100</v>
      </c>
      <c r="C126" s="12">
        <v>2100</v>
      </c>
      <c r="D126" s="12">
        <v>2100</v>
      </c>
      <c r="E126" s="12">
        <v>2100</v>
      </c>
      <c r="F126" s="14">
        <v>5000</v>
      </c>
      <c r="G126" s="12">
        <v>1995</v>
      </c>
      <c r="I126" s="11">
        <f>'^JKSE'!I126</f>
        <v>40721</v>
      </c>
      <c r="J126" s="12">
        <f t="shared" si="1"/>
        <v>4500</v>
      </c>
    </row>
    <row r="127" spans="1:10" x14ac:dyDescent="0.2">
      <c r="A127" s="15">
        <v>40087</v>
      </c>
      <c r="B127" s="12">
        <v>2150</v>
      </c>
      <c r="C127" s="12">
        <v>2400</v>
      </c>
      <c r="D127" s="12">
        <v>2150</v>
      </c>
      <c r="E127" s="12">
        <v>2150</v>
      </c>
      <c r="F127" s="14">
        <v>0</v>
      </c>
      <c r="G127" s="12">
        <v>2042.5</v>
      </c>
      <c r="I127" s="11">
        <f>'^JKSE'!I127</f>
        <v>40718</v>
      </c>
      <c r="J127" s="12">
        <f t="shared" si="1"/>
        <v>4650</v>
      </c>
    </row>
    <row r="128" spans="1:10" x14ac:dyDescent="0.2">
      <c r="A128" s="15">
        <v>40088</v>
      </c>
      <c r="B128" s="12">
        <v>2125</v>
      </c>
      <c r="C128" s="12">
        <v>2125</v>
      </c>
      <c r="D128" s="12">
        <v>2125</v>
      </c>
      <c r="E128" s="12">
        <v>2125</v>
      </c>
      <c r="F128" s="14">
        <v>0</v>
      </c>
      <c r="G128" s="12">
        <v>2018.75</v>
      </c>
      <c r="I128" s="11">
        <f>'^JKSE'!I128</f>
        <v>40717</v>
      </c>
      <c r="J128" s="12">
        <f t="shared" si="1"/>
        <v>4600</v>
      </c>
    </row>
    <row r="129" spans="1:10" x14ac:dyDescent="0.2">
      <c r="A129" s="15">
        <v>40093</v>
      </c>
      <c r="B129" s="12">
        <v>2100</v>
      </c>
      <c r="C129" s="12">
        <v>2100</v>
      </c>
      <c r="D129" s="12">
        <v>2100</v>
      </c>
      <c r="E129" s="12">
        <v>2100</v>
      </c>
      <c r="F129" s="14">
        <v>0</v>
      </c>
      <c r="G129" s="12">
        <v>1995</v>
      </c>
      <c r="I129" s="11">
        <f>'^JKSE'!I129</f>
        <v>40716</v>
      </c>
      <c r="J129" s="12">
        <f t="shared" si="1"/>
        <v>4700</v>
      </c>
    </row>
    <row r="130" spans="1:10" x14ac:dyDescent="0.2">
      <c r="A130" s="15">
        <v>40094</v>
      </c>
      <c r="B130" s="12">
        <v>2100</v>
      </c>
      <c r="C130" s="12">
        <v>2100</v>
      </c>
      <c r="D130" s="12">
        <v>2100</v>
      </c>
      <c r="E130" s="12">
        <v>2100</v>
      </c>
      <c r="F130" s="14">
        <v>7500</v>
      </c>
      <c r="G130" s="12">
        <v>1995</v>
      </c>
      <c r="I130" s="11">
        <f>'^JKSE'!I130</f>
        <v>40715</v>
      </c>
      <c r="J130" s="12">
        <f t="shared" si="1"/>
        <v>4600</v>
      </c>
    </row>
    <row r="131" spans="1:10" x14ac:dyDescent="0.2">
      <c r="A131" s="15">
        <v>40095</v>
      </c>
      <c r="B131" s="12">
        <v>2000</v>
      </c>
      <c r="C131" s="12">
        <v>2000</v>
      </c>
      <c r="D131" s="12">
        <v>2000</v>
      </c>
      <c r="E131" s="12">
        <v>2000</v>
      </c>
      <c r="F131" s="14">
        <v>0</v>
      </c>
      <c r="G131" s="12">
        <v>1900</v>
      </c>
      <c r="I131" s="11">
        <f>'^JKSE'!I131</f>
        <v>40714</v>
      </c>
      <c r="J131" s="12">
        <f t="shared" ref="J131:J194" si="2">VLOOKUP($I$2:$I$751,$A$2:$G$705,7)</f>
        <v>4000</v>
      </c>
    </row>
    <row r="132" spans="1:10" x14ac:dyDescent="0.2">
      <c r="A132" s="15">
        <v>40098</v>
      </c>
      <c r="B132" s="12">
        <v>2100</v>
      </c>
      <c r="C132" s="12">
        <v>2100</v>
      </c>
      <c r="D132" s="12">
        <v>2100</v>
      </c>
      <c r="E132" s="12">
        <v>2100</v>
      </c>
      <c r="F132" s="14">
        <v>0</v>
      </c>
      <c r="G132" s="12">
        <v>1995</v>
      </c>
      <c r="I132" s="11">
        <f>'^JKSE'!I132</f>
        <v>40711</v>
      </c>
      <c r="J132" s="12">
        <f t="shared" si="2"/>
        <v>4000</v>
      </c>
    </row>
    <row r="133" spans="1:10" x14ac:dyDescent="0.2">
      <c r="A133" s="15">
        <v>40101</v>
      </c>
      <c r="B133" s="12">
        <v>1600</v>
      </c>
      <c r="C133" s="12">
        <v>1600</v>
      </c>
      <c r="D133" s="12">
        <v>1600</v>
      </c>
      <c r="E133" s="12">
        <v>1600</v>
      </c>
      <c r="F133" s="14">
        <v>0</v>
      </c>
      <c r="G133" s="12">
        <v>1520</v>
      </c>
      <c r="I133" s="11">
        <f>'^JKSE'!I133</f>
        <v>40710</v>
      </c>
      <c r="J133" s="12">
        <f t="shared" si="2"/>
        <v>4100</v>
      </c>
    </row>
    <row r="134" spans="1:10" x14ac:dyDescent="0.2">
      <c r="A134" s="15">
        <v>40102</v>
      </c>
      <c r="B134" s="12">
        <v>2100</v>
      </c>
      <c r="C134" s="12">
        <v>2100</v>
      </c>
      <c r="D134" s="12">
        <v>2100</v>
      </c>
      <c r="E134" s="12">
        <v>2100</v>
      </c>
      <c r="F134" s="14">
        <v>0</v>
      </c>
      <c r="G134" s="12">
        <v>1995</v>
      </c>
      <c r="I134" s="11">
        <f>'^JKSE'!I134</f>
        <v>40709</v>
      </c>
      <c r="J134" s="12">
        <f t="shared" si="2"/>
        <v>4600</v>
      </c>
    </row>
    <row r="135" spans="1:10" x14ac:dyDescent="0.2">
      <c r="A135" s="15">
        <v>40105</v>
      </c>
      <c r="B135" s="12">
        <v>1900</v>
      </c>
      <c r="C135" s="12">
        <v>1900</v>
      </c>
      <c r="D135" s="12">
        <v>1900</v>
      </c>
      <c r="E135" s="12">
        <v>1900</v>
      </c>
      <c r="F135" s="14">
        <v>0</v>
      </c>
      <c r="G135" s="12">
        <v>1805</v>
      </c>
      <c r="I135" s="11">
        <f>'^JKSE'!I135</f>
        <v>40708</v>
      </c>
      <c r="J135" s="12">
        <f t="shared" si="2"/>
        <v>4600</v>
      </c>
    </row>
    <row r="136" spans="1:10" x14ac:dyDescent="0.2">
      <c r="A136" s="15">
        <v>40107</v>
      </c>
      <c r="B136" s="12">
        <v>1800</v>
      </c>
      <c r="C136" s="12">
        <v>1800</v>
      </c>
      <c r="D136" s="12">
        <v>1800</v>
      </c>
      <c r="E136" s="12">
        <v>1800</v>
      </c>
      <c r="F136" s="14">
        <v>0</v>
      </c>
      <c r="G136" s="12">
        <v>1710</v>
      </c>
      <c r="I136" s="11">
        <f>'^JKSE'!I136</f>
        <v>40707</v>
      </c>
      <c r="J136" s="12">
        <f t="shared" si="2"/>
        <v>3550</v>
      </c>
    </row>
    <row r="137" spans="1:10" x14ac:dyDescent="0.2">
      <c r="A137" s="15">
        <v>40119</v>
      </c>
      <c r="B137" s="12">
        <v>1600</v>
      </c>
      <c r="C137" s="12">
        <v>1600</v>
      </c>
      <c r="D137" s="12">
        <v>1600</v>
      </c>
      <c r="E137" s="12">
        <v>1600</v>
      </c>
      <c r="F137" s="14">
        <v>0</v>
      </c>
      <c r="G137" s="12">
        <v>1520</v>
      </c>
      <c r="I137" s="11">
        <f>'^JKSE'!I137</f>
        <v>40704</v>
      </c>
      <c r="J137" s="12">
        <f t="shared" si="2"/>
        <v>4600</v>
      </c>
    </row>
    <row r="138" spans="1:10" x14ac:dyDescent="0.2">
      <c r="A138" s="15">
        <v>40120</v>
      </c>
      <c r="B138" s="12">
        <v>1600</v>
      </c>
      <c r="C138" s="12">
        <v>1600</v>
      </c>
      <c r="D138" s="12">
        <v>1600</v>
      </c>
      <c r="E138" s="12">
        <v>1600</v>
      </c>
      <c r="F138" s="14">
        <v>0</v>
      </c>
      <c r="G138" s="12">
        <v>1520</v>
      </c>
      <c r="I138" s="11">
        <f>'^JKSE'!I138</f>
        <v>40703</v>
      </c>
      <c r="J138" s="12">
        <f t="shared" si="2"/>
        <v>4900</v>
      </c>
    </row>
    <row r="139" spans="1:10" x14ac:dyDescent="0.2">
      <c r="A139" s="15">
        <v>40121</v>
      </c>
      <c r="B139" s="12">
        <v>2000</v>
      </c>
      <c r="C139" s="12">
        <v>2000</v>
      </c>
      <c r="D139" s="12">
        <v>2000</v>
      </c>
      <c r="E139" s="12">
        <v>2000</v>
      </c>
      <c r="F139" s="14">
        <v>0</v>
      </c>
      <c r="G139" s="12">
        <v>1900</v>
      </c>
      <c r="I139" s="11">
        <f>'^JKSE'!I139</f>
        <v>40702</v>
      </c>
      <c r="J139" s="12">
        <f t="shared" si="2"/>
        <v>4500</v>
      </c>
    </row>
    <row r="140" spans="1:10" x14ac:dyDescent="0.2">
      <c r="A140" s="15">
        <v>40122</v>
      </c>
      <c r="B140" s="12">
        <v>2000</v>
      </c>
      <c r="C140" s="12">
        <v>2000</v>
      </c>
      <c r="D140" s="12">
        <v>2000</v>
      </c>
      <c r="E140" s="12">
        <v>2000</v>
      </c>
      <c r="F140" s="14">
        <v>0</v>
      </c>
      <c r="G140" s="12">
        <v>1900</v>
      </c>
      <c r="I140" s="11">
        <f>'^JKSE'!I140</f>
        <v>40701</v>
      </c>
      <c r="J140" s="12">
        <f t="shared" si="2"/>
        <v>4025</v>
      </c>
    </row>
    <row r="141" spans="1:10" x14ac:dyDescent="0.2">
      <c r="A141" s="15">
        <v>40126</v>
      </c>
      <c r="B141" s="12">
        <v>1650</v>
      </c>
      <c r="C141" s="12">
        <v>1650</v>
      </c>
      <c r="D141" s="12">
        <v>1650</v>
      </c>
      <c r="E141" s="12">
        <v>1650</v>
      </c>
      <c r="F141" s="14">
        <v>0</v>
      </c>
      <c r="G141" s="12">
        <v>1567.5</v>
      </c>
      <c r="I141" s="11">
        <f>'^JKSE'!I141</f>
        <v>40700</v>
      </c>
      <c r="J141" s="12">
        <f t="shared" si="2"/>
        <v>4400</v>
      </c>
    </row>
    <row r="142" spans="1:10" x14ac:dyDescent="0.2">
      <c r="A142" s="15">
        <v>40127</v>
      </c>
      <c r="B142" s="12">
        <v>1600</v>
      </c>
      <c r="C142" s="12">
        <v>1600</v>
      </c>
      <c r="D142" s="12">
        <v>1600</v>
      </c>
      <c r="E142" s="12">
        <v>1600</v>
      </c>
      <c r="F142" s="14">
        <v>0</v>
      </c>
      <c r="G142" s="12">
        <v>1520</v>
      </c>
      <c r="I142" s="11">
        <f>'^JKSE'!I142</f>
        <v>40697</v>
      </c>
      <c r="J142" s="12">
        <f t="shared" si="2"/>
        <v>4000</v>
      </c>
    </row>
    <row r="143" spans="1:10" x14ac:dyDescent="0.2">
      <c r="A143" s="15">
        <v>40129</v>
      </c>
      <c r="B143" s="12">
        <v>1800</v>
      </c>
      <c r="C143" s="12">
        <v>1800</v>
      </c>
      <c r="D143" s="12">
        <v>1800</v>
      </c>
      <c r="E143" s="12">
        <v>1800</v>
      </c>
      <c r="F143" s="14">
        <v>0</v>
      </c>
      <c r="G143" s="12">
        <v>1710</v>
      </c>
      <c r="I143" s="11">
        <f>'^JKSE'!I143</f>
        <v>40696</v>
      </c>
      <c r="J143" s="12">
        <f t="shared" si="2"/>
        <v>4100</v>
      </c>
    </row>
    <row r="144" spans="1:10" x14ac:dyDescent="0.2">
      <c r="A144" s="15">
        <v>40130</v>
      </c>
      <c r="B144" s="12">
        <v>1850</v>
      </c>
      <c r="C144" s="12">
        <v>1850</v>
      </c>
      <c r="D144" s="12">
        <v>1850</v>
      </c>
      <c r="E144" s="12">
        <v>1850</v>
      </c>
      <c r="F144" s="14">
        <v>0</v>
      </c>
      <c r="G144" s="12">
        <v>1757.5</v>
      </c>
      <c r="I144" s="11">
        <f>'^JKSE'!I144</f>
        <v>40695</v>
      </c>
      <c r="J144" s="12">
        <f t="shared" si="2"/>
        <v>4100</v>
      </c>
    </row>
    <row r="145" spans="1:10" x14ac:dyDescent="0.2">
      <c r="A145" s="15">
        <v>40133</v>
      </c>
      <c r="B145" s="12">
        <v>1700</v>
      </c>
      <c r="C145" s="12">
        <v>1700</v>
      </c>
      <c r="D145" s="12">
        <v>1700</v>
      </c>
      <c r="E145" s="12">
        <v>1700</v>
      </c>
      <c r="F145" s="14">
        <v>0</v>
      </c>
      <c r="G145" s="12">
        <v>1615</v>
      </c>
      <c r="I145" s="11">
        <f>'^JKSE'!I145</f>
        <v>40694</v>
      </c>
      <c r="J145" s="12">
        <f t="shared" si="2"/>
        <v>4050</v>
      </c>
    </row>
    <row r="146" spans="1:10" x14ac:dyDescent="0.2">
      <c r="A146" s="15">
        <v>40135</v>
      </c>
      <c r="B146" s="12">
        <v>1650</v>
      </c>
      <c r="C146" s="12">
        <v>1650</v>
      </c>
      <c r="D146" s="12">
        <v>1650</v>
      </c>
      <c r="E146" s="12">
        <v>1650</v>
      </c>
      <c r="F146" s="14">
        <v>0</v>
      </c>
      <c r="G146" s="12">
        <v>1567.5</v>
      </c>
      <c r="I146" s="11">
        <f>'^JKSE'!I146</f>
        <v>40693</v>
      </c>
      <c r="J146" s="12">
        <f t="shared" si="2"/>
        <v>4100</v>
      </c>
    </row>
    <row r="147" spans="1:10" x14ac:dyDescent="0.2">
      <c r="A147" s="15">
        <v>40136</v>
      </c>
      <c r="B147" s="12">
        <v>1610</v>
      </c>
      <c r="C147" s="12">
        <v>1610</v>
      </c>
      <c r="D147" s="12">
        <v>1610</v>
      </c>
      <c r="E147" s="12">
        <v>1610</v>
      </c>
      <c r="F147" s="14">
        <v>0</v>
      </c>
      <c r="G147" s="12">
        <v>1529.5</v>
      </c>
      <c r="I147" s="11">
        <f>'^JKSE'!I147</f>
        <v>40690</v>
      </c>
      <c r="J147" s="12">
        <f t="shared" si="2"/>
        <v>4100</v>
      </c>
    </row>
    <row r="148" spans="1:10" x14ac:dyDescent="0.2">
      <c r="A148" s="15">
        <v>40137</v>
      </c>
      <c r="B148" s="12">
        <v>1600</v>
      </c>
      <c r="C148" s="12">
        <v>1600</v>
      </c>
      <c r="D148" s="12">
        <v>1600</v>
      </c>
      <c r="E148" s="12">
        <v>1600</v>
      </c>
      <c r="F148" s="14">
        <v>0</v>
      </c>
      <c r="G148" s="12">
        <v>1520</v>
      </c>
      <c r="I148" s="11">
        <f>'^JKSE'!I148</f>
        <v>40689</v>
      </c>
      <c r="J148" s="12">
        <f t="shared" si="2"/>
        <v>5000</v>
      </c>
    </row>
    <row r="149" spans="1:10" x14ac:dyDescent="0.2">
      <c r="A149" s="15">
        <v>40141</v>
      </c>
      <c r="B149" s="12">
        <v>1900</v>
      </c>
      <c r="C149" s="12">
        <v>1900</v>
      </c>
      <c r="D149" s="12">
        <v>1900</v>
      </c>
      <c r="E149" s="12">
        <v>1900</v>
      </c>
      <c r="F149" s="14">
        <v>0</v>
      </c>
      <c r="G149" s="12">
        <v>1805</v>
      </c>
      <c r="I149" s="11">
        <f>'^JKSE'!I149</f>
        <v>40688</v>
      </c>
      <c r="J149" s="12">
        <f t="shared" si="2"/>
        <v>4500</v>
      </c>
    </row>
    <row r="150" spans="1:10" x14ac:dyDescent="0.2">
      <c r="A150" s="15">
        <v>40142</v>
      </c>
      <c r="B150" s="12">
        <v>1580</v>
      </c>
      <c r="C150" s="12">
        <v>2500</v>
      </c>
      <c r="D150" s="12">
        <v>1580</v>
      </c>
      <c r="E150" s="12">
        <v>1580</v>
      </c>
      <c r="F150" s="14">
        <v>0</v>
      </c>
      <c r="G150" s="12">
        <v>1501</v>
      </c>
      <c r="I150" s="11">
        <f>'^JKSE'!I150</f>
        <v>40687</v>
      </c>
      <c r="J150" s="12">
        <f t="shared" si="2"/>
        <v>5250</v>
      </c>
    </row>
    <row r="151" spans="1:10" x14ac:dyDescent="0.2">
      <c r="A151" s="15">
        <v>40143</v>
      </c>
      <c r="B151" s="12">
        <v>1700</v>
      </c>
      <c r="C151" s="12">
        <v>2500</v>
      </c>
      <c r="D151" s="12">
        <v>1700</v>
      </c>
      <c r="E151" s="12">
        <v>1700</v>
      </c>
      <c r="F151" s="14">
        <v>0</v>
      </c>
      <c r="G151" s="12">
        <v>1615</v>
      </c>
      <c r="I151" s="11">
        <f>'^JKSE'!I151</f>
        <v>40686</v>
      </c>
      <c r="J151" s="12">
        <f t="shared" si="2"/>
        <v>4300</v>
      </c>
    </row>
    <row r="152" spans="1:10" x14ac:dyDescent="0.2">
      <c r="A152" s="15">
        <v>40147</v>
      </c>
      <c r="B152" s="12">
        <v>1600</v>
      </c>
      <c r="C152" s="12">
        <v>2500</v>
      </c>
      <c r="D152" s="12">
        <v>1600</v>
      </c>
      <c r="E152" s="12">
        <v>1600</v>
      </c>
      <c r="F152" s="14">
        <v>0</v>
      </c>
      <c r="G152" s="12">
        <v>1520</v>
      </c>
      <c r="I152" s="11">
        <f>'^JKSE'!I152</f>
        <v>40683</v>
      </c>
      <c r="J152" s="12">
        <f t="shared" si="2"/>
        <v>4300</v>
      </c>
    </row>
    <row r="153" spans="1:10" x14ac:dyDescent="0.2">
      <c r="A153" s="15">
        <v>40148</v>
      </c>
      <c r="B153" s="12">
        <v>1600</v>
      </c>
      <c r="C153" s="12">
        <v>2500</v>
      </c>
      <c r="D153" s="12">
        <v>1600</v>
      </c>
      <c r="E153" s="12">
        <v>1600</v>
      </c>
      <c r="F153" s="14">
        <v>0</v>
      </c>
      <c r="G153" s="12">
        <v>1520</v>
      </c>
      <c r="I153" s="11">
        <f>'^JKSE'!I153</f>
        <v>40682</v>
      </c>
      <c r="J153" s="12">
        <f t="shared" si="2"/>
        <v>5350</v>
      </c>
    </row>
    <row r="154" spans="1:10" x14ac:dyDescent="0.2">
      <c r="A154" s="15">
        <v>40149</v>
      </c>
      <c r="B154" s="12">
        <v>2500</v>
      </c>
      <c r="C154" s="12">
        <v>2500</v>
      </c>
      <c r="D154" s="12">
        <v>2500</v>
      </c>
      <c r="E154" s="12">
        <v>2500</v>
      </c>
      <c r="F154" s="14">
        <v>0</v>
      </c>
      <c r="G154" s="12">
        <v>2375</v>
      </c>
      <c r="I154" s="11">
        <f>'^JKSE'!I154</f>
        <v>40681</v>
      </c>
      <c r="J154" s="12">
        <f t="shared" si="2"/>
        <v>5350</v>
      </c>
    </row>
    <row r="155" spans="1:10" x14ac:dyDescent="0.2">
      <c r="A155" s="15">
        <v>40150</v>
      </c>
      <c r="B155" s="12">
        <v>2500</v>
      </c>
      <c r="C155" s="12">
        <v>2500</v>
      </c>
      <c r="D155" s="12">
        <v>2500</v>
      </c>
      <c r="E155" s="12">
        <v>2500</v>
      </c>
      <c r="F155" s="14">
        <v>0</v>
      </c>
      <c r="G155" s="12">
        <v>2375</v>
      </c>
      <c r="I155" s="11">
        <f>'^JKSE'!I155</f>
        <v>40680</v>
      </c>
      <c r="J155" s="12">
        <f t="shared" si="2"/>
        <v>3350</v>
      </c>
    </row>
    <row r="156" spans="1:10" x14ac:dyDescent="0.2">
      <c r="A156" s="15">
        <v>40151</v>
      </c>
      <c r="B156" s="12">
        <v>2500</v>
      </c>
      <c r="C156" s="12">
        <v>2500</v>
      </c>
      <c r="D156" s="12">
        <v>2500</v>
      </c>
      <c r="E156" s="12">
        <v>2500</v>
      </c>
      <c r="F156" s="14">
        <v>0</v>
      </c>
      <c r="G156" s="12">
        <v>2375</v>
      </c>
      <c r="I156" s="11">
        <f>'^JKSE'!I156</f>
        <v>40679</v>
      </c>
      <c r="J156" s="12">
        <f t="shared" si="2"/>
        <v>3350</v>
      </c>
    </row>
    <row r="157" spans="1:10" x14ac:dyDescent="0.2">
      <c r="A157" s="15">
        <v>40154</v>
      </c>
      <c r="B157" s="12">
        <v>2500</v>
      </c>
      <c r="C157" s="12">
        <v>2500</v>
      </c>
      <c r="D157" s="12">
        <v>2500</v>
      </c>
      <c r="E157" s="12">
        <v>2500</v>
      </c>
      <c r="F157" s="14">
        <v>0</v>
      </c>
      <c r="G157" s="12">
        <v>2375</v>
      </c>
      <c r="I157" s="11">
        <f>'^JKSE'!I157</f>
        <v>40676</v>
      </c>
      <c r="J157" s="12">
        <f t="shared" si="2"/>
        <v>4000</v>
      </c>
    </row>
    <row r="158" spans="1:10" x14ac:dyDescent="0.2">
      <c r="A158" s="15">
        <v>40155</v>
      </c>
      <c r="B158" s="12">
        <v>2500</v>
      </c>
      <c r="C158" s="12">
        <v>2500</v>
      </c>
      <c r="D158" s="12">
        <v>2500</v>
      </c>
      <c r="E158" s="12">
        <v>2500</v>
      </c>
      <c r="F158" s="14">
        <v>0</v>
      </c>
      <c r="G158" s="12">
        <v>2375</v>
      </c>
      <c r="I158" s="11">
        <f>'^JKSE'!I158</f>
        <v>40675</v>
      </c>
      <c r="J158" s="12">
        <f t="shared" si="2"/>
        <v>3350</v>
      </c>
    </row>
    <row r="159" spans="1:10" x14ac:dyDescent="0.2">
      <c r="A159" s="15">
        <v>40157</v>
      </c>
      <c r="B159" s="12">
        <v>2600</v>
      </c>
      <c r="C159" s="12">
        <v>2600</v>
      </c>
      <c r="D159" s="12">
        <v>2600</v>
      </c>
      <c r="E159" s="12">
        <v>2600</v>
      </c>
      <c r="F159" s="14">
        <v>0</v>
      </c>
      <c r="G159" s="12">
        <v>2470</v>
      </c>
      <c r="I159" s="11">
        <f>'^JKSE'!I159</f>
        <v>40674</v>
      </c>
      <c r="J159" s="12">
        <f t="shared" si="2"/>
        <v>3375</v>
      </c>
    </row>
    <row r="160" spans="1:10" x14ac:dyDescent="0.2">
      <c r="A160" s="15">
        <v>40158</v>
      </c>
      <c r="B160" s="12">
        <v>2000</v>
      </c>
      <c r="C160" s="12">
        <v>2000</v>
      </c>
      <c r="D160" s="12">
        <v>2000</v>
      </c>
      <c r="E160" s="12">
        <v>2000</v>
      </c>
      <c r="F160" s="14">
        <v>0</v>
      </c>
      <c r="G160" s="12">
        <v>1900</v>
      </c>
      <c r="I160" s="11">
        <f>'^JKSE'!I160</f>
        <v>40673</v>
      </c>
      <c r="J160" s="12">
        <f t="shared" si="2"/>
        <v>3300</v>
      </c>
    </row>
    <row r="161" spans="1:10" x14ac:dyDescent="0.2">
      <c r="A161" s="15">
        <v>40170</v>
      </c>
      <c r="B161" s="12">
        <v>2000</v>
      </c>
      <c r="C161" s="12">
        <v>2000</v>
      </c>
      <c r="D161" s="12">
        <v>2000</v>
      </c>
      <c r="E161" s="12">
        <v>2000</v>
      </c>
      <c r="F161" s="14">
        <v>0</v>
      </c>
      <c r="G161" s="12">
        <v>1900</v>
      </c>
      <c r="I161" s="11">
        <f>'^JKSE'!I161</f>
        <v>40672</v>
      </c>
      <c r="J161" s="12">
        <f t="shared" si="2"/>
        <v>3325</v>
      </c>
    </row>
    <row r="162" spans="1:10" x14ac:dyDescent="0.2">
      <c r="A162" s="15">
        <v>40175</v>
      </c>
      <c r="B162" s="12">
        <v>2000</v>
      </c>
      <c r="C162" s="12">
        <v>2000</v>
      </c>
      <c r="D162" s="12">
        <v>2000</v>
      </c>
      <c r="E162" s="12">
        <v>2000</v>
      </c>
      <c r="F162" s="14">
        <v>0</v>
      </c>
      <c r="G162" s="12">
        <v>1900</v>
      </c>
      <c r="I162" s="11">
        <f>'^JKSE'!I162</f>
        <v>40669</v>
      </c>
      <c r="J162" s="12">
        <f t="shared" si="2"/>
        <v>3300</v>
      </c>
    </row>
    <row r="163" spans="1:10" x14ac:dyDescent="0.2">
      <c r="A163" s="15">
        <v>40176</v>
      </c>
      <c r="B163" s="12">
        <v>2000</v>
      </c>
      <c r="C163" s="12">
        <v>2000</v>
      </c>
      <c r="D163" s="12">
        <v>2000</v>
      </c>
      <c r="E163" s="12">
        <v>2000</v>
      </c>
      <c r="F163" s="14">
        <v>0</v>
      </c>
      <c r="G163" s="12">
        <v>1900</v>
      </c>
      <c r="I163" s="11">
        <f>'^JKSE'!I163</f>
        <v>40668</v>
      </c>
      <c r="J163" s="12">
        <f t="shared" si="2"/>
        <v>3500</v>
      </c>
    </row>
    <row r="164" spans="1:10" x14ac:dyDescent="0.2">
      <c r="A164" s="15">
        <v>40177</v>
      </c>
      <c r="B164" s="12">
        <v>2000</v>
      </c>
      <c r="C164" s="12">
        <v>2000</v>
      </c>
      <c r="D164" s="12">
        <v>2000</v>
      </c>
      <c r="E164" s="12">
        <v>2000</v>
      </c>
      <c r="F164" s="14">
        <v>0</v>
      </c>
      <c r="G164" s="12">
        <v>1900</v>
      </c>
      <c r="I164" s="11">
        <f>'^JKSE'!I164</f>
        <v>40667</v>
      </c>
      <c r="J164" s="12">
        <f t="shared" si="2"/>
        <v>3400</v>
      </c>
    </row>
    <row r="165" spans="1:10" x14ac:dyDescent="0.2">
      <c r="A165" s="15">
        <v>40182</v>
      </c>
      <c r="B165" s="12">
        <v>2000</v>
      </c>
      <c r="C165" s="12">
        <v>2000</v>
      </c>
      <c r="D165" s="12">
        <v>2000</v>
      </c>
      <c r="E165" s="12">
        <v>2000</v>
      </c>
      <c r="F165" s="14">
        <v>0</v>
      </c>
      <c r="G165" s="12">
        <v>1900</v>
      </c>
      <c r="I165" s="11">
        <f>'^JKSE'!I165</f>
        <v>40666</v>
      </c>
      <c r="J165" s="12">
        <f t="shared" si="2"/>
        <v>4200</v>
      </c>
    </row>
    <row r="166" spans="1:10" x14ac:dyDescent="0.2">
      <c r="A166" s="15">
        <v>40183</v>
      </c>
      <c r="B166" s="12">
        <v>2000</v>
      </c>
      <c r="C166" s="12">
        <v>2500</v>
      </c>
      <c r="D166" s="12">
        <v>2000</v>
      </c>
      <c r="E166" s="12">
        <v>2000</v>
      </c>
      <c r="F166" s="14">
        <v>0</v>
      </c>
      <c r="G166" s="12">
        <v>1900</v>
      </c>
      <c r="I166" s="11">
        <f>'^JKSE'!I166</f>
        <v>40665</v>
      </c>
      <c r="J166" s="12">
        <f t="shared" si="2"/>
        <v>4025</v>
      </c>
    </row>
    <row r="167" spans="1:10" x14ac:dyDescent="0.2">
      <c r="A167" s="15">
        <v>40185</v>
      </c>
      <c r="B167" s="12">
        <v>1600</v>
      </c>
      <c r="C167" s="12">
        <v>2500</v>
      </c>
      <c r="D167" s="12">
        <v>1600</v>
      </c>
      <c r="E167" s="12">
        <v>1600</v>
      </c>
      <c r="F167" s="14">
        <v>0</v>
      </c>
      <c r="G167" s="12">
        <v>1520</v>
      </c>
      <c r="I167" s="11">
        <f>'^JKSE'!I167</f>
        <v>40662</v>
      </c>
      <c r="J167" s="12">
        <f t="shared" si="2"/>
        <v>3500</v>
      </c>
    </row>
    <row r="168" spans="1:10" x14ac:dyDescent="0.2">
      <c r="A168" s="15">
        <v>40186</v>
      </c>
      <c r="B168" s="12">
        <v>2000</v>
      </c>
      <c r="C168" s="12">
        <v>2000</v>
      </c>
      <c r="D168" s="12">
        <v>2000</v>
      </c>
      <c r="E168" s="12">
        <v>2000</v>
      </c>
      <c r="F168" s="14">
        <v>0</v>
      </c>
      <c r="G168" s="12">
        <v>1900</v>
      </c>
      <c r="I168" s="11">
        <f>'^JKSE'!I168</f>
        <v>40661</v>
      </c>
      <c r="J168" s="12">
        <f t="shared" si="2"/>
        <v>4000</v>
      </c>
    </row>
    <row r="169" spans="1:10" x14ac:dyDescent="0.2">
      <c r="A169" s="15">
        <v>40189</v>
      </c>
      <c r="B169" s="12">
        <v>2000</v>
      </c>
      <c r="C169" s="12">
        <v>2000</v>
      </c>
      <c r="D169" s="12">
        <v>2000</v>
      </c>
      <c r="E169" s="12">
        <v>2000</v>
      </c>
      <c r="F169" s="14">
        <v>0</v>
      </c>
      <c r="G169" s="12">
        <v>1900</v>
      </c>
      <c r="I169" s="11">
        <f>'^JKSE'!I169</f>
        <v>40660</v>
      </c>
      <c r="J169" s="12">
        <f t="shared" si="2"/>
        <v>3300</v>
      </c>
    </row>
    <row r="170" spans="1:10" x14ac:dyDescent="0.2">
      <c r="A170" s="15">
        <v>40190</v>
      </c>
      <c r="B170" s="12">
        <v>2000</v>
      </c>
      <c r="C170" s="12">
        <v>2000</v>
      </c>
      <c r="D170" s="12">
        <v>2000</v>
      </c>
      <c r="E170" s="12">
        <v>2000</v>
      </c>
      <c r="F170" s="14">
        <v>0</v>
      </c>
      <c r="G170" s="12">
        <v>1900</v>
      </c>
      <c r="I170" s="11">
        <f>'^JKSE'!I170</f>
        <v>40659</v>
      </c>
      <c r="J170" s="12">
        <f t="shared" si="2"/>
        <v>4025</v>
      </c>
    </row>
    <row r="171" spans="1:10" x14ac:dyDescent="0.2">
      <c r="A171" s="15">
        <v>40191</v>
      </c>
      <c r="B171" s="12">
        <v>2000</v>
      </c>
      <c r="C171" s="12">
        <v>2000</v>
      </c>
      <c r="D171" s="12">
        <v>2000</v>
      </c>
      <c r="E171" s="12">
        <v>2000</v>
      </c>
      <c r="F171" s="14">
        <v>0</v>
      </c>
      <c r="G171" s="12">
        <v>1900</v>
      </c>
      <c r="I171" s="11">
        <f>'^JKSE'!I171</f>
        <v>40658</v>
      </c>
      <c r="J171" s="12">
        <f t="shared" si="2"/>
        <v>3250</v>
      </c>
    </row>
    <row r="172" spans="1:10" x14ac:dyDescent="0.2">
      <c r="A172" s="15">
        <v>40192</v>
      </c>
      <c r="B172" s="12">
        <v>2000</v>
      </c>
      <c r="C172" s="12">
        <v>2000</v>
      </c>
      <c r="D172" s="12">
        <v>2000</v>
      </c>
      <c r="E172" s="12">
        <v>2000</v>
      </c>
      <c r="F172" s="14">
        <v>0</v>
      </c>
      <c r="G172" s="12">
        <v>1900</v>
      </c>
      <c r="I172" s="11">
        <f>'^JKSE'!I172</f>
        <v>40655</v>
      </c>
      <c r="J172" s="12">
        <f t="shared" si="2"/>
        <v>3350</v>
      </c>
    </row>
    <row r="173" spans="1:10" x14ac:dyDescent="0.2">
      <c r="A173" s="15">
        <v>40193</v>
      </c>
      <c r="B173" s="12">
        <v>2000</v>
      </c>
      <c r="C173" s="12">
        <v>2000</v>
      </c>
      <c r="D173" s="12">
        <v>2000</v>
      </c>
      <c r="E173" s="12">
        <v>2000</v>
      </c>
      <c r="F173" s="14">
        <v>0</v>
      </c>
      <c r="G173" s="12">
        <v>1900</v>
      </c>
      <c r="I173" s="11">
        <f>'^JKSE'!I173</f>
        <v>40654</v>
      </c>
      <c r="J173" s="12">
        <f t="shared" si="2"/>
        <v>3350</v>
      </c>
    </row>
    <row r="174" spans="1:10" x14ac:dyDescent="0.2">
      <c r="A174" s="15">
        <v>40196</v>
      </c>
      <c r="B174" s="12">
        <v>2000</v>
      </c>
      <c r="C174" s="12">
        <v>2000</v>
      </c>
      <c r="D174" s="12">
        <v>2000</v>
      </c>
      <c r="E174" s="12">
        <v>2000</v>
      </c>
      <c r="F174" s="14">
        <v>0</v>
      </c>
      <c r="G174" s="12">
        <v>1900</v>
      </c>
      <c r="I174" s="11">
        <f>'^JKSE'!I174</f>
        <v>40653</v>
      </c>
      <c r="J174" s="12">
        <f t="shared" si="2"/>
        <v>3300</v>
      </c>
    </row>
    <row r="175" spans="1:10" x14ac:dyDescent="0.2">
      <c r="A175" s="15">
        <v>40197</v>
      </c>
      <c r="B175" s="12">
        <v>2000</v>
      </c>
      <c r="C175" s="12">
        <v>2500</v>
      </c>
      <c r="D175" s="12">
        <v>2000</v>
      </c>
      <c r="E175" s="12">
        <v>2000</v>
      </c>
      <c r="F175" s="14">
        <v>0</v>
      </c>
      <c r="G175" s="12">
        <v>1900</v>
      </c>
      <c r="I175" s="11">
        <f>'^JKSE'!I175</f>
        <v>40652</v>
      </c>
      <c r="J175" s="12">
        <f t="shared" si="2"/>
        <v>3500</v>
      </c>
    </row>
    <row r="176" spans="1:10" x14ac:dyDescent="0.2">
      <c r="A176" s="15">
        <v>40198</v>
      </c>
      <c r="B176" s="12">
        <v>2000</v>
      </c>
      <c r="C176" s="12">
        <v>2500</v>
      </c>
      <c r="D176" s="12">
        <v>2000</v>
      </c>
      <c r="E176" s="12">
        <v>2000</v>
      </c>
      <c r="F176" s="14">
        <v>0</v>
      </c>
      <c r="G176" s="12">
        <v>1900</v>
      </c>
      <c r="I176" s="11">
        <f>'^JKSE'!I176</f>
        <v>40651</v>
      </c>
      <c r="J176" s="12">
        <f t="shared" si="2"/>
        <v>3500</v>
      </c>
    </row>
    <row r="177" spans="1:10" x14ac:dyDescent="0.2">
      <c r="A177" s="15">
        <v>40199</v>
      </c>
      <c r="B177" s="12">
        <v>2000</v>
      </c>
      <c r="C177" s="12">
        <v>2500</v>
      </c>
      <c r="D177" s="12">
        <v>2000</v>
      </c>
      <c r="E177" s="12">
        <v>2000</v>
      </c>
      <c r="F177" s="14">
        <v>0</v>
      </c>
      <c r="G177" s="12">
        <v>1900</v>
      </c>
      <c r="I177" s="11">
        <f>'^JKSE'!I177</f>
        <v>40648</v>
      </c>
      <c r="J177" s="12">
        <f t="shared" si="2"/>
        <v>4100</v>
      </c>
    </row>
    <row r="178" spans="1:10" x14ac:dyDescent="0.2">
      <c r="A178" s="15">
        <v>40200</v>
      </c>
      <c r="B178" s="12">
        <v>2000</v>
      </c>
      <c r="C178" s="12">
        <v>2000</v>
      </c>
      <c r="D178" s="12">
        <v>2000</v>
      </c>
      <c r="E178" s="12">
        <v>2000</v>
      </c>
      <c r="F178" s="14">
        <v>0</v>
      </c>
      <c r="G178" s="12">
        <v>1900</v>
      </c>
      <c r="I178" s="11">
        <f>'^JKSE'!I178</f>
        <v>40647</v>
      </c>
      <c r="J178" s="12">
        <f t="shared" si="2"/>
        <v>3375</v>
      </c>
    </row>
    <row r="179" spans="1:10" x14ac:dyDescent="0.2">
      <c r="A179" s="15">
        <v>40203</v>
      </c>
      <c r="B179" s="12">
        <v>2000</v>
      </c>
      <c r="C179" s="12">
        <v>2500</v>
      </c>
      <c r="D179" s="12">
        <v>2000</v>
      </c>
      <c r="E179" s="12">
        <v>2000</v>
      </c>
      <c r="F179" s="14">
        <v>0</v>
      </c>
      <c r="G179" s="12">
        <v>1900</v>
      </c>
      <c r="I179" s="11">
        <f>'^JKSE'!I179</f>
        <v>40646</v>
      </c>
      <c r="J179" s="12">
        <f t="shared" si="2"/>
        <v>3750</v>
      </c>
    </row>
    <row r="180" spans="1:10" x14ac:dyDescent="0.2">
      <c r="A180" s="15">
        <v>40204</v>
      </c>
      <c r="B180" s="12">
        <v>2000</v>
      </c>
      <c r="C180" s="12">
        <v>2000</v>
      </c>
      <c r="D180" s="12">
        <v>2000</v>
      </c>
      <c r="E180" s="12">
        <v>2000</v>
      </c>
      <c r="F180" s="14">
        <v>0</v>
      </c>
      <c r="G180" s="12">
        <v>1900</v>
      </c>
      <c r="I180" s="11">
        <f>'^JKSE'!I180</f>
        <v>40645</v>
      </c>
      <c r="J180" s="12">
        <f t="shared" si="2"/>
        <v>4300</v>
      </c>
    </row>
    <row r="181" spans="1:10" x14ac:dyDescent="0.2">
      <c r="A181" s="15">
        <v>40205</v>
      </c>
      <c r="B181" s="12">
        <v>2000</v>
      </c>
      <c r="C181" s="12">
        <v>2500</v>
      </c>
      <c r="D181" s="12">
        <v>2000</v>
      </c>
      <c r="E181" s="12">
        <v>2000</v>
      </c>
      <c r="F181" s="14">
        <v>0</v>
      </c>
      <c r="G181" s="12">
        <v>1900</v>
      </c>
      <c r="I181" s="11">
        <f>'^JKSE'!I181</f>
        <v>40644</v>
      </c>
      <c r="J181" s="12">
        <f t="shared" si="2"/>
        <v>5200</v>
      </c>
    </row>
    <row r="182" spans="1:10" x14ac:dyDescent="0.2">
      <c r="A182" s="15">
        <v>40206</v>
      </c>
      <c r="B182" s="12">
        <v>2000</v>
      </c>
      <c r="C182" s="12">
        <v>2500</v>
      </c>
      <c r="D182" s="12">
        <v>2000</v>
      </c>
      <c r="E182" s="12">
        <v>2000</v>
      </c>
      <c r="F182" s="14">
        <v>0</v>
      </c>
      <c r="G182" s="12">
        <v>1900</v>
      </c>
      <c r="I182" s="11">
        <f>'^JKSE'!I182</f>
        <v>40641</v>
      </c>
      <c r="J182" s="12">
        <f t="shared" si="2"/>
        <v>4200</v>
      </c>
    </row>
    <row r="183" spans="1:10" x14ac:dyDescent="0.2">
      <c r="A183" s="15">
        <v>40207</v>
      </c>
      <c r="B183" s="12">
        <v>2000</v>
      </c>
      <c r="C183" s="12">
        <v>2000</v>
      </c>
      <c r="D183" s="12">
        <v>2000</v>
      </c>
      <c r="E183" s="12">
        <v>2000</v>
      </c>
      <c r="F183" s="14">
        <v>0</v>
      </c>
      <c r="G183" s="12">
        <v>1900</v>
      </c>
      <c r="I183" s="11">
        <f>'^JKSE'!I183</f>
        <v>40640</v>
      </c>
      <c r="J183" s="12">
        <f t="shared" si="2"/>
        <v>5200</v>
      </c>
    </row>
    <row r="184" spans="1:10" x14ac:dyDescent="0.2">
      <c r="A184" s="15">
        <v>40210</v>
      </c>
      <c r="B184" s="12">
        <v>2000</v>
      </c>
      <c r="C184" s="12">
        <v>2000</v>
      </c>
      <c r="D184" s="12">
        <v>2000</v>
      </c>
      <c r="E184" s="12">
        <v>2000</v>
      </c>
      <c r="F184" s="14">
        <v>0</v>
      </c>
      <c r="G184" s="12">
        <v>1900</v>
      </c>
      <c r="I184" s="11">
        <f>'^JKSE'!I184</f>
        <v>40639</v>
      </c>
      <c r="J184" s="12">
        <f t="shared" si="2"/>
        <v>4800</v>
      </c>
    </row>
    <row r="185" spans="1:10" x14ac:dyDescent="0.2">
      <c r="A185" s="15">
        <v>40211</v>
      </c>
      <c r="B185" s="12">
        <v>2000</v>
      </c>
      <c r="C185" s="12">
        <v>2000</v>
      </c>
      <c r="D185" s="12">
        <v>2000</v>
      </c>
      <c r="E185" s="12">
        <v>2000</v>
      </c>
      <c r="F185" s="14">
        <v>0</v>
      </c>
      <c r="G185" s="12">
        <v>1900</v>
      </c>
      <c r="I185" s="11">
        <f>'^JKSE'!I185</f>
        <v>40638</v>
      </c>
      <c r="J185" s="12">
        <f t="shared" si="2"/>
        <v>4800</v>
      </c>
    </row>
    <row r="186" spans="1:10" x14ac:dyDescent="0.2">
      <c r="A186" s="15">
        <v>40212</v>
      </c>
      <c r="B186" s="12">
        <v>2200</v>
      </c>
      <c r="C186" s="12">
        <v>2200</v>
      </c>
      <c r="D186" s="12">
        <v>2200</v>
      </c>
      <c r="E186" s="12">
        <v>2200</v>
      </c>
      <c r="F186" s="14">
        <v>0</v>
      </c>
      <c r="G186" s="12">
        <v>2090</v>
      </c>
      <c r="I186" s="11">
        <f>'^JKSE'!I186</f>
        <v>40637</v>
      </c>
      <c r="J186" s="12">
        <f t="shared" si="2"/>
        <v>3650</v>
      </c>
    </row>
    <row r="187" spans="1:10" x14ac:dyDescent="0.2">
      <c r="A187" s="15">
        <v>40213</v>
      </c>
      <c r="B187" s="12">
        <v>2000</v>
      </c>
      <c r="C187" s="12">
        <v>2000</v>
      </c>
      <c r="D187" s="12">
        <v>2000</v>
      </c>
      <c r="E187" s="12">
        <v>2000</v>
      </c>
      <c r="F187" s="14">
        <v>0</v>
      </c>
      <c r="G187" s="12">
        <v>1900</v>
      </c>
      <c r="I187" s="11">
        <f>'^JKSE'!I187</f>
        <v>40634</v>
      </c>
      <c r="J187" s="12">
        <f t="shared" si="2"/>
        <v>4200</v>
      </c>
    </row>
    <row r="188" spans="1:10" x14ac:dyDescent="0.2">
      <c r="A188" s="15">
        <v>40214</v>
      </c>
      <c r="B188" s="12">
        <v>2000</v>
      </c>
      <c r="C188" s="12">
        <v>2000</v>
      </c>
      <c r="D188" s="12">
        <v>2000</v>
      </c>
      <c r="E188" s="12">
        <v>2000</v>
      </c>
      <c r="F188" s="14">
        <v>0</v>
      </c>
      <c r="G188" s="12">
        <v>1900</v>
      </c>
      <c r="I188" s="11">
        <f>'^JKSE'!I188</f>
        <v>40633</v>
      </c>
      <c r="J188" s="12">
        <f t="shared" si="2"/>
        <v>4800</v>
      </c>
    </row>
    <row r="189" spans="1:10" x14ac:dyDescent="0.2">
      <c r="A189" s="15">
        <v>40217</v>
      </c>
      <c r="B189" s="12">
        <v>2000</v>
      </c>
      <c r="C189" s="12">
        <v>2000</v>
      </c>
      <c r="D189" s="12">
        <v>2000</v>
      </c>
      <c r="E189" s="12">
        <v>2000</v>
      </c>
      <c r="F189" s="14">
        <v>0</v>
      </c>
      <c r="G189" s="12">
        <v>1900</v>
      </c>
      <c r="I189" s="11">
        <f>'^JKSE'!I189</f>
        <v>40632</v>
      </c>
      <c r="J189" s="12">
        <f t="shared" si="2"/>
        <v>4750</v>
      </c>
    </row>
    <row r="190" spans="1:10" x14ac:dyDescent="0.2">
      <c r="A190" s="15">
        <v>40218</v>
      </c>
      <c r="B190" s="12">
        <v>2000</v>
      </c>
      <c r="C190" s="12">
        <v>2000</v>
      </c>
      <c r="D190" s="12">
        <v>2000</v>
      </c>
      <c r="E190" s="12">
        <v>2000</v>
      </c>
      <c r="F190" s="14">
        <v>0</v>
      </c>
      <c r="G190" s="12">
        <v>1900</v>
      </c>
      <c r="I190" s="11">
        <f>'^JKSE'!I190</f>
        <v>40631</v>
      </c>
      <c r="J190" s="12">
        <f t="shared" si="2"/>
        <v>3000</v>
      </c>
    </row>
    <row r="191" spans="1:10" x14ac:dyDescent="0.2">
      <c r="A191" s="15">
        <v>40219</v>
      </c>
      <c r="B191" s="12">
        <v>2000</v>
      </c>
      <c r="C191" s="12">
        <v>2000</v>
      </c>
      <c r="D191" s="12">
        <v>2000</v>
      </c>
      <c r="E191" s="12">
        <v>2000</v>
      </c>
      <c r="F191" s="14">
        <v>0</v>
      </c>
      <c r="G191" s="12">
        <v>1900</v>
      </c>
      <c r="I191" s="11">
        <f>'^JKSE'!I191</f>
        <v>40630</v>
      </c>
      <c r="J191" s="12">
        <f t="shared" si="2"/>
        <v>3800</v>
      </c>
    </row>
    <row r="192" spans="1:10" x14ac:dyDescent="0.2">
      <c r="A192" s="15">
        <v>40220</v>
      </c>
      <c r="B192" s="12">
        <v>2000</v>
      </c>
      <c r="C192" s="12">
        <v>2000</v>
      </c>
      <c r="D192" s="12">
        <v>2000</v>
      </c>
      <c r="E192" s="12">
        <v>2000</v>
      </c>
      <c r="F192" s="14">
        <v>0</v>
      </c>
      <c r="G192" s="12">
        <v>1900</v>
      </c>
      <c r="I192" s="11">
        <f>'^JKSE'!I192</f>
        <v>40627</v>
      </c>
      <c r="J192" s="12">
        <f t="shared" si="2"/>
        <v>4600</v>
      </c>
    </row>
    <row r="193" spans="1:10" x14ac:dyDescent="0.2">
      <c r="A193" s="15">
        <v>40221</v>
      </c>
      <c r="B193" s="12">
        <v>2000</v>
      </c>
      <c r="C193" s="12">
        <v>2000</v>
      </c>
      <c r="D193" s="12">
        <v>2000</v>
      </c>
      <c r="E193" s="12">
        <v>2000</v>
      </c>
      <c r="F193" s="14">
        <v>0</v>
      </c>
      <c r="G193" s="12">
        <v>1900</v>
      </c>
      <c r="I193" s="11">
        <f>'^JKSE'!I193</f>
        <v>40626</v>
      </c>
      <c r="J193" s="12">
        <f t="shared" si="2"/>
        <v>4600</v>
      </c>
    </row>
    <row r="194" spans="1:10" x14ac:dyDescent="0.2">
      <c r="A194" s="15">
        <v>40224</v>
      </c>
      <c r="B194" s="12">
        <v>2000</v>
      </c>
      <c r="C194" s="12">
        <v>2000</v>
      </c>
      <c r="D194" s="12">
        <v>2000</v>
      </c>
      <c r="E194" s="12">
        <v>2000</v>
      </c>
      <c r="F194" s="14">
        <v>0</v>
      </c>
      <c r="G194" s="12">
        <v>1900</v>
      </c>
      <c r="I194" s="11">
        <f>'^JKSE'!I194</f>
        <v>40625</v>
      </c>
      <c r="J194" s="12">
        <f t="shared" si="2"/>
        <v>4600</v>
      </c>
    </row>
    <row r="195" spans="1:10" x14ac:dyDescent="0.2">
      <c r="A195" s="15">
        <v>40225</v>
      </c>
      <c r="B195" s="12">
        <v>2000</v>
      </c>
      <c r="C195" s="12">
        <v>2000</v>
      </c>
      <c r="D195" s="12">
        <v>2000</v>
      </c>
      <c r="E195" s="12">
        <v>2000</v>
      </c>
      <c r="F195" s="14">
        <v>0</v>
      </c>
      <c r="G195" s="12">
        <v>1900</v>
      </c>
      <c r="I195" s="11">
        <f>'^JKSE'!I195</f>
        <v>40624</v>
      </c>
      <c r="J195" s="12">
        <f t="shared" ref="J195:J258" si="3">VLOOKUP($I$2:$I$751,$A$2:$G$705,7)</f>
        <v>4500</v>
      </c>
    </row>
    <row r="196" spans="1:10" x14ac:dyDescent="0.2">
      <c r="A196" s="15">
        <v>40226</v>
      </c>
      <c r="B196" s="12">
        <v>2000</v>
      </c>
      <c r="C196" s="12">
        <v>2000</v>
      </c>
      <c r="D196" s="12">
        <v>2000</v>
      </c>
      <c r="E196" s="12">
        <v>2000</v>
      </c>
      <c r="F196" s="14">
        <v>0</v>
      </c>
      <c r="G196" s="12">
        <v>1900</v>
      </c>
      <c r="I196" s="11">
        <f>'^JKSE'!I196</f>
        <v>40623</v>
      </c>
      <c r="J196" s="12">
        <f t="shared" si="3"/>
        <v>2875</v>
      </c>
    </row>
    <row r="197" spans="1:10" x14ac:dyDescent="0.2">
      <c r="A197" s="15">
        <v>40227</v>
      </c>
      <c r="B197" s="12">
        <v>2000</v>
      </c>
      <c r="C197" s="12">
        <v>2000</v>
      </c>
      <c r="D197" s="12">
        <v>2000</v>
      </c>
      <c r="E197" s="12">
        <v>2000</v>
      </c>
      <c r="F197" s="14">
        <v>0</v>
      </c>
      <c r="G197" s="12">
        <v>1900</v>
      </c>
      <c r="I197" s="11">
        <f>'^JKSE'!I197</f>
        <v>40620</v>
      </c>
      <c r="J197" s="12">
        <f t="shared" si="3"/>
        <v>2875</v>
      </c>
    </row>
    <row r="198" spans="1:10" x14ac:dyDescent="0.2">
      <c r="A198" s="15">
        <v>40228</v>
      </c>
      <c r="B198" s="12">
        <v>2000</v>
      </c>
      <c r="C198" s="12">
        <v>2000</v>
      </c>
      <c r="D198" s="12">
        <v>2000</v>
      </c>
      <c r="E198" s="12">
        <v>2000</v>
      </c>
      <c r="F198" s="14">
        <v>0</v>
      </c>
      <c r="G198" s="12">
        <v>1900</v>
      </c>
      <c r="I198" s="11">
        <f>'^JKSE'!I198</f>
        <v>40619</v>
      </c>
      <c r="J198" s="12">
        <f t="shared" si="3"/>
        <v>3700</v>
      </c>
    </row>
    <row r="199" spans="1:10" x14ac:dyDescent="0.2">
      <c r="A199" s="15">
        <v>40260</v>
      </c>
      <c r="B199" s="12">
        <v>1800</v>
      </c>
      <c r="C199" s="12">
        <v>1800</v>
      </c>
      <c r="D199" s="12">
        <v>1800</v>
      </c>
      <c r="E199" s="12">
        <v>1800</v>
      </c>
      <c r="F199" s="14">
        <v>0</v>
      </c>
      <c r="G199" s="12">
        <v>1710</v>
      </c>
      <c r="I199" s="11">
        <f>'^JKSE'!I199</f>
        <v>40618</v>
      </c>
      <c r="J199" s="12">
        <f t="shared" si="3"/>
        <v>3700</v>
      </c>
    </row>
    <row r="200" spans="1:10" x14ac:dyDescent="0.2">
      <c r="A200" s="15">
        <v>40261</v>
      </c>
      <c r="B200" s="12">
        <v>1800</v>
      </c>
      <c r="C200" s="12">
        <v>1800</v>
      </c>
      <c r="D200" s="12">
        <v>1800</v>
      </c>
      <c r="E200" s="12">
        <v>1800</v>
      </c>
      <c r="F200" s="14">
        <v>0</v>
      </c>
      <c r="G200" s="12">
        <v>1710</v>
      </c>
      <c r="I200" s="11">
        <f>'^JKSE'!I200</f>
        <v>40617</v>
      </c>
      <c r="J200" s="12">
        <f t="shared" si="3"/>
        <v>4600</v>
      </c>
    </row>
    <row r="201" spans="1:10" x14ac:dyDescent="0.2">
      <c r="A201" s="15">
        <v>40266</v>
      </c>
      <c r="B201" s="12">
        <v>2000</v>
      </c>
      <c r="C201" s="12">
        <v>2000</v>
      </c>
      <c r="D201" s="12">
        <v>2000</v>
      </c>
      <c r="E201" s="12">
        <v>2000</v>
      </c>
      <c r="F201" s="14">
        <v>0</v>
      </c>
      <c r="G201" s="12">
        <v>1900</v>
      </c>
      <c r="I201" s="11">
        <f>'^JKSE'!I201</f>
        <v>40616</v>
      </c>
      <c r="J201" s="12">
        <f t="shared" si="3"/>
        <v>4600</v>
      </c>
    </row>
    <row r="202" spans="1:10" x14ac:dyDescent="0.2">
      <c r="A202" s="15">
        <v>40268</v>
      </c>
      <c r="B202" s="12">
        <v>1900</v>
      </c>
      <c r="C202" s="12">
        <v>2625</v>
      </c>
      <c r="D202" s="12">
        <v>1900</v>
      </c>
      <c r="E202" s="12">
        <v>1900</v>
      </c>
      <c r="F202" s="14">
        <v>0</v>
      </c>
      <c r="G202" s="12">
        <v>1805</v>
      </c>
      <c r="I202" s="11">
        <f>'^JKSE'!I202</f>
        <v>40613</v>
      </c>
      <c r="J202" s="12">
        <f t="shared" si="3"/>
        <v>4600</v>
      </c>
    </row>
    <row r="203" spans="1:10" x14ac:dyDescent="0.2">
      <c r="A203" s="15">
        <v>40269</v>
      </c>
      <c r="B203" s="12">
        <v>1900</v>
      </c>
      <c r="C203" s="12">
        <v>1900</v>
      </c>
      <c r="D203" s="12">
        <v>1900</v>
      </c>
      <c r="E203" s="12">
        <v>1900</v>
      </c>
      <c r="F203" s="14">
        <v>0</v>
      </c>
      <c r="G203" s="12">
        <v>1805</v>
      </c>
      <c r="I203" s="11">
        <f>'^JKSE'!I203</f>
        <v>40612</v>
      </c>
      <c r="J203" s="12">
        <f t="shared" si="3"/>
        <v>4600</v>
      </c>
    </row>
    <row r="204" spans="1:10" x14ac:dyDescent="0.2">
      <c r="A204" s="15">
        <v>40274</v>
      </c>
      <c r="B204" s="12">
        <v>2000</v>
      </c>
      <c r="C204" s="12">
        <v>2000</v>
      </c>
      <c r="D204" s="12">
        <v>2000</v>
      </c>
      <c r="E204" s="12">
        <v>2000</v>
      </c>
      <c r="F204" s="14">
        <v>0</v>
      </c>
      <c r="G204" s="12">
        <v>1900</v>
      </c>
      <c r="I204" s="11">
        <f>'^JKSE'!I204</f>
        <v>40611</v>
      </c>
      <c r="J204" s="12">
        <f t="shared" si="3"/>
        <v>4600</v>
      </c>
    </row>
    <row r="205" spans="1:10" x14ac:dyDescent="0.2">
      <c r="A205" s="15">
        <v>40275</v>
      </c>
      <c r="B205" s="12">
        <v>1900</v>
      </c>
      <c r="C205" s="12">
        <v>2100</v>
      </c>
      <c r="D205" s="12">
        <v>1900</v>
      </c>
      <c r="E205" s="12">
        <v>1900</v>
      </c>
      <c r="F205" s="14">
        <v>0</v>
      </c>
      <c r="G205" s="12">
        <v>1805</v>
      </c>
      <c r="I205" s="11">
        <f>'^JKSE'!I205</f>
        <v>40610</v>
      </c>
      <c r="J205" s="12">
        <f t="shared" si="3"/>
        <v>4600</v>
      </c>
    </row>
    <row r="206" spans="1:10" x14ac:dyDescent="0.2">
      <c r="A206" s="15">
        <v>40276</v>
      </c>
      <c r="B206" s="12">
        <v>2000</v>
      </c>
      <c r="C206" s="12">
        <v>2625</v>
      </c>
      <c r="D206" s="12">
        <v>2000</v>
      </c>
      <c r="E206" s="12">
        <v>2000</v>
      </c>
      <c r="F206" s="14">
        <v>0</v>
      </c>
      <c r="G206" s="12">
        <v>1900</v>
      </c>
      <c r="I206" s="11">
        <f>'^JKSE'!I206</f>
        <v>40609</v>
      </c>
      <c r="J206" s="12">
        <f t="shared" si="3"/>
        <v>4600</v>
      </c>
    </row>
    <row r="207" spans="1:10" x14ac:dyDescent="0.2">
      <c r="A207" s="15">
        <v>40277</v>
      </c>
      <c r="B207" s="12">
        <v>2200</v>
      </c>
      <c r="C207" s="12">
        <v>2200</v>
      </c>
      <c r="D207" s="12">
        <v>2200</v>
      </c>
      <c r="E207" s="12">
        <v>2200</v>
      </c>
      <c r="F207" s="14">
        <v>0</v>
      </c>
      <c r="G207" s="12">
        <v>2090</v>
      </c>
      <c r="I207" s="11">
        <f>'^JKSE'!I207</f>
        <v>40606</v>
      </c>
      <c r="J207" s="12">
        <f t="shared" si="3"/>
        <v>4600</v>
      </c>
    </row>
    <row r="208" spans="1:10" x14ac:dyDescent="0.2">
      <c r="A208" s="15">
        <v>40281</v>
      </c>
      <c r="B208" s="12">
        <v>2000</v>
      </c>
      <c r="C208" s="12">
        <v>2000</v>
      </c>
      <c r="D208" s="12">
        <v>2000</v>
      </c>
      <c r="E208" s="12">
        <v>2000</v>
      </c>
      <c r="F208" s="14">
        <v>0</v>
      </c>
      <c r="G208" s="12">
        <v>1900</v>
      </c>
      <c r="I208" s="11">
        <f>'^JKSE'!I208</f>
        <v>40605</v>
      </c>
      <c r="J208" s="12">
        <f t="shared" si="3"/>
        <v>4700</v>
      </c>
    </row>
    <row r="209" spans="1:10" x14ac:dyDescent="0.2">
      <c r="A209" s="15">
        <v>40282</v>
      </c>
      <c r="B209" s="12">
        <v>2100</v>
      </c>
      <c r="C209" s="12">
        <v>2100</v>
      </c>
      <c r="D209" s="12">
        <v>2100</v>
      </c>
      <c r="E209" s="12">
        <v>2100</v>
      </c>
      <c r="F209" s="14">
        <v>0</v>
      </c>
      <c r="G209" s="12">
        <v>1995</v>
      </c>
      <c r="I209" s="11">
        <f>'^JKSE'!I209</f>
        <v>40604</v>
      </c>
      <c r="J209" s="12">
        <f t="shared" si="3"/>
        <v>4700</v>
      </c>
    </row>
    <row r="210" spans="1:10" x14ac:dyDescent="0.2">
      <c r="A210" s="15">
        <v>40283</v>
      </c>
      <c r="B210" s="12">
        <v>1900</v>
      </c>
      <c r="C210" s="12">
        <v>1900</v>
      </c>
      <c r="D210" s="12">
        <v>1900</v>
      </c>
      <c r="E210" s="12">
        <v>1900</v>
      </c>
      <c r="F210" s="14">
        <v>0</v>
      </c>
      <c r="G210" s="12">
        <v>1805</v>
      </c>
      <c r="I210" s="11">
        <f>'^JKSE'!I210</f>
        <v>40603</v>
      </c>
      <c r="J210" s="12">
        <f t="shared" si="3"/>
        <v>4600</v>
      </c>
    </row>
    <row r="211" spans="1:10" x14ac:dyDescent="0.2">
      <c r="A211" s="15">
        <v>40284</v>
      </c>
      <c r="B211" s="12">
        <v>1900</v>
      </c>
      <c r="C211" s="12">
        <v>2625</v>
      </c>
      <c r="D211" s="12">
        <v>1900</v>
      </c>
      <c r="E211" s="12">
        <v>1900</v>
      </c>
      <c r="F211" s="14">
        <v>0</v>
      </c>
      <c r="G211" s="12">
        <v>1805</v>
      </c>
      <c r="I211" s="11">
        <f>'^JKSE'!I211</f>
        <v>40602</v>
      </c>
      <c r="J211" s="12">
        <f t="shared" si="3"/>
        <v>4600</v>
      </c>
    </row>
    <row r="212" spans="1:10" x14ac:dyDescent="0.2">
      <c r="A212" s="15">
        <v>40287</v>
      </c>
      <c r="B212" s="12">
        <v>1900</v>
      </c>
      <c r="C212" s="12">
        <v>1900</v>
      </c>
      <c r="D212" s="12">
        <v>1900</v>
      </c>
      <c r="E212" s="12">
        <v>1900</v>
      </c>
      <c r="F212" s="14">
        <v>0</v>
      </c>
      <c r="G212" s="12">
        <v>1805</v>
      </c>
      <c r="I212" s="11">
        <f>'^JKSE'!I212</f>
        <v>40599</v>
      </c>
      <c r="J212" s="12">
        <f t="shared" si="3"/>
        <v>4600</v>
      </c>
    </row>
    <row r="213" spans="1:10" x14ac:dyDescent="0.2">
      <c r="A213" s="15">
        <v>40288</v>
      </c>
      <c r="B213" s="12">
        <v>2000</v>
      </c>
      <c r="C213" s="12">
        <v>2625</v>
      </c>
      <c r="D213" s="12">
        <v>2000</v>
      </c>
      <c r="E213" s="12">
        <v>2000</v>
      </c>
      <c r="F213" s="14">
        <v>0</v>
      </c>
      <c r="G213" s="12">
        <v>1900</v>
      </c>
      <c r="I213" s="11">
        <f>'^JKSE'!I213</f>
        <v>40598</v>
      </c>
      <c r="J213" s="12">
        <f t="shared" si="3"/>
        <v>4600</v>
      </c>
    </row>
    <row r="214" spans="1:10" x14ac:dyDescent="0.2">
      <c r="A214" s="15">
        <v>40289</v>
      </c>
      <c r="B214" s="12">
        <v>2300</v>
      </c>
      <c r="C214" s="12">
        <v>2500</v>
      </c>
      <c r="D214" s="12">
        <v>2300</v>
      </c>
      <c r="E214" s="12">
        <v>2500</v>
      </c>
      <c r="F214" s="14">
        <v>21500</v>
      </c>
      <c r="G214" s="12">
        <v>2375</v>
      </c>
      <c r="I214" s="11">
        <f>'^JKSE'!I214</f>
        <v>40597</v>
      </c>
      <c r="J214" s="12">
        <f t="shared" si="3"/>
        <v>4600</v>
      </c>
    </row>
    <row r="215" spans="1:10" x14ac:dyDescent="0.2">
      <c r="A215" s="15">
        <v>40290</v>
      </c>
      <c r="B215" s="12">
        <v>2350</v>
      </c>
      <c r="C215" s="12">
        <v>2350</v>
      </c>
      <c r="D215" s="12">
        <v>2350</v>
      </c>
      <c r="E215" s="12">
        <v>2350</v>
      </c>
      <c r="F215" s="14">
        <v>4500</v>
      </c>
      <c r="G215" s="12">
        <v>2232.5</v>
      </c>
      <c r="I215" s="11">
        <f>'^JKSE'!I215</f>
        <v>40596</v>
      </c>
      <c r="J215" s="12">
        <f t="shared" si="3"/>
        <v>3200</v>
      </c>
    </row>
    <row r="216" spans="1:10" x14ac:dyDescent="0.2">
      <c r="A216" s="15">
        <v>40291</v>
      </c>
      <c r="B216" s="12">
        <v>2525</v>
      </c>
      <c r="C216" s="12">
        <v>2525</v>
      </c>
      <c r="D216" s="12">
        <v>2525</v>
      </c>
      <c r="E216" s="12">
        <v>2525</v>
      </c>
      <c r="F216" s="14">
        <v>500</v>
      </c>
      <c r="G216" s="12">
        <v>2398.75</v>
      </c>
      <c r="I216" s="11">
        <f>'^JKSE'!I216</f>
        <v>40595</v>
      </c>
      <c r="J216" s="12">
        <f t="shared" si="3"/>
        <v>3200</v>
      </c>
    </row>
    <row r="217" spans="1:10" x14ac:dyDescent="0.2">
      <c r="A217" s="15">
        <v>40294</v>
      </c>
      <c r="B217" s="12">
        <v>2725</v>
      </c>
      <c r="C217" s="12">
        <v>2725</v>
      </c>
      <c r="D217" s="12">
        <v>2500</v>
      </c>
      <c r="E217" s="12">
        <v>2500</v>
      </c>
      <c r="F217" s="14">
        <v>2500</v>
      </c>
      <c r="G217" s="12">
        <v>2375</v>
      </c>
      <c r="I217" s="11">
        <f>'^JKSE'!I217</f>
        <v>40592</v>
      </c>
      <c r="J217" s="12">
        <f t="shared" si="3"/>
        <v>3200</v>
      </c>
    </row>
    <row r="218" spans="1:10" x14ac:dyDescent="0.2">
      <c r="A218" s="15">
        <v>40295</v>
      </c>
      <c r="B218" s="12">
        <v>2850</v>
      </c>
      <c r="C218" s="12">
        <v>2850</v>
      </c>
      <c r="D218" s="12">
        <v>2850</v>
      </c>
      <c r="E218" s="12">
        <v>2850</v>
      </c>
      <c r="F218" s="14">
        <v>500</v>
      </c>
      <c r="G218" s="12">
        <v>2707.5</v>
      </c>
      <c r="I218" s="11">
        <f>'^JKSE'!I218</f>
        <v>40591</v>
      </c>
      <c r="J218" s="12">
        <f t="shared" si="3"/>
        <v>3200</v>
      </c>
    </row>
    <row r="219" spans="1:10" x14ac:dyDescent="0.2">
      <c r="A219" s="15">
        <v>40296</v>
      </c>
      <c r="B219" s="12">
        <v>2500</v>
      </c>
      <c r="C219" s="12">
        <v>3000</v>
      </c>
      <c r="D219" s="12">
        <v>2500</v>
      </c>
      <c r="E219" s="12">
        <v>2500</v>
      </c>
      <c r="F219" s="14">
        <v>0</v>
      </c>
      <c r="G219" s="12">
        <v>2375</v>
      </c>
      <c r="I219" s="11">
        <f>'^JKSE'!I219</f>
        <v>40590</v>
      </c>
      <c r="J219" s="12">
        <f t="shared" si="3"/>
        <v>3500</v>
      </c>
    </row>
    <row r="220" spans="1:10" x14ac:dyDescent="0.2">
      <c r="A220" s="15">
        <v>40297</v>
      </c>
      <c r="B220" s="12">
        <v>2500</v>
      </c>
      <c r="C220" s="12">
        <v>2975</v>
      </c>
      <c r="D220" s="12">
        <v>2500</v>
      </c>
      <c r="E220" s="12">
        <v>2500</v>
      </c>
      <c r="F220" s="14">
        <v>0</v>
      </c>
      <c r="G220" s="12">
        <v>2375</v>
      </c>
      <c r="I220" s="11">
        <f>'^JKSE'!I220</f>
        <v>40589</v>
      </c>
      <c r="J220" s="12">
        <f t="shared" si="3"/>
        <v>3800</v>
      </c>
    </row>
    <row r="221" spans="1:10" x14ac:dyDescent="0.2">
      <c r="A221" s="15">
        <v>40298</v>
      </c>
      <c r="B221" s="12">
        <v>2300</v>
      </c>
      <c r="C221" s="12">
        <v>3500</v>
      </c>
      <c r="D221" s="12">
        <v>2300</v>
      </c>
      <c r="E221" s="12">
        <v>2300</v>
      </c>
      <c r="F221" s="14">
        <v>0</v>
      </c>
      <c r="G221" s="12">
        <v>2185</v>
      </c>
      <c r="I221" s="11">
        <f>'^JKSE'!I221</f>
        <v>40588</v>
      </c>
      <c r="J221" s="12">
        <f t="shared" si="3"/>
        <v>3800</v>
      </c>
    </row>
    <row r="222" spans="1:10" x14ac:dyDescent="0.2">
      <c r="A222" s="15">
        <v>40301</v>
      </c>
      <c r="B222" s="12">
        <v>2300</v>
      </c>
      <c r="C222" s="12">
        <v>3500</v>
      </c>
      <c r="D222" s="12">
        <v>2300</v>
      </c>
      <c r="E222" s="12">
        <v>2300</v>
      </c>
      <c r="F222" s="14">
        <v>0</v>
      </c>
      <c r="G222" s="12">
        <v>2185</v>
      </c>
      <c r="I222" s="11">
        <f>'^JKSE'!I222</f>
        <v>40585</v>
      </c>
      <c r="J222" s="12">
        <f t="shared" si="3"/>
        <v>3800</v>
      </c>
    </row>
    <row r="223" spans="1:10" x14ac:dyDescent="0.2">
      <c r="A223" s="15">
        <v>40302</v>
      </c>
      <c r="B223" s="12">
        <v>2300</v>
      </c>
      <c r="C223" s="12">
        <v>3500</v>
      </c>
      <c r="D223" s="12">
        <v>2300</v>
      </c>
      <c r="E223" s="12">
        <v>2300</v>
      </c>
      <c r="F223" s="14">
        <v>0</v>
      </c>
      <c r="G223" s="12">
        <v>2185</v>
      </c>
      <c r="I223" s="11">
        <f>'^JKSE'!I223</f>
        <v>40584</v>
      </c>
      <c r="J223" s="12">
        <f t="shared" si="3"/>
        <v>3800</v>
      </c>
    </row>
    <row r="224" spans="1:10" x14ac:dyDescent="0.2">
      <c r="A224" s="15">
        <v>40303</v>
      </c>
      <c r="B224" s="12">
        <v>2300</v>
      </c>
      <c r="C224" s="12">
        <v>2300</v>
      </c>
      <c r="D224" s="12">
        <v>2300</v>
      </c>
      <c r="E224" s="12">
        <v>2300</v>
      </c>
      <c r="F224" s="14">
        <v>0</v>
      </c>
      <c r="G224" s="12">
        <v>2185</v>
      </c>
      <c r="I224" s="11">
        <f>'^JKSE'!I224</f>
        <v>40583</v>
      </c>
      <c r="J224" s="12">
        <f t="shared" si="3"/>
        <v>3800</v>
      </c>
    </row>
    <row r="225" spans="1:10" x14ac:dyDescent="0.2">
      <c r="A225" s="15">
        <v>40304</v>
      </c>
      <c r="B225" s="12">
        <v>2500</v>
      </c>
      <c r="C225" s="12">
        <v>2500</v>
      </c>
      <c r="D225" s="12">
        <v>2500</v>
      </c>
      <c r="E225" s="12">
        <v>2500</v>
      </c>
      <c r="F225" s="14">
        <v>1500</v>
      </c>
      <c r="G225" s="12">
        <v>2375</v>
      </c>
      <c r="I225" s="11">
        <f>'^JKSE'!I225</f>
        <v>40582</v>
      </c>
      <c r="J225" s="12">
        <f t="shared" si="3"/>
        <v>3200</v>
      </c>
    </row>
    <row r="226" spans="1:10" x14ac:dyDescent="0.2">
      <c r="A226" s="15">
        <v>40305</v>
      </c>
      <c r="B226" s="12">
        <v>2300</v>
      </c>
      <c r="C226" s="12">
        <v>3100</v>
      </c>
      <c r="D226" s="12">
        <v>2300</v>
      </c>
      <c r="E226" s="12">
        <v>2300</v>
      </c>
      <c r="F226" s="14">
        <v>0</v>
      </c>
      <c r="G226" s="12">
        <v>2185</v>
      </c>
      <c r="I226" s="11">
        <f>'^JKSE'!I226</f>
        <v>40581</v>
      </c>
      <c r="J226" s="12">
        <f t="shared" si="3"/>
        <v>3200</v>
      </c>
    </row>
    <row r="227" spans="1:10" x14ac:dyDescent="0.2">
      <c r="A227" s="15">
        <v>40308</v>
      </c>
      <c r="B227" s="12">
        <v>2500</v>
      </c>
      <c r="C227" s="12">
        <v>3100</v>
      </c>
      <c r="D227" s="12">
        <v>2500</v>
      </c>
      <c r="E227" s="12">
        <v>2500</v>
      </c>
      <c r="F227" s="14">
        <v>0</v>
      </c>
      <c r="G227" s="12">
        <v>2375</v>
      </c>
      <c r="I227" s="11">
        <f>'^JKSE'!I227</f>
        <v>40578</v>
      </c>
      <c r="J227" s="12">
        <f t="shared" si="3"/>
        <v>3200</v>
      </c>
    </row>
    <row r="228" spans="1:10" x14ac:dyDescent="0.2">
      <c r="A228" s="15">
        <v>40309</v>
      </c>
      <c r="B228" s="12">
        <v>2000</v>
      </c>
      <c r="C228" s="12">
        <v>2850</v>
      </c>
      <c r="D228" s="12">
        <v>2000</v>
      </c>
      <c r="E228" s="12">
        <v>2000</v>
      </c>
      <c r="F228" s="14">
        <v>0</v>
      </c>
      <c r="G228" s="12">
        <v>1900</v>
      </c>
      <c r="I228" s="11">
        <f>'^JKSE'!I228</f>
        <v>40577</v>
      </c>
      <c r="J228" s="12">
        <f t="shared" si="3"/>
        <v>3200</v>
      </c>
    </row>
    <row r="229" spans="1:10" x14ac:dyDescent="0.2">
      <c r="A229" s="15">
        <v>40310</v>
      </c>
      <c r="B229" s="12">
        <v>2400</v>
      </c>
      <c r="C229" s="12">
        <v>2850</v>
      </c>
      <c r="D229" s="12">
        <v>2400</v>
      </c>
      <c r="E229" s="12">
        <v>2400</v>
      </c>
      <c r="F229" s="14">
        <v>0</v>
      </c>
      <c r="G229" s="12">
        <v>2280</v>
      </c>
      <c r="I229" s="11">
        <f>'^JKSE'!I229</f>
        <v>40576</v>
      </c>
      <c r="J229" s="12">
        <f t="shared" si="3"/>
        <v>3200</v>
      </c>
    </row>
    <row r="230" spans="1:10" x14ac:dyDescent="0.2">
      <c r="A230" s="15">
        <v>40312</v>
      </c>
      <c r="B230" s="12">
        <v>2000</v>
      </c>
      <c r="C230" s="12">
        <v>2000</v>
      </c>
      <c r="D230" s="12">
        <v>2000</v>
      </c>
      <c r="E230" s="12">
        <v>2000</v>
      </c>
      <c r="F230" s="14">
        <v>0</v>
      </c>
      <c r="G230" s="12">
        <v>1900</v>
      </c>
      <c r="I230" s="11">
        <f>'^JKSE'!I230</f>
        <v>40575</v>
      </c>
      <c r="J230" s="12">
        <f t="shared" si="3"/>
        <v>3200</v>
      </c>
    </row>
    <row r="231" spans="1:10" x14ac:dyDescent="0.2">
      <c r="A231" s="15">
        <v>40315</v>
      </c>
      <c r="B231" s="12">
        <v>2350</v>
      </c>
      <c r="C231" s="12">
        <v>3100</v>
      </c>
      <c r="D231" s="12">
        <v>2350</v>
      </c>
      <c r="E231" s="12">
        <v>2350</v>
      </c>
      <c r="F231" s="14">
        <v>0</v>
      </c>
      <c r="G231" s="12">
        <v>2232.5</v>
      </c>
      <c r="I231" s="11">
        <f>'^JKSE'!I231</f>
        <v>40574</v>
      </c>
      <c r="J231" s="12">
        <f t="shared" si="3"/>
        <v>3200</v>
      </c>
    </row>
    <row r="232" spans="1:10" x14ac:dyDescent="0.2">
      <c r="A232" s="15">
        <v>40318</v>
      </c>
      <c r="B232" s="12">
        <v>2400</v>
      </c>
      <c r="C232" s="12">
        <v>3100</v>
      </c>
      <c r="D232" s="12">
        <v>2400</v>
      </c>
      <c r="E232" s="12">
        <v>2400</v>
      </c>
      <c r="F232" s="14">
        <v>0</v>
      </c>
      <c r="G232" s="12">
        <v>2280</v>
      </c>
      <c r="I232" s="11">
        <f>'^JKSE'!I232</f>
        <v>40571</v>
      </c>
      <c r="J232" s="12">
        <f t="shared" si="3"/>
        <v>3200</v>
      </c>
    </row>
    <row r="233" spans="1:10" x14ac:dyDescent="0.2">
      <c r="A233" s="15">
        <v>40319</v>
      </c>
      <c r="B233" s="12">
        <v>2250</v>
      </c>
      <c r="C233" s="12">
        <v>2500</v>
      </c>
      <c r="D233" s="12">
        <v>2250</v>
      </c>
      <c r="E233" s="12">
        <v>2250</v>
      </c>
      <c r="F233" s="14">
        <v>0</v>
      </c>
      <c r="G233" s="12">
        <v>2137.5</v>
      </c>
      <c r="I233" s="11">
        <f>'^JKSE'!I233</f>
        <v>40570</v>
      </c>
      <c r="J233" s="12">
        <f t="shared" si="3"/>
        <v>3200</v>
      </c>
    </row>
    <row r="234" spans="1:10" x14ac:dyDescent="0.2">
      <c r="A234" s="15">
        <v>40322</v>
      </c>
      <c r="B234" s="12">
        <v>2000</v>
      </c>
      <c r="C234" s="12">
        <v>2500</v>
      </c>
      <c r="D234" s="12">
        <v>2000</v>
      </c>
      <c r="E234" s="12">
        <v>2000</v>
      </c>
      <c r="F234" s="14">
        <v>0</v>
      </c>
      <c r="G234" s="12">
        <v>1900</v>
      </c>
      <c r="I234" s="11">
        <f>'^JKSE'!I234</f>
        <v>40569</v>
      </c>
      <c r="J234" s="12">
        <f t="shared" si="3"/>
        <v>3200</v>
      </c>
    </row>
    <row r="235" spans="1:10" x14ac:dyDescent="0.2">
      <c r="A235" s="15">
        <v>40323</v>
      </c>
      <c r="B235" s="12">
        <v>2100</v>
      </c>
      <c r="C235" s="12">
        <v>2600</v>
      </c>
      <c r="D235" s="12">
        <v>2100</v>
      </c>
      <c r="E235" s="12">
        <v>2100</v>
      </c>
      <c r="F235" s="14">
        <v>0</v>
      </c>
      <c r="G235" s="12">
        <v>1995</v>
      </c>
      <c r="I235" s="11">
        <f>'^JKSE'!I235</f>
        <v>40568</v>
      </c>
      <c r="J235" s="12">
        <f t="shared" si="3"/>
        <v>3500</v>
      </c>
    </row>
    <row r="236" spans="1:10" x14ac:dyDescent="0.2">
      <c r="A236" s="15">
        <v>40325</v>
      </c>
      <c r="B236" s="12">
        <v>2000</v>
      </c>
      <c r="C236" s="12">
        <v>2500</v>
      </c>
      <c r="D236" s="12">
        <v>2000</v>
      </c>
      <c r="E236" s="12">
        <v>2000</v>
      </c>
      <c r="F236" s="14">
        <v>0</v>
      </c>
      <c r="G236" s="12">
        <v>1900</v>
      </c>
      <c r="I236" s="11">
        <f>'^JKSE'!I236</f>
        <v>40567</v>
      </c>
      <c r="J236" s="12">
        <f t="shared" si="3"/>
        <v>3200</v>
      </c>
    </row>
    <row r="237" spans="1:10" x14ac:dyDescent="0.2">
      <c r="A237" s="15">
        <v>40329</v>
      </c>
      <c r="B237" s="12">
        <v>2500</v>
      </c>
      <c r="C237" s="12">
        <v>3100</v>
      </c>
      <c r="D237" s="12">
        <v>2500</v>
      </c>
      <c r="E237" s="12">
        <v>2500</v>
      </c>
      <c r="F237" s="14">
        <v>0</v>
      </c>
      <c r="G237" s="12">
        <v>2375</v>
      </c>
      <c r="I237" s="11">
        <f>'^JKSE'!I237</f>
        <v>40564</v>
      </c>
      <c r="J237" s="12">
        <f t="shared" si="3"/>
        <v>3850</v>
      </c>
    </row>
    <row r="238" spans="1:10" x14ac:dyDescent="0.2">
      <c r="A238" s="15">
        <v>40330</v>
      </c>
      <c r="B238" s="12">
        <v>2500</v>
      </c>
      <c r="C238" s="12">
        <v>3000</v>
      </c>
      <c r="D238" s="12">
        <v>2500</v>
      </c>
      <c r="E238" s="12">
        <v>2500</v>
      </c>
      <c r="F238" s="14">
        <v>0</v>
      </c>
      <c r="G238" s="12">
        <v>2375</v>
      </c>
      <c r="I238" s="11">
        <f>'^JKSE'!I238</f>
        <v>40563</v>
      </c>
      <c r="J238" s="12">
        <f t="shared" si="3"/>
        <v>4000</v>
      </c>
    </row>
    <row r="239" spans="1:10" x14ac:dyDescent="0.2">
      <c r="A239" s="15">
        <v>40331</v>
      </c>
      <c r="B239" s="12">
        <v>2000</v>
      </c>
      <c r="C239" s="12">
        <v>3125</v>
      </c>
      <c r="D239" s="12">
        <v>2000</v>
      </c>
      <c r="E239" s="12">
        <v>2000</v>
      </c>
      <c r="F239" s="14">
        <v>0</v>
      </c>
      <c r="G239" s="12">
        <v>1900</v>
      </c>
      <c r="I239" s="11">
        <f>'^JKSE'!I239</f>
        <v>40562</v>
      </c>
      <c r="J239" s="12">
        <f t="shared" si="3"/>
        <v>4000</v>
      </c>
    </row>
    <row r="240" spans="1:10" x14ac:dyDescent="0.2">
      <c r="A240" s="15">
        <v>40332</v>
      </c>
      <c r="B240" s="12">
        <v>2500</v>
      </c>
      <c r="C240" s="12">
        <v>3100</v>
      </c>
      <c r="D240" s="12">
        <v>2500</v>
      </c>
      <c r="E240" s="12">
        <v>2500</v>
      </c>
      <c r="F240" s="14">
        <v>0</v>
      </c>
      <c r="G240" s="12">
        <v>2375</v>
      </c>
      <c r="I240" s="11">
        <f>'^JKSE'!I240</f>
        <v>40561</v>
      </c>
      <c r="J240" s="12">
        <f t="shared" si="3"/>
        <v>3800</v>
      </c>
    </row>
    <row r="241" spans="1:10" x14ac:dyDescent="0.2">
      <c r="A241" s="15">
        <v>40333</v>
      </c>
      <c r="B241" s="12">
        <v>2100</v>
      </c>
      <c r="C241" s="12">
        <v>3100</v>
      </c>
      <c r="D241" s="12">
        <v>2100</v>
      </c>
      <c r="E241" s="12">
        <v>2100</v>
      </c>
      <c r="F241" s="14">
        <v>0</v>
      </c>
      <c r="G241" s="12">
        <v>1995</v>
      </c>
      <c r="I241" s="11">
        <f>'^JKSE'!I241</f>
        <v>40560</v>
      </c>
      <c r="J241" s="12">
        <f t="shared" si="3"/>
        <v>3200</v>
      </c>
    </row>
    <row r="242" spans="1:10" x14ac:dyDescent="0.2">
      <c r="A242" s="15">
        <v>40336</v>
      </c>
      <c r="B242" s="12">
        <v>2000</v>
      </c>
      <c r="C242" s="12">
        <v>2800</v>
      </c>
      <c r="D242" s="12">
        <v>2000</v>
      </c>
      <c r="E242" s="12">
        <v>2000</v>
      </c>
      <c r="F242" s="14">
        <v>0</v>
      </c>
      <c r="G242" s="12">
        <v>1900</v>
      </c>
      <c r="I242" s="11">
        <f>'^JKSE'!I242</f>
        <v>40557</v>
      </c>
      <c r="J242" s="12">
        <f t="shared" si="3"/>
        <v>3800</v>
      </c>
    </row>
    <row r="243" spans="1:10" x14ac:dyDescent="0.2">
      <c r="A243" s="15">
        <v>40337</v>
      </c>
      <c r="B243" s="12">
        <v>2050</v>
      </c>
      <c r="C243" s="12">
        <v>3125</v>
      </c>
      <c r="D243" s="12">
        <v>2050</v>
      </c>
      <c r="E243" s="12">
        <v>2050</v>
      </c>
      <c r="F243" s="14">
        <v>0</v>
      </c>
      <c r="G243" s="12">
        <v>1947.5</v>
      </c>
      <c r="I243" s="11">
        <f>'^JKSE'!I243</f>
        <v>40556</v>
      </c>
      <c r="J243" s="12">
        <f t="shared" si="3"/>
        <v>3800</v>
      </c>
    </row>
    <row r="244" spans="1:10" x14ac:dyDescent="0.2">
      <c r="A244" s="15">
        <v>40338</v>
      </c>
      <c r="B244" s="12">
        <v>2050</v>
      </c>
      <c r="C244" s="12">
        <v>2050</v>
      </c>
      <c r="D244" s="12">
        <v>2050</v>
      </c>
      <c r="E244" s="12">
        <v>2050</v>
      </c>
      <c r="F244" s="14">
        <v>0</v>
      </c>
      <c r="G244" s="12">
        <v>1947.5</v>
      </c>
      <c r="I244" s="11">
        <f>'^JKSE'!I244</f>
        <v>40555</v>
      </c>
      <c r="J244" s="12">
        <f t="shared" si="3"/>
        <v>3200</v>
      </c>
    </row>
    <row r="245" spans="1:10" x14ac:dyDescent="0.2">
      <c r="A245" s="15">
        <v>40339</v>
      </c>
      <c r="B245" s="12">
        <v>2000</v>
      </c>
      <c r="C245" s="12">
        <v>3100</v>
      </c>
      <c r="D245" s="12">
        <v>2000</v>
      </c>
      <c r="E245" s="12">
        <v>2000</v>
      </c>
      <c r="F245" s="14">
        <v>0</v>
      </c>
      <c r="G245" s="12">
        <v>1900</v>
      </c>
      <c r="I245" s="11">
        <f>'^JKSE'!I245</f>
        <v>40554</v>
      </c>
      <c r="J245" s="12">
        <f t="shared" si="3"/>
        <v>3600</v>
      </c>
    </row>
    <row r="246" spans="1:10" x14ac:dyDescent="0.2">
      <c r="A246" s="15">
        <v>40340</v>
      </c>
      <c r="B246" s="12">
        <v>2000</v>
      </c>
      <c r="C246" s="12">
        <v>3125</v>
      </c>
      <c r="D246" s="12">
        <v>2000</v>
      </c>
      <c r="E246" s="12">
        <v>2000</v>
      </c>
      <c r="F246" s="14">
        <v>0</v>
      </c>
      <c r="G246" s="12">
        <v>1900</v>
      </c>
      <c r="I246" s="11">
        <f>'^JKSE'!I246</f>
        <v>40553</v>
      </c>
      <c r="J246" s="12">
        <f t="shared" si="3"/>
        <v>3750</v>
      </c>
    </row>
    <row r="247" spans="1:10" x14ac:dyDescent="0.2">
      <c r="A247" s="15">
        <v>40343</v>
      </c>
      <c r="B247" s="12">
        <v>2500</v>
      </c>
      <c r="C247" s="12">
        <v>3100</v>
      </c>
      <c r="D247" s="12">
        <v>2500</v>
      </c>
      <c r="E247" s="12">
        <v>2500</v>
      </c>
      <c r="F247" s="14">
        <v>0</v>
      </c>
      <c r="G247" s="12">
        <v>2375</v>
      </c>
      <c r="I247" s="11">
        <f>'^JKSE'!I247</f>
        <v>40550</v>
      </c>
      <c r="J247" s="12">
        <f t="shared" si="3"/>
        <v>3800</v>
      </c>
    </row>
    <row r="248" spans="1:10" x14ac:dyDescent="0.2">
      <c r="A248" s="15">
        <v>40344</v>
      </c>
      <c r="B248" s="12">
        <v>2025</v>
      </c>
      <c r="C248" s="12">
        <v>3100</v>
      </c>
      <c r="D248" s="12">
        <v>2025</v>
      </c>
      <c r="E248" s="12">
        <v>2025</v>
      </c>
      <c r="F248" s="14">
        <v>0</v>
      </c>
      <c r="G248" s="12">
        <v>1923.75</v>
      </c>
      <c r="I248" s="11">
        <f>'^JKSE'!I248</f>
        <v>40549</v>
      </c>
      <c r="J248" s="12">
        <f t="shared" si="3"/>
        <v>3750</v>
      </c>
    </row>
    <row r="249" spans="1:10" x14ac:dyDescent="0.2">
      <c r="A249" s="15">
        <v>40345</v>
      </c>
      <c r="B249" s="12">
        <v>2500</v>
      </c>
      <c r="C249" s="12">
        <v>3100</v>
      </c>
      <c r="D249" s="12">
        <v>2500</v>
      </c>
      <c r="E249" s="12">
        <v>2500</v>
      </c>
      <c r="F249" s="14">
        <v>0</v>
      </c>
      <c r="G249" s="12">
        <v>2375</v>
      </c>
      <c r="I249" s="11">
        <f>'^JKSE'!I249</f>
        <v>40548</v>
      </c>
      <c r="J249" s="12">
        <f t="shared" si="3"/>
        <v>3750</v>
      </c>
    </row>
    <row r="250" spans="1:10" x14ac:dyDescent="0.2">
      <c r="A250" s="15">
        <v>40346</v>
      </c>
      <c r="B250" s="12">
        <v>2000</v>
      </c>
      <c r="C250" s="12">
        <v>3100</v>
      </c>
      <c r="D250" s="12">
        <v>2000</v>
      </c>
      <c r="E250" s="12">
        <v>2000</v>
      </c>
      <c r="F250" s="14">
        <v>0</v>
      </c>
      <c r="G250" s="12">
        <v>2000</v>
      </c>
      <c r="I250" s="11">
        <f>'^JKSE'!I250</f>
        <v>40547</v>
      </c>
      <c r="J250" s="12">
        <f t="shared" si="3"/>
        <v>3750</v>
      </c>
    </row>
    <row r="251" spans="1:10" x14ac:dyDescent="0.2">
      <c r="A251" s="15">
        <v>40347</v>
      </c>
      <c r="B251" s="12">
        <v>2000</v>
      </c>
      <c r="C251" s="12">
        <v>2000</v>
      </c>
      <c r="D251" s="12">
        <v>2000</v>
      </c>
      <c r="E251" s="12">
        <v>2000</v>
      </c>
      <c r="F251" s="14">
        <v>0</v>
      </c>
      <c r="G251" s="12">
        <v>2000</v>
      </c>
      <c r="I251" s="11">
        <f>'^JKSE'!I251</f>
        <v>40546</v>
      </c>
      <c r="J251" s="12">
        <f t="shared" si="3"/>
        <v>4000</v>
      </c>
    </row>
    <row r="252" spans="1:10" x14ac:dyDescent="0.2">
      <c r="A252" s="15">
        <v>40350</v>
      </c>
      <c r="B252" s="12">
        <v>2000</v>
      </c>
      <c r="C252" s="12">
        <v>3100</v>
      </c>
      <c r="D252" s="12">
        <v>2000</v>
      </c>
      <c r="E252" s="12">
        <v>2000</v>
      </c>
      <c r="F252" s="14">
        <v>0</v>
      </c>
      <c r="G252" s="12">
        <v>2000</v>
      </c>
      <c r="I252" s="11">
        <f>'^JKSE'!I252</f>
        <v>40543</v>
      </c>
      <c r="J252" s="12">
        <f t="shared" si="3"/>
        <v>4000</v>
      </c>
    </row>
    <row r="253" spans="1:10" x14ac:dyDescent="0.2">
      <c r="A253" s="15">
        <v>40351</v>
      </c>
      <c r="B253" s="12">
        <v>2000</v>
      </c>
      <c r="C253" s="12">
        <v>2000</v>
      </c>
      <c r="D253" s="12">
        <v>2000</v>
      </c>
      <c r="E253" s="12">
        <v>2000</v>
      </c>
      <c r="F253" s="14">
        <v>0</v>
      </c>
      <c r="G253" s="12">
        <v>2000</v>
      </c>
      <c r="I253" s="11">
        <f>'^JKSE'!I253</f>
        <v>40542</v>
      </c>
      <c r="J253" s="12">
        <f t="shared" si="3"/>
        <v>4000</v>
      </c>
    </row>
    <row r="254" spans="1:10" x14ac:dyDescent="0.2">
      <c r="A254" s="15">
        <v>40352</v>
      </c>
      <c r="B254" s="12">
        <v>2025</v>
      </c>
      <c r="C254" s="12">
        <v>3100</v>
      </c>
      <c r="D254" s="12">
        <v>2025</v>
      </c>
      <c r="E254" s="12">
        <v>2025</v>
      </c>
      <c r="F254" s="14">
        <v>0</v>
      </c>
      <c r="G254" s="12">
        <v>2025</v>
      </c>
      <c r="I254" s="11">
        <f>'^JKSE'!I254</f>
        <v>40541</v>
      </c>
      <c r="J254" s="12">
        <f t="shared" si="3"/>
        <v>4000</v>
      </c>
    </row>
    <row r="255" spans="1:10" x14ac:dyDescent="0.2">
      <c r="A255" s="15">
        <v>40353</v>
      </c>
      <c r="B255" s="12">
        <v>2025</v>
      </c>
      <c r="C255" s="12">
        <v>2025</v>
      </c>
      <c r="D255" s="12">
        <v>2025</v>
      </c>
      <c r="E255" s="12">
        <v>2025</v>
      </c>
      <c r="F255" s="14">
        <v>0</v>
      </c>
      <c r="G255" s="12">
        <v>2025</v>
      </c>
      <c r="I255" s="11">
        <f>'^JKSE'!I255</f>
        <v>40540</v>
      </c>
      <c r="J255" s="12">
        <f t="shared" si="3"/>
        <v>3800</v>
      </c>
    </row>
    <row r="256" spans="1:10" x14ac:dyDescent="0.2">
      <c r="A256" s="15">
        <v>40354</v>
      </c>
      <c r="B256" s="12">
        <v>2000</v>
      </c>
      <c r="C256" s="12">
        <v>2000</v>
      </c>
      <c r="D256" s="12">
        <v>2000</v>
      </c>
      <c r="E256" s="12">
        <v>2000</v>
      </c>
      <c r="F256" s="14">
        <v>0</v>
      </c>
      <c r="G256" s="12">
        <v>2000</v>
      </c>
      <c r="I256" s="11">
        <f>'^JKSE'!I256</f>
        <v>40539</v>
      </c>
      <c r="J256" s="12">
        <f t="shared" si="3"/>
        <v>3800</v>
      </c>
    </row>
    <row r="257" spans="1:10" x14ac:dyDescent="0.2">
      <c r="A257" s="15">
        <v>40357</v>
      </c>
      <c r="B257" s="12">
        <v>2025</v>
      </c>
      <c r="C257" s="12">
        <v>2025</v>
      </c>
      <c r="D257" s="12">
        <v>2025</v>
      </c>
      <c r="E257" s="12">
        <v>2025</v>
      </c>
      <c r="F257" s="14">
        <v>0</v>
      </c>
      <c r="G257" s="12">
        <v>2025</v>
      </c>
      <c r="I257" s="11">
        <f>'^JKSE'!I257</f>
        <v>40536</v>
      </c>
      <c r="J257" s="12">
        <f t="shared" si="3"/>
        <v>3800</v>
      </c>
    </row>
    <row r="258" spans="1:10" x14ac:dyDescent="0.2">
      <c r="A258" s="15">
        <v>40358</v>
      </c>
      <c r="B258" s="12">
        <v>2000</v>
      </c>
      <c r="C258" s="12">
        <v>2000</v>
      </c>
      <c r="D258" s="12">
        <v>2000</v>
      </c>
      <c r="E258" s="12">
        <v>2000</v>
      </c>
      <c r="F258" s="14">
        <v>0</v>
      </c>
      <c r="G258" s="12">
        <v>2000</v>
      </c>
      <c r="I258" s="11">
        <f>'^JKSE'!I258</f>
        <v>40535</v>
      </c>
      <c r="J258" s="12">
        <f t="shared" si="3"/>
        <v>3800</v>
      </c>
    </row>
    <row r="259" spans="1:10" x14ac:dyDescent="0.2">
      <c r="A259" s="15">
        <v>40359</v>
      </c>
      <c r="B259" s="12">
        <v>2025</v>
      </c>
      <c r="C259" s="12">
        <v>2025</v>
      </c>
      <c r="D259" s="12">
        <v>2025</v>
      </c>
      <c r="E259" s="12">
        <v>2025</v>
      </c>
      <c r="F259" s="14">
        <v>0</v>
      </c>
      <c r="G259" s="12">
        <v>2025</v>
      </c>
      <c r="I259" s="11">
        <f>'^JKSE'!I259</f>
        <v>40534</v>
      </c>
      <c r="J259" s="12">
        <f t="shared" ref="J259:J265" si="4">VLOOKUP($I$2:$I$751,$A$2:$G$705,7)</f>
        <v>3800</v>
      </c>
    </row>
    <row r="260" spans="1:10" x14ac:dyDescent="0.2">
      <c r="A260" s="15">
        <v>40360</v>
      </c>
      <c r="B260" s="12">
        <v>2100</v>
      </c>
      <c r="C260" s="12">
        <v>3100</v>
      </c>
      <c r="D260" s="12">
        <v>2100</v>
      </c>
      <c r="E260" s="12">
        <v>2100</v>
      </c>
      <c r="F260" s="14">
        <v>0</v>
      </c>
      <c r="G260" s="12">
        <v>2100</v>
      </c>
      <c r="I260" s="11">
        <f>'^JKSE'!I260</f>
        <v>40533</v>
      </c>
      <c r="J260" s="12">
        <f t="shared" si="4"/>
        <v>3800</v>
      </c>
    </row>
    <row r="261" spans="1:10" x14ac:dyDescent="0.2">
      <c r="A261" s="15">
        <v>40361</v>
      </c>
      <c r="B261" s="12">
        <v>2025</v>
      </c>
      <c r="C261" s="12">
        <v>2025</v>
      </c>
      <c r="D261" s="12">
        <v>2025</v>
      </c>
      <c r="E261" s="12">
        <v>2025</v>
      </c>
      <c r="F261" s="14">
        <v>0</v>
      </c>
      <c r="G261" s="12">
        <v>2025</v>
      </c>
      <c r="I261" s="11">
        <f>'^JKSE'!I261</f>
        <v>40532</v>
      </c>
      <c r="J261" s="12">
        <f t="shared" si="4"/>
        <v>3800</v>
      </c>
    </row>
    <row r="262" spans="1:10" x14ac:dyDescent="0.2">
      <c r="A262" s="15">
        <v>40364</v>
      </c>
      <c r="B262" s="12">
        <v>2025</v>
      </c>
      <c r="C262" s="12">
        <v>2025</v>
      </c>
      <c r="D262" s="12">
        <v>2025</v>
      </c>
      <c r="E262" s="12">
        <v>2025</v>
      </c>
      <c r="F262" s="14">
        <v>0</v>
      </c>
      <c r="G262" s="12">
        <v>2025</v>
      </c>
      <c r="I262" s="11">
        <f>'^JKSE'!I262</f>
        <v>40529</v>
      </c>
      <c r="J262" s="12">
        <f t="shared" si="4"/>
        <v>4000</v>
      </c>
    </row>
    <row r="263" spans="1:10" x14ac:dyDescent="0.2">
      <c r="A263" s="15">
        <v>40365</v>
      </c>
      <c r="B263" s="12">
        <v>2000</v>
      </c>
      <c r="C263" s="12">
        <v>2000</v>
      </c>
      <c r="D263" s="12">
        <v>2000</v>
      </c>
      <c r="E263" s="12">
        <v>2000</v>
      </c>
      <c r="F263" s="14">
        <v>0</v>
      </c>
      <c r="G263" s="12">
        <v>2000</v>
      </c>
      <c r="I263" s="11">
        <f>'^JKSE'!I263</f>
        <v>40528</v>
      </c>
      <c r="J263" s="12">
        <f t="shared" si="4"/>
        <v>3800</v>
      </c>
    </row>
    <row r="264" spans="1:10" x14ac:dyDescent="0.2">
      <c r="A264" s="15">
        <v>40366</v>
      </c>
      <c r="B264" s="12">
        <v>2000</v>
      </c>
      <c r="C264" s="12">
        <v>2000</v>
      </c>
      <c r="D264" s="12">
        <v>2000</v>
      </c>
      <c r="E264" s="12">
        <v>2000</v>
      </c>
      <c r="F264" s="14">
        <v>0</v>
      </c>
      <c r="G264" s="12">
        <v>2000</v>
      </c>
      <c r="I264" s="11">
        <f>'^JKSE'!I264</f>
        <v>40527</v>
      </c>
      <c r="J264" s="12">
        <f t="shared" si="4"/>
        <v>4000</v>
      </c>
    </row>
    <row r="265" spans="1:10" x14ac:dyDescent="0.2">
      <c r="A265" s="15">
        <v>40367</v>
      </c>
      <c r="B265" s="12">
        <v>2025</v>
      </c>
      <c r="C265" s="12">
        <v>2025</v>
      </c>
      <c r="D265" s="12">
        <v>2025</v>
      </c>
      <c r="E265" s="12">
        <v>2025</v>
      </c>
      <c r="F265" s="14">
        <v>0</v>
      </c>
      <c r="G265" s="12">
        <v>2025</v>
      </c>
      <c r="I265" s="11">
        <f>'^JKSE'!I265</f>
        <v>40526</v>
      </c>
      <c r="J265" s="12">
        <f t="shared" si="4"/>
        <v>4100</v>
      </c>
    </row>
    <row r="266" spans="1:10" x14ac:dyDescent="0.2">
      <c r="A266" s="15">
        <v>40368</v>
      </c>
      <c r="B266" s="12">
        <v>2025</v>
      </c>
      <c r="C266" s="12">
        <v>2025</v>
      </c>
      <c r="D266" s="12">
        <v>2025</v>
      </c>
      <c r="E266" s="12">
        <v>2025</v>
      </c>
      <c r="F266" s="14">
        <v>0</v>
      </c>
      <c r="G266" s="12">
        <v>2025</v>
      </c>
      <c r="I266" s="11">
        <f>'^JKSE'!I266</f>
        <v>40525</v>
      </c>
      <c r="J266" s="12">
        <f>VLOOKUP($I$2:$I$751,$A$2:$G$685,7)</f>
        <v>4200</v>
      </c>
    </row>
    <row r="267" spans="1:10" x14ac:dyDescent="0.2">
      <c r="A267" s="15">
        <v>40371</v>
      </c>
      <c r="B267" s="12">
        <v>2000</v>
      </c>
      <c r="C267" s="12">
        <v>2000</v>
      </c>
      <c r="D267" s="12">
        <v>2000</v>
      </c>
      <c r="E267" s="12">
        <v>2000</v>
      </c>
      <c r="F267" s="14">
        <v>0</v>
      </c>
      <c r="G267" s="12">
        <v>2000</v>
      </c>
      <c r="I267" s="11">
        <f>'^JKSE'!I267</f>
        <v>40522</v>
      </c>
      <c r="J267" s="12">
        <f>VLOOKUP($I$2:$I$751,$A$2:$G$685,7)</f>
        <v>4200</v>
      </c>
    </row>
    <row r="268" spans="1:10" x14ac:dyDescent="0.2">
      <c r="A268" s="15">
        <v>40372</v>
      </c>
      <c r="B268" s="12">
        <v>2000</v>
      </c>
      <c r="C268" s="12">
        <v>2000</v>
      </c>
      <c r="D268" s="12">
        <v>2000</v>
      </c>
      <c r="E268" s="12">
        <v>2000</v>
      </c>
      <c r="F268" s="14">
        <v>0</v>
      </c>
      <c r="G268" s="12">
        <v>2000</v>
      </c>
      <c r="I268" s="11"/>
    </row>
    <row r="269" spans="1:10" x14ac:dyDescent="0.2">
      <c r="A269" s="15">
        <v>40373</v>
      </c>
      <c r="B269" s="12">
        <v>2000</v>
      </c>
      <c r="C269" s="12">
        <v>2000</v>
      </c>
      <c r="D269" s="12">
        <v>2000</v>
      </c>
      <c r="E269" s="12">
        <v>2000</v>
      </c>
      <c r="F269" s="14">
        <v>0</v>
      </c>
      <c r="G269" s="12">
        <v>2000</v>
      </c>
      <c r="I269" s="11"/>
    </row>
    <row r="270" spans="1:10" x14ac:dyDescent="0.2">
      <c r="A270" s="15">
        <v>40374</v>
      </c>
      <c r="B270" s="12">
        <v>2025</v>
      </c>
      <c r="C270" s="12">
        <v>2025</v>
      </c>
      <c r="D270" s="12">
        <v>2025</v>
      </c>
      <c r="E270" s="12">
        <v>2025</v>
      </c>
      <c r="F270" s="14">
        <v>0</v>
      </c>
      <c r="G270" s="12">
        <v>2025</v>
      </c>
      <c r="I270" s="11"/>
    </row>
    <row r="271" spans="1:10" x14ac:dyDescent="0.2">
      <c r="A271" s="15">
        <v>40375</v>
      </c>
      <c r="B271" s="12">
        <v>2025</v>
      </c>
      <c r="C271" s="12">
        <v>2025</v>
      </c>
      <c r="D271" s="12">
        <v>2025</v>
      </c>
      <c r="E271" s="12">
        <v>2025</v>
      </c>
      <c r="F271" s="14">
        <v>0</v>
      </c>
      <c r="G271" s="12">
        <v>2025</v>
      </c>
      <c r="I271" s="11"/>
    </row>
    <row r="272" spans="1:10" x14ac:dyDescent="0.2">
      <c r="A272" s="15">
        <v>40378</v>
      </c>
      <c r="B272" s="12">
        <v>2200</v>
      </c>
      <c r="C272" s="12">
        <v>2200</v>
      </c>
      <c r="D272" s="12">
        <v>2200</v>
      </c>
      <c r="E272" s="12">
        <v>2200</v>
      </c>
      <c r="F272" s="14">
        <v>0</v>
      </c>
      <c r="G272" s="12">
        <v>2200</v>
      </c>
      <c r="I272" s="11"/>
    </row>
    <row r="273" spans="1:9" x14ac:dyDescent="0.2">
      <c r="A273" s="15">
        <v>40380</v>
      </c>
      <c r="B273" s="12">
        <v>2050</v>
      </c>
      <c r="C273" s="12">
        <v>2050</v>
      </c>
      <c r="D273" s="12">
        <v>2050</v>
      </c>
      <c r="E273" s="12">
        <v>2050</v>
      </c>
      <c r="F273" s="14">
        <v>0</v>
      </c>
      <c r="G273" s="12">
        <v>2050</v>
      </c>
      <c r="I273" s="11"/>
    </row>
    <row r="274" spans="1:9" x14ac:dyDescent="0.2">
      <c r="A274" s="15">
        <v>40381</v>
      </c>
      <c r="B274" s="12">
        <v>2800</v>
      </c>
      <c r="C274" s="12">
        <v>2800</v>
      </c>
      <c r="D274" s="12">
        <v>2800</v>
      </c>
      <c r="E274" s="12">
        <v>2800</v>
      </c>
      <c r="F274" s="14">
        <v>0</v>
      </c>
      <c r="G274" s="12">
        <v>2800</v>
      </c>
      <c r="I274" s="11"/>
    </row>
    <row r="275" spans="1:9" x14ac:dyDescent="0.2">
      <c r="A275" s="15">
        <v>40385</v>
      </c>
      <c r="B275" s="12">
        <v>1950</v>
      </c>
      <c r="C275" s="12">
        <v>1950</v>
      </c>
      <c r="D275" s="12">
        <v>1950</v>
      </c>
      <c r="E275" s="12">
        <v>1950</v>
      </c>
      <c r="F275" s="14">
        <v>0</v>
      </c>
      <c r="G275" s="12">
        <v>1950</v>
      </c>
      <c r="I275" s="11"/>
    </row>
    <row r="276" spans="1:9" x14ac:dyDescent="0.2">
      <c r="A276" s="15">
        <v>40386</v>
      </c>
      <c r="B276" s="12">
        <v>2000</v>
      </c>
      <c r="C276" s="12">
        <v>2000</v>
      </c>
      <c r="D276" s="12">
        <v>2000</v>
      </c>
      <c r="E276" s="12">
        <v>2000</v>
      </c>
      <c r="F276" s="14">
        <v>0</v>
      </c>
      <c r="G276" s="12">
        <v>2000</v>
      </c>
      <c r="I276" s="11"/>
    </row>
    <row r="277" spans="1:9" x14ac:dyDescent="0.2">
      <c r="A277" s="15">
        <v>40387</v>
      </c>
      <c r="B277" s="12">
        <v>2050</v>
      </c>
      <c r="C277" s="12">
        <v>3125</v>
      </c>
      <c r="D277" s="12">
        <v>2050</v>
      </c>
      <c r="E277" s="12">
        <v>2050</v>
      </c>
      <c r="F277" s="14">
        <v>0</v>
      </c>
      <c r="G277" s="12">
        <v>2050</v>
      </c>
      <c r="I277" s="11"/>
    </row>
    <row r="278" spans="1:9" x14ac:dyDescent="0.2">
      <c r="A278" s="15">
        <v>40388</v>
      </c>
      <c r="B278" s="12">
        <v>2700</v>
      </c>
      <c r="C278" s="12">
        <v>2700</v>
      </c>
      <c r="D278" s="12">
        <v>2700</v>
      </c>
      <c r="E278" s="12">
        <v>2700</v>
      </c>
      <c r="F278" s="14">
        <v>0</v>
      </c>
      <c r="G278" s="12">
        <v>2700</v>
      </c>
      <c r="I278" s="11"/>
    </row>
    <row r="279" spans="1:9" x14ac:dyDescent="0.2">
      <c r="A279" s="15">
        <v>40389</v>
      </c>
      <c r="B279" s="12">
        <v>2600</v>
      </c>
      <c r="C279" s="12">
        <v>2600</v>
      </c>
      <c r="D279" s="12">
        <v>2600</v>
      </c>
      <c r="E279" s="12">
        <v>2600</v>
      </c>
      <c r="F279" s="14">
        <v>8000</v>
      </c>
      <c r="G279" s="12">
        <v>2600</v>
      </c>
      <c r="I279" s="11"/>
    </row>
    <row r="280" spans="1:9" x14ac:dyDescent="0.2">
      <c r="A280" s="15">
        <v>40392</v>
      </c>
      <c r="B280" s="12">
        <v>2600</v>
      </c>
      <c r="C280" s="12">
        <v>2800</v>
      </c>
      <c r="D280" s="12">
        <v>2600</v>
      </c>
      <c r="E280" s="12">
        <v>2600</v>
      </c>
      <c r="F280" s="14">
        <v>0</v>
      </c>
      <c r="G280" s="12">
        <v>2600</v>
      </c>
      <c r="I280" s="11"/>
    </row>
    <row r="281" spans="1:9" x14ac:dyDescent="0.2">
      <c r="A281" s="15">
        <v>40393</v>
      </c>
      <c r="B281" s="12">
        <v>2625</v>
      </c>
      <c r="C281" s="12">
        <v>3000</v>
      </c>
      <c r="D281" s="12">
        <v>2625</v>
      </c>
      <c r="E281" s="12">
        <v>2625</v>
      </c>
      <c r="F281" s="14">
        <v>0</v>
      </c>
      <c r="G281" s="12">
        <v>2625</v>
      </c>
      <c r="I281" s="11"/>
    </row>
    <row r="282" spans="1:9" x14ac:dyDescent="0.2">
      <c r="A282" s="15">
        <v>40394</v>
      </c>
      <c r="B282" s="12">
        <v>2700</v>
      </c>
      <c r="C282" s="12">
        <v>2800</v>
      </c>
      <c r="D282" s="12">
        <v>2700</v>
      </c>
      <c r="E282" s="12">
        <v>2700</v>
      </c>
      <c r="F282" s="14">
        <v>2500</v>
      </c>
      <c r="G282" s="12">
        <v>2700</v>
      </c>
      <c r="I282" s="11"/>
    </row>
    <row r="283" spans="1:9" x14ac:dyDescent="0.2">
      <c r="A283" s="15">
        <v>40395</v>
      </c>
      <c r="B283" s="12">
        <v>2700</v>
      </c>
      <c r="C283" s="12">
        <v>2900</v>
      </c>
      <c r="D283" s="12">
        <v>2700</v>
      </c>
      <c r="E283" s="12">
        <v>2700</v>
      </c>
      <c r="F283" s="14">
        <v>0</v>
      </c>
      <c r="G283" s="12">
        <v>2700</v>
      </c>
      <c r="I283" s="11"/>
    </row>
    <row r="284" spans="1:9" x14ac:dyDescent="0.2">
      <c r="A284" s="15">
        <v>40396</v>
      </c>
      <c r="B284" s="12">
        <v>2900</v>
      </c>
      <c r="C284" s="12">
        <v>2900</v>
      </c>
      <c r="D284" s="12">
        <v>2900</v>
      </c>
      <c r="E284" s="12">
        <v>2900</v>
      </c>
      <c r="F284" s="14">
        <v>500</v>
      </c>
      <c r="G284" s="12">
        <v>2900</v>
      </c>
      <c r="I284" s="11"/>
    </row>
    <row r="285" spans="1:9" x14ac:dyDescent="0.2">
      <c r="A285" s="15">
        <v>40399</v>
      </c>
      <c r="B285" s="12">
        <v>2950</v>
      </c>
      <c r="C285" s="12">
        <v>3000</v>
      </c>
      <c r="D285" s="12">
        <v>2950</v>
      </c>
      <c r="E285" s="12">
        <v>3000</v>
      </c>
      <c r="F285" s="14">
        <v>1000</v>
      </c>
      <c r="G285" s="12">
        <v>3000</v>
      </c>
      <c r="I285" s="11"/>
    </row>
    <row r="286" spans="1:9" x14ac:dyDescent="0.2">
      <c r="A286" s="15">
        <v>40400</v>
      </c>
      <c r="B286" s="12">
        <v>2750</v>
      </c>
      <c r="C286" s="12">
        <v>3075</v>
      </c>
      <c r="D286" s="12">
        <v>2750</v>
      </c>
      <c r="E286" s="12">
        <v>2750</v>
      </c>
      <c r="F286" s="14">
        <v>0</v>
      </c>
      <c r="G286" s="12">
        <v>2750</v>
      </c>
      <c r="I286" s="11"/>
    </row>
    <row r="287" spans="1:9" x14ac:dyDescent="0.2">
      <c r="A287" s="15">
        <v>40401</v>
      </c>
      <c r="B287" s="12">
        <v>2750</v>
      </c>
      <c r="C287" s="12">
        <v>3000</v>
      </c>
      <c r="D287" s="12">
        <v>2750</v>
      </c>
      <c r="E287" s="12">
        <v>2750</v>
      </c>
      <c r="F287" s="14">
        <v>0</v>
      </c>
      <c r="G287" s="12">
        <v>2750</v>
      </c>
      <c r="I287" s="11"/>
    </row>
    <row r="288" spans="1:9" x14ac:dyDescent="0.2">
      <c r="A288" s="15">
        <v>40402</v>
      </c>
      <c r="B288" s="12">
        <v>2700</v>
      </c>
      <c r="C288" s="12">
        <v>3000</v>
      </c>
      <c r="D288" s="12">
        <v>2700</v>
      </c>
      <c r="E288" s="12">
        <v>2700</v>
      </c>
      <c r="F288" s="14">
        <v>0</v>
      </c>
      <c r="G288" s="12">
        <v>2700</v>
      </c>
      <c r="I288" s="11"/>
    </row>
    <row r="289" spans="1:9" x14ac:dyDescent="0.2">
      <c r="A289" s="15">
        <v>40403</v>
      </c>
      <c r="B289" s="12">
        <v>2750</v>
      </c>
      <c r="C289" s="12">
        <v>2975</v>
      </c>
      <c r="D289" s="12">
        <v>2750</v>
      </c>
      <c r="E289" s="12">
        <v>2750</v>
      </c>
      <c r="F289" s="14">
        <v>0</v>
      </c>
      <c r="G289" s="12">
        <v>2750</v>
      </c>
      <c r="I289" s="11"/>
    </row>
    <row r="290" spans="1:9" x14ac:dyDescent="0.2">
      <c r="A290" s="15">
        <v>40406</v>
      </c>
      <c r="B290" s="12">
        <v>2650</v>
      </c>
      <c r="C290" s="12">
        <v>3000</v>
      </c>
      <c r="D290" s="12">
        <v>2650</v>
      </c>
      <c r="E290" s="12">
        <v>2650</v>
      </c>
      <c r="F290" s="14">
        <v>0</v>
      </c>
      <c r="G290" s="12">
        <v>2650</v>
      </c>
      <c r="I290" s="11"/>
    </row>
    <row r="291" spans="1:9" x14ac:dyDescent="0.2">
      <c r="A291" s="15">
        <v>40408</v>
      </c>
      <c r="B291" s="12">
        <v>2600</v>
      </c>
      <c r="C291" s="12">
        <v>3000</v>
      </c>
      <c r="D291" s="12">
        <v>2600</v>
      </c>
      <c r="E291" s="12">
        <v>2600</v>
      </c>
      <c r="F291" s="14">
        <v>0</v>
      </c>
      <c r="G291" s="12">
        <v>2600</v>
      </c>
      <c r="I291" s="11"/>
    </row>
    <row r="292" spans="1:9" x14ac:dyDescent="0.2">
      <c r="A292" s="15">
        <v>40409</v>
      </c>
      <c r="B292" s="12">
        <v>2700</v>
      </c>
      <c r="C292" s="12">
        <v>3000</v>
      </c>
      <c r="D292" s="12">
        <v>2700</v>
      </c>
      <c r="E292" s="12">
        <v>2700</v>
      </c>
      <c r="F292" s="14">
        <v>0</v>
      </c>
      <c r="G292" s="12">
        <v>2700</v>
      </c>
      <c r="I292" s="11"/>
    </row>
    <row r="293" spans="1:9" x14ac:dyDescent="0.2">
      <c r="A293" s="15">
        <v>40410</v>
      </c>
      <c r="B293" s="12">
        <v>2650</v>
      </c>
      <c r="C293" s="12">
        <v>3450</v>
      </c>
      <c r="D293" s="12">
        <v>2650</v>
      </c>
      <c r="E293" s="12">
        <v>2650</v>
      </c>
      <c r="F293" s="14">
        <v>0</v>
      </c>
      <c r="G293" s="12">
        <v>2650</v>
      </c>
      <c r="I293" s="11"/>
    </row>
    <row r="294" spans="1:9" x14ac:dyDescent="0.2">
      <c r="A294" s="15">
        <v>40413</v>
      </c>
      <c r="B294" s="12">
        <v>2800</v>
      </c>
      <c r="C294" s="12">
        <v>2975</v>
      </c>
      <c r="D294" s="12">
        <v>2800</v>
      </c>
      <c r="E294" s="12">
        <v>2800</v>
      </c>
      <c r="F294" s="14">
        <v>0</v>
      </c>
      <c r="G294" s="12">
        <v>2800</v>
      </c>
      <c r="I294" s="11"/>
    </row>
    <row r="295" spans="1:9" x14ac:dyDescent="0.2">
      <c r="A295" s="15">
        <v>40414</v>
      </c>
      <c r="B295" s="12">
        <v>2950</v>
      </c>
      <c r="C295" s="12">
        <v>3000</v>
      </c>
      <c r="D295" s="12">
        <v>2950</v>
      </c>
      <c r="E295" s="12">
        <v>3000</v>
      </c>
      <c r="F295" s="14">
        <v>2000</v>
      </c>
      <c r="G295" s="12">
        <v>3000</v>
      </c>
      <c r="I295" s="11"/>
    </row>
    <row r="296" spans="1:9" x14ac:dyDescent="0.2">
      <c r="A296" s="15">
        <v>40415</v>
      </c>
      <c r="B296" s="12">
        <v>3000</v>
      </c>
      <c r="C296" s="12">
        <v>3000</v>
      </c>
      <c r="D296" s="12">
        <v>3000</v>
      </c>
      <c r="E296" s="12">
        <v>3000</v>
      </c>
      <c r="F296" s="14">
        <v>10000</v>
      </c>
      <c r="G296" s="12">
        <v>3000</v>
      </c>
      <c r="I296" s="11"/>
    </row>
    <row r="297" spans="1:9" x14ac:dyDescent="0.2">
      <c r="A297" s="15">
        <v>40416</v>
      </c>
      <c r="B297" s="12">
        <v>2900</v>
      </c>
      <c r="C297" s="12">
        <v>3250</v>
      </c>
      <c r="D297" s="12">
        <v>2900</v>
      </c>
      <c r="E297" s="12">
        <v>2900</v>
      </c>
      <c r="F297" s="14">
        <v>0</v>
      </c>
      <c r="G297" s="12">
        <v>2900</v>
      </c>
      <c r="I297" s="11"/>
    </row>
    <row r="298" spans="1:9" x14ac:dyDescent="0.2">
      <c r="A298" s="15">
        <v>40417</v>
      </c>
      <c r="B298" s="12">
        <v>2900</v>
      </c>
      <c r="C298" s="12">
        <v>3100</v>
      </c>
      <c r="D298" s="12">
        <v>2900</v>
      </c>
      <c r="E298" s="12">
        <v>2900</v>
      </c>
      <c r="F298" s="14">
        <v>0</v>
      </c>
      <c r="G298" s="12">
        <v>2900</v>
      </c>
      <c r="I298" s="11"/>
    </row>
    <row r="299" spans="1:9" x14ac:dyDescent="0.2">
      <c r="A299" s="15">
        <v>40420</v>
      </c>
      <c r="B299" s="12">
        <v>2900</v>
      </c>
      <c r="C299" s="12">
        <v>3000</v>
      </c>
      <c r="D299" s="12">
        <v>2900</v>
      </c>
      <c r="E299" s="12">
        <v>2900</v>
      </c>
      <c r="F299" s="14">
        <v>0</v>
      </c>
      <c r="G299" s="12">
        <v>2900</v>
      </c>
      <c r="I299" s="11"/>
    </row>
    <row r="300" spans="1:9" x14ac:dyDescent="0.2">
      <c r="A300" s="15">
        <v>40421</v>
      </c>
      <c r="B300" s="12">
        <v>2900</v>
      </c>
      <c r="C300" s="12">
        <v>2900</v>
      </c>
      <c r="D300" s="12">
        <v>2900</v>
      </c>
      <c r="E300" s="12">
        <v>2900</v>
      </c>
      <c r="F300" s="14">
        <v>1000</v>
      </c>
      <c r="G300" s="12">
        <v>2900</v>
      </c>
      <c r="I300" s="11"/>
    </row>
    <row r="301" spans="1:9" x14ac:dyDescent="0.2">
      <c r="A301" s="15">
        <v>40422</v>
      </c>
      <c r="B301" s="12">
        <v>2750</v>
      </c>
      <c r="C301" s="12">
        <v>3200</v>
      </c>
      <c r="D301" s="12">
        <v>2750</v>
      </c>
      <c r="E301" s="12">
        <v>2750</v>
      </c>
      <c r="F301" s="14">
        <v>0</v>
      </c>
      <c r="G301" s="12">
        <v>2750</v>
      </c>
      <c r="I301" s="11"/>
    </row>
    <row r="302" spans="1:9" x14ac:dyDescent="0.2">
      <c r="A302" s="15">
        <v>40423</v>
      </c>
      <c r="B302" s="12">
        <v>2900</v>
      </c>
      <c r="C302" s="12">
        <v>2950</v>
      </c>
      <c r="D302" s="12">
        <v>2900</v>
      </c>
      <c r="E302" s="12">
        <v>2950</v>
      </c>
      <c r="F302" s="14">
        <v>2000</v>
      </c>
      <c r="G302" s="12">
        <v>2950</v>
      </c>
      <c r="I302" s="11"/>
    </row>
    <row r="303" spans="1:9" x14ac:dyDescent="0.2">
      <c r="A303" s="15">
        <v>40424</v>
      </c>
      <c r="B303" s="12">
        <v>2900</v>
      </c>
      <c r="C303" s="12">
        <v>3250</v>
      </c>
      <c r="D303" s="12">
        <v>2900</v>
      </c>
      <c r="E303" s="12">
        <v>2900</v>
      </c>
      <c r="F303" s="14">
        <v>0</v>
      </c>
      <c r="G303" s="12">
        <v>2900</v>
      </c>
      <c r="I303" s="11"/>
    </row>
    <row r="304" spans="1:9" x14ac:dyDescent="0.2">
      <c r="A304" s="15">
        <v>40427</v>
      </c>
      <c r="B304" s="12">
        <v>2800</v>
      </c>
      <c r="C304" s="12">
        <v>3500</v>
      </c>
      <c r="D304" s="12">
        <v>2800</v>
      </c>
      <c r="E304" s="12">
        <v>2800</v>
      </c>
      <c r="F304" s="14">
        <v>0</v>
      </c>
      <c r="G304" s="12">
        <v>2800</v>
      </c>
      <c r="I304" s="11"/>
    </row>
    <row r="305" spans="1:9" x14ac:dyDescent="0.2">
      <c r="A305" s="15">
        <v>40428</v>
      </c>
      <c r="B305" s="12">
        <v>2900</v>
      </c>
      <c r="C305" s="12">
        <v>3450</v>
      </c>
      <c r="D305" s="12">
        <v>2900</v>
      </c>
      <c r="E305" s="12">
        <v>2900</v>
      </c>
      <c r="F305" s="14">
        <v>0</v>
      </c>
      <c r="G305" s="12">
        <v>2900</v>
      </c>
      <c r="I305" s="11"/>
    </row>
    <row r="306" spans="1:9" x14ac:dyDescent="0.2">
      <c r="A306" s="15">
        <v>40436</v>
      </c>
      <c r="B306" s="12">
        <v>3500</v>
      </c>
      <c r="C306" s="12">
        <v>3500</v>
      </c>
      <c r="D306" s="12">
        <v>3500</v>
      </c>
      <c r="E306" s="12">
        <v>3500</v>
      </c>
      <c r="F306" s="14">
        <v>0</v>
      </c>
      <c r="G306" s="12">
        <v>3500</v>
      </c>
      <c r="I306" s="11"/>
    </row>
    <row r="307" spans="1:9" x14ac:dyDescent="0.2">
      <c r="A307" s="15">
        <v>40437</v>
      </c>
      <c r="B307" s="12">
        <v>2825</v>
      </c>
      <c r="C307" s="12">
        <v>2825</v>
      </c>
      <c r="D307" s="12">
        <v>2825</v>
      </c>
      <c r="E307" s="12">
        <v>2825</v>
      </c>
      <c r="F307" s="14">
        <v>0</v>
      </c>
      <c r="G307" s="12">
        <v>2825</v>
      </c>
      <c r="I307" s="11"/>
    </row>
    <row r="308" spans="1:9" x14ac:dyDescent="0.2">
      <c r="A308" s="15">
        <v>40438</v>
      </c>
      <c r="B308" s="12">
        <v>3675</v>
      </c>
      <c r="C308" s="12">
        <v>3675</v>
      </c>
      <c r="D308" s="12">
        <v>3675</v>
      </c>
      <c r="E308" s="12">
        <v>3675</v>
      </c>
      <c r="F308" s="14">
        <v>0</v>
      </c>
      <c r="G308" s="12">
        <v>3675</v>
      </c>
      <c r="I308" s="11"/>
    </row>
    <row r="309" spans="1:9" x14ac:dyDescent="0.2">
      <c r="A309" s="15">
        <v>40442</v>
      </c>
      <c r="B309" s="12">
        <v>3000</v>
      </c>
      <c r="C309" s="12">
        <v>3675</v>
      </c>
      <c r="D309" s="12">
        <v>3000</v>
      </c>
      <c r="E309" s="12">
        <v>3000</v>
      </c>
      <c r="F309" s="14">
        <v>0</v>
      </c>
      <c r="G309" s="12">
        <v>3000</v>
      </c>
      <c r="I309" s="11"/>
    </row>
    <row r="310" spans="1:9" x14ac:dyDescent="0.2">
      <c r="A310" s="15">
        <v>40443</v>
      </c>
      <c r="B310" s="12">
        <v>2800</v>
      </c>
      <c r="C310" s="12">
        <v>2800</v>
      </c>
      <c r="D310" s="12">
        <v>2800</v>
      </c>
      <c r="E310" s="12">
        <v>2800</v>
      </c>
      <c r="F310" s="14">
        <v>0</v>
      </c>
      <c r="G310" s="12">
        <v>2800</v>
      </c>
      <c r="I310" s="11"/>
    </row>
    <row r="311" spans="1:9" x14ac:dyDescent="0.2">
      <c r="A311" s="15">
        <v>40444</v>
      </c>
      <c r="B311" s="12">
        <v>2900</v>
      </c>
      <c r="C311" s="12">
        <v>3675</v>
      </c>
      <c r="D311" s="12">
        <v>2900</v>
      </c>
      <c r="E311" s="12">
        <v>2900</v>
      </c>
      <c r="F311" s="14">
        <v>0</v>
      </c>
      <c r="G311" s="12">
        <v>2900</v>
      </c>
      <c r="I311" s="11"/>
    </row>
    <row r="312" spans="1:9" x14ac:dyDescent="0.2">
      <c r="A312" s="15">
        <v>40445</v>
      </c>
      <c r="B312" s="12">
        <v>3200</v>
      </c>
      <c r="C312" s="12">
        <v>3200</v>
      </c>
      <c r="D312" s="12">
        <v>3200</v>
      </c>
      <c r="E312" s="12">
        <v>3200</v>
      </c>
      <c r="F312" s="14">
        <v>1000</v>
      </c>
      <c r="G312" s="12">
        <v>3200</v>
      </c>
      <c r="I312" s="11"/>
    </row>
    <row r="313" spans="1:9" x14ac:dyDescent="0.2">
      <c r="A313" s="15">
        <v>40448</v>
      </c>
      <c r="B313" s="12">
        <v>3100</v>
      </c>
      <c r="C313" s="12">
        <v>3300</v>
      </c>
      <c r="D313" s="12">
        <v>3100</v>
      </c>
      <c r="E313" s="12">
        <v>3100</v>
      </c>
      <c r="F313" s="14">
        <v>0</v>
      </c>
      <c r="G313" s="12">
        <v>3100</v>
      </c>
      <c r="I313" s="11"/>
    </row>
    <row r="314" spans="1:9" x14ac:dyDescent="0.2">
      <c r="A314" s="15">
        <v>40449</v>
      </c>
      <c r="B314" s="12">
        <v>2900</v>
      </c>
      <c r="C314" s="12">
        <v>3300</v>
      </c>
      <c r="D314" s="12">
        <v>2900</v>
      </c>
      <c r="E314" s="12">
        <v>2900</v>
      </c>
      <c r="F314" s="14">
        <v>0</v>
      </c>
      <c r="G314" s="12">
        <v>2900</v>
      </c>
      <c r="I314" s="11"/>
    </row>
    <row r="315" spans="1:9" x14ac:dyDescent="0.2">
      <c r="A315" s="15">
        <v>40450</v>
      </c>
      <c r="B315" s="12">
        <v>2950</v>
      </c>
      <c r="C315" s="12">
        <v>3300</v>
      </c>
      <c r="D315" s="12">
        <v>2950</v>
      </c>
      <c r="E315" s="12">
        <v>2950</v>
      </c>
      <c r="F315" s="14">
        <v>0</v>
      </c>
      <c r="G315" s="12">
        <v>2950</v>
      </c>
      <c r="I315" s="11"/>
    </row>
    <row r="316" spans="1:9" x14ac:dyDescent="0.2">
      <c r="A316" s="15">
        <v>40451</v>
      </c>
      <c r="B316" s="12">
        <v>3000</v>
      </c>
      <c r="C316" s="12">
        <v>3250</v>
      </c>
      <c r="D316" s="12">
        <v>3000</v>
      </c>
      <c r="E316" s="12">
        <v>3000</v>
      </c>
      <c r="F316" s="14">
        <v>0</v>
      </c>
      <c r="G316" s="12">
        <v>3000</v>
      </c>
      <c r="I316" s="11"/>
    </row>
    <row r="317" spans="1:9" x14ac:dyDescent="0.2">
      <c r="A317" s="15">
        <v>40452</v>
      </c>
      <c r="B317" s="12">
        <v>3100</v>
      </c>
      <c r="C317" s="12">
        <v>3100</v>
      </c>
      <c r="D317" s="12">
        <v>3100</v>
      </c>
      <c r="E317" s="12">
        <v>3100</v>
      </c>
      <c r="F317" s="14">
        <v>1000</v>
      </c>
      <c r="G317" s="12">
        <v>3100</v>
      </c>
      <c r="I317" s="11"/>
    </row>
    <row r="318" spans="1:9" x14ac:dyDescent="0.2">
      <c r="A318" s="15">
        <v>40455</v>
      </c>
      <c r="B318" s="12">
        <v>3600</v>
      </c>
      <c r="C318" s="12">
        <v>3600</v>
      </c>
      <c r="D318" s="12">
        <v>3600</v>
      </c>
      <c r="E318" s="12">
        <v>3600</v>
      </c>
      <c r="F318" s="14">
        <v>1000</v>
      </c>
      <c r="G318" s="12">
        <v>3600</v>
      </c>
      <c r="I318" s="11"/>
    </row>
    <row r="319" spans="1:9" x14ac:dyDescent="0.2">
      <c r="A319" s="15">
        <v>40456</v>
      </c>
      <c r="B319" s="12">
        <v>3100</v>
      </c>
      <c r="C319" s="12">
        <v>3100</v>
      </c>
      <c r="D319" s="12">
        <v>3100</v>
      </c>
      <c r="E319" s="12">
        <v>3100</v>
      </c>
      <c r="F319" s="14">
        <v>1000</v>
      </c>
      <c r="G319" s="12">
        <v>3100</v>
      </c>
      <c r="I319" s="11"/>
    </row>
    <row r="320" spans="1:9" x14ac:dyDescent="0.2">
      <c r="A320" s="15">
        <v>40457</v>
      </c>
      <c r="B320" s="12">
        <v>3500</v>
      </c>
      <c r="C320" s="12">
        <v>3500</v>
      </c>
      <c r="D320" s="12">
        <v>3500</v>
      </c>
      <c r="E320" s="12">
        <v>3500</v>
      </c>
      <c r="F320" s="14">
        <v>2500</v>
      </c>
      <c r="G320" s="12">
        <v>3500</v>
      </c>
      <c r="I320" s="11"/>
    </row>
    <row r="321" spans="1:9" x14ac:dyDescent="0.2">
      <c r="A321" s="15">
        <v>40458</v>
      </c>
      <c r="B321" s="12">
        <v>3700</v>
      </c>
      <c r="C321" s="12">
        <v>3700</v>
      </c>
      <c r="D321" s="12">
        <v>3700</v>
      </c>
      <c r="E321" s="12">
        <v>3700</v>
      </c>
      <c r="F321" s="14">
        <v>500</v>
      </c>
      <c r="G321" s="12">
        <v>3700</v>
      </c>
      <c r="I321" s="11"/>
    </row>
    <row r="322" spans="1:9" x14ac:dyDescent="0.2">
      <c r="A322" s="15">
        <v>40459</v>
      </c>
      <c r="B322" s="12">
        <v>3550</v>
      </c>
      <c r="C322" s="12">
        <v>3800</v>
      </c>
      <c r="D322" s="12">
        <v>3550</v>
      </c>
      <c r="E322" s="12">
        <v>3550</v>
      </c>
      <c r="F322" s="14">
        <v>0</v>
      </c>
      <c r="G322" s="12">
        <v>3550</v>
      </c>
      <c r="I322" s="11"/>
    </row>
    <row r="323" spans="1:9" x14ac:dyDescent="0.2">
      <c r="A323" s="15">
        <v>40462</v>
      </c>
      <c r="B323" s="12">
        <v>3800</v>
      </c>
      <c r="C323" s="12">
        <v>4000</v>
      </c>
      <c r="D323" s="12">
        <v>3800</v>
      </c>
      <c r="E323" s="12">
        <v>4000</v>
      </c>
      <c r="F323" s="14">
        <v>2500</v>
      </c>
      <c r="G323" s="12">
        <v>4000</v>
      </c>
      <c r="I323" s="11"/>
    </row>
    <row r="324" spans="1:9" x14ac:dyDescent="0.2">
      <c r="A324" s="15">
        <v>40463</v>
      </c>
      <c r="B324" s="12">
        <v>3750</v>
      </c>
      <c r="C324" s="12">
        <v>4100</v>
      </c>
      <c r="D324" s="12">
        <v>3750</v>
      </c>
      <c r="E324" s="12">
        <v>4100</v>
      </c>
      <c r="F324" s="14">
        <v>1500</v>
      </c>
      <c r="G324" s="12">
        <v>4100</v>
      </c>
      <c r="I324" s="11"/>
    </row>
    <row r="325" spans="1:9" x14ac:dyDescent="0.2">
      <c r="A325" s="15">
        <v>40464</v>
      </c>
      <c r="B325" s="12">
        <v>3625</v>
      </c>
      <c r="C325" s="12">
        <v>4075</v>
      </c>
      <c r="D325" s="12">
        <v>3625</v>
      </c>
      <c r="E325" s="12">
        <v>3625</v>
      </c>
      <c r="F325" s="14">
        <v>0</v>
      </c>
      <c r="G325" s="12">
        <v>3625</v>
      </c>
      <c r="I325" s="11"/>
    </row>
    <row r="326" spans="1:9" x14ac:dyDescent="0.2">
      <c r="A326" s="15">
        <v>40465</v>
      </c>
      <c r="B326" s="12">
        <v>3600</v>
      </c>
      <c r="C326" s="12">
        <v>4175</v>
      </c>
      <c r="D326" s="12">
        <v>3600</v>
      </c>
      <c r="E326" s="12">
        <v>3600</v>
      </c>
      <c r="F326" s="14">
        <v>0</v>
      </c>
      <c r="G326" s="12">
        <v>3600</v>
      </c>
      <c r="I326" s="11"/>
    </row>
    <row r="327" spans="1:9" x14ac:dyDescent="0.2">
      <c r="A327" s="15">
        <v>40466</v>
      </c>
      <c r="B327" s="12">
        <v>3600</v>
      </c>
      <c r="C327" s="12">
        <v>4150</v>
      </c>
      <c r="D327" s="12">
        <v>3600</v>
      </c>
      <c r="E327" s="12">
        <v>3600</v>
      </c>
      <c r="F327" s="14">
        <v>0</v>
      </c>
      <c r="G327" s="12">
        <v>3600</v>
      </c>
      <c r="I327" s="11"/>
    </row>
    <row r="328" spans="1:9" x14ac:dyDescent="0.2">
      <c r="A328" s="15">
        <v>40469</v>
      </c>
      <c r="B328" s="12">
        <v>4000</v>
      </c>
      <c r="C328" s="12">
        <v>4200</v>
      </c>
      <c r="D328" s="12">
        <v>4000</v>
      </c>
      <c r="E328" s="12">
        <v>4200</v>
      </c>
      <c r="F328" s="14">
        <v>1000</v>
      </c>
      <c r="G328" s="12">
        <v>4200</v>
      </c>
      <c r="I328" s="11"/>
    </row>
    <row r="329" spans="1:9" x14ac:dyDescent="0.2">
      <c r="A329" s="15">
        <v>40470</v>
      </c>
      <c r="B329" s="12">
        <v>4100</v>
      </c>
      <c r="C329" s="12">
        <v>4100</v>
      </c>
      <c r="D329" s="12">
        <v>4000</v>
      </c>
      <c r="E329" s="12">
        <v>4000</v>
      </c>
      <c r="F329" s="14">
        <v>2000</v>
      </c>
      <c r="G329" s="12">
        <v>4000</v>
      </c>
      <c r="I329" s="11"/>
    </row>
    <row r="330" spans="1:9" x14ac:dyDescent="0.2">
      <c r="A330" s="15">
        <v>40471</v>
      </c>
      <c r="B330" s="12">
        <v>3675</v>
      </c>
      <c r="C330" s="12">
        <v>4100</v>
      </c>
      <c r="D330" s="12">
        <v>3675</v>
      </c>
      <c r="E330" s="12">
        <v>3675</v>
      </c>
      <c r="F330" s="14">
        <v>0</v>
      </c>
      <c r="G330" s="12">
        <v>3675</v>
      </c>
      <c r="I330" s="11"/>
    </row>
    <row r="331" spans="1:9" x14ac:dyDescent="0.2">
      <c r="A331" s="15">
        <v>40472</v>
      </c>
      <c r="B331" s="12">
        <v>3700</v>
      </c>
      <c r="C331" s="12">
        <v>4100</v>
      </c>
      <c r="D331" s="12">
        <v>3700</v>
      </c>
      <c r="E331" s="12">
        <v>3700</v>
      </c>
      <c r="F331" s="14">
        <v>0</v>
      </c>
      <c r="G331" s="12">
        <v>3700</v>
      </c>
      <c r="I331" s="11"/>
    </row>
    <row r="332" spans="1:9" x14ac:dyDescent="0.2">
      <c r="A332" s="15">
        <v>40473</v>
      </c>
      <c r="B332" s="12">
        <v>3675</v>
      </c>
      <c r="C332" s="12">
        <v>4200</v>
      </c>
      <c r="D332" s="12">
        <v>3675</v>
      </c>
      <c r="E332" s="12">
        <v>3675</v>
      </c>
      <c r="F332" s="14">
        <v>0</v>
      </c>
      <c r="G332" s="12">
        <v>3675</v>
      </c>
      <c r="I332" s="11"/>
    </row>
    <row r="333" spans="1:9" x14ac:dyDescent="0.2">
      <c r="A333" s="15">
        <v>40476</v>
      </c>
      <c r="B333" s="12">
        <v>3675</v>
      </c>
      <c r="C333" s="12">
        <v>4200</v>
      </c>
      <c r="D333" s="12">
        <v>3675</v>
      </c>
      <c r="E333" s="12">
        <v>3675</v>
      </c>
      <c r="F333" s="14">
        <v>0</v>
      </c>
      <c r="G333" s="12">
        <v>3675</v>
      </c>
      <c r="I333" s="11"/>
    </row>
    <row r="334" spans="1:9" x14ac:dyDescent="0.2">
      <c r="A334" s="11">
        <v>40477</v>
      </c>
      <c r="B334" s="12">
        <v>3675</v>
      </c>
      <c r="C334" s="12">
        <v>4200</v>
      </c>
      <c r="D334" s="12">
        <v>3675</v>
      </c>
      <c r="E334" s="12">
        <v>3675</v>
      </c>
      <c r="F334" s="14">
        <v>0</v>
      </c>
      <c r="G334" s="12">
        <v>3675</v>
      </c>
      <c r="I334" s="11"/>
    </row>
    <row r="335" spans="1:9" x14ac:dyDescent="0.2">
      <c r="A335" s="11">
        <v>40478</v>
      </c>
      <c r="B335" s="12">
        <v>3700</v>
      </c>
      <c r="C335" s="12">
        <v>4200</v>
      </c>
      <c r="D335" s="12">
        <v>3700</v>
      </c>
      <c r="E335" s="12">
        <v>3700</v>
      </c>
      <c r="F335" s="14">
        <v>0</v>
      </c>
      <c r="G335" s="12">
        <v>3700</v>
      </c>
      <c r="I335" s="11"/>
    </row>
    <row r="336" spans="1:9" x14ac:dyDescent="0.2">
      <c r="A336" s="11">
        <v>40479</v>
      </c>
      <c r="B336" s="12">
        <v>3725</v>
      </c>
      <c r="C336" s="12">
        <v>4200</v>
      </c>
      <c r="D336" s="12">
        <v>3725</v>
      </c>
      <c r="E336" s="12">
        <v>3725</v>
      </c>
      <c r="F336" s="14">
        <v>0</v>
      </c>
      <c r="G336" s="12">
        <v>3725</v>
      </c>
      <c r="I336" s="11"/>
    </row>
    <row r="337" spans="1:9" x14ac:dyDescent="0.2">
      <c r="A337" s="11">
        <v>40480</v>
      </c>
      <c r="B337" s="12">
        <v>4200</v>
      </c>
      <c r="C337" s="12">
        <v>4200</v>
      </c>
      <c r="D337" s="12">
        <v>4200</v>
      </c>
      <c r="E337" s="12">
        <v>4200</v>
      </c>
      <c r="F337" s="14">
        <v>1500</v>
      </c>
      <c r="G337" s="12">
        <v>4200</v>
      </c>
      <c r="I337" s="11"/>
    </row>
    <row r="338" spans="1:9" x14ac:dyDescent="0.2">
      <c r="A338" s="11">
        <v>40483</v>
      </c>
      <c r="B338" s="12">
        <v>3675</v>
      </c>
      <c r="C338" s="12">
        <v>4400</v>
      </c>
      <c r="D338" s="12">
        <v>3675</v>
      </c>
      <c r="E338" s="12">
        <v>3675</v>
      </c>
      <c r="F338" s="14">
        <v>0</v>
      </c>
      <c r="G338" s="12">
        <v>3675</v>
      </c>
      <c r="I338" s="11"/>
    </row>
    <row r="339" spans="1:9" x14ac:dyDescent="0.2">
      <c r="A339" s="11">
        <v>40484</v>
      </c>
      <c r="B339" s="12">
        <v>4200</v>
      </c>
      <c r="C339" s="12">
        <v>4200</v>
      </c>
      <c r="D339" s="12">
        <v>4200</v>
      </c>
      <c r="E339" s="12">
        <v>4200</v>
      </c>
      <c r="F339" s="14">
        <v>3000</v>
      </c>
      <c r="G339" s="12">
        <v>4200</v>
      </c>
      <c r="I339" s="11"/>
    </row>
    <row r="340" spans="1:9" x14ac:dyDescent="0.2">
      <c r="A340" s="11">
        <v>40485</v>
      </c>
      <c r="B340" s="12">
        <v>3700</v>
      </c>
      <c r="C340" s="12">
        <v>4200</v>
      </c>
      <c r="D340" s="12">
        <v>3700</v>
      </c>
      <c r="E340" s="12">
        <v>3700</v>
      </c>
      <c r="F340" s="14">
        <v>0</v>
      </c>
      <c r="G340" s="12">
        <v>3700</v>
      </c>
      <c r="I340" s="11"/>
    </row>
    <row r="341" spans="1:9" x14ac:dyDescent="0.2">
      <c r="A341" s="11">
        <v>40486</v>
      </c>
      <c r="B341" s="12">
        <v>4200</v>
      </c>
      <c r="C341" s="12">
        <v>4200</v>
      </c>
      <c r="D341" s="12">
        <v>4200</v>
      </c>
      <c r="E341" s="12">
        <v>4200</v>
      </c>
      <c r="F341" s="14">
        <v>1000</v>
      </c>
      <c r="G341" s="12">
        <v>4200</v>
      </c>
      <c r="I341" s="11"/>
    </row>
    <row r="342" spans="1:9" x14ac:dyDescent="0.2">
      <c r="A342" s="11">
        <v>40487</v>
      </c>
      <c r="B342" s="12">
        <v>4200</v>
      </c>
      <c r="C342" s="12">
        <v>4200</v>
      </c>
      <c r="D342" s="12">
        <v>4200</v>
      </c>
      <c r="E342" s="12">
        <v>4200</v>
      </c>
      <c r="F342" s="14">
        <v>1000</v>
      </c>
      <c r="G342" s="12">
        <v>4200</v>
      </c>
      <c r="I342" s="11"/>
    </row>
    <row r="343" spans="1:9" x14ac:dyDescent="0.2">
      <c r="A343" s="11">
        <v>40490</v>
      </c>
      <c r="B343" s="12">
        <v>4000</v>
      </c>
      <c r="C343" s="12">
        <v>4200</v>
      </c>
      <c r="D343" s="12">
        <v>4000</v>
      </c>
      <c r="E343" s="12">
        <v>4000</v>
      </c>
      <c r="F343" s="14">
        <v>0</v>
      </c>
      <c r="G343" s="12">
        <v>4000</v>
      </c>
      <c r="I343" s="11"/>
    </row>
    <row r="344" spans="1:9" x14ac:dyDescent="0.2">
      <c r="A344" s="11">
        <v>40491</v>
      </c>
      <c r="B344" s="12">
        <v>3800</v>
      </c>
      <c r="C344" s="12">
        <v>4200</v>
      </c>
      <c r="D344" s="12">
        <v>3800</v>
      </c>
      <c r="E344" s="12">
        <v>3800</v>
      </c>
      <c r="F344" s="14">
        <v>0</v>
      </c>
      <c r="G344" s="12">
        <v>3800</v>
      </c>
      <c r="I344" s="11"/>
    </row>
    <row r="345" spans="1:9" x14ac:dyDescent="0.2">
      <c r="A345" s="11">
        <v>40492</v>
      </c>
      <c r="B345" s="12">
        <v>3650</v>
      </c>
      <c r="C345" s="12">
        <v>4200</v>
      </c>
      <c r="D345" s="12">
        <v>3650</v>
      </c>
      <c r="E345" s="12">
        <v>3650</v>
      </c>
      <c r="F345" s="14">
        <v>0</v>
      </c>
      <c r="G345" s="12">
        <v>3650</v>
      </c>
      <c r="I345" s="11"/>
    </row>
    <row r="346" spans="1:9" x14ac:dyDescent="0.2">
      <c r="A346" s="11">
        <v>40493</v>
      </c>
      <c r="B346" s="12">
        <v>3650</v>
      </c>
      <c r="C346" s="12">
        <v>4200</v>
      </c>
      <c r="D346" s="12">
        <v>3650</v>
      </c>
      <c r="E346" s="12">
        <v>3650</v>
      </c>
      <c r="F346" s="14">
        <v>0</v>
      </c>
      <c r="G346" s="12">
        <v>3650</v>
      </c>
      <c r="I346" s="11"/>
    </row>
    <row r="347" spans="1:9" x14ac:dyDescent="0.2">
      <c r="A347" s="11">
        <v>40494</v>
      </c>
      <c r="B347" s="12">
        <v>3650</v>
      </c>
      <c r="C347" s="12">
        <v>4200</v>
      </c>
      <c r="D347" s="12">
        <v>3650</v>
      </c>
      <c r="E347" s="12">
        <v>3650</v>
      </c>
      <c r="F347" s="14">
        <v>0</v>
      </c>
      <c r="G347" s="12">
        <v>3650</v>
      </c>
      <c r="I347" s="11"/>
    </row>
    <row r="348" spans="1:9" x14ac:dyDescent="0.2">
      <c r="A348" s="11">
        <v>40497</v>
      </c>
      <c r="B348" s="12">
        <v>3650</v>
      </c>
      <c r="C348" s="12">
        <v>4200</v>
      </c>
      <c r="D348" s="12">
        <v>3650</v>
      </c>
      <c r="E348" s="12">
        <v>3650</v>
      </c>
      <c r="F348" s="14">
        <v>0</v>
      </c>
      <c r="G348" s="12">
        <v>3650</v>
      </c>
      <c r="I348" s="11"/>
    </row>
    <row r="349" spans="1:9" x14ac:dyDescent="0.2">
      <c r="A349" s="11">
        <v>40498</v>
      </c>
      <c r="B349" s="12">
        <v>3650</v>
      </c>
      <c r="C349" s="12">
        <v>4200</v>
      </c>
      <c r="D349" s="12">
        <v>3650</v>
      </c>
      <c r="E349" s="12">
        <v>3650</v>
      </c>
      <c r="F349" s="14">
        <v>0</v>
      </c>
      <c r="G349" s="12">
        <v>3650</v>
      </c>
      <c r="I349" s="11"/>
    </row>
    <row r="350" spans="1:9" x14ac:dyDescent="0.2">
      <c r="A350" s="11">
        <v>40500</v>
      </c>
      <c r="B350" s="12">
        <v>3650</v>
      </c>
      <c r="C350" s="12">
        <v>4175</v>
      </c>
      <c r="D350" s="12">
        <v>3650</v>
      </c>
      <c r="E350" s="12">
        <v>3650</v>
      </c>
      <c r="F350" s="14">
        <v>0</v>
      </c>
      <c r="G350" s="12">
        <v>3650</v>
      </c>
      <c r="I350" s="11"/>
    </row>
    <row r="351" spans="1:9" x14ac:dyDescent="0.2">
      <c r="A351" s="11">
        <v>40501</v>
      </c>
      <c r="B351" s="12">
        <v>3700</v>
      </c>
      <c r="C351" s="12">
        <v>4200</v>
      </c>
      <c r="D351" s="12">
        <v>3700</v>
      </c>
      <c r="E351" s="12">
        <v>3700</v>
      </c>
      <c r="F351" s="14">
        <v>0</v>
      </c>
      <c r="G351" s="12">
        <v>3700</v>
      </c>
      <c r="I351" s="11"/>
    </row>
    <row r="352" spans="1:9" x14ac:dyDescent="0.2">
      <c r="A352" s="11">
        <v>40504</v>
      </c>
      <c r="B352" s="12">
        <v>4000</v>
      </c>
      <c r="C352" s="12">
        <v>5250</v>
      </c>
      <c r="D352" s="12">
        <v>4000</v>
      </c>
      <c r="E352" s="12">
        <v>5100</v>
      </c>
      <c r="F352" s="14">
        <v>20500</v>
      </c>
      <c r="G352" s="12">
        <v>5100</v>
      </c>
      <c r="I352" s="11"/>
    </row>
    <row r="353" spans="1:9" x14ac:dyDescent="0.2">
      <c r="A353" s="11">
        <v>40505</v>
      </c>
      <c r="B353" s="12">
        <v>5200</v>
      </c>
      <c r="C353" s="12">
        <v>5450</v>
      </c>
      <c r="D353" s="12">
        <v>5000</v>
      </c>
      <c r="E353" s="12">
        <v>5050</v>
      </c>
      <c r="F353" s="14">
        <v>6000</v>
      </c>
      <c r="G353" s="12">
        <v>5050</v>
      </c>
      <c r="I353" s="11"/>
    </row>
    <row r="354" spans="1:9" x14ac:dyDescent="0.2">
      <c r="A354" s="11">
        <v>40506</v>
      </c>
      <c r="B354" s="12">
        <v>5000</v>
      </c>
      <c r="C354" s="12">
        <v>5000</v>
      </c>
      <c r="D354" s="12">
        <v>4550</v>
      </c>
      <c r="E354" s="12">
        <v>4600</v>
      </c>
      <c r="F354" s="14">
        <v>3000</v>
      </c>
      <c r="G354" s="12">
        <v>4600</v>
      </c>
      <c r="I354" s="11"/>
    </row>
    <row r="355" spans="1:9" x14ac:dyDescent="0.2">
      <c r="A355" s="11">
        <v>40507</v>
      </c>
      <c r="B355" s="12">
        <v>5100</v>
      </c>
      <c r="C355" s="12">
        <v>5200</v>
      </c>
      <c r="D355" s="12">
        <v>5100</v>
      </c>
      <c r="E355" s="12">
        <v>5200</v>
      </c>
      <c r="F355" s="14">
        <v>1000</v>
      </c>
      <c r="G355" s="12">
        <v>5200</v>
      </c>
      <c r="I355" s="11"/>
    </row>
    <row r="356" spans="1:9" x14ac:dyDescent="0.2">
      <c r="A356" s="11">
        <v>40508</v>
      </c>
      <c r="B356" s="12">
        <v>5100</v>
      </c>
      <c r="C356" s="12">
        <v>5100</v>
      </c>
      <c r="D356" s="12">
        <v>5100</v>
      </c>
      <c r="E356" s="12">
        <v>5100</v>
      </c>
      <c r="F356" s="14">
        <v>500</v>
      </c>
      <c r="G356" s="12">
        <v>5100</v>
      </c>
      <c r="I356" s="11"/>
    </row>
    <row r="357" spans="1:9" x14ac:dyDescent="0.2">
      <c r="A357" s="11">
        <v>40511</v>
      </c>
      <c r="B357" s="12">
        <v>4200</v>
      </c>
      <c r="C357" s="12">
        <v>4800</v>
      </c>
      <c r="D357" s="12">
        <v>4200</v>
      </c>
      <c r="E357" s="12">
        <v>4200</v>
      </c>
      <c r="F357" s="14">
        <v>0</v>
      </c>
      <c r="G357" s="12">
        <v>4200</v>
      </c>
      <c r="I357" s="11"/>
    </row>
    <row r="358" spans="1:9" x14ac:dyDescent="0.2">
      <c r="A358" s="11">
        <v>40512</v>
      </c>
      <c r="B358" s="12">
        <v>4200</v>
      </c>
      <c r="C358" s="12">
        <v>4900</v>
      </c>
      <c r="D358" s="12">
        <v>4200</v>
      </c>
      <c r="E358" s="12">
        <v>4200</v>
      </c>
      <c r="F358" s="14">
        <v>0</v>
      </c>
      <c r="G358" s="12">
        <v>4200</v>
      </c>
      <c r="I358" s="11"/>
    </row>
    <row r="359" spans="1:9" x14ac:dyDescent="0.2">
      <c r="A359" s="11">
        <v>40513</v>
      </c>
      <c r="B359" s="12">
        <v>4200</v>
      </c>
      <c r="C359" s="12">
        <v>5100</v>
      </c>
      <c r="D359" s="12">
        <v>4200</v>
      </c>
      <c r="E359" s="12">
        <v>4200</v>
      </c>
      <c r="F359" s="14">
        <v>0</v>
      </c>
      <c r="G359" s="12">
        <v>4200</v>
      </c>
      <c r="I359" s="11"/>
    </row>
    <row r="360" spans="1:9" x14ac:dyDescent="0.2">
      <c r="A360" s="11">
        <v>40514</v>
      </c>
      <c r="B360" s="12">
        <v>4200</v>
      </c>
      <c r="C360" s="12">
        <v>4900</v>
      </c>
      <c r="D360" s="12">
        <v>4200</v>
      </c>
      <c r="E360" s="12">
        <v>4200</v>
      </c>
      <c r="F360" s="14">
        <v>0</v>
      </c>
      <c r="G360" s="12">
        <v>4200</v>
      </c>
      <c r="I360" s="11"/>
    </row>
    <row r="361" spans="1:9" x14ac:dyDescent="0.2">
      <c r="A361" s="11">
        <v>40515</v>
      </c>
      <c r="B361" s="12">
        <v>4300</v>
      </c>
      <c r="C361" s="12">
        <v>5050</v>
      </c>
      <c r="D361" s="12">
        <v>4300</v>
      </c>
      <c r="E361" s="12">
        <v>4300</v>
      </c>
      <c r="F361" s="14">
        <v>0</v>
      </c>
      <c r="G361" s="12">
        <v>4300</v>
      </c>
      <c r="I361" s="11"/>
    </row>
    <row r="362" spans="1:9" x14ac:dyDescent="0.2">
      <c r="A362" s="11">
        <v>40518</v>
      </c>
      <c r="B362" s="12">
        <v>4300</v>
      </c>
      <c r="C362" s="12">
        <v>5050</v>
      </c>
      <c r="D362" s="12">
        <v>4300</v>
      </c>
      <c r="E362" s="12">
        <v>4300</v>
      </c>
      <c r="F362" s="14">
        <v>0</v>
      </c>
      <c r="G362" s="12">
        <v>4300</v>
      </c>
      <c r="I362" s="11"/>
    </row>
    <row r="363" spans="1:9" x14ac:dyDescent="0.2">
      <c r="A363" s="11">
        <v>40520</v>
      </c>
      <c r="B363" s="12">
        <v>4500</v>
      </c>
      <c r="C363" s="12">
        <v>5200</v>
      </c>
      <c r="D363" s="12">
        <v>4500</v>
      </c>
      <c r="E363" s="12">
        <v>4500</v>
      </c>
      <c r="F363" s="14">
        <v>0</v>
      </c>
      <c r="G363" s="12">
        <v>4500</v>
      </c>
      <c r="I363" s="11"/>
    </row>
    <row r="364" spans="1:9" x14ac:dyDescent="0.2">
      <c r="A364" s="11">
        <v>40521</v>
      </c>
      <c r="B364" s="12">
        <v>4500</v>
      </c>
      <c r="C364" s="12">
        <v>4500</v>
      </c>
      <c r="D364" s="12">
        <v>4300</v>
      </c>
      <c r="E364" s="12">
        <v>4300</v>
      </c>
      <c r="F364" s="14">
        <v>2500</v>
      </c>
      <c r="G364" s="12">
        <v>4300</v>
      </c>
      <c r="I364" s="11"/>
    </row>
    <row r="365" spans="1:9" x14ac:dyDescent="0.2">
      <c r="A365" s="11">
        <v>40522</v>
      </c>
      <c r="B365" s="12">
        <v>4200</v>
      </c>
      <c r="C365" s="12">
        <v>4200</v>
      </c>
      <c r="D365" s="12">
        <v>4200</v>
      </c>
      <c r="E365" s="12">
        <v>4200</v>
      </c>
      <c r="F365" s="14">
        <v>2000</v>
      </c>
      <c r="G365" s="12">
        <v>4200</v>
      </c>
      <c r="I365" s="11"/>
    </row>
    <row r="366" spans="1:9" x14ac:dyDescent="0.2">
      <c r="A366" s="11">
        <v>40525</v>
      </c>
      <c r="B366" s="12">
        <v>4200</v>
      </c>
      <c r="C366" s="12">
        <v>4200</v>
      </c>
      <c r="D366" s="12">
        <v>4200</v>
      </c>
      <c r="E366" s="12">
        <v>4200</v>
      </c>
      <c r="F366" s="14">
        <v>500</v>
      </c>
      <c r="G366" s="12">
        <v>4200</v>
      </c>
      <c r="I366" s="11"/>
    </row>
    <row r="367" spans="1:9" x14ac:dyDescent="0.2">
      <c r="A367" s="11">
        <v>40526</v>
      </c>
      <c r="B367" s="12">
        <v>4100</v>
      </c>
      <c r="C367" s="12">
        <v>4100</v>
      </c>
      <c r="D367" s="12">
        <v>4100</v>
      </c>
      <c r="E367" s="12">
        <v>4100</v>
      </c>
      <c r="F367" s="14">
        <v>500</v>
      </c>
      <c r="G367" s="12">
        <v>4100</v>
      </c>
      <c r="I367" s="11"/>
    </row>
    <row r="368" spans="1:9" x14ac:dyDescent="0.2">
      <c r="A368" s="11">
        <v>40527</v>
      </c>
      <c r="B368" s="12">
        <v>4000</v>
      </c>
      <c r="C368" s="12">
        <v>4000</v>
      </c>
      <c r="D368" s="12">
        <v>4000</v>
      </c>
      <c r="E368" s="12">
        <v>4000</v>
      </c>
      <c r="F368" s="14">
        <v>1000</v>
      </c>
      <c r="G368" s="12">
        <v>4000</v>
      </c>
      <c r="I368" s="11"/>
    </row>
    <row r="369" spans="1:9" x14ac:dyDescent="0.2">
      <c r="A369" s="11">
        <v>40528</v>
      </c>
      <c r="B369" s="12">
        <v>3800</v>
      </c>
      <c r="C369" s="12">
        <v>4500</v>
      </c>
      <c r="D369" s="12">
        <v>3800</v>
      </c>
      <c r="E369" s="12">
        <v>3800</v>
      </c>
      <c r="F369" s="14">
        <v>0</v>
      </c>
      <c r="G369" s="12">
        <v>3800</v>
      </c>
      <c r="I369" s="11"/>
    </row>
    <row r="370" spans="1:9" x14ac:dyDescent="0.2">
      <c r="A370" s="11">
        <v>40529</v>
      </c>
      <c r="B370" s="12">
        <v>4000</v>
      </c>
      <c r="C370" s="12">
        <v>4000</v>
      </c>
      <c r="D370" s="12">
        <v>4000</v>
      </c>
      <c r="E370" s="12">
        <v>4000</v>
      </c>
      <c r="F370" s="14">
        <v>1000</v>
      </c>
      <c r="G370" s="12">
        <v>4000</v>
      </c>
      <c r="I370" s="11"/>
    </row>
    <row r="371" spans="1:9" x14ac:dyDescent="0.2">
      <c r="A371" s="11">
        <v>40532</v>
      </c>
      <c r="B371" s="12">
        <v>3800</v>
      </c>
      <c r="C371" s="12">
        <v>4500</v>
      </c>
      <c r="D371" s="12">
        <v>3800</v>
      </c>
      <c r="E371" s="12">
        <v>3800</v>
      </c>
      <c r="F371" s="14">
        <v>0</v>
      </c>
      <c r="G371" s="12">
        <v>3800</v>
      </c>
      <c r="I371" s="11"/>
    </row>
    <row r="372" spans="1:9" x14ac:dyDescent="0.2">
      <c r="A372" s="11">
        <v>40533</v>
      </c>
      <c r="B372" s="12">
        <v>3800</v>
      </c>
      <c r="C372" s="12">
        <v>4500</v>
      </c>
      <c r="D372" s="12">
        <v>3800</v>
      </c>
      <c r="E372" s="12">
        <v>3800</v>
      </c>
      <c r="F372" s="14">
        <v>0</v>
      </c>
      <c r="G372" s="12">
        <v>3800</v>
      </c>
      <c r="I372" s="11"/>
    </row>
    <row r="373" spans="1:9" x14ac:dyDescent="0.2">
      <c r="A373" s="11">
        <v>40534</v>
      </c>
      <c r="B373" s="12">
        <v>3800</v>
      </c>
      <c r="C373" s="12">
        <v>4500</v>
      </c>
      <c r="D373" s="12">
        <v>3800</v>
      </c>
      <c r="E373" s="12">
        <v>3800</v>
      </c>
      <c r="F373" s="14">
        <v>0</v>
      </c>
      <c r="G373" s="12">
        <v>3800</v>
      </c>
      <c r="I373" s="11"/>
    </row>
    <row r="374" spans="1:9" x14ac:dyDescent="0.2">
      <c r="A374" s="11">
        <v>40535</v>
      </c>
      <c r="B374" s="12">
        <v>3800</v>
      </c>
      <c r="C374" s="12">
        <v>4500</v>
      </c>
      <c r="D374" s="12">
        <v>3800</v>
      </c>
      <c r="E374" s="12">
        <v>3800</v>
      </c>
      <c r="F374" s="14">
        <v>0</v>
      </c>
      <c r="G374" s="12">
        <v>3800</v>
      </c>
      <c r="I374" s="11"/>
    </row>
    <row r="375" spans="1:9" x14ac:dyDescent="0.2">
      <c r="A375" s="11">
        <v>40539</v>
      </c>
      <c r="B375" s="12">
        <v>3800</v>
      </c>
      <c r="C375" s="12">
        <v>3800</v>
      </c>
      <c r="D375" s="12">
        <v>3800</v>
      </c>
      <c r="E375" s="12">
        <v>3800</v>
      </c>
      <c r="F375" s="14">
        <v>0</v>
      </c>
      <c r="G375" s="12">
        <v>3800</v>
      </c>
      <c r="I375" s="11"/>
    </row>
    <row r="376" spans="1:9" x14ac:dyDescent="0.2">
      <c r="A376" s="11">
        <v>40540</v>
      </c>
      <c r="B376" s="12">
        <v>3800</v>
      </c>
      <c r="C376" s="12">
        <v>3800</v>
      </c>
      <c r="D376" s="12">
        <v>3800</v>
      </c>
      <c r="E376" s="12">
        <v>3800</v>
      </c>
      <c r="F376" s="14">
        <v>500</v>
      </c>
      <c r="G376" s="12">
        <v>3800</v>
      </c>
      <c r="I376" s="11"/>
    </row>
    <row r="377" spans="1:9" x14ac:dyDescent="0.2">
      <c r="A377" s="11">
        <v>40541</v>
      </c>
      <c r="B377" s="12">
        <v>4000</v>
      </c>
      <c r="C377" s="12">
        <v>4500</v>
      </c>
      <c r="D377" s="12">
        <v>4000</v>
      </c>
      <c r="E377" s="12">
        <v>4000</v>
      </c>
      <c r="F377" s="14">
        <v>0</v>
      </c>
      <c r="G377" s="12">
        <v>4000</v>
      </c>
      <c r="I377" s="11"/>
    </row>
    <row r="378" spans="1:9" x14ac:dyDescent="0.2">
      <c r="A378" s="11">
        <v>40542</v>
      </c>
      <c r="B378" s="12">
        <v>4000</v>
      </c>
      <c r="C378" s="12">
        <v>4500</v>
      </c>
      <c r="D378" s="12">
        <v>4000</v>
      </c>
      <c r="E378" s="12">
        <v>4000</v>
      </c>
      <c r="F378" s="14">
        <v>0</v>
      </c>
      <c r="G378" s="12">
        <v>4000</v>
      </c>
      <c r="I378" s="11"/>
    </row>
    <row r="379" spans="1:9" x14ac:dyDescent="0.2">
      <c r="A379" s="11">
        <v>40546</v>
      </c>
      <c r="B379" s="12">
        <v>4000</v>
      </c>
      <c r="C379" s="12">
        <v>4500</v>
      </c>
      <c r="D379" s="12">
        <v>4000</v>
      </c>
      <c r="E379" s="12">
        <v>4000</v>
      </c>
      <c r="F379" s="14">
        <v>0</v>
      </c>
      <c r="G379" s="12">
        <v>4000</v>
      </c>
      <c r="I379" s="11"/>
    </row>
    <row r="380" spans="1:9" x14ac:dyDescent="0.2">
      <c r="A380" s="11">
        <v>40547</v>
      </c>
      <c r="B380" s="12">
        <v>3750</v>
      </c>
      <c r="C380" s="12">
        <v>4500</v>
      </c>
      <c r="D380" s="12">
        <v>3750</v>
      </c>
      <c r="E380" s="12">
        <v>3750</v>
      </c>
      <c r="F380" s="14">
        <v>0</v>
      </c>
      <c r="G380" s="12">
        <v>3750</v>
      </c>
      <c r="I380" s="11"/>
    </row>
    <row r="381" spans="1:9" x14ac:dyDescent="0.2">
      <c r="A381" s="11">
        <v>40548</v>
      </c>
      <c r="B381" s="12">
        <v>3750</v>
      </c>
      <c r="C381" s="12">
        <v>4500</v>
      </c>
      <c r="D381" s="12">
        <v>3750</v>
      </c>
      <c r="E381" s="12">
        <v>3750</v>
      </c>
      <c r="F381" s="14">
        <v>0</v>
      </c>
      <c r="G381" s="12">
        <v>3750</v>
      </c>
      <c r="I381" s="11"/>
    </row>
    <row r="382" spans="1:9" x14ac:dyDescent="0.2">
      <c r="A382" s="11">
        <v>40549</v>
      </c>
      <c r="B382" s="12">
        <v>3750</v>
      </c>
      <c r="C382" s="12">
        <v>4500</v>
      </c>
      <c r="D382" s="12">
        <v>3750</v>
      </c>
      <c r="E382" s="12">
        <v>3750</v>
      </c>
      <c r="F382" s="14">
        <v>0</v>
      </c>
      <c r="G382" s="12">
        <v>3750</v>
      </c>
      <c r="I382" s="11"/>
    </row>
    <row r="383" spans="1:9" x14ac:dyDescent="0.2">
      <c r="A383" s="11">
        <v>40550</v>
      </c>
      <c r="B383" s="12">
        <v>3800</v>
      </c>
      <c r="C383" s="12">
        <v>4400</v>
      </c>
      <c r="D383" s="12">
        <v>3800</v>
      </c>
      <c r="E383" s="12">
        <v>3800</v>
      </c>
      <c r="F383" s="14">
        <v>0</v>
      </c>
      <c r="G383" s="12">
        <v>3800</v>
      </c>
      <c r="I383" s="11"/>
    </row>
    <row r="384" spans="1:9" x14ac:dyDescent="0.2">
      <c r="A384" s="11">
        <v>40553</v>
      </c>
      <c r="B384" s="12">
        <v>3750</v>
      </c>
      <c r="C384" s="12">
        <v>3750</v>
      </c>
      <c r="D384" s="12">
        <v>3750</v>
      </c>
      <c r="E384" s="12">
        <v>3750</v>
      </c>
      <c r="F384" s="14">
        <v>1000</v>
      </c>
      <c r="G384" s="12">
        <v>3750</v>
      </c>
      <c r="I384" s="11"/>
    </row>
    <row r="385" spans="1:9" x14ac:dyDescent="0.2">
      <c r="A385" s="11">
        <v>40554</v>
      </c>
      <c r="B385" s="12">
        <v>3600</v>
      </c>
      <c r="C385" s="12">
        <v>3600</v>
      </c>
      <c r="D385" s="12">
        <v>3600</v>
      </c>
      <c r="E385" s="12">
        <v>3600</v>
      </c>
      <c r="F385" s="14">
        <v>1000</v>
      </c>
      <c r="G385" s="12">
        <v>3600</v>
      </c>
      <c r="I385" s="11"/>
    </row>
    <row r="386" spans="1:9" x14ac:dyDescent="0.2">
      <c r="A386" s="11">
        <v>40555</v>
      </c>
      <c r="B386" s="12">
        <v>3200</v>
      </c>
      <c r="C386" s="12">
        <v>3200</v>
      </c>
      <c r="D386" s="12">
        <v>3200</v>
      </c>
      <c r="E386" s="12">
        <v>3200</v>
      </c>
      <c r="F386" s="14">
        <v>0</v>
      </c>
      <c r="G386" s="12">
        <v>3200</v>
      </c>
      <c r="I386" s="11"/>
    </row>
    <row r="387" spans="1:9" x14ac:dyDescent="0.2">
      <c r="A387" s="11">
        <v>40556</v>
      </c>
      <c r="B387" s="12">
        <v>3800</v>
      </c>
      <c r="C387" s="12">
        <v>3800</v>
      </c>
      <c r="D387" s="12">
        <v>3800</v>
      </c>
      <c r="E387" s="12">
        <v>3800</v>
      </c>
      <c r="F387" s="14">
        <v>5000</v>
      </c>
      <c r="G387" s="12">
        <v>3800</v>
      </c>
      <c r="I387" s="11"/>
    </row>
    <row r="388" spans="1:9" x14ac:dyDescent="0.2">
      <c r="A388" s="11">
        <v>40557</v>
      </c>
      <c r="B388" s="12">
        <v>3800</v>
      </c>
      <c r="C388" s="12">
        <v>3800</v>
      </c>
      <c r="D388" s="12">
        <v>3800</v>
      </c>
      <c r="E388" s="12">
        <v>3800</v>
      </c>
      <c r="F388" s="14">
        <v>0</v>
      </c>
      <c r="G388" s="12">
        <v>3800</v>
      </c>
      <c r="I388" s="11"/>
    </row>
    <row r="389" spans="1:9" x14ac:dyDescent="0.2">
      <c r="A389" s="11">
        <v>40560</v>
      </c>
      <c r="B389" s="12">
        <v>3200</v>
      </c>
      <c r="C389" s="12">
        <v>3200</v>
      </c>
      <c r="D389" s="12">
        <v>3200</v>
      </c>
      <c r="E389" s="12">
        <v>3200</v>
      </c>
      <c r="F389" s="14">
        <v>0</v>
      </c>
      <c r="G389" s="12">
        <v>3200</v>
      </c>
      <c r="I389" s="11"/>
    </row>
    <row r="390" spans="1:9" x14ac:dyDescent="0.2">
      <c r="A390" s="11">
        <v>40561</v>
      </c>
      <c r="B390" s="12">
        <v>3800</v>
      </c>
      <c r="C390" s="12">
        <v>3800</v>
      </c>
      <c r="D390" s="12">
        <v>3800</v>
      </c>
      <c r="E390" s="12">
        <v>3800</v>
      </c>
      <c r="F390" s="14">
        <v>0</v>
      </c>
      <c r="G390" s="12">
        <v>3800</v>
      </c>
      <c r="I390" s="11"/>
    </row>
    <row r="391" spans="1:9" x14ac:dyDescent="0.2">
      <c r="A391" s="11">
        <v>40562</v>
      </c>
      <c r="B391" s="12">
        <v>4000</v>
      </c>
      <c r="C391" s="12">
        <v>4750</v>
      </c>
      <c r="D391" s="12">
        <v>4000</v>
      </c>
      <c r="E391" s="12">
        <v>4000</v>
      </c>
      <c r="F391" s="14">
        <v>0</v>
      </c>
      <c r="G391" s="12">
        <v>4000</v>
      </c>
      <c r="I391" s="11"/>
    </row>
    <row r="392" spans="1:9" x14ac:dyDescent="0.2">
      <c r="A392" s="11">
        <v>40563</v>
      </c>
      <c r="B392" s="12">
        <v>4000</v>
      </c>
      <c r="C392" s="12">
        <v>4000</v>
      </c>
      <c r="D392" s="12">
        <v>4000</v>
      </c>
      <c r="E392" s="12">
        <v>4000</v>
      </c>
      <c r="F392" s="14">
        <v>0</v>
      </c>
      <c r="G392" s="12">
        <v>4000</v>
      </c>
      <c r="I392" s="11"/>
    </row>
    <row r="393" spans="1:9" x14ac:dyDescent="0.2">
      <c r="A393" s="11">
        <v>40564</v>
      </c>
      <c r="B393" s="12">
        <v>3850</v>
      </c>
      <c r="C393" s="12">
        <v>3850</v>
      </c>
      <c r="D393" s="12">
        <v>3850</v>
      </c>
      <c r="E393" s="12">
        <v>3850</v>
      </c>
      <c r="F393" s="14">
        <v>0</v>
      </c>
      <c r="G393" s="12">
        <v>3850</v>
      </c>
      <c r="I393" s="11"/>
    </row>
    <row r="394" spans="1:9" x14ac:dyDescent="0.2">
      <c r="A394" s="11">
        <v>40567</v>
      </c>
      <c r="B394" s="12">
        <v>3200</v>
      </c>
      <c r="C394" s="12">
        <v>4750</v>
      </c>
      <c r="D394" s="12">
        <v>3200</v>
      </c>
      <c r="E394" s="12">
        <v>3200</v>
      </c>
      <c r="F394" s="14">
        <v>0</v>
      </c>
      <c r="G394" s="12">
        <v>3200</v>
      </c>
      <c r="I394" s="11"/>
    </row>
    <row r="395" spans="1:9" x14ac:dyDescent="0.2">
      <c r="A395" s="11">
        <v>40568</v>
      </c>
      <c r="B395" s="12">
        <v>3500</v>
      </c>
      <c r="C395" s="12">
        <v>3500</v>
      </c>
      <c r="D395" s="12">
        <v>3500</v>
      </c>
      <c r="E395" s="12">
        <v>3500</v>
      </c>
      <c r="F395" s="14">
        <v>0</v>
      </c>
      <c r="G395" s="12">
        <v>3500</v>
      </c>
      <c r="I395" s="11"/>
    </row>
    <row r="396" spans="1:9" x14ac:dyDescent="0.2">
      <c r="A396" s="11">
        <v>40569</v>
      </c>
      <c r="B396" s="12">
        <v>3200</v>
      </c>
      <c r="C396" s="12">
        <v>3200</v>
      </c>
      <c r="D396" s="12">
        <v>3200</v>
      </c>
      <c r="E396" s="12">
        <v>3200</v>
      </c>
      <c r="F396" s="14">
        <v>0</v>
      </c>
      <c r="G396" s="12">
        <v>3200</v>
      </c>
      <c r="I396" s="11"/>
    </row>
    <row r="397" spans="1:9" x14ac:dyDescent="0.2">
      <c r="A397" s="11">
        <v>40570</v>
      </c>
      <c r="B397" s="12">
        <v>3200</v>
      </c>
      <c r="C397" s="12">
        <v>3200</v>
      </c>
      <c r="D397" s="12">
        <v>3200</v>
      </c>
      <c r="E397" s="12">
        <v>3200</v>
      </c>
      <c r="F397" s="14">
        <v>0</v>
      </c>
      <c r="G397" s="12">
        <v>3200</v>
      </c>
      <c r="I397" s="11"/>
    </row>
    <row r="398" spans="1:9" x14ac:dyDescent="0.2">
      <c r="A398" s="11">
        <v>40571</v>
      </c>
      <c r="B398" s="12">
        <v>3200</v>
      </c>
      <c r="C398" s="12">
        <v>3200</v>
      </c>
      <c r="D398" s="12">
        <v>3200</v>
      </c>
      <c r="E398" s="12">
        <v>3200</v>
      </c>
      <c r="F398" s="14">
        <v>0</v>
      </c>
      <c r="G398" s="12">
        <v>3200</v>
      </c>
      <c r="I398" s="11"/>
    </row>
    <row r="399" spans="1:9" x14ac:dyDescent="0.2">
      <c r="A399" s="11">
        <v>40574</v>
      </c>
      <c r="B399" s="12">
        <v>3200</v>
      </c>
      <c r="C399" s="12">
        <v>3200</v>
      </c>
      <c r="D399" s="12">
        <v>3200</v>
      </c>
      <c r="E399" s="12">
        <v>3200</v>
      </c>
      <c r="F399" s="14">
        <v>0</v>
      </c>
      <c r="G399" s="12">
        <v>3200</v>
      </c>
      <c r="I399" s="11"/>
    </row>
    <row r="400" spans="1:9" x14ac:dyDescent="0.2">
      <c r="A400" s="11">
        <v>40575</v>
      </c>
      <c r="B400" s="12">
        <v>3200</v>
      </c>
      <c r="C400" s="12">
        <v>3200</v>
      </c>
      <c r="D400" s="12">
        <v>3200</v>
      </c>
      <c r="E400" s="12">
        <v>3200</v>
      </c>
      <c r="F400" s="14">
        <v>0</v>
      </c>
      <c r="G400" s="12">
        <v>3200</v>
      </c>
      <c r="I400" s="11"/>
    </row>
    <row r="401" spans="1:9" x14ac:dyDescent="0.2">
      <c r="A401" s="11">
        <v>40576</v>
      </c>
      <c r="B401" s="12">
        <v>3200</v>
      </c>
      <c r="C401" s="12">
        <v>3200</v>
      </c>
      <c r="D401" s="12">
        <v>3200</v>
      </c>
      <c r="E401" s="12">
        <v>3200</v>
      </c>
      <c r="F401" s="14">
        <v>0</v>
      </c>
      <c r="G401" s="12">
        <v>3200</v>
      </c>
      <c r="I401" s="11"/>
    </row>
    <row r="402" spans="1:9" x14ac:dyDescent="0.2">
      <c r="A402" s="11">
        <v>40578</v>
      </c>
      <c r="B402" s="12">
        <v>3200</v>
      </c>
      <c r="C402" s="12">
        <v>3200</v>
      </c>
      <c r="D402" s="12">
        <v>3200</v>
      </c>
      <c r="E402" s="12">
        <v>3200</v>
      </c>
      <c r="F402" s="14">
        <v>0</v>
      </c>
      <c r="G402" s="12">
        <v>3200</v>
      </c>
      <c r="I402" s="11"/>
    </row>
    <row r="403" spans="1:9" x14ac:dyDescent="0.2">
      <c r="A403" s="11">
        <v>40583</v>
      </c>
      <c r="B403" s="12">
        <v>3800</v>
      </c>
      <c r="C403" s="12">
        <v>3800</v>
      </c>
      <c r="D403" s="12">
        <v>3800</v>
      </c>
      <c r="E403" s="12">
        <v>3800</v>
      </c>
      <c r="F403" s="14">
        <v>0</v>
      </c>
      <c r="G403" s="12">
        <v>3800</v>
      </c>
      <c r="I403" s="11"/>
    </row>
    <row r="404" spans="1:9" x14ac:dyDescent="0.2">
      <c r="A404" s="11">
        <v>40584</v>
      </c>
      <c r="B404" s="12">
        <v>3800</v>
      </c>
      <c r="C404" s="12">
        <v>3800</v>
      </c>
      <c r="D404" s="12">
        <v>3800</v>
      </c>
      <c r="E404" s="12">
        <v>3800</v>
      </c>
      <c r="F404" s="14">
        <v>2500</v>
      </c>
      <c r="G404" s="12">
        <v>3800</v>
      </c>
      <c r="I404" s="11"/>
    </row>
    <row r="405" spans="1:9" x14ac:dyDescent="0.2">
      <c r="A405" s="11">
        <v>40585</v>
      </c>
      <c r="B405" s="12">
        <v>3800</v>
      </c>
      <c r="C405" s="12">
        <v>4400</v>
      </c>
      <c r="D405" s="12">
        <v>3800</v>
      </c>
      <c r="E405" s="12">
        <v>3800</v>
      </c>
      <c r="F405" s="14">
        <v>0</v>
      </c>
      <c r="G405" s="12">
        <v>3800</v>
      </c>
      <c r="I405" s="11"/>
    </row>
    <row r="406" spans="1:9" x14ac:dyDescent="0.2">
      <c r="A406" s="11">
        <v>40588</v>
      </c>
      <c r="B406" s="12">
        <v>3800</v>
      </c>
      <c r="C406" s="12">
        <v>3800</v>
      </c>
      <c r="D406" s="12">
        <v>3800</v>
      </c>
      <c r="E406" s="12">
        <v>3800</v>
      </c>
      <c r="F406" s="14">
        <v>0</v>
      </c>
      <c r="G406" s="12">
        <v>3800</v>
      </c>
      <c r="I406" s="11"/>
    </row>
    <row r="407" spans="1:9" x14ac:dyDescent="0.2">
      <c r="A407" s="11">
        <v>40590</v>
      </c>
      <c r="B407" s="12">
        <v>3500</v>
      </c>
      <c r="C407" s="12">
        <v>4500</v>
      </c>
      <c r="D407" s="12">
        <v>3500</v>
      </c>
      <c r="E407" s="12">
        <v>3500</v>
      </c>
      <c r="F407" s="14">
        <v>0</v>
      </c>
      <c r="G407" s="12">
        <v>3500</v>
      </c>
      <c r="I407" s="11"/>
    </row>
    <row r="408" spans="1:9" x14ac:dyDescent="0.2">
      <c r="A408" s="11">
        <v>40591</v>
      </c>
      <c r="B408" s="12">
        <v>3200</v>
      </c>
      <c r="C408" s="12">
        <v>4700</v>
      </c>
      <c r="D408" s="12">
        <v>3200</v>
      </c>
      <c r="E408" s="12">
        <v>3200</v>
      </c>
      <c r="F408" s="14">
        <v>0</v>
      </c>
      <c r="G408" s="12">
        <v>3200</v>
      </c>
      <c r="I408" s="11"/>
    </row>
    <row r="409" spans="1:9" x14ac:dyDescent="0.2">
      <c r="A409" s="11">
        <v>40592</v>
      </c>
      <c r="B409" s="12">
        <v>3200</v>
      </c>
      <c r="C409" s="12">
        <v>3200</v>
      </c>
      <c r="D409" s="12">
        <v>3200</v>
      </c>
      <c r="E409" s="12">
        <v>3200</v>
      </c>
      <c r="F409" s="14">
        <v>0</v>
      </c>
      <c r="G409" s="12">
        <v>3200</v>
      </c>
      <c r="I409" s="11"/>
    </row>
    <row r="410" spans="1:9" x14ac:dyDescent="0.2">
      <c r="A410" s="11">
        <v>40596</v>
      </c>
      <c r="B410" s="12">
        <v>3200</v>
      </c>
      <c r="C410" s="12">
        <v>4600</v>
      </c>
      <c r="D410" s="12">
        <v>3200</v>
      </c>
      <c r="E410" s="12">
        <v>3200</v>
      </c>
      <c r="F410" s="14">
        <v>0</v>
      </c>
      <c r="G410" s="12">
        <v>3200</v>
      </c>
      <c r="I410" s="11"/>
    </row>
    <row r="411" spans="1:9" x14ac:dyDescent="0.2">
      <c r="A411" s="11">
        <v>40597</v>
      </c>
      <c r="B411" s="12">
        <v>4600</v>
      </c>
      <c r="C411" s="12">
        <v>4600</v>
      </c>
      <c r="D411" s="12">
        <v>4600</v>
      </c>
      <c r="E411" s="12">
        <v>4600</v>
      </c>
      <c r="F411" s="14">
        <v>0</v>
      </c>
      <c r="G411" s="12">
        <v>4600</v>
      </c>
      <c r="I411" s="11"/>
    </row>
    <row r="412" spans="1:9" x14ac:dyDescent="0.2">
      <c r="A412" s="11">
        <v>40602</v>
      </c>
      <c r="B412" s="12">
        <v>4600</v>
      </c>
      <c r="C412" s="12">
        <v>4600</v>
      </c>
      <c r="D412" s="12">
        <v>4600</v>
      </c>
      <c r="E412" s="12">
        <v>4600</v>
      </c>
      <c r="F412" s="14">
        <v>0</v>
      </c>
      <c r="G412" s="12">
        <v>4600</v>
      </c>
      <c r="I412" s="11"/>
    </row>
    <row r="413" spans="1:9" x14ac:dyDescent="0.2">
      <c r="A413" s="11">
        <v>40603</v>
      </c>
      <c r="B413" s="12">
        <v>4600</v>
      </c>
      <c r="C413" s="12">
        <v>4600</v>
      </c>
      <c r="D413" s="12">
        <v>4600</v>
      </c>
      <c r="E413" s="12">
        <v>4600</v>
      </c>
      <c r="F413" s="14">
        <v>0</v>
      </c>
      <c r="G413" s="12">
        <v>4600</v>
      </c>
      <c r="I413" s="11"/>
    </row>
    <row r="414" spans="1:9" x14ac:dyDescent="0.2">
      <c r="A414" s="11">
        <v>40604</v>
      </c>
      <c r="B414" s="12">
        <v>4700</v>
      </c>
      <c r="C414" s="12">
        <v>4700</v>
      </c>
      <c r="D414" s="12">
        <v>4700</v>
      </c>
      <c r="E414" s="12">
        <v>4700</v>
      </c>
      <c r="F414" s="14">
        <v>0</v>
      </c>
      <c r="G414" s="12">
        <v>4700</v>
      </c>
      <c r="I414" s="11"/>
    </row>
    <row r="415" spans="1:9" x14ac:dyDescent="0.2">
      <c r="A415" s="11">
        <v>40606</v>
      </c>
      <c r="B415" s="12">
        <v>4600</v>
      </c>
      <c r="C415" s="12">
        <v>4600</v>
      </c>
      <c r="D415" s="12">
        <v>4600</v>
      </c>
      <c r="E415" s="12">
        <v>4600</v>
      </c>
      <c r="F415" s="14">
        <v>0</v>
      </c>
      <c r="G415" s="12">
        <v>4600</v>
      </c>
      <c r="I415" s="11"/>
    </row>
    <row r="416" spans="1:9" x14ac:dyDescent="0.2">
      <c r="A416" s="11">
        <v>40609</v>
      </c>
      <c r="B416" s="12">
        <v>4600</v>
      </c>
      <c r="C416" s="12">
        <v>4600</v>
      </c>
      <c r="D416" s="12">
        <v>4600</v>
      </c>
      <c r="E416" s="12">
        <v>4600</v>
      </c>
      <c r="F416" s="14">
        <v>0</v>
      </c>
      <c r="G416" s="12">
        <v>4600</v>
      </c>
      <c r="I416" s="11"/>
    </row>
    <row r="417" spans="1:9" x14ac:dyDescent="0.2">
      <c r="A417" s="11">
        <v>40618</v>
      </c>
      <c r="B417" s="12">
        <v>3700</v>
      </c>
      <c r="C417" s="12">
        <v>3700</v>
      </c>
      <c r="D417" s="12">
        <v>3700</v>
      </c>
      <c r="E417" s="12">
        <v>3700</v>
      </c>
      <c r="F417" s="14">
        <v>0</v>
      </c>
      <c r="G417" s="12">
        <v>3700</v>
      </c>
      <c r="I417" s="11"/>
    </row>
    <row r="418" spans="1:9" x14ac:dyDescent="0.2">
      <c r="A418" s="11">
        <v>40620</v>
      </c>
      <c r="B418" s="12">
        <v>2875</v>
      </c>
      <c r="C418" s="12">
        <v>2875</v>
      </c>
      <c r="D418" s="12">
        <v>2875</v>
      </c>
      <c r="E418" s="12">
        <v>2875</v>
      </c>
      <c r="F418" s="14">
        <v>0</v>
      </c>
      <c r="G418" s="12">
        <v>2875</v>
      </c>
      <c r="I418" s="11"/>
    </row>
    <row r="419" spans="1:9" x14ac:dyDescent="0.2">
      <c r="A419" s="11">
        <v>40624</v>
      </c>
      <c r="B419" s="12">
        <v>4500</v>
      </c>
      <c r="C419" s="12">
        <v>4500</v>
      </c>
      <c r="D419" s="12">
        <v>4500</v>
      </c>
      <c r="E419" s="12">
        <v>4500</v>
      </c>
      <c r="F419" s="14">
        <v>0</v>
      </c>
      <c r="G419" s="12">
        <v>4500</v>
      </c>
      <c r="I419" s="11"/>
    </row>
    <row r="420" spans="1:9" x14ac:dyDescent="0.2">
      <c r="A420" s="11">
        <v>40625</v>
      </c>
      <c r="B420" s="12">
        <v>4600</v>
      </c>
      <c r="C420" s="12">
        <v>4600</v>
      </c>
      <c r="D420" s="12">
        <v>4600</v>
      </c>
      <c r="E420" s="12">
        <v>4600</v>
      </c>
      <c r="F420" s="14">
        <v>0</v>
      </c>
      <c r="G420" s="12">
        <v>4600</v>
      </c>
      <c r="I420" s="11"/>
    </row>
    <row r="421" spans="1:9" x14ac:dyDescent="0.2">
      <c r="A421" s="11">
        <v>40630</v>
      </c>
      <c r="B421" s="12">
        <v>3800</v>
      </c>
      <c r="C421" s="12">
        <v>3800</v>
      </c>
      <c r="D421" s="12">
        <v>3800</v>
      </c>
      <c r="E421" s="12">
        <v>3800</v>
      </c>
      <c r="F421" s="14">
        <v>500</v>
      </c>
      <c r="G421" s="12">
        <v>3800</v>
      </c>
      <c r="I421" s="11"/>
    </row>
    <row r="422" spans="1:9" x14ac:dyDescent="0.2">
      <c r="A422" s="11">
        <v>40631</v>
      </c>
      <c r="B422" s="12">
        <v>3000</v>
      </c>
      <c r="C422" s="12">
        <v>3000</v>
      </c>
      <c r="D422" s="12">
        <v>3000</v>
      </c>
      <c r="E422" s="12">
        <v>3000</v>
      </c>
      <c r="F422" s="14">
        <v>0</v>
      </c>
      <c r="G422" s="12">
        <v>3000</v>
      </c>
      <c r="I422" s="11"/>
    </row>
    <row r="423" spans="1:9" x14ac:dyDescent="0.2">
      <c r="A423" s="11">
        <v>40632</v>
      </c>
      <c r="B423" s="12">
        <v>3800</v>
      </c>
      <c r="C423" s="12">
        <v>4750</v>
      </c>
      <c r="D423" s="12">
        <v>3800</v>
      </c>
      <c r="E423" s="12">
        <v>4750</v>
      </c>
      <c r="F423" s="14">
        <v>3500</v>
      </c>
      <c r="G423" s="12">
        <v>4750</v>
      </c>
      <c r="I423" s="11"/>
    </row>
    <row r="424" spans="1:9" x14ac:dyDescent="0.2">
      <c r="A424" s="11">
        <v>40633</v>
      </c>
      <c r="B424" s="12">
        <v>4800</v>
      </c>
      <c r="C424" s="12">
        <v>4800</v>
      </c>
      <c r="D424" s="12">
        <v>4800</v>
      </c>
      <c r="E424" s="12">
        <v>4800</v>
      </c>
      <c r="F424" s="14">
        <v>4000</v>
      </c>
      <c r="G424" s="12">
        <v>4800</v>
      </c>
      <c r="I424" s="11"/>
    </row>
    <row r="425" spans="1:9" x14ac:dyDescent="0.2">
      <c r="A425" s="11">
        <v>40634</v>
      </c>
      <c r="B425" s="12">
        <v>4200</v>
      </c>
      <c r="C425" s="12">
        <v>4900</v>
      </c>
      <c r="D425" s="12">
        <v>4200</v>
      </c>
      <c r="E425" s="12">
        <v>4200</v>
      </c>
      <c r="F425" s="14">
        <v>0</v>
      </c>
      <c r="G425" s="12">
        <v>4200</v>
      </c>
      <c r="I425" s="11"/>
    </row>
    <row r="426" spans="1:9" x14ac:dyDescent="0.2">
      <c r="A426" s="11">
        <v>40637</v>
      </c>
      <c r="B426" s="12">
        <v>3650</v>
      </c>
      <c r="C426" s="12">
        <v>4800</v>
      </c>
      <c r="D426" s="12">
        <v>3650</v>
      </c>
      <c r="E426" s="12">
        <v>3650</v>
      </c>
      <c r="F426" s="14">
        <v>0</v>
      </c>
      <c r="G426" s="12">
        <v>3650</v>
      </c>
      <c r="I426" s="11"/>
    </row>
    <row r="427" spans="1:9" x14ac:dyDescent="0.2">
      <c r="A427" s="11">
        <v>40638</v>
      </c>
      <c r="B427" s="12">
        <v>4800</v>
      </c>
      <c r="C427" s="12">
        <v>4800</v>
      </c>
      <c r="D427" s="12">
        <v>4800</v>
      </c>
      <c r="E427" s="12">
        <v>4800</v>
      </c>
      <c r="F427" s="14">
        <v>500</v>
      </c>
      <c r="G427" s="12">
        <v>4800</v>
      </c>
      <c r="I427" s="11"/>
    </row>
    <row r="428" spans="1:9" x14ac:dyDescent="0.2">
      <c r="A428" s="11">
        <v>40639</v>
      </c>
      <c r="B428" s="12">
        <v>4800</v>
      </c>
      <c r="C428" s="12">
        <v>4800</v>
      </c>
      <c r="D428" s="12">
        <v>4800</v>
      </c>
      <c r="E428" s="12">
        <v>4800</v>
      </c>
      <c r="F428" s="14">
        <v>1500</v>
      </c>
      <c r="G428" s="12">
        <v>4800</v>
      </c>
      <c r="I428" s="11"/>
    </row>
    <row r="429" spans="1:9" x14ac:dyDescent="0.2">
      <c r="A429" s="11">
        <v>40640</v>
      </c>
      <c r="B429" s="12">
        <v>5200</v>
      </c>
      <c r="C429" s="12">
        <v>5200</v>
      </c>
      <c r="D429" s="12">
        <v>5200</v>
      </c>
      <c r="E429" s="12">
        <v>5200</v>
      </c>
      <c r="F429" s="14">
        <v>1000</v>
      </c>
      <c r="G429" s="12">
        <v>5200</v>
      </c>
      <c r="I429" s="11"/>
    </row>
    <row r="430" spans="1:9" x14ac:dyDescent="0.2">
      <c r="A430" s="11">
        <v>40641</v>
      </c>
      <c r="B430" s="12">
        <v>4200</v>
      </c>
      <c r="C430" s="12">
        <v>5200</v>
      </c>
      <c r="D430" s="12">
        <v>4200</v>
      </c>
      <c r="E430" s="12">
        <v>4200</v>
      </c>
      <c r="F430" s="14">
        <v>0</v>
      </c>
      <c r="G430" s="12">
        <v>4200</v>
      </c>
      <c r="I430" s="11"/>
    </row>
    <row r="431" spans="1:9" x14ac:dyDescent="0.2">
      <c r="A431" s="11">
        <v>40644</v>
      </c>
      <c r="B431" s="12">
        <v>5200</v>
      </c>
      <c r="C431" s="12">
        <v>5200</v>
      </c>
      <c r="D431" s="12">
        <v>5200</v>
      </c>
      <c r="E431" s="12">
        <v>5200</v>
      </c>
      <c r="F431" s="14">
        <v>1000</v>
      </c>
      <c r="G431" s="12">
        <v>5200</v>
      </c>
      <c r="I431" s="11"/>
    </row>
    <row r="432" spans="1:9" x14ac:dyDescent="0.2">
      <c r="A432" s="11">
        <v>40645</v>
      </c>
      <c r="B432" s="12">
        <v>4300</v>
      </c>
      <c r="C432" s="12">
        <v>4300</v>
      </c>
      <c r="D432" s="12">
        <v>4300</v>
      </c>
      <c r="E432" s="12">
        <v>4300</v>
      </c>
      <c r="F432" s="14">
        <v>2500</v>
      </c>
      <c r="G432" s="12">
        <v>4300</v>
      </c>
      <c r="I432" s="11"/>
    </row>
    <row r="433" spans="1:9" x14ac:dyDescent="0.2">
      <c r="A433" s="11">
        <v>40646</v>
      </c>
      <c r="B433" s="12">
        <v>3750</v>
      </c>
      <c r="C433" s="12">
        <v>5200</v>
      </c>
      <c r="D433" s="12">
        <v>3750</v>
      </c>
      <c r="E433" s="12">
        <v>3750</v>
      </c>
      <c r="F433" s="14">
        <v>0</v>
      </c>
      <c r="G433" s="12">
        <v>3750</v>
      </c>
      <c r="I433" s="11"/>
    </row>
    <row r="434" spans="1:9" x14ac:dyDescent="0.2">
      <c r="A434" s="11">
        <v>40647</v>
      </c>
      <c r="B434" s="12">
        <v>3375</v>
      </c>
      <c r="C434" s="12">
        <v>5200</v>
      </c>
      <c r="D434" s="12">
        <v>3375</v>
      </c>
      <c r="E434" s="12">
        <v>3375</v>
      </c>
      <c r="F434" s="14">
        <v>0</v>
      </c>
      <c r="G434" s="12">
        <v>3375</v>
      </c>
      <c r="I434" s="11"/>
    </row>
    <row r="435" spans="1:9" x14ac:dyDescent="0.2">
      <c r="A435" s="11">
        <v>40648</v>
      </c>
      <c r="B435" s="12">
        <v>4100</v>
      </c>
      <c r="C435" s="12">
        <v>5200</v>
      </c>
      <c r="D435" s="12">
        <v>4100</v>
      </c>
      <c r="E435" s="12">
        <v>4100</v>
      </c>
      <c r="F435" s="14">
        <v>0</v>
      </c>
      <c r="G435" s="12">
        <v>4100</v>
      </c>
      <c r="I435" s="11"/>
    </row>
    <row r="436" spans="1:9" x14ac:dyDescent="0.2">
      <c r="A436" s="11">
        <v>40651</v>
      </c>
      <c r="B436" s="12">
        <v>3500</v>
      </c>
      <c r="C436" s="12">
        <v>5300</v>
      </c>
      <c r="D436" s="12">
        <v>3500</v>
      </c>
      <c r="E436" s="12">
        <v>3500</v>
      </c>
      <c r="F436" s="14">
        <v>0</v>
      </c>
      <c r="G436" s="12">
        <v>3500</v>
      </c>
      <c r="I436" s="11"/>
    </row>
    <row r="437" spans="1:9" x14ac:dyDescent="0.2">
      <c r="A437" s="11">
        <v>40652</v>
      </c>
      <c r="B437" s="12">
        <v>3500</v>
      </c>
      <c r="C437" s="12">
        <v>5250</v>
      </c>
      <c r="D437" s="12">
        <v>3500</v>
      </c>
      <c r="E437" s="12">
        <v>3500</v>
      </c>
      <c r="F437" s="14">
        <v>0</v>
      </c>
      <c r="G437" s="12">
        <v>3500</v>
      </c>
      <c r="I437" s="11"/>
    </row>
    <row r="438" spans="1:9" x14ac:dyDescent="0.2">
      <c r="A438" s="11">
        <v>40653</v>
      </c>
      <c r="B438" s="12">
        <v>3300</v>
      </c>
      <c r="C438" s="12">
        <v>5300</v>
      </c>
      <c r="D438" s="12">
        <v>3300</v>
      </c>
      <c r="E438" s="12">
        <v>3300</v>
      </c>
      <c r="F438" s="14">
        <v>0</v>
      </c>
      <c r="G438" s="12">
        <v>3300</v>
      </c>
      <c r="I438" s="11"/>
    </row>
    <row r="439" spans="1:9" x14ac:dyDescent="0.2">
      <c r="A439" s="11">
        <v>40654</v>
      </c>
      <c r="B439" s="12">
        <v>3350</v>
      </c>
      <c r="C439" s="12">
        <v>5300</v>
      </c>
      <c r="D439" s="12">
        <v>3350</v>
      </c>
      <c r="E439" s="12">
        <v>3350</v>
      </c>
      <c r="F439" s="14">
        <v>0</v>
      </c>
      <c r="G439" s="12">
        <v>3350</v>
      </c>
      <c r="I439" s="11"/>
    </row>
    <row r="440" spans="1:9" x14ac:dyDescent="0.2">
      <c r="A440" s="11">
        <v>40658</v>
      </c>
      <c r="B440" s="12">
        <v>3250</v>
      </c>
      <c r="C440" s="12">
        <v>5200</v>
      </c>
      <c r="D440" s="12">
        <v>3250</v>
      </c>
      <c r="E440" s="12">
        <v>3250</v>
      </c>
      <c r="F440" s="14">
        <v>0</v>
      </c>
      <c r="G440" s="12">
        <v>3250</v>
      </c>
      <c r="I440" s="11"/>
    </row>
    <row r="441" spans="1:9" x14ac:dyDescent="0.2">
      <c r="A441" s="11">
        <v>40659</v>
      </c>
      <c r="B441" s="12">
        <v>4025</v>
      </c>
      <c r="C441" s="12">
        <v>5200</v>
      </c>
      <c r="D441" s="12">
        <v>4025</v>
      </c>
      <c r="E441" s="12">
        <v>4025</v>
      </c>
      <c r="F441" s="14">
        <v>0</v>
      </c>
      <c r="G441" s="12">
        <v>4025</v>
      </c>
      <c r="I441" s="11"/>
    </row>
    <row r="442" spans="1:9" x14ac:dyDescent="0.2">
      <c r="A442" s="11">
        <v>40660</v>
      </c>
      <c r="B442" s="12">
        <v>3300</v>
      </c>
      <c r="C442" s="12">
        <v>5300</v>
      </c>
      <c r="D442" s="12">
        <v>3300</v>
      </c>
      <c r="E442" s="12">
        <v>3300</v>
      </c>
      <c r="F442" s="14">
        <v>0</v>
      </c>
      <c r="G442" s="12">
        <v>3300</v>
      </c>
      <c r="I442" s="11"/>
    </row>
    <row r="443" spans="1:9" x14ac:dyDescent="0.2">
      <c r="A443" s="11">
        <v>40661</v>
      </c>
      <c r="B443" s="12">
        <v>4000</v>
      </c>
      <c r="C443" s="12">
        <v>5200</v>
      </c>
      <c r="D443" s="12">
        <v>4000</v>
      </c>
      <c r="E443" s="12">
        <v>4000</v>
      </c>
      <c r="F443" s="14">
        <v>0</v>
      </c>
      <c r="G443" s="12">
        <v>4000</v>
      </c>
      <c r="I443" s="11"/>
    </row>
    <row r="444" spans="1:9" x14ac:dyDescent="0.2">
      <c r="A444" s="11">
        <v>40662</v>
      </c>
      <c r="B444" s="12">
        <v>3500</v>
      </c>
      <c r="C444" s="12">
        <v>5300</v>
      </c>
      <c r="D444" s="12">
        <v>3500</v>
      </c>
      <c r="E444" s="12">
        <v>3500</v>
      </c>
      <c r="F444" s="14">
        <v>0</v>
      </c>
      <c r="G444" s="12">
        <v>3500</v>
      </c>
      <c r="I444" s="11"/>
    </row>
    <row r="445" spans="1:9" x14ac:dyDescent="0.2">
      <c r="A445" s="11">
        <v>40665</v>
      </c>
      <c r="B445" s="12">
        <v>4025</v>
      </c>
      <c r="C445" s="12">
        <v>5300</v>
      </c>
      <c r="D445" s="12">
        <v>4025</v>
      </c>
      <c r="E445" s="12">
        <v>4025</v>
      </c>
      <c r="F445" s="14">
        <v>0</v>
      </c>
      <c r="G445" s="12">
        <v>4025</v>
      </c>
      <c r="I445" s="11"/>
    </row>
    <row r="446" spans="1:9" x14ac:dyDescent="0.2">
      <c r="A446" s="11">
        <v>40666</v>
      </c>
      <c r="B446" s="12">
        <v>4200</v>
      </c>
      <c r="C446" s="12">
        <v>5300</v>
      </c>
      <c r="D446" s="12">
        <v>4200</v>
      </c>
      <c r="E446" s="12">
        <v>4200</v>
      </c>
      <c r="F446" s="14">
        <v>0</v>
      </c>
      <c r="G446" s="12">
        <v>4200</v>
      </c>
      <c r="I446" s="11"/>
    </row>
    <row r="447" spans="1:9" x14ac:dyDescent="0.2">
      <c r="A447" s="11">
        <v>40667</v>
      </c>
      <c r="B447" s="12">
        <v>3400</v>
      </c>
      <c r="C447" s="12">
        <v>5300</v>
      </c>
      <c r="D447" s="12">
        <v>3400</v>
      </c>
      <c r="E447" s="12">
        <v>3400</v>
      </c>
      <c r="F447" s="14">
        <v>0</v>
      </c>
      <c r="G447" s="12">
        <v>3400</v>
      </c>
      <c r="I447" s="11"/>
    </row>
    <row r="448" spans="1:9" x14ac:dyDescent="0.2">
      <c r="A448" s="11">
        <v>40668</v>
      </c>
      <c r="B448" s="12">
        <v>3500</v>
      </c>
      <c r="C448" s="12">
        <v>5300</v>
      </c>
      <c r="D448" s="12">
        <v>3500</v>
      </c>
      <c r="E448" s="12">
        <v>3500</v>
      </c>
      <c r="F448" s="14">
        <v>0</v>
      </c>
      <c r="G448" s="12">
        <v>3500</v>
      </c>
      <c r="I448" s="11"/>
    </row>
    <row r="449" spans="1:9" x14ac:dyDescent="0.2">
      <c r="A449" s="11">
        <v>40669</v>
      </c>
      <c r="B449" s="12">
        <v>3300</v>
      </c>
      <c r="C449" s="12">
        <v>5300</v>
      </c>
      <c r="D449" s="12">
        <v>3300</v>
      </c>
      <c r="E449" s="12">
        <v>3300</v>
      </c>
      <c r="F449" s="14">
        <v>0</v>
      </c>
      <c r="G449" s="12">
        <v>3300</v>
      </c>
      <c r="I449" s="11"/>
    </row>
    <row r="450" spans="1:9" x14ac:dyDescent="0.2">
      <c r="A450" s="11">
        <v>40672</v>
      </c>
      <c r="B450" s="12">
        <v>3325</v>
      </c>
      <c r="C450" s="12">
        <v>5200</v>
      </c>
      <c r="D450" s="12">
        <v>3325</v>
      </c>
      <c r="E450" s="12">
        <v>3325</v>
      </c>
      <c r="F450" s="14">
        <v>0</v>
      </c>
      <c r="G450" s="12">
        <v>3325</v>
      </c>
      <c r="I450" s="11"/>
    </row>
    <row r="451" spans="1:9" x14ac:dyDescent="0.2">
      <c r="A451" s="11">
        <v>40673</v>
      </c>
      <c r="B451" s="12">
        <v>3300</v>
      </c>
      <c r="C451" s="12">
        <v>5300</v>
      </c>
      <c r="D451" s="12">
        <v>3300</v>
      </c>
      <c r="E451" s="12">
        <v>3300</v>
      </c>
      <c r="F451" s="14">
        <v>0</v>
      </c>
      <c r="G451" s="12">
        <v>3300</v>
      </c>
      <c r="I451" s="11"/>
    </row>
    <row r="452" spans="1:9" x14ac:dyDescent="0.2">
      <c r="A452" s="11">
        <v>40674</v>
      </c>
      <c r="B452" s="12">
        <v>3375</v>
      </c>
      <c r="C452" s="12">
        <v>5300</v>
      </c>
      <c r="D452" s="12">
        <v>3375</v>
      </c>
      <c r="E452" s="12">
        <v>3375</v>
      </c>
      <c r="F452" s="14">
        <v>0</v>
      </c>
      <c r="G452" s="12">
        <v>3375</v>
      </c>
      <c r="I452" s="11"/>
    </row>
    <row r="453" spans="1:9" x14ac:dyDescent="0.2">
      <c r="A453" s="11">
        <v>40675</v>
      </c>
      <c r="B453" s="12">
        <v>3350</v>
      </c>
      <c r="C453" s="12">
        <v>5200</v>
      </c>
      <c r="D453" s="12">
        <v>3350</v>
      </c>
      <c r="E453" s="12">
        <v>3350</v>
      </c>
      <c r="F453" s="14">
        <v>0</v>
      </c>
      <c r="G453" s="12">
        <v>3350</v>
      </c>
      <c r="I453" s="11"/>
    </row>
    <row r="454" spans="1:9" x14ac:dyDescent="0.2">
      <c r="A454" s="11">
        <v>40676</v>
      </c>
      <c r="B454" s="12">
        <v>4000</v>
      </c>
      <c r="C454" s="12">
        <v>5150</v>
      </c>
      <c r="D454" s="12">
        <v>4000</v>
      </c>
      <c r="E454" s="12">
        <v>4000</v>
      </c>
      <c r="F454" s="14">
        <v>0</v>
      </c>
      <c r="G454" s="12">
        <v>4000</v>
      </c>
      <c r="I454" s="11"/>
    </row>
    <row r="455" spans="1:9" x14ac:dyDescent="0.2">
      <c r="A455" s="11">
        <v>40679</v>
      </c>
      <c r="B455" s="12">
        <v>3350</v>
      </c>
      <c r="C455" s="12">
        <v>5200</v>
      </c>
      <c r="D455" s="12">
        <v>3350</v>
      </c>
      <c r="E455" s="12">
        <v>3350</v>
      </c>
      <c r="F455" s="14">
        <v>0</v>
      </c>
      <c r="G455" s="12">
        <v>3350</v>
      </c>
      <c r="I455" s="11"/>
    </row>
    <row r="456" spans="1:9" x14ac:dyDescent="0.2">
      <c r="A456" s="11">
        <v>40681</v>
      </c>
      <c r="B456" s="12">
        <v>5300</v>
      </c>
      <c r="C456" s="12">
        <v>5350</v>
      </c>
      <c r="D456" s="12">
        <v>5300</v>
      </c>
      <c r="E456" s="12">
        <v>5350</v>
      </c>
      <c r="F456" s="14">
        <v>10000</v>
      </c>
      <c r="G456" s="12">
        <v>5350</v>
      </c>
      <c r="I456" s="11"/>
    </row>
    <row r="457" spans="1:9" x14ac:dyDescent="0.2">
      <c r="A457" s="11">
        <v>40682</v>
      </c>
      <c r="B457" s="12">
        <v>5350</v>
      </c>
      <c r="C457" s="12">
        <v>5350</v>
      </c>
      <c r="D457" s="12">
        <v>5350</v>
      </c>
      <c r="E457" s="12">
        <v>5350</v>
      </c>
      <c r="F457" s="14">
        <v>0</v>
      </c>
      <c r="G457" s="12">
        <v>5350</v>
      </c>
      <c r="I457" s="11"/>
    </row>
    <row r="458" spans="1:9" x14ac:dyDescent="0.2">
      <c r="A458" s="11">
        <v>40683</v>
      </c>
      <c r="B458" s="12">
        <v>4300</v>
      </c>
      <c r="C458" s="12">
        <v>5400</v>
      </c>
      <c r="D458" s="12">
        <v>4300</v>
      </c>
      <c r="E458" s="12">
        <v>4300</v>
      </c>
      <c r="F458" s="14">
        <v>0</v>
      </c>
      <c r="G458" s="12">
        <v>4300</v>
      </c>
      <c r="I458" s="11"/>
    </row>
    <row r="459" spans="1:9" x14ac:dyDescent="0.2">
      <c r="A459" s="11">
        <v>40686</v>
      </c>
      <c r="B459" s="12">
        <v>4300</v>
      </c>
      <c r="C459" s="12">
        <v>5250</v>
      </c>
      <c r="D459" s="12">
        <v>4300</v>
      </c>
      <c r="E459" s="12">
        <v>4300</v>
      </c>
      <c r="F459" s="14">
        <v>0</v>
      </c>
      <c r="G459" s="12">
        <v>4300</v>
      </c>
      <c r="I459" s="11"/>
    </row>
    <row r="460" spans="1:9" x14ac:dyDescent="0.2">
      <c r="A460" s="11">
        <v>40687</v>
      </c>
      <c r="B460" s="12">
        <v>5250</v>
      </c>
      <c r="C460" s="12">
        <v>5250</v>
      </c>
      <c r="D460" s="12">
        <v>5250</v>
      </c>
      <c r="E460" s="12">
        <v>5250</v>
      </c>
      <c r="F460" s="14">
        <v>500</v>
      </c>
      <c r="G460" s="12">
        <v>5250</v>
      </c>
      <c r="I460" s="11"/>
    </row>
    <row r="461" spans="1:9" x14ac:dyDescent="0.2">
      <c r="A461" s="11">
        <v>40688</v>
      </c>
      <c r="B461" s="12">
        <v>4500</v>
      </c>
      <c r="C461" s="12">
        <v>5200</v>
      </c>
      <c r="D461" s="12">
        <v>4500</v>
      </c>
      <c r="E461" s="12">
        <v>4500</v>
      </c>
      <c r="F461" s="14">
        <v>0</v>
      </c>
      <c r="G461" s="12">
        <v>4500</v>
      </c>
      <c r="I461" s="11"/>
    </row>
    <row r="462" spans="1:9" x14ac:dyDescent="0.2">
      <c r="A462" s="11">
        <v>40689</v>
      </c>
      <c r="B462" s="12">
        <v>5000</v>
      </c>
      <c r="C462" s="12">
        <v>5000</v>
      </c>
      <c r="D462" s="12">
        <v>5000</v>
      </c>
      <c r="E462" s="12">
        <v>5000</v>
      </c>
      <c r="F462" s="14">
        <v>1000</v>
      </c>
      <c r="G462" s="12">
        <v>5000</v>
      </c>
      <c r="I462" s="11"/>
    </row>
    <row r="463" spans="1:9" x14ac:dyDescent="0.2">
      <c r="A463" s="11">
        <v>40690</v>
      </c>
      <c r="B463" s="12">
        <v>4100</v>
      </c>
      <c r="C463" s="12">
        <v>5200</v>
      </c>
      <c r="D463" s="12">
        <v>4100</v>
      </c>
      <c r="E463" s="12">
        <v>4100</v>
      </c>
      <c r="F463" s="14">
        <v>0</v>
      </c>
      <c r="G463" s="12">
        <v>4100</v>
      </c>
      <c r="I463" s="11"/>
    </row>
    <row r="464" spans="1:9" x14ac:dyDescent="0.2">
      <c r="A464" s="11">
        <v>40693</v>
      </c>
      <c r="B464" s="12">
        <v>4100</v>
      </c>
      <c r="C464" s="12">
        <v>5400</v>
      </c>
      <c r="D464" s="12">
        <v>4100</v>
      </c>
      <c r="E464" s="12">
        <v>4100</v>
      </c>
      <c r="F464" s="14">
        <v>0</v>
      </c>
      <c r="G464" s="12">
        <v>4100</v>
      </c>
      <c r="I464" s="11"/>
    </row>
    <row r="465" spans="1:9" x14ac:dyDescent="0.2">
      <c r="A465" s="11">
        <v>40694</v>
      </c>
      <c r="B465" s="12">
        <v>4050</v>
      </c>
      <c r="C465" s="12">
        <v>5400</v>
      </c>
      <c r="D465" s="12">
        <v>4050</v>
      </c>
      <c r="E465" s="12">
        <v>4050</v>
      </c>
      <c r="F465" s="14">
        <v>0</v>
      </c>
      <c r="G465" s="12">
        <v>4050</v>
      </c>
      <c r="I465" s="11"/>
    </row>
    <row r="466" spans="1:9" x14ac:dyDescent="0.2">
      <c r="A466" s="11">
        <v>40695</v>
      </c>
      <c r="B466" s="12">
        <v>4100</v>
      </c>
      <c r="C466" s="12">
        <v>5400</v>
      </c>
      <c r="D466" s="12">
        <v>4100</v>
      </c>
      <c r="E466" s="12">
        <v>4100</v>
      </c>
      <c r="F466" s="14">
        <v>0</v>
      </c>
      <c r="G466" s="12">
        <v>4100</v>
      </c>
      <c r="I466" s="11"/>
    </row>
    <row r="467" spans="1:9" x14ac:dyDescent="0.2">
      <c r="A467" s="11">
        <v>40697</v>
      </c>
      <c r="B467" s="12">
        <v>4000</v>
      </c>
      <c r="C467" s="12">
        <v>5400</v>
      </c>
      <c r="D467" s="12">
        <v>4000</v>
      </c>
      <c r="E467" s="12">
        <v>4000</v>
      </c>
      <c r="F467" s="14">
        <v>0</v>
      </c>
      <c r="G467" s="12">
        <v>4000</v>
      </c>
      <c r="I467" s="11"/>
    </row>
    <row r="468" spans="1:9" x14ac:dyDescent="0.2">
      <c r="A468" s="11">
        <v>40700</v>
      </c>
      <c r="B468" s="12">
        <v>4400</v>
      </c>
      <c r="C468" s="12">
        <v>5400</v>
      </c>
      <c r="D468" s="12">
        <v>4400</v>
      </c>
      <c r="E468" s="12">
        <v>4400</v>
      </c>
      <c r="F468" s="14">
        <v>0</v>
      </c>
      <c r="G468" s="12">
        <v>4400</v>
      </c>
      <c r="I468" s="11"/>
    </row>
    <row r="469" spans="1:9" x14ac:dyDescent="0.2">
      <c r="A469" s="11">
        <v>40701</v>
      </c>
      <c r="B469" s="12">
        <v>4025</v>
      </c>
      <c r="C469" s="12">
        <v>5400</v>
      </c>
      <c r="D469" s="12">
        <v>4025</v>
      </c>
      <c r="E469" s="12">
        <v>4025</v>
      </c>
      <c r="F469" s="14">
        <v>0</v>
      </c>
      <c r="G469" s="12">
        <v>4025</v>
      </c>
      <c r="I469" s="11"/>
    </row>
    <row r="470" spans="1:9" x14ac:dyDescent="0.2">
      <c r="A470" s="11">
        <v>40702</v>
      </c>
      <c r="B470" s="12">
        <v>4500</v>
      </c>
      <c r="C470" s="12">
        <v>5300</v>
      </c>
      <c r="D470" s="12">
        <v>4500</v>
      </c>
      <c r="E470" s="12">
        <v>4500</v>
      </c>
      <c r="F470" s="14">
        <v>0</v>
      </c>
      <c r="G470" s="12">
        <v>4500</v>
      </c>
      <c r="I470" s="11"/>
    </row>
    <row r="471" spans="1:9" x14ac:dyDescent="0.2">
      <c r="A471" s="11">
        <v>40703</v>
      </c>
      <c r="B471" s="12">
        <v>5300</v>
      </c>
      <c r="C471" s="12">
        <v>5300</v>
      </c>
      <c r="D471" s="12">
        <v>4900</v>
      </c>
      <c r="E471" s="12">
        <v>4900</v>
      </c>
      <c r="F471" s="14">
        <v>2000</v>
      </c>
      <c r="G471" s="12">
        <v>4900</v>
      </c>
      <c r="I471" s="11"/>
    </row>
    <row r="472" spans="1:9" x14ac:dyDescent="0.2">
      <c r="A472" s="11">
        <v>40704</v>
      </c>
      <c r="B472" s="12">
        <v>4600</v>
      </c>
      <c r="C472" s="12">
        <v>4600</v>
      </c>
      <c r="D472" s="12">
        <v>4600</v>
      </c>
      <c r="E472" s="12">
        <v>4600</v>
      </c>
      <c r="F472" s="14">
        <v>500</v>
      </c>
      <c r="G472" s="12">
        <v>4600</v>
      </c>
      <c r="I472" s="11"/>
    </row>
    <row r="473" spans="1:9" x14ac:dyDescent="0.2">
      <c r="A473" s="11">
        <v>40707</v>
      </c>
      <c r="B473" s="12">
        <v>3550</v>
      </c>
      <c r="C473" s="12">
        <v>5700</v>
      </c>
      <c r="D473" s="12">
        <v>3550</v>
      </c>
      <c r="E473" s="12">
        <v>3550</v>
      </c>
      <c r="F473" s="14">
        <v>0</v>
      </c>
      <c r="G473" s="12">
        <v>3550</v>
      </c>
      <c r="I473" s="11"/>
    </row>
    <row r="474" spans="1:9" x14ac:dyDescent="0.2">
      <c r="A474" s="11">
        <v>40708</v>
      </c>
      <c r="B474" s="12">
        <v>4600</v>
      </c>
      <c r="C474" s="12">
        <v>5700</v>
      </c>
      <c r="D474" s="12">
        <v>4600</v>
      </c>
      <c r="E474" s="12">
        <v>4600</v>
      </c>
      <c r="F474" s="14">
        <v>0</v>
      </c>
      <c r="G474" s="12">
        <v>4600</v>
      </c>
      <c r="I474" s="11"/>
    </row>
    <row r="475" spans="1:9" x14ac:dyDescent="0.2">
      <c r="A475" s="11">
        <v>40709</v>
      </c>
      <c r="B475" s="12">
        <v>4600</v>
      </c>
      <c r="C475" s="12">
        <v>5500</v>
      </c>
      <c r="D475" s="12">
        <v>4600</v>
      </c>
      <c r="E475" s="12">
        <v>4600</v>
      </c>
      <c r="F475" s="14">
        <v>0</v>
      </c>
      <c r="G475" s="12">
        <v>4600</v>
      </c>
      <c r="I475" s="11"/>
    </row>
    <row r="476" spans="1:9" x14ac:dyDescent="0.2">
      <c r="A476" s="11">
        <v>40710</v>
      </c>
      <c r="B476" s="12">
        <v>4100</v>
      </c>
      <c r="C476" s="12">
        <v>5000</v>
      </c>
      <c r="D476" s="12">
        <v>4100</v>
      </c>
      <c r="E476" s="12">
        <v>4100</v>
      </c>
      <c r="F476" s="14">
        <v>0</v>
      </c>
      <c r="G476" s="12">
        <v>4100</v>
      </c>
      <c r="I476" s="11"/>
    </row>
    <row r="477" spans="1:9" x14ac:dyDescent="0.2">
      <c r="A477" s="11">
        <v>40711</v>
      </c>
      <c r="B477" s="12">
        <v>4000</v>
      </c>
      <c r="C477" s="12">
        <v>4000</v>
      </c>
      <c r="D477" s="12">
        <v>4000</v>
      </c>
      <c r="E477" s="12">
        <v>4000</v>
      </c>
      <c r="F477" s="14">
        <v>0</v>
      </c>
      <c r="G477" s="12">
        <v>4000</v>
      </c>
      <c r="I477" s="11"/>
    </row>
    <row r="478" spans="1:9" x14ac:dyDescent="0.2">
      <c r="A478" s="11">
        <v>40714</v>
      </c>
      <c r="B478" s="12">
        <v>4000</v>
      </c>
      <c r="C478" s="12">
        <v>5650</v>
      </c>
      <c r="D478" s="12">
        <v>4000</v>
      </c>
      <c r="E478" s="12">
        <v>4000</v>
      </c>
      <c r="F478" s="14">
        <v>0</v>
      </c>
      <c r="G478" s="12">
        <v>4000</v>
      </c>
      <c r="I478" s="11"/>
    </row>
    <row r="479" spans="1:9" x14ac:dyDescent="0.2">
      <c r="A479" s="11">
        <v>40715</v>
      </c>
      <c r="B479" s="12">
        <v>4600</v>
      </c>
      <c r="C479" s="12">
        <v>4800</v>
      </c>
      <c r="D479" s="12">
        <v>4600</v>
      </c>
      <c r="E479" s="12">
        <v>4600</v>
      </c>
      <c r="F479" s="14">
        <v>0</v>
      </c>
      <c r="G479" s="12">
        <v>4600</v>
      </c>
      <c r="I479" s="11"/>
    </row>
    <row r="480" spans="1:9" x14ac:dyDescent="0.2">
      <c r="A480" s="11">
        <v>40716</v>
      </c>
      <c r="B480" s="12">
        <v>4700</v>
      </c>
      <c r="C480" s="12">
        <v>4700</v>
      </c>
      <c r="D480" s="12">
        <v>4700</v>
      </c>
      <c r="E480" s="12">
        <v>4700</v>
      </c>
      <c r="F480" s="14">
        <v>1500</v>
      </c>
      <c r="G480" s="12">
        <v>4700</v>
      </c>
      <c r="I480" s="11"/>
    </row>
    <row r="481" spans="1:9" x14ac:dyDescent="0.2">
      <c r="A481" s="11">
        <v>40717</v>
      </c>
      <c r="B481" s="12">
        <v>4600</v>
      </c>
      <c r="C481" s="12">
        <v>5200</v>
      </c>
      <c r="D481" s="12">
        <v>4600</v>
      </c>
      <c r="E481" s="12">
        <v>4600</v>
      </c>
      <c r="F481" s="14">
        <v>0</v>
      </c>
      <c r="G481" s="12">
        <v>4600</v>
      </c>
      <c r="I481" s="11"/>
    </row>
    <row r="482" spans="1:9" x14ac:dyDescent="0.2">
      <c r="A482" s="11">
        <v>40718</v>
      </c>
      <c r="B482" s="12">
        <v>4650</v>
      </c>
      <c r="C482" s="12">
        <v>5200</v>
      </c>
      <c r="D482" s="12">
        <v>4650</v>
      </c>
      <c r="E482" s="12">
        <v>4650</v>
      </c>
      <c r="F482" s="14">
        <v>0</v>
      </c>
      <c r="G482" s="12">
        <v>4650</v>
      </c>
      <c r="I482" s="11"/>
    </row>
    <row r="483" spans="1:9" x14ac:dyDescent="0.2">
      <c r="A483" s="11">
        <v>40721</v>
      </c>
      <c r="B483" s="12">
        <v>4500</v>
      </c>
      <c r="C483" s="12">
        <v>5200</v>
      </c>
      <c r="D483" s="12">
        <v>4500</v>
      </c>
      <c r="E483" s="12">
        <v>4500</v>
      </c>
      <c r="F483" s="14">
        <v>0</v>
      </c>
      <c r="G483" s="12">
        <v>4500</v>
      </c>
      <c r="I483" s="11"/>
    </row>
    <row r="484" spans="1:9" x14ac:dyDescent="0.2">
      <c r="A484" s="11">
        <v>40722</v>
      </c>
      <c r="B484" s="12">
        <v>4450</v>
      </c>
      <c r="C484" s="12">
        <v>4450</v>
      </c>
      <c r="D484" s="12">
        <v>4450</v>
      </c>
      <c r="E484" s="12">
        <v>4450</v>
      </c>
      <c r="F484" s="14">
        <v>1000</v>
      </c>
      <c r="G484" s="12">
        <v>4450</v>
      </c>
      <c r="I484" s="11"/>
    </row>
    <row r="485" spans="1:9" x14ac:dyDescent="0.2">
      <c r="A485" s="11">
        <v>40724</v>
      </c>
      <c r="B485" s="12">
        <v>4300</v>
      </c>
      <c r="C485" s="12">
        <v>5500</v>
      </c>
      <c r="D485" s="12">
        <v>4300</v>
      </c>
      <c r="E485" s="12">
        <v>4300</v>
      </c>
      <c r="F485" s="14">
        <v>0</v>
      </c>
      <c r="G485" s="12">
        <v>4300</v>
      </c>
      <c r="I485" s="11"/>
    </row>
    <row r="486" spans="1:9" x14ac:dyDescent="0.2">
      <c r="A486" s="11">
        <v>40725</v>
      </c>
      <c r="B486" s="12">
        <v>5300</v>
      </c>
      <c r="C486" s="12">
        <v>5550</v>
      </c>
      <c r="D486" s="12">
        <v>5300</v>
      </c>
      <c r="E486" s="12">
        <v>5550</v>
      </c>
      <c r="F486" s="14">
        <v>19000</v>
      </c>
      <c r="G486" s="12">
        <v>5550</v>
      </c>
      <c r="I486" s="11"/>
    </row>
    <row r="487" spans="1:9" x14ac:dyDescent="0.2">
      <c r="A487" s="11">
        <v>40728</v>
      </c>
      <c r="B487" s="12">
        <v>5600</v>
      </c>
      <c r="C487" s="12">
        <v>5600</v>
      </c>
      <c r="D487" s="12">
        <v>5550</v>
      </c>
      <c r="E487" s="12">
        <v>5550</v>
      </c>
      <c r="F487" s="14">
        <v>3500</v>
      </c>
      <c r="G487" s="12">
        <v>5550</v>
      </c>
      <c r="I487" s="11"/>
    </row>
    <row r="488" spans="1:9" x14ac:dyDescent="0.2">
      <c r="A488" s="11">
        <v>40729</v>
      </c>
      <c r="B488" s="12">
        <v>5600</v>
      </c>
      <c r="C488" s="12">
        <v>5700</v>
      </c>
      <c r="D488" s="12">
        <v>5600</v>
      </c>
      <c r="E488" s="12">
        <v>5700</v>
      </c>
      <c r="F488" s="14">
        <v>4000</v>
      </c>
      <c r="G488" s="12">
        <v>5700</v>
      </c>
      <c r="I488" s="11"/>
    </row>
    <row r="489" spans="1:9" x14ac:dyDescent="0.2">
      <c r="A489" s="11">
        <v>40730</v>
      </c>
      <c r="B489" s="12">
        <v>5600</v>
      </c>
      <c r="C489" s="12">
        <v>5600</v>
      </c>
      <c r="D489" s="12">
        <v>5550</v>
      </c>
      <c r="E489" s="12">
        <v>5550</v>
      </c>
      <c r="F489" s="14">
        <v>1000</v>
      </c>
      <c r="G489" s="12">
        <v>5550</v>
      </c>
      <c r="I489" s="11"/>
    </row>
    <row r="490" spans="1:9" x14ac:dyDescent="0.2">
      <c r="A490" s="11">
        <v>40731</v>
      </c>
      <c r="B490" s="12">
        <v>5500</v>
      </c>
      <c r="C490" s="12">
        <v>5500</v>
      </c>
      <c r="D490" s="12">
        <v>5400</v>
      </c>
      <c r="E490" s="12">
        <v>5400</v>
      </c>
      <c r="F490" s="14">
        <v>2500</v>
      </c>
      <c r="G490" s="12">
        <v>5400</v>
      </c>
      <c r="I490" s="11"/>
    </row>
    <row r="491" spans="1:9" x14ac:dyDescent="0.2">
      <c r="A491" s="11">
        <v>40732</v>
      </c>
      <c r="B491" s="12">
        <v>5400</v>
      </c>
      <c r="C491" s="12">
        <v>5400</v>
      </c>
      <c r="D491" s="12">
        <v>5300</v>
      </c>
      <c r="E491" s="12">
        <v>5300</v>
      </c>
      <c r="F491" s="14">
        <v>30500</v>
      </c>
      <c r="G491" s="12">
        <v>5300</v>
      </c>
      <c r="I491" s="11"/>
    </row>
    <row r="492" spans="1:9" x14ac:dyDescent="0.2">
      <c r="A492" s="11">
        <v>40735</v>
      </c>
      <c r="B492" s="12">
        <v>5550</v>
      </c>
      <c r="C492" s="12">
        <v>5700</v>
      </c>
      <c r="D492" s="12">
        <v>5550</v>
      </c>
      <c r="E492" s="12">
        <v>5700</v>
      </c>
      <c r="F492" s="14">
        <v>1000</v>
      </c>
      <c r="G492" s="12">
        <v>5700</v>
      </c>
      <c r="I492" s="11"/>
    </row>
    <row r="493" spans="1:9" x14ac:dyDescent="0.2">
      <c r="A493" s="11">
        <v>40736</v>
      </c>
      <c r="B493" s="12">
        <v>5200</v>
      </c>
      <c r="C493" s="12">
        <v>5700</v>
      </c>
      <c r="D493" s="12">
        <v>5200</v>
      </c>
      <c r="E493" s="12">
        <v>5200</v>
      </c>
      <c r="F493" s="14">
        <v>0</v>
      </c>
      <c r="G493" s="12">
        <v>5200</v>
      </c>
      <c r="I493" s="11"/>
    </row>
    <row r="494" spans="1:9" x14ac:dyDescent="0.2">
      <c r="A494" s="11">
        <v>40737</v>
      </c>
      <c r="B494" s="12">
        <v>5700</v>
      </c>
      <c r="C494" s="12">
        <v>6500</v>
      </c>
      <c r="D494" s="12">
        <v>5700</v>
      </c>
      <c r="E494" s="12">
        <v>6000</v>
      </c>
      <c r="F494" s="14">
        <v>3000</v>
      </c>
      <c r="G494" s="12">
        <v>6000</v>
      </c>
      <c r="I494" s="11"/>
    </row>
    <row r="495" spans="1:9" x14ac:dyDescent="0.2">
      <c r="A495" s="11">
        <v>40738</v>
      </c>
      <c r="B495" s="12">
        <v>6000</v>
      </c>
      <c r="C495" s="12">
        <v>6000</v>
      </c>
      <c r="D495" s="12">
        <v>6000</v>
      </c>
      <c r="E495" s="12">
        <v>6000</v>
      </c>
      <c r="F495" s="14">
        <v>11000</v>
      </c>
      <c r="G495" s="12">
        <v>6000</v>
      </c>
      <c r="I495" s="11"/>
    </row>
    <row r="496" spans="1:9" x14ac:dyDescent="0.2">
      <c r="A496" s="11">
        <v>40739</v>
      </c>
      <c r="B496" s="12">
        <v>6000</v>
      </c>
      <c r="C496" s="12">
        <v>6100</v>
      </c>
      <c r="D496" s="12">
        <v>6000</v>
      </c>
      <c r="E496" s="12">
        <v>6000</v>
      </c>
      <c r="F496" s="14">
        <v>0</v>
      </c>
      <c r="G496" s="12">
        <v>6000</v>
      </c>
      <c r="I496" s="11"/>
    </row>
    <row r="497" spans="1:9" x14ac:dyDescent="0.2">
      <c r="A497" s="11">
        <v>40742</v>
      </c>
      <c r="B497" s="12">
        <v>6000</v>
      </c>
      <c r="C497" s="12">
        <v>6000</v>
      </c>
      <c r="D497" s="12">
        <v>6000</v>
      </c>
      <c r="E497" s="12">
        <v>6000</v>
      </c>
      <c r="F497" s="14">
        <v>500</v>
      </c>
      <c r="G497" s="12">
        <v>6000</v>
      </c>
      <c r="I497" s="11"/>
    </row>
    <row r="498" spans="1:9" x14ac:dyDescent="0.2">
      <c r="A498" s="11">
        <v>40743</v>
      </c>
      <c r="B498" s="12">
        <v>5400</v>
      </c>
      <c r="C498" s="12">
        <v>5950</v>
      </c>
      <c r="D498" s="12">
        <v>5400</v>
      </c>
      <c r="E498" s="12">
        <v>5400</v>
      </c>
      <c r="F498" s="14">
        <v>0</v>
      </c>
      <c r="G498" s="12">
        <v>5400</v>
      </c>
      <c r="I498" s="11"/>
    </row>
    <row r="499" spans="1:9" x14ac:dyDescent="0.2">
      <c r="A499" s="11">
        <v>40744</v>
      </c>
      <c r="B499" s="12">
        <v>5350</v>
      </c>
      <c r="C499" s="12">
        <v>6000</v>
      </c>
      <c r="D499" s="12">
        <v>5350</v>
      </c>
      <c r="E499" s="12">
        <v>5350</v>
      </c>
      <c r="F499" s="14">
        <v>0</v>
      </c>
      <c r="G499" s="12">
        <v>5350</v>
      </c>
      <c r="I499" s="11"/>
    </row>
    <row r="500" spans="1:9" x14ac:dyDescent="0.2">
      <c r="A500" s="11">
        <v>40745</v>
      </c>
      <c r="B500" s="12">
        <v>5300</v>
      </c>
      <c r="C500" s="12">
        <v>6000</v>
      </c>
      <c r="D500" s="12">
        <v>5300</v>
      </c>
      <c r="E500" s="12">
        <v>5300</v>
      </c>
      <c r="F500" s="14">
        <v>0</v>
      </c>
      <c r="G500" s="12">
        <v>5300</v>
      </c>
      <c r="I500" s="11"/>
    </row>
    <row r="501" spans="1:9" x14ac:dyDescent="0.2">
      <c r="A501" s="11">
        <v>40746</v>
      </c>
      <c r="B501" s="12">
        <v>5900</v>
      </c>
      <c r="C501" s="12">
        <v>5900</v>
      </c>
      <c r="D501" s="12">
        <v>5850</v>
      </c>
      <c r="E501" s="12">
        <v>5850</v>
      </c>
      <c r="F501" s="14">
        <v>1000</v>
      </c>
      <c r="G501" s="12">
        <v>5850</v>
      </c>
      <c r="I501" s="11"/>
    </row>
    <row r="502" spans="1:9" x14ac:dyDescent="0.2">
      <c r="A502" s="11">
        <v>40749</v>
      </c>
      <c r="B502" s="12">
        <v>5350</v>
      </c>
      <c r="C502" s="12">
        <v>5850</v>
      </c>
      <c r="D502" s="12">
        <v>5350</v>
      </c>
      <c r="E502" s="12">
        <v>5350</v>
      </c>
      <c r="F502" s="14">
        <v>0</v>
      </c>
      <c r="G502" s="12">
        <v>5350</v>
      </c>
      <c r="I502" s="11"/>
    </row>
    <row r="503" spans="1:9" x14ac:dyDescent="0.2">
      <c r="A503" s="11">
        <v>40750</v>
      </c>
      <c r="B503" s="12">
        <v>5450</v>
      </c>
      <c r="C503" s="12">
        <v>5850</v>
      </c>
      <c r="D503" s="12">
        <v>5450</v>
      </c>
      <c r="E503" s="12">
        <v>5450</v>
      </c>
      <c r="F503" s="14">
        <v>0</v>
      </c>
      <c r="G503" s="12">
        <v>5450</v>
      </c>
      <c r="I503" s="11"/>
    </row>
    <row r="504" spans="1:9" x14ac:dyDescent="0.2">
      <c r="A504" s="11">
        <v>40751</v>
      </c>
      <c r="B504" s="12">
        <v>5400</v>
      </c>
      <c r="C504" s="12">
        <v>5850</v>
      </c>
      <c r="D504" s="12">
        <v>5400</v>
      </c>
      <c r="E504" s="12">
        <v>5400</v>
      </c>
      <c r="F504" s="14">
        <v>0</v>
      </c>
      <c r="G504" s="12">
        <v>5400</v>
      </c>
      <c r="I504" s="11"/>
    </row>
    <row r="505" spans="1:9" x14ac:dyDescent="0.2">
      <c r="A505" s="11">
        <v>40752</v>
      </c>
      <c r="B505" s="12">
        <v>5350</v>
      </c>
      <c r="C505" s="12">
        <v>5850</v>
      </c>
      <c r="D505" s="12">
        <v>5350</v>
      </c>
      <c r="E505" s="12">
        <v>5350</v>
      </c>
      <c r="F505" s="14">
        <v>0</v>
      </c>
      <c r="G505" s="12">
        <v>5350</v>
      </c>
      <c r="I505" s="11"/>
    </row>
    <row r="506" spans="1:9" x14ac:dyDescent="0.2">
      <c r="A506" s="11">
        <v>40753</v>
      </c>
      <c r="B506" s="12">
        <v>5350</v>
      </c>
      <c r="C506" s="12">
        <v>5850</v>
      </c>
      <c r="D506" s="12">
        <v>5350</v>
      </c>
      <c r="E506" s="12">
        <v>5350</v>
      </c>
      <c r="F506" s="14">
        <v>0</v>
      </c>
      <c r="G506" s="12">
        <v>5350</v>
      </c>
      <c r="I506" s="11"/>
    </row>
    <row r="507" spans="1:9" x14ac:dyDescent="0.2">
      <c r="A507" s="11">
        <v>40756</v>
      </c>
      <c r="B507" s="12">
        <v>5350</v>
      </c>
      <c r="C507" s="12">
        <v>5850</v>
      </c>
      <c r="D507" s="12">
        <v>5350</v>
      </c>
      <c r="E507" s="12">
        <v>5350</v>
      </c>
      <c r="F507" s="14">
        <v>0</v>
      </c>
      <c r="G507" s="12">
        <v>5350</v>
      </c>
      <c r="I507" s="11"/>
    </row>
    <row r="508" spans="1:9" x14ac:dyDescent="0.2">
      <c r="A508" s="11">
        <v>40757</v>
      </c>
      <c r="B508" s="12">
        <v>5250</v>
      </c>
      <c r="C508" s="12">
        <v>5400</v>
      </c>
      <c r="D508" s="12">
        <v>5250</v>
      </c>
      <c r="E508" s="12">
        <v>5400</v>
      </c>
      <c r="F508" s="14">
        <v>10500</v>
      </c>
      <c r="G508" s="12">
        <v>5400</v>
      </c>
      <c r="I508" s="11"/>
    </row>
    <row r="509" spans="1:9" x14ac:dyDescent="0.2">
      <c r="A509" s="11">
        <v>40758</v>
      </c>
      <c r="B509" s="12">
        <v>5200</v>
      </c>
      <c r="C509" s="12">
        <v>5900</v>
      </c>
      <c r="D509" s="12">
        <v>5200</v>
      </c>
      <c r="E509" s="12">
        <v>5200</v>
      </c>
      <c r="F509" s="14">
        <v>0</v>
      </c>
      <c r="G509" s="12">
        <v>5200</v>
      </c>
      <c r="I509" s="11"/>
    </row>
    <row r="510" spans="1:9" x14ac:dyDescent="0.2">
      <c r="A510" s="11">
        <v>40759</v>
      </c>
      <c r="B510" s="12">
        <v>5350</v>
      </c>
      <c r="C510" s="12">
        <v>6000</v>
      </c>
      <c r="D510" s="12">
        <v>5350</v>
      </c>
      <c r="E510" s="12">
        <v>5350</v>
      </c>
      <c r="F510" s="14">
        <v>0</v>
      </c>
      <c r="G510" s="12">
        <v>5350</v>
      </c>
      <c r="I510" s="11"/>
    </row>
    <row r="511" spans="1:9" x14ac:dyDescent="0.2">
      <c r="A511" s="11">
        <v>40760</v>
      </c>
      <c r="B511" s="12">
        <v>4900</v>
      </c>
      <c r="C511" s="12">
        <v>5900</v>
      </c>
      <c r="D511" s="12">
        <v>4900</v>
      </c>
      <c r="E511" s="12">
        <v>4900</v>
      </c>
      <c r="F511" s="14">
        <v>0</v>
      </c>
      <c r="G511" s="12">
        <v>4900</v>
      </c>
      <c r="I511" s="11"/>
    </row>
    <row r="512" spans="1:9" x14ac:dyDescent="0.2">
      <c r="A512" s="11">
        <v>40763</v>
      </c>
      <c r="B512" s="12">
        <v>5100</v>
      </c>
      <c r="C512" s="12">
        <v>6400</v>
      </c>
      <c r="D512" s="12">
        <v>5100</v>
      </c>
      <c r="E512" s="12">
        <v>5100</v>
      </c>
      <c r="F512" s="14">
        <v>0</v>
      </c>
      <c r="G512" s="12">
        <v>5100</v>
      </c>
      <c r="I512" s="11"/>
    </row>
    <row r="513" spans="1:9" x14ac:dyDescent="0.2">
      <c r="A513" s="11">
        <v>40764</v>
      </c>
      <c r="B513" s="12">
        <v>5000</v>
      </c>
      <c r="C513" s="12">
        <v>6300</v>
      </c>
      <c r="D513" s="12">
        <v>5000</v>
      </c>
      <c r="E513" s="12">
        <v>5000</v>
      </c>
      <c r="F513" s="14">
        <v>0</v>
      </c>
      <c r="G513" s="12">
        <v>5000</v>
      </c>
      <c r="I513" s="11"/>
    </row>
    <row r="514" spans="1:9" x14ac:dyDescent="0.2">
      <c r="A514" s="11">
        <v>40765</v>
      </c>
      <c r="B514" s="12">
        <v>5500</v>
      </c>
      <c r="C514" s="12">
        <v>5500</v>
      </c>
      <c r="D514" s="12">
        <v>5500</v>
      </c>
      <c r="E514" s="12">
        <v>5500</v>
      </c>
      <c r="F514" s="14">
        <v>500</v>
      </c>
      <c r="G514" s="12">
        <v>5500</v>
      </c>
      <c r="I514" s="11"/>
    </row>
    <row r="515" spans="1:9" x14ac:dyDescent="0.2">
      <c r="A515" s="11">
        <v>40766</v>
      </c>
      <c r="B515" s="12">
        <v>4900</v>
      </c>
      <c r="C515" s="12">
        <v>6300</v>
      </c>
      <c r="D515" s="12">
        <v>4900</v>
      </c>
      <c r="E515" s="12">
        <v>4900</v>
      </c>
      <c r="F515" s="14">
        <v>0</v>
      </c>
      <c r="G515" s="12">
        <v>4900</v>
      </c>
      <c r="I515" s="11"/>
    </row>
    <row r="516" spans="1:9" x14ac:dyDescent="0.2">
      <c r="A516" s="11">
        <v>40767</v>
      </c>
      <c r="B516" s="12">
        <v>5100</v>
      </c>
      <c r="C516" s="12">
        <v>6000</v>
      </c>
      <c r="D516" s="12">
        <v>5100</v>
      </c>
      <c r="E516" s="12">
        <v>5100</v>
      </c>
      <c r="F516" s="14">
        <v>0</v>
      </c>
      <c r="G516" s="12">
        <v>5100</v>
      </c>
      <c r="I516" s="11"/>
    </row>
    <row r="517" spans="1:9" x14ac:dyDescent="0.2">
      <c r="A517" s="11">
        <v>40770</v>
      </c>
      <c r="B517" s="12">
        <v>4900</v>
      </c>
      <c r="C517" s="12">
        <v>6300</v>
      </c>
      <c r="D517" s="12">
        <v>4900</v>
      </c>
      <c r="E517" s="12">
        <v>4900</v>
      </c>
      <c r="F517" s="14">
        <v>0</v>
      </c>
      <c r="G517" s="12">
        <v>4900</v>
      </c>
      <c r="I517" s="11"/>
    </row>
    <row r="518" spans="1:9" x14ac:dyDescent="0.2">
      <c r="A518" s="11">
        <v>40771</v>
      </c>
      <c r="B518" s="12">
        <v>5100</v>
      </c>
      <c r="C518" s="12">
        <v>6200</v>
      </c>
      <c r="D518" s="12">
        <v>5100</v>
      </c>
      <c r="E518" s="12">
        <v>5100</v>
      </c>
      <c r="F518" s="14">
        <v>0</v>
      </c>
      <c r="G518" s="12">
        <v>5100</v>
      </c>
      <c r="I518" s="11"/>
    </row>
    <row r="519" spans="1:9" x14ac:dyDescent="0.2">
      <c r="A519" s="11">
        <v>40773</v>
      </c>
      <c r="B519" s="12">
        <v>5100</v>
      </c>
      <c r="C519" s="12">
        <v>6300</v>
      </c>
      <c r="D519" s="12">
        <v>5100</v>
      </c>
      <c r="E519" s="12">
        <v>5100</v>
      </c>
      <c r="F519" s="14">
        <v>0</v>
      </c>
      <c r="G519" s="12">
        <v>5100</v>
      </c>
      <c r="I519" s="11"/>
    </row>
    <row r="520" spans="1:9" x14ac:dyDescent="0.2">
      <c r="A520" s="11">
        <v>40774</v>
      </c>
      <c r="B520" s="12">
        <v>4900</v>
      </c>
      <c r="C520" s="12">
        <v>6600</v>
      </c>
      <c r="D520" s="12">
        <v>4900</v>
      </c>
      <c r="E520" s="12">
        <v>4900</v>
      </c>
      <c r="F520" s="14">
        <v>0</v>
      </c>
      <c r="G520" s="12">
        <v>4900</v>
      </c>
      <c r="I520" s="11"/>
    </row>
    <row r="521" spans="1:9" x14ac:dyDescent="0.2">
      <c r="A521" s="11">
        <v>40777</v>
      </c>
      <c r="B521" s="12">
        <v>5000</v>
      </c>
      <c r="C521" s="12">
        <v>5500</v>
      </c>
      <c r="D521" s="12">
        <v>5000</v>
      </c>
      <c r="E521" s="12">
        <v>5000</v>
      </c>
      <c r="F521" s="14">
        <v>0</v>
      </c>
      <c r="G521" s="12">
        <v>5000</v>
      </c>
      <c r="I521" s="11"/>
    </row>
    <row r="522" spans="1:9" x14ac:dyDescent="0.2">
      <c r="A522" s="11">
        <v>40778</v>
      </c>
      <c r="B522" s="12">
        <v>5000</v>
      </c>
      <c r="C522" s="12">
        <v>6200</v>
      </c>
      <c r="D522" s="12">
        <v>5000</v>
      </c>
      <c r="E522" s="12">
        <v>5000</v>
      </c>
      <c r="F522" s="14">
        <v>0</v>
      </c>
      <c r="G522" s="12">
        <v>5000</v>
      </c>
      <c r="I522" s="11"/>
    </row>
    <row r="523" spans="1:9" x14ac:dyDescent="0.2">
      <c r="A523" s="11">
        <v>40779</v>
      </c>
      <c r="B523" s="12">
        <v>5200</v>
      </c>
      <c r="C523" s="12">
        <v>5600</v>
      </c>
      <c r="D523" s="12">
        <v>5200</v>
      </c>
      <c r="E523" s="12">
        <v>5200</v>
      </c>
      <c r="F523" s="14">
        <v>0</v>
      </c>
      <c r="G523" s="12">
        <v>5200</v>
      </c>
      <c r="I523" s="11"/>
    </row>
    <row r="524" spans="1:9" x14ac:dyDescent="0.2">
      <c r="A524" s="11">
        <v>40780</v>
      </c>
      <c r="B524" s="12">
        <v>5100</v>
      </c>
      <c r="C524" s="12">
        <v>5600</v>
      </c>
      <c r="D524" s="12">
        <v>5100</v>
      </c>
      <c r="E524" s="12">
        <v>5100</v>
      </c>
      <c r="F524" s="14">
        <v>0</v>
      </c>
      <c r="G524" s="12">
        <v>5100</v>
      </c>
      <c r="I524" s="11"/>
    </row>
    <row r="525" spans="1:9" x14ac:dyDescent="0.2">
      <c r="A525" s="11">
        <v>40781</v>
      </c>
      <c r="B525" s="12">
        <v>5500</v>
      </c>
      <c r="C525" s="12">
        <v>5500</v>
      </c>
      <c r="D525" s="12">
        <v>5500</v>
      </c>
      <c r="E525" s="12">
        <v>5500</v>
      </c>
      <c r="F525" s="14">
        <v>1000</v>
      </c>
      <c r="G525" s="12">
        <v>5500</v>
      </c>
      <c r="I525" s="11"/>
    </row>
    <row r="526" spans="1:9" x14ac:dyDescent="0.2">
      <c r="A526" s="11">
        <v>40791</v>
      </c>
      <c r="B526" s="12">
        <v>5000</v>
      </c>
      <c r="C526" s="12">
        <v>5600</v>
      </c>
      <c r="D526" s="12">
        <v>5000</v>
      </c>
      <c r="E526" s="12">
        <v>5000</v>
      </c>
      <c r="F526" s="14">
        <v>0</v>
      </c>
      <c r="G526" s="12">
        <v>5000</v>
      </c>
      <c r="I526" s="11"/>
    </row>
    <row r="527" spans="1:9" x14ac:dyDescent="0.2">
      <c r="A527" s="11">
        <v>40792</v>
      </c>
      <c r="B527" s="12">
        <v>5200</v>
      </c>
      <c r="C527" s="12">
        <v>5250</v>
      </c>
      <c r="D527" s="12">
        <v>5200</v>
      </c>
      <c r="E527" s="12">
        <v>5250</v>
      </c>
      <c r="F527" s="14">
        <v>5000</v>
      </c>
      <c r="G527" s="12">
        <v>5250</v>
      </c>
      <c r="I527" s="11"/>
    </row>
    <row r="528" spans="1:9" x14ac:dyDescent="0.2">
      <c r="A528" s="11">
        <v>40793</v>
      </c>
      <c r="B528" s="12">
        <v>5100</v>
      </c>
      <c r="C528" s="12">
        <v>5100</v>
      </c>
      <c r="D528" s="12">
        <v>5100</v>
      </c>
      <c r="E528" s="12">
        <v>5100</v>
      </c>
      <c r="F528" s="14">
        <v>0</v>
      </c>
      <c r="G528" s="12">
        <v>5100</v>
      </c>
      <c r="I528" s="11"/>
    </row>
    <row r="529" spans="1:9" x14ac:dyDescent="0.2">
      <c r="A529" s="11">
        <v>40794</v>
      </c>
      <c r="B529" s="12">
        <v>5100</v>
      </c>
      <c r="C529" s="12">
        <v>6200</v>
      </c>
      <c r="D529" s="12">
        <v>5100</v>
      </c>
      <c r="E529" s="12">
        <v>5100</v>
      </c>
      <c r="F529" s="14">
        <v>0</v>
      </c>
      <c r="G529" s="12">
        <v>5100</v>
      </c>
      <c r="I529" s="11"/>
    </row>
    <row r="530" spans="1:9" x14ac:dyDescent="0.2">
      <c r="A530" s="11">
        <v>40795</v>
      </c>
      <c r="B530" s="12">
        <v>5100</v>
      </c>
      <c r="C530" s="12">
        <v>6300</v>
      </c>
      <c r="D530" s="12">
        <v>5100</v>
      </c>
      <c r="E530" s="12">
        <v>5100</v>
      </c>
      <c r="F530" s="14">
        <v>0</v>
      </c>
      <c r="G530" s="12">
        <v>5100</v>
      </c>
      <c r="I530" s="11"/>
    </row>
    <row r="531" spans="1:9" x14ac:dyDescent="0.2">
      <c r="A531" s="11">
        <v>40799</v>
      </c>
      <c r="B531" s="12">
        <v>5000</v>
      </c>
      <c r="C531" s="12">
        <v>6200</v>
      </c>
      <c r="D531" s="12">
        <v>5000</v>
      </c>
      <c r="E531" s="12">
        <v>5000</v>
      </c>
      <c r="F531" s="14">
        <v>0</v>
      </c>
      <c r="G531" s="12">
        <v>5000</v>
      </c>
      <c r="I531" s="11"/>
    </row>
    <row r="532" spans="1:9" x14ac:dyDescent="0.2">
      <c r="A532" s="11">
        <v>40800</v>
      </c>
      <c r="B532" s="12">
        <v>5000</v>
      </c>
      <c r="C532" s="12">
        <v>6100</v>
      </c>
      <c r="D532" s="12">
        <v>5000</v>
      </c>
      <c r="E532" s="12">
        <v>5000</v>
      </c>
      <c r="F532" s="14">
        <v>0</v>
      </c>
      <c r="G532" s="12">
        <v>5000</v>
      </c>
      <c r="I532" s="11"/>
    </row>
    <row r="533" spans="1:9" x14ac:dyDescent="0.2">
      <c r="A533" s="11">
        <v>40801</v>
      </c>
      <c r="B533" s="12">
        <v>4300</v>
      </c>
      <c r="C533" s="12">
        <v>6300</v>
      </c>
      <c r="D533" s="12">
        <v>4300</v>
      </c>
      <c r="E533" s="12">
        <v>4300</v>
      </c>
      <c r="F533" s="14">
        <v>0</v>
      </c>
      <c r="G533" s="12">
        <v>4300</v>
      </c>
      <c r="I533" s="11"/>
    </row>
    <row r="534" spans="1:9" x14ac:dyDescent="0.2">
      <c r="A534" s="11">
        <v>40802</v>
      </c>
      <c r="B534" s="12">
        <v>4300</v>
      </c>
      <c r="C534" s="12">
        <v>4300</v>
      </c>
      <c r="D534" s="12">
        <v>4300</v>
      </c>
      <c r="E534" s="12">
        <v>4300</v>
      </c>
      <c r="F534" s="14">
        <v>0</v>
      </c>
      <c r="G534" s="12">
        <v>4300</v>
      </c>
      <c r="I534" s="11"/>
    </row>
    <row r="535" spans="1:9" x14ac:dyDescent="0.2">
      <c r="A535" s="11">
        <v>40805</v>
      </c>
      <c r="B535" s="12">
        <v>5000</v>
      </c>
      <c r="C535" s="12">
        <v>6300</v>
      </c>
      <c r="D535" s="12">
        <v>5000</v>
      </c>
      <c r="E535" s="12">
        <v>5000</v>
      </c>
      <c r="F535" s="14">
        <v>0</v>
      </c>
      <c r="G535" s="12">
        <v>5000</v>
      </c>
      <c r="I535" s="11"/>
    </row>
    <row r="536" spans="1:9" x14ac:dyDescent="0.2">
      <c r="A536" s="11">
        <v>40806</v>
      </c>
      <c r="B536" s="12">
        <v>5000</v>
      </c>
      <c r="C536" s="12">
        <v>6300</v>
      </c>
      <c r="D536" s="12">
        <v>5000</v>
      </c>
      <c r="E536" s="12">
        <v>5000</v>
      </c>
      <c r="F536" s="14">
        <v>0</v>
      </c>
      <c r="G536" s="12">
        <v>5000</v>
      </c>
      <c r="I536" s="11"/>
    </row>
    <row r="537" spans="1:9" x14ac:dyDescent="0.2">
      <c r="A537" s="11">
        <v>40807</v>
      </c>
      <c r="B537" s="12">
        <v>6300</v>
      </c>
      <c r="C537" s="12">
        <v>6300</v>
      </c>
      <c r="D537" s="12">
        <v>6300</v>
      </c>
      <c r="E537" s="12">
        <v>6300</v>
      </c>
      <c r="F537" s="14">
        <v>0</v>
      </c>
      <c r="G537" s="12">
        <v>6300</v>
      </c>
      <c r="I537" s="11"/>
    </row>
    <row r="538" spans="1:9" x14ac:dyDescent="0.2">
      <c r="A538" s="11">
        <v>40808</v>
      </c>
      <c r="B538" s="12">
        <v>6300</v>
      </c>
      <c r="C538" s="12">
        <v>6300</v>
      </c>
      <c r="D538" s="12">
        <v>6300</v>
      </c>
      <c r="E538" s="12">
        <v>6300</v>
      </c>
      <c r="F538" s="14">
        <v>0</v>
      </c>
      <c r="G538" s="12">
        <v>6300</v>
      </c>
      <c r="I538" s="11"/>
    </row>
    <row r="539" spans="1:9" x14ac:dyDescent="0.2">
      <c r="A539" s="11">
        <v>40809</v>
      </c>
      <c r="B539" s="12">
        <v>6300</v>
      </c>
      <c r="C539" s="12">
        <v>6300</v>
      </c>
      <c r="D539" s="12">
        <v>6300</v>
      </c>
      <c r="E539" s="12">
        <v>6300</v>
      </c>
      <c r="F539" s="14">
        <v>0</v>
      </c>
      <c r="G539" s="12">
        <v>6300</v>
      </c>
      <c r="I539" s="11"/>
    </row>
    <row r="540" spans="1:9" x14ac:dyDescent="0.2">
      <c r="A540" s="11">
        <v>40812</v>
      </c>
      <c r="B540" s="12">
        <v>5850</v>
      </c>
      <c r="C540" s="12">
        <v>5850</v>
      </c>
      <c r="D540" s="12">
        <v>5850</v>
      </c>
      <c r="E540" s="12">
        <v>5850</v>
      </c>
      <c r="F540" s="14">
        <v>0</v>
      </c>
      <c r="G540" s="12">
        <v>5850</v>
      </c>
      <c r="I540" s="11"/>
    </row>
    <row r="541" spans="1:9" x14ac:dyDescent="0.2">
      <c r="A541" s="11">
        <v>40813</v>
      </c>
      <c r="B541" s="12">
        <v>5250</v>
      </c>
      <c r="C541" s="12">
        <v>6300</v>
      </c>
      <c r="D541" s="12">
        <v>5250</v>
      </c>
      <c r="E541" s="12">
        <v>5250</v>
      </c>
      <c r="F541" s="14">
        <v>0</v>
      </c>
      <c r="G541" s="12">
        <v>5250</v>
      </c>
      <c r="I541" s="11"/>
    </row>
    <row r="542" spans="1:9" x14ac:dyDescent="0.2">
      <c r="A542" s="11">
        <v>40814</v>
      </c>
      <c r="B542" s="12">
        <v>5250</v>
      </c>
      <c r="C542" s="12">
        <v>5250</v>
      </c>
      <c r="D542" s="12">
        <v>5250</v>
      </c>
      <c r="E542" s="12">
        <v>5250</v>
      </c>
      <c r="F542" s="14">
        <v>1000</v>
      </c>
      <c r="G542" s="12">
        <v>5250</v>
      </c>
      <c r="I542" s="11"/>
    </row>
    <row r="543" spans="1:9" x14ac:dyDescent="0.2">
      <c r="A543" s="11">
        <v>40816</v>
      </c>
      <c r="B543" s="12">
        <v>5000</v>
      </c>
      <c r="C543" s="12">
        <v>6300</v>
      </c>
      <c r="D543" s="12">
        <v>5000</v>
      </c>
      <c r="E543" s="12">
        <v>5000</v>
      </c>
      <c r="F543" s="14">
        <v>0</v>
      </c>
      <c r="G543" s="12">
        <v>5000</v>
      </c>
      <c r="I543" s="11"/>
    </row>
    <row r="544" spans="1:9" x14ac:dyDescent="0.2">
      <c r="A544" s="11">
        <v>40819</v>
      </c>
      <c r="B544" s="12">
        <v>6300</v>
      </c>
      <c r="C544" s="12">
        <v>6300</v>
      </c>
      <c r="D544" s="12">
        <v>6300</v>
      </c>
      <c r="E544" s="12">
        <v>6300</v>
      </c>
      <c r="F544" s="14">
        <v>0</v>
      </c>
      <c r="G544" s="12">
        <v>6300</v>
      </c>
      <c r="I544" s="11"/>
    </row>
    <row r="545" spans="1:9" x14ac:dyDescent="0.2">
      <c r="A545" s="11">
        <v>40820</v>
      </c>
      <c r="B545" s="12">
        <v>5000</v>
      </c>
      <c r="C545" s="12">
        <v>5750</v>
      </c>
      <c r="D545" s="12">
        <v>5000</v>
      </c>
      <c r="E545" s="12">
        <v>5000</v>
      </c>
      <c r="F545" s="14">
        <v>0</v>
      </c>
      <c r="G545" s="12">
        <v>5000</v>
      </c>
      <c r="I545" s="11"/>
    </row>
    <row r="546" spans="1:9" x14ac:dyDescent="0.2">
      <c r="A546" s="11">
        <v>40821</v>
      </c>
      <c r="B546" s="12">
        <v>4500</v>
      </c>
      <c r="C546" s="12">
        <v>4500</v>
      </c>
      <c r="D546" s="12">
        <v>4500</v>
      </c>
      <c r="E546" s="12">
        <v>4500</v>
      </c>
      <c r="F546" s="14">
        <v>0</v>
      </c>
      <c r="G546" s="12">
        <v>4500</v>
      </c>
      <c r="I546" s="11"/>
    </row>
    <row r="547" spans="1:9" x14ac:dyDescent="0.2">
      <c r="A547" s="11">
        <v>40822</v>
      </c>
      <c r="B547" s="12">
        <v>4200</v>
      </c>
      <c r="C547" s="12">
        <v>4200</v>
      </c>
      <c r="D547" s="12">
        <v>4200</v>
      </c>
      <c r="E547" s="12">
        <v>4200</v>
      </c>
      <c r="F547" s="14">
        <v>0</v>
      </c>
      <c r="G547" s="12">
        <v>4200</v>
      </c>
      <c r="I547" s="11"/>
    </row>
    <row r="548" spans="1:9" x14ac:dyDescent="0.2">
      <c r="A548" s="11">
        <v>40823</v>
      </c>
      <c r="B548" s="12">
        <v>4200</v>
      </c>
      <c r="C548" s="12">
        <v>4200</v>
      </c>
      <c r="D548" s="12">
        <v>4200</v>
      </c>
      <c r="E548" s="12">
        <v>4200</v>
      </c>
      <c r="F548" s="14">
        <v>0</v>
      </c>
      <c r="G548" s="12">
        <v>4200</v>
      </c>
      <c r="I548" s="11"/>
    </row>
    <row r="549" spans="1:9" x14ac:dyDescent="0.2">
      <c r="A549" s="11">
        <v>40826</v>
      </c>
      <c r="B549" s="12">
        <v>4200</v>
      </c>
      <c r="C549" s="12">
        <v>4200</v>
      </c>
      <c r="D549" s="12">
        <v>4200</v>
      </c>
      <c r="E549" s="12">
        <v>4200</v>
      </c>
      <c r="F549" s="14">
        <v>0</v>
      </c>
      <c r="G549" s="12">
        <v>4200</v>
      </c>
      <c r="I549" s="11"/>
    </row>
    <row r="550" spans="1:9" x14ac:dyDescent="0.2">
      <c r="A550" s="11">
        <v>40827</v>
      </c>
      <c r="B550" s="12">
        <v>4400</v>
      </c>
      <c r="C550" s="12">
        <v>6300</v>
      </c>
      <c r="D550" s="12">
        <v>4400</v>
      </c>
      <c r="E550" s="12">
        <v>4400</v>
      </c>
      <c r="F550" s="14">
        <v>0</v>
      </c>
      <c r="G550" s="12">
        <v>4400</v>
      </c>
      <c r="I550" s="11"/>
    </row>
    <row r="551" spans="1:9" x14ac:dyDescent="0.2">
      <c r="A551" s="11">
        <v>40828</v>
      </c>
      <c r="B551" s="12">
        <v>4250</v>
      </c>
      <c r="C551" s="12">
        <v>6250</v>
      </c>
      <c r="D551" s="12">
        <v>4250</v>
      </c>
      <c r="E551" s="12">
        <v>4250</v>
      </c>
      <c r="F551" s="14">
        <v>0</v>
      </c>
      <c r="G551" s="12">
        <v>4250</v>
      </c>
      <c r="I551" s="11"/>
    </row>
    <row r="552" spans="1:9" x14ac:dyDescent="0.2">
      <c r="A552" s="11">
        <v>40829</v>
      </c>
      <c r="B552" s="12">
        <v>4800</v>
      </c>
      <c r="C552" s="12">
        <v>6300</v>
      </c>
      <c r="D552" s="12">
        <v>4800</v>
      </c>
      <c r="E552" s="12">
        <v>4800</v>
      </c>
      <c r="F552" s="14">
        <v>0</v>
      </c>
      <c r="G552" s="12">
        <v>4800</v>
      </c>
      <c r="I552" s="11"/>
    </row>
    <row r="553" spans="1:9" x14ac:dyDescent="0.2">
      <c r="A553" s="11">
        <v>40830</v>
      </c>
      <c r="B553" s="12">
        <v>4600</v>
      </c>
      <c r="C553" s="12">
        <v>6300</v>
      </c>
      <c r="D553" s="12">
        <v>4600</v>
      </c>
      <c r="E553" s="12">
        <v>4600</v>
      </c>
      <c r="F553" s="14">
        <v>0</v>
      </c>
      <c r="G553" s="12">
        <v>4600</v>
      </c>
      <c r="I553" s="11"/>
    </row>
    <row r="554" spans="1:9" x14ac:dyDescent="0.2">
      <c r="A554" s="11">
        <v>40833</v>
      </c>
      <c r="B554" s="12">
        <v>4500</v>
      </c>
      <c r="C554" s="12">
        <v>5750</v>
      </c>
      <c r="D554" s="12">
        <v>4500</v>
      </c>
      <c r="E554" s="12">
        <v>4500</v>
      </c>
      <c r="F554" s="14">
        <v>0</v>
      </c>
      <c r="G554" s="12">
        <v>4500</v>
      </c>
      <c r="I554" s="11"/>
    </row>
    <row r="555" spans="1:9" x14ac:dyDescent="0.2">
      <c r="A555" s="11">
        <v>40834</v>
      </c>
      <c r="B555" s="12">
        <v>5000</v>
      </c>
      <c r="C555" s="12">
        <v>6000</v>
      </c>
      <c r="D555" s="12">
        <v>5000</v>
      </c>
      <c r="E555" s="12">
        <v>5000</v>
      </c>
      <c r="F555" s="14">
        <v>0</v>
      </c>
      <c r="G555" s="12">
        <v>5000</v>
      </c>
      <c r="I555" s="11"/>
    </row>
    <row r="556" spans="1:9" x14ac:dyDescent="0.2">
      <c r="A556" s="11">
        <v>40835</v>
      </c>
      <c r="B556" s="12">
        <v>4200</v>
      </c>
      <c r="C556" s="12">
        <v>6000</v>
      </c>
      <c r="D556" s="12">
        <v>4200</v>
      </c>
      <c r="E556" s="12">
        <v>4200</v>
      </c>
      <c r="F556" s="14">
        <v>0</v>
      </c>
      <c r="G556" s="12">
        <v>4200</v>
      </c>
      <c r="I556" s="11"/>
    </row>
    <row r="557" spans="1:9" x14ac:dyDescent="0.2">
      <c r="A557" s="11">
        <v>40836</v>
      </c>
      <c r="B557" s="12">
        <v>4200</v>
      </c>
      <c r="C557" s="12">
        <v>6300</v>
      </c>
      <c r="D557" s="12">
        <v>4200</v>
      </c>
      <c r="E557" s="12">
        <v>4200</v>
      </c>
      <c r="F557" s="14">
        <v>0</v>
      </c>
      <c r="G557" s="12">
        <v>4200</v>
      </c>
      <c r="I557" s="11"/>
    </row>
    <row r="558" spans="1:9" x14ac:dyDescent="0.2">
      <c r="A558" s="11">
        <v>40837</v>
      </c>
      <c r="B558" s="12">
        <v>4500</v>
      </c>
      <c r="C558" s="12">
        <v>6300</v>
      </c>
      <c r="D558" s="12">
        <v>4500</v>
      </c>
      <c r="E558" s="12">
        <v>4500</v>
      </c>
      <c r="F558" s="14">
        <v>0</v>
      </c>
      <c r="G558" s="12">
        <v>4500</v>
      </c>
      <c r="I558" s="11"/>
    </row>
    <row r="559" spans="1:9" x14ac:dyDescent="0.2">
      <c r="A559" s="11">
        <v>40840</v>
      </c>
      <c r="B559" s="12">
        <v>5000</v>
      </c>
      <c r="C559" s="12">
        <v>5200</v>
      </c>
      <c r="D559" s="12">
        <v>5000</v>
      </c>
      <c r="E559" s="12">
        <v>5000</v>
      </c>
      <c r="F559" s="14">
        <v>0</v>
      </c>
      <c r="G559" s="12">
        <v>5000</v>
      </c>
      <c r="I559" s="11"/>
    </row>
    <row r="560" spans="1:9" x14ac:dyDescent="0.2">
      <c r="A560" s="11">
        <v>40841</v>
      </c>
      <c r="B560" s="12">
        <v>4500</v>
      </c>
      <c r="C560" s="12">
        <v>5250</v>
      </c>
      <c r="D560" s="12">
        <v>4500</v>
      </c>
      <c r="E560" s="12">
        <v>4500</v>
      </c>
      <c r="F560" s="14">
        <v>0</v>
      </c>
      <c r="G560" s="12">
        <v>4500</v>
      </c>
      <c r="I560" s="11"/>
    </row>
    <row r="561" spans="1:9" x14ac:dyDescent="0.2">
      <c r="A561" s="11">
        <v>40842</v>
      </c>
      <c r="B561" s="12">
        <v>4600</v>
      </c>
      <c r="C561" s="12">
        <v>6300</v>
      </c>
      <c r="D561" s="12">
        <v>4600</v>
      </c>
      <c r="E561" s="12">
        <v>4600</v>
      </c>
      <c r="F561" s="14">
        <v>0</v>
      </c>
      <c r="G561" s="12">
        <v>4600</v>
      </c>
      <c r="I561" s="11"/>
    </row>
    <row r="562" spans="1:9" x14ac:dyDescent="0.2">
      <c r="A562" s="11">
        <v>40843</v>
      </c>
      <c r="B562" s="12">
        <v>4500</v>
      </c>
      <c r="C562" s="12">
        <v>5250</v>
      </c>
      <c r="D562" s="12">
        <v>4500</v>
      </c>
      <c r="E562" s="12">
        <v>4500</v>
      </c>
      <c r="F562" s="14">
        <v>0</v>
      </c>
      <c r="G562" s="12">
        <v>4500</v>
      </c>
      <c r="I562" s="11"/>
    </row>
    <row r="563" spans="1:9" x14ac:dyDescent="0.2">
      <c r="A563" s="11">
        <v>40844</v>
      </c>
      <c r="B563" s="12">
        <v>4500</v>
      </c>
      <c r="C563" s="12">
        <v>5300</v>
      </c>
      <c r="D563" s="12">
        <v>4500</v>
      </c>
      <c r="E563" s="12">
        <v>4500</v>
      </c>
      <c r="F563" s="14">
        <v>0</v>
      </c>
      <c r="G563" s="12">
        <v>4500</v>
      </c>
      <c r="I563" s="11"/>
    </row>
    <row r="564" spans="1:9" x14ac:dyDescent="0.2">
      <c r="A564" s="11">
        <v>40847</v>
      </c>
      <c r="B564" s="12">
        <v>4425</v>
      </c>
      <c r="C564" s="12">
        <v>5800</v>
      </c>
      <c r="D564" s="12">
        <v>4425</v>
      </c>
      <c r="E564" s="12">
        <v>4425</v>
      </c>
      <c r="F564" s="14">
        <v>0</v>
      </c>
      <c r="G564" s="12">
        <v>4425</v>
      </c>
      <c r="I564" s="11"/>
    </row>
    <row r="565" spans="1:9" x14ac:dyDescent="0.2">
      <c r="A565" s="11">
        <v>40848</v>
      </c>
      <c r="B565" s="12">
        <v>4800</v>
      </c>
      <c r="C565" s="12">
        <v>5250</v>
      </c>
      <c r="D565" s="12">
        <v>4800</v>
      </c>
      <c r="E565" s="12">
        <v>4800</v>
      </c>
      <c r="F565" s="14">
        <v>0</v>
      </c>
      <c r="G565" s="12">
        <v>4800</v>
      </c>
      <c r="I565" s="11"/>
    </row>
    <row r="566" spans="1:9" x14ac:dyDescent="0.2">
      <c r="A566" s="11">
        <v>40849</v>
      </c>
      <c r="B566" s="12">
        <v>4500</v>
      </c>
      <c r="C566" s="12">
        <v>5250</v>
      </c>
      <c r="D566" s="12">
        <v>4500</v>
      </c>
      <c r="E566" s="12">
        <v>4500</v>
      </c>
      <c r="F566" s="14">
        <v>0</v>
      </c>
      <c r="G566" s="12">
        <v>4500</v>
      </c>
      <c r="I566" s="11"/>
    </row>
    <row r="567" spans="1:9" x14ac:dyDescent="0.2">
      <c r="A567" s="11">
        <v>40850</v>
      </c>
      <c r="B567" s="12">
        <v>4500</v>
      </c>
      <c r="C567" s="12">
        <v>5250</v>
      </c>
      <c r="D567" s="12">
        <v>4500</v>
      </c>
      <c r="E567" s="12">
        <v>4500</v>
      </c>
      <c r="F567" s="14">
        <v>0</v>
      </c>
      <c r="G567" s="12">
        <v>4500</v>
      </c>
      <c r="I567" s="11"/>
    </row>
    <row r="568" spans="1:9" x14ac:dyDescent="0.2">
      <c r="A568" s="11">
        <v>40851</v>
      </c>
      <c r="B568" s="12">
        <v>4750</v>
      </c>
      <c r="C568" s="12">
        <v>4750</v>
      </c>
      <c r="D568" s="12">
        <v>4750</v>
      </c>
      <c r="E568" s="12">
        <v>4750</v>
      </c>
      <c r="F568" s="14">
        <v>0</v>
      </c>
      <c r="G568" s="12">
        <v>4750</v>
      </c>
      <c r="I568" s="11"/>
    </row>
    <row r="569" spans="1:9" x14ac:dyDescent="0.2">
      <c r="A569" s="11">
        <v>40854</v>
      </c>
      <c r="B569" s="12">
        <v>4800</v>
      </c>
      <c r="C569" s="12">
        <v>5250</v>
      </c>
      <c r="D569" s="12">
        <v>4800</v>
      </c>
      <c r="E569" s="12">
        <v>4800</v>
      </c>
      <c r="F569" s="14">
        <v>0</v>
      </c>
      <c r="G569" s="12">
        <v>4800</v>
      </c>
      <c r="I569" s="11"/>
    </row>
    <row r="570" spans="1:9" x14ac:dyDescent="0.2">
      <c r="A570" s="11">
        <v>40855</v>
      </c>
      <c r="B570" s="12">
        <v>4800</v>
      </c>
      <c r="C570" s="12">
        <v>4800</v>
      </c>
      <c r="D570" s="12">
        <v>4800</v>
      </c>
      <c r="E570" s="12">
        <v>4800</v>
      </c>
      <c r="F570" s="14">
        <v>0</v>
      </c>
      <c r="G570" s="12">
        <v>4800</v>
      </c>
      <c r="I570" s="11"/>
    </row>
    <row r="571" spans="1:9" x14ac:dyDescent="0.2">
      <c r="A571" s="11">
        <v>40856</v>
      </c>
      <c r="B571" s="12">
        <v>4300</v>
      </c>
      <c r="C571" s="12">
        <v>4300</v>
      </c>
      <c r="D571" s="12">
        <v>4300</v>
      </c>
      <c r="E571" s="12">
        <v>4300</v>
      </c>
      <c r="F571" s="14">
        <v>0</v>
      </c>
      <c r="G571" s="12">
        <v>4300</v>
      </c>
      <c r="I571" s="11"/>
    </row>
    <row r="572" spans="1:9" x14ac:dyDescent="0.2">
      <c r="A572" s="11">
        <v>40857</v>
      </c>
      <c r="B572" s="12">
        <v>4225</v>
      </c>
      <c r="C572" s="12">
        <v>6300</v>
      </c>
      <c r="D572" s="12">
        <v>4225</v>
      </c>
      <c r="E572" s="12">
        <v>4225</v>
      </c>
      <c r="F572" s="14">
        <v>0</v>
      </c>
      <c r="G572" s="12">
        <v>4225</v>
      </c>
      <c r="I572" s="11"/>
    </row>
    <row r="573" spans="1:9" x14ac:dyDescent="0.2">
      <c r="A573" s="11">
        <v>40858</v>
      </c>
      <c r="B573" s="12">
        <v>5000</v>
      </c>
      <c r="C573" s="12">
        <v>5000</v>
      </c>
      <c r="D573" s="12">
        <v>5000</v>
      </c>
      <c r="E573" s="12">
        <v>5000</v>
      </c>
      <c r="F573" s="14">
        <v>0</v>
      </c>
      <c r="G573" s="12">
        <v>5000</v>
      </c>
      <c r="I573" s="11"/>
    </row>
    <row r="574" spans="1:9" x14ac:dyDescent="0.2">
      <c r="A574" s="11">
        <v>40861</v>
      </c>
      <c r="B574" s="12">
        <v>4500</v>
      </c>
      <c r="C574" s="12">
        <v>4500</v>
      </c>
      <c r="D574" s="12">
        <v>4500</v>
      </c>
      <c r="E574" s="12">
        <v>4500</v>
      </c>
      <c r="F574" s="14">
        <v>0</v>
      </c>
      <c r="G574" s="12">
        <v>4500</v>
      </c>
      <c r="I574" s="11"/>
    </row>
    <row r="575" spans="1:9" x14ac:dyDescent="0.2">
      <c r="A575" s="11">
        <v>40862</v>
      </c>
      <c r="B575" s="12">
        <v>5100</v>
      </c>
      <c r="C575" s="12">
        <v>5550</v>
      </c>
      <c r="D575" s="12">
        <v>5100</v>
      </c>
      <c r="E575" s="12">
        <v>5100</v>
      </c>
      <c r="F575" s="14">
        <v>0</v>
      </c>
      <c r="G575" s="12">
        <v>5100</v>
      </c>
      <c r="I575" s="11"/>
    </row>
    <row r="576" spans="1:9" x14ac:dyDescent="0.2">
      <c r="A576" s="11">
        <v>40863</v>
      </c>
      <c r="B576" s="12">
        <v>5000</v>
      </c>
      <c r="C576" s="12">
        <v>5800</v>
      </c>
      <c r="D576" s="12">
        <v>5000</v>
      </c>
      <c r="E576" s="12">
        <v>5000</v>
      </c>
      <c r="F576" s="14">
        <v>0</v>
      </c>
      <c r="G576" s="12">
        <v>5000</v>
      </c>
      <c r="I576" s="11"/>
    </row>
    <row r="577" spans="1:9" x14ac:dyDescent="0.2">
      <c r="A577" s="11">
        <v>40864</v>
      </c>
      <c r="B577" s="12">
        <v>4750</v>
      </c>
      <c r="C577" s="12">
        <v>4750</v>
      </c>
      <c r="D577" s="12">
        <v>4750</v>
      </c>
      <c r="E577" s="12">
        <v>4750</v>
      </c>
      <c r="F577" s="14">
        <v>0</v>
      </c>
      <c r="G577" s="12">
        <v>4750</v>
      </c>
      <c r="I577" s="11"/>
    </row>
    <row r="578" spans="1:9" x14ac:dyDescent="0.2">
      <c r="A578" s="11">
        <v>40865</v>
      </c>
      <c r="B578" s="12">
        <v>4500</v>
      </c>
      <c r="C578" s="12">
        <v>4500</v>
      </c>
      <c r="D578" s="12">
        <v>4500</v>
      </c>
      <c r="E578" s="12">
        <v>4500</v>
      </c>
      <c r="F578" s="14">
        <v>0</v>
      </c>
      <c r="G578" s="12">
        <v>4500</v>
      </c>
      <c r="I578" s="11"/>
    </row>
    <row r="579" spans="1:9" x14ac:dyDescent="0.2">
      <c r="A579" s="11">
        <v>40868</v>
      </c>
      <c r="B579" s="12">
        <v>4250</v>
      </c>
      <c r="C579" s="12">
        <v>6300</v>
      </c>
      <c r="D579" s="12">
        <v>4250</v>
      </c>
      <c r="E579" s="12">
        <v>4250</v>
      </c>
      <c r="F579" s="14">
        <v>0</v>
      </c>
      <c r="G579" s="12">
        <v>4250</v>
      </c>
      <c r="I579" s="11"/>
    </row>
    <row r="580" spans="1:9" x14ac:dyDescent="0.2">
      <c r="A580" s="11">
        <v>40869</v>
      </c>
      <c r="B580" s="12">
        <v>4225</v>
      </c>
      <c r="C580" s="12">
        <v>4225</v>
      </c>
      <c r="D580" s="12">
        <v>4225</v>
      </c>
      <c r="E580" s="12">
        <v>4225</v>
      </c>
      <c r="F580" s="14">
        <v>0</v>
      </c>
      <c r="G580" s="12">
        <v>4225</v>
      </c>
      <c r="I580" s="11"/>
    </row>
    <row r="581" spans="1:9" x14ac:dyDescent="0.2">
      <c r="A581" s="11">
        <v>40870</v>
      </c>
      <c r="B581" s="12">
        <v>4225</v>
      </c>
      <c r="C581" s="12">
        <v>4225</v>
      </c>
      <c r="D581" s="12">
        <v>4225</v>
      </c>
      <c r="E581" s="12">
        <v>4225</v>
      </c>
      <c r="F581" s="14">
        <v>0</v>
      </c>
      <c r="G581" s="12">
        <v>4225</v>
      </c>
      <c r="I581" s="11"/>
    </row>
    <row r="582" spans="1:9" x14ac:dyDescent="0.2">
      <c r="A582" s="11">
        <v>40871</v>
      </c>
      <c r="B582" s="12">
        <v>4200</v>
      </c>
      <c r="C582" s="12">
        <v>6300</v>
      </c>
      <c r="D582" s="12">
        <v>4200</v>
      </c>
      <c r="E582" s="12">
        <v>4200</v>
      </c>
      <c r="F582" s="14">
        <v>0</v>
      </c>
      <c r="G582" s="12">
        <v>4200</v>
      </c>
      <c r="I582" s="11"/>
    </row>
    <row r="583" spans="1:9" x14ac:dyDescent="0.2">
      <c r="A583" s="11">
        <v>40872</v>
      </c>
      <c r="B583" s="12">
        <v>5000</v>
      </c>
      <c r="C583" s="12">
        <v>5000</v>
      </c>
      <c r="D583" s="12">
        <v>5000</v>
      </c>
      <c r="E583" s="12">
        <v>5000</v>
      </c>
      <c r="F583" s="14">
        <v>0</v>
      </c>
      <c r="G583" s="12">
        <v>5000</v>
      </c>
      <c r="I583" s="11"/>
    </row>
    <row r="584" spans="1:9" x14ac:dyDescent="0.2">
      <c r="A584" s="11">
        <v>40875</v>
      </c>
      <c r="B584" s="12">
        <v>4250</v>
      </c>
      <c r="C584" s="12">
        <v>6300</v>
      </c>
      <c r="D584" s="12">
        <v>4250</v>
      </c>
      <c r="E584" s="12">
        <v>4250</v>
      </c>
      <c r="F584" s="14">
        <v>0</v>
      </c>
      <c r="G584" s="12">
        <v>4250</v>
      </c>
      <c r="I584" s="11"/>
    </row>
    <row r="585" spans="1:9" x14ac:dyDescent="0.2">
      <c r="A585" s="11">
        <v>40876</v>
      </c>
      <c r="B585" s="12">
        <v>4225</v>
      </c>
      <c r="C585" s="12">
        <v>6300</v>
      </c>
      <c r="D585" s="12">
        <v>4225</v>
      </c>
      <c r="E585" s="12">
        <v>4225</v>
      </c>
      <c r="F585" s="14">
        <v>0</v>
      </c>
      <c r="G585" s="12">
        <v>4225</v>
      </c>
      <c r="I585" s="11"/>
    </row>
    <row r="586" spans="1:9" x14ac:dyDescent="0.2">
      <c r="A586" s="11">
        <v>40877</v>
      </c>
      <c r="B586" s="12">
        <v>4500</v>
      </c>
      <c r="C586" s="12">
        <v>6300</v>
      </c>
      <c r="D586" s="12">
        <v>4500</v>
      </c>
      <c r="E586" s="12">
        <v>4500</v>
      </c>
      <c r="F586" s="14">
        <v>0</v>
      </c>
      <c r="G586" s="12">
        <v>4500</v>
      </c>
      <c r="I586" s="11"/>
    </row>
    <row r="587" spans="1:9" x14ac:dyDescent="0.2">
      <c r="A587" s="11">
        <v>40878</v>
      </c>
      <c r="B587" s="12">
        <v>4225</v>
      </c>
      <c r="C587" s="12">
        <v>4225</v>
      </c>
      <c r="D587" s="12">
        <v>4225</v>
      </c>
      <c r="E587" s="12">
        <v>4225</v>
      </c>
      <c r="F587" s="14">
        <v>0</v>
      </c>
      <c r="G587" s="12">
        <v>4225</v>
      </c>
      <c r="I587" s="11"/>
    </row>
    <row r="588" spans="1:9" x14ac:dyDescent="0.2">
      <c r="A588" s="11">
        <v>40879</v>
      </c>
      <c r="B588" s="12">
        <v>4300</v>
      </c>
      <c r="C588" s="12">
        <v>5250</v>
      </c>
      <c r="D588" s="12">
        <v>4300</v>
      </c>
      <c r="E588" s="12">
        <v>4300</v>
      </c>
      <c r="F588" s="14">
        <v>0</v>
      </c>
      <c r="G588" s="12">
        <v>4300</v>
      </c>
      <c r="I588" s="11"/>
    </row>
    <row r="589" spans="1:9" x14ac:dyDescent="0.2">
      <c r="A589" s="11">
        <v>40882</v>
      </c>
      <c r="B589" s="12">
        <v>4250</v>
      </c>
      <c r="C589" s="12">
        <v>4250</v>
      </c>
      <c r="D589" s="12">
        <v>4250</v>
      </c>
      <c r="E589" s="12">
        <v>4250</v>
      </c>
      <c r="F589" s="14">
        <v>0</v>
      </c>
      <c r="G589" s="12">
        <v>4250</v>
      </c>
      <c r="I589" s="11"/>
    </row>
    <row r="590" spans="1:9" x14ac:dyDescent="0.2">
      <c r="A590" s="11">
        <v>40883</v>
      </c>
      <c r="B590" s="12">
        <v>5250</v>
      </c>
      <c r="C590" s="12">
        <v>5250</v>
      </c>
      <c r="D590" s="12">
        <v>5250</v>
      </c>
      <c r="E590" s="12">
        <v>5250</v>
      </c>
      <c r="F590" s="14">
        <v>2000</v>
      </c>
      <c r="G590" s="12">
        <v>5250</v>
      </c>
      <c r="I590" s="11"/>
    </row>
    <row r="591" spans="1:9" x14ac:dyDescent="0.2">
      <c r="A591" s="11">
        <v>40884</v>
      </c>
      <c r="B591" s="12">
        <v>5000</v>
      </c>
      <c r="C591" s="12">
        <v>5500</v>
      </c>
      <c r="D591" s="12">
        <v>5000</v>
      </c>
      <c r="E591" s="12">
        <v>5000</v>
      </c>
      <c r="F591" s="14">
        <v>0</v>
      </c>
      <c r="G591" s="12">
        <v>5000</v>
      </c>
      <c r="I591" s="11"/>
    </row>
    <row r="592" spans="1:9" x14ac:dyDescent="0.2">
      <c r="A592" s="11">
        <v>40885</v>
      </c>
      <c r="B592" s="12">
        <v>4750</v>
      </c>
      <c r="C592" s="12">
        <v>5500</v>
      </c>
      <c r="D592" s="12">
        <v>4750</v>
      </c>
      <c r="E592" s="12">
        <v>4750</v>
      </c>
      <c r="F592" s="14">
        <v>0</v>
      </c>
      <c r="G592" s="12">
        <v>4750</v>
      </c>
      <c r="I592" s="11"/>
    </row>
    <row r="593" spans="1:9" x14ac:dyDescent="0.2">
      <c r="A593" s="11">
        <v>40886</v>
      </c>
      <c r="B593" s="12">
        <v>4200</v>
      </c>
      <c r="C593" s="12">
        <v>5500</v>
      </c>
      <c r="D593" s="12">
        <v>4200</v>
      </c>
      <c r="E593" s="12">
        <v>4200</v>
      </c>
      <c r="F593" s="14">
        <v>0</v>
      </c>
      <c r="G593" s="12">
        <v>4200</v>
      </c>
      <c r="I593" s="11"/>
    </row>
    <row r="594" spans="1:9" x14ac:dyDescent="0.2">
      <c r="A594" s="11">
        <v>40889</v>
      </c>
      <c r="B594" s="12">
        <v>4600</v>
      </c>
      <c r="C594" s="12">
        <v>5500</v>
      </c>
      <c r="D594" s="12">
        <v>4600</v>
      </c>
      <c r="E594" s="12">
        <v>4600</v>
      </c>
      <c r="F594" s="14">
        <v>0</v>
      </c>
      <c r="G594" s="12">
        <v>4600</v>
      </c>
      <c r="I594" s="11"/>
    </row>
    <row r="595" spans="1:9" x14ac:dyDescent="0.2">
      <c r="A595" s="11">
        <v>40890</v>
      </c>
      <c r="B595" s="12">
        <v>4250</v>
      </c>
      <c r="C595" s="12">
        <v>5500</v>
      </c>
      <c r="D595" s="12">
        <v>4250</v>
      </c>
      <c r="E595" s="12">
        <v>4250</v>
      </c>
      <c r="F595" s="14">
        <v>0</v>
      </c>
      <c r="G595" s="12">
        <v>4250</v>
      </c>
      <c r="I595" s="11"/>
    </row>
    <row r="596" spans="1:9" x14ac:dyDescent="0.2">
      <c r="A596" s="11">
        <v>40891</v>
      </c>
      <c r="B596" s="12">
        <v>4200</v>
      </c>
      <c r="C596" s="12">
        <v>5500</v>
      </c>
      <c r="D596" s="12">
        <v>4200</v>
      </c>
      <c r="E596" s="12">
        <v>4200</v>
      </c>
      <c r="F596" s="14">
        <v>0</v>
      </c>
      <c r="G596" s="12">
        <v>4200</v>
      </c>
      <c r="I596" s="11"/>
    </row>
    <row r="597" spans="1:9" x14ac:dyDescent="0.2">
      <c r="A597" s="11">
        <v>40893</v>
      </c>
      <c r="B597" s="12">
        <v>4500</v>
      </c>
      <c r="C597" s="12">
        <v>5500</v>
      </c>
      <c r="D597" s="12">
        <v>4500</v>
      </c>
      <c r="E597" s="12">
        <v>4500</v>
      </c>
      <c r="F597" s="14">
        <v>0</v>
      </c>
      <c r="G597" s="12">
        <v>4500</v>
      </c>
      <c r="I597" s="11"/>
    </row>
    <row r="598" spans="1:9" x14ac:dyDescent="0.2">
      <c r="A598" s="15"/>
      <c r="I598" s="11"/>
    </row>
    <row r="599" spans="1:9" x14ac:dyDescent="0.2">
      <c r="A599" s="15"/>
      <c r="I599" s="11"/>
    </row>
    <row r="600" spans="1:9" x14ac:dyDescent="0.2">
      <c r="A600" s="15"/>
      <c r="I600" s="11"/>
    </row>
    <row r="601" spans="1:9" x14ac:dyDescent="0.2">
      <c r="A601" s="15"/>
      <c r="I601" s="11"/>
    </row>
    <row r="602" spans="1:9" x14ac:dyDescent="0.2">
      <c r="A602" s="15"/>
      <c r="I602" s="11"/>
    </row>
    <row r="603" spans="1:9" x14ac:dyDescent="0.2">
      <c r="A603" s="15"/>
      <c r="I603" s="11"/>
    </row>
    <row r="604" spans="1:9" x14ac:dyDescent="0.2">
      <c r="A604" s="15"/>
      <c r="I604" s="11"/>
    </row>
    <row r="605" spans="1:9" x14ac:dyDescent="0.2">
      <c r="A605" s="15"/>
      <c r="I605" s="11"/>
    </row>
    <row r="606" spans="1:9" x14ac:dyDescent="0.2">
      <c r="A606" s="15"/>
      <c r="I606" s="11"/>
    </row>
    <row r="607" spans="1:9" x14ac:dyDescent="0.2">
      <c r="A607" s="15"/>
      <c r="I607" s="11"/>
    </row>
    <row r="608" spans="1:9" x14ac:dyDescent="0.2">
      <c r="A608" s="15"/>
      <c r="I608" s="11"/>
    </row>
    <row r="609" spans="1:9" x14ac:dyDescent="0.2">
      <c r="A609" s="15"/>
      <c r="I609" s="11"/>
    </row>
    <row r="610" spans="1:9" x14ac:dyDescent="0.2">
      <c r="A610" s="15"/>
      <c r="I610" s="11"/>
    </row>
    <row r="611" spans="1:9" x14ac:dyDescent="0.2">
      <c r="A611" s="15"/>
      <c r="I611" s="11"/>
    </row>
    <row r="612" spans="1:9" x14ac:dyDescent="0.2">
      <c r="A612" s="15"/>
      <c r="I612" s="11"/>
    </row>
    <row r="613" spans="1:9" x14ac:dyDescent="0.2">
      <c r="A613" s="15"/>
      <c r="I613" s="11"/>
    </row>
    <row r="614" spans="1:9" x14ac:dyDescent="0.2">
      <c r="A614" s="15"/>
      <c r="I614" s="11"/>
    </row>
    <row r="615" spans="1:9" x14ac:dyDescent="0.2">
      <c r="A615" s="15"/>
      <c r="I615" s="11"/>
    </row>
    <row r="616" spans="1:9" x14ac:dyDescent="0.2">
      <c r="A616" s="15"/>
      <c r="I616" s="11"/>
    </row>
    <row r="617" spans="1:9" x14ac:dyDescent="0.2">
      <c r="A617" s="15"/>
      <c r="I617" s="11"/>
    </row>
    <row r="618" spans="1:9" x14ac:dyDescent="0.2">
      <c r="A618" s="15"/>
      <c r="I618" s="11"/>
    </row>
    <row r="619" spans="1:9" x14ac:dyDescent="0.2">
      <c r="A619" s="15"/>
      <c r="I619" s="11"/>
    </row>
    <row r="620" spans="1:9" x14ac:dyDescent="0.2">
      <c r="A620" s="15"/>
      <c r="I620" s="11"/>
    </row>
    <row r="621" spans="1:9" x14ac:dyDescent="0.2">
      <c r="A621" s="15"/>
      <c r="I621" s="11"/>
    </row>
    <row r="622" spans="1:9" x14ac:dyDescent="0.2">
      <c r="A622" s="15"/>
      <c r="I622" s="11"/>
    </row>
    <row r="623" spans="1:9" x14ac:dyDescent="0.2">
      <c r="A623" s="15"/>
      <c r="I623" s="11"/>
    </row>
    <row r="624" spans="1:9" x14ac:dyDescent="0.2">
      <c r="A624" s="15"/>
      <c r="I624" s="11"/>
    </row>
    <row r="625" spans="1:9" x14ac:dyDescent="0.2">
      <c r="A625" s="15"/>
      <c r="I625" s="11"/>
    </row>
    <row r="626" spans="1:9" x14ac:dyDescent="0.2">
      <c r="A626" s="15"/>
      <c r="I626" s="11"/>
    </row>
    <row r="627" spans="1:9" x14ac:dyDescent="0.2">
      <c r="A627" s="15"/>
      <c r="I627" s="11"/>
    </row>
    <row r="628" spans="1:9" x14ac:dyDescent="0.2">
      <c r="A628" s="15"/>
      <c r="I628" s="11"/>
    </row>
    <row r="629" spans="1:9" x14ac:dyDescent="0.2">
      <c r="A629" s="15"/>
      <c r="I629" s="11"/>
    </row>
    <row r="630" spans="1:9" x14ac:dyDescent="0.2">
      <c r="A630" s="15"/>
      <c r="I630" s="11"/>
    </row>
    <row r="631" spans="1:9" x14ac:dyDescent="0.2">
      <c r="A631" s="15"/>
      <c r="I631" s="11"/>
    </row>
    <row r="632" spans="1:9" x14ac:dyDescent="0.2">
      <c r="A632" s="15"/>
      <c r="I632" s="11"/>
    </row>
    <row r="633" spans="1:9" x14ac:dyDescent="0.2">
      <c r="A633" s="15"/>
      <c r="I633" s="11"/>
    </row>
    <row r="634" spans="1:9" x14ac:dyDescent="0.2">
      <c r="A634" s="15"/>
      <c r="I634" s="11"/>
    </row>
    <row r="635" spans="1:9" x14ac:dyDescent="0.2">
      <c r="A635" s="15"/>
      <c r="I635" s="11"/>
    </row>
    <row r="636" spans="1:9" x14ac:dyDescent="0.2">
      <c r="A636" s="15"/>
      <c r="I636" s="11"/>
    </row>
    <row r="637" spans="1:9" x14ac:dyDescent="0.2">
      <c r="A637" s="15"/>
      <c r="I637" s="11"/>
    </row>
    <row r="638" spans="1:9" x14ac:dyDescent="0.2">
      <c r="A638" s="15"/>
      <c r="I638" s="11"/>
    </row>
    <row r="639" spans="1:9" x14ac:dyDescent="0.2">
      <c r="A639" s="15"/>
      <c r="I639" s="11"/>
    </row>
    <row r="640" spans="1:9" x14ac:dyDescent="0.2">
      <c r="A640" s="15"/>
      <c r="I640" s="11"/>
    </row>
    <row r="641" spans="1:9" x14ac:dyDescent="0.2">
      <c r="A641" s="15"/>
      <c r="I641" s="11"/>
    </row>
    <row r="642" spans="1:9" x14ac:dyDescent="0.2">
      <c r="A642" s="15"/>
      <c r="I642" s="11"/>
    </row>
    <row r="643" spans="1:9" x14ac:dyDescent="0.2">
      <c r="A643" s="15"/>
      <c r="I643" s="11"/>
    </row>
    <row r="644" spans="1:9" x14ac:dyDescent="0.2">
      <c r="A644" s="15"/>
      <c r="I644" s="11"/>
    </row>
    <row r="645" spans="1:9" x14ac:dyDescent="0.2">
      <c r="A645" s="15"/>
      <c r="I645" s="11"/>
    </row>
    <row r="646" spans="1:9" x14ac:dyDescent="0.2">
      <c r="A646" s="15"/>
      <c r="I646" s="11"/>
    </row>
    <row r="647" spans="1:9" x14ac:dyDescent="0.2">
      <c r="A647" s="15"/>
      <c r="I647" s="11"/>
    </row>
    <row r="648" spans="1:9" x14ac:dyDescent="0.2">
      <c r="A648" s="15"/>
      <c r="I648" s="11"/>
    </row>
    <row r="649" spans="1:9" x14ac:dyDescent="0.2">
      <c r="A649" s="15"/>
      <c r="I649" s="11"/>
    </row>
    <row r="650" spans="1:9" x14ac:dyDescent="0.2">
      <c r="A650" s="15"/>
      <c r="I650" s="11"/>
    </row>
    <row r="651" spans="1:9" x14ac:dyDescent="0.2">
      <c r="A651" s="15"/>
      <c r="I651" s="11"/>
    </row>
    <row r="652" spans="1:9" x14ac:dyDescent="0.2">
      <c r="A652" s="15"/>
      <c r="I652" s="11"/>
    </row>
    <row r="653" spans="1:9" x14ac:dyDescent="0.2">
      <c r="A653" s="15"/>
      <c r="I653" s="11"/>
    </row>
    <row r="654" spans="1:9" x14ac:dyDescent="0.2">
      <c r="A654" s="15"/>
      <c r="I654" s="11"/>
    </row>
    <row r="655" spans="1:9" x14ac:dyDescent="0.2">
      <c r="A655" s="15"/>
      <c r="I655" s="11"/>
    </row>
    <row r="656" spans="1:9" x14ac:dyDescent="0.2">
      <c r="A656" s="15"/>
      <c r="I656" s="11"/>
    </row>
    <row r="657" spans="1:9" x14ac:dyDescent="0.2">
      <c r="A657" s="15"/>
      <c r="I657" s="11"/>
    </row>
    <row r="658" spans="1:9" x14ac:dyDescent="0.2">
      <c r="A658" s="15"/>
      <c r="I658" s="11"/>
    </row>
    <row r="659" spans="1:9" x14ac:dyDescent="0.2">
      <c r="A659" s="15"/>
      <c r="I659" s="11"/>
    </row>
    <row r="660" spans="1:9" x14ac:dyDescent="0.2">
      <c r="A660" s="15"/>
      <c r="I660" s="11"/>
    </row>
    <row r="661" spans="1:9" x14ac:dyDescent="0.2">
      <c r="A661" s="15"/>
      <c r="I661" s="11"/>
    </row>
    <row r="662" spans="1:9" x14ac:dyDescent="0.2">
      <c r="A662" s="15"/>
      <c r="I662" s="11"/>
    </row>
    <row r="663" spans="1:9" x14ac:dyDescent="0.2">
      <c r="A663" s="15"/>
      <c r="I663" s="11"/>
    </row>
    <row r="664" spans="1:9" x14ac:dyDescent="0.2">
      <c r="A664" s="15"/>
      <c r="I664" s="11"/>
    </row>
    <row r="665" spans="1:9" x14ac:dyDescent="0.2">
      <c r="A665" s="15"/>
      <c r="I665" s="11"/>
    </row>
    <row r="666" spans="1:9" x14ac:dyDescent="0.2">
      <c r="A666" s="15"/>
      <c r="I666" s="11"/>
    </row>
    <row r="667" spans="1:9" x14ac:dyDescent="0.2">
      <c r="A667" s="15"/>
      <c r="I667" s="11"/>
    </row>
    <row r="668" spans="1:9" x14ac:dyDescent="0.2">
      <c r="A668" s="15"/>
      <c r="I668" s="11"/>
    </row>
    <row r="669" spans="1:9" x14ac:dyDescent="0.2">
      <c r="A669" s="15"/>
      <c r="I669" s="11"/>
    </row>
    <row r="670" spans="1:9" x14ac:dyDescent="0.2">
      <c r="A670" s="15"/>
      <c r="I670" s="11"/>
    </row>
    <row r="671" spans="1:9" x14ac:dyDescent="0.2">
      <c r="A671" s="15"/>
      <c r="I671" s="11"/>
    </row>
    <row r="672" spans="1:9" x14ac:dyDescent="0.2">
      <c r="A672" s="15"/>
      <c r="I672" s="11"/>
    </row>
    <row r="673" spans="1:9" x14ac:dyDescent="0.2">
      <c r="A673" s="15"/>
      <c r="I673" s="11"/>
    </row>
    <row r="674" spans="1:9" x14ac:dyDescent="0.2">
      <c r="A674" s="15"/>
      <c r="I674" s="11"/>
    </row>
    <row r="675" spans="1:9" x14ac:dyDescent="0.2">
      <c r="A675" s="15"/>
      <c r="I675" s="11"/>
    </row>
    <row r="676" spans="1:9" x14ac:dyDescent="0.2">
      <c r="A676" s="15"/>
      <c r="I676" s="11"/>
    </row>
    <row r="677" spans="1:9" x14ac:dyDescent="0.2">
      <c r="A677" s="15"/>
      <c r="I677" s="11"/>
    </row>
    <row r="678" spans="1:9" x14ac:dyDescent="0.2">
      <c r="A678" s="15"/>
      <c r="I678" s="11"/>
    </row>
    <row r="679" spans="1:9" x14ac:dyDescent="0.2">
      <c r="A679" s="15"/>
      <c r="I679" s="11"/>
    </row>
    <row r="680" spans="1:9" x14ac:dyDescent="0.2">
      <c r="A680" s="15"/>
      <c r="I680" s="11"/>
    </row>
    <row r="681" spans="1:9" x14ac:dyDescent="0.2">
      <c r="A681" s="15"/>
      <c r="I681" s="11"/>
    </row>
    <row r="682" spans="1:9" x14ac:dyDescent="0.2">
      <c r="A682" s="15"/>
      <c r="I682" s="11"/>
    </row>
    <row r="683" spans="1:9" x14ac:dyDescent="0.2">
      <c r="A683" s="15"/>
      <c r="I683" s="11"/>
    </row>
    <row r="684" spans="1:9" x14ac:dyDescent="0.2">
      <c r="A684" s="15"/>
      <c r="I684" s="11"/>
    </row>
    <row r="685" spans="1:9" x14ac:dyDescent="0.2">
      <c r="A685" s="15"/>
      <c r="I685" s="11"/>
    </row>
    <row r="686" spans="1:9" x14ac:dyDescent="0.2">
      <c r="A686" s="15"/>
      <c r="I686" s="11"/>
    </row>
    <row r="687" spans="1:9" x14ac:dyDescent="0.2">
      <c r="A687" s="15"/>
      <c r="I687" s="11"/>
    </row>
    <row r="688" spans="1:9" x14ac:dyDescent="0.2">
      <c r="A688" s="15"/>
      <c r="I688" s="11"/>
    </row>
    <row r="689" spans="1:9" x14ac:dyDescent="0.2">
      <c r="A689" s="15"/>
      <c r="I689" s="11"/>
    </row>
    <row r="690" spans="1:9" x14ac:dyDescent="0.2">
      <c r="A690" s="15"/>
      <c r="I690" s="11"/>
    </row>
    <row r="691" spans="1:9" x14ac:dyDescent="0.2">
      <c r="A691" s="15"/>
      <c r="I691" s="11"/>
    </row>
    <row r="692" spans="1:9" x14ac:dyDescent="0.2">
      <c r="A692" s="15"/>
      <c r="I692" s="11"/>
    </row>
    <row r="693" spans="1:9" x14ac:dyDescent="0.2">
      <c r="A693" s="15"/>
      <c r="I693" s="11"/>
    </row>
    <row r="694" spans="1:9" x14ac:dyDescent="0.2">
      <c r="A694" s="15"/>
      <c r="I694" s="11"/>
    </row>
    <row r="695" spans="1:9" x14ac:dyDescent="0.2">
      <c r="A695" s="15"/>
      <c r="I695" s="11"/>
    </row>
    <row r="696" spans="1:9" x14ac:dyDescent="0.2">
      <c r="A696" s="15"/>
      <c r="I696" s="11"/>
    </row>
    <row r="697" spans="1:9" x14ac:dyDescent="0.2">
      <c r="A697" s="15"/>
      <c r="I697" s="11"/>
    </row>
    <row r="698" spans="1:9" x14ac:dyDescent="0.2">
      <c r="A698" s="15"/>
      <c r="I698" s="11"/>
    </row>
    <row r="699" spans="1:9" x14ac:dyDescent="0.2">
      <c r="A699" s="15"/>
      <c r="I699" s="11"/>
    </row>
    <row r="700" spans="1:9" x14ac:dyDescent="0.2">
      <c r="A700" s="15"/>
      <c r="I700" s="11"/>
    </row>
    <row r="701" spans="1:9" x14ac:dyDescent="0.2">
      <c r="A701" s="15"/>
      <c r="I701" s="11"/>
    </row>
    <row r="702" spans="1:9" x14ac:dyDescent="0.2">
      <c r="A702" s="15"/>
      <c r="I702" s="11"/>
    </row>
    <row r="703" spans="1:9" x14ac:dyDescent="0.2">
      <c r="A703" s="15"/>
      <c r="I703" s="11"/>
    </row>
    <row r="704" spans="1:9" x14ac:dyDescent="0.2">
      <c r="A704" s="15"/>
      <c r="I704" s="11"/>
    </row>
    <row r="705" spans="1:9" x14ac:dyDescent="0.2">
      <c r="A705" s="15"/>
      <c r="I705" s="11"/>
    </row>
    <row r="706" spans="1:9" x14ac:dyDescent="0.2">
      <c r="A706" s="15"/>
      <c r="I706" s="11"/>
    </row>
    <row r="707" spans="1:9" x14ac:dyDescent="0.2">
      <c r="A707" s="15"/>
      <c r="I707" s="11"/>
    </row>
    <row r="708" spans="1:9" x14ac:dyDescent="0.2">
      <c r="A708" s="15"/>
      <c r="I708" s="11"/>
    </row>
    <row r="709" spans="1:9" x14ac:dyDescent="0.2">
      <c r="A709" s="15"/>
      <c r="I709" s="11"/>
    </row>
    <row r="710" spans="1:9" x14ac:dyDescent="0.2">
      <c r="A710" s="15"/>
      <c r="I710" s="11"/>
    </row>
    <row r="711" spans="1:9" x14ac:dyDescent="0.2">
      <c r="A711" s="15"/>
      <c r="I711" s="11"/>
    </row>
    <row r="712" spans="1:9" x14ac:dyDescent="0.2">
      <c r="A712" s="15"/>
      <c r="I712" s="11"/>
    </row>
    <row r="713" spans="1:9" x14ac:dyDescent="0.2">
      <c r="A713" s="15"/>
      <c r="I713" s="11"/>
    </row>
    <row r="714" spans="1:9" x14ac:dyDescent="0.2">
      <c r="A714" s="11"/>
      <c r="I714" s="11"/>
    </row>
    <row r="715" spans="1:9" x14ac:dyDescent="0.2">
      <c r="A715" s="11"/>
      <c r="I715" s="11"/>
    </row>
    <row r="716" spans="1:9" x14ac:dyDescent="0.2">
      <c r="A716" s="11"/>
      <c r="I716" s="11"/>
    </row>
    <row r="717" spans="1:9" x14ac:dyDescent="0.2">
      <c r="A717" s="11"/>
      <c r="I717" s="11"/>
    </row>
    <row r="718" spans="1:9" x14ac:dyDescent="0.2">
      <c r="A718" s="11"/>
      <c r="I718" s="11"/>
    </row>
    <row r="719" spans="1:9" x14ac:dyDescent="0.2">
      <c r="A719" s="11"/>
      <c r="I719" s="11"/>
    </row>
    <row r="720" spans="1:9" x14ac:dyDescent="0.2">
      <c r="A720" s="11"/>
      <c r="I720" s="11"/>
    </row>
    <row r="721" spans="1:9" x14ac:dyDescent="0.2">
      <c r="A721" s="11"/>
      <c r="I721" s="11"/>
    </row>
    <row r="722" spans="1:9" x14ac:dyDescent="0.2">
      <c r="A722" s="11"/>
      <c r="I722" s="11"/>
    </row>
    <row r="723" spans="1:9" x14ac:dyDescent="0.2">
      <c r="A723" s="11"/>
      <c r="I723" s="11"/>
    </row>
    <row r="724" spans="1:9" x14ac:dyDescent="0.2">
      <c r="A724" s="11"/>
      <c r="I724" s="11"/>
    </row>
    <row r="725" spans="1:9" x14ac:dyDescent="0.2">
      <c r="A725" s="11"/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597">
      <sortCondition ref="A1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882"/>
  <sheetViews>
    <sheetView workbookViewId="0">
      <selection activeCell="E21" sqref="E21"/>
    </sheetView>
  </sheetViews>
  <sheetFormatPr defaultRowHeight="11.25" x14ac:dyDescent="0.2"/>
  <cols>
    <col min="1" max="1" width="10.5" style="13" customWidth="1"/>
    <col min="2" max="5" width="9.33203125" style="12"/>
    <col min="6" max="6" width="15.83203125" style="14" bestFit="1" customWidth="1"/>
    <col min="7" max="7" width="9.33203125" style="12"/>
    <col min="8" max="8" width="9.33203125" style="13"/>
    <col min="9" max="9" width="10.5" style="13" bestFit="1" customWidth="1"/>
    <col min="10" max="10" width="9.33203125" style="12"/>
    <col min="11" max="16384" width="9.33203125" style="13"/>
  </cols>
  <sheetData>
    <row r="1" spans="1:10" x14ac:dyDescent="0.2">
      <c r="A1" s="13" t="s">
        <v>6</v>
      </c>
      <c r="B1" s="13" t="s">
        <v>5</v>
      </c>
      <c r="C1" s="13" t="s">
        <v>4</v>
      </c>
      <c r="D1" s="13" t="s">
        <v>3</v>
      </c>
      <c r="E1" s="13" t="s">
        <v>2</v>
      </c>
      <c r="F1" s="14" t="s">
        <v>1</v>
      </c>
      <c r="G1" s="13" t="s">
        <v>0</v>
      </c>
    </row>
    <row r="2" spans="1:10" x14ac:dyDescent="0.2">
      <c r="A2" s="11">
        <v>39818</v>
      </c>
      <c r="B2" s="12">
        <v>50</v>
      </c>
      <c r="C2" s="12">
        <v>50</v>
      </c>
      <c r="D2" s="12">
        <v>50</v>
      </c>
      <c r="E2" s="12">
        <v>50</v>
      </c>
      <c r="F2" s="14">
        <v>0</v>
      </c>
      <c r="G2" s="12">
        <v>50</v>
      </c>
      <c r="I2" s="11">
        <f>'^JKSE'!I2</f>
        <v>40893</v>
      </c>
      <c r="J2" s="12">
        <f>VLOOKUP($I$2:$I$751,$A$2:$G$705,7)</f>
        <v>50</v>
      </c>
    </row>
    <row r="3" spans="1:10" x14ac:dyDescent="0.2">
      <c r="A3" s="11">
        <v>39819</v>
      </c>
      <c r="B3" s="12">
        <v>50</v>
      </c>
      <c r="C3" s="12">
        <v>50</v>
      </c>
      <c r="D3" s="12">
        <v>50</v>
      </c>
      <c r="E3" s="12">
        <v>50</v>
      </c>
      <c r="F3" s="14">
        <v>0</v>
      </c>
      <c r="G3" s="12">
        <v>50</v>
      </c>
      <c r="I3" s="11">
        <f>'^JKSE'!I3</f>
        <v>40892</v>
      </c>
      <c r="J3" s="12">
        <f t="shared" ref="J3:J66" si="0">VLOOKUP($I$2:$I$751,$A$2:$G$705,7)</f>
        <v>50</v>
      </c>
    </row>
    <row r="4" spans="1:10" x14ac:dyDescent="0.2">
      <c r="A4" s="11">
        <v>39820</v>
      </c>
      <c r="B4" s="12">
        <v>50</v>
      </c>
      <c r="C4" s="12">
        <v>50</v>
      </c>
      <c r="D4" s="12">
        <v>50</v>
      </c>
      <c r="E4" s="12">
        <v>50</v>
      </c>
      <c r="F4" s="14">
        <v>500</v>
      </c>
      <c r="G4" s="12">
        <v>50</v>
      </c>
      <c r="I4" s="11">
        <f>'^JKSE'!I4</f>
        <v>40891</v>
      </c>
      <c r="J4" s="12">
        <f t="shared" si="0"/>
        <v>50</v>
      </c>
    </row>
    <row r="5" spans="1:10" x14ac:dyDescent="0.2">
      <c r="A5" s="11">
        <v>39821</v>
      </c>
      <c r="B5" s="12">
        <v>50</v>
      </c>
      <c r="C5" s="12">
        <v>50</v>
      </c>
      <c r="D5" s="12">
        <v>50</v>
      </c>
      <c r="E5" s="12">
        <v>50</v>
      </c>
      <c r="F5" s="14">
        <v>0</v>
      </c>
      <c r="G5" s="12">
        <v>50</v>
      </c>
      <c r="I5" s="11">
        <f>'^JKSE'!I5</f>
        <v>40890</v>
      </c>
      <c r="J5" s="12">
        <f t="shared" si="0"/>
        <v>50</v>
      </c>
    </row>
    <row r="6" spans="1:10" x14ac:dyDescent="0.2">
      <c r="A6" s="11">
        <v>39822</v>
      </c>
      <c r="B6" s="12">
        <v>50</v>
      </c>
      <c r="C6" s="12">
        <v>50</v>
      </c>
      <c r="D6" s="12">
        <v>50</v>
      </c>
      <c r="E6" s="12">
        <v>50</v>
      </c>
      <c r="F6" s="14">
        <v>0</v>
      </c>
      <c r="G6" s="12">
        <v>50</v>
      </c>
      <c r="I6" s="11">
        <f>'^JKSE'!I6</f>
        <v>40889</v>
      </c>
      <c r="J6" s="12">
        <f t="shared" si="0"/>
        <v>50</v>
      </c>
    </row>
    <row r="7" spans="1:10" x14ac:dyDescent="0.2">
      <c r="A7" s="11">
        <v>39825</v>
      </c>
      <c r="B7" s="12">
        <v>50</v>
      </c>
      <c r="C7" s="12">
        <v>50</v>
      </c>
      <c r="D7" s="12">
        <v>50</v>
      </c>
      <c r="E7" s="12">
        <v>50</v>
      </c>
      <c r="F7" s="14">
        <v>0</v>
      </c>
      <c r="G7" s="12">
        <v>50</v>
      </c>
      <c r="I7" s="11">
        <f>'^JKSE'!I7</f>
        <v>40886</v>
      </c>
      <c r="J7" s="12">
        <f t="shared" si="0"/>
        <v>50</v>
      </c>
    </row>
    <row r="8" spans="1:10" x14ac:dyDescent="0.2">
      <c r="A8" s="11">
        <v>39826</v>
      </c>
      <c r="B8" s="12">
        <v>50</v>
      </c>
      <c r="C8" s="12">
        <v>50</v>
      </c>
      <c r="D8" s="12">
        <v>50</v>
      </c>
      <c r="E8" s="12">
        <v>50</v>
      </c>
      <c r="F8" s="14">
        <v>0</v>
      </c>
      <c r="G8" s="12">
        <v>50</v>
      </c>
      <c r="I8" s="11">
        <f>'^JKSE'!I8</f>
        <v>40885</v>
      </c>
      <c r="J8" s="12">
        <f t="shared" si="0"/>
        <v>50</v>
      </c>
    </row>
    <row r="9" spans="1:10" x14ac:dyDescent="0.2">
      <c r="A9" s="11">
        <v>39827</v>
      </c>
      <c r="B9" s="12">
        <v>50</v>
      </c>
      <c r="C9" s="12">
        <v>50</v>
      </c>
      <c r="D9" s="12">
        <v>50</v>
      </c>
      <c r="E9" s="12">
        <v>50</v>
      </c>
      <c r="F9" s="14">
        <v>0</v>
      </c>
      <c r="G9" s="12">
        <v>50</v>
      </c>
      <c r="I9" s="11">
        <f>'^JKSE'!I9</f>
        <v>40884</v>
      </c>
      <c r="J9" s="12">
        <f t="shared" si="0"/>
        <v>50</v>
      </c>
    </row>
    <row r="10" spans="1:10" x14ac:dyDescent="0.2">
      <c r="A10" s="11">
        <v>39828</v>
      </c>
      <c r="B10" s="12">
        <v>50</v>
      </c>
      <c r="C10" s="12">
        <v>50</v>
      </c>
      <c r="D10" s="12">
        <v>50</v>
      </c>
      <c r="E10" s="12">
        <v>50</v>
      </c>
      <c r="F10" s="14">
        <v>0</v>
      </c>
      <c r="G10" s="12">
        <v>50</v>
      </c>
      <c r="I10" s="11">
        <f>'^JKSE'!I10</f>
        <v>40883</v>
      </c>
      <c r="J10" s="12">
        <f t="shared" si="0"/>
        <v>50</v>
      </c>
    </row>
    <row r="11" spans="1:10" x14ac:dyDescent="0.2">
      <c r="A11" s="11">
        <v>39829</v>
      </c>
      <c r="B11" s="12">
        <v>50</v>
      </c>
      <c r="C11" s="12">
        <v>50</v>
      </c>
      <c r="D11" s="12">
        <v>50</v>
      </c>
      <c r="E11" s="12">
        <v>50</v>
      </c>
      <c r="F11" s="14">
        <v>0</v>
      </c>
      <c r="G11" s="12">
        <v>50</v>
      </c>
      <c r="I11" s="11">
        <f>'^JKSE'!I11</f>
        <v>40882</v>
      </c>
      <c r="J11" s="12">
        <f t="shared" si="0"/>
        <v>50</v>
      </c>
    </row>
    <row r="12" spans="1:10" x14ac:dyDescent="0.2">
      <c r="A12" s="11">
        <v>39832</v>
      </c>
      <c r="B12" s="12">
        <v>50</v>
      </c>
      <c r="C12" s="12">
        <v>50</v>
      </c>
      <c r="D12" s="12">
        <v>50</v>
      </c>
      <c r="E12" s="12">
        <v>50</v>
      </c>
      <c r="F12" s="14">
        <v>0</v>
      </c>
      <c r="G12" s="12">
        <v>50</v>
      </c>
      <c r="I12" s="11">
        <f>'^JKSE'!I12</f>
        <v>40879</v>
      </c>
      <c r="J12" s="12">
        <f t="shared" si="0"/>
        <v>50</v>
      </c>
    </row>
    <row r="13" spans="1:10" x14ac:dyDescent="0.2">
      <c r="A13" s="11">
        <v>39833</v>
      </c>
      <c r="B13" s="12">
        <v>50</v>
      </c>
      <c r="C13" s="12">
        <v>50</v>
      </c>
      <c r="D13" s="12">
        <v>50</v>
      </c>
      <c r="E13" s="12">
        <v>50</v>
      </c>
      <c r="F13" s="14">
        <v>0</v>
      </c>
      <c r="G13" s="12">
        <v>50</v>
      </c>
      <c r="I13" s="11">
        <f>'^JKSE'!I13</f>
        <v>40878</v>
      </c>
      <c r="J13" s="12">
        <f t="shared" si="0"/>
        <v>50</v>
      </c>
    </row>
    <row r="14" spans="1:10" x14ac:dyDescent="0.2">
      <c r="A14" s="15">
        <v>39834</v>
      </c>
      <c r="B14" s="12">
        <v>50</v>
      </c>
      <c r="C14" s="12">
        <v>50</v>
      </c>
      <c r="D14" s="12">
        <v>50</v>
      </c>
      <c r="E14" s="12">
        <v>50</v>
      </c>
      <c r="F14" s="14">
        <v>0</v>
      </c>
      <c r="G14" s="12">
        <v>50</v>
      </c>
      <c r="I14" s="11">
        <f>'^JKSE'!I14</f>
        <v>40877</v>
      </c>
      <c r="J14" s="12">
        <f t="shared" si="0"/>
        <v>50</v>
      </c>
    </row>
    <row r="15" spans="1:10" x14ac:dyDescent="0.2">
      <c r="A15" s="15">
        <v>39835</v>
      </c>
      <c r="B15" s="12">
        <v>50</v>
      </c>
      <c r="C15" s="12">
        <v>50</v>
      </c>
      <c r="D15" s="12">
        <v>50</v>
      </c>
      <c r="E15" s="12">
        <v>50</v>
      </c>
      <c r="F15" s="14">
        <v>0</v>
      </c>
      <c r="G15" s="12">
        <v>50</v>
      </c>
      <c r="I15" s="11">
        <f>'^JKSE'!I15</f>
        <v>40876</v>
      </c>
      <c r="J15" s="12">
        <f t="shared" si="0"/>
        <v>50</v>
      </c>
    </row>
    <row r="16" spans="1:10" x14ac:dyDescent="0.2">
      <c r="A16" s="15">
        <v>39836</v>
      </c>
      <c r="B16" s="12">
        <v>50</v>
      </c>
      <c r="C16" s="12">
        <v>50</v>
      </c>
      <c r="D16" s="12">
        <v>50</v>
      </c>
      <c r="E16" s="12">
        <v>50</v>
      </c>
      <c r="F16" s="14">
        <v>0</v>
      </c>
      <c r="G16" s="12">
        <v>50</v>
      </c>
      <c r="I16" s="11">
        <f>'^JKSE'!I16</f>
        <v>40875</v>
      </c>
      <c r="J16" s="12">
        <f t="shared" si="0"/>
        <v>50</v>
      </c>
    </row>
    <row r="17" spans="1:10" x14ac:dyDescent="0.2">
      <c r="A17" s="15">
        <v>39840</v>
      </c>
      <c r="B17" s="12">
        <v>50</v>
      </c>
      <c r="C17" s="12">
        <v>50</v>
      </c>
      <c r="D17" s="12">
        <v>50</v>
      </c>
      <c r="E17" s="12">
        <v>50</v>
      </c>
      <c r="F17" s="14">
        <v>0</v>
      </c>
      <c r="G17" s="12">
        <v>50</v>
      </c>
      <c r="I17" s="11">
        <f>'^JKSE'!I17</f>
        <v>40872</v>
      </c>
      <c r="J17" s="12">
        <f t="shared" si="0"/>
        <v>50</v>
      </c>
    </row>
    <row r="18" spans="1:10" x14ac:dyDescent="0.2">
      <c r="A18" s="15">
        <v>39841</v>
      </c>
      <c r="B18" s="12">
        <v>50</v>
      </c>
      <c r="C18" s="12">
        <v>50</v>
      </c>
      <c r="D18" s="12">
        <v>50</v>
      </c>
      <c r="E18" s="12">
        <v>50</v>
      </c>
      <c r="F18" s="14">
        <v>0</v>
      </c>
      <c r="G18" s="12">
        <v>50</v>
      </c>
      <c r="I18" s="11">
        <f>'^JKSE'!I18</f>
        <v>40871</v>
      </c>
      <c r="J18" s="12">
        <f t="shared" si="0"/>
        <v>50</v>
      </c>
    </row>
    <row r="19" spans="1:10" x14ac:dyDescent="0.2">
      <c r="A19" s="15">
        <v>39842</v>
      </c>
      <c r="B19" s="12">
        <v>50</v>
      </c>
      <c r="C19" s="12">
        <v>50</v>
      </c>
      <c r="D19" s="12">
        <v>50</v>
      </c>
      <c r="E19" s="12">
        <v>50</v>
      </c>
      <c r="F19" s="14">
        <v>0</v>
      </c>
      <c r="G19" s="12">
        <v>50</v>
      </c>
      <c r="I19" s="11">
        <f>'^JKSE'!I19</f>
        <v>40870</v>
      </c>
      <c r="J19" s="12">
        <f t="shared" si="0"/>
        <v>50</v>
      </c>
    </row>
    <row r="20" spans="1:10" x14ac:dyDescent="0.2">
      <c r="A20" s="15">
        <v>39843</v>
      </c>
      <c r="B20" s="12">
        <v>50</v>
      </c>
      <c r="C20" s="12">
        <v>50</v>
      </c>
      <c r="D20" s="12">
        <v>50</v>
      </c>
      <c r="E20" s="12">
        <v>50</v>
      </c>
      <c r="F20" s="14">
        <v>0</v>
      </c>
      <c r="G20" s="12">
        <v>50</v>
      </c>
      <c r="I20" s="11">
        <f>'^JKSE'!I20</f>
        <v>40869</v>
      </c>
      <c r="J20" s="12">
        <f t="shared" si="0"/>
        <v>50</v>
      </c>
    </row>
    <row r="21" spans="1:10" x14ac:dyDescent="0.2">
      <c r="A21" s="15">
        <v>39846</v>
      </c>
      <c r="B21" s="12">
        <v>50</v>
      </c>
      <c r="C21" s="12">
        <v>50</v>
      </c>
      <c r="D21" s="12">
        <v>50</v>
      </c>
      <c r="E21" s="12">
        <v>50</v>
      </c>
      <c r="F21" s="14">
        <v>0</v>
      </c>
      <c r="G21" s="12">
        <v>50</v>
      </c>
      <c r="I21" s="11">
        <f>'^JKSE'!I21</f>
        <v>40868</v>
      </c>
      <c r="J21" s="12">
        <f t="shared" si="0"/>
        <v>50</v>
      </c>
    </row>
    <row r="22" spans="1:10" x14ac:dyDescent="0.2">
      <c r="A22" s="15">
        <v>39847</v>
      </c>
      <c r="B22" s="12">
        <v>50</v>
      </c>
      <c r="C22" s="12">
        <v>50</v>
      </c>
      <c r="D22" s="12">
        <v>50</v>
      </c>
      <c r="E22" s="12">
        <v>50</v>
      </c>
      <c r="F22" s="14">
        <v>0</v>
      </c>
      <c r="G22" s="12">
        <v>50</v>
      </c>
      <c r="I22" s="11">
        <f>'^JKSE'!I22</f>
        <v>40865</v>
      </c>
      <c r="J22" s="12">
        <f t="shared" si="0"/>
        <v>50</v>
      </c>
    </row>
    <row r="23" spans="1:10" x14ac:dyDescent="0.2">
      <c r="A23" s="15">
        <v>39848</v>
      </c>
      <c r="B23" s="12">
        <v>50</v>
      </c>
      <c r="C23" s="12">
        <v>50</v>
      </c>
      <c r="D23" s="12">
        <v>50</v>
      </c>
      <c r="E23" s="12">
        <v>50</v>
      </c>
      <c r="F23" s="14">
        <v>0</v>
      </c>
      <c r="G23" s="12">
        <v>50</v>
      </c>
      <c r="I23" s="11">
        <f>'^JKSE'!I23</f>
        <v>40864</v>
      </c>
      <c r="J23" s="12">
        <f t="shared" si="0"/>
        <v>50</v>
      </c>
    </row>
    <row r="24" spans="1:10" x14ac:dyDescent="0.2">
      <c r="A24" s="15">
        <v>39849</v>
      </c>
      <c r="B24" s="12">
        <v>50</v>
      </c>
      <c r="C24" s="12">
        <v>50</v>
      </c>
      <c r="D24" s="12">
        <v>50</v>
      </c>
      <c r="E24" s="12">
        <v>50</v>
      </c>
      <c r="F24" s="14">
        <v>0</v>
      </c>
      <c r="G24" s="12">
        <v>50</v>
      </c>
      <c r="I24" s="11">
        <f>'^JKSE'!I24</f>
        <v>40863</v>
      </c>
      <c r="J24" s="12">
        <f t="shared" si="0"/>
        <v>50</v>
      </c>
    </row>
    <row r="25" spans="1:10" x14ac:dyDescent="0.2">
      <c r="A25" s="15">
        <v>39850</v>
      </c>
      <c r="B25" s="12">
        <v>50</v>
      </c>
      <c r="C25" s="12">
        <v>50</v>
      </c>
      <c r="D25" s="12">
        <v>50</v>
      </c>
      <c r="E25" s="12">
        <v>50</v>
      </c>
      <c r="F25" s="14">
        <v>0</v>
      </c>
      <c r="G25" s="12">
        <v>50</v>
      </c>
      <c r="I25" s="11">
        <f>'^JKSE'!I25</f>
        <v>40862</v>
      </c>
      <c r="J25" s="12">
        <f t="shared" si="0"/>
        <v>50</v>
      </c>
    </row>
    <row r="26" spans="1:10" x14ac:dyDescent="0.2">
      <c r="A26" s="15">
        <v>39853</v>
      </c>
      <c r="B26" s="12">
        <v>50</v>
      </c>
      <c r="C26" s="12">
        <v>50</v>
      </c>
      <c r="D26" s="12">
        <v>50</v>
      </c>
      <c r="E26" s="12">
        <v>50</v>
      </c>
      <c r="F26" s="14">
        <v>26000</v>
      </c>
      <c r="G26" s="12">
        <v>50</v>
      </c>
      <c r="I26" s="11">
        <f>'^JKSE'!I26</f>
        <v>40861</v>
      </c>
      <c r="J26" s="12">
        <f t="shared" si="0"/>
        <v>50</v>
      </c>
    </row>
    <row r="27" spans="1:10" x14ac:dyDescent="0.2">
      <c r="A27" s="15">
        <v>39854</v>
      </c>
      <c r="B27" s="12">
        <v>50</v>
      </c>
      <c r="C27" s="12">
        <v>50</v>
      </c>
      <c r="D27" s="12">
        <v>50</v>
      </c>
      <c r="E27" s="12">
        <v>50</v>
      </c>
      <c r="F27" s="14">
        <v>0</v>
      </c>
      <c r="G27" s="12">
        <v>50</v>
      </c>
      <c r="I27" s="11">
        <f>'^JKSE'!I27</f>
        <v>40858</v>
      </c>
      <c r="J27" s="12">
        <f t="shared" si="0"/>
        <v>50</v>
      </c>
    </row>
    <row r="28" spans="1:10" x14ac:dyDescent="0.2">
      <c r="A28" s="15">
        <v>39855</v>
      </c>
      <c r="B28" s="12">
        <v>50</v>
      </c>
      <c r="C28" s="12">
        <v>50</v>
      </c>
      <c r="D28" s="12">
        <v>50</v>
      </c>
      <c r="E28" s="12">
        <v>50</v>
      </c>
      <c r="F28" s="14">
        <v>0</v>
      </c>
      <c r="G28" s="12">
        <v>50</v>
      </c>
      <c r="I28" s="11">
        <f>'^JKSE'!I28</f>
        <v>40857</v>
      </c>
      <c r="J28" s="12">
        <f t="shared" si="0"/>
        <v>50</v>
      </c>
    </row>
    <row r="29" spans="1:10" x14ac:dyDescent="0.2">
      <c r="A29" s="15">
        <v>39856</v>
      </c>
      <c r="B29" s="12">
        <v>50</v>
      </c>
      <c r="C29" s="12">
        <v>50</v>
      </c>
      <c r="D29" s="12">
        <v>50</v>
      </c>
      <c r="E29" s="12">
        <v>50</v>
      </c>
      <c r="F29" s="14">
        <v>0</v>
      </c>
      <c r="G29" s="12">
        <v>50</v>
      </c>
      <c r="I29" s="11">
        <f>'^JKSE'!I29</f>
        <v>40856</v>
      </c>
      <c r="J29" s="12">
        <f t="shared" si="0"/>
        <v>50</v>
      </c>
    </row>
    <row r="30" spans="1:10" x14ac:dyDescent="0.2">
      <c r="A30" s="15">
        <v>39857</v>
      </c>
      <c r="B30" s="12">
        <v>50</v>
      </c>
      <c r="C30" s="12">
        <v>50</v>
      </c>
      <c r="D30" s="12">
        <v>50</v>
      </c>
      <c r="E30" s="12">
        <v>50</v>
      </c>
      <c r="F30" s="14">
        <v>500</v>
      </c>
      <c r="G30" s="12">
        <v>50</v>
      </c>
      <c r="I30" s="11">
        <f>'^JKSE'!I30</f>
        <v>40855</v>
      </c>
      <c r="J30" s="12">
        <f t="shared" si="0"/>
        <v>50</v>
      </c>
    </row>
    <row r="31" spans="1:10" x14ac:dyDescent="0.2">
      <c r="A31" s="15">
        <v>39860</v>
      </c>
      <c r="B31" s="12">
        <v>50</v>
      </c>
      <c r="C31" s="12">
        <v>50</v>
      </c>
      <c r="D31" s="12">
        <v>50</v>
      </c>
      <c r="E31" s="12">
        <v>50</v>
      </c>
      <c r="F31" s="14">
        <v>1000</v>
      </c>
      <c r="G31" s="12">
        <v>50</v>
      </c>
      <c r="I31" s="11">
        <f>'^JKSE'!I31</f>
        <v>40854</v>
      </c>
      <c r="J31" s="12">
        <f t="shared" si="0"/>
        <v>50</v>
      </c>
    </row>
    <row r="32" spans="1:10" x14ac:dyDescent="0.2">
      <c r="A32" s="15">
        <v>39861</v>
      </c>
      <c r="B32" s="12">
        <v>50</v>
      </c>
      <c r="C32" s="12">
        <v>50</v>
      </c>
      <c r="D32" s="12">
        <v>50</v>
      </c>
      <c r="E32" s="12">
        <v>50</v>
      </c>
      <c r="F32" s="14">
        <v>4000</v>
      </c>
      <c r="G32" s="12">
        <v>50</v>
      </c>
      <c r="I32" s="11">
        <f>'^JKSE'!I32</f>
        <v>40851</v>
      </c>
      <c r="J32" s="12">
        <f t="shared" si="0"/>
        <v>50</v>
      </c>
    </row>
    <row r="33" spans="1:10" x14ac:dyDescent="0.2">
      <c r="A33" s="15">
        <v>39862</v>
      </c>
      <c r="B33" s="12">
        <v>50</v>
      </c>
      <c r="C33" s="12">
        <v>50</v>
      </c>
      <c r="D33" s="12">
        <v>50</v>
      </c>
      <c r="E33" s="12">
        <v>50</v>
      </c>
      <c r="F33" s="14">
        <v>0</v>
      </c>
      <c r="G33" s="12">
        <v>50</v>
      </c>
      <c r="I33" s="11">
        <f>'^JKSE'!I33</f>
        <v>40850</v>
      </c>
      <c r="J33" s="12">
        <f t="shared" si="0"/>
        <v>50</v>
      </c>
    </row>
    <row r="34" spans="1:10" x14ac:dyDescent="0.2">
      <c r="A34" s="15">
        <v>39863</v>
      </c>
      <c r="B34" s="12">
        <v>50</v>
      </c>
      <c r="C34" s="12">
        <v>50</v>
      </c>
      <c r="D34" s="12">
        <v>50</v>
      </c>
      <c r="E34" s="12">
        <v>50</v>
      </c>
      <c r="F34" s="14">
        <v>0</v>
      </c>
      <c r="G34" s="12">
        <v>50</v>
      </c>
      <c r="I34" s="11">
        <f>'^JKSE'!I34</f>
        <v>40849</v>
      </c>
      <c r="J34" s="12">
        <f t="shared" si="0"/>
        <v>50</v>
      </c>
    </row>
    <row r="35" spans="1:10" x14ac:dyDescent="0.2">
      <c r="A35" s="15">
        <v>39864</v>
      </c>
      <c r="B35" s="12">
        <v>50</v>
      </c>
      <c r="C35" s="12">
        <v>50</v>
      </c>
      <c r="D35" s="12">
        <v>50</v>
      </c>
      <c r="E35" s="12">
        <v>50</v>
      </c>
      <c r="F35" s="14">
        <v>0</v>
      </c>
      <c r="G35" s="12">
        <v>50</v>
      </c>
      <c r="I35" s="11">
        <f>'^JKSE'!I35</f>
        <v>40848</v>
      </c>
      <c r="J35" s="12">
        <f t="shared" si="0"/>
        <v>50</v>
      </c>
    </row>
    <row r="36" spans="1:10" x14ac:dyDescent="0.2">
      <c r="A36" s="15">
        <v>39867</v>
      </c>
      <c r="B36" s="12">
        <v>50</v>
      </c>
      <c r="C36" s="12">
        <v>50</v>
      </c>
      <c r="D36" s="12">
        <v>50</v>
      </c>
      <c r="E36" s="12">
        <v>50</v>
      </c>
      <c r="F36" s="14">
        <v>0</v>
      </c>
      <c r="G36" s="12">
        <v>50</v>
      </c>
      <c r="I36" s="11">
        <f>'^JKSE'!I36</f>
        <v>40847</v>
      </c>
      <c r="J36" s="12">
        <f t="shared" si="0"/>
        <v>50</v>
      </c>
    </row>
    <row r="37" spans="1:10" x14ac:dyDescent="0.2">
      <c r="A37" s="15">
        <v>39868</v>
      </c>
      <c r="B37" s="12">
        <v>50</v>
      </c>
      <c r="C37" s="12">
        <v>50</v>
      </c>
      <c r="D37" s="12">
        <v>50</v>
      </c>
      <c r="E37" s="12">
        <v>50</v>
      </c>
      <c r="F37" s="14">
        <v>0</v>
      </c>
      <c r="G37" s="12">
        <v>50</v>
      </c>
      <c r="I37" s="11">
        <f>'^JKSE'!I37</f>
        <v>40844</v>
      </c>
      <c r="J37" s="12">
        <f t="shared" si="0"/>
        <v>50</v>
      </c>
    </row>
    <row r="38" spans="1:10" x14ac:dyDescent="0.2">
      <c r="A38" s="15">
        <v>39869</v>
      </c>
      <c r="B38" s="12">
        <v>50</v>
      </c>
      <c r="C38" s="12">
        <v>50</v>
      </c>
      <c r="D38" s="12">
        <v>50</v>
      </c>
      <c r="E38" s="12">
        <v>50</v>
      </c>
      <c r="F38" s="14">
        <v>0</v>
      </c>
      <c r="G38" s="12">
        <v>50</v>
      </c>
      <c r="I38" s="11">
        <f>'^JKSE'!I38</f>
        <v>40843</v>
      </c>
      <c r="J38" s="12">
        <f t="shared" si="0"/>
        <v>50</v>
      </c>
    </row>
    <row r="39" spans="1:10" x14ac:dyDescent="0.2">
      <c r="A39" s="15">
        <v>39870</v>
      </c>
      <c r="B39" s="12">
        <v>50</v>
      </c>
      <c r="C39" s="12">
        <v>50</v>
      </c>
      <c r="D39" s="12">
        <v>50</v>
      </c>
      <c r="E39" s="12">
        <v>50</v>
      </c>
      <c r="F39" s="14">
        <v>3000</v>
      </c>
      <c r="G39" s="12">
        <v>50</v>
      </c>
      <c r="I39" s="11">
        <f>'^JKSE'!I39</f>
        <v>40842</v>
      </c>
      <c r="J39" s="12">
        <f t="shared" si="0"/>
        <v>50</v>
      </c>
    </row>
    <row r="40" spans="1:10" x14ac:dyDescent="0.2">
      <c r="A40" s="15">
        <v>39871</v>
      </c>
      <c r="B40" s="12">
        <v>50</v>
      </c>
      <c r="C40" s="12">
        <v>50</v>
      </c>
      <c r="D40" s="12">
        <v>50</v>
      </c>
      <c r="E40" s="12">
        <v>50</v>
      </c>
      <c r="F40" s="14">
        <v>0</v>
      </c>
      <c r="G40" s="12">
        <v>50</v>
      </c>
      <c r="I40" s="11">
        <f>'^JKSE'!I40</f>
        <v>40841</v>
      </c>
      <c r="J40" s="12">
        <f t="shared" si="0"/>
        <v>50</v>
      </c>
    </row>
    <row r="41" spans="1:10" x14ac:dyDescent="0.2">
      <c r="A41" s="15">
        <v>39874</v>
      </c>
      <c r="B41" s="12">
        <v>50</v>
      </c>
      <c r="C41" s="12">
        <v>50</v>
      </c>
      <c r="D41" s="12">
        <v>50</v>
      </c>
      <c r="E41" s="12">
        <v>50</v>
      </c>
      <c r="F41" s="14">
        <v>0</v>
      </c>
      <c r="G41" s="12">
        <v>50</v>
      </c>
      <c r="I41" s="11">
        <f>'^JKSE'!I41</f>
        <v>40840</v>
      </c>
      <c r="J41" s="12">
        <f t="shared" si="0"/>
        <v>50</v>
      </c>
    </row>
    <row r="42" spans="1:10" x14ac:dyDescent="0.2">
      <c r="A42" s="15">
        <v>39875</v>
      </c>
      <c r="B42" s="12">
        <v>50</v>
      </c>
      <c r="C42" s="12">
        <v>50</v>
      </c>
      <c r="D42" s="12">
        <v>50</v>
      </c>
      <c r="E42" s="12">
        <v>50</v>
      </c>
      <c r="F42" s="14">
        <v>4500</v>
      </c>
      <c r="G42" s="12">
        <v>50</v>
      </c>
      <c r="I42" s="11">
        <f>'^JKSE'!I42</f>
        <v>40837</v>
      </c>
      <c r="J42" s="12">
        <f t="shared" si="0"/>
        <v>50</v>
      </c>
    </row>
    <row r="43" spans="1:10" x14ac:dyDescent="0.2">
      <c r="A43" s="15">
        <v>39876</v>
      </c>
      <c r="B43" s="12">
        <v>50</v>
      </c>
      <c r="C43" s="12">
        <v>50</v>
      </c>
      <c r="D43" s="12">
        <v>50</v>
      </c>
      <c r="E43" s="12">
        <v>50</v>
      </c>
      <c r="F43" s="14">
        <v>0</v>
      </c>
      <c r="G43" s="12">
        <v>50</v>
      </c>
      <c r="I43" s="11">
        <f>'^JKSE'!I43</f>
        <v>40836</v>
      </c>
      <c r="J43" s="12">
        <f t="shared" si="0"/>
        <v>50</v>
      </c>
    </row>
    <row r="44" spans="1:10" x14ac:dyDescent="0.2">
      <c r="A44" s="15">
        <v>39877</v>
      </c>
      <c r="B44" s="12">
        <v>50</v>
      </c>
      <c r="C44" s="12">
        <v>50</v>
      </c>
      <c r="D44" s="12">
        <v>50</v>
      </c>
      <c r="E44" s="12">
        <v>50</v>
      </c>
      <c r="F44" s="14">
        <v>0</v>
      </c>
      <c r="G44" s="12">
        <v>50</v>
      </c>
      <c r="I44" s="11">
        <f>'^JKSE'!I44</f>
        <v>40835</v>
      </c>
      <c r="J44" s="12">
        <f t="shared" si="0"/>
        <v>50</v>
      </c>
    </row>
    <row r="45" spans="1:10" x14ac:dyDescent="0.2">
      <c r="A45" s="15">
        <v>39878</v>
      </c>
      <c r="B45" s="12">
        <v>50</v>
      </c>
      <c r="C45" s="12">
        <v>50</v>
      </c>
      <c r="D45" s="12">
        <v>50</v>
      </c>
      <c r="E45" s="12">
        <v>50</v>
      </c>
      <c r="F45" s="14">
        <v>500</v>
      </c>
      <c r="G45" s="12">
        <v>50</v>
      </c>
      <c r="I45" s="11">
        <f>'^JKSE'!I45</f>
        <v>40834</v>
      </c>
      <c r="J45" s="12">
        <f t="shared" si="0"/>
        <v>50</v>
      </c>
    </row>
    <row r="46" spans="1:10" x14ac:dyDescent="0.2">
      <c r="A46" s="15">
        <v>39882</v>
      </c>
      <c r="B46" s="12">
        <v>50</v>
      </c>
      <c r="C46" s="12">
        <v>50</v>
      </c>
      <c r="D46" s="12">
        <v>50</v>
      </c>
      <c r="E46" s="12">
        <v>50</v>
      </c>
      <c r="F46" s="14">
        <v>0</v>
      </c>
      <c r="G46" s="12">
        <v>50</v>
      </c>
      <c r="I46" s="11">
        <f>'^JKSE'!I46</f>
        <v>40833</v>
      </c>
      <c r="J46" s="12">
        <f t="shared" si="0"/>
        <v>50</v>
      </c>
    </row>
    <row r="47" spans="1:10" x14ac:dyDescent="0.2">
      <c r="A47" s="15">
        <v>39883</v>
      </c>
      <c r="B47" s="12">
        <v>50</v>
      </c>
      <c r="C47" s="12">
        <v>50</v>
      </c>
      <c r="D47" s="12">
        <v>50</v>
      </c>
      <c r="E47" s="12">
        <v>50</v>
      </c>
      <c r="F47" s="14">
        <v>0</v>
      </c>
      <c r="G47" s="12">
        <v>50</v>
      </c>
      <c r="I47" s="11">
        <f>'^JKSE'!I47</f>
        <v>40830</v>
      </c>
      <c r="J47" s="12">
        <f t="shared" si="0"/>
        <v>50</v>
      </c>
    </row>
    <row r="48" spans="1:10" x14ac:dyDescent="0.2">
      <c r="A48" s="15">
        <v>39884</v>
      </c>
      <c r="B48" s="12">
        <v>50</v>
      </c>
      <c r="C48" s="12">
        <v>50</v>
      </c>
      <c r="D48" s="12">
        <v>50</v>
      </c>
      <c r="E48" s="12">
        <v>50</v>
      </c>
      <c r="F48" s="14">
        <v>0</v>
      </c>
      <c r="G48" s="12">
        <v>50</v>
      </c>
      <c r="I48" s="11">
        <f>'^JKSE'!I48</f>
        <v>40829</v>
      </c>
      <c r="J48" s="12">
        <f t="shared" si="0"/>
        <v>50</v>
      </c>
    </row>
    <row r="49" spans="1:10" x14ac:dyDescent="0.2">
      <c r="A49" s="15">
        <v>39885</v>
      </c>
      <c r="B49" s="12">
        <v>50</v>
      </c>
      <c r="C49" s="12">
        <v>50</v>
      </c>
      <c r="D49" s="12">
        <v>50</v>
      </c>
      <c r="E49" s="12">
        <v>50</v>
      </c>
      <c r="F49" s="14">
        <v>0</v>
      </c>
      <c r="G49" s="12">
        <v>50</v>
      </c>
      <c r="I49" s="11">
        <f>'^JKSE'!I49</f>
        <v>40828</v>
      </c>
      <c r="J49" s="12">
        <f t="shared" si="0"/>
        <v>50</v>
      </c>
    </row>
    <row r="50" spans="1:10" x14ac:dyDescent="0.2">
      <c r="A50" s="15">
        <v>39888</v>
      </c>
      <c r="B50" s="12">
        <v>50</v>
      </c>
      <c r="C50" s="12">
        <v>50</v>
      </c>
      <c r="D50" s="12">
        <v>50</v>
      </c>
      <c r="E50" s="12">
        <v>50</v>
      </c>
      <c r="F50" s="14">
        <v>0</v>
      </c>
      <c r="G50" s="12">
        <v>50</v>
      </c>
      <c r="I50" s="11">
        <f>'^JKSE'!I50</f>
        <v>40827</v>
      </c>
      <c r="J50" s="12">
        <f t="shared" si="0"/>
        <v>50</v>
      </c>
    </row>
    <row r="51" spans="1:10" x14ac:dyDescent="0.2">
      <c r="A51" s="15">
        <v>39889</v>
      </c>
      <c r="B51" s="12">
        <v>50</v>
      </c>
      <c r="C51" s="12">
        <v>50</v>
      </c>
      <c r="D51" s="12">
        <v>50</v>
      </c>
      <c r="E51" s="12">
        <v>50</v>
      </c>
      <c r="F51" s="14">
        <v>12500</v>
      </c>
      <c r="G51" s="12">
        <v>50</v>
      </c>
      <c r="I51" s="11">
        <f>'^JKSE'!I51</f>
        <v>40826</v>
      </c>
      <c r="J51" s="12">
        <f t="shared" si="0"/>
        <v>50</v>
      </c>
    </row>
    <row r="52" spans="1:10" x14ac:dyDescent="0.2">
      <c r="A52" s="15">
        <v>39890</v>
      </c>
      <c r="B52" s="12">
        <v>50</v>
      </c>
      <c r="C52" s="12">
        <v>50</v>
      </c>
      <c r="D52" s="12">
        <v>50</v>
      </c>
      <c r="E52" s="12">
        <v>50</v>
      </c>
      <c r="F52" s="14">
        <v>50000</v>
      </c>
      <c r="G52" s="12">
        <v>50</v>
      </c>
      <c r="I52" s="11">
        <f>'^JKSE'!I52</f>
        <v>40823</v>
      </c>
      <c r="J52" s="12">
        <f t="shared" si="0"/>
        <v>50</v>
      </c>
    </row>
    <row r="53" spans="1:10" x14ac:dyDescent="0.2">
      <c r="A53" s="15">
        <v>39891</v>
      </c>
      <c r="B53" s="12">
        <v>50</v>
      </c>
      <c r="C53" s="12">
        <v>50</v>
      </c>
      <c r="D53" s="12">
        <v>50</v>
      </c>
      <c r="E53" s="12">
        <v>50</v>
      </c>
      <c r="F53" s="14">
        <v>0</v>
      </c>
      <c r="G53" s="12">
        <v>50</v>
      </c>
      <c r="I53" s="11">
        <f>'^JKSE'!I53</f>
        <v>40822</v>
      </c>
      <c r="J53" s="12">
        <f t="shared" si="0"/>
        <v>50</v>
      </c>
    </row>
    <row r="54" spans="1:10" x14ac:dyDescent="0.2">
      <c r="A54" s="15">
        <v>39892</v>
      </c>
      <c r="B54" s="12">
        <v>50</v>
      </c>
      <c r="C54" s="12">
        <v>50</v>
      </c>
      <c r="D54" s="12">
        <v>50</v>
      </c>
      <c r="E54" s="12">
        <v>50</v>
      </c>
      <c r="F54" s="14">
        <v>0</v>
      </c>
      <c r="G54" s="12">
        <v>50</v>
      </c>
      <c r="I54" s="11">
        <f>'^JKSE'!I54</f>
        <v>40821</v>
      </c>
      <c r="J54" s="12">
        <f t="shared" si="0"/>
        <v>50</v>
      </c>
    </row>
    <row r="55" spans="1:10" x14ac:dyDescent="0.2">
      <c r="A55" s="15">
        <v>39895</v>
      </c>
      <c r="B55" s="12">
        <v>50</v>
      </c>
      <c r="C55" s="12">
        <v>50</v>
      </c>
      <c r="D55" s="12">
        <v>50</v>
      </c>
      <c r="E55" s="12">
        <v>50</v>
      </c>
      <c r="F55" s="14">
        <v>0</v>
      </c>
      <c r="G55" s="12">
        <v>50</v>
      </c>
      <c r="I55" s="11">
        <f>'^JKSE'!I55</f>
        <v>40820</v>
      </c>
      <c r="J55" s="12">
        <f t="shared" si="0"/>
        <v>50</v>
      </c>
    </row>
    <row r="56" spans="1:10" x14ac:dyDescent="0.2">
      <c r="A56" s="15">
        <v>39896</v>
      </c>
      <c r="B56" s="12">
        <v>50</v>
      </c>
      <c r="C56" s="12">
        <v>50</v>
      </c>
      <c r="D56" s="12">
        <v>50</v>
      </c>
      <c r="E56" s="12">
        <v>50</v>
      </c>
      <c r="F56" s="14">
        <v>0</v>
      </c>
      <c r="G56" s="12">
        <v>50</v>
      </c>
      <c r="I56" s="11">
        <f>'^JKSE'!I56</f>
        <v>40819</v>
      </c>
      <c r="J56" s="12">
        <f t="shared" si="0"/>
        <v>50</v>
      </c>
    </row>
    <row r="57" spans="1:10" x14ac:dyDescent="0.2">
      <c r="A57" s="15">
        <v>39897</v>
      </c>
      <c r="B57" s="12">
        <v>50</v>
      </c>
      <c r="C57" s="12">
        <v>50</v>
      </c>
      <c r="D57" s="12">
        <v>50</v>
      </c>
      <c r="E57" s="12">
        <v>50</v>
      </c>
      <c r="F57" s="14">
        <v>0</v>
      </c>
      <c r="G57" s="12">
        <v>50</v>
      </c>
      <c r="I57" s="11">
        <f>'^JKSE'!I57</f>
        <v>40816</v>
      </c>
      <c r="J57" s="12">
        <f t="shared" si="0"/>
        <v>50</v>
      </c>
    </row>
    <row r="58" spans="1:10" x14ac:dyDescent="0.2">
      <c r="A58" s="15">
        <v>39899</v>
      </c>
      <c r="B58" s="12">
        <v>50</v>
      </c>
      <c r="C58" s="12">
        <v>50</v>
      </c>
      <c r="D58" s="12">
        <v>50</v>
      </c>
      <c r="E58" s="12">
        <v>50</v>
      </c>
      <c r="F58" s="14">
        <v>0</v>
      </c>
      <c r="G58" s="12">
        <v>50</v>
      </c>
      <c r="I58" s="11">
        <f>'^JKSE'!I58</f>
        <v>40815</v>
      </c>
      <c r="J58" s="12">
        <f t="shared" si="0"/>
        <v>50</v>
      </c>
    </row>
    <row r="59" spans="1:10" x14ac:dyDescent="0.2">
      <c r="A59" s="15">
        <v>39902</v>
      </c>
      <c r="B59" s="12">
        <v>50</v>
      </c>
      <c r="C59" s="12">
        <v>50</v>
      </c>
      <c r="D59" s="12">
        <v>50</v>
      </c>
      <c r="E59" s="12">
        <v>50</v>
      </c>
      <c r="F59" s="14">
        <v>0</v>
      </c>
      <c r="G59" s="12">
        <v>50</v>
      </c>
      <c r="I59" s="11">
        <f>'^JKSE'!I59</f>
        <v>40814</v>
      </c>
      <c r="J59" s="12">
        <f t="shared" si="0"/>
        <v>50</v>
      </c>
    </row>
    <row r="60" spans="1:10" x14ac:dyDescent="0.2">
      <c r="A60" s="15">
        <v>39903</v>
      </c>
      <c r="B60" s="12">
        <v>50</v>
      </c>
      <c r="C60" s="12">
        <v>50</v>
      </c>
      <c r="D60" s="12">
        <v>50</v>
      </c>
      <c r="E60" s="12">
        <v>50</v>
      </c>
      <c r="F60" s="14">
        <v>0</v>
      </c>
      <c r="G60" s="12">
        <v>50</v>
      </c>
      <c r="I60" s="11">
        <f>'^JKSE'!I60</f>
        <v>40813</v>
      </c>
      <c r="J60" s="12">
        <f t="shared" si="0"/>
        <v>50</v>
      </c>
    </row>
    <row r="61" spans="1:10" x14ac:dyDescent="0.2">
      <c r="A61" s="15">
        <v>39904</v>
      </c>
      <c r="B61" s="12">
        <v>50</v>
      </c>
      <c r="C61" s="12">
        <v>50</v>
      </c>
      <c r="D61" s="12">
        <v>50</v>
      </c>
      <c r="E61" s="12">
        <v>50</v>
      </c>
      <c r="F61" s="14">
        <v>0</v>
      </c>
      <c r="G61" s="12">
        <v>50</v>
      </c>
      <c r="I61" s="11">
        <f>'^JKSE'!I61</f>
        <v>40812</v>
      </c>
      <c r="J61" s="12">
        <f t="shared" si="0"/>
        <v>50</v>
      </c>
    </row>
    <row r="62" spans="1:10" x14ac:dyDescent="0.2">
      <c r="A62" s="15">
        <v>39905</v>
      </c>
      <c r="B62" s="12">
        <v>50</v>
      </c>
      <c r="C62" s="12">
        <v>50</v>
      </c>
      <c r="D62" s="12">
        <v>50</v>
      </c>
      <c r="E62" s="12">
        <v>50</v>
      </c>
      <c r="F62" s="14">
        <v>0</v>
      </c>
      <c r="G62" s="12">
        <v>50</v>
      </c>
      <c r="I62" s="11">
        <f>'^JKSE'!I62</f>
        <v>40809</v>
      </c>
      <c r="J62" s="12">
        <f t="shared" si="0"/>
        <v>50</v>
      </c>
    </row>
    <row r="63" spans="1:10" x14ac:dyDescent="0.2">
      <c r="A63" s="15">
        <v>39906</v>
      </c>
      <c r="B63" s="12">
        <v>50</v>
      </c>
      <c r="C63" s="12">
        <v>50</v>
      </c>
      <c r="D63" s="12">
        <v>50</v>
      </c>
      <c r="E63" s="12">
        <v>50</v>
      </c>
      <c r="F63" s="14">
        <v>0</v>
      </c>
      <c r="G63" s="12">
        <v>50</v>
      </c>
      <c r="I63" s="11">
        <f>'^JKSE'!I63</f>
        <v>40808</v>
      </c>
      <c r="J63" s="12">
        <f t="shared" si="0"/>
        <v>50</v>
      </c>
    </row>
    <row r="64" spans="1:10" x14ac:dyDescent="0.2">
      <c r="A64" s="15">
        <v>39909</v>
      </c>
      <c r="B64" s="12">
        <v>50</v>
      </c>
      <c r="C64" s="12">
        <v>50</v>
      </c>
      <c r="D64" s="12">
        <v>50</v>
      </c>
      <c r="E64" s="12">
        <v>50</v>
      </c>
      <c r="F64" s="14">
        <v>0</v>
      </c>
      <c r="G64" s="12">
        <v>50</v>
      </c>
      <c r="I64" s="11">
        <f>'^JKSE'!I64</f>
        <v>40807</v>
      </c>
      <c r="J64" s="12">
        <f t="shared" si="0"/>
        <v>50</v>
      </c>
    </row>
    <row r="65" spans="1:10" x14ac:dyDescent="0.2">
      <c r="A65" s="15">
        <v>39910</v>
      </c>
      <c r="B65" s="12">
        <v>50</v>
      </c>
      <c r="C65" s="12">
        <v>50</v>
      </c>
      <c r="D65" s="12">
        <v>50</v>
      </c>
      <c r="E65" s="12">
        <v>50</v>
      </c>
      <c r="F65" s="14">
        <v>0</v>
      </c>
      <c r="G65" s="12">
        <v>50</v>
      </c>
      <c r="I65" s="11">
        <f>'^JKSE'!I65</f>
        <v>40806</v>
      </c>
      <c r="J65" s="12">
        <f t="shared" si="0"/>
        <v>50</v>
      </c>
    </row>
    <row r="66" spans="1:10" x14ac:dyDescent="0.2">
      <c r="A66" s="15">
        <v>39911</v>
      </c>
      <c r="B66" s="12">
        <v>50</v>
      </c>
      <c r="C66" s="12">
        <v>50</v>
      </c>
      <c r="D66" s="12">
        <v>50</v>
      </c>
      <c r="E66" s="12">
        <v>50</v>
      </c>
      <c r="F66" s="14">
        <v>0</v>
      </c>
      <c r="G66" s="12">
        <v>50</v>
      </c>
      <c r="I66" s="11">
        <f>'^JKSE'!I66</f>
        <v>40805</v>
      </c>
      <c r="J66" s="12">
        <f t="shared" si="0"/>
        <v>50</v>
      </c>
    </row>
    <row r="67" spans="1:10" x14ac:dyDescent="0.2">
      <c r="A67" s="15">
        <v>39916</v>
      </c>
      <c r="B67" s="12">
        <v>50</v>
      </c>
      <c r="C67" s="12">
        <v>50</v>
      </c>
      <c r="D67" s="12">
        <v>50</v>
      </c>
      <c r="E67" s="12">
        <v>50</v>
      </c>
      <c r="F67" s="14">
        <v>0</v>
      </c>
      <c r="G67" s="12">
        <v>50</v>
      </c>
      <c r="I67" s="11">
        <f>'^JKSE'!I67</f>
        <v>40802</v>
      </c>
      <c r="J67" s="12">
        <f t="shared" ref="J67:J130" si="1">VLOOKUP($I$2:$I$751,$A$2:$G$705,7)</f>
        <v>50</v>
      </c>
    </row>
    <row r="68" spans="1:10" x14ac:dyDescent="0.2">
      <c r="A68" s="15">
        <v>39917</v>
      </c>
      <c r="B68" s="12">
        <v>50</v>
      </c>
      <c r="C68" s="12">
        <v>50</v>
      </c>
      <c r="D68" s="12">
        <v>50</v>
      </c>
      <c r="E68" s="12">
        <v>50</v>
      </c>
      <c r="F68" s="14">
        <v>0</v>
      </c>
      <c r="G68" s="12">
        <v>50</v>
      </c>
      <c r="I68" s="11">
        <f>'^JKSE'!I68</f>
        <v>40801</v>
      </c>
      <c r="J68" s="12">
        <f t="shared" si="1"/>
        <v>50</v>
      </c>
    </row>
    <row r="69" spans="1:10" x14ac:dyDescent="0.2">
      <c r="A69" s="15">
        <v>39918</v>
      </c>
      <c r="B69" s="12">
        <v>50</v>
      </c>
      <c r="C69" s="12">
        <v>50</v>
      </c>
      <c r="D69" s="12">
        <v>50</v>
      </c>
      <c r="E69" s="12">
        <v>50</v>
      </c>
      <c r="F69" s="14">
        <v>1025000</v>
      </c>
      <c r="G69" s="12">
        <v>50</v>
      </c>
      <c r="I69" s="11">
        <f>'^JKSE'!I69</f>
        <v>40800</v>
      </c>
      <c r="J69" s="12">
        <f t="shared" si="1"/>
        <v>50</v>
      </c>
    </row>
    <row r="70" spans="1:10" x14ac:dyDescent="0.2">
      <c r="A70" s="15">
        <v>39919</v>
      </c>
      <c r="B70" s="12">
        <v>50</v>
      </c>
      <c r="C70" s="12">
        <v>50</v>
      </c>
      <c r="D70" s="12">
        <v>50</v>
      </c>
      <c r="E70" s="12">
        <v>50</v>
      </c>
      <c r="F70" s="14">
        <v>0</v>
      </c>
      <c r="G70" s="12">
        <v>50</v>
      </c>
      <c r="I70" s="11">
        <f>'^JKSE'!I70</f>
        <v>40799</v>
      </c>
      <c r="J70" s="12">
        <f t="shared" si="1"/>
        <v>50</v>
      </c>
    </row>
    <row r="71" spans="1:10" x14ac:dyDescent="0.2">
      <c r="A71" s="15">
        <v>39920</v>
      </c>
      <c r="B71" s="12">
        <v>50</v>
      </c>
      <c r="C71" s="12">
        <v>50</v>
      </c>
      <c r="D71" s="12">
        <v>50</v>
      </c>
      <c r="E71" s="12">
        <v>50</v>
      </c>
      <c r="F71" s="14">
        <v>141500</v>
      </c>
      <c r="G71" s="12">
        <v>50</v>
      </c>
      <c r="I71" s="11">
        <f>'^JKSE'!I71</f>
        <v>40798</v>
      </c>
      <c r="J71" s="12">
        <f t="shared" si="1"/>
        <v>50</v>
      </c>
    </row>
    <row r="72" spans="1:10" x14ac:dyDescent="0.2">
      <c r="A72" s="15">
        <v>39923</v>
      </c>
      <c r="B72" s="12">
        <v>50</v>
      </c>
      <c r="C72" s="12">
        <v>50</v>
      </c>
      <c r="D72" s="12">
        <v>50</v>
      </c>
      <c r="E72" s="12">
        <v>50</v>
      </c>
      <c r="F72" s="14">
        <v>0</v>
      </c>
      <c r="G72" s="12">
        <v>50</v>
      </c>
      <c r="I72" s="11">
        <f>'^JKSE'!I72</f>
        <v>40795</v>
      </c>
      <c r="J72" s="12">
        <f t="shared" si="1"/>
        <v>50</v>
      </c>
    </row>
    <row r="73" spans="1:10" x14ac:dyDescent="0.2">
      <c r="A73" s="15">
        <v>39924</v>
      </c>
      <c r="B73" s="12">
        <v>50</v>
      </c>
      <c r="C73" s="12">
        <v>50</v>
      </c>
      <c r="D73" s="12">
        <v>50</v>
      </c>
      <c r="E73" s="12">
        <v>50</v>
      </c>
      <c r="F73" s="14">
        <v>0</v>
      </c>
      <c r="G73" s="12">
        <v>50</v>
      </c>
      <c r="I73" s="11">
        <f>'^JKSE'!I73</f>
        <v>40794</v>
      </c>
      <c r="J73" s="12">
        <f t="shared" si="1"/>
        <v>50</v>
      </c>
    </row>
    <row r="74" spans="1:10" x14ac:dyDescent="0.2">
      <c r="A74" s="15">
        <v>39925</v>
      </c>
      <c r="B74" s="12">
        <v>50</v>
      </c>
      <c r="C74" s="12">
        <v>50</v>
      </c>
      <c r="D74" s="12">
        <v>50</v>
      </c>
      <c r="E74" s="12">
        <v>50</v>
      </c>
      <c r="F74" s="14">
        <v>100000</v>
      </c>
      <c r="G74" s="12">
        <v>50</v>
      </c>
      <c r="I74" s="11">
        <f>'^JKSE'!I74</f>
        <v>40793</v>
      </c>
      <c r="J74" s="12">
        <f t="shared" si="1"/>
        <v>50</v>
      </c>
    </row>
    <row r="75" spans="1:10" x14ac:dyDescent="0.2">
      <c r="A75" s="15">
        <v>39926</v>
      </c>
      <c r="B75" s="12">
        <v>50</v>
      </c>
      <c r="C75" s="12">
        <v>50</v>
      </c>
      <c r="D75" s="12">
        <v>50</v>
      </c>
      <c r="E75" s="12">
        <v>50</v>
      </c>
      <c r="F75" s="14">
        <v>0</v>
      </c>
      <c r="G75" s="12">
        <v>50</v>
      </c>
      <c r="I75" s="11">
        <f>'^JKSE'!I75</f>
        <v>40792</v>
      </c>
      <c r="J75" s="12">
        <f t="shared" si="1"/>
        <v>50</v>
      </c>
    </row>
    <row r="76" spans="1:10" x14ac:dyDescent="0.2">
      <c r="A76" s="15">
        <v>39927</v>
      </c>
      <c r="B76" s="12">
        <v>50</v>
      </c>
      <c r="C76" s="12">
        <v>50</v>
      </c>
      <c r="D76" s="12">
        <v>50</v>
      </c>
      <c r="E76" s="12">
        <v>50</v>
      </c>
      <c r="F76" s="14">
        <v>0</v>
      </c>
      <c r="G76" s="12">
        <v>50</v>
      </c>
      <c r="I76" s="11">
        <f>'^JKSE'!I76</f>
        <v>40791</v>
      </c>
      <c r="J76" s="12">
        <f t="shared" si="1"/>
        <v>50</v>
      </c>
    </row>
    <row r="77" spans="1:10" x14ac:dyDescent="0.2">
      <c r="A77" s="15">
        <v>39930</v>
      </c>
      <c r="B77" s="12">
        <v>50</v>
      </c>
      <c r="C77" s="12">
        <v>50</v>
      </c>
      <c r="D77" s="12">
        <v>50</v>
      </c>
      <c r="E77" s="12">
        <v>50</v>
      </c>
      <c r="F77" s="14">
        <v>0</v>
      </c>
      <c r="G77" s="12">
        <v>50</v>
      </c>
      <c r="I77" s="11">
        <f>'^JKSE'!I77</f>
        <v>40788</v>
      </c>
      <c r="J77" s="12">
        <f t="shared" si="1"/>
        <v>50</v>
      </c>
    </row>
    <row r="78" spans="1:10" x14ac:dyDescent="0.2">
      <c r="A78" s="15">
        <v>39931</v>
      </c>
      <c r="B78" s="12">
        <v>50</v>
      </c>
      <c r="C78" s="12">
        <v>50</v>
      </c>
      <c r="D78" s="12">
        <v>50</v>
      </c>
      <c r="E78" s="12">
        <v>50</v>
      </c>
      <c r="F78" s="14">
        <v>0</v>
      </c>
      <c r="G78" s="12">
        <v>50</v>
      </c>
      <c r="I78" s="11">
        <f>'^JKSE'!I78</f>
        <v>40787</v>
      </c>
      <c r="J78" s="12">
        <f t="shared" si="1"/>
        <v>50</v>
      </c>
    </row>
    <row r="79" spans="1:10" x14ac:dyDescent="0.2">
      <c r="A79" s="15">
        <v>39932</v>
      </c>
      <c r="B79" s="12">
        <v>50</v>
      </c>
      <c r="C79" s="12">
        <v>50</v>
      </c>
      <c r="D79" s="12">
        <v>50</v>
      </c>
      <c r="E79" s="12">
        <v>50</v>
      </c>
      <c r="F79" s="14">
        <v>0</v>
      </c>
      <c r="G79" s="12">
        <v>50</v>
      </c>
      <c r="I79" s="11">
        <f>'^JKSE'!I79</f>
        <v>40786</v>
      </c>
      <c r="J79" s="12">
        <f t="shared" si="1"/>
        <v>50</v>
      </c>
    </row>
    <row r="80" spans="1:10" x14ac:dyDescent="0.2">
      <c r="A80" s="15">
        <v>39933</v>
      </c>
      <c r="B80" s="12">
        <v>50</v>
      </c>
      <c r="C80" s="12">
        <v>50</v>
      </c>
      <c r="D80" s="12">
        <v>50</v>
      </c>
      <c r="E80" s="12">
        <v>50</v>
      </c>
      <c r="F80" s="14">
        <v>200000</v>
      </c>
      <c r="G80" s="12">
        <v>50</v>
      </c>
      <c r="I80" s="11">
        <f>'^JKSE'!I80</f>
        <v>40785</v>
      </c>
      <c r="J80" s="12">
        <f t="shared" si="1"/>
        <v>50</v>
      </c>
    </row>
    <row r="81" spans="1:10" x14ac:dyDescent="0.2">
      <c r="A81" s="15">
        <v>39934</v>
      </c>
      <c r="B81" s="12">
        <v>50</v>
      </c>
      <c r="C81" s="12">
        <v>50</v>
      </c>
      <c r="D81" s="12">
        <v>50</v>
      </c>
      <c r="E81" s="12">
        <v>50</v>
      </c>
      <c r="F81" s="14">
        <v>211500</v>
      </c>
      <c r="G81" s="12">
        <v>50</v>
      </c>
      <c r="I81" s="11">
        <f>'^JKSE'!I81</f>
        <v>40784</v>
      </c>
      <c r="J81" s="12">
        <f t="shared" si="1"/>
        <v>50</v>
      </c>
    </row>
    <row r="82" spans="1:10" x14ac:dyDescent="0.2">
      <c r="A82" s="15">
        <v>39937</v>
      </c>
      <c r="B82" s="12">
        <v>50</v>
      </c>
      <c r="C82" s="12">
        <v>50</v>
      </c>
      <c r="D82" s="12">
        <v>50</v>
      </c>
      <c r="E82" s="12">
        <v>50</v>
      </c>
      <c r="F82" s="14">
        <v>0</v>
      </c>
      <c r="G82" s="12">
        <v>50</v>
      </c>
      <c r="I82" s="11">
        <f>'^JKSE'!I82</f>
        <v>40781</v>
      </c>
      <c r="J82" s="12">
        <f t="shared" si="1"/>
        <v>50</v>
      </c>
    </row>
    <row r="83" spans="1:10" x14ac:dyDescent="0.2">
      <c r="A83" s="15">
        <v>39938</v>
      </c>
      <c r="B83" s="12">
        <v>50</v>
      </c>
      <c r="C83" s="12">
        <v>50</v>
      </c>
      <c r="D83" s="12">
        <v>50</v>
      </c>
      <c r="E83" s="12">
        <v>50</v>
      </c>
      <c r="F83" s="14">
        <v>0</v>
      </c>
      <c r="G83" s="12">
        <v>50</v>
      </c>
      <c r="I83" s="11">
        <f>'^JKSE'!I83</f>
        <v>40780</v>
      </c>
      <c r="J83" s="12">
        <f t="shared" si="1"/>
        <v>50</v>
      </c>
    </row>
    <row r="84" spans="1:10" x14ac:dyDescent="0.2">
      <c r="A84" s="15">
        <v>39939</v>
      </c>
      <c r="B84" s="12">
        <v>50</v>
      </c>
      <c r="C84" s="12">
        <v>50</v>
      </c>
      <c r="D84" s="12">
        <v>50</v>
      </c>
      <c r="E84" s="12">
        <v>50</v>
      </c>
      <c r="F84" s="14">
        <v>0</v>
      </c>
      <c r="G84" s="12">
        <v>50</v>
      </c>
      <c r="I84" s="11">
        <f>'^JKSE'!I84</f>
        <v>40779</v>
      </c>
      <c r="J84" s="12">
        <f t="shared" si="1"/>
        <v>50</v>
      </c>
    </row>
    <row r="85" spans="1:10" x14ac:dyDescent="0.2">
      <c r="A85" s="15">
        <v>39940</v>
      </c>
      <c r="B85" s="12">
        <v>50</v>
      </c>
      <c r="C85" s="12">
        <v>51</v>
      </c>
      <c r="D85" s="12">
        <v>50</v>
      </c>
      <c r="E85" s="12">
        <v>50</v>
      </c>
      <c r="F85" s="14">
        <v>22070000</v>
      </c>
      <c r="G85" s="12">
        <v>50</v>
      </c>
      <c r="I85" s="11">
        <f>'^JKSE'!I85</f>
        <v>40778</v>
      </c>
      <c r="J85" s="12">
        <f t="shared" si="1"/>
        <v>50</v>
      </c>
    </row>
    <row r="86" spans="1:10" x14ac:dyDescent="0.2">
      <c r="A86" s="15">
        <v>39941</v>
      </c>
      <c r="B86" s="12">
        <v>50</v>
      </c>
      <c r="C86" s="12">
        <v>53</v>
      </c>
      <c r="D86" s="12">
        <v>50</v>
      </c>
      <c r="E86" s="12">
        <v>53</v>
      </c>
      <c r="F86" s="14">
        <v>30412000</v>
      </c>
      <c r="G86" s="12">
        <v>53</v>
      </c>
      <c r="I86" s="11">
        <f>'^JKSE'!I86</f>
        <v>40777</v>
      </c>
      <c r="J86" s="12">
        <f t="shared" si="1"/>
        <v>50</v>
      </c>
    </row>
    <row r="87" spans="1:10" x14ac:dyDescent="0.2">
      <c r="A87" s="15">
        <v>39944</v>
      </c>
      <c r="B87" s="12">
        <v>52</v>
      </c>
      <c r="C87" s="12">
        <v>54</v>
      </c>
      <c r="D87" s="12">
        <v>50</v>
      </c>
      <c r="E87" s="12">
        <v>50</v>
      </c>
      <c r="F87" s="14">
        <v>18793000</v>
      </c>
      <c r="G87" s="12">
        <v>50</v>
      </c>
      <c r="I87" s="11">
        <f>'^JKSE'!I87</f>
        <v>40774</v>
      </c>
      <c r="J87" s="12">
        <f t="shared" si="1"/>
        <v>50</v>
      </c>
    </row>
    <row r="88" spans="1:10" x14ac:dyDescent="0.2">
      <c r="A88" s="15">
        <v>39945</v>
      </c>
      <c r="B88" s="12">
        <v>51</v>
      </c>
      <c r="C88" s="12">
        <v>53</v>
      </c>
      <c r="D88" s="12">
        <v>50</v>
      </c>
      <c r="E88" s="12">
        <v>52</v>
      </c>
      <c r="F88" s="14">
        <v>3738000</v>
      </c>
      <c r="G88" s="12">
        <v>52</v>
      </c>
      <c r="I88" s="11">
        <f>'^JKSE'!I88</f>
        <v>40773</v>
      </c>
      <c r="J88" s="12">
        <f t="shared" si="1"/>
        <v>53</v>
      </c>
    </row>
    <row r="89" spans="1:10" x14ac:dyDescent="0.2">
      <c r="A89" s="15">
        <v>39946</v>
      </c>
      <c r="B89" s="12">
        <v>52</v>
      </c>
      <c r="C89" s="12">
        <v>56</v>
      </c>
      <c r="D89" s="12">
        <v>52</v>
      </c>
      <c r="E89" s="12">
        <v>53</v>
      </c>
      <c r="F89" s="14">
        <v>26336500</v>
      </c>
      <c r="G89" s="12">
        <v>53</v>
      </c>
      <c r="I89" s="11">
        <f>'^JKSE'!I89</f>
        <v>40772</v>
      </c>
      <c r="J89" s="12">
        <f t="shared" si="1"/>
        <v>53</v>
      </c>
    </row>
    <row r="90" spans="1:10" x14ac:dyDescent="0.2">
      <c r="A90" s="15">
        <v>39947</v>
      </c>
      <c r="B90" s="12">
        <v>55</v>
      </c>
      <c r="C90" s="12">
        <v>57</v>
      </c>
      <c r="D90" s="12">
        <v>53</v>
      </c>
      <c r="E90" s="12">
        <v>54</v>
      </c>
      <c r="F90" s="14">
        <v>5945000</v>
      </c>
      <c r="G90" s="12">
        <v>54</v>
      </c>
      <c r="I90" s="11">
        <f>'^JKSE'!I90</f>
        <v>40771</v>
      </c>
      <c r="J90" s="12">
        <f t="shared" si="1"/>
        <v>53</v>
      </c>
    </row>
    <row r="91" spans="1:10" x14ac:dyDescent="0.2">
      <c r="A91" s="15">
        <v>39948</v>
      </c>
      <c r="B91" s="12">
        <v>55</v>
      </c>
      <c r="C91" s="12">
        <v>55</v>
      </c>
      <c r="D91" s="12">
        <v>50</v>
      </c>
      <c r="E91" s="12">
        <v>51</v>
      </c>
      <c r="F91" s="14">
        <v>9841000</v>
      </c>
      <c r="G91" s="12">
        <v>51</v>
      </c>
      <c r="I91" s="11">
        <f>'^JKSE'!I91</f>
        <v>40770</v>
      </c>
      <c r="J91" s="12">
        <f t="shared" si="1"/>
        <v>52</v>
      </c>
    </row>
    <row r="92" spans="1:10" x14ac:dyDescent="0.2">
      <c r="A92" s="15">
        <v>39951</v>
      </c>
      <c r="B92" s="12">
        <v>51</v>
      </c>
      <c r="C92" s="12">
        <v>52</v>
      </c>
      <c r="D92" s="12">
        <v>50</v>
      </c>
      <c r="E92" s="12">
        <v>51</v>
      </c>
      <c r="F92" s="14">
        <v>2659000</v>
      </c>
      <c r="G92" s="12">
        <v>51</v>
      </c>
      <c r="I92" s="11">
        <f>'^JKSE'!I92</f>
        <v>40767</v>
      </c>
      <c r="J92" s="12">
        <f t="shared" si="1"/>
        <v>50</v>
      </c>
    </row>
    <row r="93" spans="1:10" x14ac:dyDescent="0.2">
      <c r="A93" s="15">
        <v>39952</v>
      </c>
      <c r="B93" s="12">
        <v>52</v>
      </c>
      <c r="C93" s="12">
        <v>54</v>
      </c>
      <c r="D93" s="12">
        <v>51</v>
      </c>
      <c r="E93" s="12">
        <v>52</v>
      </c>
      <c r="F93" s="14">
        <v>4499500</v>
      </c>
      <c r="G93" s="12">
        <v>52</v>
      </c>
      <c r="I93" s="11">
        <f>'^JKSE'!I93</f>
        <v>40766</v>
      </c>
      <c r="J93" s="12">
        <f t="shared" si="1"/>
        <v>50</v>
      </c>
    </row>
    <row r="94" spans="1:10" x14ac:dyDescent="0.2">
      <c r="A94" s="15">
        <v>39953</v>
      </c>
      <c r="B94" s="12">
        <v>51</v>
      </c>
      <c r="C94" s="12">
        <v>53</v>
      </c>
      <c r="D94" s="12">
        <v>51</v>
      </c>
      <c r="E94" s="12">
        <v>52</v>
      </c>
      <c r="F94" s="14">
        <v>1190500</v>
      </c>
      <c r="G94" s="12">
        <v>52</v>
      </c>
      <c r="I94" s="11">
        <f>'^JKSE'!I94</f>
        <v>40765</v>
      </c>
      <c r="J94" s="12">
        <f t="shared" si="1"/>
        <v>50</v>
      </c>
    </row>
    <row r="95" spans="1:10" x14ac:dyDescent="0.2">
      <c r="A95" s="15">
        <v>39955</v>
      </c>
      <c r="B95" s="12">
        <v>51</v>
      </c>
      <c r="C95" s="12">
        <v>51</v>
      </c>
      <c r="D95" s="12">
        <v>51</v>
      </c>
      <c r="E95" s="12">
        <v>51</v>
      </c>
      <c r="F95" s="14">
        <v>767500</v>
      </c>
      <c r="G95" s="12">
        <v>51</v>
      </c>
      <c r="I95" s="11">
        <f>'^JKSE'!I95</f>
        <v>40764</v>
      </c>
      <c r="J95" s="12">
        <f t="shared" si="1"/>
        <v>50</v>
      </c>
    </row>
    <row r="96" spans="1:10" x14ac:dyDescent="0.2">
      <c r="A96" s="15">
        <v>39958</v>
      </c>
      <c r="B96" s="12">
        <v>51</v>
      </c>
      <c r="C96" s="12">
        <v>53</v>
      </c>
      <c r="D96" s="12">
        <v>51</v>
      </c>
      <c r="E96" s="12">
        <v>52</v>
      </c>
      <c r="F96" s="14">
        <v>1409000</v>
      </c>
      <c r="G96" s="12">
        <v>52</v>
      </c>
      <c r="I96" s="11">
        <f>'^JKSE'!I96</f>
        <v>40763</v>
      </c>
      <c r="J96" s="12">
        <f t="shared" si="1"/>
        <v>51</v>
      </c>
    </row>
    <row r="97" spans="1:10" x14ac:dyDescent="0.2">
      <c r="A97" s="15">
        <v>39959</v>
      </c>
      <c r="B97" s="12">
        <v>52</v>
      </c>
      <c r="C97" s="12">
        <v>55</v>
      </c>
      <c r="D97" s="12">
        <v>52</v>
      </c>
      <c r="E97" s="12">
        <v>53</v>
      </c>
      <c r="F97" s="14">
        <v>5560500</v>
      </c>
      <c r="G97" s="12">
        <v>53</v>
      </c>
      <c r="I97" s="11">
        <f>'^JKSE'!I97</f>
        <v>40760</v>
      </c>
      <c r="J97" s="12">
        <f t="shared" si="1"/>
        <v>52</v>
      </c>
    </row>
    <row r="98" spans="1:10" x14ac:dyDescent="0.2">
      <c r="A98" s="15">
        <v>39960</v>
      </c>
      <c r="B98" s="12">
        <v>53</v>
      </c>
      <c r="C98" s="12">
        <v>54</v>
      </c>
      <c r="D98" s="12">
        <v>52</v>
      </c>
      <c r="E98" s="12">
        <v>52</v>
      </c>
      <c r="F98" s="14">
        <v>2769000</v>
      </c>
      <c r="G98" s="12">
        <v>52</v>
      </c>
      <c r="I98" s="11">
        <f>'^JKSE'!I98</f>
        <v>40759</v>
      </c>
      <c r="J98" s="12">
        <f t="shared" si="1"/>
        <v>53</v>
      </c>
    </row>
    <row r="99" spans="1:10" x14ac:dyDescent="0.2">
      <c r="A99" s="15">
        <v>39961</v>
      </c>
      <c r="B99" s="12">
        <v>53</v>
      </c>
      <c r="C99" s="12">
        <v>53</v>
      </c>
      <c r="D99" s="12">
        <v>52</v>
      </c>
      <c r="E99" s="12">
        <v>52</v>
      </c>
      <c r="F99" s="14">
        <v>240000</v>
      </c>
      <c r="G99" s="12">
        <v>52</v>
      </c>
      <c r="I99" s="11">
        <f>'^JKSE'!I99</f>
        <v>40758</v>
      </c>
      <c r="J99" s="12">
        <f t="shared" si="1"/>
        <v>53</v>
      </c>
    </row>
    <row r="100" spans="1:10" x14ac:dyDescent="0.2">
      <c r="A100" s="15">
        <v>39962</v>
      </c>
      <c r="B100" s="12">
        <v>52</v>
      </c>
      <c r="C100" s="12">
        <v>53</v>
      </c>
      <c r="D100" s="12">
        <v>52</v>
      </c>
      <c r="E100" s="12">
        <v>52</v>
      </c>
      <c r="F100" s="14">
        <v>625000</v>
      </c>
      <c r="G100" s="12">
        <v>52</v>
      </c>
      <c r="I100" s="11">
        <f>'^JKSE'!I100</f>
        <v>40757</v>
      </c>
      <c r="J100" s="12">
        <f t="shared" si="1"/>
        <v>53</v>
      </c>
    </row>
    <row r="101" spans="1:10" x14ac:dyDescent="0.2">
      <c r="A101" s="15">
        <v>39965</v>
      </c>
      <c r="B101" s="12">
        <v>52</v>
      </c>
      <c r="C101" s="12">
        <v>52</v>
      </c>
      <c r="D101" s="12">
        <v>51</v>
      </c>
      <c r="E101" s="12">
        <v>52</v>
      </c>
      <c r="F101" s="14">
        <v>384500</v>
      </c>
      <c r="G101" s="12">
        <v>52</v>
      </c>
      <c r="I101" s="11">
        <f>'^JKSE'!I101</f>
        <v>40756</v>
      </c>
      <c r="J101" s="12">
        <f t="shared" si="1"/>
        <v>54</v>
      </c>
    </row>
    <row r="102" spans="1:10" x14ac:dyDescent="0.2">
      <c r="A102" s="15">
        <v>39966</v>
      </c>
      <c r="B102" s="12">
        <v>52</v>
      </c>
      <c r="C102" s="12">
        <v>54</v>
      </c>
      <c r="D102" s="12">
        <v>52</v>
      </c>
      <c r="E102" s="12">
        <v>52</v>
      </c>
      <c r="F102" s="14">
        <v>907000</v>
      </c>
      <c r="G102" s="12">
        <v>52</v>
      </c>
      <c r="I102" s="11">
        <f>'^JKSE'!I102</f>
        <v>40753</v>
      </c>
      <c r="J102" s="12">
        <f t="shared" si="1"/>
        <v>51</v>
      </c>
    </row>
    <row r="103" spans="1:10" x14ac:dyDescent="0.2">
      <c r="A103" s="15">
        <v>39967</v>
      </c>
      <c r="B103" s="12">
        <v>51</v>
      </c>
      <c r="C103" s="12">
        <v>51</v>
      </c>
      <c r="D103" s="12">
        <v>51</v>
      </c>
      <c r="E103" s="12">
        <v>51</v>
      </c>
      <c r="F103" s="14">
        <v>30000</v>
      </c>
      <c r="G103" s="12">
        <v>51</v>
      </c>
      <c r="I103" s="11">
        <f>'^JKSE'!I103</f>
        <v>40752</v>
      </c>
      <c r="J103" s="12">
        <f t="shared" si="1"/>
        <v>52</v>
      </c>
    </row>
    <row r="104" spans="1:10" x14ac:dyDescent="0.2">
      <c r="A104" s="15">
        <v>39968</v>
      </c>
      <c r="B104" s="12">
        <v>51</v>
      </c>
      <c r="C104" s="12">
        <v>53</v>
      </c>
      <c r="D104" s="12">
        <v>51</v>
      </c>
      <c r="E104" s="12">
        <v>52</v>
      </c>
      <c r="F104" s="14">
        <v>3011000</v>
      </c>
      <c r="G104" s="12">
        <v>52</v>
      </c>
      <c r="I104" s="11">
        <f>'^JKSE'!I104</f>
        <v>40751</v>
      </c>
      <c r="J104" s="12">
        <f t="shared" si="1"/>
        <v>50</v>
      </c>
    </row>
    <row r="105" spans="1:10" x14ac:dyDescent="0.2">
      <c r="A105" s="15">
        <v>39969</v>
      </c>
      <c r="B105" s="12">
        <v>52</v>
      </c>
      <c r="C105" s="12">
        <v>53</v>
      </c>
      <c r="D105" s="12">
        <v>52</v>
      </c>
      <c r="E105" s="12">
        <v>52</v>
      </c>
      <c r="F105" s="14">
        <v>2050000</v>
      </c>
      <c r="G105" s="12">
        <v>52</v>
      </c>
      <c r="I105" s="11">
        <f>'^JKSE'!I105</f>
        <v>40750</v>
      </c>
      <c r="J105" s="12">
        <f t="shared" si="1"/>
        <v>50</v>
      </c>
    </row>
    <row r="106" spans="1:10" x14ac:dyDescent="0.2">
      <c r="A106" s="15">
        <v>39972</v>
      </c>
      <c r="B106" s="12">
        <v>52</v>
      </c>
      <c r="C106" s="12">
        <v>53</v>
      </c>
      <c r="D106" s="12">
        <v>50</v>
      </c>
      <c r="E106" s="12">
        <v>52</v>
      </c>
      <c r="F106" s="14">
        <v>2563500</v>
      </c>
      <c r="G106" s="12">
        <v>52</v>
      </c>
      <c r="I106" s="11">
        <f>'^JKSE'!I106</f>
        <v>40749</v>
      </c>
      <c r="J106" s="12">
        <f t="shared" si="1"/>
        <v>50</v>
      </c>
    </row>
    <row r="107" spans="1:10" x14ac:dyDescent="0.2">
      <c r="A107" s="15">
        <v>39973</v>
      </c>
      <c r="B107" s="12">
        <v>51</v>
      </c>
      <c r="C107" s="12">
        <v>53</v>
      </c>
      <c r="D107" s="12">
        <v>51</v>
      </c>
      <c r="E107" s="12">
        <v>52</v>
      </c>
      <c r="F107" s="14">
        <v>5134000</v>
      </c>
      <c r="G107" s="12">
        <v>52</v>
      </c>
      <c r="I107" s="11">
        <f>'^JKSE'!I107</f>
        <v>40746</v>
      </c>
      <c r="J107" s="12">
        <f t="shared" si="1"/>
        <v>50</v>
      </c>
    </row>
    <row r="108" spans="1:10" x14ac:dyDescent="0.2">
      <c r="A108" s="15">
        <v>39974</v>
      </c>
      <c r="B108" s="12">
        <v>52</v>
      </c>
      <c r="C108" s="12">
        <v>56</v>
      </c>
      <c r="D108" s="12">
        <v>52</v>
      </c>
      <c r="E108" s="12">
        <v>55</v>
      </c>
      <c r="F108" s="14">
        <v>9195500</v>
      </c>
      <c r="G108" s="12">
        <v>55</v>
      </c>
      <c r="I108" s="11">
        <f>'^JKSE'!I108</f>
        <v>40745</v>
      </c>
      <c r="J108" s="12">
        <f t="shared" si="1"/>
        <v>50</v>
      </c>
    </row>
    <row r="109" spans="1:10" x14ac:dyDescent="0.2">
      <c r="A109" s="15">
        <v>39975</v>
      </c>
      <c r="B109" s="12">
        <v>55</v>
      </c>
      <c r="C109" s="12">
        <v>55</v>
      </c>
      <c r="D109" s="12">
        <v>54</v>
      </c>
      <c r="E109" s="12">
        <v>54</v>
      </c>
      <c r="F109" s="14">
        <v>3768000</v>
      </c>
      <c r="G109" s="12">
        <v>54</v>
      </c>
      <c r="I109" s="11">
        <f>'^JKSE'!I109</f>
        <v>40744</v>
      </c>
      <c r="J109" s="12">
        <f t="shared" si="1"/>
        <v>50</v>
      </c>
    </row>
    <row r="110" spans="1:10" x14ac:dyDescent="0.2">
      <c r="A110" s="15">
        <v>39976</v>
      </c>
      <c r="B110" s="12">
        <v>55</v>
      </c>
      <c r="C110" s="12">
        <v>56</v>
      </c>
      <c r="D110" s="12">
        <v>54</v>
      </c>
      <c r="E110" s="12">
        <v>56</v>
      </c>
      <c r="F110" s="14">
        <v>3079500</v>
      </c>
      <c r="G110" s="12">
        <v>56</v>
      </c>
      <c r="I110" s="11">
        <f>'^JKSE'!I110</f>
        <v>40743</v>
      </c>
      <c r="J110" s="12">
        <f t="shared" si="1"/>
        <v>50</v>
      </c>
    </row>
    <row r="111" spans="1:10" x14ac:dyDescent="0.2">
      <c r="A111" s="15">
        <v>39979</v>
      </c>
      <c r="B111" s="12">
        <v>56</v>
      </c>
      <c r="C111" s="12">
        <v>63</v>
      </c>
      <c r="D111" s="12">
        <v>56</v>
      </c>
      <c r="E111" s="12">
        <v>57</v>
      </c>
      <c r="F111" s="14">
        <v>29140000</v>
      </c>
      <c r="G111" s="12">
        <v>57</v>
      </c>
      <c r="I111" s="11">
        <f>'^JKSE'!I111</f>
        <v>40742</v>
      </c>
      <c r="J111" s="12">
        <f t="shared" si="1"/>
        <v>50</v>
      </c>
    </row>
    <row r="112" spans="1:10" x14ac:dyDescent="0.2">
      <c r="A112" s="15">
        <v>39980</v>
      </c>
      <c r="B112" s="12">
        <v>57</v>
      </c>
      <c r="C112" s="12">
        <v>57</v>
      </c>
      <c r="D112" s="12">
        <v>55</v>
      </c>
      <c r="E112" s="12">
        <v>56</v>
      </c>
      <c r="F112" s="14">
        <v>3506500</v>
      </c>
      <c r="G112" s="12">
        <v>56</v>
      </c>
      <c r="I112" s="11">
        <f>'^JKSE'!I112</f>
        <v>40739</v>
      </c>
      <c r="J112" s="12">
        <f t="shared" si="1"/>
        <v>50</v>
      </c>
    </row>
    <row r="113" spans="1:10" x14ac:dyDescent="0.2">
      <c r="A113" s="15">
        <v>39981</v>
      </c>
      <c r="B113" s="12">
        <v>56</v>
      </c>
      <c r="C113" s="12">
        <v>56</v>
      </c>
      <c r="D113" s="12">
        <v>55</v>
      </c>
      <c r="E113" s="12">
        <v>55</v>
      </c>
      <c r="F113" s="14">
        <v>900500</v>
      </c>
      <c r="G113" s="12">
        <v>55</v>
      </c>
      <c r="I113" s="11">
        <f>'^JKSE'!I113</f>
        <v>40738</v>
      </c>
      <c r="J113" s="12">
        <f t="shared" si="1"/>
        <v>50</v>
      </c>
    </row>
    <row r="114" spans="1:10" x14ac:dyDescent="0.2">
      <c r="A114" s="15">
        <v>39982</v>
      </c>
      <c r="B114" s="12">
        <v>55</v>
      </c>
      <c r="C114" s="12">
        <v>56</v>
      </c>
      <c r="D114" s="12">
        <v>54</v>
      </c>
      <c r="E114" s="12">
        <v>54</v>
      </c>
      <c r="F114" s="14">
        <v>905000</v>
      </c>
      <c r="G114" s="12">
        <v>54</v>
      </c>
      <c r="I114" s="11">
        <f>'^JKSE'!I114</f>
        <v>40737</v>
      </c>
      <c r="J114" s="12">
        <f t="shared" si="1"/>
        <v>50</v>
      </c>
    </row>
    <row r="115" spans="1:10" x14ac:dyDescent="0.2">
      <c r="A115" s="15">
        <v>39983</v>
      </c>
      <c r="B115" s="12">
        <v>54</v>
      </c>
      <c r="C115" s="12">
        <v>55</v>
      </c>
      <c r="D115" s="12">
        <v>53</v>
      </c>
      <c r="E115" s="12">
        <v>53</v>
      </c>
      <c r="F115" s="14">
        <v>696500</v>
      </c>
      <c r="G115" s="12">
        <v>53</v>
      </c>
      <c r="I115" s="11">
        <f>'^JKSE'!I115</f>
        <v>40736</v>
      </c>
      <c r="J115" s="12">
        <f t="shared" si="1"/>
        <v>50</v>
      </c>
    </row>
    <row r="116" spans="1:10" x14ac:dyDescent="0.2">
      <c r="A116" s="15">
        <v>39986</v>
      </c>
      <c r="B116" s="12">
        <v>54</v>
      </c>
      <c r="C116" s="12">
        <v>56</v>
      </c>
      <c r="D116" s="12">
        <v>53</v>
      </c>
      <c r="E116" s="12">
        <v>54</v>
      </c>
      <c r="F116" s="14">
        <v>1505500</v>
      </c>
      <c r="G116" s="12">
        <v>54</v>
      </c>
      <c r="I116" s="11">
        <f>'^JKSE'!I116</f>
        <v>40735</v>
      </c>
      <c r="J116" s="12">
        <f t="shared" si="1"/>
        <v>50</v>
      </c>
    </row>
    <row r="117" spans="1:10" x14ac:dyDescent="0.2">
      <c r="A117" s="15">
        <v>39987</v>
      </c>
      <c r="B117" s="12">
        <v>53</v>
      </c>
      <c r="C117" s="12">
        <v>54</v>
      </c>
      <c r="D117" s="12">
        <v>52</v>
      </c>
      <c r="E117" s="12">
        <v>52</v>
      </c>
      <c r="F117" s="14">
        <v>1319500</v>
      </c>
      <c r="G117" s="12">
        <v>52</v>
      </c>
      <c r="I117" s="11">
        <f>'^JKSE'!I117</f>
        <v>40732</v>
      </c>
      <c r="J117" s="12">
        <f t="shared" si="1"/>
        <v>50</v>
      </c>
    </row>
    <row r="118" spans="1:10" x14ac:dyDescent="0.2">
      <c r="A118" s="15">
        <v>39988</v>
      </c>
      <c r="B118" s="12">
        <v>52</v>
      </c>
      <c r="C118" s="12">
        <v>52</v>
      </c>
      <c r="D118" s="12">
        <v>52</v>
      </c>
      <c r="E118" s="12">
        <v>52</v>
      </c>
      <c r="F118" s="14">
        <v>185000</v>
      </c>
      <c r="G118" s="12">
        <v>52</v>
      </c>
      <c r="I118" s="11">
        <f>'^JKSE'!I118</f>
        <v>40731</v>
      </c>
      <c r="J118" s="12">
        <f t="shared" si="1"/>
        <v>50</v>
      </c>
    </row>
    <row r="119" spans="1:10" x14ac:dyDescent="0.2">
      <c r="A119" s="15">
        <v>39989</v>
      </c>
      <c r="B119" s="12">
        <v>55</v>
      </c>
      <c r="C119" s="12">
        <v>55</v>
      </c>
      <c r="D119" s="12">
        <v>53</v>
      </c>
      <c r="E119" s="12">
        <v>53</v>
      </c>
      <c r="F119" s="14">
        <v>10000</v>
      </c>
      <c r="G119" s="12">
        <v>53</v>
      </c>
      <c r="I119" s="11">
        <f>'^JKSE'!I119</f>
        <v>40730</v>
      </c>
      <c r="J119" s="12">
        <f t="shared" si="1"/>
        <v>50</v>
      </c>
    </row>
    <row r="120" spans="1:10" x14ac:dyDescent="0.2">
      <c r="A120" s="15">
        <v>39990</v>
      </c>
      <c r="B120" s="12">
        <v>53</v>
      </c>
      <c r="C120" s="12">
        <v>57</v>
      </c>
      <c r="D120" s="12">
        <v>53</v>
      </c>
      <c r="E120" s="12">
        <v>55</v>
      </c>
      <c r="F120" s="14">
        <v>2123000</v>
      </c>
      <c r="G120" s="12">
        <v>55</v>
      </c>
      <c r="I120" s="11">
        <f>'^JKSE'!I120</f>
        <v>40729</v>
      </c>
      <c r="J120" s="12">
        <f t="shared" si="1"/>
        <v>50</v>
      </c>
    </row>
    <row r="121" spans="1:10" x14ac:dyDescent="0.2">
      <c r="A121" s="15">
        <v>39993</v>
      </c>
      <c r="B121" s="12">
        <v>55</v>
      </c>
      <c r="C121" s="12">
        <v>63</v>
      </c>
      <c r="D121" s="12">
        <v>53</v>
      </c>
      <c r="E121" s="12">
        <v>63</v>
      </c>
      <c r="F121" s="14">
        <v>49129000</v>
      </c>
      <c r="G121" s="12">
        <v>63</v>
      </c>
      <c r="I121" s="11">
        <f>'^JKSE'!I121</f>
        <v>40728</v>
      </c>
      <c r="J121" s="12">
        <f t="shared" si="1"/>
        <v>50</v>
      </c>
    </row>
    <row r="122" spans="1:10" x14ac:dyDescent="0.2">
      <c r="A122" s="15">
        <v>39994</v>
      </c>
      <c r="B122" s="12">
        <v>66</v>
      </c>
      <c r="C122" s="12">
        <v>66</v>
      </c>
      <c r="D122" s="12">
        <v>57</v>
      </c>
      <c r="E122" s="12">
        <v>58</v>
      </c>
      <c r="F122" s="14">
        <v>29153500</v>
      </c>
      <c r="G122" s="12">
        <v>58</v>
      </c>
      <c r="I122" s="11">
        <f>'^JKSE'!I122</f>
        <v>40725</v>
      </c>
      <c r="J122" s="12">
        <f t="shared" si="1"/>
        <v>50</v>
      </c>
    </row>
    <row r="123" spans="1:10" x14ac:dyDescent="0.2">
      <c r="A123" s="15">
        <v>39995</v>
      </c>
      <c r="B123" s="12">
        <v>57</v>
      </c>
      <c r="C123" s="12">
        <v>59</v>
      </c>
      <c r="D123" s="12">
        <v>56</v>
      </c>
      <c r="E123" s="12">
        <v>57</v>
      </c>
      <c r="F123" s="14">
        <v>2198500</v>
      </c>
      <c r="G123" s="12">
        <v>57</v>
      </c>
      <c r="I123" s="11">
        <f>'^JKSE'!I123</f>
        <v>40724</v>
      </c>
      <c r="J123" s="12">
        <f t="shared" si="1"/>
        <v>50</v>
      </c>
    </row>
    <row r="124" spans="1:10" x14ac:dyDescent="0.2">
      <c r="A124" s="15">
        <v>39996</v>
      </c>
      <c r="B124" s="12">
        <v>56</v>
      </c>
      <c r="C124" s="12">
        <v>60</v>
      </c>
      <c r="D124" s="12">
        <v>56</v>
      </c>
      <c r="E124" s="12">
        <v>57</v>
      </c>
      <c r="F124" s="14">
        <v>1811000</v>
      </c>
      <c r="G124" s="12">
        <v>57</v>
      </c>
      <c r="I124" s="11">
        <f>'^JKSE'!I124</f>
        <v>40723</v>
      </c>
      <c r="J124" s="12">
        <f t="shared" si="1"/>
        <v>50</v>
      </c>
    </row>
    <row r="125" spans="1:10" x14ac:dyDescent="0.2">
      <c r="A125" s="15">
        <v>39997</v>
      </c>
      <c r="B125" s="12">
        <v>55</v>
      </c>
      <c r="C125" s="12">
        <v>57</v>
      </c>
      <c r="D125" s="12">
        <v>54</v>
      </c>
      <c r="E125" s="12">
        <v>57</v>
      </c>
      <c r="F125" s="14">
        <v>1246500</v>
      </c>
      <c r="G125" s="12">
        <v>57</v>
      </c>
      <c r="I125" s="11">
        <f>'^JKSE'!I125</f>
        <v>40722</v>
      </c>
      <c r="J125" s="12">
        <f t="shared" si="1"/>
        <v>50</v>
      </c>
    </row>
    <row r="126" spans="1:10" x14ac:dyDescent="0.2">
      <c r="A126" s="15">
        <v>40000</v>
      </c>
      <c r="B126" s="12">
        <v>55</v>
      </c>
      <c r="C126" s="12">
        <v>55</v>
      </c>
      <c r="D126" s="12">
        <v>54</v>
      </c>
      <c r="E126" s="12">
        <v>55</v>
      </c>
      <c r="F126" s="14">
        <v>1611500</v>
      </c>
      <c r="G126" s="12">
        <v>55</v>
      </c>
      <c r="I126" s="11">
        <f>'^JKSE'!I126</f>
        <v>40721</v>
      </c>
      <c r="J126" s="12">
        <f t="shared" si="1"/>
        <v>50</v>
      </c>
    </row>
    <row r="127" spans="1:10" x14ac:dyDescent="0.2">
      <c r="A127" s="15">
        <v>40001</v>
      </c>
      <c r="B127" s="12">
        <v>57</v>
      </c>
      <c r="C127" s="12">
        <v>57</v>
      </c>
      <c r="D127" s="12">
        <v>54</v>
      </c>
      <c r="E127" s="12">
        <v>57</v>
      </c>
      <c r="F127" s="14">
        <v>690500</v>
      </c>
      <c r="G127" s="12">
        <v>57</v>
      </c>
      <c r="I127" s="11">
        <f>'^JKSE'!I127</f>
        <v>40718</v>
      </c>
      <c r="J127" s="12">
        <f t="shared" si="1"/>
        <v>50</v>
      </c>
    </row>
    <row r="128" spans="1:10" x14ac:dyDescent="0.2">
      <c r="A128" s="15">
        <v>40003</v>
      </c>
      <c r="B128" s="12">
        <v>55</v>
      </c>
      <c r="C128" s="12">
        <v>56</v>
      </c>
      <c r="D128" s="12">
        <v>54</v>
      </c>
      <c r="E128" s="12">
        <v>54</v>
      </c>
      <c r="F128" s="14">
        <v>2588500</v>
      </c>
      <c r="G128" s="12">
        <v>54</v>
      </c>
      <c r="I128" s="11">
        <f>'^JKSE'!I128</f>
        <v>40717</v>
      </c>
      <c r="J128" s="12">
        <f t="shared" si="1"/>
        <v>50</v>
      </c>
    </row>
    <row r="129" spans="1:10" x14ac:dyDescent="0.2">
      <c r="A129" s="15">
        <v>40004</v>
      </c>
      <c r="B129" s="12">
        <v>54</v>
      </c>
      <c r="C129" s="12">
        <v>54</v>
      </c>
      <c r="D129" s="12">
        <v>53</v>
      </c>
      <c r="E129" s="12">
        <v>53</v>
      </c>
      <c r="F129" s="14">
        <v>1801000</v>
      </c>
      <c r="G129" s="12">
        <v>53</v>
      </c>
      <c r="I129" s="11">
        <f>'^JKSE'!I129</f>
        <v>40716</v>
      </c>
      <c r="J129" s="12">
        <f t="shared" si="1"/>
        <v>50</v>
      </c>
    </row>
    <row r="130" spans="1:10" x14ac:dyDescent="0.2">
      <c r="A130" s="15">
        <v>40007</v>
      </c>
      <c r="B130" s="12">
        <v>53</v>
      </c>
      <c r="C130" s="12">
        <v>53</v>
      </c>
      <c r="D130" s="12">
        <v>51</v>
      </c>
      <c r="E130" s="12">
        <v>52</v>
      </c>
      <c r="F130" s="14">
        <v>1523500</v>
      </c>
      <c r="G130" s="12">
        <v>52</v>
      </c>
      <c r="I130" s="11">
        <f>'^JKSE'!I130</f>
        <v>40715</v>
      </c>
      <c r="J130" s="12">
        <f t="shared" si="1"/>
        <v>50</v>
      </c>
    </row>
    <row r="131" spans="1:10" x14ac:dyDescent="0.2">
      <c r="A131" s="15">
        <v>40008</v>
      </c>
      <c r="B131" s="12">
        <v>53</v>
      </c>
      <c r="C131" s="12">
        <v>53</v>
      </c>
      <c r="D131" s="12">
        <v>52</v>
      </c>
      <c r="E131" s="12">
        <v>52</v>
      </c>
      <c r="F131" s="14">
        <v>737000</v>
      </c>
      <c r="G131" s="12">
        <v>52</v>
      </c>
      <c r="I131" s="11">
        <f>'^JKSE'!I131</f>
        <v>40714</v>
      </c>
      <c r="J131" s="12">
        <f t="shared" ref="J131:J194" si="2">VLOOKUP($I$2:$I$751,$A$2:$G$705,7)</f>
        <v>50</v>
      </c>
    </row>
    <row r="132" spans="1:10" x14ac:dyDescent="0.2">
      <c r="A132" s="15">
        <v>40009</v>
      </c>
      <c r="B132" s="12">
        <v>53</v>
      </c>
      <c r="C132" s="12">
        <v>54</v>
      </c>
      <c r="D132" s="12">
        <v>53</v>
      </c>
      <c r="E132" s="12">
        <v>53</v>
      </c>
      <c r="F132" s="14">
        <v>174500</v>
      </c>
      <c r="G132" s="12">
        <v>53</v>
      </c>
      <c r="I132" s="11">
        <f>'^JKSE'!I132</f>
        <v>40711</v>
      </c>
      <c r="J132" s="12">
        <f t="shared" si="2"/>
        <v>51</v>
      </c>
    </row>
    <row r="133" spans="1:10" x14ac:dyDescent="0.2">
      <c r="A133" s="15">
        <v>40010</v>
      </c>
      <c r="B133" s="12">
        <v>54</v>
      </c>
      <c r="C133" s="12">
        <v>54</v>
      </c>
      <c r="D133" s="12">
        <v>53</v>
      </c>
      <c r="E133" s="12">
        <v>53</v>
      </c>
      <c r="F133" s="14">
        <v>631500</v>
      </c>
      <c r="G133" s="12">
        <v>53</v>
      </c>
      <c r="I133" s="11">
        <f>'^JKSE'!I133</f>
        <v>40710</v>
      </c>
      <c r="J133" s="12">
        <f t="shared" si="2"/>
        <v>51</v>
      </c>
    </row>
    <row r="134" spans="1:10" x14ac:dyDescent="0.2">
      <c r="A134" s="15">
        <v>40011</v>
      </c>
      <c r="B134" s="12">
        <v>53</v>
      </c>
      <c r="C134" s="12">
        <v>53</v>
      </c>
      <c r="D134" s="12">
        <v>51</v>
      </c>
      <c r="E134" s="12">
        <v>52</v>
      </c>
      <c r="F134" s="14">
        <v>179000</v>
      </c>
      <c r="G134" s="12">
        <v>52</v>
      </c>
      <c r="I134" s="11">
        <f>'^JKSE'!I134</f>
        <v>40709</v>
      </c>
      <c r="J134" s="12">
        <f t="shared" si="2"/>
        <v>50</v>
      </c>
    </row>
    <row r="135" spans="1:10" x14ac:dyDescent="0.2">
      <c r="A135" s="15">
        <v>40015</v>
      </c>
      <c r="B135" s="12">
        <v>53</v>
      </c>
      <c r="C135" s="12">
        <v>53</v>
      </c>
      <c r="D135" s="12">
        <v>53</v>
      </c>
      <c r="E135" s="12">
        <v>53</v>
      </c>
      <c r="F135" s="14">
        <v>206000</v>
      </c>
      <c r="G135" s="12">
        <v>53</v>
      </c>
      <c r="I135" s="11">
        <f>'^JKSE'!I135</f>
        <v>40708</v>
      </c>
      <c r="J135" s="12">
        <f t="shared" si="2"/>
        <v>50</v>
      </c>
    </row>
    <row r="136" spans="1:10" x14ac:dyDescent="0.2">
      <c r="A136" s="15">
        <v>40016</v>
      </c>
      <c r="B136" s="12">
        <v>53</v>
      </c>
      <c r="C136" s="12">
        <v>54</v>
      </c>
      <c r="D136" s="12">
        <v>52</v>
      </c>
      <c r="E136" s="12">
        <v>54</v>
      </c>
      <c r="F136" s="14">
        <v>1116000</v>
      </c>
      <c r="G136" s="12">
        <v>54</v>
      </c>
      <c r="I136" s="11">
        <f>'^JKSE'!I136</f>
        <v>40707</v>
      </c>
      <c r="J136" s="12">
        <f t="shared" si="2"/>
        <v>50</v>
      </c>
    </row>
    <row r="137" spans="1:10" x14ac:dyDescent="0.2">
      <c r="A137" s="15">
        <v>40017</v>
      </c>
      <c r="B137" s="12">
        <v>52</v>
      </c>
      <c r="C137" s="12">
        <v>53</v>
      </c>
      <c r="D137" s="12">
        <v>52</v>
      </c>
      <c r="E137" s="12">
        <v>53</v>
      </c>
      <c r="F137" s="14">
        <v>712500</v>
      </c>
      <c r="G137" s="12">
        <v>53</v>
      </c>
      <c r="I137" s="11">
        <f>'^JKSE'!I137</f>
        <v>40704</v>
      </c>
      <c r="J137" s="12">
        <f t="shared" si="2"/>
        <v>50</v>
      </c>
    </row>
    <row r="138" spans="1:10" x14ac:dyDescent="0.2">
      <c r="A138" s="15">
        <v>40018</v>
      </c>
      <c r="B138" s="12">
        <v>53</v>
      </c>
      <c r="C138" s="12">
        <v>54</v>
      </c>
      <c r="D138" s="12">
        <v>53</v>
      </c>
      <c r="E138" s="12">
        <v>54</v>
      </c>
      <c r="F138" s="14">
        <v>1106500</v>
      </c>
      <c r="G138" s="12">
        <v>54</v>
      </c>
      <c r="I138" s="11">
        <f>'^JKSE'!I138</f>
        <v>40703</v>
      </c>
      <c r="J138" s="12">
        <f t="shared" si="2"/>
        <v>50</v>
      </c>
    </row>
    <row r="139" spans="1:10" x14ac:dyDescent="0.2">
      <c r="A139" s="15">
        <v>40021</v>
      </c>
      <c r="B139" s="12">
        <v>53</v>
      </c>
      <c r="C139" s="12">
        <v>55</v>
      </c>
      <c r="D139" s="12">
        <v>53</v>
      </c>
      <c r="E139" s="12">
        <v>54</v>
      </c>
      <c r="F139" s="14">
        <v>441000</v>
      </c>
      <c r="G139" s="12">
        <v>54</v>
      </c>
      <c r="I139" s="11">
        <f>'^JKSE'!I139</f>
        <v>40702</v>
      </c>
      <c r="J139" s="12">
        <f t="shared" si="2"/>
        <v>50</v>
      </c>
    </row>
    <row r="140" spans="1:10" x14ac:dyDescent="0.2">
      <c r="A140" s="15">
        <v>40022</v>
      </c>
      <c r="B140" s="12">
        <v>54</v>
      </c>
      <c r="C140" s="12">
        <v>55</v>
      </c>
      <c r="D140" s="12">
        <v>54</v>
      </c>
      <c r="E140" s="12">
        <v>55</v>
      </c>
      <c r="F140" s="14">
        <v>2894000</v>
      </c>
      <c r="G140" s="12">
        <v>55</v>
      </c>
      <c r="I140" s="11">
        <f>'^JKSE'!I140</f>
        <v>40701</v>
      </c>
      <c r="J140" s="12">
        <f t="shared" si="2"/>
        <v>50</v>
      </c>
    </row>
    <row r="141" spans="1:10" x14ac:dyDescent="0.2">
      <c r="A141" s="15">
        <v>40023</v>
      </c>
      <c r="B141" s="12">
        <v>55</v>
      </c>
      <c r="C141" s="12">
        <v>55</v>
      </c>
      <c r="D141" s="12">
        <v>54</v>
      </c>
      <c r="E141" s="12">
        <v>55</v>
      </c>
      <c r="F141" s="14">
        <v>2541000</v>
      </c>
      <c r="G141" s="12">
        <v>55</v>
      </c>
      <c r="I141" s="11">
        <f>'^JKSE'!I141</f>
        <v>40700</v>
      </c>
      <c r="J141" s="12">
        <f t="shared" si="2"/>
        <v>50</v>
      </c>
    </row>
    <row r="142" spans="1:10" x14ac:dyDescent="0.2">
      <c r="A142" s="15">
        <v>40024</v>
      </c>
      <c r="B142" s="12">
        <v>55</v>
      </c>
      <c r="C142" s="12">
        <v>56</v>
      </c>
      <c r="D142" s="12">
        <v>54</v>
      </c>
      <c r="E142" s="12">
        <v>56</v>
      </c>
      <c r="F142" s="14">
        <v>1825500</v>
      </c>
      <c r="G142" s="12">
        <v>56</v>
      </c>
      <c r="I142" s="11">
        <f>'^JKSE'!I142</f>
        <v>40697</v>
      </c>
      <c r="J142" s="12">
        <f t="shared" si="2"/>
        <v>50</v>
      </c>
    </row>
    <row r="143" spans="1:10" x14ac:dyDescent="0.2">
      <c r="A143" s="15">
        <v>40025</v>
      </c>
      <c r="B143" s="12">
        <v>56</v>
      </c>
      <c r="C143" s="12">
        <v>56</v>
      </c>
      <c r="D143" s="12">
        <v>55</v>
      </c>
      <c r="E143" s="12">
        <v>55</v>
      </c>
      <c r="F143" s="14">
        <v>863500</v>
      </c>
      <c r="G143" s="12">
        <v>55</v>
      </c>
      <c r="I143" s="11">
        <f>'^JKSE'!I143</f>
        <v>40696</v>
      </c>
      <c r="J143" s="12">
        <f t="shared" si="2"/>
        <v>50</v>
      </c>
    </row>
    <row r="144" spans="1:10" x14ac:dyDescent="0.2">
      <c r="A144" s="15">
        <v>40028</v>
      </c>
      <c r="B144" s="12">
        <v>55</v>
      </c>
      <c r="C144" s="12">
        <v>55</v>
      </c>
      <c r="D144" s="12">
        <v>55</v>
      </c>
      <c r="E144" s="12">
        <v>55</v>
      </c>
      <c r="F144" s="14">
        <v>565000</v>
      </c>
      <c r="G144" s="12">
        <v>55</v>
      </c>
      <c r="I144" s="11">
        <f>'^JKSE'!I144</f>
        <v>40695</v>
      </c>
      <c r="J144" s="12">
        <f t="shared" si="2"/>
        <v>50</v>
      </c>
    </row>
    <row r="145" spans="1:10" x14ac:dyDescent="0.2">
      <c r="A145" s="15">
        <v>40029</v>
      </c>
      <c r="B145" s="12">
        <v>54</v>
      </c>
      <c r="C145" s="12">
        <v>56</v>
      </c>
      <c r="D145" s="12">
        <v>54</v>
      </c>
      <c r="E145" s="12">
        <v>55</v>
      </c>
      <c r="F145" s="14">
        <v>1113500</v>
      </c>
      <c r="G145" s="12">
        <v>55</v>
      </c>
      <c r="I145" s="11">
        <f>'^JKSE'!I145</f>
        <v>40694</v>
      </c>
      <c r="J145" s="12">
        <f t="shared" si="2"/>
        <v>50</v>
      </c>
    </row>
    <row r="146" spans="1:10" x14ac:dyDescent="0.2">
      <c r="A146" s="15">
        <v>40030</v>
      </c>
      <c r="B146" s="12">
        <v>55</v>
      </c>
      <c r="C146" s="12">
        <v>56</v>
      </c>
      <c r="D146" s="12">
        <v>54</v>
      </c>
      <c r="E146" s="12">
        <v>56</v>
      </c>
      <c r="F146" s="14">
        <v>5568500</v>
      </c>
      <c r="G146" s="12">
        <v>56</v>
      </c>
      <c r="I146" s="11">
        <f>'^JKSE'!I146</f>
        <v>40693</v>
      </c>
      <c r="J146" s="12">
        <f t="shared" si="2"/>
        <v>50</v>
      </c>
    </row>
    <row r="147" spans="1:10" x14ac:dyDescent="0.2">
      <c r="A147" s="15">
        <v>40031</v>
      </c>
      <c r="B147" s="12">
        <v>55</v>
      </c>
      <c r="C147" s="12">
        <v>56</v>
      </c>
      <c r="D147" s="12">
        <v>54</v>
      </c>
      <c r="E147" s="12">
        <v>55</v>
      </c>
      <c r="F147" s="14">
        <v>3260500</v>
      </c>
      <c r="G147" s="12">
        <v>55</v>
      </c>
      <c r="I147" s="11">
        <f>'^JKSE'!I147</f>
        <v>40690</v>
      </c>
      <c r="J147" s="12">
        <f t="shared" si="2"/>
        <v>50</v>
      </c>
    </row>
    <row r="148" spans="1:10" x14ac:dyDescent="0.2">
      <c r="A148" s="15">
        <v>40032</v>
      </c>
      <c r="B148" s="12">
        <v>55</v>
      </c>
      <c r="C148" s="12">
        <v>55</v>
      </c>
      <c r="D148" s="12">
        <v>54</v>
      </c>
      <c r="E148" s="12">
        <v>54</v>
      </c>
      <c r="F148" s="14">
        <v>120500</v>
      </c>
      <c r="G148" s="12">
        <v>54</v>
      </c>
      <c r="I148" s="11">
        <f>'^JKSE'!I148</f>
        <v>40689</v>
      </c>
      <c r="J148" s="12">
        <f t="shared" si="2"/>
        <v>50</v>
      </c>
    </row>
    <row r="149" spans="1:10" x14ac:dyDescent="0.2">
      <c r="A149" s="15">
        <v>40035</v>
      </c>
      <c r="B149" s="12">
        <v>54</v>
      </c>
      <c r="C149" s="12">
        <v>57</v>
      </c>
      <c r="D149" s="12">
        <v>54</v>
      </c>
      <c r="E149" s="12">
        <v>55</v>
      </c>
      <c r="F149" s="14">
        <v>23750000</v>
      </c>
      <c r="G149" s="12">
        <v>55</v>
      </c>
      <c r="I149" s="11">
        <f>'^JKSE'!I149</f>
        <v>40688</v>
      </c>
      <c r="J149" s="12">
        <f t="shared" si="2"/>
        <v>50</v>
      </c>
    </row>
    <row r="150" spans="1:10" x14ac:dyDescent="0.2">
      <c r="A150" s="15">
        <v>40036</v>
      </c>
      <c r="B150" s="12">
        <v>57</v>
      </c>
      <c r="C150" s="12">
        <v>59</v>
      </c>
      <c r="D150" s="12">
        <v>56</v>
      </c>
      <c r="E150" s="12">
        <v>56</v>
      </c>
      <c r="F150" s="14">
        <v>5979000</v>
      </c>
      <c r="G150" s="12">
        <v>56</v>
      </c>
      <c r="I150" s="11">
        <f>'^JKSE'!I150</f>
        <v>40687</v>
      </c>
      <c r="J150" s="12">
        <f t="shared" si="2"/>
        <v>50</v>
      </c>
    </row>
    <row r="151" spans="1:10" x14ac:dyDescent="0.2">
      <c r="A151" s="15">
        <v>40037</v>
      </c>
      <c r="B151" s="12">
        <v>56</v>
      </c>
      <c r="C151" s="12">
        <v>56</v>
      </c>
      <c r="D151" s="12">
        <v>54</v>
      </c>
      <c r="E151" s="12">
        <v>54</v>
      </c>
      <c r="F151" s="14">
        <v>2753500</v>
      </c>
      <c r="G151" s="12">
        <v>54</v>
      </c>
      <c r="I151" s="11">
        <f>'^JKSE'!I151</f>
        <v>40686</v>
      </c>
      <c r="J151" s="12">
        <f t="shared" si="2"/>
        <v>50</v>
      </c>
    </row>
    <row r="152" spans="1:10" x14ac:dyDescent="0.2">
      <c r="A152" s="15">
        <v>40038</v>
      </c>
      <c r="B152" s="12">
        <v>55</v>
      </c>
      <c r="C152" s="12">
        <v>56</v>
      </c>
      <c r="D152" s="12">
        <v>55</v>
      </c>
      <c r="E152" s="12">
        <v>55</v>
      </c>
      <c r="F152" s="14">
        <v>1276000</v>
      </c>
      <c r="G152" s="12">
        <v>55</v>
      </c>
      <c r="I152" s="11">
        <f>'^JKSE'!I152</f>
        <v>40683</v>
      </c>
      <c r="J152" s="12">
        <f t="shared" si="2"/>
        <v>50</v>
      </c>
    </row>
    <row r="153" spans="1:10" x14ac:dyDescent="0.2">
      <c r="A153" s="15">
        <v>40039</v>
      </c>
      <c r="B153" s="12">
        <v>56</v>
      </c>
      <c r="C153" s="12">
        <v>56</v>
      </c>
      <c r="D153" s="12">
        <v>54</v>
      </c>
      <c r="E153" s="12">
        <v>54</v>
      </c>
      <c r="F153" s="14">
        <v>2262500</v>
      </c>
      <c r="G153" s="12">
        <v>54</v>
      </c>
      <c r="I153" s="11">
        <f>'^JKSE'!I153</f>
        <v>40682</v>
      </c>
      <c r="J153" s="12">
        <f t="shared" si="2"/>
        <v>50</v>
      </c>
    </row>
    <row r="154" spans="1:10" x14ac:dyDescent="0.2">
      <c r="A154" s="15">
        <v>40043</v>
      </c>
      <c r="B154" s="12">
        <v>54</v>
      </c>
      <c r="C154" s="12">
        <v>54</v>
      </c>
      <c r="D154" s="12">
        <v>53</v>
      </c>
      <c r="E154" s="12">
        <v>54</v>
      </c>
      <c r="F154" s="14">
        <v>1636000</v>
      </c>
      <c r="G154" s="12">
        <v>54</v>
      </c>
      <c r="I154" s="11">
        <f>'^JKSE'!I154</f>
        <v>40681</v>
      </c>
      <c r="J154" s="12">
        <f t="shared" si="2"/>
        <v>50</v>
      </c>
    </row>
    <row r="155" spans="1:10" x14ac:dyDescent="0.2">
      <c r="A155" s="15">
        <v>40044</v>
      </c>
      <c r="B155" s="12">
        <v>54</v>
      </c>
      <c r="C155" s="12">
        <v>55</v>
      </c>
      <c r="D155" s="12">
        <v>52</v>
      </c>
      <c r="E155" s="12">
        <v>52</v>
      </c>
      <c r="F155" s="14">
        <v>1856000</v>
      </c>
      <c r="G155" s="12">
        <v>52</v>
      </c>
      <c r="I155" s="11">
        <f>'^JKSE'!I155</f>
        <v>40680</v>
      </c>
      <c r="J155" s="12">
        <f t="shared" si="2"/>
        <v>50</v>
      </c>
    </row>
    <row r="156" spans="1:10" x14ac:dyDescent="0.2">
      <c r="A156" s="15">
        <v>40045</v>
      </c>
      <c r="B156" s="12">
        <v>52</v>
      </c>
      <c r="C156" s="12">
        <v>53</v>
      </c>
      <c r="D156" s="12">
        <v>51</v>
      </c>
      <c r="E156" s="12">
        <v>53</v>
      </c>
      <c r="F156" s="14">
        <v>2325000</v>
      </c>
      <c r="G156" s="12">
        <v>53</v>
      </c>
      <c r="I156" s="11">
        <f>'^JKSE'!I156</f>
        <v>40679</v>
      </c>
      <c r="J156" s="12">
        <f t="shared" si="2"/>
        <v>50</v>
      </c>
    </row>
    <row r="157" spans="1:10" x14ac:dyDescent="0.2">
      <c r="A157" s="15">
        <v>40046</v>
      </c>
      <c r="B157" s="12">
        <v>53</v>
      </c>
      <c r="C157" s="12">
        <v>53</v>
      </c>
      <c r="D157" s="12">
        <v>52</v>
      </c>
      <c r="E157" s="12">
        <v>53</v>
      </c>
      <c r="F157" s="14">
        <v>252500</v>
      </c>
      <c r="G157" s="12">
        <v>53</v>
      </c>
      <c r="I157" s="11">
        <f>'^JKSE'!I157</f>
        <v>40676</v>
      </c>
      <c r="J157" s="12">
        <f t="shared" si="2"/>
        <v>50</v>
      </c>
    </row>
    <row r="158" spans="1:10" x14ac:dyDescent="0.2">
      <c r="A158" s="15">
        <v>40049</v>
      </c>
      <c r="B158" s="12">
        <v>52</v>
      </c>
      <c r="C158" s="12">
        <v>52</v>
      </c>
      <c r="D158" s="12">
        <v>51</v>
      </c>
      <c r="E158" s="12">
        <v>51</v>
      </c>
      <c r="F158" s="14">
        <v>100000</v>
      </c>
      <c r="G158" s="12">
        <v>51</v>
      </c>
      <c r="I158" s="11">
        <f>'^JKSE'!I158</f>
        <v>40675</v>
      </c>
      <c r="J158" s="12">
        <f t="shared" si="2"/>
        <v>50</v>
      </c>
    </row>
    <row r="159" spans="1:10" x14ac:dyDescent="0.2">
      <c r="A159" s="15">
        <v>40050</v>
      </c>
      <c r="B159" s="12">
        <v>51</v>
      </c>
      <c r="C159" s="12">
        <v>51</v>
      </c>
      <c r="D159" s="12">
        <v>51</v>
      </c>
      <c r="E159" s="12">
        <v>51</v>
      </c>
      <c r="F159" s="14">
        <v>350000</v>
      </c>
      <c r="G159" s="12">
        <v>51</v>
      </c>
      <c r="I159" s="11">
        <f>'^JKSE'!I159</f>
        <v>40674</v>
      </c>
      <c r="J159" s="12">
        <f t="shared" si="2"/>
        <v>50</v>
      </c>
    </row>
    <row r="160" spans="1:10" x14ac:dyDescent="0.2">
      <c r="A160" s="15">
        <v>40051</v>
      </c>
      <c r="B160" s="12">
        <v>51</v>
      </c>
      <c r="C160" s="12">
        <v>51</v>
      </c>
      <c r="D160" s="12">
        <v>51</v>
      </c>
      <c r="E160" s="12">
        <v>51</v>
      </c>
      <c r="F160" s="14">
        <v>389000</v>
      </c>
      <c r="G160" s="12">
        <v>51</v>
      </c>
      <c r="I160" s="11">
        <f>'^JKSE'!I160</f>
        <v>40673</v>
      </c>
      <c r="J160" s="12">
        <f t="shared" si="2"/>
        <v>50</v>
      </c>
    </row>
    <row r="161" spans="1:10" x14ac:dyDescent="0.2">
      <c r="A161" s="15">
        <v>40052</v>
      </c>
      <c r="B161" s="12">
        <v>53</v>
      </c>
      <c r="C161" s="12">
        <v>53</v>
      </c>
      <c r="D161" s="12">
        <v>52</v>
      </c>
      <c r="E161" s="12">
        <v>52</v>
      </c>
      <c r="F161" s="14">
        <v>65000</v>
      </c>
      <c r="G161" s="12">
        <v>52</v>
      </c>
      <c r="I161" s="11">
        <f>'^JKSE'!I161</f>
        <v>40672</v>
      </c>
      <c r="J161" s="12">
        <f t="shared" si="2"/>
        <v>50</v>
      </c>
    </row>
    <row r="162" spans="1:10" x14ac:dyDescent="0.2">
      <c r="A162" s="15">
        <v>40053</v>
      </c>
      <c r="B162" s="12">
        <v>51</v>
      </c>
      <c r="C162" s="12">
        <v>52</v>
      </c>
      <c r="D162" s="12">
        <v>50</v>
      </c>
      <c r="E162" s="12">
        <v>51</v>
      </c>
      <c r="F162" s="14">
        <v>656000</v>
      </c>
      <c r="G162" s="12">
        <v>51</v>
      </c>
      <c r="I162" s="11">
        <f>'^JKSE'!I162</f>
        <v>40669</v>
      </c>
      <c r="J162" s="12">
        <f t="shared" si="2"/>
        <v>50</v>
      </c>
    </row>
    <row r="163" spans="1:10" x14ac:dyDescent="0.2">
      <c r="A163" s="15">
        <v>40056</v>
      </c>
      <c r="B163" s="12">
        <v>52</v>
      </c>
      <c r="C163" s="12">
        <v>52</v>
      </c>
      <c r="D163" s="12">
        <v>50</v>
      </c>
      <c r="E163" s="12">
        <v>50</v>
      </c>
      <c r="F163" s="14">
        <v>218000</v>
      </c>
      <c r="G163" s="12">
        <v>50</v>
      </c>
      <c r="I163" s="11">
        <f>'^JKSE'!I163</f>
        <v>40668</v>
      </c>
      <c r="J163" s="12">
        <f t="shared" si="2"/>
        <v>50</v>
      </c>
    </row>
    <row r="164" spans="1:10" x14ac:dyDescent="0.2">
      <c r="A164" s="15">
        <v>40057</v>
      </c>
      <c r="B164" s="12">
        <v>52</v>
      </c>
      <c r="C164" s="12">
        <v>52</v>
      </c>
      <c r="D164" s="12">
        <v>51</v>
      </c>
      <c r="E164" s="12">
        <v>51</v>
      </c>
      <c r="F164" s="14">
        <v>133500</v>
      </c>
      <c r="G164" s="12">
        <v>51</v>
      </c>
      <c r="I164" s="11">
        <f>'^JKSE'!I164</f>
        <v>40667</v>
      </c>
      <c r="J164" s="12">
        <f t="shared" si="2"/>
        <v>50</v>
      </c>
    </row>
    <row r="165" spans="1:10" x14ac:dyDescent="0.2">
      <c r="A165" s="15">
        <v>40058</v>
      </c>
      <c r="B165" s="12">
        <v>50</v>
      </c>
      <c r="C165" s="12">
        <v>50</v>
      </c>
      <c r="D165" s="12">
        <v>50</v>
      </c>
      <c r="E165" s="12">
        <v>50</v>
      </c>
      <c r="F165" s="14">
        <v>127500</v>
      </c>
      <c r="G165" s="12">
        <v>50</v>
      </c>
      <c r="I165" s="11">
        <f>'^JKSE'!I165</f>
        <v>40666</v>
      </c>
      <c r="J165" s="12">
        <f t="shared" si="2"/>
        <v>50</v>
      </c>
    </row>
    <row r="166" spans="1:10" x14ac:dyDescent="0.2">
      <c r="A166" s="15">
        <v>40059</v>
      </c>
      <c r="B166" s="12">
        <v>51</v>
      </c>
      <c r="C166" s="12">
        <v>52</v>
      </c>
      <c r="D166" s="12">
        <v>51</v>
      </c>
      <c r="E166" s="12">
        <v>52</v>
      </c>
      <c r="F166" s="14">
        <v>33000</v>
      </c>
      <c r="G166" s="12">
        <v>52</v>
      </c>
      <c r="I166" s="11">
        <f>'^JKSE'!I166</f>
        <v>40665</v>
      </c>
      <c r="J166" s="12">
        <f t="shared" si="2"/>
        <v>50</v>
      </c>
    </row>
    <row r="167" spans="1:10" x14ac:dyDescent="0.2">
      <c r="A167" s="15">
        <v>40060</v>
      </c>
      <c r="B167" s="12">
        <v>51</v>
      </c>
      <c r="C167" s="12">
        <v>51</v>
      </c>
      <c r="D167" s="12">
        <v>50</v>
      </c>
      <c r="E167" s="12">
        <v>51</v>
      </c>
      <c r="F167" s="14">
        <v>281500</v>
      </c>
      <c r="G167" s="12">
        <v>51</v>
      </c>
      <c r="I167" s="11">
        <f>'^JKSE'!I167</f>
        <v>40662</v>
      </c>
      <c r="J167" s="12">
        <f t="shared" si="2"/>
        <v>50</v>
      </c>
    </row>
    <row r="168" spans="1:10" x14ac:dyDescent="0.2">
      <c r="A168" s="15">
        <v>40063</v>
      </c>
      <c r="B168" s="12">
        <v>51</v>
      </c>
      <c r="C168" s="12">
        <v>52</v>
      </c>
      <c r="D168" s="12">
        <v>50</v>
      </c>
      <c r="E168" s="12">
        <v>52</v>
      </c>
      <c r="F168" s="14">
        <v>1395000</v>
      </c>
      <c r="G168" s="12">
        <v>52</v>
      </c>
      <c r="I168" s="11">
        <f>'^JKSE'!I168</f>
        <v>40661</v>
      </c>
      <c r="J168" s="12">
        <f t="shared" si="2"/>
        <v>50</v>
      </c>
    </row>
    <row r="169" spans="1:10" x14ac:dyDescent="0.2">
      <c r="A169" s="15">
        <v>40064</v>
      </c>
      <c r="B169" s="12">
        <v>51</v>
      </c>
      <c r="C169" s="12">
        <v>51</v>
      </c>
      <c r="D169" s="12">
        <v>50</v>
      </c>
      <c r="E169" s="12">
        <v>51</v>
      </c>
      <c r="F169" s="14">
        <v>439500</v>
      </c>
      <c r="G169" s="12">
        <v>51</v>
      </c>
      <c r="I169" s="11">
        <f>'^JKSE'!I169</f>
        <v>40660</v>
      </c>
      <c r="J169" s="12">
        <f t="shared" si="2"/>
        <v>50</v>
      </c>
    </row>
    <row r="170" spans="1:10" x14ac:dyDescent="0.2">
      <c r="A170" s="15">
        <v>40065</v>
      </c>
      <c r="B170" s="12">
        <v>52</v>
      </c>
      <c r="C170" s="12">
        <v>52</v>
      </c>
      <c r="D170" s="12">
        <v>50</v>
      </c>
      <c r="E170" s="12">
        <v>51</v>
      </c>
      <c r="F170" s="14">
        <v>78000</v>
      </c>
      <c r="G170" s="12">
        <v>51</v>
      </c>
      <c r="I170" s="11">
        <f>'^JKSE'!I170</f>
        <v>40659</v>
      </c>
      <c r="J170" s="12">
        <f t="shared" si="2"/>
        <v>50</v>
      </c>
    </row>
    <row r="171" spans="1:10" x14ac:dyDescent="0.2">
      <c r="A171" s="15">
        <v>40066</v>
      </c>
      <c r="B171" s="12">
        <v>51</v>
      </c>
      <c r="C171" s="12">
        <v>51</v>
      </c>
      <c r="D171" s="12">
        <v>50</v>
      </c>
      <c r="E171" s="12">
        <v>51</v>
      </c>
      <c r="F171" s="14">
        <v>80500</v>
      </c>
      <c r="G171" s="12">
        <v>51</v>
      </c>
      <c r="I171" s="11">
        <f>'^JKSE'!I171</f>
        <v>40658</v>
      </c>
      <c r="J171" s="12">
        <f t="shared" si="2"/>
        <v>50</v>
      </c>
    </row>
    <row r="172" spans="1:10" x14ac:dyDescent="0.2">
      <c r="A172" s="15">
        <v>40067</v>
      </c>
      <c r="B172" s="12">
        <v>50</v>
      </c>
      <c r="C172" s="12">
        <v>52</v>
      </c>
      <c r="D172" s="12">
        <v>50</v>
      </c>
      <c r="E172" s="12">
        <v>51</v>
      </c>
      <c r="F172" s="14">
        <v>2253500</v>
      </c>
      <c r="G172" s="12">
        <v>51</v>
      </c>
      <c r="I172" s="11">
        <f>'^JKSE'!I172</f>
        <v>40655</v>
      </c>
      <c r="J172" s="12">
        <f t="shared" si="2"/>
        <v>50</v>
      </c>
    </row>
    <row r="173" spans="1:10" x14ac:dyDescent="0.2">
      <c r="A173" s="15">
        <v>40070</v>
      </c>
      <c r="B173" s="12">
        <v>50</v>
      </c>
      <c r="C173" s="12">
        <v>51</v>
      </c>
      <c r="D173" s="12">
        <v>50</v>
      </c>
      <c r="E173" s="12">
        <v>51</v>
      </c>
      <c r="F173" s="14">
        <v>1129500</v>
      </c>
      <c r="G173" s="12">
        <v>51</v>
      </c>
      <c r="I173" s="11">
        <f>'^JKSE'!I173</f>
        <v>40654</v>
      </c>
      <c r="J173" s="12">
        <f t="shared" si="2"/>
        <v>50</v>
      </c>
    </row>
    <row r="174" spans="1:10" x14ac:dyDescent="0.2">
      <c r="A174" s="15">
        <v>40071</v>
      </c>
      <c r="B174" s="12">
        <v>50</v>
      </c>
      <c r="C174" s="12">
        <v>52</v>
      </c>
      <c r="D174" s="12">
        <v>50</v>
      </c>
      <c r="E174" s="12">
        <v>51</v>
      </c>
      <c r="F174" s="14">
        <v>231000</v>
      </c>
      <c r="G174" s="12">
        <v>51</v>
      </c>
      <c r="I174" s="11">
        <f>'^JKSE'!I174</f>
        <v>40653</v>
      </c>
      <c r="J174" s="12">
        <f t="shared" si="2"/>
        <v>50</v>
      </c>
    </row>
    <row r="175" spans="1:10" x14ac:dyDescent="0.2">
      <c r="A175" s="15">
        <v>40072</v>
      </c>
      <c r="B175" s="12">
        <v>51</v>
      </c>
      <c r="C175" s="12">
        <v>52</v>
      </c>
      <c r="D175" s="12">
        <v>51</v>
      </c>
      <c r="E175" s="12">
        <v>51</v>
      </c>
      <c r="F175" s="14">
        <v>0</v>
      </c>
      <c r="G175" s="12">
        <v>51</v>
      </c>
      <c r="I175" s="11">
        <f>'^JKSE'!I175</f>
        <v>40652</v>
      </c>
      <c r="J175" s="12">
        <f t="shared" si="2"/>
        <v>50</v>
      </c>
    </row>
    <row r="176" spans="1:10" x14ac:dyDescent="0.2">
      <c r="A176" s="15">
        <v>40073</v>
      </c>
      <c r="B176" s="12">
        <v>51</v>
      </c>
      <c r="C176" s="12">
        <v>52</v>
      </c>
      <c r="D176" s="12">
        <v>51</v>
      </c>
      <c r="E176" s="12">
        <v>51</v>
      </c>
      <c r="F176" s="14">
        <v>0</v>
      </c>
      <c r="G176" s="12">
        <v>51</v>
      </c>
      <c r="I176" s="11">
        <f>'^JKSE'!I176</f>
        <v>40651</v>
      </c>
      <c r="J176" s="12">
        <f t="shared" si="2"/>
        <v>50</v>
      </c>
    </row>
    <row r="177" spans="1:10" x14ac:dyDescent="0.2">
      <c r="A177" s="15">
        <v>40080</v>
      </c>
      <c r="B177" s="12">
        <v>52</v>
      </c>
      <c r="C177" s="12">
        <v>53</v>
      </c>
      <c r="D177" s="12">
        <v>52</v>
      </c>
      <c r="E177" s="12">
        <v>52</v>
      </c>
      <c r="F177" s="14">
        <v>295000</v>
      </c>
      <c r="G177" s="12">
        <v>52</v>
      </c>
      <c r="I177" s="11">
        <f>'^JKSE'!I177</f>
        <v>40648</v>
      </c>
      <c r="J177" s="12">
        <f t="shared" si="2"/>
        <v>50</v>
      </c>
    </row>
    <row r="178" spans="1:10" x14ac:dyDescent="0.2">
      <c r="A178" s="15">
        <v>40081</v>
      </c>
      <c r="B178" s="12">
        <v>52</v>
      </c>
      <c r="C178" s="12">
        <v>52</v>
      </c>
      <c r="D178" s="12">
        <v>52</v>
      </c>
      <c r="E178" s="12">
        <v>52</v>
      </c>
      <c r="F178" s="14">
        <v>175000</v>
      </c>
      <c r="G178" s="12">
        <v>52</v>
      </c>
      <c r="I178" s="11">
        <f>'^JKSE'!I178</f>
        <v>40647</v>
      </c>
      <c r="J178" s="12">
        <f t="shared" si="2"/>
        <v>50</v>
      </c>
    </row>
    <row r="179" spans="1:10" x14ac:dyDescent="0.2">
      <c r="A179" s="15">
        <v>40084</v>
      </c>
      <c r="B179" s="12">
        <v>51</v>
      </c>
      <c r="C179" s="12">
        <v>51</v>
      </c>
      <c r="D179" s="12">
        <v>51</v>
      </c>
      <c r="E179" s="12">
        <v>51</v>
      </c>
      <c r="F179" s="14">
        <v>176000</v>
      </c>
      <c r="G179" s="12">
        <v>51</v>
      </c>
      <c r="I179" s="11">
        <f>'^JKSE'!I179</f>
        <v>40646</v>
      </c>
      <c r="J179" s="12">
        <f t="shared" si="2"/>
        <v>50</v>
      </c>
    </row>
    <row r="180" spans="1:10" x14ac:dyDescent="0.2">
      <c r="A180" s="15">
        <v>40085</v>
      </c>
      <c r="B180" s="12">
        <v>51</v>
      </c>
      <c r="C180" s="12">
        <v>51</v>
      </c>
      <c r="D180" s="12">
        <v>51</v>
      </c>
      <c r="E180" s="12">
        <v>51</v>
      </c>
      <c r="F180" s="14">
        <v>600500</v>
      </c>
      <c r="G180" s="12">
        <v>51</v>
      </c>
      <c r="I180" s="11">
        <f>'^JKSE'!I180</f>
        <v>40645</v>
      </c>
      <c r="J180" s="12">
        <f t="shared" si="2"/>
        <v>50</v>
      </c>
    </row>
    <row r="181" spans="1:10" x14ac:dyDescent="0.2">
      <c r="A181" s="15">
        <v>40086</v>
      </c>
      <c r="B181" s="12">
        <v>51</v>
      </c>
      <c r="C181" s="12">
        <v>52</v>
      </c>
      <c r="D181" s="12">
        <v>50</v>
      </c>
      <c r="E181" s="12">
        <v>52</v>
      </c>
      <c r="F181" s="14">
        <v>25500</v>
      </c>
      <c r="G181" s="12">
        <v>52</v>
      </c>
      <c r="I181" s="11">
        <f>'^JKSE'!I181</f>
        <v>40644</v>
      </c>
      <c r="J181" s="12">
        <f t="shared" si="2"/>
        <v>50</v>
      </c>
    </row>
    <row r="182" spans="1:10" x14ac:dyDescent="0.2">
      <c r="A182" s="15">
        <v>40087</v>
      </c>
      <c r="B182" s="12">
        <v>51</v>
      </c>
      <c r="C182" s="12">
        <v>52</v>
      </c>
      <c r="D182" s="12">
        <v>51</v>
      </c>
      <c r="E182" s="12">
        <v>52</v>
      </c>
      <c r="F182" s="14">
        <v>104500</v>
      </c>
      <c r="G182" s="12">
        <v>52</v>
      </c>
      <c r="I182" s="11">
        <f>'^JKSE'!I182</f>
        <v>40641</v>
      </c>
      <c r="J182" s="12">
        <f t="shared" si="2"/>
        <v>50</v>
      </c>
    </row>
    <row r="183" spans="1:10" x14ac:dyDescent="0.2">
      <c r="A183" s="15">
        <v>40088</v>
      </c>
      <c r="B183" s="12">
        <v>51</v>
      </c>
      <c r="C183" s="12">
        <v>52</v>
      </c>
      <c r="D183" s="12">
        <v>51</v>
      </c>
      <c r="E183" s="12">
        <v>52</v>
      </c>
      <c r="F183" s="14">
        <v>125500</v>
      </c>
      <c r="G183" s="12">
        <v>52</v>
      </c>
      <c r="I183" s="11">
        <f>'^JKSE'!I183</f>
        <v>40640</v>
      </c>
      <c r="J183" s="12">
        <f t="shared" si="2"/>
        <v>50</v>
      </c>
    </row>
    <row r="184" spans="1:10" x14ac:dyDescent="0.2">
      <c r="A184" s="15">
        <v>40091</v>
      </c>
      <c r="B184" s="12">
        <v>51</v>
      </c>
      <c r="C184" s="12">
        <v>53</v>
      </c>
      <c r="D184" s="12">
        <v>51</v>
      </c>
      <c r="E184" s="12">
        <v>51</v>
      </c>
      <c r="F184" s="14">
        <v>1012000</v>
      </c>
      <c r="G184" s="12">
        <v>51</v>
      </c>
      <c r="I184" s="11">
        <f>'^JKSE'!I184</f>
        <v>40639</v>
      </c>
      <c r="J184" s="12">
        <f t="shared" si="2"/>
        <v>50</v>
      </c>
    </row>
    <row r="185" spans="1:10" x14ac:dyDescent="0.2">
      <c r="A185" s="15">
        <v>40092</v>
      </c>
      <c r="B185" s="12">
        <v>51</v>
      </c>
      <c r="C185" s="12">
        <v>52</v>
      </c>
      <c r="D185" s="12">
        <v>51</v>
      </c>
      <c r="E185" s="12">
        <v>51</v>
      </c>
      <c r="F185" s="14">
        <v>677000</v>
      </c>
      <c r="G185" s="12">
        <v>51</v>
      </c>
      <c r="I185" s="11">
        <f>'^JKSE'!I185</f>
        <v>40638</v>
      </c>
      <c r="J185" s="12">
        <f t="shared" si="2"/>
        <v>50</v>
      </c>
    </row>
    <row r="186" spans="1:10" x14ac:dyDescent="0.2">
      <c r="A186" s="15">
        <v>40093</v>
      </c>
      <c r="B186" s="12">
        <v>51</v>
      </c>
      <c r="C186" s="12">
        <v>51</v>
      </c>
      <c r="D186" s="12">
        <v>50</v>
      </c>
      <c r="E186" s="12">
        <v>50</v>
      </c>
      <c r="F186" s="14">
        <v>212500</v>
      </c>
      <c r="G186" s="12">
        <v>50</v>
      </c>
      <c r="I186" s="11">
        <f>'^JKSE'!I186</f>
        <v>40637</v>
      </c>
      <c r="J186" s="12">
        <f t="shared" si="2"/>
        <v>50</v>
      </c>
    </row>
    <row r="187" spans="1:10" x14ac:dyDescent="0.2">
      <c r="A187" s="15">
        <v>40094</v>
      </c>
      <c r="B187" s="12">
        <v>50</v>
      </c>
      <c r="C187" s="12">
        <v>50</v>
      </c>
      <c r="D187" s="12">
        <v>50</v>
      </c>
      <c r="E187" s="12">
        <v>50</v>
      </c>
      <c r="F187" s="14">
        <v>1678000</v>
      </c>
      <c r="G187" s="12">
        <v>50</v>
      </c>
      <c r="I187" s="11">
        <f>'^JKSE'!I187</f>
        <v>40634</v>
      </c>
      <c r="J187" s="12">
        <f t="shared" si="2"/>
        <v>50</v>
      </c>
    </row>
    <row r="188" spans="1:10" x14ac:dyDescent="0.2">
      <c r="A188" s="15">
        <v>40095</v>
      </c>
      <c r="B188" s="12">
        <v>50</v>
      </c>
      <c r="C188" s="12">
        <v>51</v>
      </c>
      <c r="D188" s="12">
        <v>50</v>
      </c>
      <c r="E188" s="12">
        <v>51</v>
      </c>
      <c r="F188" s="14">
        <v>52500</v>
      </c>
      <c r="G188" s="12">
        <v>51</v>
      </c>
      <c r="I188" s="11">
        <f>'^JKSE'!I188</f>
        <v>40633</v>
      </c>
      <c r="J188" s="12">
        <f t="shared" si="2"/>
        <v>50</v>
      </c>
    </row>
    <row r="189" spans="1:10" x14ac:dyDescent="0.2">
      <c r="A189" s="15">
        <v>40098</v>
      </c>
      <c r="B189" s="12">
        <v>50</v>
      </c>
      <c r="C189" s="12">
        <v>50</v>
      </c>
      <c r="D189" s="12">
        <v>50</v>
      </c>
      <c r="E189" s="12">
        <v>50</v>
      </c>
      <c r="F189" s="14">
        <v>1690500</v>
      </c>
      <c r="G189" s="12">
        <v>50</v>
      </c>
      <c r="I189" s="11">
        <f>'^JKSE'!I189</f>
        <v>40632</v>
      </c>
      <c r="J189" s="12">
        <f t="shared" si="2"/>
        <v>50</v>
      </c>
    </row>
    <row r="190" spans="1:10" x14ac:dyDescent="0.2">
      <c r="A190" s="15">
        <v>40099</v>
      </c>
      <c r="B190" s="12">
        <v>51</v>
      </c>
      <c r="C190" s="12">
        <v>51</v>
      </c>
      <c r="D190" s="12">
        <v>50</v>
      </c>
      <c r="E190" s="12">
        <v>50</v>
      </c>
      <c r="F190" s="14">
        <v>1340500</v>
      </c>
      <c r="G190" s="12">
        <v>50</v>
      </c>
      <c r="I190" s="11">
        <f>'^JKSE'!I190</f>
        <v>40631</v>
      </c>
      <c r="J190" s="12">
        <f t="shared" si="2"/>
        <v>50</v>
      </c>
    </row>
    <row r="191" spans="1:10" x14ac:dyDescent="0.2">
      <c r="A191" s="15">
        <v>40100</v>
      </c>
      <c r="B191" s="12">
        <v>50</v>
      </c>
      <c r="C191" s="12">
        <v>50</v>
      </c>
      <c r="D191" s="12">
        <v>50</v>
      </c>
      <c r="E191" s="12">
        <v>50</v>
      </c>
      <c r="F191" s="14">
        <v>250000</v>
      </c>
      <c r="G191" s="12">
        <v>50</v>
      </c>
      <c r="I191" s="11">
        <f>'^JKSE'!I191</f>
        <v>40630</v>
      </c>
      <c r="J191" s="12">
        <f t="shared" si="2"/>
        <v>50</v>
      </c>
    </row>
    <row r="192" spans="1:10" x14ac:dyDescent="0.2">
      <c r="A192" s="15">
        <v>40101</v>
      </c>
      <c r="B192" s="12">
        <v>50</v>
      </c>
      <c r="C192" s="12">
        <v>50</v>
      </c>
      <c r="D192" s="12">
        <v>50</v>
      </c>
      <c r="E192" s="12">
        <v>50</v>
      </c>
      <c r="F192" s="14">
        <v>300000</v>
      </c>
      <c r="G192" s="12">
        <v>50</v>
      </c>
      <c r="I192" s="11">
        <f>'^JKSE'!I192</f>
        <v>40627</v>
      </c>
      <c r="J192" s="12">
        <f t="shared" si="2"/>
        <v>50</v>
      </c>
    </row>
    <row r="193" spans="1:10" x14ac:dyDescent="0.2">
      <c r="A193" s="15">
        <v>40102</v>
      </c>
      <c r="B193" s="12">
        <v>50</v>
      </c>
      <c r="C193" s="12">
        <v>50</v>
      </c>
      <c r="D193" s="12">
        <v>50</v>
      </c>
      <c r="E193" s="12">
        <v>50</v>
      </c>
      <c r="F193" s="14">
        <v>392000</v>
      </c>
      <c r="G193" s="12">
        <v>50</v>
      </c>
      <c r="I193" s="11">
        <f>'^JKSE'!I193</f>
        <v>40626</v>
      </c>
      <c r="J193" s="12">
        <f t="shared" si="2"/>
        <v>50</v>
      </c>
    </row>
    <row r="194" spans="1:10" x14ac:dyDescent="0.2">
      <c r="A194" s="15">
        <v>40105</v>
      </c>
      <c r="B194" s="12">
        <v>50</v>
      </c>
      <c r="C194" s="12">
        <v>51</v>
      </c>
      <c r="D194" s="12">
        <v>50</v>
      </c>
      <c r="E194" s="12">
        <v>50</v>
      </c>
      <c r="F194" s="14">
        <v>580500</v>
      </c>
      <c r="G194" s="12">
        <v>50</v>
      </c>
      <c r="I194" s="11">
        <f>'^JKSE'!I194</f>
        <v>40625</v>
      </c>
      <c r="J194" s="12">
        <f t="shared" si="2"/>
        <v>50</v>
      </c>
    </row>
    <row r="195" spans="1:10" x14ac:dyDescent="0.2">
      <c r="A195" s="15">
        <v>40106</v>
      </c>
      <c r="B195" s="12">
        <v>50</v>
      </c>
      <c r="C195" s="12">
        <v>51</v>
      </c>
      <c r="D195" s="12">
        <v>50</v>
      </c>
      <c r="E195" s="12">
        <v>50</v>
      </c>
      <c r="F195" s="14">
        <v>335500</v>
      </c>
      <c r="G195" s="12">
        <v>50</v>
      </c>
      <c r="I195" s="11">
        <f>'^JKSE'!I195</f>
        <v>40624</v>
      </c>
      <c r="J195" s="12">
        <f t="shared" ref="J195:J258" si="3">VLOOKUP($I$2:$I$751,$A$2:$G$705,7)</f>
        <v>50</v>
      </c>
    </row>
    <row r="196" spans="1:10" x14ac:dyDescent="0.2">
      <c r="A196" s="15">
        <v>40107</v>
      </c>
      <c r="B196" s="12">
        <v>50</v>
      </c>
      <c r="C196" s="12">
        <v>51</v>
      </c>
      <c r="D196" s="12">
        <v>50</v>
      </c>
      <c r="E196" s="12">
        <v>50</v>
      </c>
      <c r="F196" s="14">
        <v>637500</v>
      </c>
      <c r="G196" s="12">
        <v>50</v>
      </c>
      <c r="I196" s="11">
        <f>'^JKSE'!I196</f>
        <v>40623</v>
      </c>
      <c r="J196" s="12">
        <f t="shared" si="3"/>
        <v>50</v>
      </c>
    </row>
    <row r="197" spans="1:10" x14ac:dyDescent="0.2">
      <c r="A197" s="15">
        <v>40108</v>
      </c>
      <c r="B197" s="12">
        <v>50</v>
      </c>
      <c r="C197" s="12">
        <v>50</v>
      </c>
      <c r="D197" s="12">
        <v>50</v>
      </c>
      <c r="E197" s="12">
        <v>50</v>
      </c>
      <c r="F197" s="14">
        <v>732500</v>
      </c>
      <c r="G197" s="12">
        <v>50</v>
      </c>
      <c r="I197" s="11">
        <f>'^JKSE'!I197</f>
        <v>40620</v>
      </c>
      <c r="J197" s="12">
        <f t="shared" si="3"/>
        <v>50</v>
      </c>
    </row>
    <row r="198" spans="1:10" x14ac:dyDescent="0.2">
      <c r="A198" s="15">
        <v>40109</v>
      </c>
      <c r="B198" s="12">
        <v>50</v>
      </c>
      <c r="C198" s="12">
        <v>50</v>
      </c>
      <c r="D198" s="12">
        <v>50</v>
      </c>
      <c r="E198" s="12">
        <v>50</v>
      </c>
      <c r="F198" s="14">
        <v>46000</v>
      </c>
      <c r="G198" s="12">
        <v>50</v>
      </c>
      <c r="I198" s="11">
        <f>'^JKSE'!I198</f>
        <v>40619</v>
      </c>
      <c r="J198" s="12">
        <f t="shared" si="3"/>
        <v>50</v>
      </c>
    </row>
    <row r="199" spans="1:10" x14ac:dyDescent="0.2">
      <c r="A199" s="15">
        <v>40112</v>
      </c>
      <c r="B199" s="12">
        <v>50</v>
      </c>
      <c r="C199" s="12">
        <v>50</v>
      </c>
      <c r="D199" s="12">
        <v>50</v>
      </c>
      <c r="E199" s="12">
        <v>50</v>
      </c>
      <c r="F199" s="14">
        <v>50000</v>
      </c>
      <c r="G199" s="12">
        <v>50</v>
      </c>
      <c r="I199" s="11">
        <f>'^JKSE'!I199</f>
        <v>40618</v>
      </c>
      <c r="J199" s="12">
        <f t="shared" si="3"/>
        <v>50</v>
      </c>
    </row>
    <row r="200" spans="1:10" x14ac:dyDescent="0.2">
      <c r="A200" s="15">
        <v>40113</v>
      </c>
      <c r="B200" s="12">
        <v>50</v>
      </c>
      <c r="C200" s="12">
        <v>50</v>
      </c>
      <c r="D200" s="12">
        <v>50</v>
      </c>
      <c r="E200" s="12">
        <v>50</v>
      </c>
      <c r="F200" s="14">
        <v>50000</v>
      </c>
      <c r="G200" s="12">
        <v>50</v>
      </c>
      <c r="I200" s="11">
        <f>'^JKSE'!I200</f>
        <v>40617</v>
      </c>
      <c r="J200" s="12">
        <f t="shared" si="3"/>
        <v>51</v>
      </c>
    </row>
    <row r="201" spans="1:10" x14ac:dyDescent="0.2">
      <c r="A201" s="15">
        <v>40114</v>
      </c>
      <c r="B201" s="12">
        <v>50</v>
      </c>
      <c r="C201" s="12">
        <v>50</v>
      </c>
      <c r="D201" s="12">
        <v>50</v>
      </c>
      <c r="E201" s="12">
        <v>50</v>
      </c>
      <c r="F201" s="14">
        <v>0</v>
      </c>
      <c r="G201" s="12">
        <v>50</v>
      </c>
      <c r="I201" s="11">
        <f>'^JKSE'!I201</f>
        <v>40616</v>
      </c>
      <c r="J201" s="12">
        <f t="shared" si="3"/>
        <v>51</v>
      </c>
    </row>
    <row r="202" spans="1:10" x14ac:dyDescent="0.2">
      <c r="A202" s="15">
        <v>40115</v>
      </c>
      <c r="B202" s="12">
        <v>50</v>
      </c>
      <c r="C202" s="12">
        <v>50</v>
      </c>
      <c r="D202" s="12">
        <v>50</v>
      </c>
      <c r="E202" s="12">
        <v>50</v>
      </c>
      <c r="F202" s="14">
        <v>0</v>
      </c>
      <c r="G202" s="12">
        <v>50</v>
      </c>
      <c r="I202" s="11">
        <f>'^JKSE'!I202</f>
        <v>40613</v>
      </c>
      <c r="J202" s="12">
        <f t="shared" si="3"/>
        <v>50</v>
      </c>
    </row>
    <row r="203" spans="1:10" x14ac:dyDescent="0.2">
      <c r="A203" s="15">
        <v>40116</v>
      </c>
      <c r="B203" s="12">
        <v>50</v>
      </c>
      <c r="C203" s="12">
        <v>50</v>
      </c>
      <c r="D203" s="12">
        <v>50</v>
      </c>
      <c r="E203" s="12">
        <v>50</v>
      </c>
      <c r="F203" s="14">
        <v>0</v>
      </c>
      <c r="G203" s="12">
        <v>50</v>
      </c>
      <c r="I203" s="11">
        <f>'^JKSE'!I203</f>
        <v>40612</v>
      </c>
      <c r="J203" s="12">
        <f t="shared" si="3"/>
        <v>50</v>
      </c>
    </row>
    <row r="204" spans="1:10" x14ac:dyDescent="0.2">
      <c r="A204" s="15">
        <v>40119</v>
      </c>
      <c r="B204" s="12">
        <v>50</v>
      </c>
      <c r="C204" s="12">
        <v>50</v>
      </c>
      <c r="D204" s="12">
        <v>50</v>
      </c>
      <c r="E204" s="12">
        <v>50</v>
      </c>
      <c r="F204" s="14">
        <v>40500</v>
      </c>
      <c r="G204" s="12">
        <v>50</v>
      </c>
      <c r="I204" s="11">
        <f>'^JKSE'!I204</f>
        <v>40611</v>
      </c>
      <c r="J204" s="12">
        <f t="shared" si="3"/>
        <v>50</v>
      </c>
    </row>
    <row r="205" spans="1:10" x14ac:dyDescent="0.2">
      <c r="A205" s="15">
        <v>40120</v>
      </c>
      <c r="B205" s="12">
        <v>50</v>
      </c>
      <c r="C205" s="12">
        <v>50</v>
      </c>
      <c r="D205" s="12">
        <v>50</v>
      </c>
      <c r="E205" s="12">
        <v>50</v>
      </c>
      <c r="F205" s="14">
        <v>500</v>
      </c>
      <c r="G205" s="12">
        <v>50</v>
      </c>
      <c r="I205" s="11">
        <f>'^JKSE'!I205</f>
        <v>40610</v>
      </c>
      <c r="J205" s="12">
        <f t="shared" si="3"/>
        <v>50</v>
      </c>
    </row>
    <row r="206" spans="1:10" x14ac:dyDescent="0.2">
      <c r="A206" s="15">
        <v>40121</v>
      </c>
      <c r="B206" s="12">
        <v>50</v>
      </c>
      <c r="C206" s="12">
        <v>50</v>
      </c>
      <c r="D206" s="12">
        <v>50</v>
      </c>
      <c r="E206" s="12">
        <v>50</v>
      </c>
      <c r="F206" s="14">
        <v>500</v>
      </c>
      <c r="G206" s="12">
        <v>50</v>
      </c>
      <c r="I206" s="11">
        <f>'^JKSE'!I206</f>
        <v>40609</v>
      </c>
      <c r="J206" s="12">
        <f t="shared" si="3"/>
        <v>50</v>
      </c>
    </row>
    <row r="207" spans="1:10" x14ac:dyDescent="0.2">
      <c r="A207" s="15">
        <v>40122</v>
      </c>
      <c r="B207" s="12">
        <v>50</v>
      </c>
      <c r="C207" s="12">
        <v>50</v>
      </c>
      <c r="D207" s="12">
        <v>50</v>
      </c>
      <c r="E207" s="12">
        <v>50</v>
      </c>
      <c r="F207" s="14">
        <v>12500</v>
      </c>
      <c r="G207" s="12">
        <v>50</v>
      </c>
      <c r="I207" s="11">
        <f>'^JKSE'!I207</f>
        <v>40606</v>
      </c>
      <c r="J207" s="12">
        <f t="shared" si="3"/>
        <v>51</v>
      </c>
    </row>
    <row r="208" spans="1:10" x14ac:dyDescent="0.2">
      <c r="A208" s="15">
        <v>40123</v>
      </c>
      <c r="B208" s="12">
        <v>50</v>
      </c>
      <c r="C208" s="12">
        <v>50</v>
      </c>
      <c r="D208" s="12">
        <v>50</v>
      </c>
      <c r="E208" s="12">
        <v>50</v>
      </c>
      <c r="F208" s="14">
        <v>102500</v>
      </c>
      <c r="G208" s="12">
        <v>50</v>
      </c>
      <c r="I208" s="11">
        <f>'^JKSE'!I208</f>
        <v>40605</v>
      </c>
      <c r="J208" s="12">
        <f t="shared" si="3"/>
        <v>50</v>
      </c>
    </row>
    <row r="209" spans="1:10" x14ac:dyDescent="0.2">
      <c r="A209" s="15">
        <v>40126</v>
      </c>
      <c r="B209" s="12">
        <v>50</v>
      </c>
      <c r="C209" s="12">
        <v>50</v>
      </c>
      <c r="D209" s="12">
        <v>50</v>
      </c>
      <c r="E209" s="12">
        <v>50</v>
      </c>
      <c r="F209" s="14">
        <v>500</v>
      </c>
      <c r="G209" s="12">
        <v>50</v>
      </c>
      <c r="I209" s="11">
        <f>'^JKSE'!I209</f>
        <v>40604</v>
      </c>
      <c r="J209" s="12">
        <f t="shared" si="3"/>
        <v>50</v>
      </c>
    </row>
    <row r="210" spans="1:10" x14ac:dyDescent="0.2">
      <c r="A210" s="15">
        <v>40127</v>
      </c>
      <c r="B210" s="12">
        <v>50</v>
      </c>
      <c r="C210" s="12">
        <v>50</v>
      </c>
      <c r="D210" s="12">
        <v>50</v>
      </c>
      <c r="E210" s="12">
        <v>50</v>
      </c>
      <c r="F210" s="14">
        <v>4000</v>
      </c>
      <c r="G210" s="12">
        <v>50</v>
      </c>
      <c r="I210" s="11">
        <f>'^JKSE'!I210</f>
        <v>40603</v>
      </c>
      <c r="J210" s="12">
        <f t="shared" si="3"/>
        <v>51</v>
      </c>
    </row>
    <row r="211" spans="1:10" x14ac:dyDescent="0.2">
      <c r="A211" s="15">
        <v>40128</v>
      </c>
      <c r="B211" s="12">
        <v>50</v>
      </c>
      <c r="C211" s="12">
        <v>50</v>
      </c>
      <c r="D211" s="12">
        <v>50</v>
      </c>
      <c r="E211" s="12">
        <v>50</v>
      </c>
      <c r="F211" s="14">
        <v>500</v>
      </c>
      <c r="G211" s="12">
        <v>50</v>
      </c>
      <c r="I211" s="11">
        <f>'^JKSE'!I211</f>
        <v>40602</v>
      </c>
      <c r="J211" s="12">
        <f t="shared" si="3"/>
        <v>50</v>
      </c>
    </row>
    <row r="212" spans="1:10" x14ac:dyDescent="0.2">
      <c r="A212" s="15">
        <v>40129</v>
      </c>
      <c r="B212" s="12">
        <v>50</v>
      </c>
      <c r="C212" s="12">
        <v>50</v>
      </c>
      <c r="D212" s="12">
        <v>50</v>
      </c>
      <c r="E212" s="12">
        <v>50</v>
      </c>
      <c r="F212" s="14">
        <v>250000</v>
      </c>
      <c r="G212" s="12">
        <v>50</v>
      </c>
      <c r="I212" s="11">
        <f>'^JKSE'!I212</f>
        <v>40599</v>
      </c>
      <c r="J212" s="12">
        <f t="shared" si="3"/>
        <v>50</v>
      </c>
    </row>
    <row r="213" spans="1:10" x14ac:dyDescent="0.2">
      <c r="A213" s="15">
        <v>40130</v>
      </c>
      <c r="B213" s="12">
        <v>50</v>
      </c>
      <c r="C213" s="12">
        <v>50</v>
      </c>
      <c r="D213" s="12">
        <v>50</v>
      </c>
      <c r="E213" s="12">
        <v>50</v>
      </c>
      <c r="F213" s="14">
        <v>75500</v>
      </c>
      <c r="G213" s="12">
        <v>50</v>
      </c>
      <c r="I213" s="11">
        <f>'^JKSE'!I213</f>
        <v>40598</v>
      </c>
      <c r="J213" s="12">
        <f t="shared" si="3"/>
        <v>50</v>
      </c>
    </row>
    <row r="214" spans="1:10" x14ac:dyDescent="0.2">
      <c r="A214" s="15">
        <v>40133</v>
      </c>
      <c r="B214" s="12">
        <v>50</v>
      </c>
      <c r="C214" s="12">
        <v>50</v>
      </c>
      <c r="D214" s="12">
        <v>50</v>
      </c>
      <c r="E214" s="12">
        <v>50</v>
      </c>
      <c r="F214" s="14">
        <v>50000</v>
      </c>
      <c r="G214" s="12">
        <v>50</v>
      </c>
      <c r="I214" s="11">
        <f>'^JKSE'!I214</f>
        <v>40597</v>
      </c>
      <c r="J214" s="12">
        <f t="shared" si="3"/>
        <v>50</v>
      </c>
    </row>
    <row r="215" spans="1:10" x14ac:dyDescent="0.2">
      <c r="A215" s="15">
        <v>40134</v>
      </c>
      <c r="B215" s="12">
        <v>50</v>
      </c>
      <c r="C215" s="12">
        <v>50</v>
      </c>
      <c r="D215" s="12">
        <v>50</v>
      </c>
      <c r="E215" s="12">
        <v>50</v>
      </c>
      <c r="F215" s="14">
        <v>0</v>
      </c>
      <c r="G215" s="12">
        <v>50</v>
      </c>
      <c r="I215" s="11">
        <f>'^JKSE'!I215</f>
        <v>40596</v>
      </c>
      <c r="J215" s="12">
        <f t="shared" si="3"/>
        <v>50</v>
      </c>
    </row>
    <row r="216" spans="1:10" x14ac:dyDescent="0.2">
      <c r="A216" s="15">
        <v>40135</v>
      </c>
      <c r="B216" s="12">
        <v>50</v>
      </c>
      <c r="C216" s="12">
        <v>50</v>
      </c>
      <c r="D216" s="12">
        <v>50</v>
      </c>
      <c r="E216" s="12">
        <v>50</v>
      </c>
      <c r="F216" s="14">
        <v>166000</v>
      </c>
      <c r="G216" s="12">
        <v>50</v>
      </c>
      <c r="I216" s="11">
        <f>'^JKSE'!I216</f>
        <v>40595</v>
      </c>
      <c r="J216" s="12">
        <f t="shared" si="3"/>
        <v>50</v>
      </c>
    </row>
    <row r="217" spans="1:10" x14ac:dyDescent="0.2">
      <c r="A217" s="15">
        <v>40136</v>
      </c>
      <c r="B217" s="12">
        <v>50</v>
      </c>
      <c r="C217" s="12">
        <v>51</v>
      </c>
      <c r="D217" s="12">
        <v>50</v>
      </c>
      <c r="E217" s="12">
        <v>50</v>
      </c>
      <c r="F217" s="14">
        <v>872500</v>
      </c>
      <c r="G217" s="12">
        <v>50</v>
      </c>
      <c r="I217" s="11">
        <f>'^JKSE'!I217</f>
        <v>40592</v>
      </c>
      <c r="J217" s="12">
        <f t="shared" si="3"/>
        <v>50</v>
      </c>
    </row>
    <row r="218" spans="1:10" x14ac:dyDescent="0.2">
      <c r="A218" s="15">
        <v>40137</v>
      </c>
      <c r="B218" s="12">
        <v>51</v>
      </c>
      <c r="C218" s="12">
        <v>51</v>
      </c>
      <c r="D218" s="12">
        <v>50</v>
      </c>
      <c r="E218" s="12">
        <v>50</v>
      </c>
      <c r="F218" s="14">
        <v>53000</v>
      </c>
      <c r="G218" s="12">
        <v>50</v>
      </c>
      <c r="I218" s="11">
        <f>'^JKSE'!I218</f>
        <v>40591</v>
      </c>
      <c r="J218" s="12">
        <f t="shared" si="3"/>
        <v>50</v>
      </c>
    </row>
    <row r="219" spans="1:10" x14ac:dyDescent="0.2">
      <c r="A219" s="15">
        <v>40140</v>
      </c>
      <c r="B219" s="12">
        <v>50</v>
      </c>
      <c r="C219" s="12">
        <v>50</v>
      </c>
      <c r="D219" s="12">
        <v>50</v>
      </c>
      <c r="E219" s="12">
        <v>50</v>
      </c>
      <c r="F219" s="14">
        <v>98000</v>
      </c>
      <c r="G219" s="12">
        <v>50</v>
      </c>
      <c r="I219" s="11">
        <f>'^JKSE'!I219</f>
        <v>40590</v>
      </c>
      <c r="J219" s="12">
        <f t="shared" si="3"/>
        <v>50</v>
      </c>
    </row>
    <row r="220" spans="1:10" x14ac:dyDescent="0.2">
      <c r="A220" s="15">
        <v>40141</v>
      </c>
      <c r="B220" s="12">
        <v>50</v>
      </c>
      <c r="C220" s="12">
        <v>50</v>
      </c>
      <c r="D220" s="12">
        <v>50</v>
      </c>
      <c r="E220" s="12">
        <v>50</v>
      </c>
      <c r="F220" s="14">
        <v>125000</v>
      </c>
      <c r="G220" s="12">
        <v>50</v>
      </c>
      <c r="I220" s="11">
        <f>'^JKSE'!I220</f>
        <v>40589</v>
      </c>
      <c r="J220" s="12">
        <f t="shared" si="3"/>
        <v>50</v>
      </c>
    </row>
    <row r="221" spans="1:10" x14ac:dyDescent="0.2">
      <c r="A221" s="15">
        <v>40142</v>
      </c>
      <c r="B221" s="12">
        <v>50</v>
      </c>
      <c r="C221" s="12">
        <v>50</v>
      </c>
      <c r="D221" s="12">
        <v>50</v>
      </c>
      <c r="E221" s="12">
        <v>50</v>
      </c>
      <c r="F221" s="14">
        <v>51000</v>
      </c>
      <c r="G221" s="12">
        <v>50</v>
      </c>
      <c r="I221" s="11">
        <f>'^JKSE'!I221</f>
        <v>40588</v>
      </c>
      <c r="J221" s="12">
        <f t="shared" si="3"/>
        <v>50</v>
      </c>
    </row>
    <row r="222" spans="1:10" x14ac:dyDescent="0.2">
      <c r="A222" s="15">
        <v>40143</v>
      </c>
      <c r="B222" s="12">
        <v>50</v>
      </c>
      <c r="C222" s="12">
        <v>50</v>
      </c>
      <c r="D222" s="12">
        <v>50</v>
      </c>
      <c r="E222" s="12">
        <v>50</v>
      </c>
      <c r="F222" s="14">
        <v>1500</v>
      </c>
      <c r="G222" s="12">
        <v>50</v>
      </c>
      <c r="I222" s="11">
        <f>'^JKSE'!I222</f>
        <v>40585</v>
      </c>
      <c r="J222" s="12">
        <f t="shared" si="3"/>
        <v>50</v>
      </c>
    </row>
    <row r="223" spans="1:10" x14ac:dyDescent="0.2">
      <c r="A223" s="15">
        <v>40147</v>
      </c>
      <c r="B223" s="12">
        <v>50</v>
      </c>
      <c r="C223" s="12">
        <v>50</v>
      </c>
      <c r="D223" s="12">
        <v>50</v>
      </c>
      <c r="E223" s="12">
        <v>50</v>
      </c>
      <c r="F223" s="14">
        <v>3000</v>
      </c>
      <c r="G223" s="12">
        <v>50</v>
      </c>
      <c r="I223" s="11">
        <f>'^JKSE'!I223</f>
        <v>40584</v>
      </c>
      <c r="J223" s="12">
        <f t="shared" si="3"/>
        <v>50</v>
      </c>
    </row>
    <row r="224" spans="1:10" x14ac:dyDescent="0.2">
      <c r="A224" s="15">
        <v>40148</v>
      </c>
      <c r="B224" s="12">
        <v>50</v>
      </c>
      <c r="C224" s="12">
        <v>50</v>
      </c>
      <c r="D224" s="12">
        <v>50</v>
      </c>
      <c r="E224" s="12">
        <v>50</v>
      </c>
      <c r="F224" s="14">
        <v>0</v>
      </c>
      <c r="G224" s="12">
        <v>50</v>
      </c>
      <c r="I224" s="11">
        <f>'^JKSE'!I224</f>
        <v>40583</v>
      </c>
      <c r="J224" s="12">
        <f t="shared" si="3"/>
        <v>50</v>
      </c>
    </row>
    <row r="225" spans="1:10" x14ac:dyDescent="0.2">
      <c r="A225" s="15">
        <v>40149</v>
      </c>
      <c r="B225" s="12">
        <v>50</v>
      </c>
      <c r="C225" s="12">
        <v>50</v>
      </c>
      <c r="D225" s="12">
        <v>50</v>
      </c>
      <c r="E225" s="12">
        <v>50</v>
      </c>
      <c r="F225" s="14">
        <v>75500</v>
      </c>
      <c r="G225" s="12">
        <v>50</v>
      </c>
      <c r="I225" s="11">
        <f>'^JKSE'!I225</f>
        <v>40582</v>
      </c>
      <c r="J225" s="12">
        <f t="shared" si="3"/>
        <v>50</v>
      </c>
    </row>
    <row r="226" spans="1:10" x14ac:dyDescent="0.2">
      <c r="A226" s="15">
        <v>40150</v>
      </c>
      <c r="B226" s="12">
        <v>50</v>
      </c>
      <c r="C226" s="12">
        <v>51</v>
      </c>
      <c r="D226" s="12">
        <v>50</v>
      </c>
      <c r="E226" s="12">
        <v>50</v>
      </c>
      <c r="F226" s="14">
        <v>707500</v>
      </c>
      <c r="G226" s="12">
        <v>50</v>
      </c>
      <c r="I226" s="11">
        <f>'^JKSE'!I226</f>
        <v>40581</v>
      </c>
      <c r="J226" s="12">
        <f t="shared" si="3"/>
        <v>50</v>
      </c>
    </row>
    <row r="227" spans="1:10" x14ac:dyDescent="0.2">
      <c r="A227" s="15">
        <v>40151</v>
      </c>
      <c r="B227" s="12">
        <v>50</v>
      </c>
      <c r="C227" s="12">
        <v>50</v>
      </c>
      <c r="D227" s="12">
        <v>50</v>
      </c>
      <c r="E227" s="12">
        <v>50</v>
      </c>
      <c r="F227" s="14">
        <v>255000</v>
      </c>
      <c r="G227" s="12">
        <v>50</v>
      </c>
      <c r="I227" s="11">
        <f>'^JKSE'!I227</f>
        <v>40578</v>
      </c>
      <c r="J227" s="12">
        <f t="shared" si="3"/>
        <v>50</v>
      </c>
    </row>
    <row r="228" spans="1:10" x14ac:dyDescent="0.2">
      <c r="A228" s="15">
        <v>40154</v>
      </c>
      <c r="B228" s="12">
        <v>50</v>
      </c>
      <c r="C228" s="12">
        <v>50</v>
      </c>
      <c r="D228" s="12">
        <v>50</v>
      </c>
      <c r="E228" s="12">
        <v>50</v>
      </c>
      <c r="F228" s="14">
        <v>39500</v>
      </c>
      <c r="G228" s="12">
        <v>50</v>
      </c>
      <c r="I228" s="11">
        <f>'^JKSE'!I228</f>
        <v>40577</v>
      </c>
      <c r="J228" s="12">
        <f t="shared" si="3"/>
        <v>50</v>
      </c>
    </row>
    <row r="229" spans="1:10" x14ac:dyDescent="0.2">
      <c r="A229" s="15">
        <v>40155</v>
      </c>
      <c r="B229" s="12">
        <v>50</v>
      </c>
      <c r="C229" s="12">
        <v>50</v>
      </c>
      <c r="D229" s="12">
        <v>50</v>
      </c>
      <c r="E229" s="12">
        <v>50</v>
      </c>
      <c r="F229" s="14">
        <v>1000</v>
      </c>
      <c r="G229" s="12">
        <v>50</v>
      </c>
      <c r="I229" s="11">
        <f>'^JKSE'!I229</f>
        <v>40576</v>
      </c>
      <c r="J229" s="12">
        <f t="shared" si="3"/>
        <v>50</v>
      </c>
    </row>
    <row r="230" spans="1:10" x14ac:dyDescent="0.2">
      <c r="A230" s="15">
        <v>40156</v>
      </c>
      <c r="B230" s="12">
        <v>50</v>
      </c>
      <c r="C230" s="12">
        <v>50</v>
      </c>
      <c r="D230" s="12">
        <v>50</v>
      </c>
      <c r="E230" s="12">
        <v>50</v>
      </c>
      <c r="F230" s="14">
        <v>1000</v>
      </c>
      <c r="G230" s="12">
        <v>50</v>
      </c>
      <c r="I230" s="11">
        <f>'^JKSE'!I230</f>
        <v>40575</v>
      </c>
      <c r="J230" s="12">
        <f t="shared" si="3"/>
        <v>50</v>
      </c>
    </row>
    <row r="231" spans="1:10" x14ac:dyDescent="0.2">
      <c r="A231" s="15">
        <v>40157</v>
      </c>
      <c r="B231" s="12">
        <v>50</v>
      </c>
      <c r="C231" s="12">
        <v>50</v>
      </c>
      <c r="D231" s="12">
        <v>50</v>
      </c>
      <c r="E231" s="12">
        <v>50</v>
      </c>
      <c r="F231" s="14">
        <v>1000</v>
      </c>
      <c r="G231" s="12">
        <v>50</v>
      </c>
      <c r="I231" s="11">
        <f>'^JKSE'!I231</f>
        <v>40574</v>
      </c>
      <c r="J231" s="12">
        <f t="shared" si="3"/>
        <v>50</v>
      </c>
    </row>
    <row r="232" spans="1:10" x14ac:dyDescent="0.2">
      <c r="A232" s="15">
        <v>40158</v>
      </c>
      <c r="B232" s="12">
        <v>50</v>
      </c>
      <c r="C232" s="12">
        <v>50</v>
      </c>
      <c r="D232" s="12">
        <v>50</v>
      </c>
      <c r="E232" s="12">
        <v>50</v>
      </c>
      <c r="F232" s="14">
        <v>15000</v>
      </c>
      <c r="G232" s="12">
        <v>50</v>
      </c>
      <c r="I232" s="11">
        <f>'^JKSE'!I232</f>
        <v>40571</v>
      </c>
      <c r="J232" s="12">
        <f t="shared" si="3"/>
        <v>50</v>
      </c>
    </row>
    <row r="233" spans="1:10" x14ac:dyDescent="0.2">
      <c r="A233" s="15">
        <v>40161</v>
      </c>
      <c r="B233" s="12">
        <v>50</v>
      </c>
      <c r="C233" s="12">
        <v>50</v>
      </c>
      <c r="D233" s="12">
        <v>50</v>
      </c>
      <c r="E233" s="12">
        <v>50</v>
      </c>
      <c r="F233" s="14">
        <v>0</v>
      </c>
      <c r="G233" s="12">
        <v>50</v>
      </c>
      <c r="I233" s="11">
        <f>'^JKSE'!I233</f>
        <v>40570</v>
      </c>
      <c r="J233" s="12">
        <f t="shared" si="3"/>
        <v>50</v>
      </c>
    </row>
    <row r="234" spans="1:10" x14ac:dyDescent="0.2">
      <c r="A234" s="15">
        <v>40162</v>
      </c>
      <c r="B234" s="12">
        <v>50</v>
      </c>
      <c r="C234" s="12">
        <v>50</v>
      </c>
      <c r="D234" s="12">
        <v>50</v>
      </c>
      <c r="E234" s="12">
        <v>50</v>
      </c>
      <c r="F234" s="14">
        <v>0</v>
      </c>
      <c r="G234" s="12">
        <v>50</v>
      </c>
      <c r="I234" s="11">
        <f>'^JKSE'!I234</f>
        <v>40569</v>
      </c>
      <c r="J234" s="12">
        <f t="shared" si="3"/>
        <v>50</v>
      </c>
    </row>
    <row r="235" spans="1:10" x14ac:dyDescent="0.2">
      <c r="A235" s="15">
        <v>40163</v>
      </c>
      <c r="B235" s="12">
        <v>50</v>
      </c>
      <c r="C235" s="12">
        <v>50</v>
      </c>
      <c r="D235" s="12">
        <v>50</v>
      </c>
      <c r="E235" s="12">
        <v>50</v>
      </c>
      <c r="F235" s="14">
        <v>586500</v>
      </c>
      <c r="G235" s="12">
        <v>50</v>
      </c>
      <c r="I235" s="11">
        <f>'^JKSE'!I235</f>
        <v>40568</v>
      </c>
      <c r="J235" s="12">
        <f t="shared" si="3"/>
        <v>50</v>
      </c>
    </row>
    <row r="236" spans="1:10" x14ac:dyDescent="0.2">
      <c r="A236" s="15">
        <v>40164</v>
      </c>
      <c r="B236" s="12">
        <v>50</v>
      </c>
      <c r="C236" s="12">
        <v>50</v>
      </c>
      <c r="D236" s="12">
        <v>50</v>
      </c>
      <c r="E236" s="12">
        <v>50</v>
      </c>
      <c r="F236" s="14">
        <v>371000</v>
      </c>
      <c r="G236" s="12">
        <v>50</v>
      </c>
      <c r="I236" s="11">
        <f>'^JKSE'!I236</f>
        <v>40567</v>
      </c>
      <c r="J236" s="12">
        <f t="shared" si="3"/>
        <v>50</v>
      </c>
    </row>
    <row r="237" spans="1:10" x14ac:dyDescent="0.2">
      <c r="A237" s="15">
        <v>40168</v>
      </c>
      <c r="B237" s="12">
        <v>51</v>
      </c>
      <c r="C237" s="12">
        <v>51</v>
      </c>
      <c r="D237" s="12">
        <v>50</v>
      </c>
      <c r="E237" s="12">
        <v>50</v>
      </c>
      <c r="F237" s="14">
        <v>286500</v>
      </c>
      <c r="G237" s="12">
        <v>50</v>
      </c>
      <c r="I237" s="11">
        <f>'^JKSE'!I237</f>
        <v>40564</v>
      </c>
      <c r="J237" s="12">
        <f t="shared" si="3"/>
        <v>50</v>
      </c>
    </row>
    <row r="238" spans="1:10" x14ac:dyDescent="0.2">
      <c r="A238" s="15">
        <v>40169</v>
      </c>
      <c r="B238" s="12">
        <v>51</v>
      </c>
      <c r="C238" s="12">
        <v>51</v>
      </c>
      <c r="D238" s="12">
        <v>50</v>
      </c>
      <c r="E238" s="12">
        <v>51</v>
      </c>
      <c r="F238" s="14">
        <v>32500</v>
      </c>
      <c r="G238" s="12">
        <v>51</v>
      </c>
      <c r="I238" s="11">
        <f>'^JKSE'!I238</f>
        <v>40563</v>
      </c>
      <c r="J238" s="12">
        <f t="shared" si="3"/>
        <v>50</v>
      </c>
    </row>
    <row r="239" spans="1:10" x14ac:dyDescent="0.2">
      <c r="A239" s="15">
        <v>40170</v>
      </c>
      <c r="B239" s="12">
        <v>51</v>
      </c>
      <c r="C239" s="12">
        <v>51</v>
      </c>
      <c r="D239" s="12">
        <v>50</v>
      </c>
      <c r="E239" s="12">
        <v>51</v>
      </c>
      <c r="F239" s="14">
        <v>152500</v>
      </c>
      <c r="G239" s="12">
        <v>51</v>
      </c>
      <c r="I239" s="11">
        <f>'^JKSE'!I239</f>
        <v>40562</v>
      </c>
      <c r="J239" s="12">
        <f t="shared" si="3"/>
        <v>50</v>
      </c>
    </row>
    <row r="240" spans="1:10" x14ac:dyDescent="0.2">
      <c r="A240" s="15">
        <v>40175</v>
      </c>
      <c r="B240" s="12">
        <v>50</v>
      </c>
      <c r="C240" s="12">
        <v>50</v>
      </c>
      <c r="D240" s="12">
        <v>50</v>
      </c>
      <c r="E240" s="12">
        <v>50</v>
      </c>
      <c r="F240" s="14">
        <v>14000</v>
      </c>
      <c r="G240" s="12">
        <v>50</v>
      </c>
      <c r="I240" s="11">
        <f>'^JKSE'!I240</f>
        <v>40561</v>
      </c>
      <c r="J240" s="12">
        <f t="shared" si="3"/>
        <v>50</v>
      </c>
    </row>
    <row r="241" spans="1:10" x14ac:dyDescent="0.2">
      <c r="A241" s="15">
        <v>40176</v>
      </c>
      <c r="B241" s="12">
        <v>51</v>
      </c>
      <c r="C241" s="12">
        <v>51</v>
      </c>
      <c r="D241" s="12">
        <v>50</v>
      </c>
      <c r="E241" s="12">
        <v>50</v>
      </c>
      <c r="F241" s="14">
        <v>15000</v>
      </c>
      <c r="G241" s="12">
        <v>50</v>
      </c>
      <c r="I241" s="11">
        <f>'^JKSE'!I241</f>
        <v>40560</v>
      </c>
      <c r="J241" s="12">
        <f t="shared" si="3"/>
        <v>50</v>
      </c>
    </row>
    <row r="242" spans="1:10" x14ac:dyDescent="0.2">
      <c r="A242" s="15">
        <v>40177</v>
      </c>
      <c r="B242" s="12">
        <v>50</v>
      </c>
      <c r="C242" s="12">
        <v>50</v>
      </c>
      <c r="D242" s="12">
        <v>50</v>
      </c>
      <c r="E242" s="12">
        <v>50</v>
      </c>
      <c r="F242" s="14">
        <v>76000</v>
      </c>
      <c r="G242" s="12">
        <v>50</v>
      </c>
      <c r="I242" s="11">
        <f>'^JKSE'!I242</f>
        <v>40557</v>
      </c>
      <c r="J242" s="12">
        <f t="shared" si="3"/>
        <v>51</v>
      </c>
    </row>
    <row r="243" spans="1:10" x14ac:dyDescent="0.2">
      <c r="A243" s="15">
        <v>40182</v>
      </c>
      <c r="B243" s="12">
        <v>50</v>
      </c>
      <c r="C243" s="12">
        <v>50</v>
      </c>
      <c r="D243" s="12">
        <v>50</v>
      </c>
      <c r="E243" s="12">
        <v>50</v>
      </c>
      <c r="F243" s="14">
        <v>25000</v>
      </c>
      <c r="G243" s="12">
        <v>50</v>
      </c>
      <c r="I243" s="11">
        <f>'^JKSE'!I243</f>
        <v>40556</v>
      </c>
      <c r="J243" s="12">
        <f t="shared" si="3"/>
        <v>50</v>
      </c>
    </row>
    <row r="244" spans="1:10" x14ac:dyDescent="0.2">
      <c r="A244" s="15">
        <v>40183</v>
      </c>
      <c r="B244" s="12">
        <v>50</v>
      </c>
      <c r="C244" s="12">
        <v>51</v>
      </c>
      <c r="D244" s="12">
        <v>50</v>
      </c>
      <c r="E244" s="12">
        <v>50</v>
      </c>
      <c r="F244" s="14">
        <v>67000</v>
      </c>
      <c r="G244" s="12">
        <v>50</v>
      </c>
      <c r="I244" s="11">
        <f>'^JKSE'!I244</f>
        <v>40555</v>
      </c>
      <c r="J244" s="12">
        <f t="shared" si="3"/>
        <v>51</v>
      </c>
    </row>
    <row r="245" spans="1:10" x14ac:dyDescent="0.2">
      <c r="A245" s="15">
        <v>40184</v>
      </c>
      <c r="B245" s="12">
        <v>50</v>
      </c>
      <c r="C245" s="12">
        <v>50</v>
      </c>
      <c r="D245" s="12">
        <v>50</v>
      </c>
      <c r="E245" s="12">
        <v>50</v>
      </c>
      <c r="F245" s="14">
        <v>523500</v>
      </c>
      <c r="G245" s="12">
        <v>50</v>
      </c>
      <c r="I245" s="11">
        <f>'^JKSE'!I245</f>
        <v>40554</v>
      </c>
      <c r="J245" s="12">
        <f t="shared" si="3"/>
        <v>50</v>
      </c>
    </row>
    <row r="246" spans="1:10" x14ac:dyDescent="0.2">
      <c r="A246" s="15">
        <v>40185</v>
      </c>
      <c r="B246" s="12">
        <v>51</v>
      </c>
      <c r="C246" s="12">
        <v>51</v>
      </c>
      <c r="D246" s="12">
        <v>50</v>
      </c>
      <c r="E246" s="12">
        <v>50</v>
      </c>
      <c r="F246" s="14">
        <v>295000</v>
      </c>
      <c r="G246" s="12">
        <v>50</v>
      </c>
      <c r="I246" s="11">
        <f>'^JKSE'!I246</f>
        <v>40553</v>
      </c>
      <c r="J246" s="12">
        <f t="shared" si="3"/>
        <v>50</v>
      </c>
    </row>
    <row r="247" spans="1:10" x14ac:dyDescent="0.2">
      <c r="A247" s="15">
        <v>40186</v>
      </c>
      <c r="B247" s="12">
        <v>50</v>
      </c>
      <c r="C247" s="12">
        <v>50</v>
      </c>
      <c r="D247" s="12">
        <v>50</v>
      </c>
      <c r="E247" s="12">
        <v>50</v>
      </c>
      <c r="F247" s="14">
        <v>153500</v>
      </c>
      <c r="G247" s="12">
        <v>50</v>
      </c>
      <c r="I247" s="11">
        <f>'^JKSE'!I247</f>
        <v>40550</v>
      </c>
      <c r="J247" s="12">
        <f t="shared" si="3"/>
        <v>51</v>
      </c>
    </row>
    <row r="248" spans="1:10" x14ac:dyDescent="0.2">
      <c r="A248" s="15">
        <v>40189</v>
      </c>
      <c r="B248" s="12">
        <v>50</v>
      </c>
      <c r="C248" s="12">
        <v>51</v>
      </c>
      <c r="D248" s="12">
        <v>50</v>
      </c>
      <c r="E248" s="12">
        <v>51</v>
      </c>
      <c r="F248" s="14">
        <v>218500</v>
      </c>
      <c r="G248" s="12">
        <v>51</v>
      </c>
      <c r="I248" s="11">
        <f>'^JKSE'!I248</f>
        <v>40549</v>
      </c>
      <c r="J248" s="12">
        <f t="shared" si="3"/>
        <v>50</v>
      </c>
    </row>
    <row r="249" spans="1:10" x14ac:dyDescent="0.2">
      <c r="A249" s="15">
        <v>40190</v>
      </c>
      <c r="B249" s="12">
        <v>50</v>
      </c>
      <c r="C249" s="12">
        <v>51</v>
      </c>
      <c r="D249" s="12">
        <v>50</v>
      </c>
      <c r="E249" s="12">
        <v>51</v>
      </c>
      <c r="F249" s="14">
        <v>60000</v>
      </c>
      <c r="G249" s="12">
        <v>51</v>
      </c>
      <c r="I249" s="11">
        <f>'^JKSE'!I249</f>
        <v>40548</v>
      </c>
      <c r="J249" s="12">
        <f t="shared" si="3"/>
        <v>50</v>
      </c>
    </row>
    <row r="250" spans="1:10" x14ac:dyDescent="0.2">
      <c r="A250" s="15">
        <v>40191</v>
      </c>
      <c r="B250" s="12">
        <v>50</v>
      </c>
      <c r="C250" s="12">
        <v>51</v>
      </c>
      <c r="D250" s="12">
        <v>50</v>
      </c>
      <c r="E250" s="12">
        <v>50</v>
      </c>
      <c r="F250" s="14">
        <v>339000</v>
      </c>
      <c r="G250" s="12">
        <v>50</v>
      </c>
      <c r="I250" s="11">
        <f>'^JKSE'!I250</f>
        <v>40547</v>
      </c>
      <c r="J250" s="12">
        <f t="shared" si="3"/>
        <v>50</v>
      </c>
    </row>
    <row r="251" spans="1:10" x14ac:dyDescent="0.2">
      <c r="A251" s="15">
        <v>40192</v>
      </c>
      <c r="B251" s="12">
        <v>50</v>
      </c>
      <c r="C251" s="12">
        <v>50</v>
      </c>
      <c r="D251" s="12">
        <v>50</v>
      </c>
      <c r="E251" s="12">
        <v>50</v>
      </c>
      <c r="F251" s="14">
        <v>245000</v>
      </c>
      <c r="G251" s="12">
        <v>50</v>
      </c>
      <c r="I251" s="11">
        <f>'^JKSE'!I251</f>
        <v>40546</v>
      </c>
      <c r="J251" s="12">
        <f t="shared" si="3"/>
        <v>50</v>
      </c>
    </row>
    <row r="252" spans="1:10" x14ac:dyDescent="0.2">
      <c r="A252" s="15">
        <v>40193</v>
      </c>
      <c r="B252" s="12">
        <v>50</v>
      </c>
      <c r="C252" s="12">
        <v>50</v>
      </c>
      <c r="D252" s="12">
        <v>50</v>
      </c>
      <c r="E252" s="12">
        <v>50</v>
      </c>
      <c r="F252" s="14">
        <v>239500</v>
      </c>
      <c r="G252" s="12">
        <v>50</v>
      </c>
      <c r="I252" s="11">
        <f>'^JKSE'!I252</f>
        <v>40543</v>
      </c>
      <c r="J252" s="12">
        <f t="shared" si="3"/>
        <v>51</v>
      </c>
    </row>
    <row r="253" spans="1:10" x14ac:dyDescent="0.2">
      <c r="A253" s="15">
        <v>40196</v>
      </c>
      <c r="B253" s="12">
        <v>50</v>
      </c>
      <c r="C253" s="12">
        <v>50</v>
      </c>
      <c r="D253" s="12">
        <v>50</v>
      </c>
      <c r="E253" s="12">
        <v>50</v>
      </c>
      <c r="F253" s="14">
        <v>20000</v>
      </c>
      <c r="G253" s="12">
        <v>50</v>
      </c>
      <c r="I253" s="11">
        <f>'^JKSE'!I253</f>
        <v>40542</v>
      </c>
      <c r="J253" s="12">
        <f t="shared" si="3"/>
        <v>51</v>
      </c>
    </row>
    <row r="254" spans="1:10" x14ac:dyDescent="0.2">
      <c r="A254" s="15">
        <v>40197</v>
      </c>
      <c r="B254" s="12">
        <v>50</v>
      </c>
      <c r="C254" s="12">
        <v>50</v>
      </c>
      <c r="D254" s="12">
        <v>50</v>
      </c>
      <c r="E254" s="12">
        <v>50</v>
      </c>
      <c r="F254" s="14">
        <v>10500</v>
      </c>
      <c r="G254" s="12">
        <v>50</v>
      </c>
      <c r="I254" s="11">
        <f>'^JKSE'!I254</f>
        <v>40541</v>
      </c>
      <c r="J254" s="12">
        <f t="shared" si="3"/>
        <v>50</v>
      </c>
    </row>
    <row r="255" spans="1:10" x14ac:dyDescent="0.2">
      <c r="A255" s="15">
        <v>40198</v>
      </c>
      <c r="B255" s="12">
        <v>50</v>
      </c>
      <c r="C255" s="12">
        <v>50</v>
      </c>
      <c r="D255" s="12">
        <v>50</v>
      </c>
      <c r="E255" s="12">
        <v>50</v>
      </c>
      <c r="F255" s="14">
        <v>829500</v>
      </c>
      <c r="G255" s="12">
        <v>50</v>
      </c>
      <c r="I255" s="11">
        <f>'^JKSE'!I255</f>
        <v>40540</v>
      </c>
      <c r="J255" s="12">
        <f t="shared" si="3"/>
        <v>50</v>
      </c>
    </row>
    <row r="256" spans="1:10" x14ac:dyDescent="0.2">
      <c r="A256" s="15">
        <v>40199</v>
      </c>
      <c r="B256" s="12">
        <v>50</v>
      </c>
      <c r="C256" s="12">
        <v>50</v>
      </c>
      <c r="D256" s="12">
        <v>50</v>
      </c>
      <c r="E256" s="12">
        <v>50</v>
      </c>
      <c r="F256" s="14">
        <v>1458000</v>
      </c>
      <c r="G256" s="12">
        <v>50</v>
      </c>
      <c r="I256" s="11">
        <f>'^JKSE'!I256</f>
        <v>40539</v>
      </c>
      <c r="J256" s="12">
        <f t="shared" si="3"/>
        <v>50</v>
      </c>
    </row>
    <row r="257" spans="1:10" x14ac:dyDescent="0.2">
      <c r="A257" s="15">
        <v>40200</v>
      </c>
      <c r="B257" s="12">
        <v>50</v>
      </c>
      <c r="C257" s="12">
        <v>50</v>
      </c>
      <c r="D257" s="12">
        <v>50</v>
      </c>
      <c r="E257" s="12">
        <v>50</v>
      </c>
      <c r="F257" s="14">
        <v>1250000</v>
      </c>
      <c r="G257" s="12">
        <v>50</v>
      </c>
      <c r="I257" s="11">
        <f>'^JKSE'!I257</f>
        <v>40536</v>
      </c>
      <c r="J257" s="12">
        <f t="shared" si="3"/>
        <v>51</v>
      </c>
    </row>
    <row r="258" spans="1:10" x14ac:dyDescent="0.2">
      <c r="A258" s="15">
        <v>40203</v>
      </c>
      <c r="B258" s="12">
        <v>50</v>
      </c>
      <c r="C258" s="12">
        <v>50</v>
      </c>
      <c r="D258" s="12">
        <v>50</v>
      </c>
      <c r="E258" s="12">
        <v>50</v>
      </c>
      <c r="F258" s="14">
        <v>870500</v>
      </c>
      <c r="G258" s="12">
        <v>50</v>
      </c>
      <c r="I258" s="11">
        <f>'^JKSE'!I258</f>
        <v>40535</v>
      </c>
      <c r="J258" s="12">
        <f t="shared" si="3"/>
        <v>51</v>
      </c>
    </row>
    <row r="259" spans="1:10" x14ac:dyDescent="0.2">
      <c r="A259" s="15">
        <v>40204</v>
      </c>
      <c r="B259" s="12">
        <v>50</v>
      </c>
      <c r="C259" s="12">
        <v>51</v>
      </c>
      <c r="D259" s="12">
        <v>50</v>
      </c>
      <c r="E259" s="12">
        <v>50</v>
      </c>
      <c r="F259" s="14">
        <v>716000</v>
      </c>
      <c r="G259" s="12">
        <v>50</v>
      </c>
      <c r="I259" s="11">
        <f>'^JKSE'!I259</f>
        <v>40534</v>
      </c>
      <c r="J259" s="12">
        <f t="shared" ref="J259:J265" si="4">VLOOKUP($I$2:$I$751,$A$2:$G$705,7)</f>
        <v>50</v>
      </c>
    </row>
    <row r="260" spans="1:10" x14ac:dyDescent="0.2">
      <c r="A260" s="15">
        <v>40205</v>
      </c>
      <c r="B260" s="12">
        <v>50</v>
      </c>
      <c r="C260" s="12">
        <v>50</v>
      </c>
      <c r="D260" s="12">
        <v>50</v>
      </c>
      <c r="E260" s="12">
        <v>50</v>
      </c>
      <c r="F260" s="14">
        <v>400000</v>
      </c>
      <c r="G260" s="12">
        <v>50</v>
      </c>
      <c r="I260" s="11">
        <f>'^JKSE'!I260</f>
        <v>40533</v>
      </c>
      <c r="J260" s="12">
        <f t="shared" si="4"/>
        <v>51</v>
      </c>
    </row>
    <row r="261" spans="1:10" x14ac:dyDescent="0.2">
      <c r="A261" s="15">
        <v>40206</v>
      </c>
      <c r="B261" s="12">
        <v>50</v>
      </c>
      <c r="C261" s="12">
        <v>50</v>
      </c>
      <c r="D261" s="12">
        <v>50</v>
      </c>
      <c r="E261" s="12">
        <v>50</v>
      </c>
      <c r="F261" s="14">
        <v>220000</v>
      </c>
      <c r="G261" s="12">
        <v>50</v>
      </c>
      <c r="I261" s="11">
        <f>'^JKSE'!I261</f>
        <v>40532</v>
      </c>
      <c r="J261" s="12">
        <f t="shared" si="4"/>
        <v>50</v>
      </c>
    </row>
    <row r="262" spans="1:10" x14ac:dyDescent="0.2">
      <c r="A262" s="15">
        <v>40207</v>
      </c>
      <c r="B262" s="12">
        <v>50</v>
      </c>
      <c r="C262" s="12">
        <v>50</v>
      </c>
      <c r="D262" s="12">
        <v>50</v>
      </c>
      <c r="E262" s="12">
        <v>50</v>
      </c>
      <c r="F262" s="14">
        <v>375000</v>
      </c>
      <c r="G262" s="12">
        <v>50</v>
      </c>
      <c r="I262" s="11">
        <f>'^JKSE'!I262</f>
        <v>40529</v>
      </c>
      <c r="J262" s="12">
        <f t="shared" si="4"/>
        <v>51</v>
      </c>
    </row>
    <row r="263" spans="1:10" x14ac:dyDescent="0.2">
      <c r="A263" s="15">
        <v>40210</v>
      </c>
      <c r="B263" s="12">
        <v>50</v>
      </c>
      <c r="C263" s="12">
        <v>50</v>
      </c>
      <c r="D263" s="12">
        <v>50</v>
      </c>
      <c r="E263" s="12">
        <v>50</v>
      </c>
      <c r="F263" s="14">
        <v>20500</v>
      </c>
      <c r="G263" s="12">
        <v>50</v>
      </c>
      <c r="I263" s="11">
        <f>'^JKSE'!I263</f>
        <v>40528</v>
      </c>
      <c r="J263" s="12">
        <f t="shared" si="4"/>
        <v>51</v>
      </c>
    </row>
    <row r="264" spans="1:10" x14ac:dyDescent="0.2">
      <c r="A264" s="15">
        <v>40211</v>
      </c>
      <c r="B264" s="12">
        <v>50</v>
      </c>
      <c r="C264" s="12">
        <v>50</v>
      </c>
      <c r="D264" s="12">
        <v>50</v>
      </c>
      <c r="E264" s="12">
        <v>50</v>
      </c>
      <c r="F264" s="14">
        <v>0</v>
      </c>
      <c r="G264" s="12">
        <v>50</v>
      </c>
      <c r="I264" s="11">
        <f>'^JKSE'!I264</f>
        <v>40527</v>
      </c>
      <c r="J264" s="12">
        <f t="shared" si="4"/>
        <v>50</v>
      </c>
    </row>
    <row r="265" spans="1:10" x14ac:dyDescent="0.2">
      <c r="A265" s="15">
        <v>40212</v>
      </c>
      <c r="B265" s="12">
        <v>50</v>
      </c>
      <c r="C265" s="12">
        <v>50</v>
      </c>
      <c r="D265" s="12">
        <v>50</v>
      </c>
      <c r="E265" s="12">
        <v>50</v>
      </c>
      <c r="F265" s="14">
        <v>524500</v>
      </c>
      <c r="G265" s="12">
        <v>50</v>
      </c>
      <c r="I265" s="11">
        <f>'^JKSE'!I265</f>
        <v>40526</v>
      </c>
      <c r="J265" s="12">
        <f t="shared" si="4"/>
        <v>51</v>
      </c>
    </row>
    <row r="266" spans="1:10" x14ac:dyDescent="0.2">
      <c r="A266" s="15">
        <v>40213</v>
      </c>
      <c r="B266" s="12">
        <v>50</v>
      </c>
      <c r="C266" s="12">
        <v>50</v>
      </c>
      <c r="D266" s="12">
        <v>50</v>
      </c>
      <c r="E266" s="12">
        <v>50</v>
      </c>
      <c r="F266" s="14">
        <v>0</v>
      </c>
      <c r="G266" s="12">
        <v>50</v>
      </c>
      <c r="I266" s="11">
        <f>'^JKSE'!I266</f>
        <v>40525</v>
      </c>
      <c r="J266" s="12">
        <f>VLOOKUP($I$2:$I$751,$A$2:$G$685,7)</f>
        <v>50</v>
      </c>
    </row>
    <row r="267" spans="1:10" x14ac:dyDescent="0.2">
      <c r="A267" s="15">
        <v>40214</v>
      </c>
      <c r="B267" s="12">
        <v>50</v>
      </c>
      <c r="C267" s="12">
        <v>50</v>
      </c>
      <c r="D267" s="12">
        <v>50</v>
      </c>
      <c r="E267" s="12">
        <v>50</v>
      </c>
      <c r="F267" s="14">
        <v>0</v>
      </c>
      <c r="G267" s="12">
        <v>50</v>
      </c>
      <c r="I267" s="11">
        <f>'^JKSE'!I267</f>
        <v>40522</v>
      </c>
      <c r="J267" s="12">
        <f>VLOOKUP($I$2:$I$751,$A$2:$G$685,7)</f>
        <v>50</v>
      </c>
    </row>
    <row r="268" spans="1:10" x14ac:dyDescent="0.2">
      <c r="A268" s="15">
        <v>40217</v>
      </c>
      <c r="B268" s="12">
        <v>50</v>
      </c>
      <c r="C268" s="12">
        <v>50</v>
      </c>
      <c r="D268" s="12">
        <v>50</v>
      </c>
      <c r="E268" s="12">
        <v>50</v>
      </c>
      <c r="F268" s="14">
        <v>5000</v>
      </c>
      <c r="G268" s="12">
        <v>50</v>
      </c>
      <c r="I268" s="11"/>
    </row>
    <row r="269" spans="1:10" x14ac:dyDescent="0.2">
      <c r="A269" s="15">
        <v>40218</v>
      </c>
      <c r="B269" s="12">
        <v>50</v>
      </c>
      <c r="C269" s="12">
        <v>50</v>
      </c>
      <c r="D269" s="12">
        <v>50</v>
      </c>
      <c r="E269" s="12">
        <v>50</v>
      </c>
      <c r="F269" s="14">
        <v>0</v>
      </c>
      <c r="G269" s="12">
        <v>50</v>
      </c>
      <c r="I269" s="11"/>
    </row>
    <row r="270" spans="1:10" x14ac:dyDescent="0.2">
      <c r="A270" s="15">
        <v>40219</v>
      </c>
      <c r="B270" s="12">
        <v>50</v>
      </c>
      <c r="C270" s="12">
        <v>50</v>
      </c>
      <c r="D270" s="12">
        <v>50</v>
      </c>
      <c r="E270" s="12">
        <v>50</v>
      </c>
      <c r="F270" s="14">
        <v>0</v>
      </c>
      <c r="G270" s="12">
        <v>50</v>
      </c>
      <c r="I270" s="11"/>
    </row>
    <row r="271" spans="1:10" x14ac:dyDescent="0.2">
      <c r="A271" s="15">
        <v>40220</v>
      </c>
      <c r="B271" s="12">
        <v>50</v>
      </c>
      <c r="C271" s="12">
        <v>50</v>
      </c>
      <c r="D271" s="12">
        <v>50</v>
      </c>
      <c r="E271" s="12">
        <v>50</v>
      </c>
      <c r="F271" s="14">
        <v>0</v>
      </c>
      <c r="G271" s="12">
        <v>50</v>
      </c>
      <c r="I271" s="11"/>
    </row>
    <row r="272" spans="1:10" x14ac:dyDescent="0.2">
      <c r="A272" s="15">
        <v>40221</v>
      </c>
      <c r="B272" s="12">
        <v>50</v>
      </c>
      <c r="C272" s="12">
        <v>50</v>
      </c>
      <c r="D272" s="12">
        <v>50</v>
      </c>
      <c r="E272" s="12">
        <v>50</v>
      </c>
      <c r="F272" s="14">
        <v>0</v>
      </c>
      <c r="G272" s="12">
        <v>50</v>
      </c>
      <c r="I272" s="11"/>
    </row>
    <row r="273" spans="1:9" x14ac:dyDescent="0.2">
      <c r="A273" s="15">
        <v>40224</v>
      </c>
      <c r="B273" s="12">
        <v>50</v>
      </c>
      <c r="C273" s="12">
        <v>50</v>
      </c>
      <c r="D273" s="12">
        <v>50</v>
      </c>
      <c r="E273" s="12">
        <v>50</v>
      </c>
      <c r="F273" s="14">
        <v>0</v>
      </c>
      <c r="G273" s="12">
        <v>50</v>
      </c>
      <c r="I273" s="11"/>
    </row>
    <row r="274" spans="1:9" x14ac:dyDescent="0.2">
      <c r="A274" s="15">
        <v>40225</v>
      </c>
      <c r="B274" s="12">
        <v>50</v>
      </c>
      <c r="C274" s="12">
        <v>50</v>
      </c>
      <c r="D274" s="12">
        <v>50</v>
      </c>
      <c r="E274" s="12">
        <v>50</v>
      </c>
      <c r="F274" s="14">
        <v>50000</v>
      </c>
      <c r="G274" s="12">
        <v>50</v>
      </c>
      <c r="I274" s="11"/>
    </row>
    <row r="275" spans="1:9" x14ac:dyDescent="0.2">
      <c r="A275" s="15">
        <v>40226</v>
      </c>
      <c r="B275" s="12">
        <v>50</v>
      </c>
      <c r="C275" s="12">
        <v>50</v>
      </c>
      <c r="D275" s="12">
        <v>50</v>
      </c>
      <c r="E275" s="12">
        <v>50</v>
      </c>
      <c r="F275" s="14">
        <v>0</v>
      </c>
      <c r="G275" s="12">
        <v>50</v>
      </c>
      <c r="I275" s="11"/>
    </row>
    <row r="276" spans="1:9" x14ac:dyDescent="0.2">
      <c r="A276" s="15">
        <v>40227</v>
      </c>
      <c r="B276" s="12">
        <v>50</v>
      </c>
      <c r="C276" s="12">
        <v>50</v>
      </c>
      <c r="D276" s="12">
        <v>50</v>
      </c>
      <c r="E276" s="12">
        <v>50</v>
      </c>
      <c r="F276" s="14">
        <v>0</v>
      </c>
      <c r="G276" s="12">
        <v>50</v>
      </c>
      <c r="I276" s="11"/>
    </row>
    <row r="277" spans="1:9" x14ac:dyDescent="0.2">
      <c r="A277" s="15">
        <v>40228</v>
      </c>
      <c r="B277" s="12">
        <v>50</v>
      </c>
      <c r="C277" s="12">
        <v>50</v>
      </c>
      <c r="D277" s="12">
        <v>50</v>
      </c>
      <c r="E277" s="12">
        <v>50</v>
      </c>
      <c r="F277" s="14">
        <v>0</v>
      </c>
      <c r="G277" s="12">
        <v>50</v>
      </c>
      <c r="I277" s="11"/>
    </row>
    <row r="278" spans="1:9" x14ac:dyDescent="0.2">
      <c r="A278" s="15">
        <v>40231</v>
      </c>
      <c r="B278" s="12">
        <v>50</v>
      </c>
      <c r="C278" s="12">
        <v>50</v>
      </c>
      <c r="D278" s="12">
        <v>50</v>
      </c>
      <c r="E278" s="12">
        <v>50</v>
      </c>
      <c r="F278" s="14">
        <v>0</v>
      </c>
      <c r="G278" s="12">
        <v>50</v>
      </c>
      <c r="I278" s="11"/>
    </row>
    <row r="279" spans="1:9" x14ac:dyDescent="0.2">
      <c r="A279" s="15">
        <v>40232</v>
      </c>
      <c r="B279" s="12">
        <v>50</v>
      </c>
      <c r="C279" s="12">
        <v>50</v>
      </c>
      <c r="D279" s="12">
        <v>50</v>
      </c>
      <c r="E279" s="12">
        <v>50</v>
      </c>
      <c r="F279" s="14">
        <v>1102500</v>
      </c>
      <c r="G279" s="12">
        <v>50</v>
      </c>
      <c r="I279" s="11"/>
    </row>
    <row r="280" spans="1:9" x14ac:dyDescent="0.2">
      <c r="A280" s="15">
        <v>40233</v>
      </c>
      <c r="B280" s="12">
        <v>50</v>
      </c>
      <c r="C280" s="12">
        <v>50</v>
      </c>
      <c r="D280" s="12">
        <v>50</v>
      </c>
      <c r="E280" s="12">
        <v>50</v>
      </c>
      <c r="F280" s="14">
        <v>10000</v>
      </c>
      <c r="G280" s="12">
        <v>50</v>
      </c>
      <c r="I280" s="11"/>
    </row>
    <row r="281" spans="1:9" x14ac:dyDescent="0.2">
      <c r="A281" s="15">
        <v>40234</v>
      </c>
      <c r="B281" s="12">
        <v>50</v>
      </c>
      <c r="C281" s="12">
        <v>50</v>
      </c>
      <c r="D281" s="12">
        <v>50</v>
      </c>
      <c r="E281" s="12">
        <v>50</v>
      </c>
      <c r="F281" s="14">
        <v>0</v>
      </c>
      <c r="G281" s="12">
        <v>50</v>
      </c>
      <c r="I281" s="11"/>
    </row>
    <row r="282" spans="1:9" x14ac:dyDescent="0.2">
      <c r="A282" s="15">
        <v>40238</v>
      </c>
      <c r="B282" s="12">
        <v>50</v>
      </c>
      <c r="C282" s="12">
        <v>50</v>
      </c>
      <c r="D282" s="12">
        <v>50</v>
      </c>
      <c r="E282" s="12">
        <v>50</v>
      </c>
      <c r="F282" s="14">
        <v>35000</v>
      </c>
      <c r="G282" s="12">
        <v>50</v>
      </c>
      <c r="I282" s="11"/>
    </row>
    <row r="283" spans="1:9" x14ac:dyDescent="0.2">
      <c r="A283" s="15">
        <v>40239</v>
      </c>
      <c r="B283" s="12">
        <v>50</v>
      </c>
      <c r="C283" s="12">
        <v>50</v>
      </c>
      <c r="D283" s="12">
        <v>50</v>
      </c>
      <c r="E283" s="12">
        <v>50</v>
      </c>
      <c r="F283" s="14">
        <v>0</v>
      </c>
      <c r="G283" s="12">
        <v>50</v>
      </c>
      <c r="I283" s="11"/>
    </row>
    <row r="284" spans="1:9" x14ac:dyDescent="0.2">
      <c r="A284" s="15">
        <v>40240</v>
      </c>
      <c r="B284" s="12">
        <v>50</v>
      </c>
      <c r="C284" s="12">
        <v>50</v>
      </c>
      <c r="D284" s="12">
        <v>50</v>
      </c>
      <c r="E284" s="12">
        <v>50</v>
      </c>
      <c r="F284" s="14">
        <v>0</v>
      </c>
      <c r="G284" s="12">
        <v>50</v>
      </c>
      <c r="I284" s="11"/>
    </row>
    <row r="285" spans="1:9" x14ac:dyDescent="0.2">
      <c r="A285" s="15">
        <v>40241</v>
      </c>
      <c r="B285" s="12">
        <v>50</v>
      </c>
      <c r="C285" s="12">
        <v>50</v>
      </c>
      <c r="D285" s="12">
        <v>50</v>
      </c>
      <c r="E285" s="12">
        <v>50</v>
      </c>
      <c r="F285" s="14">
        <v>25000</v>
      </c>
      <c r="G285" s="12">
        <v>50</v>
      </c>
      <c r="I285" s="11"/>
    </row>
    <row r="286" spans="1:9" x14ac:dyDescent="0.2">
      <c r="A286" s="15">
        <v>40242</v>
      </c>
      <c r="B286" s="12">
        <v>50</v>
      </c>
      <c r="C286" s="12">
        <v>50</v>
      </c>
      <c r="D286" s="12">
        <v>50</v>
      </c>
      <c r="E286" s="12">
        <v>50</v>
      </c>
      <c r="F286" s="14">
        <v>0</v>
      </c>
      <c r="G286" s="12">
        <v>50</v>
      </c>
      <c r="I286" s="11"/>
    </row>
    <row r="287" spans="1:9" x14ac:dyDescent="0.2">
      <c r="A287" s="15">
        <v>40245</v>
      </c>
      <c r="B287" s="12">
        <v>50</v>
      </c>
      <c r="C287" s="12">
        <v>50</v>
      </c>
      <c r="D287" s="12">
        <v>50</v>
      </c>
      <c r="E287" s="12">
        <v>50</v>
      </c>
      <c r="F287" s="14">
        <v>0</v>
      </c>
      <c r="G287" s="12">
        <v>50</v>
      </c>
      <c r="I287" s="11"/>
    </row>
    <row r="288" spans="1:9" x14ac:dyDescent="0.2">
      <c r="A288" s="15">
        <v>40246</v>
      </c>
      <c r="B288" s="12">
        <v>50</v>
      </c>
      <c r="C288" s="12">
        <v>50</v>
      </c>
      <c r="D288" s="12">
        <v>50</v>
      </c>
      <c r="E288" s="12">
        <v>50</v>
      </c>
      <c r="F288" s="14">
        <v>0</v>
      </c>
      <c r="G288" s="12">
        <v>50</v>
      </c>
      <c r="I288" s="11"/>
    </row>
    <row r="289" spans="1:9" x14ac:dyDescent="0.2">
      <c r="A289" s="15">
        <v>40247</v>
      </c>
      <c r="B289" s="12">
        <v>50</v>
      </c>
      <c r="C289" s="12">
        <v>50</v>
      </c>
      <c r="D289" s="12">
        <v>50</v>
      </c>
      <c r="E289" s="12">
        <v>50</v>
      </c>
      <c r="F289" s="14">
        <v>50000</v>
      </c>
      <c r="G289" s="12">
        <v>50</v>
      </c>
      <c r="I289" s="11"/>
    </row>
    <row r="290" spans="1:9" x14ac:dyDescent="0.2">
      <c r="A290" s="15">
        <v>40248</v>
      </c>
      <c r="B290" s="12">
        <v>50</v>
      </c>
      <c r="C290" s="12">
        <v>50</v>
      </c>
      <c r="D290" s="12">
        <v>50</v>
      </c>
      <c r="E290" s="12">
        <v>50</v>
      </c>
      <c r="F290" s="14">
        <v>0</v>
      </c>
      <c r="G290" s="12">
        <v>50</v>
      </c>
      <c r="I290" s="11"/>
    </row>
    <row r="291" spans="1:9" x14ac:dyDescent="0.2">
      <c r="A291" s="15">
        <v>40249</v>
      </c>
      <c r="B291" s="12">
        <v>50</v>
      </c>
      <c r="C291" s="12">
        <v>50</v>
      </c>
      <c r="D291" s="12">
        <v>50</v>
      </c>
      <c r="E291" s="12">
        <v>50</v>
      </c>
      <c r="F291" s="14">
        <v>1905500</v>
      </c>
      <c r="G291" s="12">
        <v>50</v>
      </c>
      <c r="I291" s="11"/>
    </row>
    <row r="292" spans="1:9" x14ac:dyDescent="0.2">
      <c r="A292" s="15">
        <v>40252</v>
      </c>
      <c r="B292" s="12">
        <v>50</v>
      </c>
      <c r="C292" s="12">
        <v>50</v>
      </c>
      <c r="D292" s="12">
        <v>50</v>
      </c>
      <c r="E292" s="12">
        <v>50</v>
      </c>
      <c r="F292" s="14">
        <v>50000</v>
      </c>
      <c r="G292" s="12">
        <v>50</v>
      </c>
      <c r="I292" s="11"/>
    </row>
    <row r="293" spans="1:9" x14ac:dyDescent="0.2">
      <c r="A293" s="15">
        <v>40254</v>
      </c>
      <c r="B293" s="12">
        <v>50</v>
      </c>
      <c r="C293" s="12">
        <v>50</v>
      </c>
      <c r="D293" s="12">
        <v>50</v>
      </c>
      <c r="E293" s="12">
        <v>50</v>
      </c>
      <c r="F293" s="14">
        <v>45000</v>
      </c>
      <c r="G293" s="12">
        <v>50</v>
      </c>
      <c r="I293" s="11"/>
    </row>
    <row r="294" spans="1:9" x14ac:dyDescent="0.2">
      <c r="A294" s="15">
        <v>40255</v>
      </c>
      <c r="B294" s="12">
        <v>50</v>
      </c>
      <c r="C294" s="12">
        <v>50</v>
      </c>
      <c r="D294" s="12">
        <v>50</v>
      </c>
      <c r="E294" s="12">
        <v>50</v>
      </c>
      <c r="F294" s="14">
        <v>575500</v>
      </c>
      <c r="G294" s="12">
        <v>50</v>
      </c>
      <c r="I294" s="11"/>
    </row>
    <row r="295" spans="1:9" x14ac:dyDescent="0.2">
      <c r="A295" s="15">
        <v>40256</v>
      </c>
      <c r="B295" s="12">
        <v>50</v>
      </c>
      <c r="C295" s="12">
        <v>50</v>
      </c>
      <c r="D295" s="12">
        <v>50</v>
      </c>
      <c r="E295" s="12">
        <v>50</v>
      </c>
      <c r="F295" s="14">
        <v>25000</v>
      </c>
      <c r="G295" s="12">
        <v>50</v>
      </c>
      <c r="I295" s="11"/>
    </row>
    <row r="296" spans="1:9" x14ac:dyDescent="0.2">
      <c r="A296" s="15">
        <v>40259</v>
      </c>
      <c r="B296" s="12">
        <v>50</v>
      </c>
      <c r="C296" s="12">
        <v>50</v>
      </c>
      <c r="D296" s="12">
        <v>50</v>
      </c>
      <c r="E296" s="12">
        <v>50</v>
      </c>
      <c r="F296" s="14">
        <v>0</v>
      </c>
      <c r="G296" s="12">
        <v>50</v>
      </c>
      <c r="I296" s="11"/>
    </row>
    <row r="297" spans="1:9" x14ac:dyDescent="0.2">
      <c r="A297" s="15">
        <v>40260</v>
      </c>
      <c r="B297" s="12">
        <v>50</v>
      </c>
      <c r="C297" s="12">
        <v>50</v>
      </c>
      <c r="D297" s="12">
        <v>50</v>
      </c>
      <c r="E297" s="12">
        <v>50</v>
      </c>
      <c r="F297" s="14">
        <v>500</v>
      </c>
      <c r="G297" s="12">
        <v>50</v>
      </c>
      <c r="I297" s="11"/>
    </row>
    <row r="298" spans="1:9" x14ac:dyDescent="0.2">
      <c r="A298" s="15">
        <v>40261</v>
      </c>
      <c r="B298" s="12">
        <v>50</v>
      </c>
      <c r="C298" s="12">
        <v>50</v>
      </c>
      <c r="D298" s="12">
        <v>50</v>
      </c>
      <c r="E298" s="12">
        <v>50</v>
      </c>
      <c r="F298" s="14">
        <v>0</v>
      </c>
      <c r="G298" s="12">
        <v>50</v>
      </c>
      <c r="I298" s="11"/>
    </row>
    <row r="299" spans="1:9" x14ac:dyDescent="0.2">
      <c r="A299" s="15">
        <v>40262</v>
      </c>
      <c r="B299" s="12">
        <v>50</v>
      </c>
      <c r="C299" s="12">
        <v>50</v>
      </c>
      <c r="D299" s="12">
        <v>50</v>
      </c>
      <c r="E299" s="12">
        <v>50</v>
      </c>
      <c r="F299" s="14">
        <v>171000</v>
      </c>
      <c r="G299" s="12">
        <v>50</v>
      </c>
      <c r="I299" s="11"/>
    </row>
    <row r="300" spans="1:9" x14ac:dyDescent="0.2">
      <c r="A300" s="15">
        <v>40263</v>
      </c>
      <c r="B300" s="12">
        <v>50</v>
      </c>
      <c r="C300" s="12">
        <v>50</v>
      </c>
      <c r="D300" s="12">
        <v>50</v>
      </c>
      <c r="E300" s="12">
        <v>50</v>
      </c>
      <c r="F300" s="14">
        <v>50000</v>
      </c>
      <c r="G300" s="12">
        <v>50</v>
      </c>
      <c r="I300" s="11"/>
    </row>
    <row r="301" spans="1:9" x14ac:dyDescent="0.2">
      <c r="A301" s="15">
        <v>40266</v>
      </c>
      <c r="B301" s="12">
        <v>50</v>
      </c>
      <c r="C301" s="12">
        <v>50</v>
      </c>
      <c r="D301" s="12">
        <v>50</v>
      </c>
      <c r="E301" s="12">
        <v>50</v>
      </c>
      <c r="F301" s="14">
        <v>32500</v>
      </c>
      <c r="G301" s="12">
        <v>50</v>
      </c>
      <c r="I301" s="11"/>
    </row>
    <row r="302" spans="1:9" x14ac:dyDescent="0.2">
      <c r="A302" s="15">
        <v>40267</v>
      </c>
      <c r="B302" s="12">
        <v>50</v>
      </c>
      <c r="C302" s="12">
        <v>50</v>
      </c>
      <c r="D302" s="12">
        <v>50</v>
      </c>
      <c r="E302" s="12">
        <v>50</v>
      </c>
      <c r="F302" s="14">
        <v>25000</v>
      </c>
      <c r="G302" s="12">
        <v>50</v>
      </c>
      <c r="I302" s="11"/>
    </row>
    <row r="303" spans="1:9" x14ac:dyDescent="0.2">
      <c r="A303" s="15">
        <v>40268</v>
      </c>
      <c r="B303" s="12">
        <v>50</v>
      </c>
      <c r="C303" s="12">
        <v>50</v>
      </c>
      <c r="D303" s="12">
        <v>50</v>
      </c>
      <c r="E303" s="12">
        <v>50</v>
      </c>
      <c r="F303" s="14">
        <v>500</v>
      </c>
      <c r="G303" s="12">
        <v>50</v>
      </c>
      <c r="I303" s="11"/>
    </row>
    <row r="304" spans="1:9" x14ac:dyDescent="0.2">
      <c r="A304" s="15">
        <v>40269</v>
      </c>
      <c r="B304" s="12">
        <v>50</v>
      </c>
      <c r="C304" s="12">
        <v>50</v>
      </c>
      <c r="D304" s="12">
        <v>50</v>
      </c>
      <c r="E304" s="12">
        <v>50</v>
      </c>
      <c r="F304" s="14">
        <v>0</v>
      </c>
      <c r="G304" s="12">
        <v>50</v>
      </c>
      <c r="I304" s="11"/>
    </row>
    <row r="305" spans="1:9" x14ac:dyDescent="0.2">
      <c r="A305" s="15">
        <v>40273</v>
      </c>
      <c r="B305" s="12">
        <v>50</v>
      </c>
      <c r="C305" s="12">
        <v>50</v>
      </c>
      <c r="D305" s="12">
        <v>50</v>
      </c>
      <c r="E305" s="12">
        <v>50</v>
      </c>
      <c r="F305" s="14">
        <v>863000</v>
      </c>
      <c r="G305" s="12">
        <v>50</v>
      </c>
      <c r="I305" s="11"/>
    </row>
    <row r="306" spans="1:9" x14ac:dyDescent="0.2">
      <c r="A306" s="15">
        <v>40274</v>
      </c>
      <c r="B306" s="12">
        <v>50</v>
      </c>
      <c r="C306" s="12">
        <v>50</v>
      </c>
      <c r="D306" s="12">
        <v>50</v>
      </c>
      <c r="E306" s="12">
        <v>50</v>
      </c>
      <c r="F306" s="14">
        <v>0</v>
      </c>
      <c r="G306" s="12">
        <v>50</v>
      </c>
      <c r="I306" s="11"/>
    </row>
    <row r="307" spans="1:9" x14ac:dyDescent="0.2">
      <c r="A307" s="15">
        <v>40275</v>
      </c>
      <c r="B307" s="12">
        <v>50</v>
      </c>
      <c r="C307" s="12">
        <v>50</v>
      </c>
      <c r="D307" s="12">
        <v>50</v>
      </c>
      <c r="E307" s="12">
        <v>50</v>
      </c>
      <c r="F307" s="14">
        <v>1415000</v>
      </c>
      <c r="G307" s="12">
        <v>50</v>
      </c>
      <c r="I307" s="11"/>
    </row>
    <row r="308" spans="1:9" x14ac:dyDescent="0.2">
      <c r="A308" s="15">
        <v>40276</v>
      </c>
      <c r="B308" s="12">
        <v>50</v>
      </c>
      <c r="C308" s="12">
        <v>50</v>
      </c>
      <c r="D308" s="12">
        <v>50</v>
      </c>
      <c r="E308" s="12">
        <v>50</v>
      </c>
      <c r="F308" s="14">
        <v>1500</v>
      </c>
      <c r="G308" s="12">
        <v>50</v>
      </c>
      <c r="I308" s="11"/>
    </row>
    <row r="309" spans="1:9" x14ac:dyDescent="0.2">
      <c r="A309" s="15">
        <v>40277</v>
      </c>
      <c r="B309" s="12">
        <v>50</v>
      </c>
      <c r="C309" s="12">
        <v>50</v>
      </c>
      <c r="D309" s="12">
        <v>50</v>
      </c>
      <c r="E309" s="12">
        <v>50</v>
      </c>
      <c r="F309" s="14">
        <v>25000</v>
      </c>
      <c r="G309" s="12">
        <v>50</v>
      </c>
      <c r="I309" s="11"/>
    </row>
    <row r="310" spans="1:9" x14ac:dyDescent="0.2">
      <c r="A310" s="15">
        <v>40280</v>
      </c>
      <c r="B310" s="12">
        <v>50</v>
      </c>
      <c r="C310" s="12">
        <v>51</v>
      </c>
      <c r="D310" s="12">
        <v>50</v>
      </c>
      <c r="E310" s="12">
        <v>50</v>
      </c>
      <c r="F310" s="14">
        <v>1062000</v>
      </c>
      <c r="G310" s="12">
        <v>50</v>
      </c>
      <c r="I310" s="11"/>
    </row>
    <row r="311" spans="1:9" x14ac:dyDescent="0.2">
      <c r="A311" s="15">
        <v>40281</v>
      </c>
      <c r="B311" s="12">
        <v>50</v>
      </c>
      <c r="C311" s="12">
        <v>50</v>
      </c>
      <c r="D311" s="12">
        <v>50</v>
      </c>
      <c r="E311" s="12">
        <v>50</v>
      </c>
      <c r="F311" s="14">
        <v>60000</v>
      </c>
      <c r="G311" s="12">
        <v>50</v>
      </c>
      <c r="I311" s="11"/>
    </row>
    <row r="312" spans="1:9" x14ac:dyDescent="0.2">
      <c r="A312" s="15">
        <v>40282</v>
      </c>
      <c r="B312" s="12">
        <v>50</v>
      </c>
      <c r="C312" s="12">
        <v>50</v>
      </c>
      <c r="D312" s="12">
        <v>50</v>
      </c>
      <c r="E312" s="12">
        <v>50</v>
      </c>
      <c r="F312" s="14">
        <v>500</v>
      </c>
      <c r="G312" s="12">
        <v>50</v>
      </c>
      <c r="I312" s="11"/>
    </row>
    <row r="313" spans="1:9" x14ac:dyDescent="0.2">
      <c r="A313" s="15">
        <v>40283</v>
      </c>
      <c r="B313" s="12">
        <v>50</v>
      </c>
      <c r="C313" s="12">
        <v>51</v>
      </c>
      <c r="D313" s="12">
        <v>50</v>
      </c>
      <c r="E313" s="12">
        <v>50</v>
      </c>
      <c r="F313" s="14">
        <v>2457000</v>
      </c>
      <c r="G313" s="12">
        <v>50</v>
      </c>
      <c r="I313" s="11"/>
    </row>
    <row r="314" spans="1:9" x14ac:dyDescent="0.2">
      <c r="A314" s="15">
        <v>40284</v>
      </c>
      <c r="B314" s="12">
        <v>50</v>
      </c>
      <c r="C314" s="12">
        <v>51</v>
      </c>
      <c r="D314" s="12">
        <v>50</v>
      </c>
      <c r="E314" s="12">
        <v>50</v>
      </c>
      <c r="F314" s="14">
        <v>1570000</v>
      </c>
      <c r="G314" s="12">
        <v>50</v>
      </c>
      <c r="I314" s="11"/>
    </row>
    <row r="315" spans="1:9" x14ac:dyDescent="0.2">
      <c r="A315" s="15">
        <v>40287</v>
      </c>
      <c r="B315" s="12">
        <v>50</v>
      </c>
      <c r="C315" s="12">
        <v>50</v>
      </c>
      <c r="D315" s="12">
        <v>50</v>
      </c>
      <c r="E315" s="12">
        <v>50</v>
      </c>
      <c r="F315" s="14">
        <v>2083000</v>
      </c>
      <c r="G315" s="12">
        <v>50</v>
      </c>
      <c r="I315" s="11"/>
    </row>
    <row r="316" spans="1:9" x14ac:dyDescent="0.2">
      <c r="A316" s="15">
        <v>40288</v>
      </c>
      <c r="B316" s="12">
        <v>50</v>
      </c>
      <c r="C316" s="12">
        <v>51</v>
      </c>
      <c r="D316" s="12">
        <v>50</v>
      </c>
      <c r="E316" s="12">
        <v>51</v>
      </c>
      <c r="F316" s="14">
        <v>227000</v>
      </c>
      <c r="G316" s="12">
        <v>51</v>
      </c>
      <c r="I316" s="11"/>
    </row>
    <row r="317" spans="1:9" x14ac:dyDescent="0.2">
      <c r="A317" s="15">
        <v>40289</v>
      </c>
      <c r="B317" s="12">
        <v>51</v>
      </c>
      <c r="C317" s="12">
        <v>51</v>
      </c>
      <c r="D317" s="12">
        <v>50</v>
      </c>
      <c r="E317" s="12">
        <v>50</v>
      </c>
      <c r="F317" s="14">
        <v>326000</v>
      </c>
      <c r="G317" s="12">
        <v>50</v>
      </c>
      <c r="I317" s="11"/>
    </row>
    <row r="318" spans="1:9" x14ac:dyDescent="0.2">
      <c r="A318" s="15">
        <v>40290</v>
      </c>
      <c r="B318" s="12">
        <v>50</v>
      </c>
      <c r="C318" s="12">
        <v>51</v>
      </c>
      <c r="D318" s="12">
        <v>50</v>
      </c>
      <c r="E318" s="12">
        <v>50</v>
      </c>
      <c r="F318" s="14">
        <v>1392000</v>
      </c>
      <c r="G318" s="12">
        <v>50</v>
      </c>
      <c r="I318" s="11"/>
    </row>
    <row r="319" spans="1:9" x14ac:dyDescent="0.2">
      <c r="A319" s="15">
        <v>40291</v>
      </c>
      <c r="B319" s="12">
        <v>50</v>
      </c>
      <c r="C319" s="12">
        <v>51</v>
      </c>
      <c r="D319" s="12">
        <v>50</v>
      </c>
      <c r="E319" s="12">
        <v>51</v>
      </c>
      <c r="F319" s="14">
        <v>300000</v>
      </c>
      <c r="G319" s="12">
        <v>51</v>
      </c>
      <c r="I319" s="11"/>
    </row>
    <row r="320" spans="1:9" x14ac:dyDescent="0.2">
      <c r="A320" s="15">
        <v>40294</v>
      </c>
      <c r="B320" s="12">
        <v>51</v>
      </c>
      <c r="C320" s="12">
        <v>51</v>
      </c>
      <c r="D320" s="12">
        <v>50</v>
      </c>
      <c r="E320" s="12">
        <v>51</v>
      </c>
      <c r="F320" s="14">
        <v>17500</v>
      </c>
      <c r="G320" s="12">
        <v>51</v>
      </c>
      <c r="I320" s="11"/>
    </row>
    <row r="321" spans="1:9" x14ac:dyDescent="0.2">
      <c r="A321" s="15">
        <v>40295</v>
      </c>
      <c r="B321" s="12">
        <v>50</v>
      </c>
      <c r="C321" s="12">
        <v>50</v>
      </c>
      <c r="D321" s="12">
        <v>50</v>
      </c>
      <c r="E321" s="12">
        <v>50</v>
      </c>
      <c r="F321" s="14">
        <v>984500</v>
      </c>
      <c r="G321" s="12">
        <v>50</v>
      </c>
      <c r="I321" s="11"/>
    </row>
    <row r="322" spans="1:9" x14ac:dyDescent="0.2">
      <c r="A322" s="15">
        <v>40296</v>
      </c>
      <c r="B322" s="12">
        <v>51</v>
      </c>
      <c r="C322" s="12">
        <v>51</v>
      </c>
      <c r="D322" s="12">
        <v>50</v>
      </c>
      <c r="E322" s="12">
        <v>50</v>
      </c>
      <c r="F322" s="14">
        <v>200000</v>
      </c>
      <c r="G322" s="12">
        <v>50</v>
      </c>
      <c r="I322" s="11"/>
    </row>
    <row r="323" spans="1:9" x14ac:dyDescent="0.2">
      <c r="A323" s="15">
        <v>40297</v>
      </c>
      <c r="B323" s="12">
        <v>51</v>
      </c>
      <c r="C323" s="12">
        <v>52</v>
      </c>
      <c r="D323" s="12">
        <v>50</v>
      </c>
      <c r="E323" s="12">
        <v>50</v>
      </c>
      <c r="F323" s="14">
        <v>2145000</v>
      </c>
      <c r="G323" s="12">
        <v>50</v>
      </c>
      <c r="I323" s="11"/>
    </row>
    <row r="324" spans="1:9" x14ac:dyDescent="0.2">
      <c r="A324" s="15">
        <v>40298</v>
      </c>
      <c r="B324" s="12">
        <v>50</v>
      </c>
      <c r="C324" s="12">
        <v>50</v>
      </c>
      <c r="D324" s="12">
        <v>50</v>
      </c>
      <c r="E324" s="12">
        <v>50</v>
      </c>
      <c r="F324" s="14">
        <v>1000000</v>
      </c>
      <c r="G324" s="12">
        <v>50</v>
      </c>
      <c r="I324" s="11"/>
    </row>
    <row r="325" spans="1:9" x14ac:dyDescent="0.2">
      <c r="A325" s="15">
        <v>40301</v>
      </c>
      <c r="B325" s="12">
        <v>50</v>
      </c>
      <c r="C325" s="12">
        <v>50</v>
      </c>
      <c r="D325" s="12">
        <v>50</v>
      </c>
      <c r="E325" s="12">
        <v>50</v>
      </c>
      <c r="F325" s="14">
        <v>200000</v>
      </c>
      <c r="G325" s="12">
        <v>50</v>
      </c>
      <c r="I325" s="11"/>
    </row>
    <row r="326" spans="1:9" x14ac:dyDescent="0.2">
      <c r="A326" s="15">
        <v>40302</v>
      </c>
      <c r="B326" s="12">
        <v>50</v>
      </c>
      <c r="C326" s="12">
        <v>51</v>
      </c>
      <c r="D326" s="12">
        <v>50</v>
      </c>
      <c r="E326" s="12">
        <v>50</v>
      </c>
      <c r="F326" s="14">
        <v>2090000</v>
      </c>
      <c r="G326" s="12">
        <v>50</v>
      </c>
      <c r="I326" s="11"/>
    </row>
    <row r="327" spans="1:9" x14ac:dyDescent="0.2">
      <c r="A327" s="15">
        <v>40303</v>
      </c>
      <c r="B327" s="12">
        <v>50</v>
      </c>
      <c r="C327" s="12">
        <v>50</v>
      </c>
      <c r="D327" s="12">
        <v>50</v>
      </c>
      <c r="E327" s="12">
        <v>50</v>
      </c>
      <c r="F327" s="14">
        <v>1001500</v>
      </c>
      <c r="G327" s="12">
        <v>50</v>
      </c>
      <c r="I327" s="11"/>
    </row>
    <row r="328" spans="1:9" x14ac:dyDescent="0.2">
      <c r="A328" s="15">
        <v>40304</v>
      </c>
      <c r="B328" s="12">
        <v>50</v>
      </c>
      <c r="C328" s="12">
        <v>50</v>
      </c>
      <c r="D328" s="12">
        <v>50</v>
      </c>
      <c r="E328" s="12">
        <v>50</v>
      </c>
      <c r="F328" s="14">
        <v>0</v>
      </c>
      <c r="G328" s="12">
        <v>50</v>
      </c>
      <c r="I328" s="11"/>
    </row>
    <row r="329" spans="1:9" x14ac:dyDescent="0.2">
      <c r="A329" s="15">
        <v>40305</v>
      </c>
      <c r="B329" s="12">
        <v>50</v>
      </c>
      <c r="C329" s="12">
        <v>50</v>
      </c>
      <c r="D329" s="12">
        <v>50</v>
      </c>
      <c r="E329" s="12">
        <v>50</v>
      </c>
      <c r="F329" s="14">
        <v>0</v>
      </c>
      <c r="G329" s="12">
        <v>50</v>
      </c>
      <c r="I329" s="11"/>
    </row>
    <row r="330" spans="1:9" x14ac:dyDescent="0.2">
      <c r="A330" s="15">
        <v>40308</v>
      </c>
      <c r="B330" s="12">
        <v>50</v>
      </c>
      <c r="C330" s="12">
        <v>50</v>
      </c>
      <c r="D330" s="12">
        <v>50</v>
      </c>
      <c r="E330" s="12">
        <v>50</v>
      </c>
      <c r="F330" s="14">
        <v>0</v>
      </c>
      <c r="G330" s="12">
        <v>50</v>
      </c>
      <c r="I330" s="11"/>
    </row>
    <row r="331" spans="1:9" x14ac:dyDescent="0.2">
      <c r="A331" s="15">
        <v>40309</v>
      </c>
      <c r="B331" s="12">
        <v>50</v>
      </c>
      <c r="C331" s="12">
        <v>50</v>
      </c>
      <c r="D331" s="12">
        <v>50</v>
      </c>
      <c r="E331" s="12">
        <v>50</v>
      </c>
      <c r="F331" s="14">
        <v>0</v>
      </c>
      <c r="G331" s="12">
        <v>50</v>
      </c>
      <c r="I331" s="11"/>
    </row>
    <row r="332" spans="1:9" x14ac:dyDescent="0.2">
      <c r="A332" s="15">
        <v>40310</v>
      </c>
      <c r="B332" s="12">
        <v>50</v>
      </c>
      <c r="C332" s="12">
        <v>50</v>
      </c>
      <c r="D332" s="12">
        <v>50</v>
      </c>
      <c r="E332" s="12">
        <v>50</v>
      </c>
      <c r="F332" s="14">
        <v>0</v>
      </c>
      <c r="G332" s="12">
        <v>50</v>
      </c>
      <c r="I332" s="11"/>
    </row>
    <row r="333" spans="1:9" x14ac:dyDescent="0.2">
      <c r="A333" s="15">
        <v>40312</v>
      </c>
      <c r="B333" s="12">
        <v>50</v>
      </c>
      <c r="C333" s="12">
        <v>50</v>
      </c>
      <c r="D333" s="12">
        <v>50</v>
      </c>
      <c r="E333" s="12">
        <v>50</v>
      </c>
      <c r="F333" s="14">
        <v>2500</v>
      </c>
      <c r="G333" s="12">
        <v>50</v>
      </c>
      <c r="I333" s="11"/>
    </row>
    <row r="334" spans="1:9" x14ac:dyDescent="0.2">
      <c r="A334" s="15">
        <v>40315</v>
      </c>
      <c r="B334" s="12">
        <v>50</v>
      </c>
      <c r="C334" s="12">
        <v>50</v>
      </c>
      <c r="D334" s="12">
        <v>50</v>
      </c>
      <c r="E334" s="12">
        <v>50</v>
      </c>
      <c r="F334" s="14">
        <v>0</v>
      </c>
      <c r="G334" s="12">
        <v>50</v>
      </c>
      <c r="I334" s="11"/>
    </row>
    <row r="335" spans="1:9" x14ac:dyDescent="0.2">
      <c r="A335" s="15">
        <v>40316</v>
      </c>
      <c r="B335" s="12">
        <v>50</v>
      </c>
      <c r="C335" s="12">
        <v>50</v>
      </c>
      <c r="D335" s="12">
        <v>50</v>
      </c>
      <c r="E335" s="12">
        <v>50</v>
      </c>
      <c r="F335" s="14">
        <v>0</v>
      </c>
      <c r="G335" s="12">
        <v>50</v>
      </c>
      <c r="I335" s="11"/>
    </row>
    <row r="336" spans="1:9" x14ac:dyDescent="0.2">
      <c r="A336" s="15">
        <v>40317</v>
      </c>
      <c r="B336" s="12">
        <v>50</v>
      </c>
      <c r="C336" s="12">
        <v>50</v>
      </c>
      <c r="D336" s="12">
        <v>50</v>
      </c>
      <c r="E336" s="12">
        <v>50</v>
      </c>
      <c r="F336" s="14">
        <v>0</v>
      </c>
      <c r="G336" s="12">
        <v>50</v>
      </c>
      <c r="I336" s="11"/>
    </row>
    <row r="337" spans="1:9" x14ac:dyDescent="0.2">
      <c r="A337" s="15">
        <v>40318</v>
      </c>
      <c r="B337" s="12">
        <v>50</v>
      </c>
      <c r="C337" s="12">
        <v>50</v>
      </c>
      <c r="D337" s="12">
        <v>50</v>
      </c>
      <c r="E337" s="12">
        <v>50</v>
      </c>
      <c r="F337" s="14">
        <v>0</v>
      </c>
      <c r="G337" s="12">
        <v>50</v>
      </c>
      <c r="I337" s="11"/>
    </row>
    <row r="338" spans="1:9" x14ac:dyDescent="0.2">
      <c r="A338" s="15">
        <v>40319</v>
      </c>
      <c r="B338" s="12">
        <v>50</v>
      </c>
      <c r="C338" s="12">
        <v>50</v>
      </c>
      <c r="D338" s="12">
        <v>50</v>
      </c>
      <c r="E338" s="12">
        <v>50</v>
      </c>
      <c r="F338" s="14">
        <v>0</v>
      </c>
      <c r="G338" s="12">
        <v>50</v>
      </c>
      <c r="I338" s="11"/>
    </row>
    <row r="339" spans="1:9" x14ac:dyDescent="0.2">
      <c r="A339" s="15">
        <v>40322</v>
      </c>
      <c r="B339" s="12">
        <v>50</v>
      </c>
      <c r="C339" s="12">
        <v>50</v>
      </c>
      <c r="D339" s="12">
        <v>50</v>
      </c>
      <c r="E339" s="12">
        <v>50</v>
      </c>
      <c r="F339" s="14">
        <v>0</v>
      </c>
      <c r="G339" s="12">
        <v>50</v>
      </c>
      <c r="I339" s="11"/>
    </row>
    <row r="340" spans="1:9" x14ac:dyDescent="0.2">
      <c r="A340" s="15">
        <v>40323</v>
      </c>
      <c r="B340" s="12">
        <v>50</v>
      </c>
      <c r="C340" s="12">
        <v>50</v>
      </c>
      <c r="D340" s="12">
        <v>50</v>
      </c>
      <c r="E340" s="12">
        <v>50</v>
      </c>
      <c r="F340" s="14">
        <v>0</v>
      </c>
      <c r="G340" s="12">
        <v>50</v>
      </c>
      <c r="I340" s="11"/>
    </row>
    <row r="341" spans="1:9" x14ac:dyDescent="0.2">
      <c r="A341" s="15">
        <v>40324</v>
      </c>
      <c r="B341" s="12">
        <v>50</v>
      </c>
      <c r="C341" s="12">
        <v>50</v>
      </c>
      <c r="D341" s="12">
        <v>50</v>
      </c>
      <c r="E341" s="12">
        <v>50</v>
      </c>
      <c r="F341" s="14">
        <v>0</v>
      </c>
      <c r="G341" s="12">
        <v>50</v>
      </c>
      <c r="I341" s="11"/>
    </row>
    <row r="342" spans="1:9" x14ac:dyDescent="0.2">
      <c r="A342" s="15">
        <v>40325</v>
      </c>
      <c r="B342" s="12">
        <v>50</v>
      </c>
      <c r="C342" s="12">
        <v>50</v>
      </c>
      <c r="D342" s="12">
        <v>50</v>
      </c>
      <c r="E342" s="12">
        <v>50</v>
      </c>
      <c r="F342" s="14">
        <v>0</v>
      </c>
      <c r="G342" s="12">
        <v>50</v>
      </c>
      <c r="I342" s="11"/>
    </row>
    <row r="343" spans="1:9" x14ac:dyDescent="0.2">
      <c r="A343" s="15">
        <v>40329</v>
      </c>
      <c r="B343" s="12">
        <v>50</v>
      </c>
      <c r="C343" s="12">
        <v>50</v>
      </c>
      <c r="D343" s="12">
        <v>50</v>
      </c>
      <c r="E343" s="12">
        <v>50</v>
      </c>
      <c r="F343" s="14">
        <v>0</v>
      </c>
      <c r="G343" s="12">
        <v>50</v>
      </c>
      <c r="I343" s="11"/>
    </row>
    <row r="344" spans="1:9" x14ac:dyDescent="0.2">
      <c r="A344" s="15">
        <v>40330</v>
      </c>
      <c r="B344" s="12">
        <v>50</v>
      </c>
      <c r="C344" s="12">
        <v>50</v>
      </c>
      <c r="D344" s="12">
        <v>50</v>
      </c>
      <c r="E344" s="12">
        <v>50</v>
      </c>
      <c r="F344" s="14">
        <v>0</v>
      </c>
      <c r="G344" s="12">
        <v>50</v>
      </c>
      <c r="I344" s="11"/>
    </row>
    <row r="345" spans="1:9" x14ac:dyDescent="0.2">
      <c r="A345" s="15">
        <v>40331</v>
      </c>
      <c r="B345" s="12">
        <v>50</v>
      </c>
      <c r="C345" s="12">
        <v>50</v>
      </c>
      <c r="D345" s="12">
        <v>50</v>
      </c>
      <c r="E345" s="12">
        <v>50</v>
      </c>
      <c r="F345" s="14">
        <v>100000</v>
      </c>
      <c r="G345" s="12">
        <v>50</v>
      </c>
      <c r="I345" s="11"/>
    </row>
    <row r="346" spans="1:9" x14ac:dyDescent="0.2">
      <c r="A346" s="15">
        <v>40332</v>
      </c>
      <c r="B346" s="12">
        <v>50</v>
      </c>
      <c r="C346" s="12">
        <v>50</v>
      </c>
      <c r="D346" s="12">
        <v>50</v>
      </c>
      <c r="E346" s="12">
        <v>50</v>
      </c>
      <c r="F346" s="14">
        <v>0</v>
      </c>
      <c r="G346" s="12">
        <v>50</v>
      </c>
      <c r="I346" s="11"/>
    </row>
    <row r="347" spans="1:9" x14ac:dyDescent="0.2">
      <c r="A347" s="15">
        <v>40333</v>
      </c>
      <c r="B347" s="12">
        <v>50</v>
      </c>
      <c r="C347" s="12">
        <v>50</v>
      </c>
      <c r="D347" s="12">
        <v>50</v>
      </c>
      <c r="E347" s="12">
        <v>50</v>
      </c>
      <c r="F347" s="14">
        <v>1000</v>
      </c>
      <c r="G347" s="12">
        <v>50</v>
      </c>
      <c r="I347" s="11"/>
    </row>
    <row r="348" spans="1:9" x14ac:dyDescent="0.2">
      <c r="A348" s="15">
        <v>40336</v>
      </c>
      <c r="B348" s="12">
        <v>50</v>
      </c>
      <c r="C348" s="12">
        <v>50</v>
      </c>
      <c r="D348" s="12">
        <v>50</v>
      </c>
      <c r="E348" s="12">
        <v>50</v>
      </c>
      <c r="F348" s="14">
        <v>0</v>
      </c>
      <c r="G348" s="12">
        <v>50</v>
      </c>
      <c r="I348" s="11"/>
    </row>
    <row r="349" spans="1:9" x14ac:dyDescent="0.2">
      <c r="A349" s="15">
        <v>40337</v>
      </c>
      <c r="B349" s="12">
        <v>50</v>
      </c>
      <c r="C349" s="12">
        <v>50</v>
      </c>
      <c r="D349" s="12">
        <v>50</v>
      </c>
      <c r="E349" s="12">
        <v>50</v>
      </c>
      <c r="F349" s="14">
        <v>0</v>
      </c>
      <c r="G349" s="12">
        <v>50</v>
      </c>
      <c r="I349" s="11"/>
    </row>
    <row r="350" spans="1:9" x14ac:dyDescent="0.2">
      <c r="A350" s="15">
        <v>40338</v>
      </c>
      <c r="B350" s="12">
        <v>50</v>
      </c>
      <c r="C350" s="12">
        <v>50</v>
      </c>
      <c r="D350" s="12">
        <v>50</v>
      </c>
      <c r="E350" s="12">
        <v>50</v>
      </c>
      <c r="F350" s="14">
        <v>0</v>
      </c>
      <c r="G350" s="12">
        <v>50</v>
      </c>
      <c r="I350" s="11"/>
    </row>
    <row r="351" spans="1:9" x14ac:dyDescent="0.2">
      <c r="A351" s="15">
        <v>40339</v>
      </c>
      <c r="B351" s="12">
        <v>50</v>
      </c>
      <c r="C351" s="12">
        <v>50</v>
      </c>
      <c r="D351" s="12">
        <v>50</v>
      </c>
      <c r="E351" s="12">
        <v>50</v>
      </c>
      <c r="F351" s="14">
        <v>0</v>
      </c>
      <c r="G351" s="12">
        <v>50</v>
      </c>
      <c r="I351" s="11"/>
    </row>
    <row r="352" spans="1:9" x14ac:dyDescent="0.2">
      <c r="A352" s="15">
        <v>40340</v>
      </c>
      <c r="B352" s="12">
        <v>50</v>
      </c>
      <c r="C352" s="12">
        <v>50</v>
      </c>
      <c r="D352" s="12">
        <v>50</v>
      </c>
      <c r="E352" s="12">
        <v>50</v>
      </c>
      <c r="F352" s="14">
        <v>0</v>
      </c>
      <c r="G352" s="12">
        <v>50</v>
      </c>
      <c r="I352" s="11"/>
    </row>
    <row r="353" spans="1:9" x14ac:dyDescent="0.2">
      <c r="A353" s="15">
        <v>40343</v>
      </c>
      <c r="B353" s="12">
        <v>50</v>
      </c>
      <c r="C353" s="12">
        <v>50</v>
      </c>
      <c r="D353" s="12">
        <v>50</v>
      </c>
      <c r="E353" s="12">
        <v>50</v>
      </c>
      <c r="F353" s="14">
        <v>0</v>
      </c>
      <c r="G353" s="12">
        <v>50</v>
      </c>
      <c r="I353" s="11"/>
    </row>
    <row r="354" spans="1:9" x14ac:dyDescent="0.2">
      <c r="A354" s="15">
        <v>40344</v>
      </c>
      <c r="B354" s="12">
        <v>50</v>
      </c>
      <c r="C354" s="12">
        <v>50</v>
      </c>
      <c r="D354" s="12">
        <v>50</v>
      </c>
      <c r="E354" s="12">
        <v>50</v>
      </c>
      <c r="F354" s="14">
        <v>0</v>
      </c>
      <c r="G354" s="12">
        <v>50</v>
      </c>
      <c r="I354" s="11"/>
    </row>
    <row r="355" spans="1:9" x14ac:dyDescent="0.2">
      <c r="A355" s="15">
        <v>40345</v>
      </c>
      <c r="B355" s="12">
        <v>50</v>
      </c>
      <c r="C355" s="12">
        <v>50</v>
      </c>
      <c r="D355" s="12">
        <v>50</v>
      </c>
      <c r="E355" s="12">
        <v>50</v>
      </c>
      <c r="F355" s="14">
        <v>0</v>
      </c>
      <c r="G355" s="12">
        <v>50</v>
      </c>
      <c r="I355" s="11"/>
    </row>
    <row r="356" spans="1:9" x14ac:dyDescent="0.2">
      <c r="A356" s="15">
        <v>40346</v>
      </c>
      <c r="B356" s="12">
        <v>50</v>
      </c>
      <c r="C356" s="12">
        <v>50</v>
      </c>
      <c r="D356" s="12">
        <v>50</v>
      </c>
      <c r="E356" s="12">
        <v>50</v>
      </c>
      <c r="F356" s="14">
        <v>0</v>
      </c>
      <c r="G356" s="12">
        <v>50</v>
      </c>
      <c r="I356" s="11"/>
    </row>
    <row r="357" spans="1:9" x14ac:dyDescent="0.2">
      <c r="A357" s="15">
        <v>40347</v>
      </c>
      <c r="B357" s="12">
        <v>50</v>
      </c>
      <c r="C357" s="12">
        <v>50</v>
      </c>
      <c r="D357" s="12">
        <v>50</v>
      </c>
      <c r="E357" s="12">
        <v>50</v>
      </c>
      <c r="F357" s="14">
        <v>0</v>
      </c>
      <c r="G357" s="12">
        <v>50</v>
      </c>
      <c r="I357" s="11"/>
    </row>
    <row r="358" spans="1:9" x14ac:dyDescent="0.2">
      <c r="A358" s="15">
        <v>40350</v>
      </c>
      <c r="B358" s="12">
        <v>50</v>
      </c>
      <c r="C358" s="12">
        <v>50</v>
      </c>
      <c r="D358" s="12">
        <v>50</v>
      </c>
      <c r="E358" s="12">
        <v>50</v>
      </c>
      <c r="F358" s="14">
        <v>0</v>
      </c>
      <c r="G358" s="12">
        <v>50</v>
      </c>
      <c r="I358" s="11"/>
    </row>
    <row r="359" spans="1:9" x14ac:dyDescent="0.2">
      <c r="A359" s="15">
        <v>40351</v>
      </c>
      <c r="B359" s="12">
        <v>50</v>
      </c>
      <c r="C359" s="12">
        <v>50</v>
      </c>
      <c r="D359" s="12">
        <v>50</v>
      </c>
      <c r="E359" s="12">
        <v>50</v>
      </c>
      <c r="F359" s="14">
        <v>0</v>
      </c>
      <c r="G359" s="12">
        <v>50</v>
      </c>
      <c r="I359" s="11"/>
    </row>
    <row r="360" spans="1:9" x14ac:dyDescent="0.2">
      <c r="A360" s="15">
        <v>40352</v>
      </c>
      <c r="B360" s="12">
        <v>50</v>
      </c>
      <c r="C360" s="12">
        <v>50</v>
      </c>
      <c r="D360" s="12">
        <v>50</v>
      </c>
      <c r="E360" s="12">
        <v>50</v>
      </c>
      <c r="F360" s="14">
        <v>0</v>
      </c>
      <c r="G360" s="12">
        <v>50</v>
      </c>
      <c r="I360" s="11"/>
    </row>
    <row r="361" spans="1:9" x14ac:dyDescent="0.2">
      <c r="A361" s="15">
        <v>40353</v>
      </c>
      <c r="B361" s="12">
        <v>50</v>
      </c>
      <c r="C361" s="12">
        <v>50</v>
      </c>
      <c r="D361" s="12">
        <v>50</v>
      </c>
      <c r="E361" s="12">
        <v>50</v>
      </c>
      <c r="F361" s="14">
        <v>0</v>
      </c>
      <c r="G361" s="12">
        <v>50</v>
      </c>
      <c r="I361" s="11"/>
    </row>
    <row r="362" spans="1:9" x14ac:dyDescent="0.2">
      <c r="A362" s="15">
        <v>40354</v>
      </c>
      <c r="B362" s="12">
        <v>50</v>
      </c>
      <c r="C362" s="12">
        <v>50</v>
      </c>
      <c r="D362" s="12">
        <v>50</v>
      </c>
      <c r="E362" s="12">
        <v>50</v>
      </c>
      <c r="F362" s="14">
        <v>0</v>
      </c>
      <c r="G362" s="12">
        <v>50</v>
      </c>
      <c r="I362" s="11"/>
    </row>
    <row r="363" spans="1:9" x14ac:dyDescent="0.2">
      <c r="A363" s="15">
        <v>40357</v>
      </c>
      <c r="B363" s="12">
        <v>50</v>
      </c>
      <c r="C363" s="12">
        <v>50</v>
      </c>
      <c r="D363" s="12">
        <v>50</v>
      </c>
      <c r="E363" s="12">
        <v>50</v>
      </c>
      <c r="F363" s="14">
        <v>0</v>
      </c>
      <c r="G363" s="12">
        <v>50</v>
      </c>
      <c r="I363" s="11"/>
    </row>
    <row r="364" spans="1:9" x14ac:dyDescent="0.2">
      <c r="A364" s="15">
        <v>40358</v>
      </c>
      <c r="B364" s="12">
        <v>50</v>
      </c>
      <c r="C364" s="12">
        <v>50</v>
      </c>
      <c r="D364" s="12">
        <v>50</v>
      </c>
      <c r="E364" s="12">
        <v>50</v>
      </c>
      <c r="F364" s="14">
        <v>500</v>
      </c>
      <c r="G364" s="12">
        <v>50</v>
      </c>
      <c r="I364" s="11"/>
    </row>
    <row r="365" spans="1:9" x14ac:dyDescent="0.2">
      <c r="A365" s="15">
        <v>40359</v>
      </c>
      <c r="B365" s="12">
        <v>50</v>
      </c>
      <c r="C365" s="12">
        <v>50</v>
      </c>
      <c r="D365" s="12">
        <v>50</v>
      </c>
      <c r="E365" s="12">
        <v>50</v>
      </c>
      <c r="F365" s="14">
        <v>0</v>
      </c>
      <c r="G365" s="12">
        <v>50</v>
      </c>
      <c r="I365" s="11"/>
    </row>
    <row r="366" spans="1:9" x14ac:dyDescent="0.2">
      <c r="A366" s="15">
        <v>40360</v>
      </c>
      <c r="B366" s="12">
        <v>50</v>
      </c>
      <c r="C366" s="12">
        <v>50</v>
      </c>
      <c r="D366" s="12">
        <v>50</v>
      </c>
      <c r="E366" s="12">
        <v>50</v>
      </c>
      <c r="F366" s="14">
        <v>0</v>
      </c>
      <c r="G366" s="12">
        <v>50</v>
      </c>
      <c r="I366" s="11"/>
    </row>
    <row r="367" spans="1:9" x14ac:dyDescent="0.2">
      <c r="A367" s="15">
        <v>40361</v>
      </c>
      <c r="B367" s="12">
        <v>50</v>
      </c>
      <c r="C367" s="12">
        <v>50</v>
      </c>
      <c r="D367" s="12">
        <v>50</v>
      </c>
      <c r="E367" s="12">
        <v>50</v>
      </c>
      <c r="F367" s="14">
        <v>0</v>
      </c>
      <c r="G367" s="12">
        <v>50</v>
      </c>
      <c r="I367" s="11"/>
    </row>
    <row r="368" spans="1:9" x14ac:dyDescent="0.2">
      <c r="A368" s="15">
        <v>40364</v>
      </c>
      <c r="B368" s="12">
        <v>50</v>
      </c>
      <c r="C368" s="12">
        <v>50</v>
      </c>
      <c r="D368" s="12">
        <v>50</v>
      </c>
      <c r="E368" s="12">
        <v>50</v>
      </c>
      <c r="F368" s="14">
        <v>52500</v>
      </c>
      <c r="G368" s="12">
        <v>50</v>
      </c>
      <c r="I368" s="11"/>
    </row>
    <row r="369" spans="1:9" x14ac:dyDescent="0.2">
      <c r="A369" s="15">
        <v>40365</v>
      </c>
      <c r="B369" s="12">
        <v>50</v>
      </c>
      <c r="C369" s="12">
        <v>50</v>
      </c>
      <c r="D369" s="12">
        <v>50</v>
      </c>
      <c r="E369" s="12">
        <v>50</v>
      </c>
      <c r="F369" s="14">
        <v>0</v>
      </c>
      <c r="G369" s="12">
        <v>50</v>
      </c>
      <c r="I369" s="11"/>
    </row>
    <row r="370" spans="1:9" x14ac:dyDescent="0.2">
      <c r="A370" s="15">
        <v>40366</v>
      </c>
      <c r="B370" s="12">
        <v>50</v>
      </c>
      <c r="C370" s="12">
        <v>50</v>
      </c>
      <c r="D370" s="12">
        <v>50</v>
      </c>
      <c r="E370" s="12">
        <v>50</v>
      </c>
      <c r="F370" s="14">
        <v>6000</v>
      </c>
      <c r="G370" s="12">
        <v>50</v>
      </c>
      <c r="I370" s="11"/>
    </row>
    <row r="371" spans="1:9" x14ac:dyDescent="0.2">
      <c r="A371" s="15">
        <v>40367</v>
      </c>
      <c r="B371" s="12">
        <v>50</v>
      </c>
      <c r="C371" s="12">
        <v>50</v>
      </c>
      <c r="D371" s="12">
        <v>50</v>
      </c>
      <c r="E371" s="12">
        <v>50</v>
      </c>
      <c r="F371" s="14">
        <v>0</v>
      </c>
      <c r="G371" s="12">
        <v>50</v>
      </c>
      <c r="I371" s="11"/>
    </row>
    <row r="372" spans="1:9" x14ac:dyDescent="0.2">
      <c r="A372" s="15">
        <v>40368</v>
      </c>
      <c r="B372" s="12">
        <v>50</v>
      </c>
      <c r="C372" s="12">
        <v>50</v>
      </c>
      <c r="D372" s="12">
        <v>50</v>
      </c>
      <c r="E372" s="12">
        <v>50</v>
      </c>
      <c r="F372" s="14">
        <v>500</v>
      </c>
      <c r="G372" s="12">
        <v>50</v>
      </c>
      <c r="I372" s="11"/>
    </row>
    <row r="373" spans="1:9" x14ac:dyDescent="0.2">
      <c r="A373" s="15">
        <v>40371</v>
      </c>
      <c r="B373" s="12">
        <v>50</v>
      </c>
      <c r="C373" s="12">
        <v>50</v>
      </c>
      <c r="D373" s="12">
        <v>50</v>
      </c>
      <c r="E373" s="12">
        <v>50</v>
      </c>
      <c r="F373" s="14">
        <v>0</v>
      </c>
      <c r="G373" s="12">
        <v>50</v>
      </c>
      <c r="I373" s="11"/>
    </row>
    <row r="374" spans="1:9" x14ac:dyDescent="0.2">
      <c r="A374" s="15">
        <v>40372</v>
      </c>
      <c r="B374" s="12">
        <v>50</v>
      </c>
      <c r="C374" s="12">
        <v>50</v>
      </c>
      <c r="D374" s="12">
        <v>50</v>
      </c>
      <c r="E374" s="12">
        <v>50</v>
      </c>
      <c r="F374" s="14">
        <v>0</v>
      </c>
      <c r="G374" s="12">
        <v>50</v>
      </c>
      <c r="I374" s="11"/>
    </row>
    <row r="375" spans="1:9" x14ac:dyDescent="0.2">
      <c r="A375" s="15">
        <v>40373</v>
      </c>
      <c r="B375" s="12">
        <v>50</v>
      </c>
      <c r="C375" s="12">
        <v>50</v>
      </c>
      <c r="D375" s="12">
        <v>50</v>
      </c>
      <c r="E375" s="12">
        <v>50</v>
      </c>
      <c r="F375" s="14">
        <v>2000</v>
      </c>
      <c r="G375" s="12">
        <v>50</v>
      </c>
      <c r="I375" s="11"/>
    </row>
    <row r="376" spans="1:9" x14ac:dyDescent="0.2">
      <c r="A376" s="15">
        <v>40374</v>
      </c>
      <c r="B376" s="12">
        <v>50</v>
      </c>
      <c r="C376" s="12">
        <v>50</v>
      </c>
      <c r="D376" s="12">
        <v>50</v>
      </c>
      <c r="E376" s="12">
        <v>50</v>
      </c>
      <c r="F376" s="14">
        <v>0</v>
      </c>
      <c r="G376" s="12">
        <v>50</v>
      </c>
      <c r="I376" s="11"/>
    </row>
    <row r="377" spans="1:9" x14ac:dyDescent="0.2">
      <c r="A377" s="15">
        <v>40375</v>
      </c>
      <c r="B377" s="12">
        <v>50</v>
      </c>
      <c r="C377" s="12">
        <v>50</v>
      </c>
      <c r="D377" s="12">
        <v>50</v>
      </c>
      <c r="E377" s="12">
        <v>50</v>
      </c>
      <c r="F377" s="14">
        <v>0</v>
      </c>
      <c r="G377" s="12">
        <v>50</v>
      </c>
      <c r="I377" s="11"/>
    </row>
    <row r="378" spans="1:9" x14ac:dyDescent="0.2">
      <c r="A378" s="15">
        <v>40378</v>
      </c>
      <c r="B378" s="12">
        <v>50</v>
      </c>
      <c r="C378" s="12">
        <v>50</v>
      </c>
      <c r="D378" s="12">
        <v>50</v>
      </c>
      <c r="E378" s="12">
        <v>50</v>
      </c>
      <c r="F378" s="14">
        <v>0</v>
      </c>
      <c r="G378" s="12">
        <v>50</v>
      </c>
      <c r="I378" s="11"/>
    </row>
    <row r="379" spans="1:9" x14ac:dyDescent="0.2">
      <c r="A379" s="15">
        <v>40379</v>
      </c>
      <c r="B379" s="12">
        <v>50</v>
      </c>
      <c r="C379" s="12">
        <v>50</v>
      </c>
      <c r="D379" s="12">
        <v>50</v>
      </c>
      <c r="E379" s="12">
        <v>50</v>
      </c>
      <c r="F379" s="14">
        <v>0</v>
      </c>
      <c r="G379" s="12">
        <v>50</v>
      </c>
      <c r="I379" s="11"/>
    </row>
    <row r="380" spans="1:9" x14ac:dyDescent="0.2">
      <c r="A380" s="15">
        <v>40380</v>
      </c>
      <c r="B380" s="12">
        <v>50</v>
      </c>
      <c r="C380" s="12">
        <v>50</v>
      </c>
      <c r="D380" s="12">
        <v>50</v>
      </c>
      <c r="E380" s="12">
        <v>50</v>
      </c>
      <c r="F380" s="14">
        <v>0</v>
      </c>
      <c r="G380" s="12">
        <v>50</v>
      </c>
      <c r="I380" s="11"/>
    </row>
    <row r="381" spans="1:9" x14ac:dyDescent="0.2">
      <c r="A381" s="15">
        <v>40381</v>
      </c>
      <c r="B381" s="12">
        <v>50</v>
      </c>
      <c r="C381" s="12">
        <v>50</v>
      </c>
      <c r="D381" s="12">
        <v>50</v>
      </c>
      <c r="E381" s="12">
        <v>50</v>
      </c>
      <c r="F381" s="14">
        <v>92500</v>
      </c>
      <c r="G381" s="12">
        <v>50</v>
      </c>
      <c r="I381" s="11"/>
    </row>
    <row r="382" spans="1:9" x14ac:dyDescent="0.2">
      <c r="A382" s="15">
        <v>40382</v>
      </c>
      <c r="B382" s="12">
        <v>50</v>
      </c>
      <c r="C382" s="12">
        <v>50</v>
      </c>
      <c r="D382" s="12">
        <v>50</v>
      </c>
      <c r="E382" s="12">
        <v>50</v>
      </c>
      <c r="F382" s="14">
        <v>0</v>
      </c>
      <c r="G382" s="12">
        <v>50</v>
      </c>
      <c r="I382" s="11"/>
    </row>
    <row r="383" spans="1:9" x14ac:dyDescent="0.2">
      <c r="A383" s="15">
        <v>40385</v>
      </c>
      <c r="B383" s="12">
        <v>50</v>
      </c>
      <c r="C383" s="12">
        <v>50</v>
      </c>
      <c r="D383" s="12">
        <v>50</v>
      </c>
      <c r="E383" s="12">
        <v>50</v>
      </c>
      <c r="F383" s="14">
        <v>0</v>
      </c>
      <c r="G383" s="12">
        <v>50</v>
      </c>
      <c r="I383" s="11"/>
    </row>
    <row r="384" spans="1:9" x14ac:dyDescent="0.2">
      <c r="A384" s="15">
        <v>40386</v>
      </c>
      <c r="B384" s="12">
        <v>50</v>
      </c>
      <c r="C384" s="12">
        <v>50</v>
      </c>
      <c r="D384" s="12">
        <v>50</v>
      </c>
      <c r="E384" s="12">
        <v>50</v>
      </c>
      <c r="F384" s="14">
        <v>0</v>
      </c>
      <c r="G384" s="12">
        <v>50</v>
      </c>
      <c r="I384" s="11"/>
    </row>
    <row r="385" spans="1:9" x14ac:dyDescent="0.2">
      <c r="A385" s="15">
        <v>40387</v>
      </c>
      <c r="B385" s="12">
        <v>50</v>
      </c>
      <c r="C385" s="12">
        <v>50</v>
      </c>
      <c r="D385" s="12">
        <v>50</v>
      </c>
      <c r="E385" s="12">
        <v>50</v>
      </c>
      <c r="F385" s="14">
        <v>0</v>
      </c>
      <c r="G385" s="12">
        <v>50</v>
      </c>
      <c r="I385" s="11"/>
    </row>
    <row r="386" spans="1:9" x14ac:dyDescent="0.2">
      <c r="A386" s="15">
        <v>40388</v>
      </c>
      <c r="B386" s="12">
        <v>50</v>
      </c>
      <c r="C386" s="12">
        <v>50</v>
      </c>
      <c r="D386" s="12">
        <v>50</v>
      </c>
      <c r="E386" s="12">
        <v>50</v>
      </c>
      <c r="F386" s="14">
        <v>0</v>
      </c>
      <c r="G386" s="12">
        <v>50</v>
      </c>
      <c r="I386" s="11"/>
    </row>
    <row r="387" spans="1:9" x14ac:dyDescent="0.2">
      <c r="A387" s="15">
        <v>40389</v>
      </c>
      <c r="B387" s="12">
        <v>50</v>
      </c>
      <c r="C387" s="12">
        <v>50</v>
      </c>
      <c r="D387" s="12">
        <v>50</v>
      </c>
      <c r="E387" s="12">
        <v>50</v>
      </c>
      <c r="F387" s="14">
        <v>0</v>
      </c>
      <c r="G387" s="12">
        <v>50</v>
      </c>
      <c r="I387" s="11"/>
    </row>
    <row r="388" spans="1:9" x14ac:dyDescent="0.2">
      <c r="A388" s="15">
        <v>40392</v>
      </c>
      <c r="B388" s="12">
        <v>50</v>
      </c>
      <c r="C388" s="12">
        <v>50</v>
      </c>
      <c r="D388" s="12">
        <v>50</v>
      </c>
      <c r="E388" s="12">
        <v>50</v>
      </c>
      <c r="F388" s="14">
        <v>0</v>
      </c>
      <c r="G388" s="12">
        <v>50</v>
      </c>
      <c r="I388" s="11"/>
    </row>
    <row r="389" spans="1:9" x14ac:dyDescent="0.2">
      <c r="A389" s="15">
        <v>40393</v>
      </c>
      <c r="B389" s="12">
        <v>50</v>
      </c>
      <c r="C389" s="12">
        <v>50</v>
      </c>
      <c r="D389" s="12">
        <v>50</v>
      </c>
      <c r="E389" s="12">
        <v>50</v>
      </c>
      <c r="F389" s="14">
        <v>0</v>
      </c>
      <c r="G389" s="12">
        <v>50</v>
      </c>
      <c r="I389" s="11"/>
    </row>
    <row r="390" spans="1:9" x14ac:dyDescent="0.2">
      <c r="A390" s="15">
        <v>40394</v>
      </c>
      <c r="B390" s="12">
        <v>50</v>
      </c>
      <c r="C390" s="12">
        <v>50</v>
      </c>
      <c r="D390" s="12">
        <v>50</v>
      </c>
      <c r="E390" s="12">
        <v>50</v>
      </c>
      <c r="F390" s="14">
        <v>0</v>
      </c>
      <c r="G390" s="12">
        <v>50</v>
      </c>
      <c r="I390" s="11"/>
    </row>
    <row r="391" spans="1:9" x14ac:dyDescent="0.2">
      <c r="A391" s="15">
        <v>40395</v>
      </c>
      <c r="B391" s="12">
        <v>50</v>
      </c>
      <c r="C391" s="12">
        <v>50</v>
      </c>
      <c r="D391" s="12">
        <v>50</v>
      </c>
      <c r="E391" s="12">
        <v>50</v>
      </c>
      <c r="F391" s="14">
        <v>0</v>
      </c>
      <c r="G391" s="12">
        <v>50</v>
      </c>
      <c r="I391" s="11"/>
    </row>
    <row r="392" spans="1:9" x14ac:dyDescent="0.2">
      <c r="A392" s="15">
        <v>40396</v>
      </c>
      <c r="B392" s="12">
        <v>50</v>
      </c>
      <c r="C392" s="12">
        <v>50</v>
      </c>
      <c r="D392" s="12">
        <v>50</v>
      </c>
      <c r="E392" s="12">
        <v>50</v>
      </c>
      <c r="F392" s="14">
        <v>0</v>
      </c>
      <c r="G392" s="12">
        <v>50</v>
      </c>
      <c r="I392" s="11"/>
    </row>
    <row r="393" spans="1:9" x14ac:dyDescent="0.2">
      <c r="A393" s="15">
        <v>40399</v>
      </c>
      <c r="B393" s="12">
        <v>50</v>
      </c>
      <c r="C393" s="12">
        <v>50</v>
      </c>
      <c r="D393" s="12">
        <v>50</v>
      </c>
      <c r="E393" s="12">
        <v>50</v>
      </c>
      <c r="F393" s="14">
        <v>0</v>
      </c>
      <c r="G393" s="12">
        <v>50</v>
      </c>
      <c r="I393" s="11"/>
    </row>
    <row r="394" spans="1:9" x14ac:dyDescent="0.2">
      <c r="A394" s="15">
        <v>40400</v>
      </c>
      <c r="B394" s="12">
        <v>50</v>
      </c>
      <c r="C394" s="12">
        <v>50</v>
      </c>
      <c r="D394" s="12">
        <v>50</v>
      </c>
      <c r="E394" s="12">
        <v>50</v>
      </c>
      <c r="F394" s="14">
        <v>0</v>
      </c>
      <c r="G394" s="12">
        <v>50</v>
      </c>
      <c r="I394" s="11"/>
    </row>
    <row r="395" spans="1:9" x14ac:dyDescent="0.2">
      <c r="A395" s="15">
        <v>40401</v>
      </c>
      <c r="B395" s="12">
        <v>50</v>
      </c>
      <c r="C395" s="12">
        <v>50</v>
      </c>
      <c r="D395" s="12">
        <v>50</v>
      </c>
      <c r="E395" s="12">
        <v>50</v>
      </c>
      <c r="F395" s="14">
        <v>0</v>
      </c>
      <c r="G395" s="12">
        <v>50</v>
      </c>
      <c r="I395" s="11"/>
    </row>
    <row r="396" spans="1:9" x14ac:dyDescent="0.2">
      <c r="A396" s="15">
        <v>40402</v>
      </c>
      <c r="B396" s="12">
        <v>50</v>
      </c>
      <c r="C396" s="12">
        <v>50</v>
      </c>
      <c r="D396" s="12">
        <v>50</v>
      </c>
      <c r="E396" s="12">
        <v>50</v>
      </c>
      <c r="F396" s="14">
        <v>0</v>
      </c>
      <c r="G396" s="12">
        <v>50</v>
      </c>
      <c r="I396" s="11"/>
    </row>
    <row r="397" spans="1:9" x14ac:dyDescent="0.2">
      <c r="A397" s="15">
        <v>40403</v>
      </c>
      <c r="B397" s="12">
        <v>50</v>
      </c>
      <c r="C397" s="12">
        <v>50</v>
      </c>
      <c r="D397" s="12">
        <v>50</v>
      </c>
      <c r="E397" s="12">
        <v>50</v>
      </c>
      <c r="F397" s="14">
        <v>0</v>
      </c>
      <c r="G397" s="12">
        <v>50</v>
      </c>
      <c r="I397" s="11"/>
    </row>
    <row r="398" spans="1:9" x14ac:dyDescent="0.2">
      <c r="A398" s="15">
        <v>40406</v>
      </c>
      <c r="B398" s="12">
        <v>50</v>
      </c>
      <c r="C398" s="12">
        <v>50</v>
      </c>
      <c r="D398" s="12">
        <v>50</v>
      </c>
      <c r="E398" s="12">
        <v>50</v>
      </c>
      <c r="F398" s="14">
        <v>0</v>
      </c>
      <c r="G398" s="12">
        <v>50</v>
      </c>
      <c r="I398" s="11"/>
    </row>
    <row r="399" spans="1:9" x14ac:dyDescent="0.2">
      <c r="A399" s="15">
        <v>40408</v>
      </c>
      <c r="B399" s="12">
        <v>50</v>
      </c>
      <c r="C399" s="12">
        <v>50</v>
      </c>
      <c r="D399" s="12">
        <v>50</v>
      </c>
      <c r="E399" s="12">
        <v>50</v>
      </c>
      <c r="F399" s="14">
        <v>120000</v>
      </c>
      <c r="G399" s="12">
        <v>50</v>
      </c>
      <c r="I399" s="11"/>
    </row>
    <row r="400" spans="1:9" x14ac:dyDescent="0.2">
      <c r="A400" s="15">
        <v>40409</v>
      </c>
      <c r="B400" s="12">
        <v>50</v>
      </c>
      <c r="C400" s="12">
        <v>50</v>
      </c>
      <c r="D400" s="12">
        <v>50</v>
      </c>
      <c r="E400" s="12">
        <v>50</v>
      </c>
      <c r="F400" s="14">
        <v>0</v>
      </c>
      <c r="G400" s="12">
        <v>50</v>
      </c>
      <c r="I400" s="11"/>
    </row>
    <row r="401" spans="1:9" x14ac:dyDescent="0.2">
      <c r="A401" s="15">
        <v>40410</v>
      </c>
      <c r="B401" s="12">
        <v>50</v>
      </c>
      <c r="C401" s="12">
        <v>50</v>
      </c>
      <c r="D401" s="12">
        <v>50</v>
      </c>
      <c r="E401" s="12">
        <v>50</v>
      </c>
      <c r="F401" s="14">
        <v>0</v>
      </c>
      <c r="G401" s="12">
        <v>50</v>
      </c>
      <c r="I401" s="11"/>
    </row>
    <row r="402" spans="1:9" x14ac:dyDescent="0.2">
      <c r="A402" s="15">
        <v>40413</v>
      </c>
      <c r="B402" s="12">
        <v>50</v>
      </c>
      <c r="C402" s="12">
        <v>50</v>
      </c>
      <c r="D402" s="12">
        <v>50</v>
      </c>
      <c r="E402" s="12">
        <v>50</v>
      </c>
      <c r="F402" s="14">
        <v>0</v>
      </c>
      <c r="G402" s="12">
        <v>50</v>
      </c>
      <c r="I402" s="11"/>
    </row>
    <row r="403" spans="1:9" x14ac:dyDescent="0.2">
      <c r="A403" s="15">
        <v>40414</v>
      </c>
      <c r="B403" s="12">
        <v>50</v>
      </c>
      <c r="C403" s="12">
        <v>50</v>
      </c>
      <c r="D403" s="12">
        <v>50</v>
      </c>
      <c r="E403" s="12">
        <v>50</v>
      </c>
      <c r="F403" s="14">
        <v>0</v>
      </c>
      <c r="G403" s="12">
        <v>50</v>
      </c>
      <c r="I403" s="11"/>
    </row>
    <row r="404" spans="1:9" x14ac:dyDescent="0.2">
      <c r="A404" s="15">
        <v>40415</v>
      </c>
      <c r="B404" s="12">
        <v>50</v>
      </c>
      <c r="C404" s="12">
        <v>50</v>
      </c>
      <c r="D404" s="12">
        <v>50</v>
      </c>
      <c r="E404" s="12">
        <v>50</v>
      </c>
      <c r="F404" s="14">
        <v>0</v>
      </c>
      <c r="G404" s="12">
        <v>50</v>
      </c>
      <c r="I404" s="11"/>
    </row>
    <row r="405" spans="1:9" x14ac:dyDescent="0.2">
      <c r="A405" s="15">
        <v>40416</v>
      </c>
      <c r="B405" s="12">
        <v>50</v>
      </c>
      <c r="C405" s="12">
        <v>50</v>
      </c>
      <c r="D405" s="12">
        <v>50</v>
      </c>
      <c r="E405" s="12">
        <v>50</v>
      </c>
      <c r="F405" s="14">
        <v>0</v>
      </c>
      <c r="G405" s="12">
        <v>50</v>
      </c>
      <c r="I405" s="11"/>
    </row>
    <row r="406" spans="1:9" x14ac:dyDescent="0.2">
      <c r="A406" s="15">
        <v>40417</v>
      </c>
      <c r="B406" s="12">
        <v>50</v>
      </c>
      <c r="C406" s="12">
        <v>50</v>
      </c>
      <c r="D406" s="12">
        <v>50</v>
      </c>
      <c r="E406" s="12">
        <v>50</v>
      </c>
      <c r="F406" s="14">
        <v>0</v>
      </c>
      <c r="G406" s="12">
        <v>50</v>
      </c>
      <c r="I406" s="11"/>
    </row>
    <row r="407" spans="1:9" x14ac:dyDescent="0.2">
      <c r="A407" s="15">
        <v>40420</v>
      </c>
      <c r="B407" s="12">
        <v>50</v>
      </c>
      <c r="C407" s="12">
        <v>50</v>
      </c>
      <c r="D407" s="12">
        <v>50</v>
      </c>
      <c r="E407" s="12">
        <v>50</v>
      </c>
      <c r="F407" s="14">
        <v>0</v>
      </c>
      <c r="G407" s="12">
        <v>50</v>
      </c>
      <c r="I407" s="11"/>
    </row>
    <row r="408" spans="1:9" x14ac:dyDescent="0.2">
      <c r="A408" s="15">
        <v>40421</v>
      </c>
      <c r="B408" s="12">
        <v>50</v>
      </c>
      <c r="C408" s="12">
        <v>50</v>
      </c>
      <c r="D408" s="12">
        <v>50</v>
      </c>
      <c r="E408" s="12">
        <v>50</v>
      </c>
      <c r="F408" s="14">
        <v>5000</v>
      </c>
      <c r="G408" s="12">
        <v>50</v>
      </c>
      <c r="I408" s="11"/>
    </row>
    <row r="409" spans="1:9" x14ac:dyDescent="0.2">
      <c r="A409" s="15">
        <v>40422</v>
      </c>
      <c r="B409" s="12">
        <v>50</v>
      </c>
      <c r="C409" s="12">
        <v>50</v>
      </c>
      <c r="D409" s="12">
        <v>50</v>
      </c>
      <c r="E409" s="12">
        <v>50</v>
      </c>
      <c r="F409" s="14">
        <v>0</v>
      </c>
      <c r="G409" s="12">
        <v>50</v>
      </c>
      <c r="I409" s="11"/>
    </row>
    <row r="410" spans="1:9" x14ac:dyDescent="0.2">
      <c r="A410" s="15">
        <v>40423</v>
      </c>
      <c r="B410" s="12">
        <v>50</v>
      </c>
      <c r="C410" s="12">
        <v>50</v>
      </c>
      <c r="D410" s="12">
        <v>50</v>
      </c>
      <c r="E410" s="12">
        <v>50</v>
      </c>
      <c r="F410" s="14">
        <v>0</v>
      </c>
      <c r="G410" s="12">
        <v>50</v>
      </c>
      <c r="I410" s="11"/>
    </row>
    <row r="411" spans="1:9" x14ac:dyDescent="0.2">
      <c r="A411" s="15">
        <v>40424</v>
      </c>
      <c r="B411" s="12">
        <v>50</v>
      </c>
      <c r="C411" s="12">
        <v>50</v>
      </c>
      <c r="D411" s="12">
        <v>50</v>
      </c>
      <c r="E411" s="12">
        <v>50</v>
      </c>
      <c r="F411" s="14">
        <v>0</v>
      </c>
      <c r="G411" s="12">
        <v>50</v>
      </c>
      <c r="I411" s="11"/>
    </row>
    <row r="412" spans="1:9" x14ac:dyDescent="0.2">
      <c r="A412" s="15">
        <v>40427</v>
      </c>
      <c r="B412" s="12">
        <v>50</v>
      </c>
      <c r="C412" s="12">
        <v>50</v>
      </c>
      <c r="D412" s="12">
        <v>50</v>
      </c>
      <c r="E412" s="12">
        <v>50</v>
      </c>
      <c r="F412" s="14">
        <v>0</v>
      </c>
      <c r="G412" s="12">
        <v>50</v>
      </c>
      <c r="I412" s="11"/>
    </row>
    <row r="413" spans="1:9" x14ac:dyDescent="0.2">
      <c r="A413" s="15">
        <v>40428</v>
      </c>
      <c r="B413" s="12">
        <v>50</v>
      </c>
      <c r="C413" s="12">
        <v>50</v>
      </c>
      <c r="D413" s="12">
        <v>50</v>
      </c>
      <c r="E413" s="12">
        <v>50</v>
      </c>
      <c r="F413" s="14">
        <v>0</v>
      </c>
      <c r="G413" s="12">
        <v>50</v>
      </c>
      <c r="I413" s="11"/>
    </row>
    <row r="414" spans="1:9" x14ac:dyDescent="0.2">
      <c r="A414" s="15">
        <v>40436</v>
      </c>
      <c r="B414" s="12">
        <v>50</v>
      </c>
      <c r="C414" s="12">
        <v>50</v>
      </c>
      <c r="D414" s="12">
        <v>50</v>
      </c>
      <c r="E414" s="12">
        <v>50</v>
      </c>
      <c r="F414" s="14">
        <v>0</v>
      </c>
      <c r="G414" s="12">
        <v>50</v>
      </c>
      <c r="I414" s="11"/>
    </row>
    <row r="415" spans="1:9" x14ac:dyDescent="0.2">
      <c r="A415" s="15">
        <v>40437</v>
      </c>
      <c r="B415" s="12">
        <v>50</v>
      </c>
      <c r="C415" s="12">
        <v>50</v>
      </c>
      <c r="D415" s="12">
        <v>50</v>
      </c>
      <c r="E415" s="12">
        <v>50</v>
      </c>
      <c r="F415" s="14">
        <v>0</v>
      </c>
      <c r="G415" s="12">
        <v>50</v>
      </c>
      <c r="I415" s="11"/>
    </row>
    <row r="416" spans="1:9" x14ac:dyDescent="0.2">
      <c r="A416" s="15">
        <v>40438</v>
      </c>
      <c r="B416" s="12">
        <v>50</v>
      </c>
      <c r="C416" s="12">
        <v>50</v>
      </c>
      <c r="D416" s="12">
        <v>50</v>
      </c>
      <c r="E416" s="12">
        <v>50</v>
      </c>
      <c r="F416" s="14">
        <v>100500</v>
      </c>
      <c r="G416" s="12">
        <v>50</v>
      </c>
      <c r="I416" s="11"/>
    </row>
    <row r="417" spans="1:9" x14ac:dyDescent="0.2">
      <c r="A417" s="15">
        <v>40441</v>
      </c>
      <c r="B417" s="12">
        <v>50</v>
      </c>
      <c r="C417" s="12">
        <v>50</v>
      </c>
      <c r="D417" s="12">
        <v>50</v>
      </c>
      <c r="E417" s="12">
        <v>50</v>
      </c>
      <c r="F417" s="14">
        <v>0</v>
      </c>
      <c r="G417" s="12">
        <v>50</v>
      </c>
      <c r="I417" s="11"/>
    </row>
    <row r="418" spans="1:9" x14ac:dyDescent="0.2">
      <c r="A418" s="15">
        <v>40442</v>
      </c>
      <c r="B418" s="12">
        <v>50</v>
      </c>
      <c r="C418" s="12">
        <v>50</v>
      </c>
      <c r="D418" s="12">
        <v>50</v>
      </c>
      <c r="E418" s="12">
        <v>50</v>
      </c>
      <c r="F418" s="14">
        <v>0</v>
      </c>
      <c r="G418" s="12">
        <v>50</v>
      </c>
      <c r="I418" s="11"/>
    </row>
    <row r="419" spans="1:9" x14ac:dyDescent="0.2">
      <c r="A419" s="15">
        <v>40443</v>
      </c>
      <c r="B419" s="12">
        <v>50</v>
      </c>
      <c r="C419" s="12">
        <v>50</v>
      </c>
      <c r="D419" s="12">
        <v>50</v>
      </c>
      <c r="E419" s="12">
        <v>50</v>
      </c>
      <c r="F419" s="14">
        <v>350000</v>
      </c>
      <c r="G419" s="12">
        <v>50</v>
      </c>
      <c r="I419" s="11"/>
    </row>
    <row r="420" spans="1:9" x14ac:dyDescent="0.2">
      <c r="A420" s="15">
        <v>40444</v>
      </c>
      <c r="B420" s="12">
        <v>50</v>
      </c>
      <c r="C420" s="12">
        <v>50</v>
      </c>
      <c r="D420" s="12">
        <v>50</v>
      </c>
      <c r="E420" s="12">
        <v>50</v>
      </c>
      <c r="F420" s="14">
        <v>100000</v>
      </c>
      <c r="G420" s="12">
        <v>50</v>
      </c>
      <c r="I420" s="11"/>
    </row>
    <row r="421" spans="1:9" x14ac:dyDescent="0.2">
      <c r="A421" s="15">
        <v>40445</v>
      </c>
      <c r="B421" s="12">
        <v>50</v>
      </c>
      <c r="C421" s="12">
        <v>50</v>
      </c>
      <c r="D421" s="12">
        <v>50</v>
      </c>
      <c r="E421" s="12">
        <v>50</v>
      </c>
      <c r="F421" s="14">
        <v>0</v>
      </c>
      <c r="G421" s="12">
        <v>50</v>
      </c>
      <c r="I421" s="11"/>
    </row>
    <row r="422" spans="1:9" x14ac:dyDescent="0.2">
      <c r="A422" s="15">
        <v>40448</v>
      </c>
      <c r="B422" s="12">
        <v>50</v>
      </c>
      <c r="C422" s="12">
        <v>50</v>
      </c>
      <c r="D422" s="12">
        <v>50</v>
      </c>
      <c r="E422" s="12">
        <v>50</v>
      </c>
      <c r="F422" s="14">
        <v>0</v>
      </c>
      <c r="G422" s="12">
        <v>50</v>
      </c>
      <c r="I422" s="11"/>
    </row>
    <row r="423" spans="1:9" x14ac:dyDescent="0.2">
      <c r="A423" s="15">
        <v>40449</v>
      </c>
      <c r="B423" s="12">
        <v>50</v>
      </c>
      <c r="C423" s="12">
        <v>50</v>
      </c>
      <c r="D423" s="12">
        <v>50</v>
      </c>
      <c r="E423" s="12">
        <v>50</v>
      </c>
      <c r="F423" s="14">
        <v>0</v>
      </c>
      <c r="G423" s="12">
        <v>50</v>
      </c>
      <c r="I423" s="11"/>
    </row>
    <row r="424" spans="1:9" x14ac:dyDescent="0.2">
      <c r="A424" s="15">
        <v>40450</v>
      </c>
      <c r="B424" s="12">
        <v>50</v>
      </c>
      <c r="C424" s="12">
        <v>50</v>
      </c>
      <c r="D424" s="12">
        <v>50</v>
      </c>
      <c r="E424" s="12">
        <v>50</v>
      </c>
      <c r="F424" s="14">
        <v>0</v>
      </c>
      <c r="G424" s="12">
        <v>50</v>
      </c>
      <c r="I424" s="11"/>
    </row>
    <row r="425" spans="1:9" x14ac:dyDescent="0.2">
      <c r="A425" s="15">
        <v>40451</v>
      </c>
      <c r="B425" s="12">
        <v>50</v>
      </c>
      <c r="C425" s="12">
        <v>50</v>
      </c>
      <c r="D425" s="12">
        <v>50</v>
      </c>
      <c r="E425" s="12">
        <v>50</v>
      </c>
      <c r="F425" s="14">
        <v>0</v>
      </c>
      <c r="G425" s="12">
        <v>50</v>
      </c>
      <c r="I425" s="11"/>
    </row>
    <row r="426" spans="1:9" x14ac:dyDescent="0.2">
      <c r="A426" s="15">
        <v>40452</v>
      </c>
      <c r="B426" s="12">
        <v>50</v>
      </c>
      <c r="C426" s="12">
        <v>50</v>
      </c>
      <c r="D426" s="12">
        <v>50</v>
      </c>
      <c r="E426" s="12">
        <v>50</v>
      </c>
      <c r="F426" s="14">
        <v>52000</v>
      </c>
      <c r="G426" s="12">
        <v>50</v>
      </c>
      <c r="I426" s="11"/>
    </row>
    <row r="427" spans="1:9" x14ac:dyDescent="0.2">
      <c r="A427" s="15">
        <v>40455</v>
      </c>
      <c r="B427" s="12">
        <v>50</v>
      </c>
      <c r="C427" s="12">
        <v>50</v>
      </c>
      <c r="D427" s="12">
        <v>50</v>
      </c>
      <c r="E427" s="12">
        <v>50</v>
      </c>
      <c r="F427" s="14">
        <v>0</v>
      </c>
      <c r="G427" s="12">
        <v>50</v>
      </c>
      <c r="I427" s="11"/>
    </row>
    <row r="428" spans="1:9" x14ac:dyDescent="0.2">
      <c r="A428" s="15">
        <v>40456</v>
      </c>
      <c r="B428" s="12">
        <v>50</v>
      </c>
      <c r="C428" s="12">
        <v>50</v>
      </c>
      <c r="D428" s="12">
        <v>50</v>
      </c>
      <c r="E428" s="12">
        <v>50</v>
      </c>
      <c r="F428" s="14">
        <v>0</v>
      </c>
      <c r="G428" s="12">
        <v>50</v>
      </c>
      <c r="I428" s="11"/>
    </row>
    <row r="429" spans="1:9" x14ac:dyDescent="0.2">
      <c r="A429" s="15">
        <v>40457</v>
      </c>
      <c r="B429" s="12">
        <v>50</v>
      </c>
      <c r="C429" s="12">
        <v>50</v>
      </c>
      <c r="D429" s="12">
        <v>50</v>
      </c>
      <c r="E429" s="12">
        <v>50</v>
      </c>
      <c r="F429" s="14">
        <v>0</v>
      </c>
      <c r="G429" s="12">
        <v>50</v>
      </c>
      <c r="I429" s="11"/>
    </row>
    <row r="430" spans="1:9" x14ac:dyDescent="0.2">
      <c r="A430" s="15">
        <v>40458</v>
      </c>
      <c r="B430" s="12">
        <v>50</v>
      </c>
      <c r="C430" s="12">
        <v>50</v>
      </c>
      <c r="D430" s="12">
        <v>50</v>
      </c>
      <c r="E430" s="12">
        <v>50</v>
      </c>
      <c r="F430" s="14">
        <v>0</v>
      </c>
      <c r="G430" s="12">
        <v>50</v>
      </c>
      <c r="I430" s="11"/>
    </row>
    <row r="431" spans="1:9" x14ac:dyDescent="0.2">
      <c r="A431" s="15">
        <v>40459</v>
      </c>
      <c r="B431" s="12">
        <v>50</v>
      </c>
      <c r="C431" s="12">
        <v>50</v>
      </c>
      <c r="D431" s="12">
        <v>50</v>
      </c>
      <c r="E431" s="12">
        <v>50</v>
      </c>
      <c r="F431" s="14">
        <v>0</v>
      </c>
      <c r="G431" s="12">
        <v>50</v>
      </c>
      <c r="I431" s="11"/>
    </row>
    <row r="432" spans="1:9" x14ac:dyDescent="0.2">
      <c r="A432" s="15">
        <v>40462</v>
      </c>
      <c r="B432" s="12">
        <v>50</v>
      </c>
      <c r="C432" s="12">
        <v>50</v>
      </c>
      <c r="D432" s="12">
        <v>50</v>
      </c>
      <c r="E432" s="12">
        <v>50</v>
      </c>
      <c r="F432" s="14">
        <v>0</v>
      </c>
      <c r="G432" s="12">
        <v>50</v>
      </c>
      <c r="I432" s="11"/>
    </row>
    <row r="433" spans="1:9" x14ac:dyDescent="0.2">
      <c r="A433" s="15">
        <v>40463</v>
      </c>
      <c r="B433" s="12">
        <v>50</v>
      </c>
      <c r="C433" s="12">
        <v>50</v>
      </c>
      <c r="D433" s="12">
        <v>50</v>
      </c>
      <c r="E433" s="12">
        <v>50</v>
      </c>
      <c r="F433" s="14">
        <v>50000</v>
      </c>
      <c r="G433" s="12">
        <v>50</v>
      </c>
      <c r="I433" s="11"/>
    </row>
    <row r="434" spans="1:9" x14ac:dyDescent="0.2">
      <c r="A434" s="15">
        <v>40464</v>
      </c>
      <c r="B434" s="12">
        <v>50</v>
      </c>
      <c r="C434" s="12">
        <v>50</v>
      </c>
      <c r="D434" s="12">
        <v>50</v>
      </c>
      <c r="E434" s="12">
        <v>50</v>
      </c>
      <c r="F434" s="14">
        <v>0</v>
      </c>
      <c r="G434" s="12">
        <v>50</v>
      </c>
      <c r="I434" s="11"/>
    </row>
    <row r="435" spans="1:9" x14ac:dyDescent="0.2">
      <c r="A435" s="15">
        <v>40465</v>
      </c>
      <c r="B435" s="12">
        <v>50</v>
      </c>
      <c r="C435" s="12">
        <v>50</v>
      </c>
      <c r="D435" s="12">
        <v>50</v>
      </c>
      <c r="E435" s="12">
        <v>50</v>
      </c>
      <c r="F435" s="14">
        <v>500</v>
      </c>
      <c r="G435" s="12">
        <v>50</v>
      </c>
      <c r="I435" s="11"/>
    </row>
    <row r="436" spans="1:9" x14ac:dyDescent="0.2">
      <c r="A436" s="15">
        <v>40466</v>
      </c>
      <c r="B436" s="12">
        <v>50</v>
      </c>
      <c r="C436" s="12">
        <v>50</v>
      </c>
      <c r="D436" s="12">
        <v>50</v>
      </c>
      <c r="E436" s="12">
        <v>50</v>
      </c>
      <c r="F436" s="14">
        <v>50000</v>
      </c>
      <c r="G436" s="12">
        <v>50</v>
      </c>
      <c r="I436" s="11"/>
    </row>
    <row r="437" spans="1:9" x14ac:dyDescent="0.2">
      <c r="A437" s="15">
        <v>40469</v>
      </c>
      <c r="B437" s="12">
        <v>50</v>
      </c>
      <c r="C437" s="12">
        <v>50</v>
      </c>
      <c r="D437" s="12">
        <v>50</v>
      </c>
      <c r="E437" s="12">
        <v>50</v>
      </c>
      <c r="F437" s="14">
        <v>0</v>
      </c>
      <c r="G437" s="12">
        <v>50</v>
      </c>
      <c r="I437" s="11"/>
    </row>
    <row r="438" spans="1:9" x14ac:dyDescent="0.2">
      <c r="A438" s="15">
        <v>40470</v>
      </c>
      <c r="B438" s="12">
        <v>50</v>
      </c>
      <c r="C438" s="12">
        <v>50</v>
      </c>
      <c r="D438" s="12">
        <v>50</v>
      </c>
      <c r="E438" s="12">
        <v>50</v>
      </c>
      <c r="F438" s="14">
        <v>0</v>
      </c>
      <c r="G438" s="12">
        <v>50</v>
      </c>
      <c r="I438" s="11"/>
    </row>
    <row r="439" spans="1:9" x14ac:dyDescent="0.2">
      <c r="A439" s="15">
        <v>40471</v>
      </c>
      <c r="B439" s="12">
        <v>50</v>
      </c>
      <c r="C439" s="12">
        <v>50</v>
      </c>
      <c r="D439" s="12">
        <v>50</v>
      </c>
      <c r="E439" s="12">
        <v>50</v>
      </c>
      <c r="F439" s="14">
        <v>0</v>
      </c>
      <c r="G439" s="12">
        <v>50</v>
      </c>
      <c r="I439" s="11"/>
    </row>
    <row r="440" spans="1:9" x14ac:dyDescent="0.2">
      <c r="A440" s="15">
        <v>40472</v>
      </c>
      <c r="B440" s="12">
        <v>50</v>
      </c>
      <c r="C440" s="12">
        <v>50</v>
      </c>
      <c r="D440" s="12">
        <v>50</v>
      </c>
      <c r="E440" s="12">
        <v>50</v>
      </c>
      <c r="F440" s="14">
        <v>0</v>
      </c>
      <c r="G440" s="12">
        <v>50</v>
      </c>
      <c r="I440" s="11"/>
    </row>
    <row r="441" spans="1:9" x14ac:dyDescent="0.2">
      <c r="A441" s="15">
        <v>40473</v>
      </c>
      <c r="B441" s="12">
        <v>50</v>
      </c>
      <c r="C441" s="12">
        <v>50</v>
      </c>
      <c r="D441" s="12">
        <v>50</v>
      </c>
      <c r="E441" s="12">
        <v>50</v>
      </c>
      <c r="F441" s="14">
        <v>0</v>
      </c>
      <c r="G441" s="12">
        <v>50</v>
      </c>
      <c r="I441" s="11"/>
    </row>
    <row r="442" spans="1:9" x14ac:dyDescent="0.2">
      <c r="A442" s="15">
        <v>40476</v>
      </c>
      <c r="B442" s="12">
        <v>50</v>
      </c>
      <c r="C442" s="12">
        <v>50</v>
      </c>
      <c r="D442" s="12">
        <v>50</v>
      </c>
      <c r="E442" s="12">
        <v>50</v>
      </c>
      <c r="F442" s="14">
        <v>500</v>
      </c>
      <c r="G442" s="12">
        <v>50</v>
      </c>
      <c r="I442" s="11"/>
    </row>
    <row r="443" spans="1:9" x14ac:dyDescent="0.2">
      <c r="A443" s="15">
        <v>40477</v>
      </c>
      <c r="B443" s="12">
        <v>50</v>
      </c>
      <c r="C443" s="12">
        <v>50</v>
      </c>
      <c r="D443" s="12">
        <v>50</v>
      </c>
      <c r="E443" s="12">
        <v>50</v>
      </c>
      <c r="F443" s="14">
        <v>0</v>
      </c>
      <c r="G443" s="12">
        <v>50</v>
      </c>
      <c r="I443" s="11"/>
    </row>
    <row r="444" spans="1:9" x14ac:dyDescent="0.2">
      <c r="A444" s="15">
        <v>40478</v>
      </c>
      <c r="B444" s="12">
        <v>50</v>
      </c>
      <c r="C444" s="12">
        <v>50</v>
      </c>
      <c r="D444" s="12">
        <v>50</v>
      </c>
      <c r="E444" s="12">
        <v>50</v>
      </c>
      <c r="F444" s="14">
        <v>0</v>
      </c>
      <c r="G444" s="12">
        <v>50</v>
      </c>
      <c r="I444" s="11"/>
    </row>
    <row r="445" spans="1:9" x14ac:dyDescent="0.2">
      <c r="A445" s="15">
        <v>40479</v>
      </c>
      <c r="B445" s="12">
        <v>50</v>
      </c>
      <c r="C445" s="12">
        <v>50</v>
      </c>
      <c r="D445" s="12">
        <v>50</v>
      </c>
      <c r="E445" s="12">
        <v>50</v>
      </c>
      <c r="F445" s="14">
        <v>0</v>
      </c>
      <c r="G445" s="12">
        <v>50</v>
      </c>
      <c r="I445" s="11"/>
    </row>
    <row r="446" spans="1:9" x14ac:dyDescent="0.2">
      <c r="A446" s="15">
        <v>40480</v>
      </c>
      <c r="B446" s="12">
        <v>50</v>
      </c>
      <c r="C446" s="12">
        <v>50</v>
      </c>
      <c r="D446" s="12">
        <v>50</v>
      </c>
      <c r="E446" s="12">
        <v>50</v>
      </c>
      <c r="F446" s="14">
        <v>0</v>
      </c>
      <c r="G446" s="12">
        <v>50</v>
      </c>
      <c r="I446" s="11"/>
    </row>
    <row r="447" spans="1:9" x14ac:dyDescent="0.2">
      <c r="A447" s="15">
        <v>40483</v>
      </c>
      <c r="B447" s="12">
        <v>50</v>
      </c>
      <c r="C447" s="12">
        <v>50</v>
      </c>
      <c r="D447" s="12">
        <v>50</v>
      </c>
      <c r="E447" s="12">
        <v>50</v>
      </c>
      <c r="F447" s="14">
        <v>500000</v>
      </c>
      <c r="G447" s="12">
        <v>50</v>
      </c>
      <c r="I447" s="11"/>
    </row>
    <row r="448" spans="1:9" x14ac:dyDescent="0.2">
      <c r="A448" s="15">
        <v>40484</v>
      </c>
      <c r="B448" s="12">
        <v>50</v>
      </c>
      <c r="C448" s="12">
        <v>50</v>
      </c>
      <c r="D448" s="12">
        <v>50</v>
      </c>
      <c r="E448" s="12">
        <v>50</v>
      </c>
      <c r="F448" s="14">
        <v>0</v>
      </c>
      <c r="G448" s="12">
        <v>50</v>
      </c>
      <c r="I448" s="11"/>
    </row>
    <row r="449" spans="1:9" x14ac:dyDescent="0.2">
      <c r="A449" s="15">
        <v>40485</v>
      </c>
      <c r="B449" s="12">
        <v>50</v>
      </c>
      <c r="C449" s="12">
        <v>50</v>
      </c>
      <c r="D449" s="12">
        <v>50</v>
      </c>
      <c r="E449" s="12">
        <v>50</v>
      </c>
      <c r="F449" s="14">
        <v>50000</v>
      </c>
      <c r="G449" s="12">
        <v>50</v>
      </c>
      <c r="I449" s="11"/>
    </row>
    <row r="450" spans="1:9" x14ac:dyDescent="0.2">
      <c r="A450" s="15">
        <v>40486</v>
      </c>
      <c r="B450" s="12">
        <v>50</v>
      </c>
      <c r="C450" s="12">
        <v>50</v>
      </c>
      <c r="D450" s="12">
        <v>50</v>
      </c>
      <c r="E450" s="12">
        <v>50</v>
      </c>
      <c r="F450" s="14">
        <v>0</v>
      </c>
      <c r="G450" s="12">
        <v>50</v>
      </c>
      <c r="I450" s="11"/>
    </row>
    <row r="451" spans="1:9" x14ac:dyDescent="0.2">
      <c r="A451" s="15">
        <v>40487</v>
      </c>
      <c r="B451" s="12">
        <v>50</v>
      </c>
      <c r="C451" s="12">
        <v>50</v>
      </c>
      <c r="D451" s="12">
        <v>50</v>
      </c>
      <c r="E451" s="12">
        <v>50</v>
      </c>
      <c r="F451" s="14">
        <v>350000</v>
      </c>
      <c r="G451" s="12">
        <v>50</v>
      </c>
      <c r="I451" s="11"/>
    </row>
    <row r="452" spans="1:9" x14ac:dyDescent="0.2">
      <c r="A452" s="15">
        <v>40490</v>
      </c>
      <c r="B452" s="12">
        <v>50</v>
      </c>
      <c r="C452" s="12">
        <v>50</v>
      </c>
      <c r="D452" s="12">
        <v>50</v>
      </c>
      <c r="E452" s="12">
        <v>50</v>
      </c>
      <c r="F452" s="14">
        <v>0</v>
      </c>
      <c r="G452" s="12">
        <v>50</v>
      </c>
      <c r="I452" s="11"/>
    </row>
    <row r="453" spans="1:9" x14ac:dyDescent="0.2">
      <c r="A453" s="15">
        <v>40491</v>
      </c>
      <c r="B453" s="12">
        <v>50</v>
      </c>
      <c r="C453" s="12">
        <v>50</v>
      </c>
      <c r="D453" s="12">
        <v>50</v>
      </c>
      <c r="E453" s="12">
        <v>50</v>
      </c>
      <c r="F453" s="14">
        <v>0</v>
      </c>
      <c r="G453" s="12">
        <v>50</v>
      </c>
      <c r="I453" s="11"/>
    </row>
    <row r="454" spans="1:9" x14ac:dyDescent="0.2">
      <c r="A454" s="15">
        <v>40492</v>
      </c>
      <c r="B454" s="12">
        <v>50</v>
      </c>
      <c r="C454" s="12">
        <v>50</v>
      </c>
      <c r="D454" s="12">
        <v>50</v>
      </c>
      <c r="E454" s="12">
        <v>50</v>
      </c>
      <c r="F454" s="14">
        <v>0</v>
      </c>
      <c r="G454" s="12">
        <v>50</v>
      </c>
      <c r="I454" s="11"/>
    </row>
    <row r="455" spans="1:9" x14ac:dyDescent="0.2">
      <c r="A455" s="15">
        <v>40493</v>
      </c>
      <c r="B455" s="12">
        <v>50</v>
      </c>
      <c r="C455" s="12">
        <v>50</v>
      </c>
      <c r="D455" s="12">
        <v>50</v>
      </c>
      <c r="E455" s="12">
        <v>50</v>
      </c>
      <c r="F455" s="14">
        <v>0</v>
      </c>
      <c r="G455" s="12">
        <v>50</v>
      </c>
      <c r="I455" s="11"/>
    </row>
    <row r="456" spans="1:9" x14ac:dyDescent="0.2">
      <c r="A456" s="15">
        <v>40494</v>
      </c>
      <c r="B456" s="12">
        <v>50</v>
      </c>
      <c r="C456" s="12">
        <v>50</v>
      </c>
      <c r="D456" s="12">
        <v>50</v>
      </c>
      <c r="E456" s="12">
        <v>50</v>
      </c>
      <c r="F456" s="14">
        <v>0</v>
      </c>
      <c r="G456" s="12">
        <v>50</v>
      </c>
      <c r="I456" s="11"/>
    </row>
    <row r="457" spans="1:9" x14ac:dyDescent="0.2">
      <c r="A457" s="15">
        <v>40497</v>
      </c>
      <c r="B457" s="12">
        <v>50</v>
      </c>
      <c r="C457" s="12">
        <v>50</v>
      </c>
      <c r="D457" s="12">
        <v>50</v>
      </c>
      <c r="E457" s="12">
        <v>50</v>
      </c>
      <c r="F457" s="14">
        <v>0</v>
      </c>
      <c r="G457" s="12">
        <v>50</v>
      </c>
      <c r="I457" s="11"/>
    </row>
    <row r="458" spans="1:9" x14ac:dyDescent="0.2">
      <c r="A458" s="15">
        <v>40498</v>
      </c>
      <c r="B458" s="12">
        <v>50</v>
      </c>
      <c r="C458" s="12">
        <v>50</v>
      </c>
      <c r="D458" s="12">
        <v>50</v>
      </c>
      <c r="E458" s="12">
        <v>50</v>
      </c>
      <c r="F458" s="14">
        <v>1770000</v>
      </c>
      <c r="G458" s="12">
        <v>50</v>
      </c>
      <c r="I458" s="11"/>
    </row>
    <row r="459" spans="1:9" x14ac:dyDescent="0.2">
      <c r="A459" s="15">
        <v>40500</v>
      </c>
      <c r="B459" s="12">
        <v>50</v>
      </c>
      <c r="C459" s="12">
        <v>50</v>
      </c>
      <c r="D459" s="12">
        <v>50</v>
      </c>
      <c r="E459" s="12">
        <v>50</v>
      </c>
      <c r="F459" s="14">
        <v>0</v>
      </c>
      <c r="G459" s="12">
        <v>50</v>
      </c>
      <c r="I459" s="11"/>
    </row>
    <row r="460" spans="1:9" x14ac:dyDescent="0.2">
      <c r="A460" s="15">
        <v>40501</v>
      </c>
      <c r="B460" s="12">
        <v>50</v>
      </c>
      <c r="C460" s="12">
        <v>50</v>
      </c>
      <c r="D460" s="12">
        <v>50</v>
      </c>
      <c r="E460" s="12">
        <v>50</v>
      </c>
      <c r="F460" s="14">
        <v>0</v>
      </c>
      <c r="G460" s="12">
        <v>50</v>
      </c>
      <c r="I460" s="11"/>
    </row>
    <row r="461" spans="1:9" x14ac:dyDescent="0.2">
      <c r="A461" s="15">
        <v>40504</v>
      </c>
      <c r="B461" s="12">
        <v>50</v>
      </c>
      <c r="C461" s="12">
        <v>50</v>
      </c>
      <c r="D461" s="12">
        <v>50</v>
      </c>
      <c r="E461" s="12">
        <v>50</v>
      </c>
      <c r="F461" s="14">
        <v>5000</v>
      </c>
      <c r="G461" s="12">
        <v>50</v>
      </c>
      <c r="I461" s="11"/>
    </row>
    <row r="462" spans="1:9" x14ac:dyDescent="0.2">
      <c r="A462" s="11">
        <v>40505</v>
      </c>
      <c r="B462" s="12">
        <v>50</v>
      </c>
      <c r="C462" s="12">
        <v>50</v>
      </c>
      <c r="D462" s="12">
        <v>50</v>
      </c>
      <c r="E462" s="12">
        <v>50</v>
      </c>
      <c r="F462" s="14">
        <v>0</v>
      </c>
      <c r="G462" s="12">
        <v>50</v>
      </c>
      <c r="I462" s="11"/>
    </row>
    <row r="463" spans="1:9" x14ac:dyDescent="0.2">
      <c r="A463" s="11">
        <v>40506</v>
      </c>
      <c r="B463" s="12">
        <v>50</v>
      </c>
      <c r="C463" s="12">
        <v>50</v>
      </c>
      <c r="D463" s="12">
        <v>50</v>
      </c>
      <c r="E463" s="12">
        <v>50</v>
      </c>
      <c r="F463" s="14">
        <v>0</v>
      </c>
      <c r="G463" s="12">
        <v>50</v>
      </c>
      <c r="I463" s="11"/>
    </row>
    <row r="464" spans="1:9" x14ac:dyDescent="0.2">
      <c r="A464" s="11">
        <v>40507</v>
      </c>
      <c r="B464" s="12">
        <v>50</v>
      </c>
      <c r="C464" s="12">
        <v>51</v>
      </c>
      <c r="D464" s="12">
        <v>50</v>
      </c>
      <c r="E464" s="12">
        <v>50</v>
      </c>
      <c r="F464" s="14">
        <v>2383000</v>
      </c>
      <c r="G464" s="12">
        <v>50</v>
      </c>
      <c r="I464" s="11"/>
    </row>
    <row r="465" spans="1:9" x14ac:dyDescent="0.2">
      <c r="A465" s="11">
        <v>40508</v>
      </c>
      <c r="B465" s="12">
        <v>50</v>
      </c>
      <c r="C465" s="12">
        <v>54</v>
      </c>
      <c r="D465" s="12">
        <v>50</v>
      </c>
      <c r="E465" s="12">
        <v>52</v>
      </c>
      <c r="F465" s="14">
        <v>12265500</v>
      </c>
      <c r="G465" s="12">
        <v>52</v>
      </c>
      <c r="I465" s="11"/>
    </row>
    <row r="466" spans="1:9" x14ac:dyDescent="0.2">
      <c r="A466" s="11">
        <v>40511</v>
      </c>
      <c r="B466" s="12">
        <v>52</v>
      </c>
      <c r="C466" s="12">
        <v>53</v>
      </c>
      <c r="D466" s="12">
        <v>50</v>
      </c>
      <c r="E466" s="12">
        <v>50</v>
      </c>
      <c r="F466" s="14">
        <v>1254500</v>
      </c>
      <c r="G466" s="12">
        <v>50</v>
      </c>
      <c r="I466" s="11"/>
    </row>
    <row r="467" spans="1:9" x14ac:dyDescent="0.2">
      <c r="A467" s="11">
        <v>40512</v>
      </c>
      <c r="B467" s="12">
        <v>50</v>
      </c>
      <c r="C467" s="12">
        <v>50</v>
      </c>
      <c r="D467" s="12">
        <v>50</v>
      </c>
      <c r="E467" s="12">
        <v>50</v>
      </c>
      <c r="F467" s="14">
        <v>270000</v>
      </c>
      <c r="G467" s="12">
        <v>50</v>
      </c>
      <c r="I467" s="11"/>
    </row>
    <row r="468" spans="1:9" x14ac:dyDescent="0.2">
      <c r="A468" s="11">
        <v>40513</v>
      </c>
      <c r="B468" s="12">
        <v>50</v>
      </c>
      <c r="C468" s="12">
        <v>52</v>
      </c>
      <c r="D468" s="12">
        <v>50</v>
      </c>
      <c r="E468" s="12">
        <v>50</v>
      </c>
      <c r="F468" s="14">
        <v>691500</v>
      </c>
      <c r="G468" s="12">
        <v>50</v>
      </c>
      <c r="I468" s="11"/>
    </row>
    <row r="469" spans="1:9" x14ac:dyDescent="0.2">
      <c r="A469" s="11">
        <v>40514</v>
      </c>
      <c r="B469" s="12">
        <v>51</v>
      </c>
      <c r="C469" s="12">
        <v>51</v>
      </c>
      <c r="D469" s="12">
        <v>50</v>
      </c>
      <c r="E469" s="12">
        <v>50</v>
      </c>
      <c r="F469" s="14">
        <v>1238000</v>
      </c>
      <c r="G469" s="12">
        <v>50</v>
      </c>
      <c r="I469" s="11"/>
    </row>
    <row r="470" spans="1:9" x14ac:dyDescent="0.2">
      <c r="A470" s="11">
        <v>40515</v>
      </c>
      <c r="B470" s="12">
        <v>50</v>
      </c>
      <c r="C470" s="12">
        <v>51</v>
      </c>
      <c r="D470" s="12">
        <v>50</v>
      </c>
      <c r="E470" s="12">
        <v>51</v>
      </c>
      <c r="F470" s="14">
        <v>889000</v>
      </c>
      <c r="G470" s="12">
        <v>51</v>
      </c>
      <c r="I470" s="11"/>
    </row>
    <row r="471" spans="1:9" x14ac:dyDescent="0.2">
      <c r="A471" s="11">
        <v>40518</v>
      </c>
      <c r="B471" s="12">
        <v>51</v>
      </c>
      <c r="C471" s="12">
        <v>51</v>
      </c>
      <c r="D471" s="12">
        <v>51</v>
      </c>
      <c r="E471" s="12">
        <v>51</v>
      </c>
      <c r="F471" s="14">
        <v>525000</v>
      </c>
      <c r="G471" s="12">
        <v>51</v>
      </c>
      <c r="I471" s="11"/>
    </row>
    <row r="472" spans="1:9" x14ac:dyDescent="0.2">
      <c r="A472" s="11">
        <v>40520</v>
      </c>
      <c r="B472" s="12">
        <v>50</v>
      </c>
      <c r="C472" s="12">
        <v>52</v>
      </c>
      <c r="D472" s="12">
        <v>50</v>
      </c>
      <c r="E472" s="12">
        <v>50</v>
      </c>
      <c r="F472" s="14">
        <v>769000</v>
      </c>
      <c r="G472" s="12">
        <v>50</v>
      </c>
      <c r="I472" s="11"/>
    </row>
    <row r="473" spans="1:9" x14ac:dyDescent="0.2">
      <c r="A473" s="11">
        <v>40521</v>
      </c>
      <c r="B473" s="12">
        <v>50</v>
      </c>
      <c r="C473" s="12">
        <v>51</v>
      </c>
      <c r="D473" s="12">
        <v>50</v>
      </c>
      <c r="E473" s="12">
        <v>51</v>
      </c>
      <c r="F473" s="14">
        <v>790000</v>
      </c>
      <c r="G473" s="12">
        <v>51</v>
      </c>
      <c r="I473" s="11"/>
    </row>
    <row r="474" spans="1:9" x14ac:dyDescent="0.2">
      <c r="A474" s="11">
        <v>40522</v>
      </c>
      <c r="B474" s="12">
        <v>50</v>
      </c>
      <c r="C474" s="12">
        <v>50</v>
      </c>
      <c r="D474" s="12">
        <v>50</v>
      </c>
      <c r="E474" s="12">
        <v>50</v>
      </c>
      <c r="F474" s="14">
        <v>255500</v>
      </c>
      <c r="G474" s="12">
        <v>50</v>
      </c>
      <c r="I474" s="11"/>
    </row>
    <row r="475" spans="1:9" x14ac:dyDescent="0.2">
      <c r="A475" s="11">
        <v>40525</v>
      </c>
      <c r="B475" s="12">
        <v>50</v>
      </c>
      <c r="C475" s="12">
        <v>50</v>
      </c>
      <c r="D475" s="12">
        <v>50</v>
      </c>
      <c r="E475" s="12">
        <v>50</v>
      </c>
      <c r="F475" s="14">
        <v>550000</v>
      </c>
      <c r="G475" s="12">
        <v>50</v>
      </c>
      <c r="I475" s="11"/>
    </row>
    <row r="476" spans="1:9" x14ac:dyDescent="0.2">
      <c r="A476" s="11">
        <v>40526</v>
      </c>
      <c r="B476" s="12">
        <v>50</v>
      </c>
      <c r="C476" s="12">
        <v>51</v>
      </c>
      <c r="D476" s="12">
        <v>50</v>
      </c>
      <c r="E476" s="12">
        <v>51</v>
      </c>
      <c r="F476" s="14">
        <v>263500</v>
      </c>
      <c r="G476" s="12">
        <v>51</v>
      </c>
      <c r="I476" s="11"/>
    </row>
    <row r="477" spans="1:9" x14ac:dyDescent="0.2">
      <c r="A477" s="11">
        <v>40527</v>
      </c>
      <c r="B477" s="12">
        <v>50</v>
      </c>
      <c r="C477" s="12">
        <v>50</v>
      </c>
      <c r="D477" s="12">
        <v>50</v>
      </c>
      <c r="E477" s="12">
        <v>50</v>
      </c>
      <c r="F477" s="14">
        <v>138500</v>
      </c>
      <c r="G477" s="12">
        <v>50</v>
      </c>
      <c r="I477" s="11"/>
    </row>
    <row r="478" spans="1:9" x14ac:dyDescent="0.2">
      <c r="A478" s="11">
        <v>40528</v>
      </c>
      <c r="B478" s="12">
        <v>51</v>
      </c>
      <c r="C478" s="12">
        <v>51</v>
      </c>
      <c r="D478" s="12">
        <v>51</v>
      </c>
      <c r="E478" s="12">
        <v>51</v>
      </c>
      <c r="F478" s="14">
        <v>0</v>
      </c>
      <c r="G478" s="12">
        <v>51</v>
      </c>
      <c r="I478" s="11"/>
    </row>
    <row r="479" spans="1:9" x14ac:dyDescent="0.2">
      <c r="A479" s="11">
        <v>40529</v>
      </c>
      <c r="B479" s="12">
        <v>51</v>
      </c>
      <c r="C479" s="12">
        <v>51</v>
      </c>
      <c r="D479" s="12">
        <v>51</v>
      </c>
      <c r="E479" s="12">
        <v>51</v>
      </c>
      <c r="F479" s="14">
        <v>1000</v>
      </c>
      <c r="G479" s="12">
        <v>51</v>
      </c>
      <c r="I479" s="11"/>
    </row>
    <row r="480" spans="1:9" x14ac:dyDescent="0.2">
      <c r="A480" s="11">
        <v>40532</v>
      </c>
      <c r="B480" s="12">
        <v>50</v>
      </c>
      <c r="C480" s="12">
        <v>50</v>
      </c>
      <c r="D480" s="12">
        <v>50</v>
      </c>
      <c r="E480" s="12">
        <v>50</v>
      </c>
      <c r="F480" s="14">
        <v>2000</v>
      </c>
      <c r="G480" s="12">
        <v>50</v>
      </c>
      <c r="I480" s="11"/>
    </row>
    <row r="481" spans="1:9" x14ac:dyDescent="0.2">
      <c r="A481" s="11">
        <v>40533</v>
      </c>
      <c r="B481" s="12">
        <v>51</v>
      </c>
      <c r="C481" s="12">
        <v>51</v>
      </c>
      <c r="D481" s="12">
        <v>51</v>
      </c>
      <c r="E481" s="12">
        <v>51</v>
      </c>
      <c r="F481" s="14">
        <v>500</v>
      </c>
      <c r="G481" s="12">
        <v>51</v>
      </c>
      <c r="I481" s="11"/>
    </row>
    <row r="482" spans="1:9" x14ac:dyDescent="0.2">
      <c r="A482" s="11">
        <v>40534</v>
      </c>
      <c r="B482" s="12">
        <v>51</v>
      </c>
      <c r="C482" s="12">
        <v>51</v>
      </c>
      <c r="D482" s="12">
        <v>50</v>
      </c>
      <c r="E482" s="12">
        <v>50</v>
      </c>
      <c r="F482" s="14">
        <v>50000</v>
      </c>
      <c r="G482" s="12">
        <v>50</v>
      </c>
      <c r="I482" s="11"/>
    </row>
    <row r="483" spans="1:9" x14ac:dyDescent="0.2">
      <c r="A483" s="11">
        <v>40535</v>
      </c>
      <c r="B483" s="12">
        <v>50</v>
      </c>
      <c r="C483" s="12">
        <v>51</v>
      </c>
      <c r="D483" s="12">
        <v>50</v>
      </c>
      <c r="E483" s="12">
        <v>51</v>
      </c>
      <c r="F483" s="14">
        <v>2000</v>
      </c>
      <c r="G483" s="12">
        <v>51</v>
      </c>
      <c r="I483" s="11"/>
    </row>
    <row r="484" spans="1:9" x14ac:dyDescent="0.2">
      <c r="A484" s="11">
        <v>40539</v>
      </c>
      <c r="B484" s="12">
        <v>50</v>
      </c>
      <c r="C484" s="12">
        <v>50</v>
      </c>
      <c r="D484" s="12">
        <v>50</v>
      </c>
      <c r="E484" s="12">
        <v>50</v>
      </c>
      <c r="F484" s="14">
        <v>2500</v>
      </c>
      <c r="G484" s="12">
        <v>50</v>
      </c>
      <c r="I484" s="11"/>
    </row>
    <row r="485" spans="1:9" x14ac:dyDescent="0.2">
      <c r="A485" s="11">
        <v>40540</v>
      </c>
      <c r="B485" s="12">
        <v>50</v>
      </c>
      <c r="C485" s="12">
        <v>50</v>
      </c>
      <c r="D485" s="12">
        <v>50</v>
      </c>
      <c r="E485" s="12">
        <v>50</v>
      </c>
      <c r="F485" s="14">
        <v>1500</v>
      </c>
      <c r="G485" s="12">
        <v>50</v>
      </c>
      <c r="I485" s="11"/>
    </row>
    <row r="486" spans="1:9" x14ac:dyDescent="0.2">
      <c r="A486" s="11">
        <v>40541</v>
      </c>
      <c r="B486" s="12">
        <v>50</v>
      </c>
      <c r="C486" s="12">
        <v>50</v>
      </c>
      <c r="D486" s="12">
        <v>50</v>
      </c>
      <c r="E486" s="12">
        <v>50</v>
      </c>
      <c r="F486" s="14">
        <v>0</v>
      </c>
      <c r="G486" s="12">
        <v>50</v>
      </c>
      <c r="I486" s="11"/>
    </row>
    <row r="487" spans="1:9" x14ac:dyDescent="0.2">
      <c r="A487" s="11">
        <v>40542</v>
      </c>
      <c r="B487" s="12">
        <v>50</v>
      </c>
      <c r="C487" s="12">
        <v>51</v>
      </c>
      <c r="D487" s="12">
        <v>50</v>
      </c>
      <c r="E487" s="12">
        <v>51</v>
      </c>
      <c r="F487" s="14">
        <v>3299500</v>
      </c>
      <c r="G487" s="12">
        <v>51</v>
      </c>
      <c r="I487" s="11"/>
    </row>
    <row r="488" spans="1:9" x14ac:dyDescent="0.2">
      <c r="A488" s="11">
        <v>40546</v>
      </c>
      <c r="B488" s="12">
        <v>51</v>
      </c>
      <c r="C488" s="12">
        <v>51</v>
      </c>
      <c r="D488" s="12">
        <v>50</v>
      </c>
      <c r="E488" s="12">
        <v>50</v>
      </c>
      <c r="F488" s="14">
        <v>899000</v>
      </c>
      <c r="G488" s="12">
        <v>50</v>
      </c>
      <c r="I488" s="11"/>
    </row>
    <row r="489" spans="1:9" x14ac:dyDescent="0.2">
      <c r="A489" s="11">
        <v>40547</v>
      </c>
      <c r="B489" s="12">
        <v>50</v>
      </c>
      <c r="C489" s="12">
        <v>50</v>
      </c>
      <c r="D489" s="12">
        <v>50</v>
      </c>
      <c r="E489" s="12">
        <v>50</v>
      </c>
      <c r="F489" s="14">
        <v>456000</v>
      </c>
      <c r="G489" s="12">
        <v>50</v>
      </c>
      <c r="I489" s="11"/>
    </row>
    <row r="490" spans="1:9" x14ac:dyDescent="0.2">
      <c r="A490" s="11">
        <v>40548</v>
      </c>
      <c r="B490" s="12">
        <v>50</v>
      </c>
      <c r="C490" s="12">
        <v>50</v>
      </c>
      <c r="D490" s="12">
        <v>50</v>
      </c>
      <c r="E490" s="12">
        <v>50</v>
      </c>
      <c r="F490" s="14">
        <v>527000</v>
      </c>
      <c r="G490" s="12">
        <v>50</v>
      </c>
      <c r="I490" s="11"/>
    </row>
    <row r="491" spans="1:9" x14ac:dyDescent="0.2">
      <c r="A491" s="11">
        <v>40549</v>
      </c>
      <c r="B491" s="12">
        <v>50</v>
      </c>
      <c r="C491" s="12">
        <v>51</v>
      </c>
      <c r="D491" s="12">
        <v>50</v>
      </c>
      <c r="E491" s="12">
        <v>50</v>
      </c>
      <c r="F491" s="14">
        <v>705500</v>
      </c>
      <c r="G491" s="12">
        <v>50</v>
      </c>
      <c r="I491" s="11"/>
    </row>
    <row r="492" spans="1:9" x14ac:dyDescent="0.2">
      <c r="A492" s="11">
        <v>40550</v>
      </c>
      <c r="B492" s="12">
        <v>50</v>
      </c>
      <c r="C492" s="12">
        <v>51</v>
      </c>
      <c r="D492" s="12">
        <v>50</v>
      </c>
      <c r="E492" s="12">
        <v>51</v>
      </c>
      <c r="F492" s="14">
        <v>615000</v>
      </c>
      <c r="G492" s="12">
        <v>51</v>
      </c>
      <c r="I492" s="11"/>
    </row>
    <row r="493" spans="1:9" x14ac:dyDescent="0.2">
      <c r="A493" s="11">
        <v>40553</v>
      </c>
      <c r="B493" s="12">
        <v>51</v>
      </c>
      <c r="C493" s="12">
        <v>51</v>
      </c>
      <c r="D493" s="12">
        <v>50</v>
      </c>
      <c r="E493" s="12">
        <v>50</v>
      </c>
      <c r="F493" s="14">
        <v>83500</v>
      </c>
      <c r="G493" s="12">
        <v>50</v>
      </c>
      <c r="I493" s="11"/>
    </row>
    <row r="494" spans="1:9" x14ac:dyDescent="0.2">
      <c r="A494" s="11">
        <v>40554</v>
      </c>
      <c r="B494" s="12">
        <v>50</v>
      </c>
      <c r="C494" s="12">
        <v>50</v>
      </c>
      <c r="D494" s="12">
        <v>50</v>
      </c>
      <c r="E494" s="12">
        <v>50</v>
      </c>
      <c r="F494" s="14">
        <v>220500</v>
      </c>
      <c r="G494" s="12">
        <v>50</v>
      </c>
      <c r="I494" s="11"/>
    </row>
    <row r="495" spans="1:9" x14ac:dyDescent="0.2">
      <c r="A495" s="11">
        <v>40555</v>
      </c>
      <c r="B495" s="12">
        <v>51</v>
      </c>
      <c r="C495" s="12">
        <v>51</v>
      </c>
      <c r="D495" s="12">
        <v>51</v>
      </c>
      <c r="E495" s="12">
        <v>51</v>
      </c>
      <c r="F495" s="14">
        <v>1000</v>
      </c>
      <c r="G495" s="12">
        <v>51</v>
      </c>
      <c r="I495" s="11"/>
    </row>
    <row r="496" spans="1:9" x14ac:dyDescent="0.2">
      <c r="A496" s="11">
        <v>40556</v>
      </c>
      <c r="B496" s="12">
        <v>50</v>
      </c>
      <c r="C496" s="12">
        <v>50</v>
      </c>
      <c r="D496" s="12">
        <v>50</v>
      </c>
      <c r="E496" s="12">
        <v>50</v>
      </c>
      <c r="F496" s="14">
        <v>504500</v>
      </c>
      <c r="G496" s="12">
        <v>50</v>
      </c>
      <c r="I496" s="11"/>
    </row>
    <row r="497" spans="1:9" x14ac:dyDescent="0.2">
      <c r="A497" s="11">
        <v>40557</v>
      </c>
      <c r="B497" s="12">
        <v>51</v>
      </c>
      <c r="C497" s="12">
        <v>51</v>
      </c>
      <c r="D497" s="12">
        <v>51</v>
      </c>
      <c r="E497" s="12">
        <v>51</v>
      </c>
      <c r="F497" s="14">
        <v>0</v>
      </c>
      <c r="G497" s="12">
        <v>51</v>
      </c>
      <c r="I497" s="11"/>
    </row>
    <row r="498" spans="1:9" x14ac:dyDescent="0.2">
      <c r="A498" s="11">
        <v>40560</v>
      </c>
      <c r="B498" s="12">
        <v>50</v>
      </c>
      <c r="C498" s="12">
        <v>50</v>
      </c>
      <c r="D498" s="12">
        <v>50</v>
      </c>
      <c r="E498" s="12">
        <v>50</v>
      </c>
      <c r="F498" s="14">
        <v>0</v>
      </c>
      <c r="G498" s="12">
        <v>50</v>
      </c>
      <c r="I498" s="11"/>
    </row>
    <row r="499" spans="1:9" x14ac:dyDescent="0.2">
      <c r="A499" s="11">
        <v>40561</v>
      </c>
      <c r="B499" s="12">
        <v>50</v>
      </c>
      <c r="C499" s="12">
        <v>50</v>
      </c>
      <c r="D499" s="12">
        <v>50</v>
      </c>
      <c r="E499" s="12">
        <v>50</v>
      </c>
      <c r="F499" s="14">
        <v>500000</v>
      </c>
      <c r="G499" s="12">
        <v>50</v>
      </c>
      <c r="I499" s="11"/>
    </row>
    <row r="500" spans="1:9" x14ac:dyDescent="0.2">
      <c r="A500" s="11">
        <v>40562</v>
      </c>
      <c r="B500" s="12">
        <v>50</v>
      </c>
      <c r="C500" s="12">
        <v>50</v>
      </c>
      <c r="D500" s="12">
        <v>50</v>
      </c>
      <c r="E500" s="12">
        <v>50</v>
      </c>
      <c r="F500" s="14">
        <v>0</v>
      </c>
      <c r="G500" s="12">
        <v>50</v>
      </c>
      <c r="I500" s="11"/>
    </row>
    <row r="501" spans="1:9" x14ac:dyDescent="0.2">
      <c r="A501" s="11">
        <v>40563</v>
      </c>
      <c r="B501" s="12">
        <v>50</v>
      </c>
      <c r="C501" s="12">
        <v>50</v>
      </c>
      <c r="D501" s="12">
        <v>50</v>
      </c>
      <c r="E501" s="12">
        <v>50</v>
      </c>
      <c r="F501" s="14">
        <v>0</v>
      </c>
      <c r="G501" s="12">
        <v>50</v>
      </c>
      <c r="I501" s="11"/>
    </row>
    <row r="502" spans="1:9" x14ac:dyDescent="0.2">
      <c r="A502" s="11">
        <v>40564</v>
      </c>
      <c r="B502" s="12">
        <v>50</v>
      </c>
      <c r="C502" s="12">
        <v>50</v>
      </c>
      <c r="D502" s="12">
        <v>50</v>
      </c>
      <c r="E502" s="12">
        <v>50</v>
      </c>
      <c r="F502" s="14">
        <v>25000</v>
      </c>
      <c r="G502" s="12">
        <v>50</v>
      </c>
      <c r="I502" s="11"/>
    </row>
    <row r="503" spans="1:9" x14ac:dyDescent="0.2">
      <c r="A503" s="11">
        <v>40567</v>
      </c>
      <c r="B503" s="12">
        <v>50</v>
      </c>
      <c r="C503" s="12">
        <v>50</v>
      </c>
      <c r="D503" s="12">
        <v>50</v>
      </c>
      <c r="E503" s="12">
        <v>50</v>
      </c>
      <c r="F503" s="14">
        <v>0</v>
      </c>
      <c r="G503" s="12">
        <v>50</v>
      </c>
      <c r="I503" s="11"/>
    </row>
    <row r="504" spans="1:9" x14ac:dyDescent="0.2">
      <c r="A504" s="11">
        <v>40568</v>
      </c>
      <c r="B504" s="12">
        <v>50</v>
      </c>
      <c r="C504" s="12">
        <v>50</v>
      </c>
      <c r="D504" s="12">
        <v>50</v>
      </c>
      <c r="E504" s="12">
        <v>50</v>
      </c>
      <c r="F504" s="14">
        <v>0</v>
      </c>
      <c r="G504" s="12">
        <v>50</v>
      </c>
      <c r="I504" s="11"/>
    </row>
    <row r="505" spans="1:9" x14ac:dyDescent="0.2">
      <c r="A505" s="11">
        <v>40569</v>
      </c>
      <c r="B505" s="12">
        <v>50</v>
      </c>
      <c r="C505" s="12">
        <v>50</v>
      </c>
      <c r="D505" s="12">
        <v>50</v>
      </c>
      <c r="E505" s="12">
        <v>50</v>
      </c>
      <c r="F505" s="14">
        <v>0</v>
      </c>
      <c r="G505" s="12">
        <v>50</v>
      </c>
      <c r="I505" s="11"/>
    </row>
    <row r="506" spans="1:9" x14ac:dyDescent="0.2">
      <c r="A506" s="11">
        <v>40570</v>
      </c>
      <c r="B506" s="12">
        <v>50</v>
      </c>
      <c r="C506" s="12">
        <v>50</v>
      </c>
      <c r="D506" s="12">
        <v>50</v>
      </c>
      <c r="E506" s="12">
        <v>50</v>
      </c>
      <c r="F506" s="14">
        <v>5000</v>
      </c>
      <c r="G506" s="12">
        <v>50</v>
      </c>
      <c r="I506" s="11"/>
    </row>
    <row r="507" spans="1:9" x14ac:dyDescent="0.2">
      <c r="A507" s="11">
        <v>40571</v>
      </c>
      <c r="B507" s="12">
        <v>50</v>
      </c>
      <c r="C507" s="12">
        <v>50</v>
      </c>
      <c r="D507" s="12">
        <v>50</v>
      </c>
      <c r="E507" s="12">
        <v>50</v>
      </c>
      <c r="F507" s="14">
        <v>10000</v>
      </c>
      <c r="G507" s="12">
        <v>50</v>
      </c>
      <c r="I507" s="11"/>
    </row>
    <row r="508" spans="1:9" x14ac:dyDescent="0.2">
      <c r="A508" s="11">
        <v>40574</v>
      </c>
      <c r="B508" s="12">
        <v>50</v>
      </c>
      <c r="C508" s="12">
        <v>50</v>
      </c>
      <c r="D508" s="12">
        <v>50</v>
      </c>
      <c r="E508" s="12">
        <v>50</v>
      </c>
      <c r="F508" s="14">
        <v>0</v>
      </c>
      <c r="G508" s="12">
        <v>50</v>
      </c>
      <c r="I508" s="11"/>
    </row>
    <row r="509" spans="1:9" x14ac:dyDescent="0.2">
      <c r="A509" s="11">
        <v>40575</v>
      </c>
      <c r="B509" s="12">
        <v>50</v>
      </c>
      <c r="C509" s="12">
        <v>50</v>
      </c>
      <c r="D509" s="12">
        <v>50</v>
      </c>
      <c r="E509" s="12">
        <v>50</v>
      </c>
      <c r="F509" s="14">
        <v>8500</v>
      </c>
      <c r="G509" s="12">
        <v>50</v>
      </c>
      <c r="I509" s="11"/>
    </row>
    <row r="510" spans="1:9" x14ac:dyDescent="0.2">
      <c r="A510" s="11">
        <v>40576</v>
      </c>
      <c r="B510" s="12">
        <v>50</v>
      </c>
      <c r="C510" s="12">
        <v>50</v>
      </c>
      <c r="D510" s="12">
        <v>50</v>
      </c>
      <c r="E510" s="12">
        <v>50</v>
      </c>
      <c r="F510" s="14">
        <v>0</v>
      </c>
      <c r="G510" s="12">
        <v>50</v>
      </c>
      <c r="I510" s="11"/>
    </row>
    <row r="511" spans="1:9" x14ac:dyDescent="0.2">
      <c r="A511" s="11">
        <v>40578</v>
      </c>
      <c r="B511" s="12">
        <v>50</v>
      </c>
      <c r="C511" s="12">
        <v>50</v>
      </c>
      <c r="D511" s="12">
        <v>50</v>
      </c>
      <c r="E511" s="12">
        <v>50</v>
      </c>
      <c r="F511" s="14">
        <v>2500</v>
      </c>
      <c r="G511" s="12">
        <v>50</v>
      </c>
      <c r="I511" s="11"/>
    </row>
    <row r="512" spans="1:9" x14ac:dyDescent="0.2">
      <c r="A512" s="11">
        <v>40581</v>
      </c>
      <c r="B512" s="12">
        <v>50</v>
      </c>
      <c r="C512" s="12">
        <v>50</v>
      </c>
      <c r="D512" s="12">
        <v>50</v>
      </c>
      <c r="E512" s="12">
        <v>50</v>
      </c>
      <c r="F512" s="14">
        <v>0</v>
      </c>
      <c r="G512" s="12">
        <v>50</v>
      </c>
      <c r="I512" s="11"/>
    </row>
    <row r="513" spans="1:9" x14ac:dyDescent="0.2">
      <c r="A513" s="11">
        <v>40582</v>
      </c>
      <c r="B513" s="12">
        <v>50</v>
      </c>
      <c r="C513" s="12">
        <v>50</v>
      </c>
      <c r="D513" s="12">
        <v>50</v>
      </c>
      <c r="E513" s="12">
        <v>50</v>
      </c>
      <c r="F513" s="14">
        <v>0</v>
      </c>
      <c r="G513" s="12">
        <v>50</v>
      </c>
      <c r="I513" s="11"/>
    </row>
    <row r="514" spans="1:9" x14ac:dyDescent="0.2">
      <c r="A514" s="11">
        <v>40583</v>
      </c>
      <c r="B514" s="12">
        <v>50</v>
      </c>
      <c r="C514" s="12">
        <v>50</v>
      </c>
      <c r="D514" s="12">
        <v>50</v>
      </c>
      <c r="E514" s="12">
        <v>50</v>
      </c>
      <c r="F514" s="14">
        <v>0</v>
      </c>
      <c r="G514" s="12">
        <v>50</v>
      </c>
      <c r="I514" s="11"/>
    </row>
    <row r="515" spans="1:9" x14ac:dyDescent="0.2">
      <c r="A515" s="11">
        <v>40584</v>
      </c>
      <c r="B515" s="12">
        <v>50</v>
      </c>
      <c r="C515" s="12">
        <v>50</v>
      </c>
      <c r="D515" s="12">
        <v>50</v>
      </c>
      <c r="E515" s="12">
        <v>50</v>
      </c>
      <c r="F515" s="14">
        <v>50000</v>
      </c>
      <c r="G515" s="12">
        <v>50</v>
      </c>
      <c r="I515" s="11"/>
    </row>
    <row r="516" spans="1:9" x14ac:dyDescent="0.2">
      <c r="A516" s="11">
        <v>40585</v>
      </c>
      <c r="B516" s="12">
        <v>50</v>
      </c>
      <c r="C516" s="12">
        <v>50</v>
      </c>
      <c r="D516" s="12">
        <v>50</v>
      </c>
      <c r="E516" s="12">
        <v>50</v>
      </c>
      <c r="F516" s="14">
        <v>0</v>
      </c>
      <c r="G516" s="12">
        <v>50</v>
      </c>
      <c r="I516" s="11"/>
    </row>
    <row r="517" spans="1:9" x14ac:dyDescent="0.2">
      <c r="A517" s="11">
        <v>40588</v>
      </c>
      <c r="B517" s="12">
        <v>50</v>
      </c>
      <c r="C517" s="12">
        <v>50</v>
      </c>
      <c r="D517" s="12">
        <v>50</v>
      </c>
      <c r="E517" s="12">
        <v>50</v>
      </c>
      <c r="F517" s="14">
        <v>0</v>
      </c>
      <c r="G517" s="12">
        <v>50</v>
      </c>
      <c r="I517" s="11"/>
    </row>
    <row r="518" spans="1:9" x14ac:dyDescent="0.2">
      <c r="A518" s="11">
        <v>40590</v>
      </c>
      <c r="B518" s="12">
        <v>50</v>
      </c>
      <c r="C518" s="12">
        <v>50</v>
      </c>
      <c r="D518" s="12">
        <v>50</v>
      </c>
      <c r="E518" s="12">
        <v>50</v>
      </c>
      <c r="F518" s="14">
        <v>0</v>
      </c>
      <c r="G518" s="12">
        <v>50</v>
      </c>
      <c r="I518" s="11"/>
    </row>
    <row r="519" spans="1:9" x14ac:dyDescent="0.2">
      <c r="A519" s="11">
        <v>40591</v>
      </c>
      <c r="B519" s="12">
        <v>50</v>
      </c>
      <c r="C519" s="12">
        <v>50</v>
      </c>
      <c r="D519" s="12">
        <v>50</v>
      </c>
      <c r="E519" s="12">
        <v>50</v>
      </c>
      <c r="F519" s="14">
        <v>0</v>
      </c>
      <c r="G519" s="12">
        <v>50</v>
      </c>
      <c r="I519" s="11"/>
    </row>
    <row r="520" spans="1:9" x14ac:dyDescent="0.2">
      <c r="A520" s="11">
        <v>40592</v>
      </c>
      <c r="B520" s="12">
        <v>50</v>
      </c>
      <c r="C520" s="12">
        <v>50</v>
      </c>
      <c r="D520" s="12">
        <v>50</v>
      </c>
      <c r="E520" s="12">
        <v>50</v>
      </c>
      <c r="F520" s="14">
        <v>1000</v>
      </c>
      <c r="G520" s="12">
        <v>50</v>
      </c>
      <c r="I520" s="11"/>
    </row>
    <row r="521" spans="1:9" x14ac:dyDescent="0.2">
      <c r="A521" s="11">
        <v>40595</v>
      </c>
      <c r="B521" s="12">
        <v>50</v>
      </c>
      <c r="C521" s="12">
        <v>50</v>
      </c>
      <c r="D521" s="12">
        <v>50</v>
      </c>
      <c r="E521" s="12">
        <v>50</v>
      </c>
      <c r="F521" s="14">
        <v>25000</v>
      </c>
      <c r="G521" s="12">
        <v>50</v>
      </c>
      <c r="I521" s="11"/>
    </row>
    <row r="522" spans="1:9" x14ac:dyDescent="0.2">
      <c r="A522" s="11">
        <v>40596</v>
      </c>
      <c r="B522" s="12">
        <v>50</v>
      </c>
      <c r="C522" s="12">
        <v>50</v>
      </c>
      <c r="D522" s="12">
        <v>50</v>
      </c>
      <c r="E522" s="12">
        <v>50</v>
      </c>
      <c r="F522" s="14">
        <v>4500</v>
      </c>
      <c r="G522" s="12">
        <v>50</v>
      </c>
      <c r="I522" s="11"/>
    </row>
    <row r="523" spans="1:9" x14ac:dyDescent="0.2">
      <c r="A523" s="11">
        <v>40597</v>
      </c>
      <c r="B523" s="12">
        <v>50</v>
      </c>
      <c r="C523" s="12">
        <v>50</v>
      </c>
      <c r="D523" s="12">
        <v>50</v>
      </c>
      <c r="E523" s="12">
        <v>50</v>
      </c>
      <c r="F523" s="14">
        <v>25500</v>
      </c>
      <c r="G523" s="12">
        <v>50</v>
      </c>
      <c r="I523" s="11"/>
    </row>
    <row r="524" spans="1:9" x14ac:dyDescent="0.2">
      <c r="A524" s="11">
        <v>40598</v>
      </c>
      <c r="B524" s="12">
        <v>50</v>
      </c>
      <c r="C524" s="12">
        <v>51</v>
      </c>
      <c r="D524" s="12">
        <v>50</v>
      </c>
      <c r="E524" s="12">
        <v>50</v>
      </c>
      <c r="F524" s="14">
        <v>1386500</v>
      </c>
      <c r="G524" s="12">
        <v>50</v>
      </c>
      <c r="I524" s="11"/>
    </row>
    <row r="525" spans="1:9" x14ac:dyDescent="0.2">
      <c r="A525" s="11">
        <v>40599</v>
      </c>
      <c r="B525" s="12">
        <v>51</v>
      </c>
      <c r="C525" s="12">
        <v>51</v>
      </c>
      <c r="D525" s="12">
        <v>50</v>
      </c>
      <c r="E525" s="12">
        <v>50</v>
      </c>
      <c r="F525" s="14">
        <v>10500</v>
      </c>
      <c r="G525" s="12">
        <v>50</v>
      </c>
      <c r="I525" s="11"/>
    </row>
    <row r="526" spans="1:9" x14ac:dyDescent="0.2">
      <c r="A526" s="11">
        <v>40602</v>
      </c>
      <c r="B526" s="12">
        <v>51</v>
      </c>
      <c r="C526" s="12">
        <v>51</v>
      </c>
      <c r="D526" s="12">
        <v>50</v>
      </c>
      <c r="E526" s="12">
        <v>50</v>
      </c>
      <c r="F526" s="14">
        <v>168000</v>
      </c>
      <c r="G526" s="12">
        <v>50</v>
      </c>
      <c r="I526" s="11"/>
    </row>
    <row r="527" spans="1:9" x14ac:dyDescent="0.2">
      <c r="A527" s="11">
        <v>40603</v>
      </c>
      <c r="B527" s="12">
        <v>51</v>
      </c>
      <c r="C527" s="12">
        <v>51</v>
      </c>
      <c r="D527" s="12">
        <v>51</v>
      </c>
      <c r="E527" s="12">
        <v>51</v>
      </c>
      <c r="F527" s="14">
        <v>500</v>
      </c>
      <c r="G527" s="12">
        <v>51</v>
      </c>
      <c r="I527" s="11"/>
    </row>
    <row r="528" spans="1:9" x14ac:dyDescent="0.2">
      <c r="A528" s="11">
        <v>40604</v>
      </c>
      <c r="B528" s="12">
        <v>50</v>
      </c>
      <c r="C528" s="12">
        <v>50</v>
      </c>
      <c r="D528" s="12">
        <v>50</v>
      </c>
      <c r="E528" s="12">
        <v>50</v>
      </c>
      <c r="F528" s="14">
        <v>0</v>
      </c>
      <c r="G528" s="12">
        <v>50</v>
      </c>
      <c r="I528" s="11"/>
    </row>
    <row r="529" spans="1:9" x14ac:dyDescent="0.2">
      <c r="A529" s="11">
        <v>40605</v>
      </c>
      <c r="B529" s="12">
        <v>50</v>
      </c>
      <c r="C529" s="12">
        <v>50</v>
      </c>
      <c r="D529" s="12">
        <v>50</v>
      </c>
      <c r="E529" s="12">
        <v>50</v>
      </c>
      <c r="F529" s="14">
        <v>13000</v>
      </c>
      <c r="G529" s="12">
        <v>50</v>
      </c>
      <c r="I529" s="11"/>
    </row>
    <row r="530" spans="1:9" x14ac:dyDescent="0.2">
      <c r="A530" s="11">
        <v>40606</v>
      </c>
      <c r="B530" s="12">
        <v>50</v>
      </c>
      <c r="C530" s="12">
        <v>51</v>
      </c>
      <c r="D530" s="12">
        <v>50</v>
      </c>
      <c r="E530" s="12">
        <v>51</v>
      </c>
      <c r="F530" s="14">
        <v>217500</v>
      </c>
      <c r="G530" s="12">
        <v>51</v>
      </c>
      <c r="I530" s="11"/>
    </row>
    <row r="531" spans="1:9" x14ac:dyDescent="0.2">
      <c r="A531" s="11">
        <v>40609</v>
      </c>
      <c r="B531" s="12">
        <v>50</v>
      </c>
      <c r="C531" s="12">
        <v>50</v>
      </c>
      <c r="D531" s="12">
        <v>50</v>
      </c>
      <c r="E531" s="12">
        <v>50</v>
      </c>
      <c r="F531" s="14">
        <v>0</v>
      </c>
      <c r="G531" s="12">
        <v>50</v>
      </c>
      <c r="I531" s="11"/>
    </row>
    <row r="532" spans="1:9" x14ac:dyDescent="0.2">
      <c r="A532" s="11">
        <v>40610</v>
      </c>
      <c r="B532" s="12">
        <v>50</v>
      </c>
      <c r="C532" s="12">
        <v>50</v>
      </c>
      <c r="D532" s="12">
        <v>50</v>
      </c>
      <c r="E532" s="12">
        <v>50</v>
      </c>
      <c r="F532" s="14">
        <v>2500</v>
      </c>
      <c r="G532" s="12">
        <v>50</v>
      </c>
      <c r="I532" s="11"/>
    </row>
    <row r="533" spans="1:9" x14ac:dyDescent="0.2">
      <c r="A533" s="11">
        <v>40611</v>
      </c>
      <c r="B533" s="12">
        <v>50</v>
      </c>
      <c r="C533" s="12">
        <v>50</v>
      </c>
      <c r="D533" s="12">
        <v>50</v>
      </c>
      <c r="E533" s="12">
        <v>50</v>
      </c>
      <c r="F533" s="14">
        <v>47000</v>
      </c>
      <c r="G533" s="12">
        <v>50</v>
      </c>
      <c r="I533" s="11"/>
    </row>
    <row r="534" spans="1:9" x14ac:dyDescent="0.2">
      <c r="A534" s="11">
        <v>40612</v>
      </c>
      <c r="B534" s="12">
        <v>51</v>
      </c>
      <c r="C534" s="12">
        <v>51</v>
      </c>
      <c r="D534" s="12">
        <v>50</v>
      </c>
      <c r="E534" s="12">
        <v>50</v>
      </c>
      <c r="F534" s="14">
        <v>10500</v>
      </c>
      <c r="G534" s="12">
        <v>50</v>
      </c>
      <c r="I534" s="11"/>
    </row>
    <row r="535" spans="1:9" x14ac:dyDescent="0.2">
      <c r="A535" s="11">
        <v>40613</v>
      </c>
      <c r="B535" s="12">
        <v>50</v>
      </c>
      <c r="C535" s="12">
        <v>50</v>
      </c>
      <c r="D535" s="12">
        <v>50</v>
      </c>
      <c r="E535" s="12">
        <v>50</v>
      </c>
      <c r="F535" s="14">
        <v>0</v>
      </c>
      <c r="G535" s="12">
        <v>50</v>
      </c>
      <c r="I535" s="11"/>
    </row>
    <row r="536" spans="1:9" x14ac:dyDescent="0.2">
      <c r="A536" s="11">
        <v>40616</v>
      </c>
      <c r="B536" s="12">
        <v>51</v>
      </c>
      <c r="C536" s="12">
        <v>51</v>
      </c>
      <c r="D536" s="12">
        <v>51</v>
      </c>
      <c r="E536" s="12">
        <v>51</v>
      </c>
      <c r="F536" s="14">
        <v>2500</v>
      </c>
      <c r="G536" s="12">
        <v>51</v>
      </c>
      <c r="I536" s="11"/>
    </row>
    <row r="537" spans="1:9" x14ac:dyDescent="0.2">
      <c r="A537" s="11">
        <v>40617</v>
      </c>
      <c r="B537" s="12">
        <v>51</v>
      </c>
      <c r="C537" s="12">
        <v>51</v>
      </c>
      <c r="D537" s="12">
        <v>51</v>
      </c>
      <c r="E537" s="12">
        <v>51</v>
      </c>
      <c r="F537" s="14">
        <v>0</v>
      </c>
      <c r="G537" s="12">
        <v>51</v>
      </c>
      <c r="I537" s="11"/>
    </row>
    <row r="538" spans="1:9" x14ac:dyDescent="0.2">
      <c r="A538" s="11">
        <v>40618</v>
      </c>
      <c r="B538" s="12">
        <v>50</v>
      </c>
      <c r="C538" s="12">
        <v>50</v>
      </c>
      <c r="D538" s="12">
        <v>50</v>
      </c>
      <c r="E538" s="12">
        <v>50</v>
      </c>
      <c r="F538" s="14">
        <v>0</v>
      </c>
      <c r="G538" s="12">
        <v>50</v>
      </c>
      <c r="I538" s="11"/>
    </row>
    <row r="539" spans="1:9" x14ac:dyDescent="0.2">
      <c r="A539" s="11">
        <v>40619</v>
      </c>
      <c r="B539" s="12">
        <v>50</v>
      </c>
      <c r="C539" s="12">
        <v>50</v>
      </c>
      <c r="D539" s="12">
        <v>50</v>
      </c>
      <c r="E539" s="12">
        <v>50</v>
      </c>
      <c r="F539" s="14">
        <v>3000</v>
      </c>
      <c r="G539" s="12">
        <v>50</v>
      </c>
      <c r="I539" s="11"/>
    </row>
    <row r="540" spans="1:9" x14ac:dyDescent="0.2">
      <c r="A540" s="11">
        <v>40620</v>
      </c>
      <c r="B540" s="12">
        <v>50</v>
      </c>
      <c r="C540" s="12">
        <v>50</v>
      </c>
      <c r="D540" s="12">
        <v>50</v>
      </c>
      <c r="E540" s="12">
        <v>50</v>
      </c>
      <c r="F540" s="14">
        <v>500</v>
      </c>
      <c r="G540" s="12">
        <v>50</v>
      </c>
      <c r="I540" s="11"/>
    </row>
    <row r="541" spans="1:9" x14ac:dyDescent="0.2">
      <c r="A541" s="11">
        <v>40623</v>
      </c>
      <c r="B541" s="12">
        <v>50</v>
      </c>
      <c r="C541" s="12">
        <v>50</v>
      </c>
      <c r="D541" s="12">
        <v>50</v>
      </c>
      <c r="E541" s="12">
        <v>50</v>
      </c>
      <c r="F541" s="14">
        <v>5000</v>
      </c>
      <c r="G541" s="12">
        <v>50</v>
      </c>
      <c r="I541" s="11"/>
    </row>
    <row r="542" spans="1:9" x14ac:dyDescent="0.2">
      <c r="A542" s="11">
        <v>40624</v>
      </c>
      <c r="B542" s="12">
        <v>50</v>
      </c>
      <c r="C542" s="12">
        <v>50</v>
      </c>
      <c r="D542" s="12">
        <v>50</v>
      </c>
      <c r="E542" s="12">
        <v>50</v>
      </c>
      <c r="F542" s="14">
        <v>0</v>
      </c>
      <c r="G542" s="12">
        <v>50</v>
      </c>
      <c r="I542" s="11"/>
    </row>
    <row r="543" spans="1:9" x14ac:dyDescent="0.2">
      <c r="A543" s="11">
        <v>40625</v>
      </c>
      <c r="B543" s="12">
        <v>50</v>
      </c>
      <c r="C543" s="12">
        <v>50</v>
      </c>
      <c r="D543" s="12">
        <v>50</v>
      </c>
      <c r="E543" s="12">
        <v>50</v>
      </c>
      <c r="F543" s="14">
        <v>1500</v>
      </c>
      <c r="G543" s="12">
        <v>50</v>
      </c>
      <c r="I543" s="11"/>
    </row>
    <row r="544" spans="1:9" x14ac:dyDescent="0.2">
      <c r="A544" s="11">
        <v>40626</v>
      </c>
      <c r="B544" s="12">
        <v>50</v>
      </c>
      <c r="C544" s="12">
        <v>50</v>
      </c>
      <c r="D544" s="12">
        <v>50</v>
      </c>
      <c r="E544" s="12">
        <v>50</v>
      </c>
      <c r="F544" s="14">
        <v>0</v>
      </c>
      <c r="G544" s="12">
        <v>50</v>
      </c>
      <c r="I544" s="11"/>
    </row>
    <row r="545" spans="1:9" x14ac:dyDescent="0.2">
      <c r="A545" s="11">
        <v>40627</v>
      </c>
      <c r="B545" s="12">
        <v>51</v>
      </c>
      <c r="C545" s="12">
        <v>51</v>
      </c>
      <c r="D545" s="12">
        <v>50</v>
      </c>
      <c r="E545" s="12">
        <v>50</v>
      </c>
      <c r="F545" s="14">
        <v>108000</v>
      </c>
      <c r="G545" s="12">
        <v>50</v>
      </c>
      <c r="I545" s="11"/>
    </row>
    <row r="546" spans="1:9" x14ac:dyDescent="0.2">
      <c r="A546" s="11">
        <v>40630</v>
      </c>
      <c r="B546" s="12">
        <v>50</v>
      </c>
      <c r="C546" s="12">
        <v>50</v>
      </c>
      <c r="D546" s="12">
        <v>50</v>
      </c>
      <c r="E546" s="12">
        <v>50</v>
      </c>
      <c r="F546" s="14">
        <v>7000</v>
      </c>
      <c r="G546" s="12">
        <v>50</v>
      </c>
      <c r="I546" s="11"/>
    </row>
    <row r="547" spans="1:9" x14ac:dyDescent="0.2">
      <c r="A547" s="11">
        <v>40631</v>
      </c>
      <c r="B547" s="12">
        <v>50</v>
      </c>
      <c r="C547" s="12">
        <v>50</v>
      </c>
      <c r="D547" s="12">
        <v>50</v>
      </c>
      <c r="E547" s="12">
        <v>50</v>
      </c>
      <c r="F547" s="14">
        <v>0</v>
      </c>
      <c r="G547" s="12">
        <v>50</v>
      </c>
      <c r="I547" s="11"/>
    </row>
    <row r="548" spans="1:9" x14ac:dyDescent="0.2">
      <c r="A548" s="11">
        <v>40632</v>
      </c>
      <c r="B548" s="12">
        <v>50</v>
      </c>
      <c r="C548" s="12">
        <v>50</v>
      </c>
      <c r="D548" s="12">
        <v>50</v>
      </c>
      <c r="E548" s="12">
        <v>50</v>
      </c>
      <c r="F548" s="14">
        <v>0</v>
      </c>
      <c r="G548" s="12">
        <v>50</v>
      </c>
      <c r="I548" s="11"/>
    </row>
    <row r="549" spans="1:9" x14ac:dyDescent="0.2">
      <c r="A549" s="11">
        <v>40633</v>
      </c>
      <c r="B549" s="12">
        <v>50</v>
      </c>
      <c r="C549" s="12">
        <v>50</v>
      </c>
      <c r="D549" s="12">
        <v>50</v>
      </c>
      <c r="E549" s="12">
        <v>50</v>
      </c>
      <c r="F549" s="14">
        <v>250000</v>
      </c>
      <c r="G549" s="12">
        <v>50</v>
      </c>
      <c r="I549" s="11"/>
    </row>
    <row r="550" spans="1:9" x14ac:dyDescent="0.2">
      <c r="A550" s="11">
        <v>40634</v>
      </c>
      <c r="B550" s="12">
        <v>50</v>
      </c>
      <c r="C550" s="12">
        <v>50</v>
      </c>
      <c r="D550" s="12">
        <v>50</v>
      </c>
      <c r="E550" s="12">
        <v>50</v>
      </c>
      <c r="F550" s="14">
        <v>606000</v>
      </c>
      <c r="G550" s="12">
        <v>50</v>
      </c>
      <c r="I550" s="11"/>
    </row>
    <row r="551" spans="1:9" x14ac:dyDescent="0.2">
      <c r="A551" s="11">
        <v>40637</v>
      </c>
      <c r="B551" s="12">
        <v>50</v>
      </c>
      <c r="C551" s="12">
        <v>50</v>
      </c>
      <c r="D551" s="12">
        <v>50</v>
      </c>
      <c r="E551" s="12">
        <v>50</v>
      </c>
      <c r="F551" s="14">
        <v>0</v>
      </c>
      <c r="G551" s="12">
        <v>50</v>
      </c>
      <c r="I551" s="11"/>
    </row>
    <row r="552" spans="1:9" x14ac:dyDescent="0.2">
      <c r="A552" s="11">
        <v>40638</v>
      </c>
      <c r="B552" s="12">
        <v>50</v>
      </c>
      <c r="C552" s="12">
        <v>50</v>
      </c>
      <c r="D552" s="12">
        <v>50</v>
      </c>
      <c r="E552" s="12">
        <v>50</v>
      </c>
      <c r="F552" s="14">
        <v>11000</v>
      </c>
      <c r="G552" s="12">
        <v>50</v>
      </c>
      <c r="I552" s="11"/>
    </row>
    <row r="553" spans="1:9" x14ac:dyDescent="0.2">
      <c r="A553" s="11">
        <v>40639</v>
      </c>
      <c r="B553" s="12">
        <v>50</v>
      </c>
      <c r="C553" s="12">
        <v>50</v>
      </c>
      <c r="D553" s="12">
        <v>50</v>
      </c>
      <c r="E553" s="12">
        <v>50</v>
      </c>
      <c r="F553" s="14">
        <v>150000</v>
      </c>
      <c r="G553" s="12">
        <v>50</v>
      </c>
      <c r="I553" s="11"/>
    </row>
    <row r="554" spans="1:9" x14ac:dyDescent="0.2">
      <c r="A554" s="11">
        <v>40640</v>
      </c>
      <c r="B554" s="12">
        <v>50</v>
      </c>
      <c r="C554" s="12">
        <v>50</v>
      </c>
      <c r="D554" s="12">
        <v>50</v>
      </c>
      <c r="E554" s="12">
        <v>50</v>
      </c>
      <c r="F554" s="14">
        <v>0</v>
      </c>
      <c r="G554" s="12">
        <v>50</v>
      </c>
      <c r="I554" s="11"/>
    </row>
    <row r="555" spans="1:9" x14ac:dyDescent="0.2">
      <c r="A555" s="11">
        <v>40641</v>
      </c>
      <c r="B555" s="12">
        <v>50</v>
      </c>
      <c r="C555" s="12">
        <v>50</v>
      </c>
      <c r="D555" s="12">
        <v>50</v>
      </c>
      <c r="E555" s="12">
        <v>50</v>
      </c>
      <c r="F555" s="14">
        <v>479000</v>
      </c>
      <c r="G555" s="12">
        <v>50</v>
      </c>
      <c r="I555" s="11"/>
    </row>
    <row r="556" spans="1:9" x14ac:dyDescent="0.2">
      <c r="A556" s="11">
        <v>40644</v>
      </c>
      <c r="B556" s="12">
        <v>50</v>
      </c>
      <c r="C556" s="12">
        <v>50</v>
      </c>
      <c r="D556" s="12">
        <v>50</v>
      </c>
      <c r="E556" s="12">
        <v>50</v>
      </c>
      <c r="F556" s="14">
        <v>500000</v>
      </c>
      <c r="G556" s="12">
        <v>50</v>
      </c>
      <c r="I556" s="11"/>
    </row>
    <row r="557" spans="1:9" x14ac:dyDescent="0.2">
      <c r="A557" s="11">
        <v>40645</v>
      </c>
      <c r="B557" s="12">
        <v>50</v>
      </c>
      <c r="C557" s="12">
        <v>50</v>
      </c>
      <c r="D557" s="12">
        <v>50</v>
      </c>
      <c r="E557" s="12">
        <v>50</v>
      </c>
      <c r="F557" s="14">
        <v>282500</v>
      </c>
      <c r="G557" s="12">
        <v>50</v>
      </c>
      <c r="I557" s="11"/>
    </row>
    <row r="558" spans="1:9" x14ac:dyDescent="0.2">
      <c r="A558" s="11">
        <v>40646</v>
      </c>
      <c r="B558" s="12">
        <v>50</v>
      </c>
      <c r="C558" s="12">
        <v>50</v>
      </c>
      <c r="D558" s="12">
        <v>50</v>
      </c>
      <c r="E558" s="12">
        <v>50</v>
      </c>
      <c r="F558" s="14">
        <v>482500</v>
      </c>
      <c r="G558" s="12">
        <v>50</v>
      </c>
      <c r="I558" s="11"/>
    </row>
    <row r="559" spans="1:9" x14ac:dyDescent="0.2">
      <c r="A559" s="11">
        <v>40647</v>
      </c>
      <c r="B559" s="12">
        <v>50</v>
      </c>
      <c r="C559" s="12">
        <v>50</v>
      </c>
      <c r="D559" s="12">
        <v>50</v>
      </c>
      <c r="E559" s="12">
        <v>50</v>
      </c>
      <c r="F559" s="14">
        <v>3000</v>
      </c>
      <c r="G559" s="12">
        <v>50</v>
      </c>
      <c r="I559" s="11"/>
    </row>
    <row r="560" spans="1:9" x14ac:dyDescent="0.2">
      <c r="A560" s="11">
        <v>40648</v>
      </c>
      <c r="B560" s="12">
        <v>50</v>
      </c>
      <c r="C560" s="12">
        <v>50</v>
      </c>
      <c r="D560" s="12">
        <v>50</v>
      </c>
      <c r="E560" s="12">
        <v>50</v>
      </c>
      <c r="F560" s="14">
        <v>22500</v>
      </c>
      <c r="G560" s="12">
        <v>50</v>
      </c>
      <c r="I560" s="11"/>
    </row>
    <row r="561" spans="1:9" x14ac:dyDescent="0.2">
      <c r="A561" s="11">
        <v>40651</v>
      </c>
      <c r="B561" s="12">
        <v>50</v>
      </c>
      <c r="C561" s="12">
        <v>50</v>
      </c>
      <c r="D561" s="12">
        <v>50</v>
      </c>
      <c r="E561" s="12">
        <v>50</v>
      </c>
      <c r="F561" s="14">
        <v>0</v>
      </c>
      <c r="G561" s="12">
        <v>50</v>
      </c>
      <c r="I561" s="11"/>
    </row>
    <row r="562" spans="1:9" x14ac:dyDescent="0.2">
      <c r="A562" s="11">
        <v>40652</v>
      </c>
      <c r="B562" s="12">
        <v>50</v>
      </c>
      <c r="C562" s="12">
        <v>50</v>
      </c>
      <c r="D562" s="12">
        <v>50</v>
      </c>
      <c r="E562" s="12">
        <v>50</v>
      </c>
      <c r="F562" s="14">
        <v>0</v>
      </c>
      <c r="G562" s="12">
        <v>50</v>
      </c>
      <c r="I562" s="11"/>
    </row>
    <row r="563" spans="1:9" x14ac:dyDescent="0.2">
      <c r="A563" s="11">
        <v>40653</v>
      </c>
      <c r="B563" s="12">
        <v>50</v>
      </c>
      <c r="C563" s="12">
        <v>50</v>
      </c>
      <c r="D563" s="12">
        <v>50</v>
      </c>
      <c r="E563" s="12">
        <v>50</v>
      </c>
      <c r="F563" s="14">
        <v>0</v>
      </c>
      <c r="G563" s="12">
        <v>50</v>
      </c>
      <c r="I563" s="11"/>
    </row>
    <row r="564" spans="1:9" x14ac:dyDescent="0.2">
      <c r="A564" s="11">
        <v>40654</v>
      </c>
      <c r="B564" s="12">
        <v>50</v>
      </c>
      <c r="C564" s="12">
        <v>50</v>
      </c>
      <c r="D564" s="12">
        <v>50</v>
      </c>
      <c r="E564" s="12">
        <v>50</v>
      </c>
      <c r="F564" s="14">
        <v>0</v>
      </c>
      <c r="G564" s="12">
        <v>50</v>
      </c>
      <c r="I564" s="11"/>
    </row>
    <row r="565" spans="1:9" x14ac:dyDescent="0.2">
      <c r="A565" s="11">
        <v>40658</v>
      </c>
      <c r="B565" s="12">
        <v>50</v>
      </c>
      <c r="C565" s="12">
        <v>50</v>
      </c>
      <c r="D565" s="12">
        <v>50</v>
      </c>
      <c r="E565" s="12">
        <v>50</v>
      </c>
      <c r="F565" s="14">
        <v>0</v>
      </c>
      <c r="G565" s="12">
        <v>50</v>
      </c>
      <c r="I565" s="11"/>
    </row>
    <row r="566" spans="1:9" x14ac:dyDescent="0.2">
      <c r="A566" s="11">
        <v>40659</v>
      </c>
      <c r="B566" s="12">
        <v>50</v>
      </c>
      <c r="C566" s="12">
        <v>50</v>
      </c>
      <c r="D566" s="12">
        <v>50</v>
      </c>
      <c r="E566" s="12">
        <v>50</v>
      </c>
      <c r="F566" s="14">
        <v>0</v>
      </c>
      <c r="G566" s="12">
        <v>50</v>
      </c>
      <c r="I566" s="11"/>
    </row>
    <row r="567" spans="1:9" x14ac:dyDescent="0.2">
      <c r="A567" s="11">
        <v>40660</v>
      </c>
      <c r="B567" s="12">
        <v>50</v>
      </c>
      <c r="C567" s="12">
        <v>50</v>
      </c>
      <c r="D567" s="12">
        <v>50</v>
      </c>
      <c r="E567" s="12">
        <v>50</v>
      </c>
      <c r="F567" s="14">
        <v>25000</v>
      </c>
      <c r="G567" s="12">
        <v>50</v>
      </c>
      <c r="I567" s="11"/>
    </row>
    <row r="568" spans="1:9" x14ac:dyDescent="0.2">
      <c r="A568" s="11">
        <v>40661</v>
      </c>
      <c r="B568" s="12">
        <v>50</v>
      </c>
      <c r="C568" s="12">
        <v>50</v>
      </c>
      <c r="D568" s="12">
        <v>50</v>
      </c>
      <c r="E568" s="12">
        <v>50</v>
      </c>
      <c r="F568" s="14">
        <v>0</v>
      </c>
      <c r="G568" s="12">
        <v>50</v>
      </c>
      <c r="I568" s="11"/>
    </row>
    <row r="569" spans="1:9" x14ac:dyDescent="0.2">
      <c r="A569" s="11">
        <v>40662</v>
      </c>
      <c r="B569" s="12">
        <v>50</v>
      </c>
      <c r="C569" s="12">
        <v>50</v>
      </c>
      <c r="D569" s="12">
        <v>50</v>
      </c>
      <c r="E569" s="12">
        <v>50</v>
      </c>
      <c r="F569" s="14">
        <v>10000</v>
      </c>
      <c r="G569" s="12">
        <v>50</v>
      </c>
      <c r="I569" s="11"/>
    </row>
    <row r="570" spans="1:9" x14ac:dyDescent="0.2">
      <c r="A570" s="11">
        <v>40665</v>
      </c>
      <c r="B570" s="12">
        <v>50</v>
      </c>
      <c r="C570" s="12">
        <v>50</v>
      </c>
      <c r="D570" s="12">
        <v>50</v>
      </c>
      <c r="E570" s="12">
        <v>50</v>
      </c>
      <c r="F570" s="14">
        <v>0</v>
      </c>
      <c r="G570" s="12">
        <v>50</v>
      </c>
      <c r="I570" s="11"/>
    </row>
    <row r="571" spans="1:9" x14ac:dyDescent="0.2">
      <c r="A571" s="11">
        <v>40666</v>
      </c>
      <c r="B571" s="12">
        <v>50</v>
      </c>
      <c r="C571" s="12">
        <v>50</v>
      </c>
      <c r="D571" s="12">
        <v>50</v>
      </c>
      <c r="E571" s="12">
        <v>50</v>
      </c>
      <c r="F571" s="14">
        <v>500</v>
      </c>
      <c r="G571" s="12">
        <v>50</v>
      </c>
      <c r="I571" s="11"/>
    </row>
    <row r="572" spans="1:9" x14ac:dyDescent="0.2">
      <c r="A572" s="11">
        <v>40667</v>
      </c>
      <c r="B572" s="12">
        <v>50</v>
      </c>
      <c r="C572" s="12">
        <v>50</v>
      </c>
      <c r="D572" s="12">
        <v>50</v>
      </c>
      <c r="E572" s="12">
        <v>50</v>
      </c>
      <c r="F572" s="14">
        <v>15000</v>
      </c>
      <c r="G572" s="12">
        <v>50</v>
      </c>
      <c r="I572" s="11"/>
    </row>
    <row r="573" spans="1:9" x14ac:dyDescent="0.2">
      <c r="A573" s="11">
        <v>40668</v>
      </c>
      <c r="B573" s="12">
        <v>50</v>
      </c>
      <c r="C573" s="12">
        <v>50</v>
      </c>
      <c r="D573" s="12">
        <v>50</v>
      </c>
      <c r="E573" s="12">
        <v>50</v>
      </c>
      <c r="F573" s="14">
        <v>254000</v>
      </c>
      <c r="G573" s="12">
        <v>50</v>
      </c>
      <c r="I573" s="11"/>
    </row>
    <row r="574" spans="1:9" x14ac:dyDescent="0.2">
      <c r="A574" s="11">
        <v>40669</v>
      </c>
      <c r="B574" s="12">
        <v>50</v>
      </c>
      <c r="C574" s="12">
        <v>50</v>
      </c>
      <c r="D574" s="12">
        <v>50</v>
      </c>
      <c r="E574" s="12">
        <v>50</v>
      </c>
      <c r="F574" s="14">
        <v>601000</v>
      </c>
      <c r="G574" s="12">
        <v>50</v>
      </c>
      <c r="I574" s="11"/>
    </row>
    <row r="575" spans="1:9" x14ac:dyDescent="0.2">
      <c r="A575" s="11">
        <v>40672</v>
      </c>
      <c r="B575" s="12">
        <v>50</v>
      </c>
      <c r="C575" s="12">
        <v>50</v>
      </c>
      <c r="D575" s="12">
        <v>50</v>
      </c>
      <c r="E575" s="12">
        <v>50</v>
      </c>
      <c r="F575" s="14">
        <v>0</v>
      </c>
      <c r="G575" s="12">
        <v>50</v>
      </c>
      <c r="I575" s="11"/>
    </row>
    <row r="576" spans="1:9" x14ac:dyDescent="0.2">
      <c r="A576" s="11">
        <v>40673</v>
      </c>
      <c r="B576" s="12">
        <v>50</v>
      </c>
      <c r="C576" s="12">
        <v>50</v>
      </c>
      <c r="D576" s="12">
        <v>50</v>
      </c>
      <c r="E576" s="12">
        <v>50</v>
      </c>
      <c r="F576" s="14">
        <v>0</v>
      </c>
      <c r="G576" s="12">
        <v>50</v>
      </c>
      <c r="I576" s="11"/>
    </row>
    <row r="577" spans="1:9" x14ac:dyDescent="0.2">
      <c r="A577" s="11">
        <v>40674</v>
      </c>
      <c r="B577" s="12">
        <v>50</v>
      </c>
      <c r="C577" s="12">
        <v>50</v>
      </c>
      <c r="D577" s="12">
        <v>50</v>
      </c>
      <c r="E577" s="12">
        <v>50</v>
      </c>
      <c r="F577" s="14">
        <v>0</v>
      </c>
      <c r="G577" s="12">
        <v>50</v>
      </c>
      <c r="I577" s="11"/>
    </row>
    <row r="578" spans="1:9" x14ac:dyDescent="0.2">
      <c r="A578" s="11">
        <v>40675</v>
      </c>
      <c r="B578" s="12">
        <v>50</v>
      </c>
      <c r="C578" s="12">
        <v>50</v>
      </c>
      <c r="D578" s="12">
        <v>50</v>
      </c>
      <c r="E578" s="12">
        <v>50</v>
      </c>
      <c r="F578" s="14">
        <v>0</v>
      </c>
      <c r="G578" s="12">
        <v>50</v>
      </c>
      <c r="I578" s="11"/>
    </row>
    <row r="579" spans="1:9" x14ac:dyDescent="0.2">
      <c r="A579" s="11">
        <v>40676</v>
      </c>
      <c r="B579" s="12">
        <v>50</v>
      </c>
      <c r="C579" s="12">
        <v>50</v>
      </c>
      <c r="D579" s="12">
        <v>50</v>
      </c>
      <c r="E579" s="12">
        <v>50</v>
      </c>
      <c r="F579" s="14">
        <v>50000</v>
      </c>
      <c r="G579" s="12">
        <v>50</v>
      </c>
      <c r="I579" s="11"/>
    </row>
    <row r="580" spans="1:9" x14ac:dyDescent="0.2">
      <c r="A580" s="11">
        <v>40679</v>
      </c>
      <c r="B580" s="12">
        <v>50</v>
      </c>
      <c r="C580" s="12">
        <v>50</v>
      </c>
      <c r="D580" s="12">
        <v>50</v>
      </c>
      <c r="E580" s="12">
        <v>50</v>
      </c>
      <c r="F580" s="14">
        <v>0</v>
      </c>
      <c r="G580" s="12">
        <v>50</v>
      </c>
      <c r="I580" s="11"/>
    </row>
    <row r="581" spans="1:9" x14ac:dyDescent="0.2">
      <c r="A581" s="11">
        <v>40681</v>
      </c>
      <c r="B581" s="12">
        <v>50</v>
      </c>
      <c r="C581" s="12">
        <v>50</v>
      </c>
      <c r="D581" s="12">
        <v>50</v>
      </c>
      <c r="E581" s="12">
        <v>50</v>
      </c>
      <c r="F581" s="14">
        <v>2500</v>
      </c>
      <c r="G581" s="12">
        <v>50</v>
      </c>
      <c r="I581" s="11"/>
    </row>
    <row r="582" spans="1:9" x14ac:dyDescent="0.2">
      <c r="A582" s="11">
        <v>40682</v>
      </c>
      <c r="B582" s="12">
        <v>50</v>
      </c>
      <c r="C582" s="12">
        <v>50</v>
      </c>
      <c r="D582" s="12">
        <v>50</v>
      </c>
      <c r="E582" s="12">
        <v>50</v>
      </c>
      <c r="F582" s="14">
        <v>0</v>
      </c>
      <c r="G582" s="12">
        <v>50</v>
      </c>
      <c r="I582" s="11"/>
    </row>
    <row r="583" spans="1:9" x14ac:dyDescent="0.2">
      <c r="A583" s="11">
        <v>40683</v>
      </c>
      <c r="B583" s="12">
        <v>50</v>
      </c>
      <c r="C583" s="12">
        <v>50</v>
      </c>
      <c r="D583" s="12">
        <v>50</v>
      </c>
      <c r="E583" s="12">
        <v>50</v>
      </c>
      <c r="F583" s="14">
        <v>50500</v>
      </c>
      <c r="G583" s="12">
        <v>50</v>
      </c>
      <c r="I583" s="11"/>
    </row>
    <row r="584" spans="1:9" x14ac:dyDescent="0.2">
      <c r="A584" s="11">
        <v>40686</v>
      </c>
      <c r="B584" s="12">
        <v>50</v>
      </c>
      <c r="C584" s="12">
        <v>50</v>
      </c>
      <c r="D584" s="12">
        <v>50</v>
      </c>
      <c r="E584" s="12">
        <v>50</v>
      </c>
      <c r="F584" s="14">
        <v>50000</v>
      </c>
      <c r="G584" s="12">
        <v>50</v>
      </c>
      <c r="I584" s="11"/>
    </row>
    <row r="585" spans="1:9" x14ac:dyDescent="0.2">
      <c r="A585" s="11">
        <v>40687</v>
      </c>
      <c r="B585" s="12">
        <v>50</v>
      </c>
      <c r="C585" s="12">
        <v>50</v>
      </c>
      <c r="D585" s="12">
        <v>50</v>
      </c>
      <c r="E585" s="12">
        <v>50</v>
      </c>
      <c r="F585" s="14">
        <v>0</v>
      </c>
      <c r="G585" s="12">
        <v>50</v>
      </c>
      <c r="I585" s="11"/>
    </row>
    <row r="586" spans="1:9" x14ac:dyDescent="0.2">
      <c r="A586" s="11">
        <v>40688</v>
      </c>
      <c r="B586" s="12">
        <v>50</v>
      </c>
      <c r="C586" s="12">
        <v>50</v>
      </c>
      <c r="D586" s="12">
        <v>50</v>
      </c>
      <c r="E586" s="12">
        <v>50</v>
      </c>
      <c r="F586" s="14">
        <v>50000</v>
      </c>
      <c r="G586" s="12">
        <v>50</v>
      </c>
      <c r="I586" s="11"/>
    </row>
    <row r="587" spans="1:9" x14ac:dyDescent="0.2">
      <c r="A587" s="11">
        <v>40689</v>
      </c>
      <c r="B587" s="12">
        <v>50</v>
      </c>
      <c r="C587" s="12">
        <v>50</v>
      </c>
      <c r="D587" s="12">
        <v>50</v>
      </c>
      <c r="E587" s="12">
        <v>50</v>
      </c>
      <c r="F587" s="14">
        <v>500</v>
      </c>
      <c r="G587" s="12">
        <v>50</v>
      </c>
      <c r="I587" s="11"/>
    </row>
    <row r="588" spans="1:9" x14ac:dyDescent="0.2">
      <c r="A588" s="11">
        <v>40690</v>
      </c>
      <c r="B588" s="12">
        <v>50</v>
      </c>
      <c r="C588" s="12">
        <v>50</v>
      </c>
      <c r="D588" s="12">
        <v>50</v>
      </c>
      <c r="E588" s="12">
        <v>50</v>
      </c>
      <c r="F588" s="14">
        <v>0</v>
      </c>
      <c r="G588" s="12">
        <v>50</v>
      </c>
      <c r="I588" s="11"/>
    </row>
    <row r="589" spans="1:9" x14ac:dyDescent="0.2">
      <c r="A589" s="11">
        <v>40693</v>
      </c>
      <c r="B589" s="12">
        <v>50</v>
      </c>
      <c r="C589" s="12">
        <v>50</v>
      </c>
      <c r="D589" s="12">
        <v>50</v>
      </c>
      <c r="E589" s="12">
        <v>50</v>
      </c>
      <c r="F589" s="14">
        <v>50500</v>
      </c>
      <c r="G589" s="12">
        <v>50</v>
      </c>
      <c r="I589" s="11"/>
    </row>
    <row r="590" spans="1:9" x14ac:dyDescent="0.2">
      <c r="A590" s="11">
        <v>40694</v>
      </c>
      <c r="B590" s="12">
        <v>50</v>
      </c>
      <c r="C590" s="12">
        <v>50</v>
      </c>
      <c r="D590" s="12">
        <v>50</v>
      </c>
      <c r="E590" s="12">
        <v>50</v>
      </c>
      <c r="F590" s="14">
        <v>0</v>
      </c>
      <c r="G590" s="12">
        <v>50</v>
      </c>
      <c r="I590" s="11"/>
    </row>
    <row r="591" spans="1:9" x14ac:dyDescent="0.2">
      <c r="A591" s="11">
        <v>40695</v>
      </c>
      <c r="B591" s="12">
        <v>50</v>
      </c>
      <c r="C591" s="12">
        <v>50</v>
      </c>
      <c r="D591" s="12">
        <v>50</v>
      </c>
      <c r="E591" s="12">
        <v>50</v>
      </c>
      <c r="F591" s="14">
        <v>0</v>
      </c>
      <c r="G591" s="12">
        <v>50</v>
      </c>
      <c r="I591" s="11"/>
    </row>
    <row r="592" spans="1:9" x14ac:dyDescent="0.2">
      <c r="A592" s="11">
        <v>40697</v>
      </c>
      <c r="B592" s="12">
        <v>50</v>
      </c>
      <c r="C592" s="12">
        <v>51</v>
      </c>
      <c r="D592" s="12">
        <v>50</v>
      </c>
      <c r="E592" s="12">
        <v>50</v>
      </c>
      <c r="F592" s="14">
        <v>35000</v>
      </c>
      <c r="G592" s="12">
        <v>50</v>
      </c>
      <c r="I592" s="11"/>
    </row>
    <row r="593" spans="1:9" x14ac:dyDescent="0.2">
      <c r="A593" s="11">
        <v>40700</v>
      </c>
      <c r="B593" s="12">
        <v>50</v>
      </c>
      <c r="C593" s="12">
        <v>50</v>
      </c>
      <c r="D593" s="12">
        <v>50</v>
      </c>
      <c r="E593" s="12">
        <v>50</v>
      </c>
      <c r="F593" s="14">
        <v>0</v>
      </c>
      <c r="G593" s="12">
        <v>50</v>
      </c>
      <c r="I593" s="11"/>
    </row>
    <row r="594" spans="1:9" x14ac:dyDescent="0.2">
      <c r="A594" s="11">
        <v>40701</v>
      </c>
      <c r="B594" s="12">
        <v>50</v>
      </c>
      <c r="C594" s="12">
        <v>50</v>
      </c>
      <c r="D594" s="12">
        <v>50</v>
      </c>
      <c r="E594" s="12">
        <v>50</v>
      </c>
      <c r="F594" s="14">
        <v>755000</v>
      </c>
      <c r="G594" s="12">
        <v>50</v>
      </c>
      <c r="I594" s="11"/>
    </row>
    <row r="595" spans="1:9" x14ac:dyDescent="0.2">
      <c r="A595" s="11">
        <v>40702</v>
      </c>
      <c r="B595" s="12">
        <v>50</v>
      </c>
      <c r="C595" s="12">
        <v>50</v>
      </c>
      <c r="D595" s="12">
        <v>50</v>
      </c>
      <c r="E595" s="12">
        <v>50</v>
      </c>
      <c r="F595" s="14">
        <v>0</v>
      </c>
      <c r="G595" s="12">
        <v>50</v>
      </c>
      <c r="I595" s="11"/>
    </row>
    <row r="596" spans="1:9" x14ac:dyDescent="0.2">
      <c r="A596" s="11">
        <v>40703</v>
      </c>
      <c r="B596" s="12">
        <v>50</v>
      </c>
      <c r="C596" s="12">
        <v>50</v>
      </c>
      <c r="D596" s="12">
        <v>50</v>
      </c>
      <c r="E596" s="12">
        <v>50</v>
      </c>
      <c r="F596" s="14">
        <v>0</v>
      </c>
      <c r="G596" s="12">
        <v>50</v>
      </c>
      <c r="I596" s="11"/>
    </row>
    <row r="597" spans="1:9" x14ac:dyDescent="0.2">
      <c r="A597" s="11">
        <v>40704</v>
      </c>
      <c r="B597" s="12">
        <v>51</v>
      </c>
      <c r="C597" s="12">
        <v>51</v>
      </c>
      <c r="D597" s="12">
        <v>50</v>
      </c>
      <c r="E597" s="12">
        <v>50</v>
      </c>
      <c r="F597" s="14">
        <v>1048500</v>
      </c>
      <c r="G597" s="12">
        <v>50</v>
      </c>
      <c r="I597" s="11"/>
    </row>
    <row r="598" spans="1:9" x14ac:dyDescent="0.2">
      <c r="A598" s="11">
        <v>40707</v>
      </c>
      <c r="B598" s="12">
        <v>50</v>
      </c>
      <c r="C598" s="12">
        <v>50</v>
      </c>
      <c r="D598" s="12">
        <v>50</v>
      </c>
      <c r="E598" s="12">
        <v>50</v>
      </c>
      <c r="F598" s="14">
        <v>0</v>
      </c>
      <c r="G598" s="12">
        <v>50</v>
      </c>
      <c r="I598" s="11"/>
    </row>
    <row r="599" spans="1:9" x14ac:dyDescent="0.2">
      <c r="A599" s="11">
        <v>40708</v>
      </c>
      <c r="B599" s="12">
        <v>50</v>
      </c>
      <c r="C599" s="12">
        <v>51</v>
      </c>
      <c r="D599" s="12">
        <v>50</v>
      </c>
      <c r="E599" s="12">
        <v>50</v>
      </c>
      <c r="F599" s="14">
        <v>60000</v>
      </c>
      <c r="G599" s="12">
        <v>50</v>
      </c>
      <c r="I599" s="11"/>
    </row>
    <row r="600" spans="1:9" x14ac:dyDescent="0.2">
      <c r="A600" s="11">
        <v>40709</v>
      </c>
      <c r="B600" s="12">
        <v>50</v>
      </c>
      <c r="C600" s="12">
        <v>50</v>
      </c>
      <c r="D600" s="12">
        <v>50</v>
      </c>
      <c r="E600" s="12">
        <v>50</v>
      </c>
      <c r="F600" s="14">
        <v>500</v>
      </c>
      <c r="G600" s="12">
        <v>50</v>
      </c>
      <c r="I600" s="11"/>
    </row>
    <row r="601" spans="1:9" x14ac:dyDescent="0.2">
      <c r="A601" s="11">
        <v>40710</v>
      </c>
      <c r="B601" s="12">
        <v>51</v>
      </c>
      <c r="C601" s="12">
        <v>51</v>
      </c>
      <c r="D601" s="12">
        <v>51</v>
      </c>
      <c r="E601" s="12">
        <v>51</v>
      </c>
      <c r="F601" s="14">
        <v>0</v>
      </c>
      <c r="G601" s="12">
        <v>51</v>
      </c>
      <c r="I601" s="11"/>
    </row>
    <row r="602" spans="1:9" x14ac:dyDescent="0.2">
      <c r="A602" s="11">
        <v>40711</v>
      </c>
      <c r="B602" s="12">
        <v>51</v>
      </c>
      <c r="C602" s="12">
        <v>51</v>
      </c>
      <c r="D602" s="12">
        <v>51</v>
      </c>
      <c r="E602" s="12">
        <v>51</v>
      </c>
      <c r="F602" s="14">
        <v>0</v>
      </c>
      <c r="G602" s="12">
        <v>51</v>
      </c>
      <c r="I602" s="11"/>
    </row>
    <row r="603" spans="1:9" x14ac:dyDescent="0.2">
      <c r="A603" s="11">
        <v>40714</v>
      </c>
      <c r="B603" s="12">
        <v>50</v>
      </c>
      <c r="C603" s="12">
        <v>50</v>
      </c>
      <c r="D603" s="12">
        <v>50</v>
      </c>
      <c r="E603" s="12">
        <v>50</v>
      </c>
      <c r="F603" s="14">
        <v>0</v>
      </c>
      <c r="G603" s="12">
        <v>50</v>
      </c>
      <c r="I603" s="11"/>
    </row>
    <row r="604" spans="1:9" x14ac:dyDescent="0.2">
      <c r="A604" s="11">
        <v>40715</v>
      </c>
      <c r="B604" s="12">
        <v>50</v>
      </c>
      <c r="C604" s="12">
        <v>50</v>
      </c>
      <c r="D604" s="12">
        <v>50</v>
      </c>
      <c r="E604" s="12">
        <v>50</v>
      </c>
      <c r="F604" s="14">
        <v>0</v>
      </c>
      <c r="G604" s="12">
        <v>50</v>
      </c>
      <c r="I604" s="11"/>
    </row>
    <row r="605" spans="1:9" x14ac:dyDescent="0.2">
      <c r="A605" s="11">
        <v>40716</v>
      </c>
      <c r="B605" s="12">
        <v>50</v>
      </c>
      <c r="C605" s="12">
        <v>50</v>
      </c>
      <c r="D605" s="12">
        <v>50</v>
      </c>
      <c r="E605" s="12">
        <v>50</v>
      </c>
      <c r="F605" s="14">
        <v>0</v>
      </c>
      <c r="G605" s="12">
        <v>50</v>
      </c>
      <c r="I605" s="11"/>
    </row>
    <row r="606" spans="1:9" x14ac:dyDescent="0.2">
      <c r="A606" s="11">
        <v>40717</v>
      </c>
      <c r="B606" s="12">
        <v>50</v>
      </c>
      <c r="C606" s="12">
        <v>50</v>
      </c>
      <c r="D606" s="12">
        <v>50</v>
      </c>
      <c r="E606" s="12">
        <v>50</v>
      </c>
      <c r="F606" s="14">
        <v>75000</v>
      </c>
      <c r="G606" s="12">
        <v>50</v>
      </c>
      <c r="I606" s="11"/>
    </row>
    <row r="607" spans="1:9" x14ac:dyDescent="0.2">
      <c r="A607" s="11">
        <v>40718</v>
      </c>
      <c r="B607" s="12">
        <v>50</v>
      </c>
      <c r="C607" s="12">
        <v>50</v>
      </c>
      <c r="D607" s="12">
        <v>50</v>
      </c>
      <c r="E607" s="12">
        <v>50</v>
      </c>
      <c r="F607" s="14">
        <v>200500</v>
      </c>
      <c r="G607" s="12">
        <v>50</v>
      </c>
      <c r="I607" s="11"/>
    </row>
    <row r="608" spans="1:9" x14ac:dyDescent="0.2">
      <c r="A608" s="11">
        <v>40721</v>
      </c>
      <c r="B608" s="12">
        <v>50</v>
      </c>
      <c r="C608" s="12">
        <v>50</v>
      </c>
      <c r="D608" s="12">
        <v>50</v>
      </c>
      <c r="E608" s="12">
        <v>50</v>
      </c>
      <c r="F608" s="14">
        <v>0</v>
      </c>
      <c r="G608" s="12">
        <v>50</v>
      </c>
      <c r="I608" s="11"/>
    </row>
    <row r="609" spans="1:9" x14ac:dyDescent="0.2">
      <c r="A609" s="11">
        <v>40722</v>
      </c>
      <c r="B609" s="12">
        <v>50</v>
      </c>
      <c r="C609" s="12">
        <v>50</v>
      </c>
      <c r="D609" s="12">
        <v>50</v>
      </c>
      <c r="E609" s="12">
        <v>50</v>
      </c>
      <c r="F609" s="14">
        <v>0</v>
      </c>
      <c r="G609" s="12">
        <v>50</v>
      </c>
      <c r="I609" s="11"/>
    </row>
    <row r="610" spans="1:9" x14ac:dyDescent="0.2">
      <c r="A610" s="11">
        <v>40724</v>
      </c>
      <c r="B610" s="12">
        <v>50</v>
      </c>
      <c r="C610" s="12">
        <v>50</v>
      </c>
      <c r="D610" s="12">
        <v>50</v>
      </c>
      <c r="E610" s="12">
        <v>50</v>
      </c>
      <c r="F610" s="14">
        <v>0</v>
      </c>
      <c r="G610" s="12">
        <v>50</v>
      </c>
      <c r="I610" s="11"/>
    </row>
    <row r="611" spans="1:9" x14ac:dyDescent="0.2">
      <c r="A611" s="11">
        <v>40725</v>
      </c>
      <c r="B611" s="12">
        <v>50</v>
      </c>
      <c r="C611" s="12">
        <v>50</v>
      </c>
      <c r="D611" s="12">
        <v>50</v>
      </c>
      <c r="E611" s="12">
        <v>50</v>
      </c>
      <c r="F611" s="14">
        <v>2500</v>
      </c>
      <c r="G611" s="12">
        <v>50</v>
      </c>
      <c r="I611" s="11"/>
    </row>
    <row r="612" spans="1:9" x14ac:dyDescent="0.2">
      <c r="A612" s="11">
        <v>40728</v>
      </c>
      <c r="B612" s="12">
        <v>50</v>
      </c>
      <c r="C612" s="12">
        <v>50</v>
      </c>
      <c r="D612" s="12">
        <v>50</v>
      </c>
      <c r="E612" s="12">
        <v>50</v>
      </c>
      <c r="F612" s="14">
        <v>2500</v>
      </c>
      <c r="G612" s="12">
        <v>50</v>
      </c>
      <c r="I612" s="11"/>
    </row>
    <row r="613" spans="1:9" x14ac:dyDescent="0.2">
      <c r="A613" s="11">
        <v>40729</v>
      </c>
      <c r="B613" s="12">
        <v>50</v>
      </c>
      <c r="C613" s="12">
        <v>50</v>
      </c>
      <c r="D613" s="12">
        <v>50</v>
      </c>
      <c r="E613" s="12">
        <v>50</v>
      </c>
      <c r="F613" s="14">
        <v>500</v>
      </c>
      <c r="G613" s="12">
        <v>50</v>
      </c>
      <c r="I613" s="11"/>
    </row>
    <row r="614" spans="1:9" x14ac:dyDescent="0.2">
      <c r="A614" s="11">
        <v>40730</v>
      </c>
      <c r="B614" s="12">
        <v>50</v>
      </c>
      <c r="C614" s="12">
        <v>50</v>
      </c>
      <c r="D614" s="12">
        <v>50</v>
      </c>
      <c r="E614" s="12">
        <v>50</v>
      </c>
      <c r="F614" s="14">
        <v>50000</v>
      </c>
      <c r="G614" s="12">
        <v>50</v>
      </c>
      <c r="I614" s="11"/>
    </row>
    <row r="615" spans="1:9" x14ac:dyDescent="0.2">
      <c r="A615" s="11">
        <v>40731</v>
      </c>
      <c r="B615" s="12">
        <v>50</v>
      </c>
      <c r="C615" s="12">
        <v>50</v>
      </c>
      <c r="D615" s="12">
        <v>50</v>
      </c>
      <c r="E615" s="12">
        <v>50</v>
      </c>
      <c r="F615" s="14">
        <v>0</v>
      </c>
      <c r="G615" s="12">
        <v>50</v>
      </c>
      <c r="I615" s="11"/>
    </row>
    <row r="616" spans="1:9" x14ac:dyDescent="0.2">
      <c r="A616" s="11">
        <v>40732</v>
      </c>
      <c r="B616" s="12">
        <v>50</v>
      </c>
      <c r="C616" s="12">
        <v>50</v>
      </c>
      <c r="D616" s="12">
        <v>50</v>
      </c>
      <c r="E616" s="12">
        <v>50</v>
      </c>
      <c r="F616" s="14">
        <v>500</v>
      </c>
      <c r="G616" s="12">
        <v>50</v>
      </c>
      <c r="I616" s="11"/>
    </row>
    <row r="617" spans="1:9" x14ac:dyDescent="0.2">
      <c r="A617" s="11">
        <v>40735</v>
      </c>
      <c r="B617" s="12">
        <v>50</v>
      </c>
      <c r="C617" s="12">
        <v>50</v>
      </c>
      <c r="D617" s="12">
        <v>50</v>
      </c>
      <c r="E617" s="12">
        <v>50</v>
      </c>
      <c r="F617" s="14">
        <v>0</v>
      </c>
      <c r="G617" s="12">
        <v>50</v>
      </c>
      <c r="I617" s="11"/>
    </row>
    <row r="618" spans="1:9" x14ac:dyDescent="0.2">
      <c r="A618" s="11">
        <v>40736</v>
      </c>
      <c r="B618" s="12">
        <v>50</v>
      </c>
      <c r="C618" s="12">
        <v>50</v>
      </c>
      <c r="D618" s="12">
        <v>50</v>
      </c>
      <c r="E618" s="12">
        <v>50</v>
      </c>
      <c r="F618" s="14">
        <v>0</v>
      </c>
      <c r="G618" s="12">
        <v>50</v>
      </c>
      <c r="I618" s="11"/>
    </row>
    <row r="619" spans="1:9" x14ac:dyDescent="0.2">
      <c r="A619" s="11">
        <v>40737</v>
      </c>
      <c r="B619" s="12">
        <v>50</v>
      </c>
      <c r="C619" s="12">
        <v>50</v>
      </c>
      <c r="D619" s="12">
        <v>50</v>
      </c>
      <c r="E619" s="12">
        <v>50</v>
      </c>
      <c r="F619" s="14">
        <v>500</v>
      </c>
      <c r="G619" s="12">
        <v>50</v>
      </c>
      <c r="I619" s="11"/>
    </row>
    <row r="620" spans="1:9" x14ac:dyDescent="0.2">
      <c r="A620" s="11">
        <v>40738</v>
      </c>
      <c r="B620" s="12">
        <v>50</v>
      </c>
      <c r="C620" s="12">
        <v>50</v>
      </c>
      <c r="D620" s="12">
        <v>50</v>
      </c>
      <c r="E620" s="12">
        <v>50</v>
      </c>
      <c r="F620" s="14">
        <v>50000</v>
      </c>
      <c r="G620" s="12">
        <v>50</v>
      </c>
      <c r="I620" s="11"/>
    </row>
    <row r="621" spans="1:9" x14ac:dyDescent="0.2">
      <c r="A621" s="11">
        <v>40739</v>
      </c>
      <c r="B621" s="12">
        <v>50</v>
      </c>
      <c r="C621" s="12">
        <v>50</v>
      </c>
      <c r="D621" s="12">
        <v>50</v>
      </c>
      <c r="E621" s="12">
        <v>50</v>
      </c>
      <c r="F621" s="14">
        <v>0</v>
      </c>
      <c r="G621" s="12">
        <v>50</v>
      </c>
      <c r="I621" s="11"/>
    </row>
    <row r="622" spans="1:9" x14ac:dyDescent="0.2">
      <c r="A622" s="11">
        <v>40742</v>
      </c>
      <c r="B622" s="12">
        <v>50</v>
      </c>
      <c r="C622" s="12">
        <v>50</v>
      </c>
      <c r="D622" s="12">
        <v>50</v>
      </c>
      <c r="E622" s="12">
        <v>50</v>
      </c>
      <c r="F622" s="14">
        <v>0</v>
      </c>
      <c r="G622" s="12">
        <v>50</v>
      </c>
      <c r="I622" s="11"/>
    </row>
    <row r="623" spans="1:9" x14ac:dyDescent="0.2">
      <c r="A623" s="11">
        <v>40743</v>
      </c>
      <c r="B623" s="12">
        <v>50</v>
      </c>
      <c r="C623" s="12">
        <v>50</v>
      </c>
      <c r="D623" s="12">
        <v>50</v>
      </c>
      <c r="E623" s="12">
        <v>50</v>
      </c>
      <c r="F623" s="14">
        <v>500</v>
      </c>
      <c r="G623" s="12">
        <v>50</v>
      </c>
      <c r="I623" s="11"/>
    </row>
    <row r="624" spans="1:9" x14ac:dyDescent="0.2">
      <c r="A624" s="11">
        <v>40744</v>
      </c>
      <c r="B624" s="12">
        <v>50</v>
      </c>
      <c r="C624" s="12">
        <v>50</v>
      </c>
      <c r="D624" s="12">
        <v>50</v>
      </c>
      <c r="E624" s="12">
        <v>50</v>
      </c>
      <c r="F624" s="14">
        <v>500</v>
      </c>
      <c r="G624" s="12">
        <v>50</v>
      </c>
      <c r="I624" s="11"/>
    </row>
    <row r="625" spans="1:9" x14ac:dyDescent="0.2">
      <c r="A625" s="11">
        <v>40745</v>
      </c>
      <c r="B625" s="12">
        <v>50</v>
      </c>
      <c r="C625" s="12">
        <v>50</v>
      </c>
      <c r="D625" s="12">
        <v>50</v>
      </c>
      <c r="E625" s="12">
        <v>50</v>
      </c>
      <c r="F625" s="14">
        <v>0</v>
      </c>
      <c r="G625" s="12">
        <v>50</v>
      </c>
      <c r="I625" s="11"/>
    </row>
    <row r="626" spans="1:9" x14ac:dyDescent="0.2">
      <c r="A626" s="11">
        <v>40746</v>
      </c>
      <c r="B626" s="12">
        <v>50</v>
      </c>
      <c r="C626" s="12">
        <v>50</v>
      </c>
      <c r="D626" s="12">
        <v>50</v>
      </c>
      <c r="E626" s="12">
        <v>50</v>
      </c>
      <c r="F626" s="14">
        <v>0</v>
      </c>
      <c r="G626" s="12">
        <v>50</v>
      </c>
      <c r="I626" s="11"/>
    </row>
    <row r="627" spans="1:9" x14ac:dyDescent="0.2">
      <c r="A627" s="11">
        <v>40749</v>
      </c>
      <c r="B627" s="12">
        <v>50</v>
      </c>
      <c r="C627" s="12">
        <v>50</v>
      </c>
      <c r="D627" s="12">
        <v>50</v>
      </c>
      <c r="E627" s="12">
        <v>50</v>
      </c>
      <c r="F627" s="14">
        <v>25500</v>
      </c>
      <c r="G627" s="12">
        <v>50</v>
      </c>
      <c r="I627" s="11"/>
    </row>
    <row r="628" spans="1:9" x14ac:dyDescent="0.2">
      <c r="A628" s="11">
        <v>40750</v>
      </c>
      <c r="B628" s="12">
        <v>50</v>
      </c>
      <c r="C628" s="12">
        <v>50</v>
      </c>
      <c r="D628" s="12">
        <v>50</v>
      </c>
      <c r="E628" s="12">
        <v>50</v>
      </c>
      <c r="F628" s="14">
        <v>500</v>
      </c>
      <c r="G628" s="12">
        <v>50</v>
      </c>
      <c r="I628" s="11"/>
    </row>
    <row r="629" spans="1:9" x14ac:dyDescent="0.2">
      <c r="A629" s="11">
        <v>40751</v>
      </c>
      <c r="B629" s="12">
        <v>50</v>
      </c>
      <c r="C629" s="12">
        <v>50</v>
      </c>
      <c r="D629" s="12">
        <v>50</v>
      </c>
      <c r="E629" s="12">
        <v>50</v>
      </c>
      <c r="F629" s="14">
        <v>1043000</v>
      </c>
      <c r="G629" s="12">
        <v>50</v>
      </c>
      <c r="I629" s="11"/>
    </row>
    <row r="630" spans="1:9" x14ac:dyDescent="0.2">
      <c r="A630" s="11">
        <v>40752</v>
      </c>
      <c r="B630" s="12">
        <v>50</v>
      </c>
      <c r="C630" s="12">
        <v>52</v>
      </c>
      <c r="D630" s="12">
        <v>50</v>
      </c>
      <c r="E630" s="12">
        <v>52</v>
      </c>
      <c r="F630" s="14">
        <v>3124500</v>
      </c>
      <c r="G630" s="12">
        <v>52</v>
      </c>
      <c r="I630" s="11"/>
    </row>
    <row r="631" spans="1:9" x14ac:dyDescent="0.2">
      <c r="A631" s="11">
        <v>40753</v>
      </c>
      <c r="B631" s="12">
        <v>53</v>
      </c>
      <c r="C631" s="12">
        <v>53</v>
      </c>
      <c r="D631" s="12">
        <v>51</v>
      </c>
      <c r="E631" s="12">
        <v>51</v>
      </c>
      <c r="F631" s="14">
        <v>2065500</v>
      </c>
      <c r="G631" s="12">
        <v>51</v>
      </c>
      <c r="I631" s="11"/>
    </row>
    <row r="632" spans="1:9" x14ac:dyDescent="0.2">
      <c r="A632" s="11">
        <v>40756</v>
      </c>
      <c r="B632" s="12">
        <v>52</v>
      </c>
      <c r="C632" s="12">
        <v>57</v>
      </c>
      <c r="D632" s="12">
        <v>52</v>
      </c>
      <c r="E632" s="12">
        <v>54</v>
      </c>
      <c r="F632" s="14">
        <v>32839000</v>
      </c>
      <c r="G632" s="12">
        <v>54</v>
      </c>
      <c r="I632" s="11"/>
    </row>
    <row r="633" spans="1:9" x14ac:dyDescent="0.2">
      <c r="A633" s="11">
        <v>40757</v>
      </c>
      <c r="B633" s="12">
        <v>53</v>
      </c>
      <c r="C633" s="12">
        <v>54</v>
      </c>
      <c r="D633" s="12">
        <v>53</v>
      </c>
      <c r="E633" s="12">
        <v>53</v>
      </c>
      <c r="F633" s="14">
        <v>13088000</v>
      </c>
      <c r="G633" s="12">
        <v>53</v>
      </c>
      <c r="I633" s="11"/>
    </row>
    <row r="634" spans="1:9" x14ac:dyDescent="0.2">
      <c r="A634" s="11">
        <v>40758</v>
      </c>
      <c r="B634" s="12">
        <v>53</v>
      </c>
      <c r="C634" s="12">
        <v>54</v>
      </c>
      <c r="D634" s="12">
        <v>53</v>
      </c>
      <c r="E634" s="12">
        <v>53</v>
      </c>
      <c r="F634" s="14">
        <v>1857500</v>
      </c>
      <c r="G634" s="12">
        <v>53</v>
      </c>
      <c r="I634" s="11"/>
    </row>
    <row r="635" spans="1:9" x14ac:dyDescent="0.2">
      <c r="A635" s="11">
        <v>40759</v>
      </c>
      <c r="B635" s="12">
        <v>53</v>
      </c>
      <c r="C635" s="12">
        <v>54</v>
      </c>
      <c r="D635" s="12">
        <v>53</v>
      </c>
      <c r="E635" s="12">
        <v>53</v>
      </c>
      <c r="F635" s="14">
        <v>11914500</v>
      </c>
      <c r="G635" s="12">
        <v>53</v>
      </c>
      <c r="I635" s="11"/>
    </row>
    <row r="636" spans="1:9" x14ac:dyDescent="0.2">
      <c r="A636" s="11">
        <v>40760</v>
      </c>
      <c r="B636" s="12">
        <v>52</v>
      </c>
      <c r="C636" s="12">
        <v>53</v>
      </c>
      <c r="D636" s="12">
        <v>52</v>
      </c>
      <c r="E636" s="12">
        <v>52</v>
      </c>
      <c r="F636" s="14">
        <v>15561000</v>
      </c>
      <c r="G636" s="12">
        <v>52</v>
      </c>
      <c r="I636" s="11"/>
    </row>
    <row r="637" spans="1:9" x14ac:dyDescent="0.2">
      <c r="A637" s="11">
        <v>40763</v>
      </c>
      <c r="B637" s="12">
        <v>52</v>
      </c>
      <c r="C637" s="12">
        <v>52</v>
      </c>
      <c r="D637" s="12">
        <v>50</v>
      </c>
      <c r="E637" s="12">
        <v>51</v>
      </c>
      <c r="F637" s="14">
        <v>5019000</v>
      </c>
      <c r="G637" s="12">
        <v>51</v>
      </c>
      <c r="I637" s="11"/>
    </row>
    <row r="638" spans="1:9" x14ac:dyDescent="0.2">
      <c r="A638" s="11">
        <v>40764</v>
      </c>
      <c r="B638" s="12">
        <v>51</v>
      </c>
      <c r="C638" s="12">
        <v>51</v>
      </c>
      <c r="D638" s="12">
        <v>50</v>
      </c>
      <c r="E638" s="12">
        <v>50</v>
      </c>
      <c r="F638" s="14">
        <v>190500</v>
      </c>
      <c r="G638" s="12">
        <v>50</v>
      </c>
      <c r="I638" s="11"/>
    </row>
    <row r="639" spans="1:9" x14ac:dyDescent="0.2">
      <c r="A639" s="11">
        <v>40765</v>
      </c>
      <c r="B639" s="12">
        <v>50</v>
      </c>
      <c r="C639" s="12">
        <v>50</v>
      </c>
      <c r="D639" s="12">
        <v>50</v>
      </c>
      <c r="E639" s="12">
        <v>50</v>
      </c>
      <c r="F639" s="14">
        <v>402500</v>
      </c>
      <c r="G639" s="12">
        <v>50</v>
      </c>
      <c r="I639" s="11"/>
    </row>
    <row r="640" spans="1:9" x14ac:dyDescent="0.2">
      <c r="A640" s="11">
        <v>40766</v>
      </c>
      <c r="B640" s="12">
        <v>50</v>
      </c>
      <c r="C640" s="12">
        <v>51</v>
      </c>
      <c r="D640" s="12">
        <v>50</v>
      </c>
      <c r="E640" s="12">
        <v>50</v>
      </c>
      <c r="F640" s="14">
        <v>188000</v>
      </c>
      <c r="G640" s="12">
        <v>50</v>
      </c>
      <c r="I640" s="11"/>
    </row>
    <row r="641" spans="1:9" x14ac:dyDescent="0.2">
      <c r="A641" s="11">
        <v>40767</v>
      </c>
      <c r="B641" s="12">
        <v>50</v>
      </c>
      <c r="C641" s="12">
        <v>50</v>
      </c>
      <c r="D641" s="12">
        <v>50</v>
      </c>
      <c r="E641" s="12">
        <v>50</v>
      </c>
      <c r="F641" s="14">
        <v>230500</v>
      </c>
      <c r="G641" s="12">
        <v>50</v>
      </c>
      <c r="I641" s="11"/>
    </row>
    <row r="642" spans="1:9" x14ac:dyDescent="0.2">
      <c r="A642" s="11">
        <v>40770</v>
      </c>
      <c r="B642" s="12">
        <v>51</v>
      </c>
      <c r="C642" s="12">
        <v>52</v>
      </c>
      <c r="D642" s="12">
        <v>50</v>
      </c>
      <c r="E642" s="12">
        <v>52</v>
      </c>
      <c r="F642" s="14">
        <v>2693000</v>
      </c>
      <c r="G642" s="12">
        <v>52</v>
      </c>
      <c r="I642" s="11"/>
    </row>
    <row r="643" spans="1:9" x14ac:dyDescent="0.2">
      <c r="A643" s="11">
        <v>40771</v>
      </c>
      <c r="B643" s="12">
        <v>51</v>
      </c>
      <c r="C643" s="12">
        <v>63</v>
      </c>
      <c r="D643" s="12">
        <v>51</v>
      </c>
      <c r="E643" s="12">
        <v>53</v>
      </c>
      <c r="F643" s="14">
        <v>331000000</v>
      </c>
      <c r="G643" s="12">
        <v>53</v>
      </c>
      <c r="I643" s="11"/>
    </row>
    <row r="644" spans="1:9" x14ac:dyDescent="0.2">
      <c r="A644" s="11">
        <v>40773</v>
      </c>
      <c r="B644" s="12">
        <v>53</v>
      </c>
      <c r="C644" s="12">
        <v>53</v>
      </c>
      <c r="D644" s="12">
        <v>50</v>
      </c>
      <c r="E644" s="12">
        <v>53</v>
      </c>
      <c r="F644" s="14">
        <v>9977000</v>
      </c>
      <c r="G644" s="12">
        <v>53</v>
      </c>
      <c r="I644" s="11"/>
    </row>
    <row r="645" spans="1:9" x14ac:dyDescent="0.2">
      <c r="A645" s="11">
        <v>40774</v>
      </c>
      <c r="B645" s="12">
        <v>52</v>
      </c>
      <c r="C645" s="12">
        <v>53</v>
      </c>
      <c r="D645" s="12">
        <v>50</v>
      </c>
      <c r="E645" s="12">
        <v>50</v>
      </c>
      <c r="F645" s="14">
        <v>7909500</v>
      </c>
      <c r="G645" s="12">
        <v>50</v>
      </c>
      <c r="I645" s="11"/>
    </row>
    <row r="646" spans="1:9" x14ac:dyDescent="0.2">
      <c r="A646" s="11">
        <v>40777</v>
      </c>
      <c r="B646" s="12">
        <v>51</v>
      </c>
      <c r="C646" s="12">
        <v>52</v>
      </c>
      <c r="D646" s="12">
        <v>50</v>
      </c>
      <c r="E646" s="12">
        <v>50</v>
      </c>
      <c r="F646" s="14">
        <v>4245000</v>
      </c>
      <c r="G646" s="12">
        <v>50</v>
      </c>
      <c r="I646" s="11"/>
    </row>
    <row r="647" spans="1:9" x14ac:dyDescent="0.2">
      <c r="A647" s="11">
        <v>40778</v>
      </c>
      <c r="B647" s="12">
        <v>50</v>
      </c>
      <c r="C647" s="12">
        <v>51</v>
      </c>
      <c r="D647" s="12">
        <v>50</v>
      </c>
      <c r="E647" s="12">
        <v>50</v>
      </c>
      <c r="F647" s="14">
        <v>1377000</v>
      </c>
      <c r="G647" s="12">
        <v>50</v>
      </c>
      <c r="I647" s="11"/>
    </row>
    <row r="648" spans="1:9" x14ac:dyDescent="0.2">
      <c r="A648" s="11">
        <v>40779</v>
      </c>
      <c r="B648" s="12">
        <v>50</v>
      </c>
      <c r="C648" s="12">
        <v>51</v>
      </c>
      <c r="D648" s="12">
        <v>50</v>
      </c>
      <c r="E648" s="12">
        <v>50</v>
      </c>
      <c r="F648" s="14">
        <v>532500</v>
      </c>
      <c r="G648" s="12">
        <v>50</v>
      </c>
      <c r="I648" s="11"/>
    </row>
    <row r="649" spans="1:9" x14ac:dyDescent="0.2">
      <c r="A649" s="11">
        <v>40780</v>
      </c>
      <c r="B649" s="12">
        <v>50</v>
      </c>
      <c r="C649" s="12">
        <v>50</v>
      </c>
      <c r="D649" s="12">
        <v>50</v>
      </c>
      <c r="E649" s="12">
        <v>50</v>
      </c>
      <c r="F649" s="14">
        <v>1161500</v>
      </c>
      <c r="G649" s="12">
        <v>50</v>
      </c>
      <c r="I649" s="11"/>
    </row>
    <row r="650" spans="1:9" x14ac:dyDescent="0.2">
      <c r="A650" s="11">
        <v>40781</v>
      </c>
      <c r="B650" s="12">
        <v>50</v>
      </c>
      <c r="C650" s="12">
        <v>50</v>
      </c>
      <c r="D650" s="12">
        <v>50</v>
      </c>
      <c r="E650" s="12">
        <v>50</v>
      </c>
      <c r="F650" s="14">
        <v>295000</v>
      </c>
      <c r="G650" s="12">
        <v>50</v>
      </c>
      <c r="I650" s="11"/>
    </row>
    <row r="651" spans="1:9" x14ac:dyDescent="0.2">
      <c r="A651" s="11">
        <v>40791</v>
      </c>
      <c r="B651" s="12">
        <v>50</v>
      </c>
      <c r="C651" s="12">
        <v>50</v>
      </c>
      <c r="D651" s="12">
        <v>50</v>
      </c>
      <c r="E651" s="12">
        <v>50</v>
      </c>
      <c r="F651" s="14">
        <v>0</v>
      </c>
      <c r="G651" s="12">
        <v>50</v>
      </c>
      <c r="I651" s="11"/>
    </row>
    <row r="652" spans="1:9" x14ac:dyDescent="0.2">
      <c r="A652" s="11">
        <v>40792</v>
      </c>
      <c r="B652" s="12">
        <v>50</v>
      </c>
      <c r="C652" s="12">
        <v>50</v>
      </c>
      <c r="D652" s="12">
        <v>50</v>
      </c>
      <c r="E652" s="12">
        <v>50</v>
      </c>
      <c r="F652" s="14">
        <v>154000</v>
      </c>
      <c r="G652" s="12">
        <v>50</v>
      </c>
      <c r="I652" s="11"/>
    </row>
    <row r="653" spans="1:9" x14ac:dyDescent="0.2">
      <c r="A653" s="11">
        <v>40793</v>
      </c>
      <c r="B653" s="12">
        <v>50</v>
      </c>
      <c r="C653" s="12">
        <v>50</v>
      </c>
      <c r="D653" s="12">
        <v>50</v>
      </c>
      <c r="E653" s="12">
        <v>50</v>
      </c>
      <c r="F653" s="14">
        <v>100000</v>
      </c>
      <c r="G653" s="12">
        <v>50</v>
      </c>
      <c r="I653" s="11"/>
    </row>
    <row r="654" spans="1:9" x14ac:dyDescent="0.2">
      <c r="A654" s="11">
        <v>40794</v>
      </c>
      <c r="B654" s="12">
        <v>50</v>
      </c>
      <c r="C654" s="12">
        <v>50</v>
      </c>
      <c r="D654" s="12">
        <v>50</v>
      </c>
      <c r="E654" s="12">
        <v>50</v>
      </c>
      <c r="F654" s="14">
        <v>33500</v>
      </c>
      <c r="G654" s="12">
        <v>50</v>
      </c>
      <c r="I654" s="11"/>
    </row>
    <row r="655" spans="1:9" x14ac:dyDescent="0.2">
      <c r="A655" s="11">
        <v>40795</v>
      </c>
      <c r="B655" s="12">
        <v>50</v>
      </c>
      <c r="C655" s="12">
        <v>50</v>
      </c>
      <c r="D655" s="12">
        <v>50</v>
      </c>
      <c r="E655" s="12">
        <v>50</v>
      </c>
      <c r="F655" s="14">
        <v>0</v>
      </c>
      <c r="G655" s="12">
        <v>50</v>
      </c>
      <c r="I655" s="11"/>
    </row>
    <row r="656" spans="1:9" x14ac:dyDescent="0.2">
      <c r="A656" s="11">
        <v>40798</v>
      </c>
      <c r="B656" s="12">
        <v>50</v>
      </c>
      <c r="C656" s="12">
        <v>50</v>
      </c>
      <c r="D656" s="12">
        <v>50</v>
      </c>
      <c r="E656" s="12">
        <v>50</v>
      </c>
      <c r="F656" s="14">
        <v>0</v>
      </c>
      <c r="G656" s="12">
        <v>50</v>
      </c>
      <c r="I656" s="11"/>
    </row>
    <row r="657" spans="1:9" x14ac:dyDescent="0.2">
      <c r="A657" s="11">
        <v>40799</v>
      </c>
      <c r="B657" s="12">
        <v>50</v>
      </c>
      <c r="C657" s="12">
        <v>50</v>
      </c>
      <c r="D657" s="12">
        <v>50</v>
      </c>
      <c r="E657" s="12">
        <v>50</v>
      </c>
      <c r="F657" s="14">
        <v>10000</v>
      </c>
      <c r="G657" s="12">
        <v>50</v>
      </c>
      <c r="I657" s="11"/>
    </row>
    <row r="658" spans="1:9" x14ac:dyDescent="0.2">
      <c r="A658" s="11">
        <v>40800</v>
      </c>
      <c r="B658" s="12">
        <v>50</v>
      </c>
      <c r="C658" s="12">
        <v>50</v>
      </c>
      <c r="D658" s="12">
        <v>50</v>
      </c>
      <c r="E658" s="12">
        <v>50</v>
      </c>
      <c r="F658" s="14">
        <v>0</v>
      </c>
      <c r="G658" s="12">
        <v>50</v>
      </c>
      <c r="I658" s="11"/>
    </row>
    <row r="659" spans="1:9" x14ac:dyDescent="0.2">
      <c r="A659" s="11">
        <v>40801</v>
      </c>
      <c r="B659" s="12">
        <v>50</v>
      </c>
      <c r="C659" s="12">
        <v>50</v>
      </c>
      <c r="D659" s="12">
        <v>50</v>
      </c>
      <c r="E659" s="12">
        <v>50</v>
      </c>
      <c r="F659" s="14">
        <v>0</v>
      </c>
      <c r="G659" s="12">
        <v>50</v>
      </c>
      <c r="I659" s="11"/>
    </row>
    <row r="660" spans="1:9" x14ac:dyDescent="0.2">
      <c r="A660" s="11">
        <v>40802</v>
      </c>
      <c r="B660" s="12">
        <v>50</v>
      </c>
      <c r="C660" s="12">
        <v>50</v>
      </c>
      <c r="D660" s="12">
        <v>50</v>
      </c>
      <c r="E660" s="12">
        <v>50</v>
      </c>
      <c r="F660" s="14">
        <v>1000</v>
      </c>
      <c r="G660" s="12">
        <v>50</v>
      </c>
      <c r="I660" s="11"/>
    </row>
    <row r="661" spans="1:9" x14ac:dyDescent="0.2">
      <c r="A661" s="11">
        <v>40805</v>
      </c>
      <c r="B661" s="12">
        <v>50</v>
      </c>
      <c r="C661" s="12">
        <v>50</v>
      </c>
      <c r="D661" s="12">
        <v>50</v>
      </c>
      <c r="E661" s="12">
        <v>50</v>
      </c>
      <c r="F661" s="14">
        <v>4500</v>
      </c>
      <c r="G661" s="12">
        <v>50</v>
      </c>
      <c r="I661" s="11"/>
    </row>
    <row r="662" spans="1:9" x14ac:dyDescent="0.2">
      <c r="A662" s="11">
        <v>40806</v>
      </c>
      <c r="B662" s="12">
        <v>50</v>
      </c>
      <c r="C662" s="12">
        <v>50</v>
      </c>
      <c r="D662" s="12">
        <v>50</v>
      </c>
      <c r="E662" s="12">
        <v>50</v>
      </c>
      <c r="F662" s="14">
        <v>0</v>
      </c>
      <c r="G662" s="12">
        <v>50</v>
      </c>
      <c r="I662" s="11"/>
    </row>
    <row r="663" spans="1:9" x14ac:dyDescent="0.2">
      <c r="A663" s="11">
        <v>40807</v>
      </c>
      <c r="B663" s="12">
        <v>50</v>
      </c>
      <c r="C663" s="12">
        <v>50</v>
      </c>
      <c r="D663" s="12">
        <v>50</v>
      </c>
      <c r="E663" s="12">
        <v>50</v>
      </c>
      <c r="F663" s="14">
        <v>1500</v>
      </c>
      <c r="G663" s="12">
        <v>50</v>
      </c>
      <c r="I663" s="11"/>
    </row>
    <row r="664" spans="1:9" x14ac:dyDescent="0.2">
      <c r="A664" s="11">
        <v>40808</v>
      </c>
      <c r="B664" s="12">
        <v>50</v>
      </c>
      <c r="C664" s="12">
        <v>50</v>
      </c>
      <c r="D664" s="12">
        <v>50</v>
      </c>
      <c r="E664" s="12">
        <v>50</v>
      </c>
      <c r="F664" s="14">
        <v>0</v>
      </c>
      <c r="G664" s="12">
        <v>50</v>
      </c>
      <c r="I664" s="11"/>
    </row>
    <row r="665" spans="1:9" x14ac:dyDescent="0.2">
      <c r="A665" s="11">
        <v>40809</v>
      </c>
      <c r="B665" s="12">
        <v>50</v>
      </c>
      <c r="C665" s="12">
        <v>50</v>
      </c>
      <c r="D665" s="12">
        <v>50</v>
      </c>
      <c r="E665" s="12">
        <v>50</v>
      </c>
      <c r="F665" s="14">
        <v>0</v>
      </c>
      <c r="G665" s="12">
        <v>50</v>
      </c>
      <c r="I665" s="11"/>
    </row>
    <row r="666" spans="1:9" x14ac:dyDescent="0.2">
      <c r="A666" s="11">
        <v>40812</v>
      </c>
      <c r="B666" s="12">
        <v>50</v>
      </c>
      <c r="C666" s="12">
        <v>50</v>
      </c>
      <c r="D666" s="12">
        <v>50</v>
      </c>
      <c r="E666" s="12">
        <v>50</v>
      </c>
      <c r="F666" s="14">
        <v>5000</v>
      </c>
      <c r="G666" s="12">
        <v>50</v>
      </c>
      <c r="I666" s="11"/>
    </row>
    <row r="667" spans="1:9" x14ac:dyDescent="0.2">
      <c r="A667" s="11">
        <v>40813</v>
      </c>
      <c r="B667" s="12">
        <v>50</v>
      </c>
      <c r="C667" s="12">
        <v>50</v>
      </c>
      <c r="D667" s="12">
        <v>50</v>
      </c>
      <c r="E667" s="12">
        <v>50</v>
      </c>
      <c r="F667" s="14">
        <v>0</v>
      </c>
      <c r="G667" s="12">
        <v>50</v>
      </c>
      <c r="I667" s="11"/>
    </row>
    <row r="668" spans="1:9" x14ac:dyDescent="0.2">
      <c r="A668" s="11">
        <v>40814</v>
      </c>
      <c r="B668" s="12">
        <v>50</v>
      </c>
      <c r="C668" s="12">
        <v>50</v>
      </c>
      <c r="D668" s="12">
        <v>50</v>
      </c>
      <c r="E668" s="12">
        <v>50</v>
      </c>
      <c r="F668" s="14">
        <v>3500</v>
      </c>
      <c r="G668" s="12">
        <v>50</v>
      </c>
      <c r="I668" s="11"/>
    </row>
    <row r="669" spans="1:9" x14ac:dyDescent="0.2">
      <c r="A669" s="11">
        <v>40815</v>
      </c>
      <c r="B669" s="12">
        <v>50</v>
      </c>
      <c r="C669" s="12">
        <v>50</v>
      </c>
      <c r="D669" s="12">
        <v>50</v>
      </c>
      <c r="E669" s="12">
        <v>50</v>
      </c>
      <c r="F669" s="14">
        <v>0</v>
      </c>
      <c r="G669" s="12">
        <v>50</v>
      </c>
      <c r="I669" s="11"/>
    </row>
    <row r="670" spans="1:9" x14ac:dyDescent="0.2">
      <c r="A670" s="11">
        <v>40816</v>
      </c>
      <c r="B670" s="12">
        <v>50</v>
      </c>
      <c r="C670" s="12">
        <v>50</v>
      </c>
      <c r="D670" s="12">
        <v>50</v>
      </c>
      <c r="E670" s="12">
        <v>50</v>
      </c>
      <c r="F670" s="14">
        <v>0</v>
      </c>
      <c r="G670" s="12">
        <v>50</v>
      </c>
      <c r="I670" s="11"/>
    </row>
    <row r="671" spans="1:9" x14ac:dyDescent="0.2">
      <c r="A671" s="11">
        <v>40819</v>
      </c>
      <c r="B671" s="12">
        <v>50</v>
      </c>
      <c r="C671" s="12">
        <v>50</v>
      </c>
      <c r="D671" s="12">
        <v>50</v>
      </c>
      <c r="E671" s="12">
        <v>50</v>
      </c>
      <c r="F671" s="14">
        <v>0</v>
      </c>
      <c r="G671" s="12">
        <v>50</v>
      </c>
      <c r="I671" s="11"/>
    </row>
    <row r="672" spans="1:9" x14ac:dyDescent="0.2">
      <c r="A672" s="11">
        <v>40820</v>
      </c>
      <c r="B672" s="12">
        <v>50</v>
      </c>
      <c r="C672" s="12">
        <v>50</v>
      </c>
      <c r="D672" s="12">
        <v>50</v>
      </c>
      <c r="E672" s="12">
        <v>50</v>
      </c>
      <c r="F672" s="14">
        <v>0</v>
      </c>
      <c r="G672" s="12">
        <v>50</v>
      </c>
      <c r="I672" s="11"/>
    </row>
    <row r="673" spans="1:9" x14ac:dyDescent="0.2">
      <c r="A673" s="11">
        <v>40821</v>
      </c>
      <c r="B673" s="12">
        <v>50</v>
      </c>
      <c r="C673" s="12">
        <v>50</v>
      </c>
      <c r="D673" s="12">
        <v>50</v>
      </c>
      <c r="E673" s="12">
        <v>50</v>
      </c>
      <c r="F673" s="14">
        <v>250000</v>
      </c>
      <c r="G673" s="12">
        <v>50</v>
      </c>
      <c r="I673" s="11"/>
    </row>
    <row r="674" spans="1:9" x14ac:dyDescent="0.2">
      <c r="A674" s="11">
        <v>40822</v>
      </c>
      <c r="B674" s="12">
        <v>50</v>
      </c>
      <c r="C674" s="12">
        <v>50</v>
      </c>
      <c r="D674" s="12">
        <v>50</v>
      </c>
      <c r="E674" s="12">
        <v>50</v>
      </c>
      <c r="F674" s="14">
        <v>0</v>
      </c>
      <c r="G674" s="12">
        <v>50</v>
      </c>
      <c r="I674" s="11"/>
    </row>
    <row r="675" spans="1:9" x14ac:dyDescent="0.2">
      <c r="A675" s="11">
        <v>40823</v>
      </c>
      <c r="B675" s="12">
        <v>50</v>
      </c>
      <c r="C675" s="12">
        <v>50</v>
      </c>
      <c r="D675" s="12">
        <v>50</v>
      </c>
      <c r="E675" s="12">
        <v>50</v>
      </c>
      <c r="F675" s="14">
        <v>10000</v>
      </c>
      <c r="G675" s="12">
        <v>50</v>
      </c>
      <c r="I675" s="11"/>
    </row>
    <row r="676" spans="1:9" x14ac:dyDescent="0.2">
      <c r="A676" s="11">
        <v>40826</v>
      </c>
      <c r="B676" s="12">
        <v>50</v>
      </c>
      <c r="C676" s="12">
        <v>50</v>
      </c>
      <c r="D676" s="12">
        <v>50</v>
      </c>
      <c r="E676" s="12">
        <v>50</v>
      </c>
      <c r="F676" s="14">
        <v>0</v>
      </c>
      <c r="G676" s="12">
        <v>50</v>
      </c>
      <c r="I676" s="11"/>
    </row>
    <row r="677" spans="1:9" x14ac:dyDescent="0.2">
      <c r="A677" s="11">
        <v>40827</v>
      </c>
      <c r="B677" s="12">
        <v>50</v>
      </c>
      <c r="C677" s="12">
        <v>50</v>
      </c>
      <c r="D677" s="12">
        <v>50</v>
      </c>
      <c r="E677" s="12">
        <v>50</v>
      </c>
      <c r="F677" s="14">
        <v>0</v>
      </c>
      <c r="G677" s="12">
        <v>50</v>
      </c>
      <c r="I677" s="11"/>
    </row>
    <row r="678" spans="1:9" x14ac:dyDescent="0.2">
      <c r="A678" s="11">
        <v>40828</v>
      </c>
      <c r="B678" s="12">
        <v>50</v>
      </c>
      <c r="C678" s="12">
        <v>50</v>
      </c>
      <c r="D678" s="12">
        <v>50</v>
      </c>
      <c r="E678" s="12">
        <v>50</v>
      </c>
      <c r="F678" s="14">
        <v>1000</v>
      </c>
      <c r="G678" s="12">
        <v>50</v>
      </c>
      <c r="I678" s="11"/>
    </row>
    <row r="679" spans="1:9" x14ac:dyDescent="0.2">
      <c r="A679" s="11">
        <v>40829</v>
      </c>
      <c r="B679" s="12">
        <v>50</v>
      </c>
      <c r="C679" s="12">
        <v>50</v>
      </c>
      <c r="D679" s="12">
        <v>50</v>
      </c>
      <c r="E679" s="12">
        <v>50</v>
      </c>
      <c r="F679" s="14">
        <v>500</v>
      </c>
      <c r="G679" s="12">
        <v>50</v>
      </c>
      <c r="I679" s="11"/>
    </row>
    <row r="680" spans="1:9" x14ac:dyDescent="0.2">
      <c r="A680" s="11">
        <v>40830</v>
      </c>
      <c r="B680" s="12">
        <v>50</v>
      </c>
      <c r="C680" s="12">
        <v>50</v>
      </c>
      <c r="D680" s="12">
        <v>50</v>
      </c>
      <c r="E680" s="12">
        <v>50</v>
      </c>
      <c r="F680" s="14">
        <v>79000</v>
      </c>
      <c r="G680" s="12">
        <v>50</v>
      </c>
      <c r="I680" s="11"/>
    </row>
    <row r="681" spans="1:9" x14ac:dyDescent="0.2">
      <c r="A681" s="11">
        <v>40833</v>
      </c>
      <c r="B681" s="12">
        <v>50</v>
      </c>
      <c r="C681" s="12">
        <v>50</v>
      </c>
      <c r="D681" s="12">
        <v>50</v>
      </c>
      <c r="E681" s="12">
        <v>50</v>
      </c>
      <c r="F681" s="14">
        <v>500</v>
      </c>
      <c r="G681" s="12">
        <v>50</v>
      </c>
      <c r="I681" s="11"/>
    </row>
    <row r="682" spans="1:9" x14ac:dyDescent="0.2">
      <c r="A682" s="11">
        <v>40834</v>
      </c>
      <c r="B682" s="12">
        <v>50</v>
      </c>
      <c r="C682" s="12">
        <v>50</v>
      </c>
      <c r="D682" s="12">
        <v>50</v>
      </c>
      <c r="E682" s="12">
        <v>50</v>
      </c>
      <c r="F682" s="14">
        <v>0</v>
      </c>
      <c r="G682" s="12">
        <v>50</v>
      </c>
      <c r="I682" s="11"/>
    </row>
    <row r="683" spans="1:9" x14ac:dyDescent="0.2">
      <c r="A683" s="11">
        <v>40835</v>
      </c>
      <c r="B683" s="12">
        <v>50</v>
      </c>
      <c r="C683" s="12">
        <v>50</v>
      </c>
      <c r="D683" s="12">
        <v>50</v>
      </c>
      <c r="E683" s="12">
        <v>50</v>
      </c>
      <c r="F683" s="14">
        <v>0</v>
      </c>
      <c r="G683" s="12">
        <v>50</v>
      </c>
      <c r="I683" s="11"/>
    </row>
    <row r="684" spans="1:9" x14ac:dyDescent="0.2">
      <c r="A684" s="11">
        <v>40836</v>
      </c>
      <c r="B684" s="12">
        <v>50</v>
      </c>
      <c r="C684" s="12">
        <v>50</v>
      </c>
      <c r="D684" s="12">
        <v>50</v>
      </c>
      <c r="E684" s="12">
        <v>50</v>
      </c>
      <c r="F684" s="14">
        <v>0</v>
      </c>
      <c r="G684" s="12">
        <v>50</v>
      </c>
      <c r="I684" s="11"/>
    </row>
    <row r="685" spans="1:9" x14ac:dyDescent="0.2">
      <c r="A685" s="11">
        <v>40837</v>
      </c>
      <c r="B685" s="12">
        <v>50</v>
      </c>
      <c r="C685" s="12">
        <v>50</v>
      </c>
      <c r="D685" s="12">
        <v>50</v>
      </c>
      <c r="E685" s="12">
        <v>50</v>
      </c>
      <c r="F685" s="14">
        <v>0</v>
      </c>
      <c r="G685" s="12">
        <v>50</v>
      </c>
      <c r="I685" s="11"/>
    </row>
    <row r="686" spans="1:9" x14ac:dyDescent="0.2">
      <c r="A686" s="11">
        <v>40840</v>
      </c>
      <c r="B686" s="12">
        <v>50</v>
      </c>
      <c r="C686" s="12">
        <v>50</v>
      </c>
      <c r="D686" s="12">
        <v>50</v>
      </c>
      <c r="E686" s="12">
        <v>50</v>
      </c>
      <c r="F686" s="14">
        <v>0</v>
      </c>
      <c r="G686" s="12">
        <v>50</v>
      </c>
      <c r="I686" s="11"/>
    </row>
    <row r="687" spans="1:9" x14ac:dyDescent="0.2">
      <c r="A687" s="11">
        <v>40841</v>
      </c>
      <c r="B687" s="12">
        <v>50</v>
      </c>
      <c r="C687" s="12">
        <v>50</v>
      </c>
      <c r="D687" s="12">
        <v>50</v>
      </c>
      <c r="E687" s="12">
        <v>50</v>
      </c>
      <c r="F687" s="14">
        <v>0</v>
      </c>
      <c r="G687" s="12">
        <v>50</v>
      </c>
      <c r="I687" s="11"/>
    </row>
    <row r="688" spans="1:9" x14ac:dyDescent="0.2">
      <c r="A688" s="11">
        <v>40842</v>
      </c>
      <c r="B688" s="12">
        <v>50</v>
      </c>
      <c r="C688" s="12">
        <v>50</v>
      </c>
      <c r="D688" s="12">
        <v>50</v>
      </c>
      <c r="E688" s="12">
        <v>50</v>
      </c>
      <c r="F688" s="14">
        <v>0</v>
      </c>
      <c r="G688" s="12">
        <v>50</v>
      </c>
      <c r="I688" s="11"/>
    </row>
    <row r="689" spans="1:9" x14ac:dyDescent="0.2">
      <c r="A689" s="11">
        <v>40843</v>
      </c>
      <c r="B689" s="12">
        <v>50</v>
      </c>
      <c r="C689" s="12">
        <v>50</v>
      </c>
      <c r="D689" s="12">
        <v>50</v>
      </c>
      <c r="E689" s="12">
        <v>50</v>
      </c>
      <c r="F689" s="14">
        <v>2500</v>
      </c>
      <c r="G689" s="12">
        <v>50</v>
      </c>
      <c r="I689" s="11"/>
    </row>
    <row r="690" spans="1:9" x14ac:dyDescent="0.2">
      <c r="A690" s="11">
        <v>40844</v>
      </c>
      <c r="B690" s="12">
        <v>50</v>
      </c>
      <c r="C690" s="12">
        <v>50</v>
      </c>
      <c r="D690" s="12">
        <v>50</v>
      </c>
      <c r="E690" s="12">
        <v>50</v>
      </c>
      <c r="F690" s="14">
        <v>0</v>
      </c>
      <c r="G690" s="12">
        <v>50</v>
      </c>
      <c r="I690" s="11"/>
    </row>
    <row r="691" spans="1:9" x14ac:dyDescent="0.2">
      <c r="A691" s="11">
        <v>40847</v>
      </c>
      <c r="B691" s="12">
        <v>50</v>
      </c>
      <c r="C691" s="12">
        <v>50</v>
      </c>
      <c r="D691" s="12">
        <v>50</v>
      </c>
      <c r="E691" s="12">
        <v>50</v>
      </c>
      <c r="F691" s="14">
        <v>0</v>
      </c>
      <c r="G691" s="12">
        <v>50</v>
      </c>
      <c r="I691" s="11"/>
    </row>
    <row r="692" spans="1:9" x14ac:dyDescent="0.2">
      <c r="A692" s="11">
        <v>40848</v>
      </c>
      <c r="B692" s="12">
        <v>50</v>
      </c>
      <c r="C692" s="12">
        <v>50</v>
      </c>
      <c r="D692" s="12">
        <v>50</v>
      </c>
      <c r="E692" s="12">
        <v>50</v>
      </c>
      <c r="F692" s="14">
        <v>500</v>
      </c>
      <c r="G692" s="12">
        <v>50</v>
      </c>
      <c r="I692" s="11"/>
    </row>
    <row r="693" spans="1:9" x14ac:dyDescent="0.2">
      <c r="A693" s="11">
        <v>40849</v>
      </c>
      <c r="B693" s="12">
        <v>50</v>
      </c>
      <c r="C693" s="12">
        <v>50</v>
      </c>
      <c r="D693" s="12">
        <v>50</v>
      </c>
      <c r="E693" s="12">
        <v>50</v>
      </c>
      <c r="F693" s="14">
        <v>0</v>
      </c>
      <c r="G693" s="12">
        <v>50</v>
      </c>
      <c r="I693" s="11"/>
    </row>
    <row r="694" spans="1:9" x14ac:dyDescent="0.2">
      <c r="A694" s="11">
        <v>40850</v>
      </c>
      <c r="B694" s="12">
        <v>50</v>
      </c>
      <c r="C694" s="12">
        <v>50</v>
      </c>
      <c r="D694" s="12">
        <v>50</v>
      </c>
      <c r="E694" s="12">
        <v>50</v>
      </c>
      <c r="F694" s="14">
        <v>0</v>
      </c>
      <c r="G694" s="12">
        <v>50</v>
      </c>
      <c r="I694" s="11"/>
    </row>
    <row r="695" spans="1:9" x14ac:dyDescent="0.2">
      <c r="A695" s="11">
        <v>40851</v>
      </c>
      <c r="B695" s="12">
        <v>50</v>
      </c>
      <c r="C695" s="12">
        <v>50</v>
      </c>
      <c r="D695" s="12">
        <v>50</v>
      </c>
      <c r="E695" s="12">
        <v>50</v>
      </c>
      <c r="F695" s="14">
        <v>0</v>
      </c>
      <c r="G695" s="12">
        <v>50</v>
      </c>
      <c r="I695" s="11"/>
    </row>
    <row r="696" spans="1:9" x14ac:dyDescent="0.2">
      <c r="A696" s="11">
        <v>40854</v>
      </c>
      <c r="B696" s="12">
        <v>50</v>
      </c>
      <c r="C696" s="12">
        <v>50</v>
      </c>
      <c r="D696" s="12">
        <v>50</v>
      </c>
      <c r="E696" s="12">
        <v>50</v>
      </c>
      <c r="F696" s="14">
        <v>0</v>
      </c>
      <c r="G696" s="12">
        <v>50</v>
      </c>
      <c r="I696" s="11"/>
    </row>
    <row r="697" spans="1:9" x14ac:dyDescent="0.2">
      <c r="A697" s="11">
        <v>40855</v>
      </c>
      <c r="B697" s="12">
        <v>50</v>
      </c>
      <c r="C697" s="12">
        <v>50</v>
      </c>
      <c r="D697" s="12">
        <v>50</v>
      </c>
      <c r="E697" s="12">
        <v>50</v>
      </c>
      <c r="F697" s="14">
        <v>10000</v>
      </c>
      <c r="G697" s="12">
        <v>50</v>
      </c>
      <c r="I697" s="11"/>
    </row>
    <row r="698" spans="1:9" x14ac:dyDescent="0.2">
      <c r="A698" s="11">
        <v>40856</v>
      </c>
      <c r="B698" s="12">
        <v>50</v>
      </c>
      <c r="C698" s="12">
        <v>50</v>
      </c>
      <c r="D698" s="12">
        <v>50</v>
      </c>
      <c r="E698" s="12">
        <v>50</v>
      </c>
      <c r="F698" s="14">
        <v>500</v>
      </c>
      <c r="G698" s="12">
        <v>50</v>
      </c>
      <c r="I698" s="11"/>
    </row>
    <row r="699" spans="1:9" x14ac:dyDescent="0.2">
      <c r="A699" s="11">
        <v>40857</v>
      </c>
      <c r="B699" s="12">
        <v>50</v>
      </c>
      <c r="C699" s="12">
        <v>50</v>
      </c>
      <c r="D699" s="12">
        <v>50</v>
      </c>
      <c r="E699" s="12">
        <v>50</v>
      </c>
      <c r="F699" s="14">
        <v>0</v>
      </c>
      <c r="G699" s="12">
        <v>50</v>
      </c>
      <c r="I699" s="11"/>
    </row>
    <row r="700" spans="1:9" x14ac:dyDescent="0.2">
      <c r="A700" s="11">
        <v>40858</v>
      </c>
      <c r="B700" s="12">
        <v>50</v>
      </c>
      <c r="C700" s="12">
        <v>50</v>
      </c>
      <c r="D700" s="12">
        <v>50</v>
      </c>
      <c r="E700" s="12">
        <v>50</v>
      </c>
      <c r="F700" s="14">
        <v>0</v>
      </c>
      <c r="G700" s="12">
        <v>50</v>
      </c>
      <c r="I700" s="11"/>
    </row>
    <row r="701" spans="1:9" x14ac:dyDescent="0.2">
      <c r="A701" s="11">
        <v>40861</v>
      </c>
      <c r="B701" s="12">
        <v>50</v>
      </c>
      <c r="C701" s="12">
        <v>50</v>
      </c>
      <c r="D701" s="12">
        <v>50</v>
      </c>
      <c r="E701" s="12">
        <v>50</v>
      </c>
      <c r="F701" s="14">
        <v>0</v>
      </c>
      <c r="G701" s="12">
        <v>50</v>
      </c>
      <c r="I701" s="11"/>
    </row>
    <row r="702" spans="1:9" x14ac:dyDescent="0.2">
      <c r="A702" s="11">
        <v>40862</v>
      </c>
      <c r="B702" s="12">
        <v>50</v>
      </c>
      <c r="C702" s="12">
        <v>50</v>
      </c>
      <c r="D702" s="12">
        <v>50</v>
      </c>
      <c r="E702" s="12">
        <v>50</v>
      </c>
      <c r="F702" s="14">
        <v>0</v>
      </c>
      <c r="G702" s="12">
        <v>50</v>
      </c>
      <c r="I702" s="11"/>
    </row>
    <row r="703" spans="1:9" x14ac:dyDescent="0.2">
      <c r="A703" s="11">
        <v>40863</v>
      </c>
      <c r="B703" s="12">
        <v>50</v>
      </c>
      <c r="C703" s="12">
        <v>50</v>
      </c>
      <c r="D703" s="12">
        <v>50</v>
      </c>
      <c r="E703" s="12">
        <v>50</v>
      </c>
      <c r="F703" s="14">
        <v>0</v>
      </c>
      <c r="G703" s="12">
        <v>50</v>
      </c>
      <c r="I703" s="11"/>
    </row>
    <row r="704" spans="1:9" x14ac:dyDescent="0.2">
      <c r="A704" s="11">
        <v>40864</v>
      </c>
      <c r="B704" s="12">
        <v>50</v>
      </c>
      <c r="C704" s="12">
        <v>50</v>
      </c>
      <c r="D704" s="12">
        <v>50</v>
      </c>
      <c r="E704" s="12">
        <v>50</v>
      </c>
      <c r="F704" s="14">
        <v>500</v>
      </c>
      <c r="G704" s="12">
        <v>50</v>
      </c>
      <c r="I704" s="11"/>
    </row>
    <row r="705" spans="1:9" x14ac:dyDescent="0.2">
      <c r="A705" s="11">
        <v>40865</v>
      </c>
      <c r="B705" s="12">
        <v>50</v>
      </c>
      <c r="C705" s="12">
        <v>50</v>
      </c>
      <c r="D705" s="12">
        <v>50</v>
      </c>
      <c r="E705" s="12">
        <v>50</v>
      </c>
      <c r="F705" s="14">
        <v>0</v>
      </c>
      <c r="G705" s="12">
        <v>50</v>
      </c>
      <c r="I705" s="11"/>
    </row>
    <row r="706" spans="1:9" x14ac:dyDescent="0.2">
      <c r="A706" s="11">
        <v>40868</v>
      </c>
      <c r="B706" s="12">
        <v>50</v>
      </c>
      <c r="C706" s="12">
        <v>50</v>
      </c>
      <c r="D706" s="12">
        <v>50</v>
      </c>
      <c r="E706" s="12">
        <v>50</v>
      </c>
      <c r="F706" s="14">
        <v>0</v>
      </c>
      <c r="G706" s="12">
        <v>50</v>
      </c>
      <c r="I706" s="11"/>
    </row>
    <row r="707" spans="1:9" x14ac:dyDescent="0.2">
      <c r="A707" s="11">
        <v>40869</v>
      </c>
      <c r="B707" s="12">
        <v>50</v>
      </c>
      <c r="C707" s="12">
        <v>50</v>
      </c>
      <c r="D707" s="12">
        <v>50</v>
      </c>
      <c r="E707" s="12">
        <v>50</v>
      </c>
      <c r="F707" s="14">
        <v>0</v>
      </c>
      <c r="G707" s="12">
        <v>50</v>
      </c>
      <c r="I707" s="11"/>
    </row>
    <row r="708" spans="1:9" x14ac:dyDescent="0.2">
      <c r="A708" s="11">
        <v>40870</v>
      </c>
      <c r="B708" s="12">
        <v>50</v>
      </c>
      <c r="C708" s="12">
        <v>50</v>
      </c>
      <c r="D708" s="12">
        <v>50</v>
      </c>
      <c r="E708" s="12">
        <v>50</v>
      </c>
      <c r="F708" s="14">
        <v>0</v>
      </c>
      <c r="G708" s="12">
        <v>50</v>
      </c>
      <c r="I708" s="11"/>
    </row>
    <row r="709" spans="1:9" x14ac:dyDescent="0.2">
      <c r="A709" s="11">
        <v>40871</v>
      </c>
      <c r="B709" s="12">
        <v>50</v>
      </c>
      <c r="C709" s="12">
        <v>50</v>
      </c>
      <c r="D709" s="12">
        <v>50</v>
      </c>
      <c r="E709" s="12">
        <v>50</v>
      </c>
      <c r="F709" s="14">
        <v>0</v>
      </c>
      <c r="G709" s="12">
        <v>50</v>
      </c>
      <c r="I709" s="11"/>
    </row>
    <row r="710" spans="1:9" x14ac:dyDescent="0.2">
      <c r="A710" s="11">
        <v>40872</v>
      </c>
      <c r="B710" s="12">
        <v>50</v>
      </c>
      <c r="C710" s="12">
        <v>50</v>
      </c>
      <c r="D710" s="12">
        <v>50</v>
      </c>
      <c r="E710" s="12">
        <v>50</v>
      </c>
      <c r="F710" s="14">
        <v>0</v>
      </c>
      <c r="G710" s="12">
        <v>50</v>
      </c>
      <c r="I710" s="11"/>
    </row>
    <row r="711" spans="1:9" x14ac:dyDescent="0.2">
      <c r="A711" s="11">
        <v>40875</v>
      </c>
      <c r="B711" s="12">
        <v>50</v>
      </c>
      <c r="C711" s="12">
        <v>50</v>
      </c>
      <c r="D711" s="12">
        <v>50</v>
      </c>
      <c r="E711" s="12">
        <v>50</v>
      </c>
      <c r="F711" s="14">
        <v>0</v>
      </c>
      <c r="G711" s="12">
        <v>50</v>
      </c>
      <c r="I711" s="11"/>
    </row>
    <row r="712" spans="1:9" x14ac:dyDescent="0.2">
      <c r="A712" s="11">
        <v>40876</v>
      </c>
      <c r="B712" s="12">
        <v>50</v>
      </c>
      <c r="C712" s="12">
        <v>50</v>
      </c>
      <c r="D712" s="12">
        <v>50</v>
      </c>
      <c r="E712" s="12">
        <v>50</v>
      </c>
      <c r="F712" s="14">
        <v>0</v>
      </c>
      <c r="G712" s="12">
        <v>50</v>
      </c>
      <c r="I712" s="11"/>
    </row>
    <row r="713" spans="1:9" x14ac:dyDescent="0.2">
      <c r="A713" s="11">
        <v>40877</v>
      </c>
      <c r="B713" s="12">
        <v>50</v>
      </c>
      <c r="C713" s="12">
        <v>50</v>
      </c>
      <c r="D713" s="12">
        <v>50</v>
      </c>
      <c r="E713" s="12">
        <v>50</v>
      </c>
      <c r="F713" s="14">
        <v>0</v>
      </c>
      <c r="G713" s="12">
        <v>50</v>
      </c>
      <c r="I713" s="11"/>
    </row>
    <row r="714" spans="1:9" x14ac:dyDescent="0.2">
      <c r="A714" s="11">
        <v>40878</v>
      </c>
      <c r="B714" s="12">
        <v>50</v>
      </c>
      <c r="C714" s="12">
        <v>50</v>
      </c>
      <c r="D714" s="12">
        <v>50</v>
      </c>
      <c r="E714" s="12">
        <v>50</v>
      </c>
      <c r="F714" s="14">
        <v>0</v>
      </c>
      <c r="G714" s="12">
        <v>50</v>
      </c>
      <c r="I714" s="11"/>
    </row>
    <row r="715" spans="1:9" x14ac:dyDescent="0.2">
      <c r="A715" s="11">
        <v>40879</v>
      </c>
      <c r="B715" s="12">
        <v>50</v>
      </c>
      <c r="C715" s="12">
        <v>50</v>
      </c>
      <c r="D715" s="12">
        <v>50</v>
      </c>
      <c r="E715" s="12">
        <v>50</v>
      </c>
      <c r="F715" s="14">
        <v>0</v>
      </c>
      <c r="G715" s="12">
        <v>50</v>
      </c>
      <c r="I715" s="11"/>
    </row>
    <row r="716" spans="1:9" x14ac:dyDescent="0.2">
      <c r="A716" s="11">
        <v>40882</v>
      </c>
      <c r="B716" s="12">
        <v>50</v>
      </c>
      <c r="C716" s="12">
        <v>50</v>
      </c>
      <c r="D716" s="12">
        <v>50</v>
      </c>
      <c r="E716" s="12">
        <v>50</v>
      </c>
      <c r="F716" s="14">
        <v>0</v>
      </c>
      <c r="G716" s="12">
        <v>50</v>
      </c>
      <c r="I716" s="11"/>
    </row>
    <row r="717" spans="1:9" x14ac:dyDescent="0.2">
      <c r="A717" s="11">
        <v>40883</v>
      </c>
      <c r="B717" s="12">
        <v>50</v>
      </c>
      <c r="C717" s="12">
        <v>50</v>
      </c>
      <c r="D717" s="12">
        <v>50</v>
      </c>
      <c r="E717" s="12">
        <v>50</v>
      </c>
      <c r="F717" s="14">
        <v>0</v>
      </c>
      <c r="G717" s="12">
        <v>50</v>
      </c>
      <c r="I717" s="11"/>
    </row>
    <row r="718" spans="1:9" x14ac:dyDescent="0.2">
      <c r="A718" s="11">
        <v>40884</v>
      </c>
      <c r="B718" s="12">
        <v>50</v>
      </c>
      <c r="C718" s="12">
        <v>50</v>
      </c>
      <c r="D718" s="12">
        <v>50</v>
      </c>
      <c r="E718" s="12">
        <v>50</v>
      </c>
      <c r="F718" s="14">
        <v>500</v>
      </c>
      <c r="G718" s="12">
        <v>50</v>
      </c>
      <c r="I718" s="11"/>
    </row>
    <row r="719" spans="1:9" x14ac:dyDescent="0.2">
      <c r="A719" s="11">
        <v>40885</v>
      </c>
      <c r="B719" s="12">
        <v>50</v>
      </c>
      <c r="C719" s="12">
        <v>50</v>
      </c>
      <c r="D719" s="12">
        <v>50</v>
      </c>
      <c r="E719" s="12">
        <v>50</v>
      </c>
      <c r="F719" s="14">
        <v>0</v>
      </c>
      <c r="G719" s="12">
        <v>50</v>
      </c>
      <c r="I719" s="11"/>
    </row>
    <row r="720" spans="1:9" x14ac:dyDescent="0.2">
      <c r="A720" s="11">
        <v>40886</v>
      </c>
      <c r="B720" s="12">
        <v>50</v>
      </c>
      <c r="C720" s="12">
        <v>50</v>
      </c>
      <c r="D720" s="12">
        <v>50</v>
      </c>
      <c r="E720" s="12">
        <v>50</v>
      </c>
      <c r="F720" s="14">
        <v>0</v>
      </c>
      <c r="G720" s="12">
        <v>50</v>
      </c>
      <c r="I720" s="11"/>
    </row>
    <row r="721" spans="1:9" x14ac:dyDescent="0.2">
      <c r="A721" s="11">
        <v>40889</v>
      </c>
      <c r="B721" s="12">
        <v>50</v>
      </c>
      <c r="C721" s="12">
        <v>50</v>
      </c>
      <c r="D721" s="12">
        <v>50</v>
      </c>
      <c r="E721" s="12">
        <v>50</v>
      </c>
      <c r="F721" s="14">
        <v>500</v>
      </c>
      <c r="G721" s="12">
        <v>50</v>
      </c>
      <c r="I721" s="11"/>
    </row>
    <row r="722" spans="1:9" x14ac:dyDescent="0.2">
      <c r="A722" s="11">
        <v>40890</v>
      </c>
      <c r="B722" s="12">
        <v>50</v>
      </c>
      <c r="C722" s="12">
        <v>50</v>
      </c>
      <c r="D722" s="12">
        <v>50</v>
      </c>
      <c r="E722" s="12">
        <v>50</v>
      </c>
      <c r="F722" s="14">
        <v>0</v>
      </c>
      <c r="G722" s="12">
        <v>50</v>
      </c>
      <c r="I722" s="11"/>
    </row>
    <row r="723" spans="1:9" x14ac:dyDescent="0.2">
      <c r="A723" s="11">
        <v>40891</v>
      </c>
      <c r="B723" s="12">
        <v>50</v>
      </c>
      <c r="C723" s="12">
        <v>50</v>
      </c>
      <c r="D723" s="12">
        <v>50</v>
      </c>
      <c r="E723" s="12">
        <v>50</v>
      </c>
      <c r="F723" s="14">
        <v>2500</v>
      </c>
      <c r="G723" s="12">
        <v>50</v>
      </c>
      <c r="I723" s="11"/>
    </row>
    <row r="724" spans="1:9" x14ac:dyDescent="0.2">
      <c r="A724" s="11">
        <v>40892</v>
      </c>
      <c r="B724" s="12">
        <v>50</v>
      </c>
      <c r="C724" s="12">
        <v>50</v>
      </c>
      <c r="D724" s="12">
        <v>50</v>
      </c>
      <c r="E724" s="12">
        <v>50</v>
      </c>
      <c r="F724" s="14">
        <v>0</v>
      </c>
      <c r="G724" s="12">
        <v>50</v>
      </c>
      <c r="I724" s="11"/>
    </row>
    <row r="725" spans="1:9" x14ac:dyDescent="0.2">
      <c r="A725" s="11">
        <v>40893</v>
      </c>
      <c r="B725" s="12">
        <v>50</v>
      </c>
      <c r="C725" s="12">
        <v>50</v>
      </c>
      <c r="D725" s="12">
        <v>50</v>
      </c>
      <c r="E725" s="12">
        <v>50</v>
      </c>
      <c r="F725" s="14">
        <v>50500</v>
      </c>
      <c r="G725" s="12">
        <v>50</v>
      </c>
      <c r="I725" s="11"/>
    </row>
    <row r="726" spans="1:9" x14ac:dyDescent="0.2">
      <c r="A726" s="11"/>
      <c r="I726" s="11"/>
    </row>
    <row r="727" spans="1:9" x14ac:dyDescent="0.2">
      <c r="A727" s="11"/>
      <c r="I727" s="11"/>
    </row>
    <row r="728" spans="1:9" x14ac:dyDescent="0.2">
      <c r="A728" s="11"/>
      <c r="I728" s="11"/>
    </row>
    <row r="729" spans="1:9" x14ac:dyDescent="0.2">
      <c r="A729" s="11"/>
      <c r="I729" s="11"/>
    </row>
    <row r="730" spans="1:9" x14ac:dyDescent="0.2">
      <c r="A730" s="11"/>
      <c r="I730" s="11"/>
    </row>
    <row r="731" spans="1:9" x14ac:dyDescent="0.2">
      <c r="A731" s="11"/>
      <c r="I731" s="11"/>
    </row>
    <row r="732" spans="1:9" x14ac:dyDescent="0.2">
      <c r="A732" s="11"/>
      <c r="I732" s="11"/>
    </row>
    <row r="733" spans="1:9" x14ac:dyDescent="0.2">
      <c r="A733" s="11"/>
      <c r="I733" s="11"/>
    </row>
    <row r="734" spans="1:9" x14ac:dyDescent="0.2">
      <c r="A734" s="11"/>
      <c r="I734" s="11"/>
    </row>
    <row r="735" spans="1:9" x14ac:dyDescent="0.2">
      <c r="A735" s="11"/>
      <c r="I735" s="11"/>
    </row>
    <row r="736" spans="1:9" x14ac:dyDescent="0.2">
      <c r="A736" s="11"/>
      <c r="I736" s="11"/>
    </row>
    <row r="737" spans="1:9" x14ac:dyDescent="0.2">
      <c r="A737" s="11"/>
      <c r="I737" s="11"/>
    </row>
    <row r="738" spans="1:9" x14ac:dyDescent="0.2">
      <c r="A738" s="11"/>
      <c r="I738" s="11"/>
    </row>
    <row r="739" spans="1:9" x14ac:dyDescent="0.2">
      <c r="A739" s="11"/>
      <c r="I739" s="11"/>
    </row>
    <row r="740" spans="1:9" x14ac:dyDescent="0.2">
      <c r="A740" s="11"/>
      <c r="I740" s="11"/>
    </row>
    <row r="741" spans="1:9" x14ac:dyDescent="0.2">
      <c r="A741" s="11"/>
      <c r="I741" s="11"/>
    </row>
    <row r="742" spans="1:9" x14ac:dyDescent="0.2">
      <c r="A742" s="11"/>
      <c r="I742" s="11"/>
    </row>
    <row r="743" spans="1:9" x14ac:dyDescent="0.2">
      <c r="A743" s="11"/>
      <c r="I743" s="11"/>
    </row>
    <row r="744" spans="1:9" x14ac:dyDescent="0.2">
      <c r="A744" s="11"/>
      <c r="I744" s="11"/>
    </row>
    <row r="745" spans="1:9" x14ac:dyDescent="0.2">
      <c r="A745" s="11"/>
      <c r="I745" s="11"/>
    </row>
    <row r="746" spans="1:9" x14ac:dyDescent="0.2">
      <c r="A746" s="11"/>
      <c r="I746" s="11"/>
    </row>
    <row r="747" spans="1:9" x14ac:dyDescent="0.2">
      <c r="A747" s="11"/>
      <c r="I747" s="11"/>
    </row>
    <row r="748" spans="1:9" x14ac:dyDescent="0.2">
      <c r="A748" s="11"/>
      <c r="I748" s="11"/>
    </row>
    <row r="749" spans="1:9" x14ac:dyDescent="0.2">
      <c r="A749" s="11"/>
      <c r="I749" s="11"/>
    </row>
    <row r="750" spans="1:9" x14ac:dyDescent="0.2">
      <c r="A750" s="11"/>
      <c r="I750" s="11"/>
    </row>
    <row r="751" spans="1:9" x14ac:dyDescent="0.2">
      <c r="A751" s="11"/>
      <c r="I751" s="11"/>
    </row>
    <row r="752" spans="1:9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3" s="13" customFormat="1" x14ac:dyDescent="0.2"/>
    <row r="834" s="13" customFormat="1" x14ac:dyDescent="0.2"/>
    <row r="835" s="13" customFormat="1" x14ac:dyDescent="0.2"/>
    <row r="836" s="13" customFormat="1" x14ac:dyDescent="0.2"/>
    <row r="837" s="13" customFormat="1" x14ac:dyDescent="0.2"/>
    <row r="838" s="13" customFormat="1" x14ac:dyDescent="0.2"/>
    <row r="839" s="13" customFormat="1" x14ac:dyDescent="0.2"/>
    <row r="840" s="13" customFormat="1" x14ac:dyDescent="0.2"/>
    <row r="841" s="13" customFormat="1" x14ac:dyDescent="0.2"/>
    <row r="842" s="13" customFormat="1" x14ac:dyDescent="0.2"/>
    <row r="843" s="13" customFormat="1" x14ac:dyDescent="0.2"/>
    <row r="844" s="13" customFormat="1" x14ac:dyDescent="0.2"/>
    <row r="845" s="13" customFormat="1" x14ac:dyDescent="0.2"/>
    <row r="846" s="13" customFormat="1" x14ac:dyDescent="0.2"/>
    <row r="847" s="13" customFormat="1" x14ac:dyDescent="0.2"/>
    <row r="848" s="13" customFormat="1" x14ac:dyDescent="0.2"/>
    <row r="849" s="13" customFormat="1" x14ac:dyDescent="0.2"/>
    <row r="850" s="13" customFormat="1" x14ac:dyDescent="0.2"/>
    <row r="851" s="13" customFormat="1" x14ac:dyDescent="0.2"/>
    <row r="852" s="13" customFormat="1" x14ac:dyDescent="0.2"/>
    <row r="853" s="13" customFormat="1" x14ac:dyDescent="0.2"/>
    <row r="854" s="13" customFormat="1" x14ac:dyDescent="0.2"/>
    <row r="855" s="13" customFormat="1" x14ac:dyDescent="0.2"/>
    <row r="856" s="13" customFormat="1" x14ac:dyDescent="0.2"/>
    <row r="857" s="13" customFormat="1" x14ac:dyDescent="0.2"/>
    <row r="858" s="13" customFormat="1" x14ac:dyDescent="0.2"/>
    <row r="859" s="13" customFormat="1" x14ac:dyDescent="0.2"/>
    <row r="860" s="13" customFormat="1" x14ac:dyDescent="0.2"/>
    <row r="861" s="13" customFormat="1" x14ac:dyDescent="0.2"/>
    <row r="862" s="13" customFormat="1" x14ac:dyDescent="0.2"/>
    <row r="863" s="13" customFormat="1" x14ac:dyDescent="0.2"/>
    <row r="864" s="13" customFormat="1" x14ac:dyDescent="0.2"/>
    <row r="865" s="13" customFormat="1" x14ac:dyDescent="0.2"/>
    <row r="866" s="13" customFormat="1" x14ac:dyDescent="0.2"/>
    <row r="867" s="13" customFormat="1" x14ac:dyDescent="0.2"/>
    <row r="868" s="13" customFormat="1" x14ac:dyDescent="0.2"/>
    <row r="869" s="13" customFormat="1" x14ac:dyDescent="0.2"/>
    <row r="870" s="13" customFormat="1" x14ac:dyDescent="0.2"/>
    <row r="871" s="13" customFormat="1" x14ac:dyDescent="0.2"/>
    <row r="872" s="13" customFormat="1" x14ac:dyDescent="0.2"/>
    <row r="873" s="13" customFormat="1" x14ac:dyDescent="0.2"/>
    <row r="874" s="13" customFormat="1" x14ac:dyDescent="0.2"/>
    <row r="875" s="13" customFormat="1" x14ac:dyDescent="0.2"/>
    <row r="876" s="13" customFormat="1" x14ac:dyDescent="0.2"/>
    <row r="877" s="13" customFormat="1" x14ac:dyDescent="0.2"/>
    <row r="878" s="13" customFormat="1" x14ac:dyDescent="0.2"/>
    <row r="879" s="13" customFormat="1" x14ac:dyDescent="0.2"/>
    <row r="880" s="13" customFormat="1" x14ac:dyDescent="0.2"/>
    <row r="881" s="13" customFormat="1" x14ac:dyDescent="0.2"/>
    <row r="882" s="13" customFormat="1" x14ac:dyDescent="0.2"/>
  </sheetData>
  <autoFilter ref="A1:G1">
    <sortState ref="A2:G725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Performance Measures</vt:lpstr>
      <vt:lpstr>Portfolio Selection</vt:lpstr>
      <vt:lpstr>Volume Analysis</vt:lpstr>
      <vt:lpstr>^JKSE</vt:lpstr>
      <vt:lpstr>AALI.JK</vt:lpstr>
      <vt:lpstr>ABDA.JK</vt:lpstr>
      <vt:lpstr>ACES.JK</vt:lpstr>
      <vt:lpstr>ADES.JK</vt:lpstr>
      <vt:lpstr>ADHI.JK</vt:lpstr>
      <vt:lpstr>ADMF.JK</vt:lpstr>
      <vt:lpstr>ADMG.JK</vt:lpstr>
      <vt:lpstr>AGRO.JK</vt:lpstr>
      <vt:lpstr>AHAP.JK</vt:lpstr>
      <vt:lpstr>AIMS.JK</vt:lpstr>
      <vt:lpstr>AISA.JK</vt:lpstr>
      <vt:lpstr>AKKU.JK</vt:lpstr>
      <vt:lpstr>AKPI.JK</vt:lpstr>
      <vt:lpstr>KLBF.JK</vt:lpstr>
      <vt:lpstr>KOIN.JK</vt:lpstr>
      <vt:lpstr>KONI.JK</vt:lpstr>
      <vt:lpstr>KPIG.JK</vt:lpstr>
      <vt:lpstr>KREN.JK</vt:lpstr>
      <vt:lpstr>LAMI.JK</vt:lpstr>
      <vt:lpstr>LAPD.JK</vt:lpstr>
      <vt:lpstr>LCGP.JK</vt:lpstr>
      <vt:lpstr>LION.JK</vt:lpstr>
      <vt:lpstr>LMAS.JK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ASUS-K40IJ</dc:creator>
  <cp:lastModifiedBy>ASUS</cp:lastModifiedBy>
  <dcterms:created xsi:type="dcterms:W3CDTF">2011-11-24T10:04:32Z</dcterms:created>
  <dcterms:modified xsi:type="dcterms:W3CDTF">2012-01-13T19:03:16Z</dcterms:modified>
</cp:coreProperties>
</file>